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theme/themeOverride1.xml" ContentType="application/vnd.openxmlformats-officedocument.themeOverride+xml"/>
  <Override PartName="/xl/charts/chart6.xml" ContentType="application/vnd.openxmlformats-officedocument.drawingml.chart+xml"/>
  <Override PartName="/xl/theme/themeOverride2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E:\15_REPOS\00_BETAMI\99_Ye_are_welcome\99_xls\"/>
    </mc:Choice>
  </mc:AlternateContent>
  <xr:revisionPtr revIDLastSave="0" documentId="13_ncr:1_{72C53D44-AF45-4A9E-86E7-EE4788A0848D}" xr6:coauthVersionLast="47" xr6:coauthVersionMax="47" xr10:uidLastSave="{00000000-0000-0000-0000-000000000000}"/>
  <bookViews>
    <workbookView xWindow="-120" yWindow="-120" windowWidth="29040" windowHeight="16440" firstSheet="4" activeTab="5" xr2:uid="{00000000-000D-0000-FFFF-FFFF00000000}"/>
  </bookViews>
  <sheets>
    <sheet name="01" sheetId="22" state="hidden" r:id="rId1"/>
    <sheet name="02" sheetId="23" state="hidden" r:id="rId2"/>
    <sheet name="03.04" sheetId="29" state="hidden" r:id="rId3"/>
    <sheet name="03_MVT" sheetId="30" state="hidden" r:id="rId4"/>
    <sheet name="___________________" sheetId="36" r:id="rId5"/>
    <sheet name="____IN_____" sheetId="28" r:id="rId6"/>
    <sheet name="Sheet1" sheetId="69" r:id="rId7"/>
  </sheets>
  <externalReferences>
    <externalReference r:id="rId8"/>
    <externalReference r:id="rId9"/>
    <externalReference r:id="rId10"/>
    <externalReference r:id="rId11"/>
    <externalReference r:id="rId12"/>
  </externalReferences>
  <definedNames>
    <definedName name="A">#REF!</definedName>
    <definedName name="ai">#REF!</definedName>
    <definedName name="aq">#REF!</definedName>
    <definedName name="AV">#REF!</definedName>
    <definedName name="baa">'[1]06'!#REF!</definedName>
    <definedName name="Coord">#REF!</definedName>
    <definedName name="CS">[2]IN!#REF!</definedName>
    <definedName name="CZ">[2]IN!#REF!</definedName>
    <definedName name="DG">[2]IN!#REF!</definedName>
    <definedName name="earlier">[2]IN!#REF!</definedName>
    <definedName name="EG">#REF!</definedName>
    <definedName name="EI">#REF!</definedName>
    <definedName name="HLinst">[3]B!$X$29</definedName>
    <definedName name="HP">[2]IN!#REF!</definedName>
    <definedName name="i">#REF!</definedName>
    <definedName name="JA">[2]IN!#REF!</definedName>
    <definedName name="Mean_A">#REF!</definedName>
    <definedName name="mean_X">#REF!</definedName>
    <definedName name="mean_X.">#REF!</definedName>
    <definedName name="mean_Y">#REF!</definedName>
    <definedName name="mean_Y.">#REF!</definedName>
    <definedName name="mu">#REF!</definedName>
    <definedName name="mu_A">#REF!</definedName>
    <definedName name="mu_B">#REF!</definedName>
    <definedName name="P1_A">#REF!</definedName>
    <definedName name="P2_A">#REF!</definedName>
    <definedName name="P3_A">#REF!</definedName>
    <definedName name="P4_A">#REF!</definedName>
    <definedName name="P5_A">#REF!</definedName>
    <definedName name="Rot">#REF!</definedName>
    <definedName name="SD_A">#REF!</definedName>
    <definedName name="SD_X">#REF!</definedName>
    <definedName name="SD_Y">#REF!</definedName>
    <definedName name="sigma">#REF!</definedName>
    <definedName name="sigma_AB">#REF!</definedName>
    <definedName name="sigma2_A">#REF!</definedName>
    <definedName name="sigma2_B">#REF!</definedName>
    <definedName name="Tab.43">#REF!</definedName>
    <definedName name="Tab.44">#REF!</definedName>
    <definedName name="Target_P">[2]IN!#REF!</definedName>
    <definedName name="Total_Mass">[3]B!$R$21</definedName>
    <definedName name="Variance_A">#REF!</definedName>
    <definedName name="X">#REF!</definedName>
    <definedName name="x_A">#REF!</definedName>
    <definedName name="x_B">#REF!</definedName>
    <definedName name="Xo">#REF!</definedName>
    <definedName name="Yo.1">[3]B!$O$13</definedName>
    <definedName name="Yo.2">[3]B!$O$14</definedName>
    <definedName name="yt">[2]IN!#REF!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Z13" i="28" l="1"/>
  <c r="MA13" i="28"/>
  <c r="MB13" i="28" s="1"/>
  <c r="MC13" i="28" s="1"/>
  <c r="MD13" i="28" s="1"/>
  <c r="ME13" i="28" s="1"/>
  <c r="MF13" i="28" s="1"/>
  <c r="LZ14" i="28"/>
  <c r="LZ25" i="28" s="1"/>
  <c r="LZ18" i="28"/>
  <c r="LZ20" i="28"/>
  <c r="LZ21" i="28"/>
  <c r="LZ23" i="28"/>
  <c r="LZ26" i="28"/>
  <c r="LZ28" i="28"/>
  <c r="LZ30" i="28"/>
  <c r="LZ32" i="28"/>
  <c r="LZ33" i="28"/>
  <c r="LZ35" i="28"/>
  <c r="LZ36" i="28"/>
  <c r="LZ38" i="28"/>
  <c r="LZ40" i="28"/>
  <c r="LZ41" i="28"/>
  <c r="LZ42" i="28"/>
  <c r="LZ43" i="28"/>
  <c r="LZ44" i="28"/>
  <c r="LZ45" i="28"/>
  <c r="LZ46" i="28"/>
  <c r="LZ47" i="28"/>
  <c r="LZ48" i="28"/>
  <c r="LZ49" i="28"/>
  <c r="LZ50" i="28"/>
  <c r="LZ51" i="28"/>
  <c r="LZ52" i="28"/>
  <c r="LZ53" i="28"/>
  <c r="LZ54" i="28"/>
  <c r="LZ55" i="28"/>
  <c r="LZ56" i="28"/>
  <c r="LZ57" i="28"/>
  <c r="LZ58" i="28"/>
  <c r="LZ59" i="28"/>
  <c r="LZ60" i="28"/>
  <c r="LZ61" i="28"/>
  <c r="LZ62" i="28"/>
  <c r="LZ63" i="28"/>
  <c r="LZ64" i="28"/>
  <c r="LZ65" i="28"/>
  <c r="LZ66" i="28"/>
  <c r="LZ67" i="28"/>
  <c r="LZ68" i="28"/>
  <c r="LZ69" i="28"/>
  <c r="LZ70" i="28"/>
  <c r="LZ71" i="28"/>
  <c r="LZ72" i="28"/>
  <c r="LZ73" i="28"/>
  <c r="LZ74" i="28"/>
  <c r="LZ75" i="28"/>
  <c r="LZ76" i="28"/>
  <c r="LZ77" i="28"/>
  <c r="LZ78" i="28"/>
  <c r="LZ79" i="28"/>
  <c r="LZ80" i="28"/>
  <c r="LZ81" i="28"/>
  <c r="LZ82" i="28"/>
  <c r="LZ83" i="28"/>
  <c r="LZ84" i="28"/>
  <c r="LZ85" i="28"/>
  <c r="LZ86" i="28"/>
  <c r="LZ87" i="28"/>
  <c r="LZ88" i="28"/>
  <c r="LZ89" i="28"/>
  <c r="LZ90" i="28"/>
  <c r="LZ91" i="28"/>
  <c r="LZ92" i="28"/>
  <c r="LZ93" i="28"/>
  <c r="LZ94" i="28"/>
  <c r="LZ95" i="28"/>
  <c r="LZ96" i="28"/>
  <c r="LZ97" i="28"/>
  <c r="LZ98" i="28"/>
  <c r="LZ99" i="28"/>
  <c r="LZ100" i="28"/>
  <c r="LZ101" i="28"/>
  <c r="LZ102" i="28"/>
  <c r="LZ103" i="28"/>
  <c r="LZ104" i="28"/>
  <c r="LZ105" i="28"/>
  <c r="LZ106" i="28"/>
  <c r="LZ107" i="28"/>
  <c r="LZ108" i="28"/>
  <c r="LZ109" i="28"/>
  <c r="LZ110" i="28"/>
  <c r="LZ111" i="28"/>
  <c r="LZ112" i="28"/>
  <c r="LZ113" i="28"/>
  <c r="LZ114" i="28"/>
  <c r="LZ115" i="28"/>
  <c r="LZ116" i="28"/>
  <c r="LZ117" i="28"/>
  <c r="LZ118" i="28"/>
  <c r="LZ119" i="28"/>
  <c r="LZ120" i="28"/>
  <c r="LZ121" i="28"/>
  <c r="LZ122" i="28"/>
  <c r="LZ123" i="28"/>
  <c r="LZ124" i="28"/>
  <c r="LZ125" i="28"/>
  <c r="LZ126" i="28"/>
  <c r="LZ127" i="28"/>
  <c r="LZ128" i="28"/>
  <c r="LZ129" i="28"/>
  <c r="LZ130" i="28"/>
  <c r="LZ131" i="28"/>
  <c r="LZ132" i="28"/>
  <c r="LZ133" i="28"/>
  <c r="LZ134" i="28"/>
  <c r="LZ135" i="28"/>
  <c r="LZ136" i="28"/>
  <c r="LZ137" i="28"/>
  <c r="LZ138" i="28"/>
  <c r="LZ139" i="28"/>
  <c r="LZ140" i="28"/>
  <c r="LZ141" i="28"/>
  <c r="LZ142" i="28"/>
  <c r="LZ143" i="28"/>
  <c r="LZ144" i="28"/>
  <c r="LZ145" i="28"/>
  <c r="LZ146" i="28"/>
  <c r="LZ147" i="28"/>
  <c r="LZ148" i="28"/>
  <c r="LZ149" i="28"/>
  <c r="LZ150" i="28"/>
  <c r="LZ151" i="28"/>
  <c r="LZ152" i="28"/>
  <c r="LZ153" i="28"/>
  <c r="LZ154" i="28"/>
  <c r="LZ155" i="28"/>
  <c r="LZ156" i="28"/>
  <c r="LZ157" i="28"/>
  <c r="LZ158" i="28"/>
  <c r="LZ159" i="28"/>
  <c r="LZ160" i="28"/>
  <c r="LZ161" i="28"/>
  <c r="LZ162" i="28"/>
  <c r="LZ163" i="28"/>
  <c r="LZ164" i="28"/>
  <c r="LZ165" i="28"/>
  <c r="LZ166" i="28"/>
  <c r="LZ167" i="28"/>
  <c r="LZ168" i="28"/>
  <c r="LZ169" i="28"/>
  <c r="LZ170" i="28"/>
  <c r="LZ171" i="28"/>
  <c r="LZ172" i="28"/>
  <c r="LZ173" i="28"/>
  <c r="LZ174" i="28"/>
  <c r="LZ175" i="28"/>
  <c r="LZ176" i="28"/>
  <c r="LZ177" i="28"/>
  <c r="LZ178" i="28"/>
  <c r="LZ179" i="28"/>
  <c r="LZ180" i="28"/>
  <c r="LZ181" i="28"/>
  <c r="LZ182" i="28"/>
  <c r="LZ183" i="28"/>
  <c r="LZ184" i="28"/>
  <c r="LZ185" i="28"/>
  <c r="LZ186" i="28"/>
  <c r="LZ187" i="28"/>
  <c r="LZ188" i="28"/>
  <c r="LZ189" i="28"/>
  <c r="LZ190" i="28"/>
  <c r="LZ191" i="28"/>
  <c r="LZ192" i="28"/>
  <c r="LZ193" i="28"/>
  <c r="LZ194" i="28"/>
  <c r="LZ195" i="28"/>
  <c r="LZ196" i="28"/>
  <c r="LZ197" i="28"/>
  <c r="LZ198" i="28"/>
  <c r="LZ199" i="28"/>
  <c r="LZ200" i="28"/>
  <c r="LZ201" i="28"/>
  <c r="LZ202" i="28"/>
  <c r="LZ203" i="28"/>
  <c r="LZ204" i="28"/>
  <c r="LZ205" i="28"/>
  <c r="LZ206" i="28"/>
  <c r="LZ207" i="28"/>
  <c r="LZ208" i="28"/>
  <c r="LZ209" i="28"/>
  <c r="LZ210" i="28"/>
  <c r="LZ211" i="28"/>
  <c r="LZ212" i="28"/>
  <c r="LZ213" i="28"/>
  <c r="LZ214" i="28"/>
  <c r="LZ215" i="28"/>
  <c r="LZ216" i="28"/>
  <c r="LZ217" i="28"/>
  <c r="LZ218" i="28"/>
  <c r="LZ219" i="28"/>
  <c r="LZ220" i="28"/>
  <c r="LZ221" i="28"/>
  <c r="LZ222" i="28"/>
  <c r="LZ223" i="28"/>
  <c r="LZ224" i="28"/>
  <c r="LZ225" i="28"/>
  <c r="LZ226" i="28"/>
  <c r="LZ227" i="28"/>
  <c r="LZ228" i="28"/>
  <c r="LZ229" i="28"/>
  <c r="LZ230" i="28"/>
  <c r="LZ231" i="28"/>
  <c r="LZ232" i="28"/>
  <c r="LZ233" i="28"/>
  <c r="LZ234" i="28"/>
  <c r="LZ235" i="28"/>
  <c r="LZ236" i="28"/>
  <c r="LZ237" i="28"/>
  <c r="LZ238" i="28"/>
  <c r="LZ239" i="28"/>
  <c r="LZ240" i="28"/>
  <c r="LZ241" i="28"/>
  <c r="LZ242" i="28"/>
  <c r="LZ243" i="28"/>
  <c r="LZ244" i="28"/>
  <c r="LZ245" i="28"/>
  <c r="LZ246" i="28"/>
  <c r="LZ247" i="28"/>
  <c r="LZ248" i="28"/>
  <c r="LZ249" i="28"/>
  <c r="LZ250" i="28"/>
  <c r="LZ251" i="28"/>
  <c r="LZ252" i="28"/>
  <c r="LZ253" i="28"/>
  <c r="LZ254" i="28"/>
  <c r="LZ255" i="28"/>
  <c r="LZ256" i="28"/>
  <c r="LZ257" i="28"/>
  <c r="LZ258" i="28"/>
  <c r="LZ259" i="28"/>
  <c r="LZ260" i="28"/>
  <c r="LZ261" i="28"/>
  <c r="LZ262" i="28"/>
  <c r="LZ263" i="28"/>
  <c r="LZ264" i="28"/>
  <c r="LZ265" i="28"/>
  <c r="LZ266" i="28"/>
  <c r="LZ267" i="28"/>
  <c r="LZ268" i="28"/>
  <c r="LZ269" i="28"/>
  <c r="LZ270" i="28"/>
  <c r="LZ271" i="28"/>
  <c r="LZ272" i="28"/>
  <c r="LZ273" i="28"/>
  <c r="LZ274" i="28"/>
  <c r="LZ275" i="28"/>
  <c r="LZ276" i="28"/>
  <c r="LZ277" i="28"/>
  <c r="LZ278" i="28"/>
  <c r="LZ279" i="28"/>
  <c r="LZ280" i="28"/>
  <c r="LZ281" i="28"/>
  <c r="LZ282" i="28"/>
  <c r="LZ283" i="28"/>
  <c r="LZ284" i="28"/>
  <c r="LZ285" i="28"/>
  <c r="LZ286" i="28"/>
  <c r="LZ287" i="28"/>
  <c r="LZ288" i="28"/>
  <c r="LZ289" i="28"/>
  <c r="LZ290" i="28"/>
  <c r="LZ291" i="28"/>
  <c r="LZ292" i="28"/>
  <c r="LZ293" i="28"/>
  <c r="LZ294" i="28"/>
  <c r="LZ295" i="28"/>
  <c r="LZ296" i="28"/>
  <c r="LZ297" i="28"/>
  <c r="LZ298" i="28"/>
  <c r="LZ299" i="28"/>
  <c r="LZ300" i="28"/>
  <c r="LZ301" i="28"/>
  <c r="LZ302" i="28"/>
  <c r="LZ303" i="28"/>
  <c r="LZ304" i="28"/>
  <c r="LZ305" i="28"/>
  <c r="LZ306" i="28"/>
  <c r="LZ307" i="28"/>
  <c r="LZ308" i="28"/>
  <c r="LZ309" i="28"/>
  <c r="LZ310" i="28"/>
  <c r="LZ311" i="28"/>
  <c r="LZ312" i="28"/>
  <c r="LZ313" i="28"/>
  <c r="IM3" i="28"/>
  <c r="IL3" i="28"/>
  <c r="IK3" i="28"/>
  <c r="IJ3" i="28"/>
  <c r="II3" i="28"/>
  <c r="IH3" i="28"/>
  <c r="IG3" i="28"/>
  <c r="IE3" i="28"/>
  <c r="IF3" i="28"/>
  <c r="CI14" i="28"/>
  <c r="CF14" i="28"/>
  <c r="BZ14" i="28"/>
  <c r="CC14" i="28"/>
  <c r="CN9" i="28"/>
  <c r="CN11" i="28" s="1"/>
  <c r="CN8" i="28"/>
  <c r="CN10" i="28" s="1"/>
  <c r="CN12" i="28" s="1"/>
  <c r="CN56" i="28" s="1"/>
  <c r="CN6" i="28"/>
  <c r="GN16" i="28"/>
  <c r="GO16" i="28"/>
  <c r="GN17" i="28"/>
  <c r="GO17" i="28"/>
  <c r="GN18" i="28"/>
  <c r="GO18" i="28"/>
  <c r="GN19" i="28"/>
  <c r="GO19" i="28"/>
  <c r="GN20" i="28"/>
  <c r="GO20" i="28"/>
  <c r="GN21" i="28"/>
  <c r="GO21" i="28"/>
  <c r="GN22" i="28"/>
  <c r="GO22" i="28"/>
  <c r="GN23" i="28"/>
  <c r="GO23" i="28"/>
  <c r="GN24" i="28"/>
  <c r="GO24" i="28"/>
  <c r="GN25" i="28"/>
  <c r="GO25" i="28"/>
  <c r="GN26" i="28"/>
  <c r="GO26" i="28"/>
  <c r="GN27" i="28"/>
  <c r="GO27" i="28"/>
  <c r="GN28" i="28"/>
  <c r="GO28" i="28"/>
  <c r="GN29" i="28"/>
  <c r="GO29" i="28"/>
  <c r="GN30" i="28"/>
  <c r="GO30" i="28"/>
  <c r="GN31" i="28"/>
  <c r="GO31" i="28"/>
  <c r="GN32" i="28"/>
  <c r="GO32" i="28"/>
  <c r="GN33" i="28"/>
  <c r="GO33" i="28"/>
  <c r="GN34" i="28"/>
  <c r="GO34" i="28"/>
  <c r="GN35" i="28"/>
  <c r="GO35" i="28"/>
  <c r="GN36" i="28"/>
  <c r="GO36" i="28"/>
  <c r="GN37" i="28"/>
  <c r="GO37" i="28"/>
  <c r="GN38" i="28"/>
  <c r="GO38" i="28"/>
  <c r="GN39" i="28"/>
  <c r="GO39" i="28"/>
  <c r="GN40" i="28"/>
  <c r="GO40" i="28"/>
  <c r="GN41" i="28"/>
  <c r="GO41" i="28"/>
  <c r="GN42" i="28"/>
  <c r="GO42" i="28"/>
  <c r="GN43" i="28"/>
  <c r="GO43" i="28"/>
  <c r="GN44" i="28"/>
  <c r="GO44" i="28"/>
  <c r="GN45" i="28"/>
  <c r="GO45" i="28"/>
  <c r="GN46" i="28"/>
  <c r="GO46" i="28"/>
  <c r="GN47" i="28"/>
  <c r="GO47" i="28"/>
  <c r="GN48" i="28"/>
  <c r="GO48" i="28"/>
  <c r="GN49" i="28"/>
  <c r="GO49" i="28"/>
  <c r="GN50" i="28"/>
  <c r="GO50" i="28"/>
  <c r="GN51" i="28"/>
  <c r="GO51" i="28"/>
  <c r="GN52" i="28"/>
  <c r="GO52" i="28"/>
  <c r="GN53" i="28"/>
  <c r="GO53" i="28"/>
  <c r="GN54" i="28"/>
  <c r="GO54" i="28"/>
  <c r="GN55" i="28"/>
  <c r="GO55" i="28"/>
  <c r="GN56" i="28"/>
  <c r="GO56" i="28"/>
  <c r="GN57" i="28"/>
  <c r="GO57" i="28"/>
  <c r="GN58" i="28"/>
  <c r="GO58" i="28"/>
  <c r="GN59" i="28"/>
  <c r="GO59" i="28"/>
  <c r="GN60" i="28"/>
  <c r="GO60" i="28"/>
  <c r="GN61" i="28"/>
  <c r="GO61" i="28"/>
  <c r="GN62" i="28"/>
  <c r="GO62" i="28"/>
  <c r="GN63" i="28"/>
  <c r="GO63" i="28"/>
  <c r="GN64" i="28"/>
  <c r="GO64" i="28"/>
  <c r="GN65" i="28"/>
  <c r="GO65" i="28"/>
  <c r="GN66" i="28"/>
  <c r="GO66" i="28"/>
  <c r="GN67" i="28"/>
  <c r="GO67" i="28"/>
  <c r="GN68" i="28"/>
  <c r="GO68" i="28"/>
  <c r="GN69" i="28"/>
  <c r="GO69" i="28"/>
  <c r="GN70" i="28"/>
  <c r="GO70" i="28"/>
  <c r="GN71" i="28"/>
  <c r="GO71" i="28"/>
  <c r="GN72" i="28"/>
  <c r="GO72" i="28"/>
  <c r="GN73" i="28"/>
  <c r="GO73" i="28"/>
  <c r="GN74" i="28"/>
  <c r="GO74" i="28"/>
  <c r="GN75" i="28"/>
  <c r="GO75" i="28"/>
  <c r="GN76" i="28"/>
  <c r="GO76" i="28"/>
  <c r="GN77" i="28"/>
  <c r="GO77" i="28"/>
  <c r="GN78" i="28"/>
  <c r="GO78" i="28"/>
  <c r="GN79" i="28"/>
  <c r="GO79" i="28"/>
  <c r="GN80" i="28"/>
  <c r="GO80" i="28"/>
  <c r="GN81" i="28"/>
  <c r="GO81" i="28"/>
  <c r="GN82" i="28"/>
  <c r="GO82" i="28"/>
  <c r="GN83" i="28"/>
  <c r="GO83" i="28"/>
  <c r="GN84" i="28"/>
  <c r="GO84" i="28"/>
  <c r="GN85" i="28"/>
  <c r="GO85" i="28"/>
  <c r="GN86" i="28"/>
  <c r="GO86" i="28"/>
  <c r="GN87" i="28"/>
  <c r="GO87" i="28"/>
  <c r="GN88" i="28"/>
  <c r="GO88" i="28"/>
  <c r="GN89" i="28"/>
  <c r="GO89" i="28"/>
  <c r="GN90" i="28"/>
  <c r="GO90" i="28"/>
  <c r="GN91" i="28"/>
  <c r="GO91" i="28"/>
  <c r="GN92" i="28"/>
  <c r="GO92" i="28"/>
  <c r="GN93" i="28"/>
  <c r="GO93" i="28"/>
  <c r="GN94" i="28"/>
  <c r="GO94" i="28"/>
  <c r="GN95" i="28"/>
  <c r="GO95" i="28"/>
  <c r="GN96" i="28"/>
  <c r="GO96" i="28"/>
  <c r="GN97" i="28"/>
  <c r="GO97" i="28"/>
  <c r="GN98" i="28"/>
  <c r="GO98" i="28"/>
  <c r="GN99" i="28"/>
  <c r="GO99" i="28"/>
  <c r="GN100" i="28"/>
  <c r="GO100" i="28"/>
  <c r="GN101" i="28"/>
  <c r="GO101" i="28"/>
  <c r="GN102" i="28"/>
  <c r="GO102" i="28"/>
  <c r="GN103" i="28"/>
  <c r="GO103" i="28"/>
  <c r="GN104" i="28"/>
  <c r="GO104" i="28"/>
  <c r="GN105" i="28"/>
  <c r="GO105" i="28"/>
  <c r="GN106" i="28"/>
  <c r="GO106" i="28"/>
  <c r="GN107" i="28"/>
  <c r="GO107" i="28"/>
  <c r="GN108" i="28"/>
  <c r="GO108" i="28"/>
  <c r="GN109" i="28"/>
  <c r="GO109" i="28"/>
  <c r="GN110" i="28"/>
  <c r="GO110" i="28"/>
  <c r="GN111" i="28"/>
  <c r="GO111" i="28"/>
  <c r="GN112" i="28"/>
  <c r="GO112" i="28"/>
  <c r="GN113" i="28"/>
  <c r="GO113" i="28"/>
  <c r="GN114" i="28"/>
  <c r="GO114" i="28"/>
  <c r="GN115" i="28"/>
  <c r="GO115" i="28"/>
  <c r="GN116" i="28"/>
  <c r="GO116" i="28"/>
  <c r="GN117" i="28"/>
  <c r="GO117" i="28"/>
  <c r="GN118" i="28"/>
  <c r="GO118" i="28"/>
  <c r="GN119" i="28"/>
  <c r="GO119" i="28"/>
  <c r="GN120" i="28"/>
  <c r="GO120" i="28"/>
  <c r="GN121" i="28"/>
  <c r="GO121" i="28"/>
  <c r="GN122" i="28"/>
  <c r="GO122" i="28"/>
  <c r="GN123" i="28"/>
  <c r="GO123" i="28"/>
  <c r="GN124" i="28"/>
  <c r="GO124" i="28"/>
  <c r="GN125" i="28"/>
  <c r="GO125" i="28"/>
  <c r="GN126" i="28"/>
  <c r="GO126" i="28"/>
  <c r="GN127" i="28"/>
  <c r="GO127" i="28"/>
  <c r="GN128" i="28"/>
  <c r="GO128" i="28"/>
  <c r="GN129" i="28"/>
  <c r="GO129" i="28"/>
  <c r="GN130" i="28"/>
  <c r="GO130" i="28"/>
  <c r="GN131" i="28"/>
  <c r="GO131" i="28"/>
  <c r="GN132" i="28"/>
  <c r="GO132" i="28"/>
  <c r="GN133" i="28"/>
  <c r="GO133" i="28"/>
  <c r="GN134" i="28"/>
  <c r="GO134" i="28"/>
  <c r="GN135" i="28"/>
  <c r="GO135" i="28"/>
  <c r="GN136" i="28"/>
  <c r="GO136" i="28"/>
  <c r="GN137" i="28"/>
  <c r="GO137" i="28"/>
  <c r="GN138" i="28"/>
  <c r="GO138" i="28"/>
  <c r="GN139" i="28"/>
  <c r="GO139" i="28"/>
  <c r="GN140" i="28"/>
  <c r="GO140" i="28"/>
  <c r="GN141" i="28"/>
  <c r="GO141" i="28"/>
  <c r="GN142" i="28"/>
  <c r="GO142" i="28"/>
  <c r="GN143" i="28"/>
  <c r="GO143" i="28"/>
  <c r="GN144" i="28"/>
  <c r="GO144" i="28"/>
  <c r="GN145" i="28"/>
  <c r="GO145" i="28"/>
  <c r="GN146" i="28"/>
  <c r="GO146" i="28"/>
  <c r="GN147" i="28"/>
  <c r="GO147" i="28"/>
  <c r="GN148" i="28"/>
  <c r="GO148" i="28"/>
  <c r="GN149" i="28"/>
  <c r="GO149" i="28"/>
  <c r="GN150" i="28"/>
  <c r="GO150" i="28"/>
  <c r="GN151" i="28"/>
  <c r="GO151" i="28"/>
  <c r="GN152" i="28"/>
  <c r="GO152" i="28"/>
  <c r="GN153" i="28"/>
  <c r="GO153" i="28"/>
  <c r="GN154" i="28"/>
  <c r="GO154" i="28"/>
  <c r="GN155" i="28"/>
  <c r="GO155" i="28"/>
  <c r="GN156" i="28"/>
  <c r="GO156" i="28"/>
  <c r="GN157" i="28"/>
  <c r="GO157" i="28"/>
  <c r="GN158" i="28"/>
  <c r="GO158" i="28"/>
  <c r="GN159" i="28"/>
  <c r="GO159" i="28"/>
  <c r="GN160" i="28"/>
  <c r="GO160" i="28"/>
  <c r="GN161" i="28"/>
  <c r="GO161" i="28"/>
  <c r="GN162" i="28"/>
  <c r="GO162" i="28"/>
  <c r="GN163" i="28"/>
  <c r="GO163" i="28"/>
  <c r="GN164" i="28"/>
  <c r="GO164" i="28"/>
  <c r="GN165" i="28"/>
  <c r="GO165" i="28"/>
  <c r="GN166" i="28"/>
  <c r="GO166" i="28"/>
  <c r="GN167" i="28"/>
  <c r="GO167" i="28"/>
  <c r="GN168" i="28"/>
  <c r="GO168" i="28"/>
  <c r="GN169" i="28"/>
  <c r="GO169" i="28"/>
  <c r="GN170" i="28"/>
  <c r="GO170" i="28"/>
  <c r="GN171" i="28"/>
  <c r="GO171" i="28"/>
  <c r="GN172" i="28"/>
  <c r="GO172" i="28"/>
  <c r="GN173" i="28"/>
  <c r="GO173" i="28"/>
  <c r="GN174" i="28"/>
  <c r="GO174" i="28"/>
  <c r="GN175" i="28"/>
  <c r="GO175" i="28"/>
  <c r="GN176" i="28"/>
  <c r="GO176" i="28"/>
  <c r="GN177" i="28"/>
  <c r="GO177" i="28"/>
  <c r="GN178" i="28"/>
  <c r="GO178" i="28"/>
  <c r="GN179" i="28"/>
  <c r="GO179" i="28"/>
  <c r="GN180" i="28"/>
  <c r="GO180" i="28"/>
  <c r="GN181" i="28"/>
  <c r="GO181" i="28"/>
  <c r="GN182" i="28"/>
  <c r="GO182" i="28"/>
  <c r="GN183" i="28"/>
  <c r="GO183" i="28"/>
  <c r="GN184" i="28"/>
  <c r="GO184" i="28"/>
  <c r="GN185" i="28"/>
  <c r="GO185" i="28"/>
  <c r="GN186" i="28"/>
  <c r="GO186" i="28"/>
  <c r="GN187" i="28"/>
  <c r="GO187" i="28"/>
  <c r="GN188" i="28"/>
  <c r="GO188" i="28"/>
  <c r="GN189" i="28"/>
  <c r="GO189" i="28"/>
  <c r="GN190" i="28"/>
  <c r="GO190" i="28"/>
  <c r="GN191" i="28"/>
  <c r="GO191" i="28"/>
  <c r="GN192" i="28"/>
  <c r="GO192" i="28"/>
  <c r="GN193" i="28"/>
  <c r="GO193" i="28"/>
  <c r="GN194" i="28"/>
  <c r="GO194" i="28"/>
  <c r="GN195" i="28"/>
  <c r="GO195" i="28"/>
  <c r="GN196" i="28"/>
  <c r="GO196" i="28"/>
  <c r="GN197" i="28"/>
  <c r="GO197" i="28"/>
  <c r="GN198" i="28"/>
  <c r="GO198" i="28"/>
  <c r="GN199" i="28"/>
  <c r="GO199" i="28"/>
  <c r="GN200" i="28"/>
  <c r="GO200" i="28"/>
  <c r="GN201" i="28"/>
  <c r="GO201" i="28"/>
  <c r="GN202" i="28"/>
  <c r="GO202" i="28"/>
  <c r="GN203" i="28"/>
  <c r="GO203" i="28"/>
  <c r="GN204" i="28"/>
  <c r="GO204" i="28"/>
  <c r="GN205" i="28"/>
  <c r="GO205" i="28"/>
  <c r="GN206" i="28"/>
  <c r="GO206" i="28"/>
  <c r="GN207" i="28"/>
  <c r="GO207" i="28"/>
  <c r="GN208" i="28"/>
  <c r="GO208" i="28"/>
  <c r="GN209" i="28"/>
  <c r="GO209" i="28"/>
  <c r="GN210" i="28"/>
  <c r="GO210" i="28"/>
  <c r="GN211" i="28"/>
  <c r="GO211" i="28"/>
  <c r="GN212" i="28"/>
  <c r="GO212" i="28"/>
  <c r="GN213" i="28"/>
  <c r="GO213" i="28"/>
  <c r="GN214" i="28"/>
  <c r="GO214" i="28"/>
  <c r="GN215" i="28"/>
  <c r="GO215" i="28"/>
  <c r="GN216" i="28"/>
  <c r="GO216" i="28"/>
  <c r="GN217" i="28"/>
  <c r="GO217" i="28"/>
  <c r="GN218" i="28"/>
  <c r="GO218" i="28"/>
  <c r="GN219" i="28"/>
  <c r="GO219" i="28"/>
  <c r="GN220" i="28"/>
  <c r="GO220" i="28"/>
  <c r="GN221" i="28"/>
  <c r="GO221" i="28"/>
  <c r="GN222" i="28"/>
  <c r="GO222" i="28"/>
  <c r="GN223" i="28"/>
  <c r="GO223" i="28"/>
  <c r="GN224" i="28"/>
  <c r="GO224" i="28"/>
  <c r="GN225" i="28"/>
  <c r="GO225" i="28"/>
  <c r="GN226" i="28"/>
  <c r="GO226" i="28"/>
  <c r="GN227" i="28"/>
  <c r="GO227" i="28"/>
  <c r="GN228" i="28"/>
  <c r="GO228" i="28"/>
  <c r="GN229" i="28"/>
  <c r="GO229" i="28"/>
  <c r="GN230" i="28"/>
  <c r="GO230" i="28"/>
  <c r="GN231" i="28"/>
  <c r="GO231" i="28"/>
  <c r="GN232" i="28"/>
  <c r="GO232" i="28"/>
  <c r="GN233" i="28"/>
  <c r="GO233" i="28"/>
  <c r="GN234" i="28"/>
  <c r="GO234" i="28"/>
  <c r="GN235" i="28"/>
  <c r="GO235" i="28"/>
  <c r="GN236" i="28"/>
  <c r="GO236" i="28"/>
  <c r="GN237" i="28"/>
  <c r="GO237" i="28"/>
  <c r="GN238" i="28"/>
  <c r="GO238" i="28"/>
  <c r="GN239" i="28"/>
  <c r="GO239" i="28"/>
  <c r="GN240" i="28"/>
  <c r="GO240" i="28"/>
  <c r="GN241" i="28"/>
  <c r="GO241" i="28"/>
  <c r="GN242" i="28"/>
  <c r="GO242" i="28"/>
  <c r="GN243" i="28"/>
  <c r="GO243" i="28"/>
  <c r="GN244" i="28"/>
  <c r="GO244" i="28"/>
  <c r="GN245" i="28"/>
  <c r="GO245" i="28"/>
  <c r="GN246" i="28"/>
  <c r="GO246" i="28"/>
  <c r="GN247" i="28"/>
  <c r="GO247" i="28"/>
  <c r="GN248" i="28"/>
  <c r="GO248" i="28"/>
  <c r="GN249" i="28"/>
  <c r="GO249" i="28"/>
  <c r="GN250" i="28"/>
  <c r="GO250" i="28"/>
  <c r="GN251" i="28"/>
  <c r="GO251" i="28"/>
  <c r="GN252" i="28"/>
  <c r="GO252" i="28"/>
  <c r="GN253" i="28"/>
  <c r="GO253" i="28"/>
  <c r="GN254" i="28"/>
  <c r="GO254" i="28"/>
  <c r="GN255" i="28"/>
  <c r="GO255" i="28"/>
  <c r="GN256" i="28"/>
  <c r="GO256" i="28"/>
  <c r="GN257" i="28"/>
  <c r="GO257" i="28"/>
  <c r="GN258" i="28"/>
  <c r="GO258" i="28"/>
  <c r="GN259" i="28"/>
  <c r="GO259" i="28"/>
  <c r="GN260" i="28"/>
  <c r="GO260" i="28"/>
  <c r="GN261" i="28"/>
  <c r="GO261" i="28"/>
  <c r="GN262" i="28"/>
  <c r="GO262" i="28"/>
  <c r="GN263" i="28"/>
  <c r="GO263" i="28"/>
  <c r="GN264" i="28"/>
  <c r="GO264" i="28"/>
  <c r="GN265" i="28"/>
  <c r="GO265" i="28"/>
  <c r="GN266" i="28"/>
  <c r="GO266" i="28"/>
  <c r="GN267" i="28"/>
  <c r="GO267" i="28"/>
  <c r="GN268" i="28"/>
  <c r="GO268" i="28"/>
  <c r="GN269" i="28"/>
  <c r="GO269" i="28"/>
  <c r="GN270" i="28"/>
  <c r="GO270" i="28"/>
  <c r="GN271" i="28"/>
  <c r="GO271" i="28"/>
  <c r="GN272" i="28"/>
  <c r="GO272" i="28"/>
  <c r="GN273" i="28"/>
  <c r="GO273" i="28"/>
  <c r="GN274" i="28"/>
  <c r="GO274" i="28"/>
  <c r="GN275" i="28"/>
  <c r="GO275" i="28"/>
  <c r="GN276" i="28"/>
  <c r="GO276" i="28"/>
  <c r="GN277" i="28"/>
  <c r="GO277" i="28"/>
  <c r="GN278" i="28"/>
  <c r="GO278" i="28"/>
  <c r="GN279" i="28"/>
  <c r="GO279" i="28"/>
  <c r="GN280" i="28"/>
  <c r="GO280" i="28"/>
  <c r="GN281" i="28"/>
  <c r="GO281" i="28"/>
  <c r="GN282" i="28"/>
  <c r="GO282" i="28"/>
  <c r="GN283" i="28"/>
  <c r="GO283" i="28"/>
  <c r="GN284" i="28"/>
  <c r="GO284" i="28"/>
  <c r="GN285" i="28"/>
  <c r="GO285" i="28"/>
  <c r="GN286" i="28"/>
  <c r="GO286" i="28"/>
  <c r="GN287" i="28"/>
  <c r="GO287" i="28"/>
  <c r="GN288" i="28"/>
  <c r="GO288" i="28"/>
  <c r="GN289" i="28"/>
  <c r="GO289" i="28"/>
  <c r="GN290" i="28"/>
  <c r="GO290" i="28"/>
  <c r="GN291" i="28"/>
  <c r="GO291" i="28"/>
  <c r="GN292" i="28"/>
  <c r="GO292" i="28"/>
  <c r="GN293" i="28"/>
  <c r="GO293" i="28"/>
  <c r="GN294" i="28"/>
  <c r="GO294" i="28"/>
  <c r="GN295" i="28"/>
  <c r="GO295" i="28"/>
  <c r="GN296" i="28"/>
  <c r="GO296" i="28"/>
  <c r="GN297" i="28"/>
  <c r="GO297" i="28"/>
  <c r="GN298" i="28"/>
  <c r="GO298" i="28"/>
  <c r="GN299" i="28"/>
  <c r="GO299" i="28"/>
  <c r="GN300" i="28"/>
  <c r="GO300" i="28"/>
  <c r="GN301" i="28"/>
  <c r="GO301" i="28"/>
  <c r="GN302" i="28"/>
  <c r="GO302" i="28"/>
  <c r="GN303" i="28"/>
  <c r="GO303" i="28"/>
  <c r="GN304" i="28"/>
  <c r="GO304" i="28"/>
  <c r="GN305" i="28"/>
  <c r="GO305" i="28"/>
  <c r="GN306" i="28"/>
  <c r="GO306" i="28"/>
  <c r="GN307" i="28"/>
  <c r="GO307" i="28"/>
  <c r="GN308" i="28"/>
  <c r="GO308" i="28"/>
  <c r="GN309" i="28"/>
  <c r="GO309" i="28"/>
  <c r="GN310" i="28"/>
  <c r="GO310" i="28"/>
  <c r="GN311" i="28"/>
  <c r="GO311" i="28"/>
  <c r="GQ311" i="28"/>
  <c r="GN312" i="28"/>
  <c r="GO312" i="28"/>
  <c r="GQ312" i="28"/>
  <c r="GN313" i="28"/>
  <c r="GO313" i="28"/>
  <c r="GQ313" i="28"/>
  <c r="GO15" i="28"/>
  <c r="GN15" i="28"/>
  <c r="GQ14" i="28"/>
  <c r="GP14" i="28"/>
  <c r="GO14" i="28"/>
  <c r="GN14" i="28"/>
  <c r="FD278" i="28"/>
  <c r="FD242" i="28"/>
  <c r="FD206" i="28"/>
  <c r="FD170" i="28"/>
  <c r="FD134" i="28"/>
  <c r="FD111" i="28"/>
  <c r="FD90" i="28"/>
  <c r="FE81" i="28"/>
  <c r="FE69" i="28"/>
  <c r="DX313" i="28"/>
  <c r="FG313" i="28" s="1"/>
  <c r="DW313" i="28"/>
  <c r="FF313" i="28" s="1"/>
  <c r="DV313" i="28"/>
  <c r="FE313" i="28" s="1"/>
  <c r="DU313" i="28"/>
  <c r="FD313" i="28" s="1"/>
  <c r="DX312" i="28"/>
  <c r="FG312" i="28" s="1"/>
  <c r="DW312" i="28"/>
  <c r="FF312" i="28" s="1"/>
  <c r="DV312" i="28"/>
  <c r="FE312" i="28" s="1"/>
  <c r="DU312" i="28"/>
  <c r="FD312" i="28" s="1"/>
  <c r="DX311" i="28"/>
  <c r="FG311" i="28" s="1"/>
  <c r="DW311" i="28"/>
  <c r="FF311" i="28" s="1"/>
  <c r="DV311" i="28"/>
  <c r="FE311" i="28" s="1"/>
  <c r="DU311" i="28"/>
  <c r="FD311" i="28" s="1"/>
  <c r="DX310" i="28"/>
  <c r="FG310" i="28" s="1"/>
  <c r="DW310" i="28"/>
  <c r="FF310" i="28" s="1"/>
  <c r="DV310" i="28"/>
  <c r="FE310" i="28" s="1"/>
  <c r="DU310" i="28"/>
  <c r="FD310" i="28" s="1"/>
  <c r="DX309" i="28"/>
  <c r="FG309" i="28" s="1"/>
  <c r="DW309" i="28"/>
  <c r="FF309" i="28" s="1"/>
  <c r="DV309" i="28"/>
  <c r="FE309" i="28" s="1"/>
  <c r="DU309" i="28"/>
  <c r="FD309" i="28" s="1"/>
  <c r="DX308" i="28"/>
  <c r="FG308" i="28" s="1"/>
  <c r="DW308" i="28"/>
  <c r="FF308" i="28" s="1"/>
  <c r="DV308" i="28"/>
  <c r="FE308" i="28" s="1"/>
  <c r="DU308" i="28"/>
  <c r="FD308" i="28" s="1"/>
  <c r="DX307" i="28"/>
  <c r="FG307" i="28" s="1"/>
  <c r="DW307" i="28"/>
  <c r="FF307" i="28" s="1"/>
  <c r="DV307" i="28"/>
  <c r="FE307" i="28" s="1"/>
  <c r="DU307" i="28"/>
  <c r="FD307" i="28" s="1"/>
  <c r="DX306" i="28"/>
  <c r="FG306" i="28" s="1"/>
  <c r="DW306" i="28"/>
  <c r="FF306" i="28" s="1"/>
  <c r="DV306" i="28"/>
  <c r="FE306" i="28" s="1"/>
  <c r="DU306" i="28"/>
  <c r="FD306" i="28" s="1"/>
  <c r="DX305" i="28"/>
  <c r="FG305" i="28" s="1"/>
  <c r="DW305" i="28"/>
  <c r="FF305" i="28" s="1"/>
  <c r="DV305" i="28"/>
  <c r="FE305" i="28" s="1"/>
  <c r="DU305" i="28"/>
  <c r="FD305" i="28" s="1"/>
  <c r="DX304" i="28"/>
  <c r="FG304" i="28" s="1"/>
  <c r="DW304" i="28"/>
  <c r="FF304" i="28" s="1"/>
  <c r="DV304" i="28"/>
  <c r="FE304" i="28" s="1"/>
  <c r="DU304" i="28"/>
  <c r="FD304" i="28" s="1"/>
  <c r="DX303" i="28"/>
  <c r="FG303" i="28" s="1"/>
  <c r="DW303" i="28"/>
  <c r="FF303" i="28" s="1"/>
  <c r="DV303" i="28"/>
  <c r="FE303" i="28" s="1"/>
  <c r="DU303" i="28"/>
  <c r="FD303" i="28" s="1"/>
  <c r="DX302" i="28"/>
  <c r="FG302" i="28" s="1"/>
  <c r="DW302" i="28"/>
  <c r="FF302" i="28" s="1"/>
  <c r="DV302" i="28"/>
  <c r="FE302" i="28" s="1"/>
  <c r="DU302" i="28"/>
  <c r="FD302" i="28" s="1"/>
  <c r="DX301" i="28"/>
  <c r="FG301" i="28" s="1"/>
  <c r="DW301" i="28"/>
  <c r="FF301" i="28" s="1"/>
  <c r="DV301" i="28"/>
  <c r="FE301" i="28" s="1"/>
  <c r="DU301" i="28"/>
  <c r="FD301" i="28" s="1"/>
  <c r="DX300" i="28"/>
  <c r="FG300" i="28" s="1"/>
  <c r="DW300" i="28"/>
  <c r="FF300" i="28" s="1"/>
  <c r="DV300" i="28"/>
  <c r="FE300" i="28" s="1"/>
  <c r="DU300" i="28"/>
  <c r="FD300" i="28" s="1"/>
  <c r="DX299" i="28"/>
  <c r="FG299" i="28" s="1"/>
  <c r="DW299" i="28"/>
  <c r="FF299" i="28" s="1"/>
  <c r="DV299" i="28"/>
  <c r="FE299" i="28" s="1"/>
  <c r="DU299" i="28"/>
  <c r="FD299" i="28" s="1"/>
  <c r="DX298" i="28"/>
  <c r="FG298" i="28" s="1"/>
  <c r="DW298" i="28"/>
  <c r="FF298" i="28" s="1"/>
  <c r="DV298" i="28"/>
  <c r="FE298" i="28" s="1"/>
  <c r="DU298" i="28"/>
  <c r="FD298" i="28" s="1"/>
  <c r="DX297" i="28"/>
  <c r="FG297" i="28" s="1"/>
  <c r="DW297" i="28"/>
  <c r="FF297" i="28" s="1"/>
  <c r="DV297" i="28"/>
  <c r="FE297" i="28" s="1"/>
  <c r="DU297" i="28"/>
  <c r="FD297" i="28" s="1"/>
  <c r="DX296" i="28"/>
  <c r="FG296" i="28" s="1"/>
  <c r="DW296" i="28"/>
  <c r="FF296" i="28" s="1"/>
  <c r="DV296" i="28"/>
  <c r="FE296" i="28" s="1"/>
  <c r="DU296" i="28"/>
  <c r="FD296" i="28" s="1"/>
  <c r="DX295" i="28"/>
  <c r="FG295" i="28" s="1"/>
  <c r="DW295" i="28"/>
  <c r="FF295" i="28" s="1"/>
  <c r="DV295" i="28"/>
  <c r="FE295" i="28" s="1"/>
  <c r="DU295" i="28"/>
  <c r="FD295" i="28" s="1"/>
  <c r="DX294" i="28"/>
  <c r="FG294" i="28" s="1"/>
  <c r="DW294" i="28"/>
  <c r="FF294" i="28" s="1"/>
  <c r="DV294" i="28"/>
  <c r="FE294" i="28" s="1"/>
  <c r="DU294" i="28"/>
  <c r="FD294" i="28" s="1"/>
  <c r="DX293" i="28"/>
  <c r="FG293" i="28" s="1"/>
  <c r="DW293" i="28"/>
  <c r="FF293" i="28" s="1"/>
  <c r="DV293" i="28"/>
  <c r="FE293" i="28" s="1"/>
  <c r="DU293" i="28"/>
  <c r="FD293" i="28" s="1"/>
  <c r="DX292" i="28"/>
  <c r="FG292" i="28" s="1"/>
  <c r="DW292" i="28"/>
  <c r="FF292" i="28" s="1"/>
  <c r="DV292" i="28"/>
  <c r="FE292" i="28" s="1"/>
  <c r="DU292" i="28"/>
  <c r="FD292" i="28" s="1"/>
  <c r="DX291" i="28"/>
  <c r="FG291" i="28" s="1"/>
  <c r="DW291" i="28"/>
  <c r="FF291" i="28" s="1"/>
  <c r="DV291" i="28"/>
  <c r="FE291" i="28" s="1"/>
  <c r="DU291" i="28"/>
  <c r="FD291" i="28" s="1"/>
  <c r="DX290" i="28"/>
  <c r="FG290" i="28" s="1"/>
  <c r="DW290" i="28"/>
  <c r="FF290" i="28" s="1"/>
  <c r="DV290" i="28"/>
  <c r="FE290" i="28" s="1"/>
  <c r="DU290" i="28"/>
  <c r="FD290" i="28" s="1"/>
  <c r="DX289" i="28"/>
  <c r="FG289" i="28" s="1"/>
  <c r="DW289" i="28"/>
  <c r="FF289" i="28" s="1"/>
  <c r="DV289" i="28"/>
  <c r="FE289" i="28" s="1"/>
  <c r="DU289" i="28"/>
  <c r="FD289" i="28" s="1"/>
  <c r="DX288" i="28"/>
  <c r="FG288" i="28" s="1"/>
  <c r="DW288" i="28"/>
  <c r="FF288" i="28" s="1"/>
  <c r="DV288" i="28"/>
  <c r="FE288" i="28" s="1"/>
  <c r="DU288" i="28"/>
  <c r="FD288" i="28" s="1"/>
  <c r="DX287" i="28"/>
  <c r="FG287" i="28" s="1"/>
  <c r="DW287" i="28"/>
  <c r="FF287" i="28" s="1"/>
  <c r="DV287" i="28"/>
  <c r="FE287" i="28" s="1"/>
  <c r="DU287" i="28"/>
  <c r="FD287" i="28" s="1"/>
  <c r="DX286" i="28"/>
  <c r="FG286" i="28" s="1"/>
  <c r="DW286" i="28"/>
  <c r="FF286" i="28" s="1"/>
  <c r="DV286" i="28"/>
  <c r="FE286" i="28" s="1"/>
  <c r="DU286" i="28"/>
  <c r="FD286" i="28" s="1"/>
  <c r="DX285" i="28"/>
  <c r="FG285" i="28" s="1"/>
  <c r="DW285" i="28"/>
  <c r="FF285" i="28" s="1"/>
  <c r="DV285" i="28"/>
  <c r="FE285" i="28" s="1"/>
  <c r="DU285" i="28"/>
  <c r="FD285" i="28" s="1"/>
  <c r="DX284" i="28"/>
  <c r="FG284" i="28" s="1"/>
  <c r="DW284" i="28"/>
  <c r="FF284" i="28" s="1"/>
  <c r="DV284" i="28"/>
  <c r="FE284" i="28" s="1"/>
  <c r="DU284" i="28"/>
  <c r="FD284" i="28" s="1"/>
  <c r="DX283" i="28"/>
  <c r="FG283" i="28" s="1"/>
  <c r="DW283" i="28"/>
  <c r="FF283" i="28" s="1"/>
  <c r="DV283" i="28"/>
  <c r="FE283" i="28" s="1"/>
  <c r="DU283" i="28"/>
  <c r="FD283" i="28" s="1"/>
  <c r="DX282" i="28"/>
  <c r="FG282" i="28" s="1"/>
  <c r="DW282" i="28"/>
  <c r="FF282" i="28" s="1"/>
  <c r="DV282" i="28"/>
  <c r="FE282" i="28" s="1"/>
  <c r="DU282" i="28"/>
  <c r="FD282" i="28" s="1"/>
  <c r="DX281" i="28"/>
  <c r="FG281" i="28" s="1"/>
  <c r="DW281" i="28"/>
  <c r="FF281" i="28" s="1"/>
  <c r="DV281" i="28"/>
  <c r="FE281" i="28" s="1"/>
  <c r="DU281" i="28"/>
  <c r="FD281" i="28" s="1"/>
  <c r="DX280" i="28"/>
  <c r="FG280" i="28" s="1"/>
  <c r="DW280" i="28"/>
  <c r="FF280" i="28" s="1"/>
  <c r="DV280" i="28"/>
  <c r="FE280" i="28" s="1"/>
  <c r="DU280" i="28"/>
  <c r="FD280" i="28" s="1"/>
  <c r="DX279" i="28"/>
  <c r="FG279" i="28" s="1"/>
  <c r="DW279" i="28"/>
  <c r="FF279" i="28" s="1"/>
  <c r="DV279" i="28"/>
  <c r="FE279" i="28" s="1"/>
  <c r="DU279" i="28"/>
  <c r="FD279" i="28" s="1"/>
  <c r="DX278" i="28"/>
  <c r="FG278" i="28" s="1"/>
  <c r="DW278" i="28"/>
  <c r="FF278" i="28" s="1"/>
  <c r="DV278" i="28"/>
  <c r="FE278" i="28" s="1"/>
  <c r="DU278" i="28"/>
  <c r="DX277" i="28"/>
  <c r="FG277" i="28" s="1"/>
  <c r="DW277" i="28"/>
  <c r="FF277" i="28" s="1"/>
  <c r="DV277" i="28"/>
  <c r="FE277" i="28" s="1"/>
  <c r="DU277" i="28"/>
  <c r="FD277" i="28" s="1"/>
  <c r="DX276" i="28"/>
  <c r="FG276" i="28" s="1"/>
  <c r="DW276" i="28"/>
  <c r="FF276" i="28" s="1"/>
  <c r="DV276" i="28"/>
  <c r="FE276" i="28" s="1"/>
  <c r="DU276" i="28"/>
  <c r="FD276" i="28" s="1"/>
  <c r="DX275" i="28"/>
  <c r="FG275" i="28" s="1"/>
  <c r="DW275" i="28"/>
  <c r="FF275" i="28" s="1"/>
  <c r="DV275" i="28"/>
  <c r="FE275" i="28" s="1"/>
  <c r="DU275" i="28"/>
  <c r="FD275" i="28" s="1"/>
  <c r="DX274" i="28"/>
  <c r="FG274" i="28" s="1"/>
  <c r="DW274" i="28"/>
  <c r="FF274" i="28" s="1"/>
  <c r="DV274" i="28"/>
  <c r="FE274" i="28" s="1"/>
  <c r="DU274" i="28"/>
  <c r="FD274" i="28" s="1"/>
  <c r="DX273" i="28"/>
  <c r="FG273" i="28" s="1"/>
  <c r="DW273" i="28"/>
  <c r="FF273" i="28" s="1"/>
  <c r="DV273" i="28"/>
  <c r="FE273" i="28" s="1"/>
  <c r="DU273" i="28"/>
  <c r="FD273" i="28" s="1"/>
  <c r="DX272" i="28"/>
  <c r="FG272" i="28" s="1"/>
  <c r="DW272" i="28"/>
  <c r="FF272" i="28" s="1"/>
  <c r="DV272" i="28"/>
  <c r="FE272" i="28" s="1"/>
  <c r="DU272" i="28"/>
  <c r="FD272" i="28" s="1"/>
  <c r="DX271" i="28"/>
  <c r="FG271" i="28" s="1"/>
  <c r="DW271" i="28"/>
  <c r="FF271" i="28" s="1"/>
  <c r="DV271" i="28"/>
  <c r="FE271" i="28" s="1"/>
  <c r="DU271" i="28"/>
  <c r="FD271" i="28" s="1"/>
  <c r="DX270" i="28"/>
  <c r="FG270" i="28" s="1"/>
  <c r="DW270" i="28"/>
  <c r="FF270" i="28" s="1"/>
  <c r="DV270" i="28"/>
  <c r="FE270" i="28" s="1"/>
  <c r="DU270" i="28"/>
  <c r="FD270" i="28" s="1"/>
  <c r="DX269" i="28"/>
  <c r="FG269" i="28" s="1"/>
  <c r="DW269" i="28"/>
  <c r="FF269" i="28" s="1"/>
  <c r="DV269" i="28"/>
  <c r="FE269" i="28" s="1"/>
  <c r="DU269" i="28"/>
  <c r="FD269" i="28" s="1"/>
  <c r="DX268" i="28"/>
  <c r="DW268" i="28"/>
  <c r="FF268" i="28" s="1"/>
  <c r="DV268" i="28"/>
  <c r="FE268" i="28" s="1"/>
  <c r="DU268" i="28"/>
  <c r="FD268" i="28" s="1"/>
  <c r="DX267" i="28"/>
  <c r="FG267" i="28" s="1"/>
  <c r="DW267" i="28"/>
  <c r="FF267" i="28" s="1"/>
  <c r="DV267" i="28"/>
  <c r="FE267" i="28" s="1"/>
  <c r="DU267" i="28"/>
  <c r="FD267" i="28" s="1"/>
  <c r="DX266" i="28"/>
  <c r="FG266" i="28" s="1"/>
  <c r="DW266" i="28"/>
  <c r="FF266" i="28" s="1"/>
  <c r="DV266" i="28"/>
  <c r="FE266" i="28" s="1"/>
  <c r="DU266" i="28"/>
  <c r="FD266" i="28" s="1"/>
  <c r="DX265" i="28"/>
  <c r="DW265" i="28"/>
  <c r="FF265" i="28" s="1"/>
  <c r="DV265" i="28"/>
  <c r="FE265" i="28" s="1"/>
  <c r="DU265" i="28"/>
  <c r="FD265" i="28" s="1"/>
  <c r="DX264" i="28"/>
  <c r="FG264" i="28" s="1"/>
  <c r="DW264" i="28"/>
  <c r="FF264" i="28" s="1"/>
  <c r="DV264" i="28"/>
  <c r="FE264" i="28" s="1"/>
  <c r="DU264" i="28"/>
  <c r="FD264" i="28" s="1"/>
  <c r="DX263" i="28"/>
  <c r="FG263" i="28" s="1"/>
  <c r="DW263" i="28"/>
  <c r="FF263" i="28" s="1"/>
  <c r="DV263" i="28"/>
  <c r="FE263" i="28" s="1"/>
  <c r="DU263" i="28"/>
  <c r="FD263" i="28" s="1"/>
  <c r="DX262" i="28"/>
  <c r="DW262" i="28"/>
  <c r="FF262" i="28" s="1"/>
  <c r="DV262" i="28"/>
  <c r="FE262" i="28" s="1"/>
  <c r="DU262" i="28"/>
  <c r="FD262" i="28" s="1"/>
  <c r="DX261" i="28"/>
  <c r="FG261" i="28" s="1"/>
  <c r="DW261" i="28"/>
  <c r="FF261" i="28" s="1"/>
  <c r="DV261" i="28"/>
  <c r="FE261" i="28" s="1"/>
  <c r="DU261" i="28"/>
  <c r="FD261" i="28" s="1"/>
  <c r="DX260" i="28"/>
  <c r="FG260" i="28" s="1"/>
  <c r="DW260" i="28"/>
  <c r="FF260" i="28" s="1"/>
  <c r="DV260" i="28"/>
  <c r="FE260" i="28" s="1"/>
  <c r="DU260" i="28"/>
  <c r="FD260" i="28" s="1"/>
  <c r="DX259" i="28"/>
  <c r="DW259" i="28"/>
  <c r="FF259" i="28" s="1"/>
  <c r="DV259" i="28"/>
  <c r="FE259" i="28" s="1"/>
  <c r="DU259" i="28"/>
  <c r="FD259" i="28" s="1"/>
  <c r="DX258" i="28"/>
  <c r="FG258" i="28" s="1"/>
  <c r="DW258" i="28"/>
  <c r="FF258" i="28" s="1"/>
  <c r="DV258" i="28"/>
  <c r="FE258" i="28" s="1"/>
  <c r="DU258" i="28"/>
  <c r="FD258" i="28" s="1"/>
  <c r="DX257" i="28"/>
  <c r="FG257" i="28" s="1"/>
  <c r="DW257" i="28"/>
  <c r="FF257" i="28" s="1"/>
  <c r="DV257" i="28"/>
  <c r="FE257" i="28" s="1"/>
  <c r="DU257" i="28"/>
  <c r="FD257" i="28" s="1"/>
  <c r="DX256" i="28"/>
  <c r="DW256" i="28"/>
  <c r="FF256" i="28" s="1"/>
  <c r="DV256" i="28"/>
  <c r="FE256" i="28" s="1"/>
  <c r="DU256" i="28"/>
  <c r="FD256" i="28" s="1"/>
  <c r="DX255" i="28"/>
  <c r="DW255" i="28"/>
  <c r="FF255" i="28" s="1"/>
  <c r="DV255" i="28"/>
  <c r="FE255" i="28" s="1"/>
  <c r="DU255" i="28"/>
  <c r="FD255" i="28" s="1"/>
  <c r="DX254" i="28"/>
  <c r="FG254" i="28" s="1"/>
  <c r="DW254" i="28"/>
  <c r="FF254" i="28" s="1"/>
  <c r="DV254" i="28"/>
  <c r="FE254" i="28" s="1"/>
  <c r="DU254" i="28"/>
  <c r="FD254" i="28" s="1"/>
  <c r="DX253" i="28"/>
  <c r="DW253" i="28"/>
  <c r="FF253" i="28" s="1"/>
  <c r="DV253" i="28"/>
  <c r="FE253" i="28" s="1"/>
  <c r="DU253" i="28"/>
  <c r="FD253" i="28" s="1"/>
  <c r="DX252" i="28"/>
  <c r="DW252" i="28"/>
  <c r="FF252" i="28" s="1"/>
  <c r="DV252" i="28"/>
  <c r="FE252" i="28" s="1"/>
  <c r="DU252" i="28"/>
  <c r="FD252" i="28" s="1"/>
  <c r="DX251" i="28"/>
  <c r="FG251" i="28" s="1"/>
  <c r="DW251" i="28"/>
  <c r="FF251" i="28" s="1"/>
  <c r="DV251" i="28"/>
  <c r="FE251" i="28" s="1"/>
  <c r="DU251" i="28"/>
  <c r="FD251" i="28" s="1"/>
  <c r="DX250" i="28"/>
  <c r="DW250" i="28"/>
  <c r="FF250" i="28" s="1"/>
  <c r="DV250" i="28"/>
  <c r="FE250" i="28" s="1"/>
  <c r="DU250" i="28"/>
  <c r="FD250" i="28" s="1"/>
  <c r="DX249" i="28"/>
  <c r="DW249" i="28"/>
  <c r="FF249" i="28" s="1"/>
  <c r="DV249" i="28"/>
  <c r="FE249" i="28" s="1"/>
  <c r="DU249" i="28"/>
  <c r="FD249" i="28" s="1"/>
  <c r="DX248" i="28"/>
  <c r="FG248" i="28" s="1"/>
  <c r="DW248" i="28"/>
  <c r="FF248" i="28" s="1"/>
  <c r="DV248" i="28"/>
  <c r="FE248" i="28" s="1"/>
  <c r="DU248" i="28"/>
  <c r="FD248" i="28" s="1"/>
  <c r="DX247" i="28"/>
  <c r="DW247" i="28"/>
  <c r="FF247" i="28" s="1"/>
  <c r="DV247" i="28"/>
  <c r="FE247" i="28" s="1"/>
  <c r="DU247" i="28"/>
  <c r="FD247" i="28" s="1"/>
  <c r="DX246" i="28"/>
  <c r="DW246" i="28"/>
  <c r="FF246" i="28" s="1"/>
  <c r="DV246" i="28"/>
  <c r="FE246" i="28" s="1"/>
  <c r="DU246" i="28"/>
  <c r="FD246" i="28" s="1"/>
  <c r="DX245" i="28"/>
  <c r="FG245" i="28" s="1"/>
  <c r="DW245" i="28"/>
  <c r="FF245" i="28" s="1"/>
  <c r="DV245" i="28"/>
  <c r="FE245" i="28" s="1"/>
  <c r="DU245" i="28"/>
  <c r="FD245" i="28" s="1"/>
  <c r="DX244" i="28"/>
  <c r="DW244" i="28"/>
  <c r="FF244" i="28" s="1"/>
  <c r="DV244" i="28"/>
  <c r="FE244" i="28" s="1"/>
  <c r="DU244" i="28"/>
  <c r="FD244" i="28" s="1"/>
  <c r="DX243" i="28"/>
  <c r="DW243" i="28"/>
  <c r="FF243" i="28" s="1"/>
  <c r="DV243" i="28"/>
  <c r="FE243" i="28" s="1"/>
  <c r="DU243" i="28"/>
  <c r="FD243" i="28" s="1"/>
  <c r="DX242" i="28"/>
  <c r="FG242" i="28" s="1"/>
  <c r="DW242" i="28"/>
  <c r="FF242" i="28" s="1"/>
  <c r="DV242" i="28"/>
  <c r="FE242" i="28" s="1"/>
  <c r="DU242" i="28"/>
  <c r="DX241" i="28"/>
  <c r="DW241" i="28"/>
  <c r="FF241" i="28" s="1"/>
  <c r="DV241" i="28"/>
  <c r="FE241" i="28" s="1"/>
  <c r="DU241" i="28"/>
  <c r="FD241" i="28" s="1"/>
  <c r="DX240" i="28"/>
  <c r="DW240" i="28"/>
  <c r="FF240" i="28" s="1"/>
  <c r="DV240" i="28"/>
  <c r="FE240" i="28" s="1"/>
  <c r="DU240" i="28"/>
  <c r="FD240" i="28" s="1"/>
  <c r="DX239" i="28"/>
  <c r="FG239" i="28" s="1"/>
  <c r="DW239" i="28"/>
  <c r="FF239" i="28" s="1"/>
  <c r="DV239" i="28"/>
  <c r="FE239" i="28" s="1"/>
  <c r="DU239" i="28"/>
  <c r="FD239" i="28" s="1"/>
  <c r="DX238" i="28"/>
  <c r="DW238" i="28"/>
  <c r="FF238" i="28" s="1"/>
  <c r="DV238" i="28"/>
  <c r="FE238" i="28" s="1"/>
  <c r="DU238" i="28"/>
  <c r="FD238" i="28" s="1"/>
  <c r="DX237" i="28"/>
  <c r="DW237" i="28"/>
  <c r="FF237" i="28" s="1"/>
  <c r="DV237" i="28"/>
  <c r="FE237" i="28" s="1"/>
  <c r="DU237" i="28"/>
  <c r="FD237" i="28" s="1"/>
  <c r="DX236" i="28"/>
  <c r="FG236" i="28" s="1"/>
  <c r="DW236" i="28"/>
  <c r="FF236" i="28" s="1"/>
  <c r="DV236" i="28"/>
  <c r="FE236" i="28" s="1"/>
  <c r="DU236" i="28"/>
  <c r="FD236" i="28" s="1"/>
  <c r="DX235" i="28"/>
  <c r="DW235" i="28"/>
  <c r="FF235" i="28" s="1"/>
  <c r="DV235" i="28"/>
  <c r="FE235" i="28" s="1"/>
  <c r="DU235" i="28"/>
  <c r="FD235" i="28" s="1"/>
  <c r="DX234" i="28"/>
  <c r="DW234" i="28"/>
  <c r="FF234" i="28" s="1"/>
  <c r="DV234" i="28"/>
  <c r="FE234" i="28" s="1"/>
  <c r="DU234" i="28"/>
  <c r="FD234" i="28" s="1"/>
  <c r="DX233" i="28"/>
  <c r="FG233" i="28" s="1"/>
  <c r="DW233" i="28"/>
  <c r="FF233" i="28" s="1"/>
  <c r="DV233" i="28"/>
  <c r="FE233" i="28" s="1"/>
  <c r="DU233" i="28"/>
  <c r="FD233" i="28" s="1"/>
  <c r="DX232" i="28"/>
  <c r="DW232" i="28"/>
  <c r="FF232" i="28" s="1"/>
  <c r="DV232" i="28"/>
  <c r="FE232" i="28" s="1"/>
  <c r="DU232" i="28"/>
  <c r="FD232" i="28" s="1"/>
  <c r="DX231" i="28"/>
  <c r="DW231" i="28"/>
  <c r="FF231" i="28" s="1"/>
  <c r="DV231" i="28"/>
  <c r="FE231" i="28" s="1"/>
  <c r="DU231" i="28"/>
  <c r="FD231" i="28" s="1"/>
  <c r="DX230" i="28"/>
  <c r="FG230" i="28" s="1"/>
  <c r="DW230" i="28"/>
  <c r="FF230" i="28" s="1"/>
  <c r="DV230" i="28"/>
  <c r="FE230" i="28" s="1"/>
  <c r="DU230" i="28"/>
  <c r="FD230" i="28" s="1"/>
  <c r="DX229" i="28"/>
  <c r="DW229" i="28"/>
  <c r="FF229" i="28" s="1"/>
  <c r="DV229" i="28"/>
  <c r="FE229" i="28" s="1"/>
  <c r="DU229" i="28"/>
  <c r="FD229" i="28" s="1"/>
  <c r="DX228" i="28"/>
  <c r="DW228" i="28"/>
  <c r="FF228" i="28" s="1"/>
  <c r="DV228" i="28"/>
  <c r="FE228" i="28" s="1"/>
  <c r="DU228" i="28"/>
  <c r="FD228" i="28" s="1"/>
  <c r="DX227" i="28"/>
  <c r="FG227" i="28" s="1"/>
  <c r="DW227" i="28"/>
  <c r="FF227" i="28" s="1"/>
  <c r="DV227" i="28"/>
  <c r="FE227" i="28" s="1"/>
  <c r="DU227" i="28"/>
  <c r="FD227" i="28" s="1"/>
  <c r="DX226" i="28"/>
  <c r="DW226" i="28"/>
  <c r="FF226" i="28" s="1"/>
  <c r="DV226" i="28"/>
  <c r="FE226" i="28" s="1"/>
  <c r="DU226" i="28"/>
  <c r="FD226" i="28" s="1"/>
  <c r="DX225" i="28"/>
  <c r="DW225" i="28"/>
  <c r="FF225" i="28" s="1"/>
  <c r="DV225" i="28"/>
  <c r="FE225" i="28" s="1"/>
  <c r="DU225" i="28"/>
  <c r="FD225" i="28" s="1"/>
  <c r="DX224" i="28"/>
  <c r="FG224" i="28" s="1"/>
  <c r="DW224" i="28"/>
  <c r="FF224" i="28" s="1"/>
  <c r="DV224" i="28"/>
  <c r="FE224" i="28" s="1"/>
  <c r="DU224" i="28"/>
  <c r="FD224" i="28" s="1"/>
  <c r="DX223" i="28"/>
  <c r="DW223" i="28"/>
  <c r="FF223" i="28" s="1"/>
  <c r="DV223" i="28"/>
  <c r="FE223" i="28" s="1"/>
  <c r="DU223" i="28"/>
  <c r="FD223" i="28" s="1"/>
  <c r="DX222" i="28"/>
  <c r="DW222" i="28"/>
  <c r="FF222" i="28" s="1"/>
  <c r="DV222" i="28"/>
  <c r="FE222" i="28" s="1"/>
  <c r="DU222" i="28"/>
  <c r="FD222" i="28" s="1"/>
  <c r="DX221" i="28"/>
  <c r="FG221" i="28" s="1"/>
  <c r="DW221" i="28"/>
  <c r="FF221" i="28" s="1"/>
  <c r="DV221" i="28"/>
  <c r="FE221" i="28" s="1"/>
  <c r="DU221" i="28"/>
  <c r="FD221" i="28" s="1"/>
  <c r="DX220" i="28"/>
  <c r="DW220" i="28"/>
  <c r="FF220" i="28" s="1"/>
  <c r="DV220" i="28"/>
  <c r="FE220" i="28" s="1"/>
  <c r="DU220" i="28"/>
  <c r="FD220" i="28" s="1"/>
  <c r="DX219" i="28"/>
  <c r="DW219" i="28"/>
  <c r="FF219" i="28" s="1"/>
  <c r="DV219" i="28"/>
  <c r="FE219" i="28" s="1"/>
  <c r="DU219" i="28"/>
  <c r="FD219" i="28" s="1"/>
  <c r="DX218" i="28"/>
  <c r="FG218" i="28" s="1"/>
  <c r="DW218" i="28"/>
  <c r="FF218" i="28" s="1"/>
  <c r="DV218" i="28"/>
  <c r="FE218" i="28" s="1"/>
  <c r="DU218" i="28"/>
  <c r="FD218" i="28" s="1"/>
  <c r="DX217" i="28"/>
  <c r="DW217" i="28"/>
  <c r="FF217" i="28" s="1"/>
  <c r="DV217" i="28"/>
  <c r="FE217" i="28" s="1"/>
  <c r="DU217" i="28"/>
  <c r="FD217" i="28" s="1"/>
  <c r="DX216" i="28"/>
  <c r="DW216" i="28"/>
  <c r="FF216" i="28" s="1"/>
  <c r="DV216" i="28"/>
  <c r="FE216" i="28" s="1"/>
  <c r="DU216" i="28"/>
  <c r="FD216" i="28" s="1"/>
  <c r="DX215" i="28"/>
  <c r="FG215" i="28" s="1"/>
  <c r="DW215" i="28"/>
  <c r="FF215" i="28" s="1"/>
  <c r="DV215" i="28"/>
  <c r="FE215" i="28" s="1"/>
  <c r="DU215" i="28"/>
  <c r="FD215" i="28" s="1"/>
  <c r="DX214" i="28"/>
  <c r="DW214" i="28"/>
  <c r="FF214" i="28" s="1"/>
  <c r="DV214" i="28"/>
  <c r="FE214" i="28" s="1"/>
  <c r="DU214" i="28"/>
  <c r="FD214" i="28" s="1"/>
  <c r="DX213" i="28"/>
  <c r="DW213" i="28"/>
  <c r="FF213" i="28" s="1"/>
  <c r="DV213" i="28"/>
  <c r="FE213" i="28" s="1"/>
  <c r="DU213" i="28"/>
  <c r="FD213" i="28" s="1"/>
  <c r="DX212" i="28"/>
  <c r="FG212" i="28" s="1"/>
  <c r="DW212" i="28"/>
  <c r="FF212" i="28" s="1"/>
  <c r="DV212" i="28"/>
  <c r="FE212" i="28" s="1"/>
  <c r="DU212" i="28"/>
  <c r="FD212" i="28" s="1"/>
  <c r="DX211" i="28"/>
  <c r="DW211" i="28"/>
  <c r="FF211" i="28" s="1"/>
  <c r="DV211" i="28"/>
  <c r="FE211" i="28" s="1"/>
  <c r="DU211" i="28"/>
  <c r="FD211" i="28" s="1"/>
  <c r="DX210" i="28"/>
  <c r="DW210" i="28"/>
  <c r="FF210" i="28" s="1"/>
  <c r="DV210" i="28"/>
  <c r="FE210" i="28" s="1"/>
  <c r="DU210" i="28"/>
  <c r="FD210" i="28" s="1"/>
  <c r="DX209" i="28"/>
  <c r="FG209" i="28" s="1"/>
  <c r="DW209" i="28"/>
  <c r="FF209" i="28" s="1"/>
  <c r="DV209" i="28"/>
  <c r="FE209" i="28" s="1"/>
  <c r="DU209" i="28"/>
  <c r="FD209" i="28" s="1"/>
  <c r="DX208" i="28"/>
  <c r="DW208" i="28"/>
  <c r="FF208" i="28" s="1"/>
  <c r="DV208" i="28"/>
  <c r="FE208" i="28" s="1"/>
  <c r="DU208" i="28"/>
  <c r="FD208" i="28" s="1"/>
  <c r="DX207" i="28"/>
  <c r="DW207" i="28"/>
  <c r="FF207" i="28" s="1"/>
  <c r="DV207" i="28"/>
  <c r="FE207" i="28" s="1"/>
  <c r="DU207" i="28"/>
  <c r="FD207" i="28" s="1"/>
  <c r="DX206" i="28"/>
  <c r="FG206" i="28" s="1"/>
  <c r="DW206" i="28"/>
  <c r="FF206" i="28" s="1"/>
  <c r="DV206" i="28"/>
  <c r="FE206" i="28" s="1"/>
  <c r="DU206" i="28"/>
  <c r="DX205" i="28"/>
  <c r="DW205" i="28"/>
  <c r="FF205" i="28" s="1"/>
  <c r="DV205" i="28"/>
  <c r="FE205" i="28" s="1"/>
  <c r="DU205" i="28"/>
  <c r="FD205" i="28" s="1"/>
  <c r="DX204" i="28"/>
  <c r="DW204" i="28"/>
  <c r="FF204" i="28" s="1"/>
  <c r="DV204" i="28"/>
  <c r="FE204" i="28" s="1"/>
  <c r="DU204" i="28"/>
  <c r="FD204" i="28" s="1"/>
  <c r="DX203" i="28"/>
  <c r="FG203" i="28" s="1"/>
  <c r="DW203" i="28"/>
  <c r="FF203" i="28" s="1"/>
  <c r="DV203" i="28"/>
  <c r="FE203" i="28" s="1"/>
  <c r="DU203" i="28"/>
  <c r="FD203" i="28" s="1"/>
  <c r="DX202" i="28"/>
  <c r="DW202" i="28"/>
  <c r="FF202" i="28" s="1"/>
  <c r="DV202" i="28"/>
  <c r="FE202" i="28" s="1"/>
  <c r="DU202" i="28"/>
  <c r="FD202" i="28" s="1"/>
  <c r="DX201" i="28"/>
  <c r="DW201" i="28"/>
  <c r="FF201" i="28" s="1"/>
  <c r="DV201" i="28"/>
  <c r="FE201" i="28" s="1"/>
  <c r="DU201" i="28"/>
  <c r="FD201" i="28" s="1"/>
  <c r="DX200" i="28"/>
  <c r="FG200" i="28" s="1"/>
  <c r="DW200" i="28"/>
  <c r="FF200" i="28" s="1"/>
  <c r="DV200" i="28"/>
  <c r="FE200" i="28" s="1"/>
  <c r="DU200" i="28"/>
  <c r="FD200" i="28" s="1"/>
  <c r="DX199" i="28"/>
  <c r="DW199" i="28"/>
  <c r="FF199" i="28" s="1"/>
  <c r="DV199" i="28"/>
  <c r="FE199" i="28" s="1"/>
  <c r="DU199" i="28"/>
  <c r="FD199" i="28" s="1"/>
  <c r="DX198" i="28"/>
  <c r="DW198" i="28"/>
  <c r="FF198" i="28" s="1"/>
  <c r="DV198" i="28"/>
  <c r="FE198" i="28" s="1"/>
  <c r="DU198" i="28"/>
  <c r="FD198" i="28" s="1"/>
  <c r="DX197" i="28"/>
  <c r="FG197" i="28" s="1"/>
  <c r="DW197" i="28"/>
  <c r="FF197" i="28" s="1"/>
  <c r="DV197" i="28"/>
  <c r="FE197" i="28" s="1"/>
  <c r="DU197" i="28"/>
  <c r="FD197" i="28" s="1"/>
  <c r="DX196" i="28"/>
  <c r="DW196" i="28"/>
  <c r="FF196" i="28" s="1"/>
  <c r="DV196" i="28"/>
  <c r="FE196" i="28" s="1"/>
  <c r="DU196" i="28"/>
  <c r="FD196" i="28" s="1"/>
  <c r="DX195" i="28"/>
  <c r="DW195" i="28"/>
  <c r="FF195" i="28" s="1"/>
  <c r="DV195" i="28"/>
  <c r="FE195" i="28" s="1"/>
  <c r="DU195" i="28"/>
  <c r="FD195" i="28" s="1"/>
  <c r="DX194" i="28"/>
  <c r="FG194" i="28" s="1"/>
  <c r="DW194" i="28"/>
  <c r="FF194" i="28" s="1"/>
  <c r="DV194" i="28"/>
  <c r="FE194" i="28" s="1"/>
  <c r="DU194" i="28"/>
  <c r="FD194" i="28" s="1"/>
  <c r="DX193" i="28"/>
  <c r="DW193" i="28"/>
  <c r="FF193" i="28" s="1"/>
  <c r="DV193" i="28"/>
  <c r="FE193" i="28" s="1"/>
  <c r="DU193" i="28"/>
  <c r="FD193" i="28" s="1"/>
  <c r="DX192" i="28"/>
  <c r="DW192" i="28"/>
  <c r="FF192" i="28" s="1"/>
  <c r="DV192" i="28"/>
  <c r="FE192" i="28" s="1"/>
  <c r="DU192" i="28"/>
  <c r="FD192" i="28" s="1"/>
  <c r="DX191" i="28"/>
  <c r="FG191" i="28" s="1"/>
  <c r="DW191" i="28"/>
  <c r="FF191" i="28" s="1"/>
  <c r="DV191" i="28"/>
  <c r="FE191" i="28" s="1"/>
  <c r="DU191" i="28"/>
  <c r="FD191" i="28" s="1"/>
  <c r="DX190" i="28"/>
  <c r="DW190" i="28"/>
  <c r="FF190" i="28" s="1"/>
  <c r="DV190" i="28"/>
  <c r="FE190" i="28" s="1"/>
  <c r="DU190" i="28"/>
  <c r="FD190" i="28" s="1"/>
  <c r="DX189" i="28"/>
  <c r="DW189" i="28"/>
  <c r="FF189" i="28" s="1"/>
  <c r="DV189" i="28"/>
  <c r="FE189" i="28" s="1"/>
  <c r="DU189" i="28"/>
  <c r="FD189" i="28" s="1"/>
  <c r="DX188" i="28"/>
  <c r="FG188" i="28" s="1"/>
  <c r="DW188" i="28"/>
  <c r="FF188" i="28" s="1"/>
  <c r="DV188" i="28"/>
  <c r="FE188" i="28" s="1"/>
  <c r="DU188" i="28"/>
  <c r="FD188" i="28" s="1"/>
  <c r="DX187" i="28"/>
  <c r="DW187" i="28"/>
  <c r="FF187" i="28" s="1"/>
  <c r="DV187" i="28"/>
  <c r="FE187" i="28" s="1"/>
  <c r="DU187" i="28"/>
  <c r="FD187" i="28" s="1"/>
  <c r="DX186" i="28"/>
  <c r="DW186" i="28"/>
  <c r="FF186" i="28" s="1"/>
  <c r="DV186" i="28"/>
  <c r="FE186" i="28" s="1"/>
  <c r="DU186" i="28"/>
  <c r="FD186" i="28" s="1"/>
  <c r="DX185" i="28"/>
  <c r="FG185" i="28" s="1"/>
  <c r="DW185" i="28"/>
  <c r="FF185" i="28" s="1"/>
  <c r="DV185" i="28"/>
  <c r="FE185" i="28" s="1"/>
  <c r="DU185" i="28"/>
  <c r="FD185" i="28" s="1"/>
  <c r="DX184" i="28"/>
  <c r="DW184" i="28"/>
  <c r="FF184" i="28" s="1"/>
  <c r="DV184" i="28"/>
  <c r="FE184" i="28" s="1"/>
  <c r="DU184" i="28"/>
  <c r="FD184" i="28" s="1"/>
  <c r="DX183" i="28"/>
  <c r="DW183" i="28"/>
  <c r="FF183" i="28" s="1"/>
  <c r="DV183" i="28"/>
  <c r="FE183" i="28" s="1"/>
  <c r="DU183" i="28"/>
  <c r="FD183" i="28" s="1"/>
  <c r="DX182" i="28"/>
  <c r="FG182" i="28" s="1"/>
  <c r="DW182" i="28"/>
  <c r="FF182" i="28" s="1"/>
  <c r="DV182" i="28"/>
  <c r="FE182" i="28" s="1"/>
  <c r="DU182" i="28"/>
  <c r="FD182" i="28" s="1"/>
  <c r="DX181" i="28"/>
  <c r="DW181" i="28"/>
  <c r="FF181" i="28" s="1"/>
  <c r="DV181" i="28"/>
  <c r="FE181" i="28" s="1"/>
  <c r="DU181" i="28"/>
  <c r="FD181" i="28" s="1"/>
  <c r="DX180" i="28"/>
  <c r="DW180" i="28"/>
  <c r="FF180" i="28" s="1"/>
  <c r="DV180" i="28"/>
  <c r="FE180" i="28" s="1"/>
  <c r="DU180" i="28"/>
  <c r="FD180" i="28" s="1"/>
  <c r="DX179" i="28"/>
  <c r="FG179" i="28" s="1"/>
  <c r="DW179" i="28"/>
  <c r="FF179" i="28" s="1"/>
  <c r="DV179" i="28"/>
  <c r="FE179" i="28" s="1"/>
  <c r="DU179" i="28"/>
  <c r="FD179" i="28" s="1"/>
  <c r="DX178" i="28"/>
  <c r="DW178" i="28"/>
  <c r="FF178" i="28" s="1"/>
  <c r="DV178" i="28"/>
  <c r="FE178" i="28" s="1"/>
  <c r="DU178" i="28"/>
  <c r="FD178" i="28" s="1"/>
  <c r="DX177" i="28"/>
  <c r="DW177" i="28"/>
  <c r="FF177" i="28" s="1"/>
  <c r="DV177" i="28"/>
  <c r="FE177" i="28" s="1"/>
  <c r="DU177" i="28"/>
  <c r="FD177" i="28" s="1"/>
  <c r="DX176" i="28"/>
  <c r="FG176" i="28" s="1"/>
  <c r="DW176" i="28"/>
  <c r="FF176" i="28" s="1"/>
  <c r="DV176" i="28"/>
  <c r="FE176" i="28" s="1"/>
  <c r="DU176" i="28"/>
  <c r="FD176" i="28" s="1"/>
  <c r="DX175" i="28"/>
  <c r="DW175" i="28"/>
  <c r="FF175" i="28" s="1"/>
  <c r="DV175" i="28"/>
  <c r="FE175" i="28" s="1"/>
  <c r="DU175" i="28"/>
  <c r="FD175" i="28" s="1"/>
  <c r="DX174" i="28"/>
  <c r="DW174" i="28"/>
  <c r="FF174" i="28" s="1"/>
  <c r="DV174" i="28"/>
  <c r="FE174" i="28" s="1"/>
  <c r="DU174" i="28"/>
  <c r="FD174" i="28" s="1"/>
  <c r="DX173" i="28"/>
  <c r="FG173" i="28" s="1"/>
  <c r="DW173" i="28"/>
  <c r="FF173" i="28" s="1"/>
  <c r="DV173" i="28"/>
  <c r="FE173" i="28" s="1"/>
  <c r="DU173" i="28"/>
  <c r="FD173" i="28" s="1"/>
  <c r="DX172" i="28"/>
  <c r="DW172" i="28"/>
  <c r="FF172" i="28" s="1"/>
  <c r="DV172" i="28"/>
  <c r="FE172" i="28" s="1"/>
  <c r="DU172" i="28"/>
  <c r="FD172" i="28" s="1"/>
  <c r="DX171" i="28"/>
  <c r="DW171" i="28"/>
  <c r="FF171" i="28" s="1"/>
  <c r="DV171" i="28"/>
  <c r="FE171" i="28" s="1"/>
  <c r="DU171" i="28"/>
  <c r="FD171" i="28" s="1"/>
  <c r="DX170" i="28"/>
  <c r="FG170" i="28" s="1"/>
  <c r="DW170" i="28"/>
  <c r="FF170" i="28" s="1"/>
  <c r="DV170" i="28"/>
  <c r="FE170" i="28" s="1"/>
  <c r="DU170" i="28"/>
  <c r="DX169" i="28"/>
  <c r="DW169" i="28"/>
  <c r="FF169" i="28" s="1"/>
  <c r="DV169" i="28"/>
  <c r="FE169" i="28" s="1"/>
  <c r="DU169" i="28"/>
  <c r="FD169" i="28" s="1"/>
  <c r="DX168" i="28"/>
  <c r="DW168" i="28"/>
  <c r="FF168" i="28" s="1"/>
  <c r="DV168" i="28"/>
  <c r="FE168" i="28" s="1"/>
  <c r="DU168" i="28"/>
  <c r="FD168" i="28" s="1"/>
  <c r="DX167" i="28"/>
  <c r="FG167" i="28" s="1"/>
  <c r="DW167" i="28"/>
  <c r="FF167" i="28" s="1"/>
  <c r="DV167" i="28"/>
  <c r="FE167" i="28" s="1"/>
  <c r="DU167" i="28"/>
  <c r="FD167" i="28" s="1"/>
  <c r="DX166" i="28"/>
  <c r="DW166" i="28"/>
  <c r="FF166" i="28" s="1"/>
  <c r="DV166" i="28"/>
  <c r="FE166" i="28" s="1"/>
  <c r="DU166" i="28"/>
  <c r="FD166" i="28" s="1"/>
  <c r="DX165" i="28"/>
  <c r="DW165" i="28"/>
  <c r="FF165" i="28" s="1"/>
  <c r="DV165" i="28"/>
  <c r="FE165" i="28" s="1"/>
  <c r="DU165" i="28"/>
  <c r="FD165" i="28" s="1"/>
  <c r="DX164" i="28"/>
  <c r="FG164" i="28" s="1"/>
  <c r="DW164" i="28"/>
  <c r="FF164" i="28" s="1"/>
  <c r="DV164" i="28"/>
  <c r="FE164" i="28" s="1"/>
  <c r="DU164" i="28"/>
  <c r="FD164" i="28" s="1"/>
  <c r="DX163" i="28"/>
  <c r="DW163" i="28"/>
  <c r="FF163" i="28" s="1"/>
  <c r="DV163" i="28"/>
  <c r="FE163" i="28" s="1"/>
  <c r="DU163" i="28"/>
  <c r="FD163" i="28" s="1"/>
  <c r="DX162" i="28"/>
  <c r="DW162" i="28"/>
  <c r="FF162" i="28" s="1"/>
  <c r="DV162" i="28"/>
  <c r="FE162" i="28" s="1"/>
  <c r="DU162" i="28"/>
  <c r="FD162" i="28" s="1"/>
  <c r="DX161" i="28"/>
  <c r="FG161" i="28" s="1"/>
  <c r="DW161" i="28"/>
  <c r="FF161" i="28" s="1"/>
  <c r="DV161" i="28"/>
  <c r="FE161" i="28" s="1"/>
  <c r="DU161" i="28"/>
  <c r="FD161" i="28" s="1"/>
  <c r="DX160" i="28"/>
  <c r="DW160" i="28"/>
  <c r="FF160" i="28" s="1"/>
  <c r="DV160" i="28"/>
  <c r="FE160" i="28" s="1"/>
  <c r="DU160" i="28"/>
  <c r="FD160" i="28" s="1"/>
  <c r="DX159" i="28"/>
  <c r="DW159" i="28"/>
  <c r="FF159" i="28" s="1"/>
  <c r="DV159" i="28"/>
  <c r="FE159" i="28" s="1"/>
  <c r="DU159" i="28"/>
  <c r="FD159" i="28" s="1"/>
  <c r="DX158" i="28"/>
  <c r="FG158" i="28" s="1"/>
  <c r="DW158" i="28"/>
  <c r="FF158" i="28" s="1"/>
  <c r="DV158" i="28"/>
  <c r="FE158" i="28" s="1"/>
  <c r="DU158" i="28"/>
  <c r="FD158" i="28" s="1"/>
  <c r="DX157" i="28"/>
  <c r="DW157" i="28"/>
  <c r="FF157" i="28" s="1"/>
  <c r="DV157" i="28"/>
  <c r="FE157" i="28" s="1"/>
  <c r="DU157" i="28"/>
  <c r="FD157" i="28" s="1"/>
  <c r="DX156" i="28"/>
  <c r="DW156" i="28"/>
  <c r="FF156" i="28" s="1"/>
  <c r="DV156" i="28"/>
  <c r="FE156" i="28" s="1"/>
  <c r="DU156" i="28"/>
  <c r="FD156" i="28" s="1"/>
  <c r="DX155" i="28"/>
  <c r="FG155" i="28" s="1"/>
  <c r="DW155" i="28"/>
  <c r="FF155" i="28" s="1"/>
  <c r="DV155" i="28"/>
  <c r="FE155" i="28" s="1"/>
  <c r="DU155" i="28"/>
  <c r="FD155" i="28" s="1"/>
  <c r="DX154" i="28"/>
  <c r="DW154" i="28"/>
  <c r="FF154" i="28" s="1"/>
  <c r="DV154" i="28"/>
  <c r="FE154" i="28" s="1"/>
  <c r="DU154" i="28"/>
  <c r="FD154" i="28" s="1"/>
  <c r="DX153" i="28"/>
  <c r="DW153" i="28"/>
  <c r="FF153" i="28" s="1"/>
  <c r="DV153" i="28"/>
  <c r="FE153" i="28" s="1"/>
  <c r="DU153" i="28"/>
  <c r="FD153" i="28" s="1"/>
  <c r="DX152" i="28"/>
  <c r="FG152" i="28" s="1"/>
  <c r="DW152" i="28"/>
  <c r="FF152" i="28" s="1"/>
  <c r="DV152" i="28"/>
  <c r="FE152" i="28" s="1"/>
  <c r="DU152" i="28"/>
  <c r="FD152" i="28" s="1"/>
  <c r="DX151" i="28"/>
  <c r="DW151" i="28"/>
  <c r="FF151" i="28" s="1"/>
  <c r="DV151" i="28"/>
  <c r="FE151" i="28" s="1"/>
  <c r="DU151" i="28"/>
  <c r="FD151" i="28" s="1"/>
  <c r="DX150" i="28"/>
  <c r="DW150" i="28"/>
  <c r="FF150" i="28" s="1"/>
  <c r="DV150" i="28"/>
  <c r="FE150" i="28" s="1"/>
  <c r="DU150" i="28"/>
  <c r="FD150" i="28" s="1"/>
  <c r="DX149" i="28"/>
  <c r="FG149" i="28" s="1"/>
  <c r="DW149" i="28"/>
  <c r="FF149" i="28" s="1"/>
  <c r="DV149" i="28"/>
  <c r="FE149" i="28" s="1"/>
  <c r="DU149" i="28"/>
  <c r="FD149" i="28" s="1"/>
  <c r="DX148" i="28"/>
  <c r="DW148" i="28"/>
  <c r="FF148" i="28" s="1"/>
  <c r="DV148" i="28"/>
  <c r="FE148" i="28" s="1"/>
  <c r="DU148" i="28"/>
  <c r="FD148" i="28" s="1"/>
  <c r="DX147" i="28"/>
  <c r="DW147" i="28"/>
  <c r="FF147" i="28" s="1"/>
  <c r="DV147" i="28"/>
  <c r="FE147" i="28" s="1"/>
  <c r="DU147" i="28"/>
  <c r="FD147" i="28" s="1"/>
  <c r="DX146" i="28"/>
  <c r="FG146" i="28" s="1"/>
  <c r="DW146" i="28"/>
  <c r="FF146" i="28" s="1"/>
  <c r="DV146" i="28"/>
  <c r="FE146" i="28" s="1"/>
  <c r="DU146" i="28"/>
  <c r="FD146" i="28" s="1"/>
  <c r="DX145" i="28"/>
  <c r="DW145" i="28"/>
  <c r="FF145" i="28" s="1"/>
  <c r="DV145" i="28"/>
  <c r="FE145" i="28" s="1"/>
  <c r="DU145" i="28"/>
  <c r="FD145" i="28" s="1"/>
  <c r="DX144" i="28"/>
  <c r="DW144" i="28"/>
  <c r="FF144" i="28" s="1"/>
  <c r="DV144" i="28"/>
  <c r="FE144" i="28" s="1"/>
  <c r="DU144" i="28"/>
  <c r="FD144" i="28" s="1"/>
  <c r="DX143" i="28"/>
  <c r="FG143" i="28" s="1"/>
  <c r="DW143" i="28"/>
  <c r="FF143" i="28" s="1"/>
  <c r="DV143" i="28"/>
  <c r="FE143" i="28" s="1"/>
  <c r="DU143" i="28"/>
  <c r="FD143" i="28" s="1"/>
  <c r="DX142" i="28"/>
  <c r="DW142" i="28"/>
  <c r="FF142" i="28" s="1"/>
  <c r="DV142" i="28"/>
  <c r="FE142" i="28" s="1"/>
  <c r="DU142" i="28"/>
  <c r="FD142" i="28" s="1"/>
  <c r="DX141" i="28"/>
  <c r="DW141" i="28"/>
  <c r="FF141" i="28" s="1"/>
  <c r="DV141" i="28"/>
  <c r="FE141" i="28" s="1"/>
  <c r="DU141" i="28"/>
  <c r="FD141" i="28" s="1"/>
  <c r="DX140" i="28"/>
  <c r="FG140" i="28" s="1"/>
  <c r="DW140" i="28"/>
  <c r="FF140" i="28" s="1"/>
  <c r="DV140" i="28"/>
  <c r="FE140" i="28" s="1"/>
  <c r="DU140" i="28"/>
  <c r="FD140" i="28" s="1"/>
  <c r="DX139" i="28"/>
  <c r="DW139" i="28"/>
  <c r="FF139" i="28" s="1"/>
  <c r="DV139" i="28"/>
  <c r="FE139" i="28" s="1"/>
  <c r="DU139" i="28"/>
  <c r="FD139" i="28" s="1"/>
  <c r="DX138" i="28"/>
  <c r="DW138" i="28"/>
  <c r="FF138" i="28" s="1"/>
  <c r="DV138" i="28"/>
  <c r="FE138" i="28" s="1"/>
  <c r="DU138" i="28"/>
  <c r="FD138" i="28" s="1"/>
  <c r="DX137" i="28"/>
  <c r="FG137" i="28" s="1"/>
  <c r="DW137" i="28"/>
  <c r="FF137" i="28" s="1"/>
  <c r="DV137" i="28"/>
  <c r="FE137" i="28" s="1"/>
  <c r="DU137" i="28"/>
  <c r="FD137" i="28" s="1"/>
  <c r="DX136" i="28"/>
  <c r="DW136" i="28"/>
  <c r="FF136" i="28" s="1"/>
  <c r="DV136" i="28"/>
  <c r="FE136" i="28" s="1"/>
  <c r="DU136" i="28"/>
  <c r="FD136" i="28" s="1"/>
  <c r="DX135" i="28"/>
  <c r="DW135" i="28"/>
  <c r="FF135" i="28" s="1"/>
  <c r="DV135" i="28"/>
  <c r="FE135" i="28" s="1"/>
  <c r="DU135" i="28"/>
  <c r="FD135" i="28" s="1"/>
  <c r="DX134" i="28"/>
  <c r="FG134" i="28" s="1"/>
  <c r="DW134" i="28"/>
  <c r="FF134" i="28" s="1"/>
  <c r="DV134" i="28"/>
  <c r="FE134" i="28" s="1"/>
  <c r="DU134" i="28"/>
  <c r="DX133" i="28"/>
  <c r="DW133" i="28"/>
  <c r="FF133" i="28" s="1"/>
  <c r="DV133" i="28"/>
  <c r="FE133" i="28" s="1"/>
  <c r="DU133" i="28"/>
  <c r="FD133" i="28" s="1"/>
  <c r="DX132" i="28"/>
  <c r="DW132" i="28"/>
  <c r="FF132" i="28" s="1"/>
  <c r="DV132" i="28"/>
  <c r="FE132" i="28" s="1"/>
  <c r="DU132" i="28"/>
  <c r="FD132" i="28" s="1"/>
  <c r="DX131" i="28"/>
  <c r="FG131" i="28" s="1"/>
  <c r="DW131" i="28"/>
  <c r="FF131" i="28" s="1"/>
  <c r="DV131" i="28"/>
  <c r="FE131" i="28" s="1"/>
  <c r="DU131" i="28"/>
  <c r="FD131" i="28" s="1"/>
  <c r="DX130" i="28"/>
  <c r="DW130" i="28"/>
  <c r="FF130" i="28" s="1"/>
  <c r="DV130" i="28"/>
  <c r="FE130" i="28" s="1"/>
  <c r="DU130" i="28"/>
  <c r="FD130" i="28" s="1"/>
  <c r="DX129" i="28"/>
  <c r="DW129" i="28"/>
  <c r="FF129" i="28" s="1"/>
  <c r="DV129" i="28"/>
  <c r="FE129" i="28" s="1"/>
  <c r="DU129" i="28"/>
  <c r="FD129" i="28" s="1"/>
  <c r="DX128" i="28"/>
  <c r="FG128" i="28" s="1"/>
  <c r="DW128" i="28"/>
  <c r="FF128" i="28" s="1"/>
  <c r="DV128" i="28"/>
  <c r="FE128" i="28" s="1"/>
  <c r="DU128" i="28"/>
  <c r="FD128" i="28" s="1"/>
  <c r="DX127" i="28"/>
  <c r="DW127" i="28"/>
  <c r="FF127" i="28" s="1"/>
  <c r="DV127" i="28"/>
  <c r="FE127" i="28" s="1"/>
  <c r="DU127" i="28"/>
  <c r="FD127" i="28" s="1"/>
  <c r="DX126" i="28"/>
  <c r="DW126" i="28"/>
  <c r="FF126" i="28" s="1"/>
  <c r="DV126" i="28"/>
  <c r="FE126" i="28" s="1"/>
  <c r="DU126" i="28"/>
  <c r="FD126" i="28" s="1"/>
  <c r="DX125" i="28"/>
  <c r="FG125" i="28" s="1"/>
  <c r="DW125" i="28"/>
  <c r="FF125" i="28" s="1"/>
  <c r="DV125" i="28"/>
  <c r="FE125" i="28" s="1"/>
  <c r="DU125" i="28"/>
  <c r="FD125" i="28" s="1"/>
  <c r="DX124" i="28"/>
  <c r="DW124" i="28"/>
  <c r="FF124" i="28" s="1"/>
  <c r="DV124" i="28"/>
  <c r="FE124" i="28" s="1"/>
  <c r="DU124" i="28"/>
  <c r="FD124" i="28" s="1"/>
  <c r="DX123" i="28"/>
  <c r="DW123" i="28"/>
  <c r="FF123" i="28" s="1"/>
  <c r="DV123" i="28"/>
  <c r="FE123" i="28" s="1"/>
  <c r="DU123" i="28"/>
  <c r="FD123" i="28" s="1"/>
  <c r="DX122" i="28"/>
  <c r="FG122" i="28" s="1"/>
  <c r="DW122" i="28"/>
  <c r="FF122" i="28" s="1"/>
  <c r="DV122" i="28"/>
  <c r="FE122" i="28" s="1"/>
  <c r="DU122" i="28"/>
  <c r="FD122" i="28" s="1"/>
  <c r="DX121" i="28"/>
  <c r="DW121" i="28"/>
  <c r="FF121" i="28" s="1"/>
  <c r="DV121" i="28"/>
  <c r="FE121" i="28" s="1"/>
  <c r="DU121" i="28"/>
  <c r="FD121" i="28" s="1"/>
  <c r="DX120" i="28"/>
  <c r="DW120" i="28"/>
  <c r="FF120" i="28" s="1"/>
  <c r="DV120" i="28"/>
  <c r="FE120" i="28" s="1"/>
  <c r="DU120" i="28"/>
  <c r="FD120" i="28" s="1"/>
  <c r="DX119" i="28"/>
  <c r="FG119" i="28" s="1"/>
  <c r="DW119" i="28"/>
  <c r="FF119" i="28" s="1"/>
  <c r="DV119" i="28"/>
  <c r="FE119" i="28" s="1"/>
  <c r="DU119" i="28"/>
  <c r="FD119" i="28" s="1"/>
  <c r="DX118" i="28"/>
  <c r="DW118" i="28"/>
  <c r="FF118" i="28" s="1"/>
  <c r="DV118" i="28"/>
  <c r="FE118" i="28" s="1"/>
  <c r="DU118" i="28"/>
  <c r="FD118" i="28" s="1"/>
  <c r="DX117" i="28"/>
  <c r="DW117" i="28"/>
  <c r="FF117" i="28" s="1"/>
  <c r="DV117" i="28"/>
  <c r="FE117" i="28" s="1"/>
  <c r="DU117" i="28"/>
  <c r="FD117" i="28" s="1"/>
  <c r="DX116" i="28"/>
  <c r="FG116" i="28" s="1"/>
  <c r="DW116" i="28"/>
  <c r="FF116" i="28" s="1"/>
  <c r="DV116" i="28"/>
  <c r="FE116" i="28" s="1"/>
  <c r="DU116" i="28"/>
  <c r="FD116" i="28" s="1"/>
  <c r="DX115" i="28"/>
  <c r="DW115" i="28"/>
  <c r="FF115" i="28" s="1"/>
  <c r="DV115" i="28"/>
  <c r="FE115" i="28" s="1"/>
  <c r="DU115" i="28"/>
  <c r="FD115" i="28" s="1"/>
  <c r="DX114" i="28"/>
  <c r="DW114" i="28"/>
  <c r="FF114" i="28" s="1"/>
  <c r="DV114" i="28"/>
  <c r="FE114" i="28" s="1"/>
  <c r="DU114" i="28"/>
  <c r="FD114" i="28" s="1"/>
  <c r="DX113" i="28"/>
  <c r="FG113" i="28" s="1"/>
  <c r="DW113" i="28"/>
  <c r="FF113" i="28" s="1"/>
  <c r="DV113" i="28"/>
  <c r="FE113" i="28" s="1"/>
  <c r="DU113" i="28"/>
  <c r="FD113" i="28" s="1"/>
  <c r="DX112" i="28"/>
  <c r="DW112" i="28"/>
  <c r="FF112" i="28" s="1"/>
  <c r="DV112" i="28"/>
  <c r="FE112" i="28" s="1"/>
  <c r="DU112" i="28"/>
  <c r="FD112" i="28" s="1"/>
  <c r="DX111" i="28"/>
  <c r="DW111" i="28"/>
  <c r="FF111" i="28" s="1"/>
  <c r="DV111" i="28"/>
  <c r="FE111" i="28" s="1"/>
  <c r="DU111" i="28"/>
  <c r="DX110" i="28"/>
  <c r="FG110" i="28" s="1"/>
  <c r="DW110" i="28"/>
  <c r="FF110" i="28" s="1"/>
  <c r="DV110" i="28"/>
  <c r="FE110" i="28" s="1"/>
  <c r="DU110" i="28"/>
  <c r="FD110" i="28" s="1"/>
  <c r="DX109" i="28"/>
  <c r="DW109" i="28"/>
  <c r="FF109" i="28" s="1"/>
  <c r="DV109" i="28"/>
  <c r="FE109" i="28" s="1"/>
  <c r="DU109" i="28"/>
  <c r="FD109" i="28" s="1"/>
  <c r="DX108" i="28"/>
  <c r="DW108" i="28"/>
  <c r="FF108" i="28" s="1"/>
  <c r="DV108" i="28"/>
  <c r="FE108" i="28" s="1"/>
  <c r="DU108" i="28"/>
  <c r="FD108" i="28" s="1"/>
  <c r="DX107" i="28"/>
  <c r="FG107" i="28" s="1"/>
  <c r="DW107" i="28"/>
  <c r="FF107" i="28" s="1"/>
  <c r="DV107" i="28"/>
  <c r="FE107" i="28" s="1"/>
  <c r="DU107" i="28"/>
  <c r="FD107" i="28" s="1"/>
  <c r="DX106" i="28"/>
  <c r="DW106" i="28"/>
  <c r="FF106" i="28" s="1"/>
  <c r="DV106" i="28"/>
  <c r="FE106" i="28" s="1"/>
  <c r="DU106" i="28"/>
  <c r="FD106" i="28" s="1"/>
  <c r="DX105" i="28"/>
  <c r="DW105" i="28"/>
  <c r="FF105" i="28" s="1"/>
  <c r="DV105" i="28"/>
  <c r="FE105" i="28" s="1"/>
  <c r="DU105" i="28"/>
  <c r="FD105" i="28" s="1"/>
  <c r="DX104" i="28"/>
  <c r="DW104" i="28"/>
  <c r="FF104" i="28" s="1"/>
  <c r="DV104" i="28"/>
  <c r="FE104" i="28" s="1"/>
  <c r="DU104" i="28"/>
  <c r="FD104" i="28" s="1"/>
  <c r="DX103" i="28"/>
  <c r="DW103" i="28"/>
  <c r="FF103" i="28" s="1"/>
  <c r="DV103" i="28"/>
  <c r="FE103" i="28" s="1"/>
  <c r="DU103" i="28"/>
  <c r="FD103" i="28" s="1"/>
  <c r="DX102" i="28"/>
  <c r="DW102" i="28"/>
  <c r="FF102" i="28" s="1"/>
  <c r="DV102" i="28"/>
  <c r="FE102" i="28" s="1"/>
  <c r="DU102" i="28"/>
  <c r="FD102" i="28" s="1"/>
  <c r="DX101" i="28"/>
  <c r="DW101" i="28"/>
  <c r="FF101" i="28" s="1"/>
  <c r="DV101" i="28"/>
  <c r="FE101" i="28" s="1"/>
  <c r="DU101" i="28"/>
  <c r="FD101" i="28" s="1"/>
  <c r="DX100" i="28"/>
  <c r="DW100" i="28"/>
  <c r="FF100" i="28" s="1"/>
  <c r="DV100" i="28"/>
  <c r="FE100" i="28" s="1"/>
  <c r="DU100" i="28"/>
  <c r="FD100" i="28" s="1"/>
  <c r="DX99" i="28"/>
  <c r="DW99" i="28"/>
  <c r="FF99" i="28" s="1"/>
  <c r="DV99" i="28"/>
  <c r="FE99" i="28" s="1"/>
  <c r="DU99" i="28"/>
  <c r="FD99" i="28" s="1"/>
  <c r="DX98" i="28"/>
  <c r="DW98" i="28"/>
  <c r="FF98" i="28" s="1"/>
  <c r="DV98" i="28"/>
  <c r="FE98" i="28" s="1"/>
  <c r="DU98" i="28"/>
  <c r="FD98" i="28" s="1"/>
  <c r="DX97" i="28"/>
  <c r="DW97" i="28"/>
  <c r="FF97" i="28" s="1"/>
  <c r="DV97" i="28"/>
  <c r="FE97" i="28" s="1"/>
  <c r="DU97" i="28"/>
  <c r="FD97" i="28" s="1"/>
  <c r="DX96" i="28"/>
  <c r="DW96" i="28"/>
  <c r="FF96" i="28" s="1"/>
  <c r="DV96" i="28"/>
  <c r="FE96" i="28" s="1"/>
  <c r="DU96" i="28"/>
  <c r="FD96" i="28" s="1"/>
  <c r="DX95" i="28"/>
  <c r="GQ95" i="28" s="1"/>
  <c r="DW95" i="28"/>
  <c r="FF95" i="28" s="1"/>
  <c r="DV95" i="28"/>
  <c r="FE95" i="28" s="1"/>
  <c r="DU95" i="28"/>
  <c r="FD95" i="28" s="1"/>
  <c r="DX94" i="28"/>
  <c r="DW94" i="28"/>
  <c r="FF94" i="28" s="1"/>
  <c r="DV94" i="28"/>
  <c r="FE94" i="28" s="1"/>
  <c r="DU94" i="28"/>
  <c r="FD94" i="28" s="1"/>
  <c r="DX93" i="28"/>
  <c r="DW93" i="28"/>
  <c r="FF93" i="28" s="1"/>
  <c r="DV93" i="28"/>
  <c r="FE93" i="28" s="1"/>
  <c r="DU93" i="28"/>
  <c r="FD93" i="28" s="1"/>
  <c r="DX92" i="28"/>
  <c r="DW92" i="28"/>
  <c r="FF92" i="28" s="1"/>
  <c r="DV92" i="28"/>
  <c r="FE92" i="28" s="1"/>
  <c r="DU92" i="28"/>
  <c r="FD92" i="28" s="1"/>
  <c r="DX91" i="28"/>
  <c r="DW91" i="28"/>
  <c r="FF91" i="28" s="1"/>
  <c r="DV91" i="28"/>
  <c r="FE91" i="28" s="1"/>
  <c r="DU91" i="28"/>
  <c r="FD91" i="28" s="1"/>
  <c r="DX90" i="28"/>
  <c r="DW90" i="28"/>
  <c r="FF90" i="28" s="1"/>
  <c r="DV90" i="28"/>
  <c r="FE90" i="28" s="1"/>
  <c r="DU90" i="28"/>
  <c r="DX89" i="28"/>
  <c r="DW89" i="28"/>
  <c r="FF89" i="28" s="1"/>
  <c r="DV89" i="28"/>
  <c r="FE89" i="28" s="1"/>
  <c r="DU89" i="28"/>
  <c r="FD89" i="28" s="1"/>
  <c r="DX88" i="28"/>
  <c r="DW88" i="28"/>
  <c r="FF88" i="28" s="1"/>
  <c r="DV88" i="28"/>
  <c r="FE88" i="28" s="1"/>
  <c r="DU88" i="28"/>
  <c r="FD88" i="28" s="1"/>
  <c r="DX87" i="28"/>
  <c r="DW87" i="28"/>
  <c r="FF87" i="28" s="1"/>
  <c r="DV87" i="28"/>
  <c r="FE87" i="28" s="1"/>
  <c r="DU87" i="28"/>
  <c r="FD87" i="28" s="1"/>
  <c r="DX86" i="28"/>
  <c r="DW86" i="28"/>
  <c r="FF86" i="28" s="1"/>
  <c r="DV86" i="28"/>
  <c r="FE86" i="28" s="1"/>
  <c r="DU86" i="28"/>
  <c r="FD86" i="28" s="1"/>
  <c r="DX85" i="28"/>
  <c r="DW85" i="28"/>
  <c r="GP85" i="28" s="1"/>
  <c r="DV85" i="28"/>
  <c r="FE85" i="28" s="1"/>
  <c r="DU85" i="28"/>
  <c r="FD85" i="28" s="1"/>
  <c r="DX84" i="28"/>
  <c r="DW84" i="28"/>
  <c r="FF84" i="28" s="1"/>
  <c r="DV84" i="28"/>
  <c r="FE84" i="28" s="1"/>
  <c r="DU84" i="28"/>
  <c r="FD84" i="28" s="1"/>
  <c r="DX83" i="28"/>
  <c r="DW83" i="28"/>
  <c r="FF83" i="28" s="1"/>
  <c r="DV83" i="28"/>
  <c r="FE83" i="28" s="1"/>
  <c r="DU83" i="28"/>
  <c r="FD83" i="28" s="1"/>
  <c r="DX82" i="28"/>
  <c r="DW82" i="28"/>
  <c r="FF82" i="28" s="1"/>
  <c r="DV82" i="28"/>
  <c r="FE82" i="28" s="1"/>
  <c r="DU82" i="28"/>
  <c r="FD82" i="28" s="1"/>
  <c r="DX81" i="28"/>
  <c r="DW81" i="28"/>
  <c r="FF81" i="28" s="1"/>
  <c r="DV81" i="28"/>
  <c r="DU81" i="28"/>
  <c r="FD81" i="28" s="1"/>
  <c r="DX80" i="28"/>
  <c r="DW80" i="28"/>
  <c r="FF80" i="28" s="1"/>
  <c r="DV80" i="28"/>
  <c r="FE80" i="28" s="1"/>
  <c r="DU80" i="28"/>
  <c r="FD80" i="28" s="1"/>
  <c r="DX79" i="28"/>
  <c r="DW79" i="28"/>
  <c r="FF79" i="28" s="1"/>
  <c r="DV79" i="28"/>
  <c r="FE79" i="28" s="1"/>
  <c r="DU79" i="28"/>
  <c r="FD79" i="28" s="1"/>
  <c r="DX78" i="28"/>
  <c r="DW78" i="28"/>
  <c r="FF78" i="28" s="1"/>
  <c r="DV78" i="28"/>
  <c r="FE78" i="28" s="1"/>
  <c r="DU78" i="28"/>
  <c r="FD78" i="28" s="1"/>
  <c r="DX77" i="28"/>
  <c r="DW77" i="28"/>
  <c r="GP77" i="28" s="1"/>
  <c r="DV77" i="28"/>
  <c r="FE77" i="28" s="1"/>
  <c r="DU77" i="28"/>
  <c r="FD77" i="28" s="1"/>
  <c r="DX76" i="28"/>
  <c r="DW76" i="28"/>
  <c r="FF76" i="28" s="1"/>
  <c r="DV76" i="28"/>
  <c r="FE76" i="28" s="1"/>
  <c r="DU76" i="28"/>
  <c r="FD76" i="28" s="1"/>
  <c r="DX75" i="28"/>
  <c r="DW75" i="28"/>
  <c r="FF75" i="28" s="1"/>
  <c r="DV75" i="28"/>
  <c r="FE75" i="28" s="1"/>
  <c r="DU75" i="28"/>
  <c r="FD75" i="28" s="1"/>
  <c r="DX74" i="28"/>
  <c r="DW74" i="28"/>
  <c r="FF74" i="28" s="1"/>
  <c r="DV74" i="28"/>
  <c r="FE74" i="28" s="1"/>
  <c r="DU74" i="28"/>
  <c r="FD74" i="28" s="1"/>
  <c r="DX73" i="28"/>
  <c r="DW73" i="28"/>
  <c r="GP73" i="28" s="1"/>
  <c r="DV73" i="28"/>
  <c r="FE73" i="28" s="1"/>
  <c r="DU73" i="28"/>
  <c r="FD73" i="28" s="1"/>
  <c r="DX72" i="28"/>
  <c r="DW72" i="28"/>
  <c r="FF72" i="28" s="1"/>
  <c r="DV72" i="28"/>
  <c r="FE72" i="28" s="1"/>
  <c r="DU72" i="28"/>
  <c r="FD72" i="28" s="1"/>
  <c r="DX71" i="28"/>
  <c r="DW71" i="28"/>
  <c r="FF71" i="28" s="1"/>
  <c r="DV71" i="28"/>
  <c r="FE71" i="28" s="1"/>
  <c r="DU71" i="28"/>
  <c r="FD71" i="28" s="1"/>
  <c r="DX70" i="28"/>
  <c r="DW70" i="28"/>
  <c r="FF70" i="28" s="1"/>
  <c r="DV70" i="28"/>
  <c r="FE70" i="28" s="1"/>
  <c r="DU70" i="28"/>
  <c r="FD70" i="28" s="1"/>
  <c r="DX69" i="28"/>
  <c r="DW69" i="28"/>
  <c r="FF69" i="28" s="1"/>
  <c r="DV69" i="28"/>
  <c r="DU69" i="28"/>
  <c r="FD69" i="28" s="1"/>
  <c r="DX68" i="28"/>
  <c r="DW68" i="28"/>
  <c r="FF68" i="28" s="1"/>
  <c r="DV68" i="28"/>
  <c r="FE68" i="28" s="1"/>
  <c r="DU68" i="28"/>
  <c r="FD68" i="28" s="1"/>
  <c r="DX67" i="28"/>
  <c r="DW67" i="28"/>
  <c r="FF67" i="28" s="1"/>
  <c r="DV67" i="28"/>
  <c r="FE67" i="28" s="1"/>
  <c r="DU67" i="28"/>
  <c r="FD67" i="28" s="1"/>
  <c r="DX66" i="28"/>
  <c r="DW66" i="28"/>
  <c r="FF66" i="28" s="1"/>
  <c r="DV66" i="28"/>
  <c r="FE66" i="28" s="1"/>
  <c r="DU66" i="28"/>
  <c r="FD66" i="28" s="1"/>
  <c r="DX65" i="28"/>
  <c r="DW65" i="28"/>
  <c r="FF65" i="28" s="1"/>
  <c r="DV65" i="28"/>
  <c r="FE65" i="28" s="1"/>
  <c r="DU65" i="28"/>
  <c r="FD65" i="28" s="1"/>
  <c r="DX64" i="28"/>
  <c r="DW64" i="28"/>
  <c r="FF64" i="28" s="1"/>
  <c r="DV64" i="28"/>
  <c r="FE64" i="28" s="1"/>
  <c r="DU64" i="28"/>
  <c r="FD64" i="28" s="1"/>
  <c r="DX63" i="28"/>
  <c r="DW63" i="28"/>
  <c r="FF63" i="28" s="1"/>
  <c r="DV63" i="28"/>
  <c r="FE63" i="28" s="1"/>
  <c r="DU63" i="28"/>
  <c r="FD63" i="28" s="1"/>
  <c r="DX62" i="28"/>
  <c r="DW62" i="28"/>
  <c r="FF62" i="28" s="1"/>
  <c r="DV62" i="28"/>
  <c r="FE62" i="28" s="1"/>
  <c r="DU62" i="28"/>
  <c r="FD62" i="28" s="1"/>
  <c r="DX61" i="28"/>
  <c r="GQ61" i="28" s="1"/>
  <c r="DW61" i="28"/>
  <c r="FF61" i="28" s="1"/>
  <c r="DV61" i="28"/>
  <c r="FE61" i="28" s="1"/>
  <c r="DU61" i="28"/>
  <c r="FD61" i="28" s="1"/>
  <c r="DX60" i="28"/>
  <c r="DW60" i="28"/>
  <c r="FF60" i="28" s="1"/>
  <c r="DV60" i="28"/>
  <c r="FE60" i="28" s="1"/>
  <c r="DU60" i="28"/>
  <c r="FD60" i="28" s="1"/>
  <c r="DX59" i="28"/>
  <c r="DW59" i="28"/>
  <c r="FF59" i="28" s="1"/>
  <c r="DV59" i="28"/>
  <c r="FE59" i="28" s="1"/>
  <c r="DU59" i="28"/>
  <c r="FD59" i="28" s="1"/>
  <c r="DX58" i="28"/>
  <c r="DW58" i="28"/>
  <c r="FF58" i="28" s="1"/>
  <c r="DV58" i="28"/>
  <c r="FE58" i="28" s="1"/>
  <c r="DU58" i="28"/>
  <c r="FD58" i="28" s="1"/>
  <c r="DX57" i="28"/>
  <c r="DW57" i="28"/>
  <c r="FF57" i="28" s="1"/>
  <c r="DV57" i="28"/>
  <c r="FE57" i="28" s="1"/>
  <c r="DU57" i="28"/>
  <c r="FD57" i="28" s="1"/>
  <c r="DX56" i="28"/>
  <c r="DW56" i="28"/>
  <c r="FF56" i="28" s="1"/>
  <c r="DV56" i="28"/>
  <c r="FE56" i="28" s="1"/>
  <c r="DU56" i="28"/>
  <c r="FD56" i="28" s="1"/>
  <c r="DX55" i="28"/>
  <c r="DW55" i="28"/>
  <c r="FF55" i="28" s="1"/>
  <c r="DV55" i="28"/>
  <c r="FE55" i="28" s="1"/>
  <c r="DU55" i="28"/>
  <c r="FD55" i="28" s="1"/>
  <c r="DX54" i="28"/>
  <c r="DW54" i="28"/>
  <c r="FF54" i="28" s="1"/>
  <c r="DV54" i="28"/>
  <c r="FE54" i="28" s="1"/>
  <c r="DU54" i="28"/>
  <c r="FD54" i="28" s="1"/>
  <c r="DX53" i="28"/>
  <c r="DW53" i="28"/>
  <c r="FF53" i="28" s="1"/>
  <c r="DV53" i="28"/>
  <c r="FE53" i="28" s="1"/>
  <c r="DU53" i="28"/>
  <c r="FD53" i="28" s="1"/>
  <c r="DX52" i="28"/>
  <c r="DW52" i="28"/>
  <c r="FF52" i="28" s="1"/>
  <c r="DV52" i="28"/>
  <c r="FE52" i="28" s="1"/>
  <c r="DU52" i="28"/>
  <c r="FD52" i="28" s="1"/>
  <c r="DX51" i="28"/>
  <c r="DW51" i="28"/>
  <c r="FF51" i="28" s="1"/>
  <c r="DV51" i="28"/>
  <c r="FE51" i="28" s="1"/>
  <c r="DU51" i="28"/>
  <c r="FD51" i="28" s="1"/>
  <c r="DX50" i="28"/>
  <c r="DW50" i="28"/>
  <c r="FF50" i="28" s="1"/>
  <c r="DV50" i="28"/>
  <c r="FE50" i="28" s="1"/>
  <c r="DU50" i="28"/>
  <c r="FD50" i="28" s="1"/>
  <c r="DX49" i="28"/>
  <c r="DW49" i="28"/>
  <c r="FF49" i="28" s="1"/>
  <c r="DV49" i="28"/>
  <c r="FE49" i="28" s="1"/>
  <c r="DU49" i="28"/>
  <c r="FD49" i="28" s="1"/>
  <c r="DX48" i="28"/>
  <c r="DW48" i="28"/>
  <c r="FF48" i="28" s="1"/>
  <c r="DV48" i="28"/>
  <c r="FE48" i="28" s="1"/>
  <c r="DU48" i="28"/>
  <c r="FD48" i="28" s="1"/>
  <c r="DX47" i="28"/>
  <c r="DW47" i="28"/>
  <c r="FF47" i="28" s="1"/>
  <c r="DV47" i="28"/>
  <c r="FE47" i="28" s="1"/>
  <c r="DU47" i="28"/>
  <c r="FD47" i="28" s="1"/>
  <c r="DX46" i="28"/>
  <c r="DW46" i="28"/>
  <c r="FF46" i="28" s="1"/>
  <c r="DV46" i="28"/>
  <c r="FE46" i="28" s="1"/>
  <c r="DU46" i="28"/>
  <c r="FD46" i="28" s="1"/>
  <c r="DX45" i="28"/>
  <c r="DW45" i="28"/>
  <c r="FF45" i="28" s="1"/>
  <c r="DV45" i="28"/>
  <c r="FE45" i="28" s="1"/>
  <c r="DU45" i="28"/>
  <c r="FD45" i="28" s="1"/>
  <c r="DX44" i="28"/>
  <c r="DW44" i="28"/>
  <c r="FF44" i="28" s="1"/>
  <c r="DV44" i="28"/>
  <c r="FE44" i="28" s="1"/>
  <c r="DU44" i="28"/>
  <c r="FD44" i="28" s="1"/>
  <c r="DX43" i="28"/>
  <c r="DW43" i="28"/>
  <c r="FF43" i="28" s="1"/>
  <c r="DV43" i="28"/>
  <c r="FE43" i="28" s="1"/>
  <c r="DU43" i="28"/>
  <c r="FD43" i="28" s="1"/>
  <c r="DX42" i="28"/>
  <c r="DW42" i="28"/>
  <c r="FF42" i="28" s="1"/>
  <c r="DV42" i="28"/>
  <c r="FE42" i="28" s="1"/>
  <c r="DU42" i="28"/>
  <c r="FD42" i="28" s="1"/>
  <c r="DX41" i="28"/>
  <c r="DW41" i="28"/>
  <c r="FF41" i="28" s="1"/>
  <c r="DV41" i="28"/>
  <c r="FE41" i="28" s="1"/>
  <c r="DU41" i="28"/>
  <c r="FD41" i="28" s="1"/>
  <c r="DX40" i="28"/>
  <c r="DW40" i="28"/>
  <c r="FF40" i="28" s="1"/>
  <c r="DV40" i="28"/>
  <c r="FE40" i="28" s="1"/>
  <c r="DU40" i="28"/>
  <c r="FD40" i="28" s="1"/>
  <c r="DX39" i="28"/>
  <c r="DW39" i="28"/>
  <c r="FF39" i="28" s="1"/>
  <c r="DV39" i="28"/>
  <c r="FE39" i="28" s="1"/>
  <c r="DU39" i="28"/>
  <c r="FD39" i="28" s="1"/>
  <c r="DX38" i="28"/>
  <c r="DW38" i="28"/>
  <c r="FF38" i="28" s="1"/>
  <c r="DV38" i="28"/>
  <c r="FE38" i="28" s="1"/>
  <c r="DU38" i="28"/>
  <c r="FD38" i="28" s="1"/>
  <c r="DX37" i="28"/>
  <c r="DW37" i="28"/>
  <c r="FF37" i="28" s="1"/>
  <c r="DV37" i="28"/>
  <c r="FE37" i="28" s="1"/>
  <c r="DU37" i="28"/>
  <c r="FD37" i="28" s="1"/>
  <c r="DX36" i="28"/>
  <c r="DW36" i="28"/>
  <c r="FF36" i="28" s="1"/>
  <c r="DV36" i="28"/>
  <c r="FE36" i="28" s="1"/>
  <c r="DU36" i="28"/>
  <c r="FD36" i="28" s="1"/>
  <c r="DX35" i="28"/>
  <c r="DW35" i="28"/>
  <c r="FF35" i="28" s="1"/>
  <c r="DV35" i="28"/>
  <c r="FE35" i="28" s="1"/>
  <c r="DU35" i="28"/>
  <c r="FD35" i="28" s="1"/>
  <c r="DX34" i="28"/>
  <c r="DW34" i="28"/>
  <c r="FF34" i="28" s="1"/>
  <c r="DV34" i="28"/>
  <c r="FE34" i="28" s="1"/>
  <c r="DU34" i="28"/>
  <c r="FD34" i="28" s="1"/>
  <c r="DX33" i="28"/>
  <c r="DW33" i="28"/>
  <c r="FF33" i="28" s="1"/>
  <c r="DV33" i="28"/>
  <c r="FE33" i="28" s="1"/>
  <c r="DU33" i="28"/>
  <c r="FD33" i="28" s="1"/>
  <c r="DX32" i="28"/>
  <c r="DW32" i="28"/>
  <c r="FF32" i="28" s="1"/>
  <c r="DV32" i="28"/>
  <c r="FE32" i="28" s="1"/>
  <c r="DU32" i="28"/>
  <c r="FD32" i="28" s="1"/>
  <c r="DX31" i="28"/>
  <c r="DW31" i="28"/>
  <c r="FF31" i="28" s="1"/>
  <c r="DV31" i="28"/>
  <c r="FE31" i="28" s="1"/>
  <c r="DU31" i="28"/>
  <c r="FD31" i="28" s="1"/>
  <c r="DX30" i="28"/>
  <c r="DW30" i="28"/>
  <c r="FF30" i="28" s="1"/>
  <c r="DV30" i="28"/>
  <c r="FE30" i="28" s="1"/>
  <c r="DU30" i="28"/>
  <c r="FD30" i="28" s="1"/>
  <c r="DX29" i="28"/>
  <c r="DW29" i="28"/>
  <c r="FF29" i="28" s="1"/>
  <c r="DV29" i="28"/>
  <c r="FE29" i="28" s="1"/>
  <c r="DU29" i="28"/>
  <c r="FD29" i="28" s="1"/>
  <c r="DX28" i="28"/>
  <c r="DW28" i="28"/>
  <c r="FF28" i="28" s="1"/>
  <c r="DV28" i="28"/>
  <c r="FE28" i="28" s="1"/>
  <c r="DU28" i="28"/>
  <c r="FD28" i="28" s="1"/>
  <c r="DX27" i="28"/>
  <c r="DW27" i="28"/>
  <c r="FF27" i="28" s="1"/>
  <c r="DV27" i="28"/>
  <c r="FE27" i="28" s="1"/>
  <c r="DU27" i="28"/>
  <c r="FD27" i="28" s="1"/>
  <c r="DX26" i="28"/>
  <c r="DW26" i="28"/>
  <c r="FF26" i="28" s="1"/>
  <c r="DV26" i="28"/>
  <c r="FE26" i="28" s="1"/>
  <c r="DU26" i="28"/>
  <c r="FD26" i="28" s="1"/>
  <c r="DX25" i="28"/>
  <c r="DW25" i="28"/>
  <c r="FF25" i="28" s="1"/>
  <c r="DV25" i="28"/>
  <c r="FE25" i="28" s="1"/>
  <c r="DU25" i="28"/>
  <c r="FD25" i="28" s="1"/>
  <c r="DX24" i="28"/>
  <c r="DW24" i="28"/>
  <c r="FF24" i="28" s="1"/>
  <c r="DV24" i="28"/>
  <c r="FE24" i="28" s="1"/>
  <c r="DU24" i="28"/>
  <c r="FD24" i="28" s="1"/>
  <c r="DX23" i="28"/>
  <c r="DW23" i="28"/>
  <c r="FF23" i="28" s="1"/>
  <c r="DV23" i="28"/>
  <c r="FE23" i="28" s="1"/>
  <c r="DU23" i="28"/>
  <c r="FD23" i="28" s="1"/>
  <c r="DX22" i="28"/>
  <c r="DW22" i="28"/>
  <c r="FF22" i="28" s="1"/>
  <c r="DV22" i="28"/>
  <c r="FE22" i="28" s="1"/>
  <c r="DU22" i="28"/>
  <c r="FD22" i="28" s="1"/>
  <c r="DX21" i="28"/>
  <c r="DW21" i="28"/>
  <c r="FF21" i="28" s="1"/>
  <c r="DV21" i="28"/>
  <c r="FE21" i="28" s="1"/>
  <c r="DU21" i="28"/>
  <c r="FD21" i="28" s="1"/>
  <c r="DX20" i="28"/>
  <c r="DW20" i="28"/>
  <c r="FF20" i="28" s="1"/>
  <c r="DV20" i="28"/>
  <c r="FE20" i="28" s="1"/>
  <c r="DU20" i="28"/>
  <c r="FD20" i="28" s="1"/>
  <c r="DX19" i="28"/>
  <c r="DW19" i="28"/>
  <c r="FF19" i="28" s="1"/>
  <c r="DV19" i="28"/>
  <c r="FE19" i="28" s="1"/>
  <c r="DU19" i="28"/>
  <c r="FD19" i="28" s="1"/>
  <c r="DX18" i="28"/>
  <c r="DW18" i="28"/>
  <c r="FF18" i="28" s="1"/>
  <c r="DV18" i="28"/>
  <c r="FE18" i="28" s="1"/>
  <c r="DU18" i="28"/>
  <c r="FD18" i="28" s="1"/>
  <c r="DX17" i="28"/>
  <c r="DW17" i="28"/>
  <c r="FF17" i="28" s="1"/>
  <c r="DV17" i="28"/>
  <c r="FE17" i="28" s="1"/>
  <c r="DU17" i="28"/>
  <c r="FD17" i="28" s="1"/>
  <c r="DX16" i="28"/>
  <c r="DW16" i="28"/>
  <c r="FF16" i="28" s="1"/>
  <c r="DV16" i="28"/>
  <c r="FE16" i="28" s="1"/>
  <c r="DU16" i="28"/>
  <c r="FD16" i="28" s="1"/>
  <c r="DX15" i="28"/>
  <c r="DW15" i="28"/>
  <c r="FF15" i="28" s="1"/>
  <c r="DV15" i="28"/>
  <c r="FE15" i="28" s="1"/>
  <c r="DU15" i="28"/>
  <c r="FD15" i="28" s="1"/>
  <c r="I4" i="36"/>
  <c r="I5" i="36"/>
  <c r="I6" i="36"/>
  <c r="I7" i="36"/>
  <c r="I8" i="36"/>
  <c r="I9" i="36"/>
  <c r="I10" i="36"/>
  <c r="I11" i="36"/>
  <c r="I12" i="36"/>
  <c r="I13" i="36"/>
  <c r="I14" i="36"/>
  <c r="I15" i="36"/>
  <c r="I16" i="36"/>
  <c r="I17" i="36"/>
  <c r="I18" i="36"/>
  <c r="I19" i="36"/>
  <c r="I20" i="36"/>
  <c r="I21" i="36"/>
  <c r="I22" i="36"/>
  <c r="I23" i="36"/>
  <c r="I24" i="36"/>
  <c r="I25" i="36"/>
  <c r="I26" i="36"/>
  <c r="I27" i="36"/>
  <c r="I28" i="36"/>
  <c r="I29" i="36"/>
  <c r="I30" i="36"/>
  <c r="I31" i="36"/>
  <c r="I32" i="36"/>
  <c r="I33" i="36"/>
  <c r="I34" i="36"/>
  <c r="I35" i="36"/>
  <c r="I36" i="36"/>
  <c r="I37" i="36"/>
  <c r="I38" i="36"/>
  <c r="I39" i="36"/>
  <c r="I40" i="36"/>
  <c r="I41" i="36"/>
  <c r="I42" i="36"/>
  <c r="I43" i="36"/>
  <c r="I44" i="36"/>
  <c r="I45" i="36"/>
  <c r="I46" i="36"/>
  <c r="I47" i="36"/>
  <c r="I48" i="36"/>
  <c r="I49" i="36"/>
  <c r="I50" i="36"/>
  <c r="I51" i="36"/>
  <c r="I52" i="36"/>
  <c r="I53" i="36"/>
  <c r="I54" i="36"/>
  <c r="I55" i="36"/>
  <c r="I56" i="36"/>
  <c r="I57" i="36"/>
  <c r="I58" i="36"/>
  <c r="I59" i="36"/>
  <c r="I60" i="36"/>
  <c r="I61" i="36"/>
  <c r="I62" i="36"/>
  <c r="I63" i="36"/>
  <c r="I64" i="36"/>
  <c r="I65" i="36"/>
  <c r="I66" i="36"/>
  <c r="I67" i="36"/>
  <c r="I68" i="36"/>
  <c r="I69" i="36"/>
  <c r="I70" i="36"/>
  <c r="I71" i="36"/>
  <c r="I72" i="36"/>
  <c r="I73" i="36"/>
  <c r="I74" i="36"/>
  <c r="I75" i="36"/>
  <c r="I76" i="36"/>
  <c r="I77" i="36"/>
  <c r="I78" i="36"/>
  <c r="I79" i="36"/>
  <c r="I80" i="36"/>
  <c r="I81" i="36"/>
  <c r="I82" i="36"/>
  <c r="I83" i="36"/>
  <c r="I84" i="36"/>
  <c r="I85" i="36"/>
  <c r="I86" i="36"/>
  <c r="I87" i="36"/>
  <c r="I88" i="36"/>
  <c r="I89" i="36"/>
  <c r="I90" i="36"/>
  <c r="I91" i="36"/>
  <c r="I92" i="36"/>
  <c r="I93" i="36"/>
  <c r="I94" i="36"/>
  <c r="I95" i="36"/>
  <c r="I96" i="36"/>
  <c r="I97" i="36"/>
  <c r="I98" i="36"/>
  <c r="I99" i="36"/>
  <c r="I100" i="36"/>
  <c r="I101" i="36"/>
  <c r="I102" i="36"/>
  <c r="I103" i="36"/>
  <c r="I104" i="36"/>
  <c r="I105" i="36"/>
  <c r="I106" i="36"/>
  <c r="I107" i="36"/>
  <c r="I108" i="36"/>
  <c r="I109" i="36"/>
  <c r="I110" i="36"/>
  <c r="I111" i="36"/>
  <c r="I112" i="36"/>
  <c r="I113" i="36"/>
  <c r="I114" i="36"/>
  <c r="I115" i="36"/>
  <c r="I116" i="36"/>
  <c r="I117" i="36"/>
  <c r="I118" i="36"/>
  <c r="I119" i="36"/>
  <c r="I120" i="36"/>
  <c r="I121" i="36"/>
  <c r="I122" i="36"/>
  <c r="I123" i="36"/>
  <c r="I124" i="36"/>
  <c r="I125" i="36"/>
  <c r="I126" i="36"/>
  <c r="I127" i="36"/>
  <c r="I128" i="36"/>
  <c r="I129" i="36"/>
  <c r="I130" i="36"/>
  <c r="I131" i="36"/>
  <c r="I132" i="36"/>
  <c r="I133" i="36"/>
  <c r="I134" i="36"/>
  <c r="I135" i="36"/>
  <c r="I136" i="36"/>
  <c r="I137" i="36"/>
  <c r="I138" i="36"/>
  <c r="I139" i="36"/>
  <c r="I140" i="36"/>
  <c r="I141" i="36"/>
  <c r="I142" i="36"/>
  <c r="I143" i="36"/>
  <c r="I144" i="36"/>
  <c r="I145" i="36"/>
  <c r="I146" i="36"/>
  <c r="I147" i="36"/>
  <c r="I148" i="36"/>
  <c r="I149" i="36"/>
  <c r="I150" i="36"/>
  <c r="I151" i="36"/>
  <c r="I152" i="36"/>
  <c r="I153" i="36"/>
  <c r="I154" i="36"/>
  <c r="I155" i="36"/>
  <c r="I156" i="36"/>
  <c r="I157" i="36"/>
  <c r="I158" i="36"/>
  <c r="I159" i="36"/>
  <c r="I160" i="36"/>
  <c r="I161" i="36"/>
  <c r="I162" i="36"/>
  <c r="I163" i="36"/>
  <c r="I164" i="36"/>
  <c r="I165" i="36"/>
  <c r="I166" i="36"/>
  <c r="I167" i="36"/>
  <c r="I168" i="36"/>
  <c r="I169" i="36"/>
  <c r="I170" i="36"/>
  <c r="I171" i="36"/>
  <c r="I172" i="36"/>
  <c r="I173" i="36"/>
  <c r="I174" i="36"/>
  <c r="I175" i="36"/>
  <c r="I176" i="36"/>
  <c r="I177" i="36"/>
  <c r="I178" i="36"/>
  <c r="I179" i="36"/>
  <c r="I180" i="36"/>
  <c r="I181" i="36"/>
  <c r="I182" i="36"/>
  <c r="I183" i="36"/>
  <c r="I184" i="36"/>
  <c r="I185" i="36"/>
  <c r="I186" i="36"/>
  <c r="I187" i="36"/>
  <c r="I188" i="36"/>
  <c r="I189" i="36"/>
  <c r="I190" i="36"/>
  <c r="I191" i="36"/>
  <c r="I192" i="36"/>
  <c r="I193" i="36"/>
  <c r="I194" i="36"/>
  <c r="I195" i="36"/>
  <c r="I196" i="36"/>
  <c r="I197" i="36"/>
  <c r="I198" i="36"/>
  <c r="I199" i="36"/>
  <c r="I200" i="36"/>
  <c r="I201" i="36"/>
  <c r="I202" i="36"/>
  <c r="I203" i="36"/>
  <c r="I204" i="36"/>
  <c r="I205" i="36"/>
  <c r="I206" i="36"/>
  <c r="I207" i="36"/>
  <c r="I208" i="36"/>
  <c r="I209" i="36"/>
  <c r="I210" i="36"/>
  <c r="I211" i="36"/>
  <c r="I212" i="36"/>
  <c r="I213" i="36"/>
  <c r="I214" i="36"/>
  <c r="I215" i="36"/>
  <c r="I216" i="36"/>
  <c r="I217" i="36"/>
  <c r="I218" i="36"/>
  <c r="I219" i="36"/>
  <c r="I220" i="36"/>
  <c r="I221" i="36"/>
  <c r="I222" i="36"/>
  <c r="I223" i="36"/>
  <c r="I224" i="36"/>
  <c r="I225" i="36"/>
  <c r="I226" i="36"/>
  <c r="I227" i="36"/>
  <c r="I228" i="36"/>
  <c r="I229" i="36"/>
  <c r="I230" i="36"/>
  <c r="I231" i="36"/>
  <c r="I232" i="36"/>
  <c r="I233" i="36"/>
  <c r="I234" i="36"/>
  <c r="I235" i="36"/>
  <c r="I236" i="36"/>
  <c r="I237" i="36"/>
  <c r="I238" i="36"/>
  <c r="I239" i="36"/>
  <c r="I240" i="36"/>
  <c r="I241" i="36"/>
  <c r="I242" i="36"/>
  <c r="I243" i="36"/>
  <c r="I244" i="36"/>
  <c r="I245" i="36"/>
  <c r="I246" i="36"/>
  <c r="I247" i="36"/>
  <c r="I248" i="36"/>
  <c r="I249" i="36"/>
  <c r="I250" i="36"/>
  <c r="I251" i="36"/>
  <c r="I252" i="36"/>
  <c r="I253" i="36"/>
  <c r="I254" i="36"/>
  <c r="I255" i="36"/>
  <c r="I256" i="36"/>
  <c r="I257" i="36"/>
  <c r="I258" i="36"/>
  <c r="I259" i="36"/>
  <c r="I260" i="36"/>
  <c r="I261" i="36"/>
  <c r="I262" i="36"/>
  <c r="I263" i="36"/>
  <c r="D18" i="36"/>
  <c r="C18" i="36"/>
  <c r="D19" i="36"/>
  <c r="C19" i="36"/>
  <c r="D20" i="36"/>
  <c r="C20" i="36"/>
  <c r="D21" i="36"/>
  <c r="C21" i="36"/>
  <c r="D22" i="36"/>
  <c r="C22" i="36"/>
  <c r="D23" i="36"/>
  <c r="C23" i="36"/>
  <c r="D24" i="36"/>
  <c r="C24" i="36"/>
  <c r="D25" i="36"/>
  <c r="C25" i="36"/>
  <c r="D26" i="36"/>
  <c r="C26" i="36"/>
  <c r="D27" i="36"/>
  <c r="C27" i="36"/>
  <c r="D28" i="36"/>
  <c r="C28" i="36"/>
  <c r="D29" i="36"/>
  <c r="C29" i="36"/>
  <c r="D30" i="36"/>
  <c r="C30" i="36"/>
  <c r="D31" i="36"/>
  <c r="C31" i="36"/>
  <c r="D32" i="36"/>
  <c r="C32" i="36"/>
  <c r="D33" i="36"/>
  <c r="C33" i="36"/>
  <c r="D34" i="36"/>
  <c r="C34" i="36"/>
  <c r="D35" i="36"/>
  <c r="C35" i="36"/>
  <c r="D36" i="36"/>
  <c r="C36" i="36"/>
  <c r="D37" i="36"/>
  <c r="C37" i="36"/>
  <c r="D38" i="36"/>
  <c r="C38" i="36"/>
  <c r="D39" i="36"/>
  <c r="C39" i="36"/>
  <c r="D40" i="36"/>
  <c r="C40" i="36"/>
  <c r="D41" i="36"/>
  <c r="C41" i="36"/>
  <c r="D42" i="36"/>
  <c r="C42" i="36"/>
  <c r="D43" i="36"/>
  <c r="C43" i="36"/>
  <c r="D44" i="36"/>
  <c r="C44" i="36"/>
  <c r="D45" i="36"/>
  <c r="C45" i="36"/>
  <c r="D46" i="36"/>
  <c r="C46" i="36"/>
  <c r="D47" i="36"/>
  <c r="C47" i="36"/>
  <c r="D48" i="36"/>
  <c r="C48" i="36"/>
  <c r="D49" i="36"/>
  <c r="C49" i="36"/>
  <c r="D50" i="36"/>
  <c r="C50" i="36"/>
  <c r="D51" i="36"/>
  <c r="C51" i="36"/>
  <c r="D52" i="36"/>
  <c r="C52" i="36"/>
  <c r="D53" i="36"/>
  <c r="C53" i="36"/>
  <c r="D54" i="36"/>
  <c r="C54" i="36"/>
  <c r="D55" i="36"/>
  <c r="C55" i="36"/>
  <c r="D56" i="36"/>
  <c r="C56" i="36"/>
  <c r="D57" i="36"/>
  <c r="C57" i="36"/>
  <c r="D58" i="36"/>
  <c r="C58" i="36"/>
  <c r="D59" i="36"/>
  <c r="C59" i="36"/>
  <c r="D60" i="36"/>
  <c r="C60" i="36"/>
  <c r="D61" i="36"/>
  <c r="C61" i="36"/>
  <c r="D62" i="36"/>
  <c r="C62" i="36"/>
  <c r="D63" i="36"/>
  <c r="C63" i="36"/>
  <c r="D64" i="36"/>
  <c r="C64" i="36"/>
  <c r="D65" i="36"/>
  <c r="C65" i="36"/>
  <c r="D66" i="36"/>
  <c r="C66" i="36"/>
  <c r="D67" i="36"/>
  <c r="C67" i="36"/>
  <c r="D68" i="36"/>
  <c r="C68" i="36"/>
  <c r="D69" i="36"/>
  <c r="C69" i="36"/>
  <c r="D70" i="36"/>
  <c r="C70" i="36"/>
  <c r="D71" i="36"/>
  <c r="C71" i="36"/>
  <c r="D72" i="36"/>
  <c r="C72" i="36"/>
  <c r="D73" i="36"/>
  <c r="C73" i="36"/>
  <c r="D74" i="36"/>
  <c r="C74" i="36"/>
  <c r="D75" i="36"/>
  <c r="C75" i="36"/>
  <c r="D76" i="36"/>
  <c r="C76" i="36"/>
  <c r="D77" i="36"/>
  <c r="C77" i="36"/>
  <c r="D78" i="36"/>
  <c r="C78" i="36"/>
  <c r="D79" i="36"/>
  <c r="C79" i="36"/>
  <c r="D80" i="36"/>
  <c r="C80" i="36"/>
  <c r="D81" i="36"/>
  <c r="C81" i="36"/>
  <c r="D82" i="36"/>
  <c r="C82" i="36"/>
  <c r="D83" i="36"/>
  <c r="C83" i="36"/>
  <c r="D84" i="36"/>
  <c r="C84" i="36"/>
  <c r="D85" i="36"/>
  <c r="C85" i="36"/>
  <c r="D86" i="36"/>
  <c r="C86" i="36"/>
  <c r="D87" i="36"/>
  <c r="C87" i="36"/>
  <c r="D88" i="36"/>
  <c r="C88" i="36"/>
  <c r="D89" i="36"/>
  <c r="C89" i="36"/>
  <c r="D90" i="36"/>
  <c r="C90" i="36"/>
  <c r="D91" i="36"/>
  <c r="C91" i="36"/>
  <c r="D92" i="36"/>
  <c r="C92" i="36"/>
  <c r="D93" i="36"/>
  <c r="C93" i="36"/>
  <c r="D94" i="36"/>
  <c r="C94" i="36"/>
  <c r="D95" i="36"/>
  <c r="C95" i="36"/>
  <c r="D96" i="36"/>
  <c r="C96" i="36"/>
  <c r="D97" i="36"/>
  <c r="C97" i="36"/>
  <c r="D98" i="36"/>
  <c r="C98" i="36"/>
  <c r="D99" i="36"/>
  <c r="C99" i="36"/>
  <c r="D100" i="36"/>
  <c r="C100" i="36"/>
  <c r="D101" i="36"/>
  <c r="C101" i="36"/>
  <c r="D102" i="36"/>
  <c r="C102" i="36"/>
  <c r="D103" i="36"/>
  <c r="C103" i="36"/>
  <c r="D104" i="36"/>
  <c r="C104" i="36"/>
  <c r="D105" i="36"/>
  <c r="C105" i="36"/>
  <c r="D106" i="36"/>
  <c r="C106" i="36"/>
  <c r="D107" i="36"/>
  <c r="C107" i="36"/>
  <c r="D108" i="36"/>
  <c r="C108" i="36"/>
  <c r="D109" i="36"/>
  <c r="C109" i="36"/>
  <c r="D110" i="36"/>
  <c r="C110" i="36"/>
  <c r="D111" i="36"/>
  <c r="C111" i="36"/>
  <c r="D112" i="36"/>
  <c r="C112" i="36"/>
  <c r="D113" i="36"/>
  <c r="C113" i="36"/>
  <c r="D114" i="36"/>
  <c r="C114" i="36"/>
  <c r="D115" i="36"/>
  <c r="C115" i="36"/>
  <c r="D116" i="36"/>
  <c r="C116" i="36"/>
  <c r="D117" i="36"/>
  <c r="C117" i="36"/>
  <c r="D118" i="36"/>
  <c r="C118" i="36"/>
  <c r="D119" i="36"/>
  <c r="C119" i="36"/>
  <c r="D120" i="36"/>
  <c r="C120" i="36"/>
  <c r="D121" i="36"/>
  <c r="C121" i="36"/>
  <c r="D122" i="36"/>
  <c r="C122" i="36"/>
  <c r="D123" i="36"/>
  <c r="C123" i="36"/>
  <c r="D124" i="36"/>
  <c r="C124" i="36"/>
  <c r="D125" i="36"/>
  <c r="C125" i="36"/>
  <c r="D126" i="36"/>
  <c r="C126" i="36"/>
  <c r="D127" i="36"/>
  <c r="C127" i="36"/>
  <c r="D128" i="36"/>
  <c r="C128" i="36"/>
  <c r="D129" i="36"/>
  <c r="C129" i="36"/>
  <c r="D130" i="36"/>
  <c r="C130" i="36"/>
  <c r="D131" i="36"/>
  <c r="C131" i="36"/>
  <c r="D132" i="36"/>
  <c r="C132" i="36"/>
  <c r="D133" i="36"/>
  <c r="C133" i="36"/>
  <c r="D134" i="36"/>
  <c r="C134" i="36"/>
  <c r="D135" i="36"/>
  <c r="C135" i="36"/>
  <c r="D136" i="36"/>
  <c r="C136" i="36"/>
  <c r="D137" i="36"/>
  <c r="C137" i="36"/>
  <c r="D138" i="36"/>
  <c r="C138" i="36"/>
  <c r="D139" i="36"/>
  <c r="C139" i="36"/>
  <c r="D140" i="36"/>
  <c r="C140" i="36"/>
  <c r="D141" i="36"/>
  <c r="C141" i="36"/>
  <c r="D142" i="36"/>
  <c r="C142" i="36"/>
  <c r="D143" i="36"/>
  <c r="C143" i="36"/>
  <c r="D144" i="36"/>
  <c r="C144" i="36"/>
  <c r="D145" i="36"/>
  <c r="C145" i="36"/>
  <c r="D146" i="36"/>
  <c r="C146" i="36"/>
  <c r="D147" i="36"/>
  <c r="C147" i="36"/>
  <c r="D148" i="36"/>
  <c r="C148" i="36"/>
  <c r="D149" i="36"/>
  <c r="C149" i="36"/>
  <c r="D150" i="36"/>
  <c r="C150" i="36"/>
  <c r="D151" i="36"/>
  <c r="C151" i="36"/>
  <c r="D152" i="36"/>
  <c r="C152" i="36"/>
  <c r="D153" i="36"/>
  <c r="C153" i="36"/>
  <c r="D154" i="36"/>
  <c r="C154" i="36"/>
  <c r="D155" i="36"/>
  <c r="C155" i="36"/>
  <c r="D156" i="36"/>
  <c r="C156" i="36"/>
  <c r="D157" i="36"/>
  <c r="C157" i="36"/>
  <c r="D158" i="36"/>
  <c r="C158" i="36"/>
  <c r="D159" i="36"/>
  <c r="C159" i="36"/>
  <c r="D160" i="36"/>
  <c r="C160" i="36"/>
  <c r="D161" i="36"/>
  <c r="C161" i="36"/>
  <c r="D162" i="36"/>
  <c r="C162" i="36"/>
  <c r="D163" i="36"/>
  <c r="C163" i="36"/>
  <c r="D164" i="36"/>
  <c r="C164" i="36"/>
  <c r="D165" i="36"/>
  <c r="C165" i="36"/>
  <c r="D166" i="36"/>
  <c r="C166" i="36"/>
  <c r="D167" i="36"/>
  <c r="C167" i="36"/>
  <c r="D168" i="36"/>
  <c r="C168" i="36"/>
  <c r="D169" i="36"/>
  <c r="C169" i="36"/>
  <c r="D170" i="36"/>
  <c r="C170" i="36"/>
  <c r="D171" i="36"/>
  <c r="C171" i="36"/>
  <c r="D172" i="36"/>
  <c r="C172" i="36"/>
  <c r="D173" i="36"/>
  <c r="C173" i="36"/>
  <c r="D174" i="36"/>
  <c r="C174" i="36"/>
  <c r="D175" i="36"/>
  <c r="C175" i="36"/>
  <c r="D176" i="36"/>
  <c r="C176" i="36"/>
  <c r="D177" i="36"/>
  <c r="C177" i="36"/>
  <c r="D178" i="36"/>
  <c r="C178" i="36"/>
  <c r="D179" i="36"/>
  <c r="C179" i="36"/>
  <c r="D180" i="36"/>
  <c r="C180" i="36"/>
  <c r="D181" i="36"/>
  <c r="C181" i="36"/>
  <c r="D182" i="36"/>
  <c r="C182" i="36"/>
  <c r="D183" i="36"/>
  <c r="C183" i="36"/>
  <c r="D184" i="36"/>
  <c r="C184" i="36"/>
  <c r="D185" i="36"/>
  <c r="C185" i="36"/>
  <c r="D186" i="36"/>
  <c r="C186" i="36"/>
  <c r="D187" i="36"/>
  <c r="C187" i="36"/>
  <c r="D188" i="36"/>
  <c r="C188" i="36"/>
  <c r="D189" i="36"/>
  <c r="C189" i="36"/>
  <c r="D190" i="36"/>
  <c r="C190" i="36"/>
  <c r="D191" i="36"/>
  <c r="C191" i="36"/>
  <c r="D192" i="36"/>
  <c r="C192" i="36"/>
  <c r="D193" i="36"/>
  <c r="C193" i="36"/>
  <c r="D194" i="36"/>
  <c r="C194" i="36"/>
  <c r="D195" i="36"/>
  <c r="C195" i="36"/>
  <c r="D196" i="36"/>
  <c r="C196" i="36"/>
  <c r="D197" i="36"/>
  <c r="C197" i="36"/>
  <c r="D198" i="36"/>
  <c r="C198" i="36"/>
  <c r="D199" i="36"/>
  <c r="C199" i="36"/>
  <c r="D200" i="36"/>
  <c r="C200" i="36"/>
  <c r="D201" i="36"/>
  <c r="C201" i="36"/>
  <c r="D202" i="36"/>
  <c r="C202" i="36"/>
  <c r="D203" i="36"/>
  <c r="C203" i="36"/>
  <c r="D204" i="36"/>
  <c r="C204" i="36"/>
  <c r="D205" i="36"/>
  <c r="C205" i="36"/>
  <c r="D206" i="36"/>
  <c r="C206" i="36"/>
  <c r="D207" i="36"/>
  <c r="C207" i="36"/>
  <c r="D208" i="36"/>
  <c r="C208" i="36"/>
  <c r="D209" i="36"/>
  <c r="C209" i="36"/>
  <c r="D210" i="36"/>
  <c r="C210" i="36"/>
  <c r="D211" i="36"/>
  <c r="C211" i="36"/>
  <c r="D212" i="36"/>
  <c r="C212" i="36"/>
  <c r="D213" i="36"/>
  <c r="C213" i="36"/>
  <c r="D214" i="36"/>
  <c r="C214" i="36"/>
  <c r="D215" i="36"/>
  <c r="C215" i="36"/>
  <c r="D216" i="36"/>
  <c r="C216" i="36"/>
  <c r="D217" i="36"/>
  <c r="C217" i="36"/>
  <c r="D218" i="36"/>
  <c r="C218" i="36"/>
  <c r="D219" i="36"/>
  <c r="C219" i="36"/>
  <c r="D220" i="36"/>
  <c r="C220" i="36"/>
  <c r="D221" i="36"/>
  <c r="C221" i="36"/>
  <c r="D222" i="36"/>
  <c r="C222" i="36"/>
  <c r="D223" i="36"/>
  <c r="C223" i="36"/>
  <c r="D224" i="36"/>
  <c r="C224" i="36"/>
  <c r="D225" i="36"/>
  <c r="C225" i="36"/>
  <c r="D226" i="36"/>
  <c r="C226" i="36"/>
  <c r="D227" i="36"/>
  <c r="C227" i="36"/>
  <c r="D228" i="36"/>
  <c r="C228" i="36"/>
  <c r="D229" i="36"/>
  <c r="C229" i="36"/>
  <c r="D230" i="36"/>
  <c r="C230" i="36"/>
  <c r="D231" i="36"/>
  <c r="C231" i="36"/>
  <c r="D232" i="36"/>
  <c r="C232" i="36"/>
  <c r="D233" i="36"/>
  <c r="C233" i="36"/>
  <c r="D234" i="36"/>
  <c r="C234" i="36"/>
  <c r="D235" i="36"/>
  <c r="C235" i="36"/>
  <c r="D236" i="36"/>
  <c r="C236" i="36"/>
  <c r="D237" i="36"/>
  <c r="C237" i="36"/>
  <c r="D238" i="36"/>
  <c r="C238" i="36"/>
  <c r="D239" i="36"/>
  <c r="C239" i="36"/>
  <c r="D240" i="36"/>
  <c r="C240" i="36"/>
  <c r="D241" i="36"/>
  <c r="C241" i="36"/>
  <c r="D242" i="36"/>
  <c r="C242" i="36"/>
  <c r="D243" i="36"/>
  <c r="C243" i="36"/>
  <c r="D244" i="36"/>
  <c r="C244" i="36"/>
  <c r="D245" i="36"/>
  <c r="C245" i="36"/>
  <c r="D246" i="36"/>
  <c r="C246" i="36"/>
  <c r="D247" i="36"/>
  <c r="C247" i="36"/>
  <c r="D248" i="36"/>
  <c r="C248" i="36"/>
  <c r="D249" i="36"/>
  <c r="C249" i="36"/>
  <c r="D250" i="36"/>
  <c r="C250" i="36"/>
  <c r="D251" i="36"/>
  <c r="C251" i="36"/>
  <c r="D252" i="36"/>
  <c r="C252" i="36"/>
  <c r="D253" i="36"/>
  <c r="C253" i="36"/>
  <c r="D254" i="36"/>
  <c r="C254" i="36"/>
  <c r="D255" i="36"/>
  <c r="C255" i="36"/>
  <c r="D256" i="36"/>
  <c r="C256" i="36"/>
  <c r="D257" i="36"/>
  <c r="C257" i="36"/>
  <c r="D258" i="36"/>
  <c r="C258" i="36"/>
  <c r="D259" i="36"/>
  <c r="C259" i="36"/>
  <c r="D260" i="36"/>
  <c r="C260" i="36"/>
  <c r="D261" i="36"/>
  <c r="C261" i="36"/>
  <c r="D262" i="36"/>
  <c r="C262" i="36"/>
  <c r="D263" i="36"/>
  <c r="C263" i="36"/>
  <c r="D264" i="36"/>
  <c r="C264" i="36"/>
  <c r="D265" i="36"/>
  <c r="C265" i="36"/>
  <c r="D266" i="36"/>
  <c r="C266" i="36"/>
  <c r="D267" i="36"/>
  <c r="C267" i="36"/>
  <c r="D268" i="36"/>
  <c r="C268" i="36"/>
  <c r="D269" i="36"/>
  <c r="C269" i="36"/>
  <c r="D270" i="36"/>
  <c r="C270" i="36"/>
  <c r="D271" i="36"/>
  <c r="C271" i="36"/>
  <c r="D272" i="36"/>
  <c r="C272" i="36"/>
  <c r="D273" i="36"/>
  <c r="C273" i="36"/>
  <c r="D274" i="36"/>
  <c r="C274" i="36"/>
  <c r="D275" i="36"/>
  <c r="C275" i="36"/>
  <c r="D276" i="36"/>
  <c r="C276" i="36"/>
  <c r="D277" i="36"/>
  <c r="C277" i="36"/>
  <c r="D278" i="36"/>
  <c r="C278" i="36"/>
  <c r="D279" i="36"/>
  <c r="C279" i="36"/>
  <c r="D280" i="36"/>
  <c r="C280" i="36"/>
  <c r="D281" i="36"/>
  <c r="C281" i="36"/>
  <c r="D282" i="36"/>
  <c r="C282" i="36"/>
  <c r="D283" i="36"/>
  <c r="C283" i="36"/>
  <c r="D284" i="36"/>
  <c r="C284" i="36"/>
  <c r="D285" i="36"/>
  <c r="C285" i="36"/>
  <c r="D286" i="36"/>
  <c r="C286" i="36"/>
  <c r="D287" i="36"/>
  <c r="C287" i="36"/>
  <c r="D288" i="36"/>
  <c r="C288" i="36"/>
  <c r="D289" i="36"/>
  <c r="C289" i="36"/>
  <c r="D290" i="36"/>
  <c r="C290" i="36"/>
  <c r="D291" i="36"/>
  <c r="C291" i="36"/>
  <c r="D292" i="36"/>
  <c r="C292" i="36"/>
  <c r="D293" i="36"/>
  <c r="C293" i="36"/>
  <c r="D294" i="36"/>
  <c r="C294" i="36"/>
  <c r="D295" i="36"/>
  <c r="C295" i="36"/>
  <c r="D296" i="36"/>
  <c r="C296" i="36"/>
  <c r="D297" i="36"/>
  <c r="C297" i="36"/>
  <c r="D298" i="36"/>
  <c r="C298" i="36"/>
  <c r="D299" i="36"/>
  <c r="C299" i="36"/>
  <c r="D300" i="36"/>
  <c r="C300" i="36"/>
  <c r="D301" i="36"/>
  <c r="C301" i="36"/>
  <c r="D302" i="36"/>
  <c r="C302" i="36"/>
  <c r="D303" i="36"/>
  <c r="B303" i="36"/>
  <c r="C303" i="36"/>
  <c r="D304" i="36"/>
  <c r="B304" i="36"/>
  <c r="C304" i="36"/>
  <c r="D305" i="36"/>
  <c r="B305" i="36"/>
  <c r="C305" i="36"/>
  <c r="D306" i="36"/>
  <c r="B306" i="36"/>
  <c r="C306" i="36"/>
  <c r="D307" i="36"/>
  <c r="B307" i="36"/>
  <c r="C307" i="36"/>
  <c r="D308" i="36"/>
  <c r="B308" i="36"/>
  <c r="C308" i="36"/>
  <c r="D309" i="36"/>
  <c r="B309" i="36"/>
  <c r="C309" i="36"/>
  <c r="D310" i="36"/>
  <c r="B310" i="36"/>
  <c r="C310" i="36"/>
  <c r="D311" i="36"/>
  <c r="B311" i="36"/>
  <c r="C311" i="36"/>
  <c r="D312" i="36"/>
  <c r="B312" i="36"/>
  <c r="C312" i="36"/>
  <c r="D313" i="36"/>
  <c r="B313" i="36"/>
  <c r="C313" i="36"/>
  <c r="D314" i="36"/>
  <c r="B314" i="36"/>
  <c r="C314" i="36"/>
  <c r="D315" i="36"/>
  <c r="B315" i="36"/>
  <c r="C315" i="36"/>
  <c r="D316" i="36"/>
  <c r="B316" i="36"/>
  <c r="C316" i="36"/>
  <c r="D317" i="36"/>
  <c r="B317" i="36"/>
  <c r="C317" i="36"/>
  <c r="D318" i="36"/>
  <c r="B318" i="36"/>
  <c r="C318" i="36"/>
  <c r="D319" i="36"/>
  <c r="B319" i="36"/>
  <c r="C319" i="36"/>
  <c r="D320" i="36"/>
  <c r="B320" i="36"/>
  <c r="C320" i="36"/>
  <c r="D321" i="36"/>
  <c r="B321" i="36"/>
  <c r="C321" i="36"/>
  <c r="D322" i="36"/>
  <c r="B322" i="36"/>
  <c r="C322" i="36"/>
  <c r="D323" i="36"/>
  <c r="B323" i="36"/>
  <c r="C323" i="36"/>
  <c r="D324" i="36"/>
  <c r="B324" i="36"/>
  <c r="C324" i="36"/>
  <c r="D325" i="36"/>
  <c r="B325" i="36"/>
  <c r="C325" i="36"/>
  <c r="D326" i="36"/>
  <c r="B326" i="36"/>
  <c r="C326" i="36"/>
  <c r="D327" i="36"/>
  <c r="B327" i="36"/>
  <c r="C327" i="36"/>
  <c r="D328" i="36"/>
  <c r="B328" i="36"/>
  <c r="C328" i="36"/>
  <c r="D329" i="36"/>
  <c r="B329" i="36"/>
  <c r="C329" i="36"/>
  <c r="D330" i="36"/>
  <c r="B330" i="36"/>
  <c r="C330" i="36"/>
  <c r="D331" i="36"/>
  <c r="B331" i="36"/>
  <c r="C331" i="36"/>
  <c r="D332" i="36"/>
  <c r="B332" i="36"/>
  <c r="C332" i="36"/>
  <c r="D333" i="36"/>
  <c r="B333" i="36"/>
  <c r="C333" i="36"/>
  <c r="D334" i="36"/>
  <c r="B334" i="36"/>
  <c r="C334" i="36"/>
  <c r="D335" i="36"/>
  <c r="B335" i="36"/>
  <c r="C335" i="36"/>
  <c r="D336" i="36"/>
  <c r="B336" i="36"/>
  <c r="C336" i="36"/>
  <c r="D337" i="36"/>
  <c r="B337" i="36"/>
  <c r="C337" i="36"/>
  <c r="D338" i="36"/>
  <c r="B338" i="36"/>
  <c r="C338" i="36"/>
  <c r="D339" i="36"/>
  <c r="B339" i="36"/>
  <c r="C339" i="36"/>
  <c r="D340" i="36"/>
  <c r="B340" i="36"/>
  <c r="C340" i="36"/>
  <c r="D341" i="36"/>
  <c r="B341" i="36"/>
  <c r="C341" i="36"/>
  <c r="D342" i="36"/>
  <c r="B342" i="36"/>
  <c r="C342" i="36"/>
  <c r="D343" i="36"/>
  <c r="B343" i="36"/>
  <c r="C343" i="36"/>
  <c r="D344" i="36"/>
  <c r="B344" i="36"/>
  <c r="C344" i="36"/>
  <c r="D345" i="36"/>
  <c r="B345" i="36"/>
  <c r="C345" i="36"/>
  <c r="D346" i="36"/>
  <c r="B346" i="36"/>
  <c r="C346" i="36"/>
  <c r="D347" i="36"/>
  <c r="B347" i="36"/>
  <c r="C347" i="36"/>
  <c r="D348" i="36"/>
  <c r="B348" i="36"/>
  <c r="C348" i="36"/>
  <c r="D349" i="36"/>
  <c r="B349" i="36"/>
  <c r="C349" i="36"/>
  <c r="D350" i="36"/>
  <c r="B350" i="36"/>
  <c r="C350" i="36"/>
  <c r="D351" i="36"/>
  <c r="B351" i="36"/>
  <c r="C351" i="36"/>
  <c r="D352" i="36"/>
  <c r="B352" i="36"/>
  <c r="C352" i="36"/>
  <c r="D353" i="36"/>
  <c r="B353" i="36"/>
  <c r="C353" i="36"/>
  <c r="D354" i="36"/>
  <c r="B354" i="36"/>
  <c r="C354" i="36"/>
  <c r="D355" i="36"/>
  <c r="B355" i="36"/>
  <c r="C355" i="36"/>
  <c r="D356" i="36"/>
  <c r="B356" i="36"/>
  <c r="C356" i="36"/>
  <c r="D357" i="36"/>
  <c r="B357" i="36"/>
  <c r="C357" i="36"/>
  <c r="D358" i="36"/>
  <c r="B358" i="36"/>
  <c r="C358" i="36"/>
  <c r="B302" i="28"/>
  <c r="B291" i="36" s="1"/>
  <c r="B303" i="28"/>
  <c r="B292" i="36" s="1"/>
  <c r="B304" i="28"/>
  <c r="B293" i="36" s="1"/>
  <c r="B305" i="28"/>
  <c r="B294" i="36" s="1"/>
  <c r="B306" i="28"/>
  <c r="B295" i="36" s="1"/>
  <c r="B307" i="28"/>
  <c r="B296" i="36" s="1"/>
  <c r="B308" i="28"/>
  <c r="B297" i="36" s="1"/>
  <c r="B309" i="28"/>
  <c r="B298" i="36" s="1"/>
  <c r="B310" i="28"/>
  <c r="B299" i="36" s="1"/>
  <c r="B311" i="28"/>
  <c r="B300" i="36" s="1"/>
  <c r="B312" i="28"/>
  <c r="B301" i="36" s="1"/>
  <c r="B313" i="28"/>
  <c r="B302" i="36" s="1"/>
  <c r="HS4" i="28"/>
  <c r="JC313" i="28"/>
  <c r="JB313" i="28"/>
  <c r="JC312" i="28"/>
  <c r="JB312" i="28"/>
  <c r="JC311" i="28"/>
  <c r="JB311" i="28"/>
  <c r="JC310" i="28"/>
  <c r="JB310" i="28"/>
  <c r="JC309" i="28"/>
  <c r="JB309" i="28"/>
  <c r="JC308" i="28"/>
  <c r="JB308" i="28"/>
  <c r="JC307" i="28"/>
  <c r="JB307" i="28"/>
  <c r="JC306" i="28"/>
  <c r="JB306" i="28"/>
  <c r="JC305" i="28"/>
  <c r="JB305" i="28"/>
  <c r="JC304" i="28"/>
  <c r="JB304" i="28"/>
  <c r="JC303" i="28"/>
  <c r="JB303" i="28"/>
  <c r="JC302" i="28"/>
  <c r="JB302" i="28"/>
  <c r="JC301" i="28"/>
  <c r="JB301" i="28"/>
  <c r="JC300" i="28"/>
  <c r="JB300" i="28"/>
  <c r="JC299" i="28"/>
  <c r="JB299" i="28"/>
  <c r="JC298" i="28"/>
  <c r="JB298" i="28"/>
  <c r="JC297" i="28"/>
  <c r="JB297" i="28"/>
  <c r="JC296" i="28"/>
  <c r="JB296" i="28"/>
  <c r="JC295" i="28"/>
  <c r="JB295" i="28"/>
  <c r="JC294" i="28"/>
  <c r="JB294" i="28"/>
  <c r="JC293" i="28"/>
  <c r="JB293" i="28"/>
  <c r="JC292" i="28"/>
  <c r="JB292" i="28"/>
  <c r="JC291" i="28"/>
  <c r="JB291" i="28"/>
  <c r="JC290" i="28"/>
  <c r="JB290" i="28"/>
  <c r="JC289" i="28"/>
  <c r="JB289" i="28"/>
  <c r="JC288" i="28"/>
  <c r="JB288" i="28"/>
  <c r="JC287" i="28"/>
  <c r="JB287" i="28"/>
  <c r="JC286" i="28"/>
  <c r="JB286" i="28"/>
  <c r="JC285" i="28"/>
  <c r="JB285" i="28"/>
  <c r="JC284" i="28"/>
  <c r="JB284" i="28"/>
  <c r="JC283" i="28"/>
  <c r="JB283" i="28"/>
  <c r="JC282" i="28"/>
  <c r="JB282" i="28"/>
  <c r="JC281" i="28"/>
  <c r="JB281" i="28"/>
  <c r="JC280" i="28"/>
  <c r="JB280" i="28"/>
  <c r="JC279" i="28"/>
  <c r="JB279" i="28"/>
  <c r="JC278" i="28"/>
  <c r="JB278" i="28"/>
  <c r="JC277" i="28"/>
  <c r="JB277" i="28"/>
  <c r="JC276" i="28"/>
  <c r="JB276" i="28"/>
  <c r="JC275" i="28"/>
  <c r="JB275" i="28"/>
  <c r="JC274" i="28"/>
  <c r="JB274" i="28"/>
  <c r="JC273" i="28"/>
  <c r="JB273" i="28"/>
  <c r="JC272" i="28"/>
  <c r="JB272" i="28"/>
  <c r="JC271" i="28"/>
  <c r="JB271" i="28"/>
  <c r="JC270" i="28"/>
  <c r="JB270" i="28"/>
  <c r="JC269" i="28"/>
  <c r="JB269" i="28"/>
  <c r="JC268" i="28"/>
  <c r="JB268" i="28"/>
  <c r="JC267" i="28"/>
  <c r="JB267" i="28"/>
  <c r="JC266" i="28"/>
  <c r="JB266" i="28"/>
  <c r="JC265" i="28"/>
  <c r="JB265" i="28"/>
  <c r="JC264" i="28"/>
  <c r="JB264" i="28"/>
  <c r="JC263" i="28"/>
  <c r="JB263" i="28"/>
  <c r="JC262" i="28"/>
  <c r="JB262" i="28"/>
  <c r="JC261" i="28"/>
  <c r="JB261" i="28"/>
  <c r="JC260" i="28"/>
  <c r="JB260" i="28"/>
  <c r="JC259" i="28"/>
  <c r="JB259" i="28"/>
  <c r="JC258" i="28"/>
  <c r="JB258" i="28"/>
  <c r="JC257" i="28"/>
  <c r="JB257" i="28"/>
  <c r="JC256" i="28"/>
  <c r="JB256" i="28"/>
  <c r="JC255" i="28"/>
  <c r="JB255" i="28"/>
  <c r="JC254" i="28"/>
  <c r="JB254" i="28"/>
  <c r="JC253" i="28"/>
  <c r="JB253" i="28"/>
  <c r="JC252" i="28"/>
  <c r="JB252" i="28"/>
  <c r="JC251" i="28"/>
  <c r="JB251" i="28"/>
  <c r="JC250" i="28"/>
  <c r="JB250" i="28"/>
  <c r="JC249" i="28"/>
  <c r="JB249" i="28"/>
  <c r="JC248" i="28"/>
  <c r="JB248" i="28"/>
  <c r="JC247" i="28"/>
  <c r="JB247" i="28"/>
  <c r="JC246" i="28"/>
  <c r="JB246" i="28"/>
  <c r="JC245" i="28"/>
  <c r="JB245" i="28"/>
  <c r="JC244" i="28"/>
  <c r="JB244" i="28"/>
  <c r="JC243" i="28"/>
  <c r="JB243" i="28"/>
  <c r="JC242" i="28"/>
  <c r="JB242" i="28"/>
  <c r="JC241" i="28"/>
  <c r="JB241" i="28"/>
  <c r="JC240" i="28"/>
  <c r="JB240" i="28"/>
  <c r="JC239" i="28"/>
  <c r="JB239" i="28"/>
  <c r="JC238" i="28"/>
  <c r="JB238" i="28"/>
  <c r="JC237" i="28"/>
  <c r="JB237" i="28"/>
  <c r="JC236" i="28"/>
  <c r="JB236" i="28"/>
  <c r="JC235" i="28"/>
  <c r="JB235" i="28"/>
  <c r="JC234" i="28"/>
  <c r="JB234" i="28"/>
  <c r="JC233" i="28"/>
  <c r="JB233" i="28"/>
  <c r="JC232" i="28"/>
  <c r="JB232" i="28"/>
  <c r="JC231" i="28"/>
  <c r="JB231" i="28"/>
  <c r="JC230" i="28"/>
  <c r="JB230" i="28"/>
  <c r="JC229" i="28"/>
  <c r="JB229" i="28"/>
  <c r="JC228" i="28"/>
  <c r="JB228" i="28"/>
  <c r="JC227" i="28"/>
  <c r="JB227" i="28"/>
  <c r="JC226" i="28"/>
  <c r="JB226" i="28"/>
  <c r="JC225" i="28"/>
  <c r="JB225" i="28"/>
  <c r="JC224" i="28"/>
  <c r="JB224" i="28"/>
  <c r="JC223" i="28"/>
  <c r="JB223" i="28"/>
  <c r="JC222" i="28"/>
  <c r="JB222" i="28"/>
  <c r="JC221" i="28"/>
  <c r="JB221" i="28"/>
  <c r="JC220" i="28"/>
  <c r="JB220" i="28"/>
  <c r="JC219" i="28"/>
  <c r="JB219" i="28"/>
  <c r="JC218" i="28"/>
  <c r="JB218" i="28"/>
  <c r="JC217" i="28"/>
  <c r="JB217" i="28"/>
  <c r="JC216" i="28"/>
  <c r="JB216" i="28"/>
  <c r="JC215" i="28"/>
  <c r="JB215" i="28"/>
  <c r="JC214" i="28"/>
  <c r="JB214" i="28"/>
  <c r="JC213" i="28"/>
  <c r="JB213" i="28"/>
  <c r="JC212" i="28"/>
  <c r="JB212" i="28"/>
  <c r="JC211" i="28"/>
  <c r="JB211" i="28"/>
  <c r="JC210" i="28"/>
  <c r="JB210" i="28"/>
  <c r="JC209" i="28"/>
  <c r="JB209" i="28"/>
  <c r="JC208" i="28"/>
  <c r="JB208" i="28"/>
  <c r="JC207" i="28"/>
  <c r="JB207" i="28"/>
  <c r="JC206" i="28"/>
  <c r="JB206" i="28"/>
  <c r="JC205" i="28"/>
  <c r="JB205" i="28"/>
  <c r="JC204" i="28"/>
  <c r="JB204" i="28"/>
  <c r="JC203" i="28"/>
  <c r="JB203" i="28"/>
  <c r="JC202" i="28"/>
  <c r="JB202" i="28"/>
  <c r="JC201" i="28"/>
  <c r="JB201" i="28"/>
  <c r="JC200" i="28"/>
  <c r="JB200" i="28"/>
  <c r="JC199" i="28"/>
  <c r="JB199" i="28"/>
  <c r="JC198" i="28"/>
  <c r="JB198" i="28"/>
  <c r="JC197" i="28"/>
  <c r="JB197" i="28"/>
  <c r="JC196" i="28"/>
  <c r="JB196" i="28"/>
  <c r="JC195" i="28"/>
  <c r="JB195" i="28"/>
  <c r="JC194" i="28"/>
  <c r="JB194" i="28"/>
  <c r="JC193" i="28"/>
  <c r="JB193" i="28"/>
  <c r="JC192" i="28"/>
  <c r="JB192" i="28"/>
  <c r="JC191" i="28"/>
  <c r="JB191" i="28"/>
  <c r="JC190" i="28"/>
  <c r="JB190" i="28"/>
  <c r="JC189" i="28"/>
  <c r="JB189" i="28"/>
  <c r="JC188" i="28"/>
  <c r="JB188" i="28"/>
  <c r="JC187" i="28"/>
  <c r="JB187" i="28"/>
  <c r="JC186" i="28"/>
  <c r="JB186" i="28"/>
  <c r="JC185" i="28"/>
  <c r="JB185" i="28"/>
  <c r="JC184" i="28"/>
  <c r="JB184" i="28"/>
  <c r="JC183" i="28"/>
  <c r="JB183" i="28"/>
  <c r="JC182" i="28"/>
  <c r="JB182" i="28"/>
  <c r="JC181" i="28"/>
  <c r="JB181" i="28"/>
  <c r="JC180" i="28"/>
  <c r="JB180" i="28"/>
  <c r="JC179" i="28"/>
  <c r="JB179" i="28"/>
  <c r="JC178" i="28"/>
  <c r="JB178" i="28"/>
  <c r="JC177" i="28"/>
  <c r="JB177" i="28"/>
  <c r="JC176" i="28"/>
  <c r="JB176" i="28"/>
  <c r="JC175" i="28"/>
  <c r="JB175" i="28"/>
  <c r="JC174" i="28"/>
  <c r="JB174" i="28"/>
  <c r="JC173" i="28"/>
  <c r="JB173" i="28"/>
  <c r="JC172" i="28"/>
  <c r="JB172" i="28"/>
  <c r="JC171" i="28"/>
  <c r="JB171" i="28"/>
  <c r="JC170" i="28"/>
  <c r="JB170" i="28"/>
  <c r="JC169" i="28"/>
  <c r="JB169" i="28"/>
  <c r="JC168" i="28"/>
  <c r="JB168" i="28"/>
  <c r="JC167" i="28"/>
  <c r="JB167" i="28"/>
  <c r="JC166" i="28"/>
  <c r="JB166" i="28"/>
  <c r="JC165" i="28"/>
  <c r="JB165" i="28"/>
  <c r="JC164" i="28"/>
  <c r="JB164" i="28"/>
  <c r="JC163" i="28"/>
  <c r="JB163" i="28"/>
  <c r="JC162" i="28"/>
  <c r="JB162" i="28"/>
  <c r="JC161" i="28"/>
  <c r="JB161" i="28"/>
  <c r="JC160" i="28"/>
  <c r="JB160" i="28"/>
  <c r="JC159" i="28"/>
  <c r="JB159" i="28"/>
  <c r="JC158" i="28"/>
  <c r="JB158" i="28"/>
  <c r="JC157" i="28"/>
  <c r="JB157" i="28"/>
  <c r="JC156" i="28"/>
  <c r="JB156" i="28"/>
  <c r="JC155" i="28"/>
  <c r="JB155" i="28"/>
  <c r="JC154" i="28"/>
  <c r="JB154" i="28"/>
  <c r="JC153" i="28"/>
  <c r="JB153" i="28"/>
  <c r="JC152" i="28"/>
  <c r="JB152" i="28"/>
  <c r="JC151" i="28"/>
  <c r="JB151" i="28"/>
  <c r="JC150" i="28"/>
  <c r="JB150" i="28"/>
  <c r="JC149" i="28"/>
  <c r="JB149" i="28"/>
  <c r="JC148" i="28"/>
  <c r="JB148" i="28"/>
  <c r="JC147" i="28"/>
  <c r="JB147" i="28"/>
  <c r="JC146" i="28"/>
  <c r="JB146" i="28"/>
  <c r="JC145" i="28"/>
  <c r="JB145" i="28"/>
  <c r="JC144" i="28"/>
  <c r="JB144" i="28"/>
  <c r="JC143" i="28"/>
  <c r="JB143" i="28"/>
  <c r="JC142" i="28"/>
  <c r="JB142" i="28"/>
  <c r="JC141" i="28"/>
  <c r="JB141" i="28"/>
  <c r="JC140" i="28"/>
  <c r="JB140" i="28"/>
  <c r="JC139" i="28"/>
  <c r="JB139" i="28"/>
  <c r="JC138" i="28"/>
  <c r="JB138" i="28"/>
  <c r="JC137" i="28"/>
  <c r="JB137" i="28"/>
  <c r="JC136" i="28"/>
  <c r="JB136" i="28"/>
  <c r="JC135" i="28"/>
  <c r="JB135" i="28"/>
  <c r="JC134" i="28"/>
  <c r="JB134" i="28"/>
  <c r="JC133" i="28"/>
  <c r="JB133" i="28"/>
  <c r="JC132" i="28"/>
  <c r="JB132" i="28"/>
  <c r="JC131" i="28"/>
  <c r="JB131" i="28"/>
  <c r="JC130" i="28"/>
  <c r="JB130" i="28"/>
  <c r="JC129" i="28"/>
  <c r="JB129" i="28"/>
  <c r="JC128" i="28"/>
  <c r="JB128" i="28"/>
  <c r="JC127" i="28"/>
  <c r="JB127" i="28"/>
  <c r="JC126" i="28"/>
  <c r="JB126" i="28"/>
  <c r="JC125" i="28"/>
  <c r="JB125" i="28"/>
  <c r="JC124" i="28"/>
  <c r="JB124" i="28"/>
  <c r="JC123" i="28"/>
  <c r="JB123" i="28"/>
  <c r="JC122" i="28"/>
  <c r="JB122" i="28"/>
  <c r="JC121" i="28"/>
  <c r="JB121" i="28"/>
  <c r="JC120" i="28"/>
  <c r="JB120" i="28"/>
  <c r="JC119" i="28"/>
  <c r="JB119" i="28"/>
  <c r="JC118" i="28"/>
  <c r="JB118" i="28"/>
  <c r="JC117" i="28"/>
  <c r="JB117" i="28"/>
  <c r="JC116" i="28"/>
  <c r="JB116" i="28"/>
  <c r="JC115" i="28"/>
  <c r="JB115" i="28"/>
  <c r="JC114" i="28"/>
  <c r="JB114" i="28"/>
  <c r="JC113" i="28"/>
  <c r="JB113" i="28"/>
  <c r="JC112" i="28"/>
  <c r="JB112" i="28"/>
  <c r="JC111" i="28"/>
  <c r="JB111" i="28"/>
  <c r="JC110" i="28"/>
  <c r="JB110" i="28"/>
  <c r="JC109" i="28"/>
  <c r="JB109" i="28"/>
  <c r="JC108" i="28"/>
  <c r="JB108" i="28"/>
  <c r="JC107" i="28"/>
  <c r="JB107" i="28"/>
  <c r="JC106" i="28"/>
  <c r="JB106" i="28"/>
  <c r="JC105" i="28"/>
  <c r="JB105" i="28"/>
  <c r="JC104" i="28"/>
  <c r="JB104" i="28"/>
  <c r="JC103" i="28"/>
  <c r="JB103" i="28"/>
  <c r="JC102" i="28"/>
  <c r="JB102" i="28"/>
  <c r="JC101" i="28"/>
  <c r="JB101" i="28"/>
  <c r="JC100" i="28"/>
  <c r="JB100" i="28"/>
  <c r="JC99" i="28"/>
  <c r="JB99" i="28"/>
  <c r="JC98" i="28"/>
  <c r="JB98" i="28"/>
  <c r="JC97" i="28"/>
  <c r="JB97" i="28"/>
  <c r="JC96" i="28"/>
  <c r="JB96" i="28"/>
  <c r="JC95" i="28"/>
  <c r="JB95" i="28"/>
  <c r="JC94" i="28"/>
  <c r="JB94" i="28"/>
  <c r="JC93" i="28"/>
  <c r="JB93" i="28"/>
  <c r="JC92" i="28"/>
  <c r="JB92" i="28"/>
  <c r="JC91" i="28"/>
  <c r="JB91" i="28"/>
  <c r="JC90" i="28"/>
  <c r="JB90" i="28"/>
  <c r="JC89" i="28"/>
  <c r="JB89" i="28"/>
  <c r="JC88" i="28"/>
  <c r="JB88" i="28"/>
  <c r="JC87" i="28"/>
  <c r="JB87" i="28"/>
  <c r="JC86" i="28"/>
  <c r="JB86" i="28"/>
  <c r="JC85" i="28"/>
  <c r="JB85" i="28"/>
  <c r="JC84" i="28"/>
  <c r="JB84" i="28"/>
  <c r="JC83" i="28"/>
  <c r="JB83" i="28"/>
  <c r="JC82" i="28"/>
  <c r="JB82" i="28"/>
  <c r="JC81" i="28"/>
  <c r="JB81" i="28"/>
  <c r="JC80" i="28"/>
  <c r="JB80" i="28"/>
  <c r="JC79" i="28"/>
  <c r="JB79" i="28"/>
  <c r="JC78" i="28"/>
  <c r="JB78" i="28"/>
  <c r="JC77" i="28"/>
  <c r="JB77" i="28"/>
  <c r="JC76" i="28"/>
  <c r="JB76" i="28"/>
  <c r="JC75" i="28"/>
  <c r="JB75" i="28"/>
  <c r="JC74" i="28"/>
  <c r="JB74" i="28"/>
  <c r="JC73" i="28"/>
  <c r="JB73" i="28"/>
  <c r="JC72" i="28"/>
  <c r="JB72" i="28"/>
  <c r="JC71" i="28"/>
  <c r="JB71" i="28"/>
  <c r="JC70" i="28"/>
  <c r="JB70" i="28"/>
  <c r="JC69" i="28"/>
  <c r="JB69" i="28"/>
  <c r="JC68" i="28"/>
  <c r="JB68" i="28"/>
  <c r="JC67" i="28"/>
  <c r="JB67" i="28"/>
  <c r="JC66" i="28"/>
  <c r="JB66" i="28"/>
  <c r="JC65" i="28"/>
  <c r="JB65" i="28"/>
  <c r="JC64" i="28"/>
  <c r="JB64" i="28"/>
  <c r="JC63" i="28"/>
  <c r="JB63" i="28"/>
  <c r="JC62" i="28"/>
  <c r="JB62" i="28"/>
  <c r="JC61" i="28"/>
  <c r="JB61" i="28"/>
  <c r="JC60" i="28"/>
  <c r="JB60" i="28"/>
  <c r="JC59" i="28"/>
  <c r="JB59" i="28"/>
  <c r="JC58" i="28"/>
  <c r="JB58" i="28"/>
  <c r="JC57" i="28"/>
  <c r="JB57" i="28"/>
  <c r="JC56" i="28"/>
  <c r="JB56" i="28"/>
  <c r="JC55" i="28"/>
  <c r="JB55" i="28"/>
  <c r="JC54" i="28"/>
  <c r="JB54" i="28"/>
  <c r="JC53" i="28"/>
  <c r="JB53" i="28"/>
  <c r="JC52" i="28"/>
  <c r="JB52" i="28"/>
  <c r="JC51" i="28"/>
  <c r="JB51" i="28"/>
  <c r="JC50" i="28"/>
  <c r="JB50" i="28"/>
  <c r="JC49" i="28"/>
  <c r="JB49" i="28"/>
  <c r="JC48" i="28"/>
  <c r="JB48" i="28"/>
  <c r="JC47" i="28"/>
  <c r="JB47" i="28"/>
  <c r="JC46" i="28"/>
  <c r="JB46" i="28"/>
  <c r="JC45" i="28"/>
  <c r="JB45" i="28"/>
  <c r="JC44" i="28"/>
  <c r="JB44" i="28"/>
  <c r="JC43" i="28"/>
  <c r="JB43" i="28"/>
  <c r="JC42" i="28"/>
  <c r="JB42" i="28"/>
  <c r="JC41" i="28"/>
  <c r="JB41" i="28"/>
  <c r="JC40" i="28"/>
  <c r="JB40" i="28"/>
  <c r="JC39" i="28"/>
  <c r="JB39" i="28"/>
  <c r="JC38" i="28"/>
  <c r="JB38" i="28"/>
  <c r="JC37" i="28"/>
  <c r="JB37" i="28"/>
  <c r="JC36" i="28"/>
  <c r="JB36" i="28"/>
  <c r="JC35" i="28"/>
  <c r="JB35" i="28"/>
  <c r="JC34" i="28"/>
  <c r="JB34" i="28"/>
  <c r="JC33" i="28"/>
  <c r="JB33" i="28"/>
  <c r="JC32" i="28"/>
  <c r="JB32" i="28"/>
  <c r="JC31" i="28"/>
  <c r="JB31" i="28"/>
  <c r="JC30" i="28"/>
  <c r="JB30" i="28"/>
  <c r="JC29" i="28"/>
  <c r="JB29" i="28"/>
  <c r="JC28" i="28"/>
  <c r="JB28" i="28"/>
  <c r="JC27" i="28"/>
  <c r="JB27" i="28"/>
  <c r="JC26" i="28"/>
  <c r="JB26" i="28"/>
  <c r="JC25" i="28"/>
  <c r="JB25" i="28"/>
  <c r="JC24" i="28"/>
  <c r="JB24" i="28"/>
  <c r="JC23" i="28"/>
  <c r="JB23" i="28"/>
  <c r="JC22" i="28"/>
  <c r="JB22" i="28"/>
  <c r="JC21" i="28"/>
  <c r="JB21" i="28"/>
  <c r="JC20" i="28"/>
  <c r="JB20" i="28"/>
  <c r="JC19" i="28"/>
  <c r="JB19" i="28"/>
  <c r="JC18" i="28"/>
  <c r="JB18" i="28"/>
  <c r="JC17" i="28"/>
  <c r="JB17" i="28"/>
  <c r="JC16" i="28"/>
  <c r="JB16" i="28"/>
  <c r="JC15" i="28"/>
  <c r="JB15" i="28"/>
  <c r="IW15" i="28"/>
  <c r="IX15" i="28"/>
  <c r="IY15" i="28"/>
  <c r="IZ15" i="28"/>
  <c r="JA15" i="28"/>
  <c r="IW16" i="28"/>
  <c r="IX16" i="28"/>
  <c r="IY16" i="28"/>
  <c r="IZ16" i="28"/>
  <c r="JA16" i="28"/>
  <c r="IW17" i="28"/>
  <c r="IX17" i="28"/>
  <c r="IY17" i="28"/>
  <c r="IZ17" i="28"/>
  <c r="JA17" i="28"/>
  <c r="IW18" i="28"/>
  <c r="IX18" i="28"/>
  <c r="IY18" i="28"/>
  <c r="IZ18" i="28"/>
  <c r="JA18" i="28"/>
  <c r="IW19" i="28"/>
  <c r="IX19" i="28"/>
  <c r="IY19" i="28"/>
  <c r="IZ19" i="28"/>
  <c r="JA19" i="28"/>
  <c r="IW20" i="28"/>
  <c r="IX20" i="28"/>
  <c r="IY20" i="28"/>
  <c r="IZ20" i="28"/>
  <c r="JA20" i="28"/>
  <c r="IW21" i="28"/>
  <c r="IX21" i="28"/>
  <c r="IY21" i="28"/>
  <c r="IZ21" i="28"/>
  <c r="JA21" i="28"/>
  <c r="IW22" i="28"/>
  <c r="IX22" i="28"/>
  <c r="IY22" i="28"/>
  <c r="IZ22" i="28"/>
  <c r="JA22" i="28"/>
  <c r="IW23" i="28"/>
  <c r="IX23" i="28"/>
  <c r="IY23" i="28"/>
  <c r="IZ23" i="28"/>
  <c r="JA23" i="28"/>
  <c r="IW24" i="28"/>
  <c r="IX24" i="28"/>
  <c r="IY24" i="28"/>
  <c r="IZ24" i="28"/>
  <c r="JA24" i="28"/>
  <c r="IW25" i="28"/>
  <c r="IX25" i="28"/>
  <c r="IY25" i="28"/>
  <c r="IZ25" i="28"/>
  <c r="JA25" i="28"/>
  <c r="IW26" i="28"/>
  <c r="IX26" i="28"/>
  <c r="IY26" i="28"/>
  <c r="IZ26" i="28"/>
  <c r="JA26" i="28"/>
  <c r="IW27" i="28"/>
  <c r="IX27" i="28"/>
  <c r="IY27" i="28"/>
  <c r="IZ27" i="28"/>
  <c r="JA27" i="28"/>
  <c r="IW28" i="28"/>
  <c r="IX28" i="28"/>
  <c r="IY28" i="28"/>
  <c r="IZ28" i="28"/>
  <c r="JA28" i="28"/>
  <c r="IW29" i="28"/>
  <c r="IX29" i="28"/>
  <c r="IY29" i="28"/>
  <c r="IZ29" i="28"/>
  <c r="JA29" i="28"/>
  <c r="IW30" i="28"/>
  <c r="IX30" i="28"/>
  <c r="IY30" i="28"/>
  <c r="IZ30" i="28"/>
  <c r="JA30" i="28"/>
  <c r="IW31" i="28"/>
  <c r="IX31" i="28"/>
  <c r="IY31" i="28"/>
  <c r="IZ31" i="28"/>
  <c r="JA31" i="28"/>
  <c r="IW32" i="28"/>
  <c r="IX32" i="28"/>
  <c r="IY32" i="28"/>
  <c r="IZ32" i="28"/>
  <c r="JA32" i="28"/>
  <c r="IW33" i="28"/>
  <c r="IX33" i="28"/>
  <c r="IY33" i="28"/>
  <c r="IZ33" i="28"/>
  <c r="JA33" i="28"/>
  <c r="IW34" i="28"/>
  <c r="IX34" i="28"/>
  <c r="IY34" i="28"/>
  <c r="IZ34" i="28"/>
  <c r="JA34" i="28"/>
  <c r="IW35" i="28"/>
  <c r="IX35" i="28"/>
  <c r="IY35" i="28"/>
  <c r="IZ35" i="28"/>
  <c r="JA35" i="28"/>
  <c r="IW36" i="28"/>
  <c r="IX36" i="28"/>
  <c r="IY36" i="28"/>
  <c r="IZ36" i="28"/>
  <c r="JA36" i="28"/>
  <c r="IY37" i="28"/>
  <c r="IZ37" i="28"/>
  <c r="JA37" i="28"/>
  <c r="IY38" i="28"/>
  <c r="IZ38" i="28"/>
  <c r="JA38" i="28"/>
  <c r="IY39" i="28"/>
  <c r="IZ39" i="28"/>
  <c r="JA39" i="28"/>
  <c r="IY40" i="28"/>
  <c r="IZ40" i="28"/>
  <c r="JA40" i="28"/>
  <c r="IY41" i="28"/>
  <c r="IZ41" i="28"/>
  <c r="JA41" i="28"/>
  <c r="IY42" i="28"/>
  <c r="IZ42" i="28"/>
  <c r="JA42" i="28"/>
  <c r="IY43" i="28"/>
  <c r="IZ43" i="28"/>
  <c r="JA43" i="28"/>
  <c r="IY44" i="28"/>
  <c r="IZ44" i="28"/>
  <c r="JA44" i="28"/>
  <c r="IY45" i="28"/>
  <c r="IZ45" i="28"/>
  <c r="JA45" i="28"/>
  <c r="IY46" i="28"/>
  <c r="IZ46" i="28"/>
  <c r="JA46" i="28"/>
  <c r="IY47" i="28"/>
  <c r="IZ47" i="28"/>
  <c r="JA47" i="28"/>
  <c r="IY48" i="28"/>
  <c r="IZ48" i="28"/>
  <c r="JA48" i="28"/>
  <c r="IX49" i="28"/>
  <c r="IY49" i="28"/>
  <c r="IZ49" i="28"/>
  <c r="JA49" i="28"/>
  <c r="IX50" i="28"/>
  <c r="IY50" i="28"/>
  <c r="IZ50" i="28"/>
  <c r="JA50" i="28"/>
  <c r="IX51" i="28"/>
  <c r="IY51" i="28"/>
  <c r="IZ51" i="28"/>
  <c r="JA51" i="28"/>
  <c r="IX52" i="28"/>
  <c r="IY52" i="28"/>
  <c r="IZ52" i="28"/>
  <c r="JA52" i="28"/>
  <c r="IX53" i="28"/>
  <c r="IY53" i="28"/>
  <c r="IZ53" i="28"/>
  <c r="JA53" i="28"/>
  <c r="IX54" i="28"/>
  <c r="IY54" i="28"/>
  <c r="IZ54" i="28"/>
  <c r="JA54" i="28"/>
  <c r="IW55" i="28"/>
  <c r="IX55" i="28"/>
  <c r="IY55" i="28"/>
  <c r="IZ55" i="28"/>
  <c r="JA55" i="28"/>
  <c r="IW56" i="28"/>
  <c r="IX56" i="28"/>
  <c r="IY56" i="28"/>
  <c r="IZ56" i="28"/>
  <c r="JA56" i="28"/>
  <c r="IW57" i="28"/>
  <c r="IX57" i="28"/>
  <c r="IY57" i="28"/>
  <c r="IZ57" i="28"/>
  <c r="JA57" i="28"/>
  <c r="IW58" i="28"/>
  <c r="IX58" i="28"/>
  <c r="IY58" i="28"/>
  <c r="IZ58" i="28"/>
  <c r="JA58" i="28"/>
  <c r="IW59" i="28"/>
  <c r="IX59" i="28"/>
  <c r="IY59" i="28"/>
  <c r="IZ59" i="28"/>
  <c r="JA59" i="28"/>
  <c r="IW60" i="28"/>
  <c r="IX60" i="28"/>
  <c r="IY60" i="28"/>
  <c r="IZ60" i="28"/>
  <c r="JA60" i="28"/>
  <c r="IW61" i="28"/>
  <c r="IX61" i="28"/>
  <c r="IY61" i="28"/>
  <c r="IZ61" i="28"/>
  <c r="JA61" i="28"/>
  <c r="IW62" i="28"/>
  <c r="IX62" i="28"/>
  <c r="IY62" i="28"/>
  <c r="IZ62" i="28"/>
  <c r="JA62" i="28"/>
  <c r="IW63" i="28"/>
  <c r="IX63" i="28"/>
  <c r="IY63" i="28"/>
  <c r="IZ63" i="28"/>
  <c r="JA63" i="28"/>
  <c r="IW64" i="28"/>
  <c r="IX64" i="28"/>
  <c r="IY64" i="28"/>
  <c r="IZ64" i="28"/>
  <c r="JA64" i="28"/>
  <c r="IW65" i="28"/>
  <c r="IX65" i="28"/>
  <c r="IY65" i="28"/>
  <c r="IZ65" i="28"/>
  <c r="JA65" i="28"/>
  <c r="IW66" i="28"/>
  <c r="IX66" i="28"/>
  <c r="IY66" i="28"/>
  <c r="IZ66" i="28"/>
  <c r="JA66" i="28"/>
  <c r="IW67" i="28"/>
  <c r="IX67" i="28"/>
  <c r="IY67" i="28"/>
  <c r="IZ67" i="28"/>
  <c r="JA67" i="28"/>
  <c r="IW68" i="28"/>
  <c r="IX68" i="28"/>
  <c r="IY68" i="28"/>
  <c r="IZ68" i="28"/>
  <c r="JA68" i="28"/>
  <c r="IW69" i="28"/>
  <c r="IX69" i="28"/>
  <c r="IY69" i="28"/>
  <c r="IZ69" i="28"/>
  <c r="JA69" i="28"/>
  <c r="IW70" i="28"/>
  <c r="IX70" i="28"/>
  <c r="IY70" i="28"/>
  <c r="IZ70" i="28"/>
  <c r="JA70" i="28"/>
  <c r="IW71" i="28"/>
  <c r="IX71" i="28"/>
  <c r="IY71" i="28"/>
  <c r="IZ71" i="28"/>
  <c r="JA71" i="28"/>
  <c r="IW72" i="28"/>
  <c r="IX72" i="28"/>
  <c r="IY72" i="28"/>
  <c r="IZ72" i="28"/>
  <c r="JA72" i="28"/>
  <c r="IW73" i="28"/>
  <c r="IX73" i="28"/>
  <c r="IY73" i="28"/>
  <c r="IZ73" i="28"/>
  <c r="JA73" i="28"/>
  <c r="IW74" i="28"/>
  <c r="IX74" i="28"/>
  <c r="IY74" i="28"/>
  <c r="IZ74" i="28"/>
  <c r="JA74" i="28"/>
  <c r="IW75" i="28"/>
  <c r="IX75" i="28"/>
  <c r="IY75" i="28"/>
  <c r="IZ75" i="28"/>
  <c r="JA75" i="28"/>
  <c r="IW76" i="28"/>
  <c r="IX76" i="28"/>
  <c r="IY76" i="28"/>
  <c r="IZ76" i="28"/>
  <c r="JA76" i="28"/>
  <c r="IW77" i="28"/>
  <c r="IX77" i="28"/>
  <c r="IY77" i="28"/>
  <c r="IZ77" i="28"/>
  <c r="JA77" i="28"/>
  <c r="IW78" i="28"/>
  <c r="IX78" i="28"/>
  <c r="IY78" i="28"/>
  <c r="IZ78" i="28"/>
  <c r="JA78" i="28"/>
  <c r="IW79" i="28"/>
  <c r="IX79" i="28"/>
  <c r="IY79" i="28"/>
  <c r="IZ79" i="28"/>
  <c r="JA79" i="28"/>
  <c r="IW80" i="28"/>
  <c r="IX80" i="28"/>
  <c r="IY80" i="28"/>
  <c r="IZ80" i="28"/>
  <c r="JA80" i="28"/>
  <c r="IW81" i="28"/>
  <c r="IX81" i="28"/>
  <c r="IY81" i="28"/>
  <c r="IZ81" i="28"/>
  <c r="JA81" i="28"/>
  <c r="IW82" i="28"/>
  <c r="IX82" i="28"/>
  <c r="IY82" i="28"/>
  <c r="IZ82" i="28"/>
  <c r="JA82" i="28"/>
  <c r="IW83" i="28"/>
  <c r="IX83" i="28"/>
  <c r="IY83" i="28"/>
  <c r="IZ83" i="28"/>
  <c r="JA83" i="28"/>
  <c r="IW84" i="28"/>
  <c r="IX84" i="28"/>
  <c r="IY84" i="28"/>
  <c r="IZ84" i="28"/>
  <c r="JA84" i="28"/>
  <c r="IW85" i="28"/>
  <c r="IX85" i="28"/>
  <c r="IY85" i="28"/>
  <c r="IZ85" i="28"/>
  <c r="JA85" i="28"/>
  <c r="IW86" i="28"/>
  <c r="IX86" i="28"/>
  <c r="IY86" i="28"/>
  <c r="IZ86" i="28"/>
  <c r="JA86" i="28"/>
  <c r="IW87" i="28"/>
  <c r="IX87" i="28"/>
  <c r="IY87" i="28"/>
  <c r="IZ87" i="28"/>
  <c r="JA87" i="28"/>
  <c r="IW88" i="28"/>
  <c r="IX88" i="28"/>
  <c r="IY88" i="28"/>
  <c r="IZ88" i="28"/>
  <c r="JA88" i="28"/>
  <c r="IW89" i="28"/>
  <c r="IX89" i="28"/>
  <c r="IY89" i="28"/>
  <c r="IZ89" i="28"/>
  <c r="JA89" i="28"/>
  <c r="IW90" i="28"/>
  <c r="IX90" i="28"/>
  <c r="IY90" i="28"/>
  <c r="IZ90" i="28"/>
  <c r="JA90" i="28"/>
  <c r="IW91" i="28"/>
  <c r="IX91" i="28"/>
  <c r="IY91" i="28"/>
  <c r="IZ91" i="28"/>
  <c r="JA91" i="28"/>
  <c r="IW92" i="28"/>
  <c r="IX92" i="28"/>
  <c r="IY92" i="28"/>
  <c r="IZ92" i="28"/>
  <c r="JA92" i="28"/>
  <c r="IW93" i="28"/>
  <c r="IX93" i="28"/>
  <c r="IY93" i="28"/>
  <c r="IZ93" i="28"/>
  <c r="JA93" i="28"/>
  <c r="IW94" i="28"/>
  <c r="IX94" i="28"/>
  <c r="IY94" i="28"/>
  <c r="IZ94" i="28"/>
  <c r="JA94" i="28"/>
  <c r="IW95" i="28"/>
  <c r="IX95" i="28"/>
  <c r="IY95" i="28"/>
  <c r="IZ95" i="28"/>
  <c r="JA95" i="28"/>
  <c r="IW96" i="28"/>
  <c r="IX96" i="28"/>
  <c r="IY96" i="28"/>
  <c r="IZ96" i="28"/>
  <c r="JA96" i="28"/>
  <c r="IW97" i="28"/>
  <c r="IX97" i="28"/>
  <c r="IY97" i="28"/>
  <c r="IZ97" i="28"/>
  <c r="JA97" i="28"/>
  <c r="IW98" i="28"/>
  <c r="IX98" i="28"/>
  <c r="IY98" i="28"/>
  <c r="IZ98" i="28"/>
  <c r="JA98" i="28"/>
  <c r="IW99" i="28"/>
  <c r="IX99" i="28"/>
  <c r="IY99" i="28"/>
  <c r="IZ99" i="28"/>
  <c r="JA99" i="28"/>
  <c r="IW100" i="28"/>
  <c r="IX100" i="28"/>
  <c r="IY100" i="28"/>
  <c r="IZ100" i="28"/>
  <c r="JA100" i="28"/>
  <c r="IW101" i="28"/>
  <c r="IX101" i="28"/>
  <c r="IY101" i="28"/>
  <c r="IZ101" i="28"/>
  <c r="JA101" i="28"/>
  <c r="IW102" i="28"/>
  <c r="IX102" i="28"/>
  <c r="IY102" i="28"/>
  <c r="IZ102" i="28"/>
  <c r="JA102" i="28"/>
  <c r="IW103" i="28"/>
  <c r="IX103" i="28"/>
  <c r="IY103" i="28"/>
  <c r="IZ103" i="28"/>
  <c r="JA103" i="28"/>
  <c r="IW104" i="28"/>
  <c r="IX104" i="28"/>
  <c r="IY104" i="28"/>
  <c r="IZ104" i="28"/>
  <c r="JA104" i="28"/>
  <c r="IW105" i="28"/>
  <c r="IX105" i="28"/>
  <c r="IY105" i="28"/>
  <c r="IZ105" i="28"/>
  <c r="JA105" i="28"/>
  <c r="IW106" i="28"/>
  <c r="IX106" i="28"/>
  <c r="IY106" i="28"/>
  <c r="IZ106" i="28"/>
  <c r="JA106" i="28"/>
  <c r="IW107" i="28"/>
  <c r="IX107" i="28"/>
  <c r="IY107" i="28"/>
  <c r="IZ107" i="28"/>
  <c r="JA107" i="28"/>
  <c r="IW108" i="28"/>
  <c r="IX108" i="28"/>
  <c r="IY108" i="28"/>
  <c r="IZ108" i="28"/>
  <c r="JA108" i="28"/>
  <c r="IW109" i="28"/>
  <c r="IX109" i="28"/>
  <c r="IY109" i="28"/>
  <c r="IZ109" i="28"/>
  <c r="JA109" i="28"/>
  <c r="IW110" i="28"/>
  <c r="IX110" i="28"/>
  <c r="IY110" i="28"/>
  <c r="IZ110" i="28"/>
  <c r="JA110" i="28"/>
  <c r="IW111" i="28"/>
  <c r="IX111" i="28"/>
  <c r="IY111" i="28"/>
  <c r="IZ111" i="28"/>
  <c r="JA111" i="28"/>
  <c r="IW112" i="28"/>
  <c r="IX112" i="28"/>
  <c r="IY112" i="28"/>
  <c r="IZ112" i="28"/>
  <c r="JA112" i="28"/>
  <c r="IW113" i="28"/>
  <c r="IX113" i="28"/>
  <c r="IY113" i="28"/>
  <c r="IZ113" i="28"/>
  <c r="JA113" i="28"/>
  <c r="IW114" i="28"/>
  <c r="IX114" i="28"/>
  <c r="IY114" i="28"/>
  <c r="IZ114" i="28"/>
  <c r="JA114" i="28"/>
  <c r="IW115" i="28"/>
  <c r="IX115" i="28"/>
  <c r="IY115" i="28"/>
  <c r="IZ115" i="28"/>
  <c r="JA115" i="28"/>
  <c r="IW116" i="28"/>
  <c r="IX116" i="28"/>
  <c r="IY116" i="28"/>
  <c r="IZ116" i="28"/>
  <c r="JA116" i="28"/>
  <c r="IW117" i="28"/>
  <c r="IX117" i="28"/>
  <c r="IY117" i="28"/>
  <c r="IZ117" i="28"/>
  <c r="JA117" i="28"/>
  <c r="IW118" i="28"/>
  <c r="IX118" i="28"/>
  <c r="IY118" i="28"/>
  <c r="IZ118" i="28"/>
  <c r="JA118" i="28"/>
  <c r="IW119" i="28"/>
  <c r="IX119" i="28"/>
  <c r="IY119" i="28"/>
  <c r="IZ119" i="28"/>
  <c r="JA119" i="28"/>
  <c r="IW120" i="28"/>
  <c r="IX120" i="28"/>
  <c r="IY120" i="28"/>
  <c r="IZ120" i="28"/>
  <c r="JA120" i="28"/>
  <c r="IW121" i="28"/>
  <c r="IX121" i="28"/>
  <c r="IY121" i="28"/>
  <c r="IZ121" i="28"/>
  <c r="JA121" i="28"/>
  <c r="IW122" i="28"/>
  <c r="IX122" i="28"/>
  <c r="IY122" i="28"/>
  <c r="IZ122" i="28"/>
  <c r="JA122" i="28"/>
  <c r="IW123" i="28"/>
  <c r="IX123" i="28"/>
  <c r="IY123" i="28"/>
  <c r="IZ123" i="28"/>
  <c r="JA123" i="28"/>
  <c r="IW124" i="28"/>
  <c r="IX124" i="28"/>
  <c r="IY124" i="28"/>
  <c r="IZ124" i="28"/>
  <c r="JA124" i="28"/>
  <c r="IW125" i="28"/>
  <c r="IX125" i="28"/>
  <c r="IY125" i="28"/>
  <c r="IZ125" i="28"/>
  <c r="JA125" i="28"/>
  <c r="IW126" i="28"/>
  <c r="IX126" i="28"/>
  <c r="IY126" i="28"/>
  <c r="IZ126" i="28"/>
  <c r="JA126" i="28"/>
  <c r="IW127" i="28"/>
  <c r="IX127" i="28"/>
  <c r="IY127" i="28"/>
  <c r="IZ127" i="28"/>
  <c r="JA127" i="28"/>
  <c r="IW128" i="28"/>
  <c r="IX128" i="28"/>
  <c r="IY128" i="28"/>
  <c r="IZ128" i="28"/>
  <c r="JA128" i="28"/>
  <c r="IW129" i="28"/>
  <c r="IX129" i="28"/>
  <c r="IY129" i="28"/>
  <c r="IZ129" i="28"/>
  <c r="JA129" i="28"/>
  <c r="IW130" i="28"/>
  <c r="IX130" i="28"/>
  <c r="IY130" i="28"/>
  <c r="IZ130" i="28"/>
  <c r="JA130" i="28"/>
  <c r="IW131" i="28"/>
  <c r="IX131" i="28"/>
  <c r="IY131" i="28"/>
  <c r="IZ131" i="28"/>
  <c r="JA131" i="28"/>
  <c r="IW132" i="28"/>
  <c r="IX132" i="28"/>
  <c r="IY132" i="28"/>
  <c r="IZ132" i="28"/>
  <c r="JA132" i="28"/>
  <c r="IW133" i="28"/>
  <c r="IX133" i="28"/>
  <c r="IY133" i="28"/>
  <c r="IZ133" i="28"/>
  <c r="JA133" i="28"/>
  <c r="IW134" i="28"/>
  <c r="IX134" i="28"/>
  <c r="IY134" i="28"/>
  <c r="IZ134" i="28"/>
  <c r="JA134" i="28"/>
  <c r="IW135" i="28"/>
  <c r="IX135" i="28"/>
  <c r="IY135" i="28"/>
  <c r="IZ135" i="28"/>
  <c r="JA135" i="28"/>
  <c r="IW136" i="28"/>
  <c r="IX136" i="28"/>
  <c r="IY136" i="28"/>
  <c r="IZ136" i="28"/>
  <c r="JA136" i="28"/>
  <c r="IW137" i="28"/>
  <c r="IX137" i="28"/>
  <c r="IY137" i="28"/>
  <c r="IZ137" i="28"/>
  <c r="JA137" i="28"/>
  <c r="IW138" i="28"/>
  <c r="IX138" i="28"/>
  <c r="IY138" i="28"/>
  <c r="IZ138" i="28"/>
  <c r="JA138" i="28"/>
  <c r="IW139" i="28"/>
  <c r="IX139" i="28"/>
  <c r="IY139" i="28"/>
  <c r="IZ139" i="28"/>
  <c r="JA139" i="28"/>
  <c r="IW140" i="28"/>
  <c r="IX140" i="28"/>
  <c r="IY140" i="28"/>
  <c r="IZ140" i="28"/>
  <c r="JA140" i="28"/>
  <c r="IW141" i="28"/>
  <c r="IX141" i="28"/>
  <c r="IY141" i="28"/>
  <c r="IZ141" i="28"/>
  <c r="JA141" i="28"/>
  <c r="IW142" i="28"/>
  <c r="IX142" i="28"/>
  <c r="IY142" i="28"/>
  <c r="IZ142" i="28"/>
  <c r="JA142" i="28"/>
  <c r="IW143" i="28"/>
  <c r="IX143" i="28"/>
  <c r="IY143" i="28"/>
  <c r="IZ143" i="28"/>
  <c r="JA143" i="28"/>
  <c r="IW144" i="28"/>
  <c r="IX144" i="28"/>
  <c r="IY144" i="28"/>
  <c r="IZ144" i="28"/>
  <c r="JA144" i="28"/>
  <c r="IW145" i="28"/>
  <c r="IX145" i="28"/>
  <c r="IY145" i="28"/>
  <c r="IZ145" i="28"/>
  <c r="JA145" i="28"/>
  <c r="IW146" i="28"/>
  <c r="IX146" i="28"/>
  <c r="IY146" i="28"/>
  <c r="IZ146" i="28"/>
  <c r="JA146" i="28"/>
  <c r="IW147" i="28"/>
  <c r="IX147" i="28"/>
  <c r="IY147" i="28"/>
  <c r="IZ147" i="28"/>
  <c r="JA147" i="28"/>
  <c r="IW148" i="28"/>
  <c r="IX148" i="28"/>
  <c r="IY148" i="28"/>
  <c r="IZ148" i="28"/>
  <c r="JA148" i="28"/>
  <c r="IW149" i="28"/>
  <c r="IX149" i="28"/>
  <c r="IY149" i="28"/>
  <c r="IZ149" i="28"/>
  <c r="JA149" i="28"/>
  <c r="IW150" i="28"/>
  <c r="IX150" i="28"/>
  <c r="IY150" i="28"/>
  <c r="IZ150" i="28"/>
  <c r="JA150" i="28"/>
  <c r="IW151" i="28"/>
  <c r="IX151" i="28"/>
  <c r="IY151" i="28"/>
  <c r="IZ151" i="28"/>
  <c r="JA151" i="28"/>
  <c r="IW152" i="28"/>
  <c r="IX152" i="28"/>
  <c r="IY152" i="28"/>
  <c r="IZ152" i="28"/>
  <c r="JA152" i="28"/>
  <c r="IW153" i="28"/>
  <c r="IX153" i="28"/>
  <c r="IY153" i="28"/>
  <c r="IZ153" i="28"/>
  <c r="JA153" i="28"/>
  <c r="IW154" i="28"/>
  <c r="IX154" i="28"/>
  <c r="IY154" i="28"/>
  <c r="IZ154" i="28"/>
  <c r="JA154" i="28"/>
  <c r="IW155" i="28"/>
  <c r="IX155" i="28"/>
  <c r="IY155" i="28"/>
  <c r="IZ155" i="28"/>
  <c r="JA155" i="28"/>
  <c r="IW156" i="28"/>
  <c r="IX156" i="28"/>
  <c r="IY156" i="28"/>
  <c r="IZ156" i="28"/>
  <c r="JA156" i="28"/>
  <c r="IW157" i="28"/>
  <c r="IX157" i="28"/>
  <c r="IY157" i="28"/>
  <c r="IZ157" i="28"/>
  <c r="JA157" i="28"/>
  <c r="IW158" i="28"/>
  <c r="IX158" i="28"/>
  <c r="IY158" i="28"/>
  <c r="IZ158" i="28"/>
  <c r="JA158" i="28"/>
  <c r="IW159" i="28"/>
  <c r="IX159" i="28"/>
  <c r="IY159" i="28"/>
  <c r="IZ159" i="28"/>
  <c r="JA159" i="28"/>
  <c r="IW160" i="28"/>
  <c r="IX160" i="28"/>
  <c r="IY160" i="28"/>
  <c r="IZ160" i="28"/>
  <c r="JA160" i="28"/>
  <c r="IW161" i="28"/>
  <c r="IX161" i="28"/>
  <c r="IY161" i="28"/>
  <c r="IZ161" i="28"/>
  <c r="JA161" i="28"/>
  <c r="IW162" i="28"/>
  <c r="IX162" i="28"/>
  <c r="IY162" i="28"/>
  <c r="IZ162" i="28"/>
  <c r="JA162" i="28"/>
  <c r="IW163" i="28"/>
  <c r="IX163" i="28"/>
  <c r="IY163" i="28"/>
  <c r="IZ163" i="28"/>
  <c r="JA163" i="28"/>
  <c r="IW164" i="28"/>
  <c r="IX164" i="28"/>
  <c r="IY164" i="28"/>
  <c r="IZ164" i="28"/>
  <c r="JA164" i="28"/>
  <c r="IW165" i="28"/>
  <c r="IX165" i="28"/>
  <c r="IY165" i="28"/>
  <c r="IZ165" i="28"/>
  <c r="JA165" i="28"/>
  <c r="IW166" i="28"/>
  <c r="IX166" i="28"/>
  <c r="IY166" i="28"/>
  <c r="IZ166" i="28"/>
  <c r="JA166" i="28"/>
  <c r="IW167" i="28"/>
  <c r="IX167" i="28"/>
  <c r="IY167" i="28"/>
  <c r="IZ167" i="28"/>
  <c r="JA167" i="28"/>
  <c r="IW168" i="28"/>
  <c r="IX168" i="28"/>
  <c r="IY168" i="28"/>
  <c r="IZ168" i="28"/>
  <c r="JA168" i="28"/>
  <c r="IW169" i="28"/>
  <c r="IX169" i="28"/>
  <c r="IY169" i="28"/>
  <c r="IZ169" i="28"/>
  <c r="JA169" i="28"/>
  <c r="IW170" i="28"/>
  <c r="IX170" i="28"/>
  <c r="IY170" i="28"/>
  <c r="IZ170" i="28"/>
  <c r="JA170" i="28"/>
  <c r="IW171" i="28"/>
  <c r="IX171" i="28"/>
  <c r="IY171" i="28"/>
  <c r="IZ171" i="28"/>
  <c r="JA171" i="28"/>
  <c r="IW172" i="28"/>
  <c r="IX172" i="28"/>
  <c r="IY172" i="28"/>
  <c r="IZ172" i="28"/>
  <c r="JA172" i="28"/>
  <c r="IW173" i="28"/>
  <c r="IX173" i="28"/>
  <c r="IY173" i="28"/>
  <c r="IZ173" i="28"/>
  <c r="JA173" i="28"/>
  <c r="IW174" i="28"/>
  <c r="IX174" i="28"/>
  <c r="IY174" i="28"/>
  <c r="IZ174" i="28"/>
  <c r="JA174" i="28"/>
  <c r="IW175" i="28"/>
  <c r="IX175" i="28"/>
  <c r="IY175" i="28"/>
  <c r="IZ175" i="28"/>
  <c r="JA175" i="28"/>
  <c r="IW176" i="28"/>
  <c r="IX176" i="28"/>
  <c r="IY176" i="28"/>
  <c r="IZ176" i="28"/>
  <c r="JA176" i="28"/>
  <c r="IW177" i="28"/>
  <c r="IX177" i="28"/>
  <c r="IY177" i="28"/>
  <c r="IZ177" i="28"/>
  <c r="JA177" i="28"/>
  <c r="IW178" i="28"/>
  <c r="IX178" i="28"/>
  <c r="IY178" i="28"/>
  <c r="IZ178" i="28"/>
  <c r="JA178" i="28"/>
  <c r="IW179" i="28"/>
  <c r="IX179" i="28"/>
  <c r="IY179" i="28"/>
  <c r="IZ179" i="28"/>
  <c r="JA179" i="28"/>
  <c r="IW180" i="28"/>
  <c r="IX180" i="28"/>
  <c r="IY180" i="28"/>
  <c r="IZ180" i="28"/>
  <c r="JA180" i="28"/>
  <c r="IW181" i="28"/>
  <c r="IX181" i="28"/>
  <c r="IY181" i="28"/>
  <c r="IZ181" i="28"/>
  <c r="JA181" i="28"/>
  <c r="IW182" i="28"/>
  <c r="IX182" i="28"/>
  <c r="IY182" i="28"/>
  <c r="IZ182" i="28"/>
  <c r="JA182" i="28"/>
  <c r="IW183" i="28"/>
  <c r="IX183" i="28"/>
  <c r="IY183" i="28"/>
  <c r="IZ183" i="28"/>
  <c r="JA183" i="28"/>
  <c r="IW184" i="28"/>
  <c r="IX184" i="28"/>
  <c r="IY184" i="28"/>
  <c r="IZ184" i="28"/>
  <c r="JA184" i="28"/>
  <c r="IW185" i="28"/>
  <c r="IX185" i="28"/>
  <c r="IY185" i="28"/>
  <c r="IZ185" i="28"/>
  <c r="JA185" i="28"/>
  <c r="IW186" i="28"/>
  <c r="IX186" i="28"/>
  <c r="IY186" i="28"/>
  <c r="IZ186" i="28"/>
  <c r="JA186" i="28"/>
  <c r="IW187" i="28"/>
  <c r="IX187" i="28"/>
  <c r="IY187" i="28"/>
  <c r="IZ187" i="28"/>
  <c r="JA187" i="28"/>
  <c r="IW188" i="28"/>
  <c r="IX188" i="28"/>
  <c r="IY188" i="28"/>
  <c r="IZ188" i="28"/>
  <c r="JA188" i="28"/>
  <c r="IW189" i="28"/>
  <c r="IX189" i="28"/>
  <c r="IY189" i="28"/>
  <c r="IZ189" i="28"/>
  <c r="JA189" i="28"/>
  <c r="IW190" i="28"/>
  <c r="IX190" i="28"/>
  <c r="IY190" i="28"/>
  <c r="IZ190" i="28"/>
  <c r="JA190" i="28"/>
  <c r="IW191" i="28"/>
  <c r="IX191" i="28"/>
  <c r="IY191" i="28"/>
  <c r="IZ191" i="28"/>
  <c r="JA191" i="28"/>
  <c r="IW192" i="28"/>
  <c r="IX192" i="28"/>
  <c r="IY192" i="28"/>
  <c r="IZ192" i="28"/>
  <c r="JA192" i="28"/>
  <c r="IW193" i="28"/>
  <c r="IX193" i="28"/>
  <c r="IY193" i="28"/>
  <c r="IZ193" i="28"/>
  <c r="JA193" i="28"/>
  <c r="IW194" i="28"/>
  <c r="IX194" i="28"/>
  <c r="IY194" i="28"/>
  <c r="IZ194" i="28"/>
  <c r="JA194" i="28"/>
  <c r="IW195" i="28"/>
  <c r="IX195" i="28"/>
  <c r="IY195" i="28"/>
  <c r="IZ195" i="28"/>
  <c r="JA195" i="28"/>
  <c r="IW196" i="28"/>
  <c r="IX196" i="28"/>
  <c r="IY196" i="28"/>
  <c r="IZ196" i="28"/>
  <c r="JA196" i="28"/>
  <c r="IW197" i="28"/>
  <c r="IX197" i="28"/>
  <c r="IY197" i="28"/>
  <c r="IZ197" i="28"/>
  <c r="JA197" i="28"/>
  <c r="IW198" i="28"/>
  <c r="IX198" i="28"/>
  <c r="IY198" i="28"/>
  <c r="IZ198" i="28"/>
  <c r="JA198" i="28"/>
  <c r="IW199" i="28"/>
  <c r="IX199" i="28"/>
  <c r="IY199" i="28"/>
  <c r="IZ199" i="28"/>
  <c r="JA199" i="28"/>
  <c r="IW200" i="28"/>
  <c r="IX200" i="28"/>
  <c r="IY200" i="28"/>
  <c r="IZ200" i="28"/>
  <c r="JA200" i="28"/>
  <c r="IW201" i="28"/>
  <c r="IX201" i="28"/>
  <c r="IY201" i="28"/>
  <c r="IZ201" i="28"/>
  <c r="JA201" i="28"/>
  <c r="IW202" i="28"/>
  <c r="IX202" i="28"/>
  <c r="IY202" i="28"/>
  <c r="IZ202" i="28"/>
  <c r="JA202" i="28"/>
  <c r="IW203" i="28"/>
  <c r="IX203" i="28"/>
  <c r="IY203" i="28"/>
  <c r="IZ203" i="28"/>
  <c r="JA203" i="28"/>
  <c r="IW204" i="28"/>
  <c r="IX204" i="28"/>
  <c r="IY204" i="28"/>
  <c r="IZ204" i="28"/>
  <c r="JA204" i="28"/>
  <c r="IW205" i="28"/>
  <c r="IX205" i="28"/>
  <c r="IY205" i="28"/>
  <c r="IZ205" i="28"/>
  <c r="JA205" i="28"/>
  <c r="IW206" i="28"/>
  <c r="IX206" i="28"/>
  <c r="IY206" i="28"/>
  <c r="IZ206" i="28"/>
  <c r="JA206" i="28"/>
  <c r="IW207" i="28"/>
  <c r="IX207" i="28"/>
  <c r="IY207" i="28"/>
  <c r="IZ207" i="28"/>
  <c r="JA207" i="28"/>
  <c r="IW208" i="28"/>
  <c r="IX208" i="28"/>
  <c r="IY208" i="28"/>
  <c r="IZ208" i="28"/>
  <c r="JA208" i="28"/>
  <c r="IW209" i="28"/>
  <c r="IX209" i="28"/>
  <c r="IY209" i="28"/>
  <c r="IZ209" i="28"/>
  <c r="JA209" i="28"/>
  <c r="IW210" i="28"/>
  <c r="IX210" i="28"/>
  <c r="IY210" i="28"/>
  <c r="IZ210" i="28"/>
  <c r="JA210" i="28"/>
  <c r="IW211" i="28"/>
  <c r="IX211" i="28"/>
  <c r="IY211" i="28"/>
  <c r="IZ211" i="28"/>
  <c r="JA211" i="28"/>
  <c r="IW212" i="28"/>
  <c r="IX212" i="28"/>
  <c r="IY212" i="28"/>
  <c r="IZ212" i="28"/>
  <c r="JA212" i="28"/>
  <c r="IW213" i="28"/>
  <c r="IX213" i="28"/>
  <c r="IY213" i="28"/>
  <c r="IZ213" i="28"/>
  <c r="JA213" i="28"/>
  <c r="IW214" i="28"/>
  <c r="IX214" i="28"/>
  <c r="IY214" i="28"/>
  <c r="IZ214" i="28"/>
  <c r="JA214" i="28"/>
  <c r="IW215" i="28"/>
  <c r="IX215" i="28"/>
  <c r="IY215" i="28"/>
  <c r="IZ215" i="28"/>
  <c r="JA215" i="28"/>
  <c r="IW216" i="28"/>
  <c r="IX216" i="28"/>
  <c r="IY216" i="28"/>
  <c r="IZ216" i="28"/>
  <c r="JA216" i="28"/>
  <c r="IW217" i="28"/>
  <c r="IX217" i="28"/>
  <c r="IY217" i="28"/>
  <c r="IZ217" i="28"/>
  <c r="JA217" i="28"/>
  <c r="IW218" i="28"/>
  <c r="IX218" i="28"/>
  <c r="IY218" i="28"/>
  <c r="IZ218" i="28"/>
  <c r="JA218" i="28"/>
  <c r="IW219" i="28"/>
  <c r="IX219" i="28"/>
  <c r="IY219" i="28"/>
  <c r="IZ219" i="28"/>
  <c r="JA219" i="28"/>
  <c r="IW220" i="28"/>
  <c r="IX220" i="28"/>
  <c r="IY220" i="28"/>
  <c r="IZ220" i="28"/>
  <c r="JA220" i="28"/>
  <c r="IW221" i="28"/>
  <c r="IX221" i="28"/>
  <c r="IY221" i="28"/>
  <c r="IZ221" i="28"/>
  <c r="JA221" i="28"/>
  <c r="IW222" i="28"/>
  <c r="IX222" i="28"/>
  <c r="IY222" i="28"/>
  <c r="IZ222" i="28"/>
  <c r="JA222" i="28"/>
  <c r="IW223" i="28"/>
  <c r="IX223" i="28"/>
  <c r="IY223" i="28"/>
  <c r="IZ223" i="28"/>
  <c r="JA223" i="28"/>
  <c r="IW224" i="28"/>
  <c r="IX224" i="28"/>
  <c r="IY224" i="28"/>
  <c r="IZ224" i="28"/>
  <c r="JA224" i="28"/>
  <c r="IW225" i="28"/>
  <c r="IX225" i="28"/>
  <c r="IY225" i="28"/>
  <c r="IZ225" i="28"/>
  <c r="JA225" i="28"/>
  <c r="IW226" i="28"/>
  <c r="IX226" i="28"/>
  <c r="IY226" i="28"/>
  <c r="IZ226" i="28"/>
  <c r="JA226" i="28"/>
  <c r="IW227" i="28"/>
  <c r="IX227" i="28"/>
  <c r="IY227" i="28"/>
  <c r="IZ227" i="28"/>
  <c r="JA227" i="28"/>
  <c r="IW228" i="28"/>
  <c r="IX228" i="28"/>
  <c r="IY228" i="28"/>
  <c r="IZ228" i="28"/>
  <c r="JA228" i="28"/>
  <c r="IW229" i="28"/>
  <c r="IX229" i="28"/>
  <c r="IY229" i="28"/>
  <c r="IZ229" i="28"/>
  <c r="JA229" i="28"/>
  <c r="IW230" i="28"/>
  <c r="IX230" i="28"/>
  <c r="IY230" i="28"/>
  <c r="IZ230" i="28"/>
  <c r="JA230" i="28"/>
  <c r="IW231" i="28"/>
  <c r="IX231" i="28"/>
  <c r="IY231" i="28"/>
  <c r="IZ231" i="28"/>
  <c r="JA231" i="28"/>
  <c r="IW232" i="28"/>
  <c r="IX232" i="28"/>
  <c r="IY232" i="28"/>
  <c r="IZ232" i="28"/>
  <c r="JA232" i="28"/>
  <c r="IW233" i="28"/>
  <c r="IX233" i="28"/>
  <c r="IY233" i="28"/>
  <c r="IZ233" i="28"/>
  <c r="JA233" i="28"/>
  <c r="IW234" i="28"/>
  <c r="IX234" i="28"/>
  <c r="IY234" i="28"/>
  <c r="IZ234" i="28"/>
  <c r="JA234" i="28"/>
  <c r="IW235" i="28"/>
  <c r="IX235" i="28"/>
  <c r="IY235" i="28"/>
  <c r="IZ235" i="28"/>
  <c r="JA235" i="28"/>
  <c r="IW236" i="28"/>
  <c r="IX236" i="28"/>
  <c r="IY236" i="28"/>
  <c r="IZ236" i="28"/>
  <c r="JA236" i="28"/>
  <c r="IW237" i="28"/>
  <c r="IX237" i="28"/>
  <c r="IY237" i="28"/>
  <c r="IZ237" i="28"/>
  <c r="JA237" i="28"/>
  <c r="IW238" i="28"/>
  <c r="IX238" i="28"/>
  <c r="IY238" i="28"/>
  <c r="IZ238" i="28"/>
  <c r="JA238" i="28"/>
  <c r="IW239" i="28"/>
  <c r="IX239" i="28"/>
  <c r="IY239" i="28"/>
  <c r="IZ239" i="28"/>
  <c r="JA239" i="28"/>
  <c r="IW240" i="28"/>
  <c r="IX240" i="28"/>
  <c r="IY240" i="28"/>
  <c r="IZ240" i="28"/>
  <c r="JA240" i="28"/>
  <c r="IW241" i="28"/>
  <c r="IX241" i="28"/>
  <c r="IY241" i="28"/>
  <c r="IZ241" i="28"/>
  <c r="JA241" i="28"/>
  <c r="IW242" i="28"/>
  <c r="IX242" i="28"/>
  <c r="IY242" i="28"/>
  <c r="IZ242" i="28"/>
  <c r="JA242" i="28"/>
  <c r="IW243" i="28"/>
  <c r="IX243" i="28"/>
  <c r="IY243" i="28"/>
  <c r="IZ243" i="28"/>
  <c r="JA243" i="28"/>
  <c r="IW244" i="28"/>
  <c r="IX244" i="28"/>
  <c r="IY244" i="28"/>
  <c r="IZ244" i="28"/>
  <c r="JA244" i="28"/>
  <c r="IW245" i="28"/>
  <c r="IX245" i="28"/>
  <c r="IY245" i="28"/>
  <c r="IZ245" i="28"/>
  <c r="JA245" i="28"/>
  <c r="IW246" i="28"/>
  <c r="IX246" i="28"/>
  <c r="IY246" i="28"/>
  <c r="IZ246" i="28"/>
  <c r="JA246" i="28"/>
  <c r="IW247" i="28"/>
  <c r="IX247" i="28"/>
  <c r="IY247" i="28"/>
  <c r="IZ247" i="28"/>
  <c r="JA247" i="28"/>
  <c r="IW248" i="28"/>
  <c r="IX248" i="28"/>
  <c r="IY248" i="28"/>
  <c r="IZ248" i="28"/>
  <c r="JA248" i="28"/>
  <c r="IW249" i="28"/>
  <c r="IX249" i="28"/>
  <c r="IY249" i="28"/>
  <c r="IZ249" i="28"/>
  <c r="JA249" i="28"/>
  <c r="IW250" i="28"/>
  <c r="IX250" i="28"/>
  <c r="IY250" i="28"/>
  <c r="IZ250" i="28"/>
  <c r="JA250" i="28"/>
  <c r="IW251" i="28"/>
  <c r="IX251" i="28"/>
  <c r="IY251" i="28"/>
  <c r="IZ251" i="28"/>
  <c r="JA251" i="28"/>
  <c r="IW252" i="28"/>
  <c r="IX252" i="28"/>
  <c r="IY252" i="28"/>
  <c r="IZ252" i="28"/>
  <c r="JA252" i="28"/>
  <c r="IW253" i="28"/>
  <c r="IX253" i="28"/>
  <c r="IY253" i="28"/>
  <c r="IZ253" i="28"/>
  <c r="JA253" i="28"/>
  <c r="IW254" i="28"/>
  <c r="IX254" i="28"/>
  <c r="IY254" i="28"/>
  <c r="IZ254" i="28"/>
  <c r="JA254" i="28"/>
  <c r="IW255" i="28"/>
  <c r="IX255" i="28"/>
  <c r="IY255" i="28"/>
  <c r="IZ255" i="28"/>
  <c r="JA255" i="28"/>
  <c r="IW256" i="28"/>
  <c r="IX256" i="28"/>
  <c r="IY256" i="28"/>
  <c r="IZ256" i="28"/>
  <c r="JA256" i="28"/>
  <c r="IW257" i="28"/>
  <c r="IX257" i="28"/>
  <c r="IY257" i="28"/>
  <c r="IZ257" i="28"/>
  <c r="JA257" i="28"/>
  <c r="IW258" i="28"/>
  <c r="IX258" i="28"/>
  <c r="IY258" i="28"/>
  <c r="IZ258" i="28"/>
  <c r="JA258" i="28"/>
  <c r="IW259" i="28"/>
  <c r="IX259" i="28"/>
  <c r="IY259" i="28"/>
  <c r="IZ259" i="28"/>
  <c r="JA259" i="28"/>
  <c r="IW260" i="28"/>
  <c r="IX260" i="28"/>
  <c r="IY260" i="28"/>
  <c r="IZ260" i="28"/>
  <c r="JA260" i="28"/>
  <c r="IW261" i="28"/>
  <c r="IX261" i="28"/>
  <c r="IY261" i="28"/>
  <c r="IZ261" i="28"/>
  <c r="JA261" i="28"/>
  <c r="IW262" i="28"/>
  <c r="IX262" i="28"/>
  <c r="IY262" i="28"/>
  <c r="IZ262" i="28"/>
  <c r="JA262" i="28"/>
  <c r="IW263" i="28"/>
  <c r="IX263" i="28"/>
  <c r="IY263" i="28"/>
  <c r="IZ263" i="28"/>
  <c r="JA263" i="28"/>
  <c r="IW264" i="28"/>
  <c r="IX264" i="28"/>
  <c r="IY264" i="28"/>
  <c r="IZ264" i="28"/>
  <c r="JA264" i="28"/>
  <c r="IW265" i="28"/>
  <c r="IX265" i="28"/>
  <c r="IY265" i="28"/>
  <c r="IZ265" i="28"/>
  <c r="JA265" i="28"/>
  <c r="IW266" i="28"/>
  <c r="IX266" i="28"/>
  <c r="IY266" i="28"/>
  <c r="IZ266" i="28"/>
  <c r="JA266" i="28"/>
  <c r="IW267" i="28"/>
  <c r="IX267" i="28"/>
  <c r="IY267" i="28"/>
  <c r="IZ267" i="28"/>
  <c r="JA267" i="28"/>
  <c r="IW268" i="28"/>
  <c r="IX268" i="28"/>
  <c r="IY268" i="28"/>
  <c r="IZ268" i="28"/>
  <c r="JA268" i="28"/>
  <c r="IW269" i="28"/>
  <c r="IX269" i="28"/>
  <c r="IY269" i="28"/>
  <c r="IZ269" i="28"/>
  <c r="JA269" i="28"/>
  <c r="IW270" i="28"/>
  <c r="IX270" i="28"/>
  <c r="IY270" i="28"/>
  <c r="IZ270" i="28"/>
  <c r="JA270" i="28"/>
  <c r="IW271" i="28"/>
  <c r="IX271" i="28"/>
  <c r="IY271" i="28"/>
  <c r="IZ271" i="28"/>
  <c r="JA271" i="28"/>
  <c r="IW272" i="28"/>
  <c r="IX272" i="28"/>
  <c r="IY272" i="28"/>
  <c r="IZ272" i="28"/>
  <c r="JA272" i="28"/>
  <c r="IW273" i="28"/>
  <c r="IX273" i="28"/>
  <c r="IY273" i="28"/>
  <c r="IZ273" i="28"/>
  <c r="JA273" i="28"/>
  <c r="IW274" i="28"/>
  <c r="IX274" i="28"/>
  <c r="IY274" i="28"/>
  <c r="IZ274" i="28"/>
  <c r="JA274" i="28"/>
  <c r="IW275" i="28"/>
  <c r="IX275" i="28"/>
  <c r="IY275" i="28"/>
  <c r="IZ275" i="28"/>
  <c r="JA275" i="28"/>
  <c r="IW276" i="28"/>
  <c r="IX276" i="28"/>
  <c r="IY276" i="28"/>
  <c r="IZ276" i="28"/>
  <c r="JA276" i="28"/>
  <c r="IW277" i="28"/>
  <c r="IX277" i="28"/>
  <c r="IY277" i="28"/>
  <c r="IZ277" i="28"/>
  <c r="JA277" i="28"/>
  <c r="IW278" i="28"/>
  <c r="IX278" i="28"/>
  <c r="IY278" i="28"/>
  <c r="IZ278" i="28"/>
  <c r="JA278" i="28"/>
  <c r="IW279" i="28"/>
  <c r="IX279" i="28"/>
  <c r="IY279" i="28"/>
  <c r="IZ279" i="28"/>
  <c r="JA279" i="28"/>
  <c r="IW280" i="28"/>
  <c r="IX280" i="28"/>
  <c r="IY280" i="28"/>
  <c r="IZ280" i="28"/>
  <c r="JA280" i="28"/>
  <c r="IW281" i="28"/>
  <c r="IX281" i="28"/>
  <c r="IY281" i="28"/>
  <c r="IZ281" i="28"/>
  <c r="JA281" i="28"/>
  <c r="IW282" i="28"/>
  <c r="IX282" i="28"/>
  <c r="IY282" i="28"/>
  <c r="IZ282" i="28"/>
  <c r="JA282" i="28"/>
  <c r="IW283" i="28"/>
  <c r="IX283" i="28"/>
  <c r="IY283" i="28"/>
  <c r="IZ283" i="28"/>
  <c r="JA283" i="28"/>
  <c r="IW284" i="28"/>
  <c r="IX284" i="28"/>
  <c r="IY284" i="28"/>
  <c r="IZ284" i="28"/>
  <c r="JA284" i="28"/>
  <c r="IW285" i="28"/>
  <c r="IX285" i="28"/>
  <c r="IY285" i="28"/>
  <c r="IZ285" i="28"/>
  <c r="JA285" i="28"/>
  <c r="IW286" i="28"/>
  <c r="IX286" i="28"/>
  <c r="IY286" i="28"/>
  <c r="IZ286" i="28"/>
  <c r="JA286" i="28"/>
  <c r="IW287" i="28"/>
  <c r="IX287" i="28"/>
  <c r="IY287" i="28"/>
  <c r="IZ287" i="28"/>
  <c r="JA287" i="28"/>
  <c r="IW288" i="28"/>
  <c r="IX288" i="28"/>
  <c r="IY288" i="28"/>
  <c r="IZ288" i="28"/>
  <c r="JA288" i="28"/>
  <c r="IW289" i="28"/>
  <c r="IX289" i="28"/>
  <c r="IY289" i="28"/>
  <c r="IZ289" i="28"/>
  <c r="JA289" i="28"/>
  <c r="IW290" i="28"/>
  <c r="IX290" i="28"/>
  <c r="IY290" i="28"/>
  <c r="IZ290" i="28"/>
  <c r="JA290" i="28"/>
  <c r="IW291" i="28"/>
  <c r="IX291" i="28"/>
  <c r="IY291" i="28"/>
  <c r="IZ291" i="28"/>
  <c r="JA291" i="28"/>
  <c r="IW292" i="28"/>
  <c r="IX292" i="28"/>
  <c r="IY292" i="28"/>
  <c r="IZ292" i="28"/>
  <c r="JA292" i="28"/>
  <c r="IW293" i="28"/>
  <c r="IX293" i="28"/>
  <c r="IY293" i="28"/>
  <c r="IZ293" i="28"/>
  <c r="JA293" i="28"/>
  <c r="IW294" i="28"/>
  <c r="IX294" i="28"/>
  <c r="IY294" i="28"/>
  <c r="IZ294" i="28"/>
  <c r="JA294" i="28"/>
  <c r="IW295" i="28"/>
  <c r="IX295" i="28"/>
  <c r="IY295" i="28"/>
  <c r="IZ295" i="28"/>
  <c r="JA295" i="28"/>
  <c r="IW296" i="28"/>
  <c r="IX296" i="28"/>
  <c r="IY296" i="28"/>
  <c r="IZ296" i="28"/>
  <c r="JA296" i="28"/>
  <c r="IW297" i="28"/>
  <c r="IX297" i="28"/>
  <c r="IY297" i="28"/>
  <c r="IZ297" i="28"/>
  <c r="JA297" i="28"/>
  <c r="IW298" i="28"/>
  <c r="IX298" i="28"/>
  <c r="IY298" i="28"/>
  <c r="IZ298" i="28"/>
  <c r="JA298" i="28"/>
  <c r="IW299" i="28"/>
  <c r="IX299" i="28"/>
  <c r="IY299" i="28"/>
  <c r="IZ299" i="28"/>
  <c r="JA299" i="28"/>
  <c r="IW300" i="28"/>
  <c r="IX300" i="28"/>
  <c r="IY300" i="28"/>
  <c r="IZ300" i="28"/>
  <c r="JA300" i="28"/>
  <c r="IW301" i="28"/>
  <c r="IX301" i="28"/>
  <c r="IY301" i="28"/>
  <c r="IZ301" i="28"/>
  <c r="JA301" i="28"/>
  <c r="IW302" i="28"/>
  <c r="IX302" i="28"/>
  <c r="IY302" i="28"/>
  <c r="IZ302" i="28"/>
  <c r="JA302" i="28"/>
  <c r="IW303" i="28"/>
  <c r="IX303" i="28"/>
  <c r="IY303" i="28"/>
  <c r="IZ303" i="28"/>
  <c r="JA303" i="28"/>
  <c r="IW304" i="28"/>
  <c r="IX304" i="28"/>
  <c r="IY304" i="28"/>
  <c r="IZ304" i="28"/>
  <c r="JA304" i="28"/>
  <c r="IW305" i="28"/>
  <c r="IX305" i="28"/>
  <c r="IY305" i="28"/>
  <c r="IZ305" i="28"/>
  <c r="JA305" i="28"/>
  <c r="IW306" i="28"/>
  <c r="IX306" i="28"/>
  <c r="IY306" i="28"/>
  <c r="IZ306" i="28"/>
  <c r="JA306" i="28"/>
  <c r="IW307" i="28"/>
  <c r="IX307" i="28"/>
  <c r="IY307" i="28"/>
  <c r="IZ307" i="28"/>
  <c r="JA307" i="28"/>
  <c r="IW308" i="28"/>
  <c r="IX308" i="28"/>
  <c r="IY308" i="28"/>
  <c r="IZ308" i="28"/>
  <c r="JA308" i="28"/>
  <c r="IW309" i="28"/>
  <c r="IX309" i="28"/>
  <c r="IY309" i="28"/>
  <c r="IZ309" i="28"/>
  <c r="JA309" i="28"/>
  <c r="IW310" i="28"/>
  <c r="IX310" i="28"/>
  <c r="IY310" i="28"/>
  <c r="IZ310" i="28"/>
  <c r="JA310" i="28"/>
  <c r="IW311" i="28"/>
  <c r="IX311" i="28"/>
  <c r="IY311" i="28"/>
  <c r="IZ311" i="28"/>
  <c r="JA311" i="28"/>
  <c r="IW312" i="28"/>
  <c r="IX312" i="28"/>
  <c r="IY312" i="28"/>
  <c r="IZ312" i="28"/>
  <c r="JA312" i="28"/>
  <c r="IW313" i="28"/>
  <c r="IX313" i="28"/>
  <c r="IY313" i="28"/>
  <c r="IZ313" i="28"/>
  <c r="JA313" i="28"/>
  <c r="IV313" i="28"/>
  <c r="IU313" i="28"/>
  <c r="IT313" i="28"/>
  <c r="IS313" i="28"/>
  <c r="IR313" i="28"/>
  <c r="IV312" i="28"/>
  <c r="IU312" i="28"/>
  <c r="IT312" i="28"/>
  <c r="IS312" i="28"/>
  <c r="IR312" i="28"/>
  <c r="IV311" i="28"/>
  <c r="IU311" i="28"/>
  <c r="IT311" i="28"/>
  <c r="IS311" i="28"/>
  <c r="IR311" i="28"/>
  <c r="IV310" i="28"/>
  <c r="IU310" i="28"/>
  <c r="IT310" i="28"/>
  <c r="IS310" i="28"/>
  <c r="IR310" i="28"/>
  <c r="IV309" i="28"/>
  <c r="IU309" i="28"/>
  <c r="IT309" i="28"/>
  <c r="IS309" i="28"/>
  <c r="IR309" i="28"/>
  <c r="IV308" i="28"/>
  <c r="IU308" i="28"/>
  <c r="IT308" i="28"/>
  <c r="IS308" i="28"/>
  <c r="IR308" i="28"/>
  <c r="IV307" i="28"/>
  <c r="IU307" i="28"/>
  <c r="IT307" i="28"/>
  <c r="IS307" i="28"/>
  <c r="IR307" i="28"/>
  <c r="IV306" i="28"/>
  <c r="IU306" i="28"/>
  <c r="IT306" i="28"/>
  <c r="IS306" i="28"/>
  <c r="IR306" i="28"/>
  <c r="IV305" i="28"/>
  <c r="IU305" i="28"/>
  <c r="IT305" i="28"/>
  <c r="IS305" i="28"/>
  <c r="IR305" i="28"/>
  <c r="IV304" i="28"/>
  <c r="IU304" i="28"/>
  <c r="IT304" i="28"/>
  <c r="IS304" i="28"/>
  <c r="IR304" i="28"/>
  <c r="IV303" i="28"/>
  <c r="IU303" i="28"/>
  <c r="IT303" i="28"/>
  <c r="IS303" i="28"/>
  <c r="IR303" i="28"/>
  <c r="IV302" i="28"/>
  <c r="IU302" i="28"/>
  <c r="IT302" i="28"/>
  <c r="IS302" i="28"/>
  <c r="IR302" i="28"/>
  <c r="IV301" i="28"/>
  <c r="IU301" i="28"/>
  <c r="IT301" i="28"/>
  <c r="IS301" i="28"/>
  <c r="IR301" i="28"/>
  <c r="IV300" i="28"/>
  <c r="IU300" i="28"/>
  <c r="IT300" i="28"/>
  <c r="IS300" i="28"/>
  <c r="IR300" i="28"/>
  <c r="IV299" i="28"/>
  <c r="IU299" i="28"/>
  <c r="IT299" i="28"/>
  <c r="IS299" i="28"/>
  <c r="IR299" i="28"/>
  <c r="IV298" i="28"/>
  <c r="IU298" i="28"/>
  <c r="IT298" i="28"/>
  <c r="IS298" i="28"/>
  <c r="IR298" i="28"/>
  <c r="IV297" i="28"/>
  <c r="IU297" i="28"/>
  <c r="IT297" i="28"/>
  <c r="IS297" i="28"/>
  <c r="IR297" i="28"/>
  <c r="IV296" i="28"/>
  <c r="IU296" i="28"/>
  <c r="IT296" i="28"/>
  <c r="IS296" i="28"/>
  <c r="IR296" i="28"/>
  <c r="IV295" i="28"/>
  <c r="IU295" i="28"/>
  <c r="IT295" i="28"/>
  <c r="IS295" i="28"/>
  <c r="IR295" i="28"/>
  <c r="IV294" i="28"/>
  <c r="IU294" i="28"/>
  <c r="IT294" i="28"/>
  <c r="IS294" i="28"/>
  <c r="IR294" i="28"/>
  <c r="IV293" i="28"/>
  <c r="IU293" i="28"/>
  <c r="IT293" i="28"/>
  <c r="IS293" i="28"/>
  <c r="IR293" i="28"/>
  <c r="IV292" i="28"/>
  <c r="IU292" i="28"/>
  <c r="IT292" i="28"/>
  <c r="IS292" i="28"/>
  <c r="IR292" i="28"/>
  <c r="IV291" i="28"/>
  <c r="IU291" i="28"/>
  <c r="IT291" i="28"/>
  <c r="IS291" i="28"/>
  <c r="IR291" i="28"/>
  <c r="IV290" i="28"/>
  <c r="IU290" i="28"/>
  <c r="IT290" i="28"/>
  <c r="IS290" i="28"/>
  <c r="IR290" i="28"/>
  <c r="IV289" i="28"/>
  <c r="IU289" i="28"/>
  <c r="IT289" i="28"/>
  <c r="IS289" i="28"/>
  <c r="IR289" i="28"/>
  <c r="IV288" i="28"/>
  <c r="IU288" i="28"/>
  <c r="IT288" i="28"/>
  <c r="IS288" i="28"/>
  <c r="IR288" i="28"/>
  <c r="IV287" i="28"/>
  <c r="IU287" i="28"/>
  <c r="IT287" i="28"/>
  <c r="IS287" i="28"/>
  <c r="IR287" i="28"/>
  <c r="IV286" i="28"/>
  <c r="IU286" i="28"/>
  <c r="IT286" i="28"/>
  <c r="IS286" i="28"/>
  <c r="IR286" i="28"/>
  <c r="IV285" i="28"/>
  <c r="IU285" i="28"/>
  <c r="IT285" i="28"/>
  <c r="IS285" i="28"/>
  <c r="IR285" i="28"/>
  <c r="IV284" i="28"/>
  <c r="IU284" i="28"/>
  <c r="IT284" i="28"/>
  <c r="IS284" i="28"/>
  <c r="IR284" i="28"/>
  <c r="IV283" i="28"/>
  <c r="IU283" i="28"/>
  <c r="IT283" i="28"/>
  <c r="IS283" i="28"/>
  <c r="IR283" i="28"/>
  <c r="IV282" i="28"/>
  <c r="IU282" i="28"/>
  <c r="IT282" i="28"/>
  <c r="IS282" i="28"/>
  <c r="IR282" i="28"/>
  <c r="IV281" i="28"/>
  <c r="IU281" i="28"/>
  <c r="IT281" i="28"/>
  <c r="IS281" i="28"/>
  <c r="IR281" i="28"/>
  <c r="IV280" i="28"/>
  <c r="IU280" i="28"/>
  <c r="IT280" i="28"/>
  <c r="IS280" i="28"/>
  <c r="IR280" i="28"/>
  <c r="IV279" i="28"/>
  <c r="IU279" i="28"/>
  <c r="IT279" i="28"/>
  <c r="IS279" i="28"/>
  <c r="IR279" i="28"/>
  <c r="IV278" i="28"/>
  <c r="IU278" i="28"/>
  <c r="IT278" i="28"/>
  <c r="IS278" i="28"/>
  <c r="IR278" i="28"/>
  <c r="IV277" i="28"/>
  <c r="IU277" i="28"/>
  <c r="IT277" i="28"/>
  <c r="IS277" i="28"/>
  <c r="IR277" i="28"/>
  <c r="IV276" i="28"/>
  <c r="IU276" i="28"/>
  <c r="IT276" i="28"/>
  <c r="IS276" i="28"/>
  <c r="IR276" i="28"/>
  <c r="IV275" i="28"/>
  <c r="IU275" i="28"/>
  <c r="IT275" i="28"/>
  <c r="IS275" i="28"/>
  <c r="IR275" i="28"/>
  <c r="IV274" i="28"/>
  <c r="IU274" i="28"/>
  <c r="IT274" i="28"/>
  <c r="IS274" i="28"/>
  <c r="IR274" i="28"/>
  <c r="IV273" i="28"/>
  <c r="IU273" i="28"/>
  <c r="IT273" i="28"/>
  <c r="IS273" i="28"/>
  <c r="IR273" i="28"/>
  <c r="IV272" i="28"/>
  <c r="IU272" i="28"/>
  <c r="IT272" i="28"/>
  <c r="IS272" i="28"/>
  <c r="IR272" i="28"/>
  <c r="IV271" i="28"/>
  <c r="IU271" i="28"/>
  <c r="IT271" i="28"/>
  <c r="IS271" i="28"/>
  <c r="IR271" i="28"/>
  <c r="IV270" i="28"/>
  <c r="IU270" i="28"/>
  <c r="IT270" i="28"/>
  <c r="IS270" i="28"/>
  <c r="IR270" i="28"/>
  <c r="IV269" i="28"/>
  <c r="IU269" i="28"/>
  <c r="IT269" i="28"/>
  <c r="IS269" i="28"/>
  <c r="IR269" i="28"/>
  <c r="IV268" i="28"/>
  <c r="IU268" i="28"/>
  <c r="IT268" i="28"/>
  <c r="IS268" i="28"/>
  <c r="IR268" i="28"/>
  <c r="IV267" i="28"/>
  <c r="IU267" i="28"/>
  <c r="IT267" i="28"/>
  <c r="IS267" i="28"/>
  <c r="IR267" i="28"/>
  <c r="IV266" i="28"/>
  <c r="IU266" i="28"/>
  <c r="IT266" i="28"/>
  <c r="IS266" i="28"/>
  <c r="IR266" i="28"/>
  <c r="IV265" i="28"/>
  <c r="IU265" i="28"/>
  <c r="IT265" i="28"/>
  <c r="IS265" i="28"/>
  <c r="IR265" i="28"/>
  <c r="IV264" i="28"/>
  <c r="IU264" i="28"/>
  <c r="IT264" i="28"/>
  <c r="IS264" i="28"/>
  <c r="IR264" i="28"/>
  <c r="IV263" i="28"/>
  <c r="IU263" i="28"/>
  <c r="IT263" i="28"/>
  <c r="IS263" i="28"/>
  <c r="IR263" i="28"/>
  <c r="IV262" i="28"/>
  <c r="IU262" i="28"/>
  <c r="IT262" i="28"/>
  <c r="IS262" i="28"/>
  <c r="IR262" i="28"/>
  <c r="IV261" i="28"/>
  <c r="IU261" i="28"/>
  <c r="IT261" i="28"/>
  <c r="IS261" i="28"/>
  <c r="IR261" i="28"/>
  <c r="IV260" i="28"/>
  <c r="IU260" i="28"/>
  <c r="IT260" i="28"/>
  <c r="IS260" i="28"/>
  <c r="IR260" i="28"/>
  <c r="IV259" i="28"/>
  <c r="IU259" i="28"/>
  <c r="IT259" i="28"/>
  <c r="IS259" i="28"/>
  <c r="IR259" i="28"/>
  <c r="IV258" i="28"/>
  <c r="IU258" i="28"/>
  <c r="IT258" i="28"/>
  <c r="IS258" i="28"/>
  <c r="IR258" i="28"/>
  <c r="IV257" i="28"/>
  <c r="IU257" i="28"/>
  <c r="IT257" i="28"/>
  <c r="IS257" i="28"/>
  <c r="IR257" i="28"/>
  <c r="IV256" i="28"/>
  <c r="IU256" i="28"/>
  <c r="IT256" i="28"/>
  <c r="IS256" i="28"/>
  <c r="IR256" i="28"/>
  <c r="IV255" i="28"/>
  <c r="IU255" i="28"/>
  <c r="IT255" i="28"/>
  <c r="IS255" i="28"/>
  <c r="IR255" i="28"/>
  <c r="IV254" i="28"/>
  <c r="IU254" i="28"/>
  <c r="IT254" i="28"/>
  <c r="IS254" i="28"/>
  <c r="IR254" i="28"/>
  <c r="IV253" i="28"/>
  <c r="IU253" i="28"/>
  <c r="IT253" i="28"/>
  <c r="IS253" i="28"/>
  <c r="IR253" i="28"/>
  <c r="IV252" i="28"/>
  <c r="IU252" i="28"/>
  <c r="IT252" i="28"/>
  <c r="IS252" i="28"/>
  <c r="IR252" i="28"/>
  <c r="IV251" i="28"/>
  <c r="IU251" i="28"/>
  <c r="IT251" i="28"/>
  <c r="IS251" i="28"/>
  <c r="IR251" i="28"/>
  <c r="IV250" i="28"/>
  <c r="IU250" i="28"/>
  <c r="IT250" i="28"/>
  <c r="IS250" i="28"/>
  <c r="IR250" i="28"/>
  <c r="IV249" i="28"/>
  <c r="IU249" i="28"/>
  <c r="IT249" i="28"/>
  <c r="IS249" i="28"/>
  <c r="IR249" i="28"/>
  <c r="IV248" i="28"/>
  <c r="IU248" i="28"/>
  <c r="IT248" i="28"/>
  <c r="IS248" i="28"/>
  <c r="IR248" i="28"/>
  <c r="IV247" i="28"/>
  <c r="IU247" i="28"/>
  <c r="IT247" i="28"/>
  <c r="IS247" i="28"/>
  <c r="IR247" i="28"/>
  <c r="IV246" i="28"/>
  <c r="IU246" i="28"/>
  <c r="IT246" i="28"/>
  <c r="IS246" i="28"/>
  <c r="IR246" i="28"/>
  <c r="IV245" i="28"/>
  <c r="IU245" i="28"/>
  <c r="IT245" i="28"/>
  <c r="IS245" i="28"/>
  <c r="IR245" i="28"/>
  <c r="IV244" i="28"/>
  <c r="IU244" i="28"/>
  <c r="IT244" i="28"/>
  <c r="IS244" i="28"/>
  <c r="IR244" i="28"/>
  <c r="IV243" i="28"/>
  <c r="IU243" i="28"/>
  <c r="IT243" i="28"/>
  <c r="IS243" i="28"/>
  <c r="IR243" i="28"/>
  <c r="IV242" i="28"/>
  <c r="IU242" i="28"/>
  <c r="IT242" i="28"/>
  <c r="IS242" i="28"/>
  <c r="IR242" i="28"/>
  <c r="IV241" i="28"/>
  <c r="IU241" i="28"/>
  <c r="IT241" i="28"/>
  <c r="IS241" i="28"/>
  <c r="IR241" i="28"/>
  <c r="IV240" i="28"/>
  <c r="IU240" i="28"/>
  <c r="IT240" i="28"/>
  <c r="IS240" i="28"/>
  <c r="IR240" i="28"/>
  <c r="IV239" i="28"/>
  <c r="IU239" i="28"/>
  <c r="IT239" i="28"/>
  <c r="IS239" i="28"/>
  <c r="IR239" i="28"/>
  <c r="IV238" i="28"/>
  <c r="IU238" i="28"/>
  <c r="IT238" i="28"/>
  <c r="IS238" i="28"/>
  <c r="IR238" i="28"/>
  <c r="IV237" i="28"/>
  <c r="IU237" i="28"/>
  <c r="IT237" i="28"/>
  <c r="IS237" i="28"/>
  <c r="IR237" i="28"/>
  <c r="IV236" i="28"/>
  <c r="IU236" i="28"/>
  <c r="IT236" i="28"/>
  <c r="IS236" i="28"/>
  <c r="IR236" i="28"/>
  <c r="IV235" i="28"/>
  <c r="IU235" i="28"/>
  <c r="IT235" i="28"/>
  <c r="IS235" i="28"/>
  <c r="IR235" i="28"/>
  <c r="IV234" i="28"/>
  <c r="IU234" i="28"/>
  <c r="IT234" i="28"/>
  <c r="IS234" i="28"/>
  <c r="IR234" i="28"/>
  <c r="IV233" i="28"/>
  <c r="IU233" i="28"/>
  <c r="IT233" i="28"/>
  <c r="IS233" i="28"/>
  <c r="IR233" i="28"/>
  <c r="IV232" i="28"/>
  <c r="IU232" i="28"/>
  <c r="IT232" i="28"/>
  <c r="IS232" i="28"/>
  <c r="IR232" i="28"/>
  <c r="IV231" i="28"/>
  <c r="IU231" i="28"/>
  <c r="IT231" i="28"/>
  <c r="IS231" i="28"/>
  <c r="IR231" i="28"/>
  <c r="IV230" i="28"/>
  <c r="IU230" i="28"/>
  <c r="IT230" i="28"/>
  <c r="IS230" i="28"/>
  <c r="IR230" i="28"/>
  <c r="IV229" i="28"/>
  <c r="IU229" i="28"/>
  <c r="IT229" i="28"/>
  <c r="IS229" i="28"/>
  <c r="IR229" i="28"/>
  <c r="IV228" i="28"/>
  <c r="IU228" i="28"/>
  <c r="IT228" i="28"/>
  <c r="IS228" i="28"/>
  <c r="IR228" i="28"/>
  <c r="IV227" i="28"/>
  <c r="IU227" i="28"/>
  <c r="IT227" i="28"/>
  <c r="IS227" i="28"/>
  <c r="IR227" i="28"/>
  <c r="IV226" i="28"/>
  <c r="IU226" i="28"/>
  <c r="IT226" i="28"/>
  <c r="IS226" i="28"/>
  <c r="IR226" i="28"/>
  <c r="IV225" i="28"/>
  <c r="IU225" i="28"/>
  <c r="IT225" i="28"/>
  <c r="IS225" i="28"/>
  <c r="IR225" i="28"/>
  <c r="IV224" i="28"/>
  <c r="IU224" i="28"/>
  <c r="IT224" i="28"/>
  <c r="IS224" i="28"/>
  <c r="IR224" i="28"/>
  <c r="IV223" i="28"/>
  <c r="IU223" i="28"/>
  <c r="IT223" i="28"/>
  <c r="IS223" i="28"/>
  <c r="IR223" i="28"/>
  <c r="IV222" i="28"/>
  <c r="IU222" i="28"/>
  <c r="IT222" i="28"/>
  <c r="IS222" i="28"/>
  <c r="IR222" i="28"/>
  <c r="IV221" i="28"/>
  <c r="IU221" i="28"/>
  <c r="IT221" i="28"/>
  <c r="IS221" i="28"/>
  <c r="IR221" i="28"/>
  <c r="IV220" i="28"/>
  <c r="IU220" i="28"/>
  <c r="IT220" i="28"/>
  <c r="IS220" i="28"/>
  <c r="IR220" i="28"/>
  <c r="IV219" i="28"/>
  <c r="IU219" i="28"/>
  <c r="IT219" i="28"/>
  <c r="IS219" i="28"/>
  <c r="IR219" i="28"/>
  <c r="IV218" i="28"/>
  <c r="IU218" i="28"/>
  <c r="IT218" i="28"/>
  <c r="IS218" i="28"/>
  <c r="IR218" i="28"/>
  <c r="IV217" i="28"/>
  <c r="IU217" i="28"/>
  <c r="IT217" i="28"/>
  <c r="IS217" i="28"/>
  <c r="IR217" i="28"/>
  <c r="IV216" i="28"/>
  <c r="IU216" i="28"/>
  <c r="IT216" i="28"/>
  <c r="IS216" i="28"/>
  <c r="IR216" i="28"/>
  <c r="IV215" i="28"/>
  <c r="IU215" i="28"/>
  <c r="IT215" i="28"/>
  <c r="IS215" i="28"/>
  <c r="IR215" i="28"/>
  <c r="IV214" i="28"/>
  <c r="IU214" i="28"/>
  <c r="IT214" i="28"/>
  <c r="IS214" i="28"/>
  <c r="IR214" i="28"/>
  <c r="IV213" i="28"/>
  <c r="IU213" i="28"/>
  <c r="IT213" i="28"/>
  <c r="IS213" i="28"/>
  <c r="IR213" i="28"/>
  <c r="IV212" i="28"/>
  <c r="IU212" i="28"/>
  <c r="IT212" i="28"/>
  <c r="IS212" i="28"/>
  <c r="IR212" i="28"/>
  <c r="IV211" i="28"/>
  <c r="IU211" i="28"/>
  <c r="IT211" i="28"/>
  <c r="IS211" i="28"/>
  <c r="IR211" i="28"/>
  <c r="IV210" i="28"/>
  <c r="IU210" i="28"/>
  <c r="IT210" i="28"/>
  <c r="IS210" i="28"/>
  <c r="IR210" i="28"/>
  <c r="IV209" i="28"/>
  <c r="IU209" i="28"/>
  <c r="IT209" i="28"/>
  <c r="IS209" i="28"/>
  <c r="IR209" i="28"/>
  <c r="IV208" i="28"/>
  <c r="IU208" i="28"/>
  <c r="IT208" i="28"/>
  <c r="IS208" i="28"/>
  <c r="IR208" i="28"/>
  <c r="IV207" i="28"/>
  <c r="IU207" i="28"/>
  <c r="IT207" i="28"/>
  <c r="IS207" i="28"/>
  <c r="IR207" i="28"/>
  <c r="IV206" i="28"/>
  <c r="IU206" i="28"/>
  <c r="IT206" i="28"/>
  <c r="IS206" i="28"/>
  <c r="IR206" i="28"/>
  <c r="IV205" i="28"/>
  <c r="IU205" i="28"/>
  <c r="IT205" i="28"/>
  <c r="IS205" i="28"/>
  <c r="IR205" i="28"/>
  <c r="IV204" i="28"/>
  <c r="IU204" i="28"/>
  <c r="IT204" i="28"/>
  <c r="IS204" i="28"/>
  <c r="IR204" i="28"/>
  <c r="IV203" i="28"/>
  <c r="IU203" i="28"/>
  <c r="IT203" i="28"/>
  <c r="IS203" i="28"/>
  <c r="IR203" i="28"/>
  <c r="IV202" i="28"/>
  <c r="IU202" i="28"/>
  <c r="IT202" i="28"/>
  <c r="IS202" i="28"/>
  <c r="IR202" i="28"/>
  <c r="IV201" i="28"/>
  <c r="IU201" i="28"/>
  <c r="IT201" i="28"/>
  <c r="IS201" i="28"/>
  <c r="IR201" i="28"/>
  <c r="IV200" i="28"/>
  <c r="IU200" i="28"/>
  <c r="IT200" i="28"/>
  <c r="IS200" i="28"/>
  <c r="IR200" i="28"/>
  <c r="IV199" i="28"/>
  <c r="IU199" i="28"/>
  <c r="IT199" i="28"/>
  <c r="IS199" i="28"/>
  <c r="IR199" i="28"/>
  <c r="IV198" i="28"/>
  <c r="IU198" i="28"/>
  <c r="IT198" i="28"/>
  <c r="IS198" i="28"/>
  <c r="IR198" i="28"/>
  <c r="IV197" i="28"/>
  <c r="IU197" i="28"/>
  <c r="IT197" i="28"/>
  <c r="IS197" i="28"/>
  <c r="IR197" i="28"/>
  <c r="IV196" i="28"/>
  <c r="IU196" i="28"/>
  <c r="IT196" i="28"/>
  <c r="IS196" i="28"/>
  <c r="IR196" i="28"/>
  <c r="IV195" i="28"/>
  <c r="IU195" i="28"/>
  <c r="IT195" i="28"/>
  <c r="IS195" i="28"/>
  <c r="IR195" i="28"/>
  <c r="IV194" i="28"/>
  <c r="IU194" i="28"/>
  <c r="IT194" i="28"/>
  <c r="IS194" i="28"/>
  <c r="IR194" i="28"/>
  <c r="IV193" i="28"/>
  <c r="IU193" i="28"/>
  <c r="IT193" i="28"/>
  <c r="IS193" i="28"/>
  <c r="IR193" i="28"/>
  <c r="IV192" i="28"/>
  <c r="IU192" i="28"/>
  <c r="IT192" i="28"/>
  <c r="IS192" i="28"/>
  <c r="IR192" i="28"/>
  <c r="IV191" i="28"/>
  <c r="IU191" i="28"/>
  <c r="IT191" i="28"/>
  <c r="IS191" i="28"/>
  <c r="IR191" i="28"/>
  <c r="IV190" i="28"/>
  <c r="IU190" i="28"/>
  <c r="IT190" i="28"/>
  <c r="IS190" i="28"/>
  <c r="IR190" i="28"/>
  <c r="IV189" i="28"/>
  <c r="IU189" i="28"/>
  <c r="IT189" i="28"/>
  <c r="IS189" i="28"/>
  <c r="IR189" i="28"/>
  <c r="IV188" i="28"/>
  <c r="IU188" i="28"/>
  <c r="IT188" i="28"/>
  <c r="IS188" i="28"/>
  <c r="IR188" i="28"/>
  <c r="IV187" i="28"/>
  <c r="IU187" i="28"/>
  <c r="IT187" i="28"/>
  <c r="IS187" i="28"/>
  <c r="IR187" i="28"/>
  <c r="IV186" i="28"/>
  <c r="IU186" i="28"/>
  <c r="IT186" i="28"/>
  <c r="IS186" i="28"/>
  <c r="IR186" i="28"/>
  <c r="IV185" i="28"/>
  <c r="IU185" i="28"/>
  <c r="IT185" i="28"/>
  <c r="IS185" i="28"/>
  <c r="IR185" i="28"/>
  <c r="IV184" i="28"/>
  <c r="IU184" i="28"/>
  <c r="IT184" i="28"/>
  <c r="IS184" i="28"/>
  <c r="IR184" i="28"/>
  <c r="IV183" i="28"/>
  <c r="IU183" i="28"/>
  <c r="IT183" i="28"/>
  <c r="IS183" i="28"/>
  <c r="IR183" i="28"/>
  <c r="IV182" i="28"/>
  <c r="IU182" i="28"/>
  <c r="IT182" i="28"/>
  <c r="IS182" i="28"/>
  <c r="IR182" i="28"/>
  <c r="IV181" i="28"/>
  <c r="IU181" i="28"/>
  <c r="IT181" i="28"/>
  <c r="IS181" i="28"/>
  <c r="IR181" i="28"/>
  <c r="IV180" i="28"/>
  <c r="IU180" i="28"/>
  <c r="IT180" i="28"/>
  <c r="IS180" i="28"/>
  <c r="IR180" i="28"/>
  <c r="IV179" i="28"/>
  <c r="IU179" i="28"/>
  <c r="IT179" i="28"/>
  <c r="IS179" i="28"/>
  <c r="IR179" i="28"/>
  <c r="IV178" i="28"/>
  <c r="IU178" i="28"/>
  <c r="IT178" i="28"/>
  <c r="IS178" i="28"/>
  <c r="IR178" i="28"/>
  <c r="IV177" i="28"/>
  <c r="IU177" i="28"/>
  <c r="IT177" i="28"/>
  <c r="IS177" i="28"/>
  <c r="IR177" i="28"/>
  <c r="IV176" i="28"/>
  <c r="IU176" i="28"/>
  <c r="IT176" i="28"/>
  <c r="IS176" i="28"/>
  <c r="IR176" i="28"/>
  <c r="IV175" i="28"/>
  <c r="IU175" i="28"/>
  <c r="IT175" i="28"/>
  <c r="IS175" i="28"/>
  <c r="IR175" i="28"/>
  <c r="IV174" i="28"/>
  <c r="IU174" i="28"/>
  <c r="IT174" i="28"/>
  <c r="IS174" i="28"/>
  <c r="IR174" i="28"/>
  <c r="IV173" i="28"/>
  <c r="IU173" i="28"/>
  <c r="IT173" i="28"/>
  <c r="IS173" i="28"/>
  <c r="IR173" i="28"/>
  <c r="IV172" i="28"/>
  <c r="IU172" i="28"/>
  <c r="IT172" i="28"/>
  <c r="IS172" i="28"/>
  <c r="IR172" i="28"/>
  <c r="IV171" i="28"/>
  <c r="IU171" i="28"/>
  <c r="IT171" i="28"/>
  <c r="IS171" i="28"/>
  <c r="IR171" i="28"/>
  <c r="IV170" i="28"/>
  <c r="IU170" i="28"/>
  <c r="IT170" i="28"/>
  <c r="IS170" i="28"/>
  <c r="IR170" i="28"/>
  <c r="IV169" i="28"/>
  <c r="IU169" i="28"/>
  <c r="IT169" i="28"/>
  <c r="IS169" i="28"/>
  <c r="IR169" i="28"/>
  <c r="IV168" i="28"/>
  <c r="IU168" i="28"/>
  <c r="IT168" i="28"/>
  <c r="IS168" i="28"/>
  <c r="IR168" i="28"/>
  <c r="IV167" i="28"/>
  <c r="IU167" i="28"/>
  <c r="IT167" i="28"/>
  <c r="IS167" i="28"/>
  <c r="IR167" i="28"/>
  <c r="IV166" i="28"/>
  <c r="IU166" i="28"/>
  <c r="IT166" i="28"/>
  <c r="IS166" i="28"/>
  <c r="IR166" i="28"/>
  <c r="IV165" i="28"/>
  <c r="IU165" i="28"/>
  <c r="IT165" i="28"/>
  <c r="IS165" i="28"/>
  <c r="IR165" i="28"/>
  <c r="IV164" i="28"/>
  <c r="IU164" i="28"/>
  <c r="IT164" i="28"/>
  <c r="IS164" i="28"/>
  <c r="IR164" i="28"/>
  <c r="IV163" i="28"/>
  <c r="IU163" i="28"/>
  <c r="IT163" i="28"/>
  <c r="IS163" i="28"/>
  <c r="IR163" i="28"/>
  <c r="IV162" i="28"/>
  <c r="IU162" i="28"/>
  <c r="IT162" i="28"/>
  <c r="IS162" i="28"/>
  <c r="IR162" i="28"/>
  <c r="IV161" i="28"/>
  <c r="IU161" i="28"/>
  <c r="IT161" i="28"/>
  <c r="IS161" i="28"/>
  <c r="IR161" i="28"/>
  <c r="IV160" i="28"/>
  <c r="IU160" i="28"/>
  <c r="IT160" i="28"/>
  <c r="IS160" i="28"/>
  <c r="IR160" i="28"/>
  <c r="IV159" i="28"/>
  <c r="IU159" i="28"/>
  <c r="IT159" i="28"/>
  <c r="IS159" i="28"/>
  <c r="IR159" i="28"/>
  <c r="IV158" i="28"/>
  <c r="IU158" i="28"/>
  <c r="IT158" i="28"/>
  <c r="IS158" i="28"/>
  <c r="IR158" i="28"/>
  <c r="IV157" i="28"/>
  <c r="IU157" i="28"/>
  <c r="IT157" i="28"/>
  <c r="IS157" i="28"/>
  <c r="IR157" i="28"/>
  <c r="IV156" i="28"/>
  <c r="IU156" i="28"/>
  <c r="IT156" i="28"/>
  <c r="IS156" i="28"/>
  <c r="IR156" i="28"/>
  <c r="IV155" i="28"/>
  <c r="IU155" i="28"/>
  <c r="IT155" i="28"/>
  <c r="IS155" i="28"/>
  <c r="IR155" i="28"/>
  <c r="IV154" i="28"/>
  <c r="IU154" i="28"/>
  <c r="IT154" i="28"/>
  <c r="IS154" i="28"/>
  <c r="IR154" i="28"/>
  <c r="IV153" i="28"/>
  <c r="IU153" i="28"/>
  <c r="IT153" i="28"/>
  <c r="IS153" i="28"/>
  <c r="IR153" i="28"/>
  <c r="IV152" i="28"/>
  <c r="IU152" i="28"/>
  <c r="IT152" i="28"/>
  <c r="IS152" i="28"/>
  <c r="IR152" i="28"/>
  <c r="IV151" i="28"/>
  <c r="IU151" i="28"/>
  <c r="IT151" i="28"/>
  <c r="IS151" i="28"/>
  <c r="IR151" i="28"/>
  <c r="IV150" i="28"/>
  <c r="IU150" i="28"/>
  <c r="IT150" i="28"/>
  <c r="IS150" i="28"/>
  <c r="IR150" i="28"/>
  <c r="IV149" i="28"/>
  <c r="IU149" i="28"/>
  <c r="IT149" i="28"/>
  <c r="IS149" i="28"/>
  <c r="IR149" i="28"/>
  <c r="IV148" i="28"/>
  <c r="IU148" i="28"/>
  <c r="IT148" i="28"/>
  <c r="IS148" i="28"/>
  <c r="IR148" i="28"/>
  <c r="IV147" i="28"/>
  <c r="IU147" i="28"/>
  <c r="IT147" i="28"/>
  <c r="IS147" i="28"/>
  <c r="IR147" i="28"/>
  <c r="IV146" i="28"/>
  <c r="IU146" i="28"/>
  <c r="IT146" i="28"/>
  <c r="IS146" i="28"/>
  <c r="IR146" i="28"/>
  <c r="IV145" i="28"/>
  <c r="IU145" i="28"/>
  <c r="IT145" i="28"/>
  <c r="IS145" i="28"/>
  <c r="IR145" i="28"/>
  <c r="IV144" i="28"/>
  <c r="IU144" i="28"/>
  <c r="IT144" i="28"/>
  <c r="IS144" i="28"/>
  <c r="IR144" i="28"/>
  <c r="IV143" i="28"/>
  <c r="IU143" i="28"/>
  <c r="IT143" i="28"/>
  <c r="IS143" i="28"/>
  <c r="IR143" i="28"/>
  <c r="IV142" i="28"/>
  <c r="IU142" i="28"/>
  <c r="IT142" i="28"/>
  <c r="IS142" i="28"/>
  <c r="IR142" i="28"/>
  <c r="IV141" i="28"/>
  <c r="IU141" i="28"/>
  <c r="IT141" i="28"/>
  <c r="IS141" i="28"/>
  <c r="IR141" i="28"/>
  <c r="IV140" i="28"/>
  <c r="IU140" i="28"/>
  <c r="IT140" i="28"/>
  <c r="IS140" i="28"/>
  <c r="IR140" i="28"/>
  <c r="IV139" i="28"/>
  <c r="IU139" i="28"/>
  <c r="IT139" i="28"/>
  <c r="IS139" i="28"/>
  <c r="IR139" i="28"/>
  <c r="IV138" i="28"/>
  <c r="IU138" i="28"/>
  <c r="IT138" i="28"/>
  <c r="IS138" i="28"/>
  <c r="IR138" i="28"/>
  <c r="IV137" i="28"/>
  <c r="IU137" i="28"/>
  <c r="IT137" i="28"/>
  <c r="IS137" i="28"/>
  <c r="IR137" i="28"/>
  <c r="IV136" i="28"/>
  <c r="IU136" i="28"/>
  <c r="IT136" i="28"/>
  <c r="IS136" i="28"/>
  <c r="IR136" i="28"/>
  <c r="IV135" i="28"/>
  <c r="IU135" i="28"/>
  <c r="IT135" i="28"/>
  <c r="IS135" i="28"/>
  <c r="IR135" i="28"/>
  <c r="IV134" i="28"/>
  <c r="IU134" i="28"/>
  <c r="IT134" i="28"/>
  <c r="IS134" i="28"/>
  <c r="IR134" i="28"/>
  <c r="IV133" i="28"/>
  <c r="IU133" i="28"/>
  <c r="IT133" i="28"/>
  <c r="IS133" i="28"/>
  <c r="IR133" i="28"/>
  <c r="IV132" i="28"/>
  <c r="IU132" i="28"/>
  <c r="IT132" i="28"/>
  <c r="IS132" i="28"/>
  <c r="IR132" i="28"/>
  <c r="IV131" i="28"/>
  <c r="IU131" i="28"/>
  <c r="IT131" i="28"/>
  <c r="IS131" i="28"/>
  <c r="IR131" i="28"/>
  <c r="IV130" i="28"/>
  <c r="IU130" i="28"/>
  <c r="IT130" i="28"/>
  <c r="IS130" i="28"/>
  <c r="IR130" i="28"/>
  <c r="IV129" i="28"/>
  <c r="IU129" i="28"/>
  <c r="IT129" i="28"/>
  <c r="IS129" i="28"/>
  <c r="IR129" i="28"/>
  <c r="IV128" i="28"/>
  <c r="IU128" i="28"/>
  <c r="IT128" i="28"/>
  <c r="IS128" i="28"/>
  <c r="IR128" i="28"/>
  <c r="IV127" i="28"/>
  <c r="IU127" i="28"/>
  <c r="IT127" i="28"/>
  <c r="IS127" i="28"/>
  <c r="IR127" i="28"/>
  <c r="IV126" i="28"/>
  <c r="IU126" i="28"/>
  <c r="IT126" i="28"/>
  <c r="IS126" i="28"/>
  <c r="IR126" i="28"/>
  <c r="IV125" i="28"/>
  <c r="IU125" i="28"/>
  <c r="IT125" i="28"/>
  <c r="IS125" i="28"/>
  <c r="IR125" i="28"/>
  <c r="IV124" i="28"/>
  <c r="IU124" i="28"/>
  <c r="IT124" i="28"/>
  <c r="IS124" i="28"/>
  <c r="IR124" i="28"/>
  <c r="IV123" i="28"/>
  <c r="IU123" i="28"/>
  <c r="IT123" i="28"/>
  <c r="IS123" i="28"/>
  <c r="IR123" i="28"/>
  <c r="IV122" i="28"/>
  <c r="IU122" i="28"/>
  <c r="IT122" i="28"/>
  <c r="IS122" i="28"/>
  <c r="IR122" i="28"/>
  <c r="IV121" i="28"/>
  <c r="IU121" i="28"/>
  <c r="IT121" i="28"/>
  <c r="IS121" i="28"/>
  <c r="IR121" i="28"/>
  <c r="IV120" i="28"/>
  <c r="IU120" i="28"/>
  <c r="IT120" i="28"/>
  <c r="IS120" i="28"/>
  <c r="IR120" i="28"/>
  <c r="IV119" i="28"/>
  <c r="IU119" i="28"/>
  <c r="IT119" i="28"/>
  <c r="IS119" i="28"/>
  <c r="IR119" i="28"/>
  <c r="IV118" i="28"/>
  <c r="IU118" i="28"/>
  <c r="IT118" i="28"/>
  <c r="IS118" i="28"/>
  <c r="IR118" i="28"/>
  <c r="IV117" i="28"/>
  <c r="IU117" i="28"/>
  <c r="IT117" i="28"/>
  <c r="IS117" i="28"/>
  <c r="IR117" i="28"/>
  <c r="IV116" i="28"/>
  <c r="IU116" i="28"/>
  <c r="IT116" i="28"/>
  <c r="IS116" i="28"/>
  <c r="IR116" i="28"/>
  <c r="IV115" i="28"/>
  <c r="IU115" i="28"/>
  <c r="IT115" i="28"/>
  <c r="IS115" i="28"/>
  <c r="IR115" i="28"/>
  <c r="IV114" i="28"/>
  <c r="IU114" i="28"/>
  <c r="IT114" i="28"/>
  <c r="IS114" i="28"/>
  <c r="IR114" i="28"/>
  <c r="IV113" i="28"/>
  <c r="IU113" i="28"/>
  <c r="IT113" i="28"/>
  <c r="IS113" i="28"/>
  <c r="IR113" i="28"/>
  <c r="IV112" i="28"/>
  <c r="IU112" i="28"/>
  <c r="IT112" i="28"/>
  <c r="IS112" i="28"/>
  <c r="IR112" i="28"/>
  <c r="IV111" i="28"/>
  <c r="IU111" i="28"/>
  <c r="IT111" i="28"/>
  <c r="IS111" i="28"/>
  <c r="IR111" i="28"/>
  <c r="IV110" i="28"/>
  <c r="IU110" i="28"/>
  <c r="IT110" i="28"/>
  <c r="IS110" i="28"/>
  <c r="IR110" i="28"/>
  <c r="IV109" i="28"/>
  <c r="IU109" i="28"/>
  <c r="IT109" i="28"/>
  <c r="IS109" i="28"/>
  <c r="IR109" i="28"/>
  <c r="IV108" i="28"/>
  <c r="IU108" i="28"/>
  <c r="IT108" i="28"/>
  <c r="IS108" i="28"/>
  <c r="IR108" i="28"/>
  <c r="IV107" i="28"/>
  <c r="IU107" i="28"/>
  <c r="IT107" i="28"/>
  <c r="IS107" i="28"/>
  <c r="IR107" i="28"/>
  <c r="IV106" i="28"/>
  <c r="IU106" i="28"/>
  <c r="IT106" i="28"/>
  <c r="IS106" i="28"/>
  <c r="IR106" i="28"/>
  <c r="IV105" i="28"/>
  <c r="IU105" i="28"/>
  <c r="IT105" i="28"/>
  <c r="IS105" i="28"/>
  <c r="IR105" i="28"/>
  <c r="IV104" i="28"/>
  <c r="IU104" i="28"/>
  <c r="IT104" i="28"/>
  <c r="IS104" i="28"/>
  <c r="IR104" i="28"/>
  <c r="IV103" i="28"/>
  <c r="IU103" i="28"/>
  <c r="IT103" i="28"/>
  <c r="IS103" i="28"/>
  <c r="IR103" i="28"/>
  <c r="IV102" i="28"/>
  <c r="IU102" i="28"/>
  <c r="IT102" i="28"/>
  <c r="IS102" i="28"/>
  <c r="IR102" i="28"/>
  <c r="IV101" i="28"/>
  <c r="IU101" i="28"/>
  <c r="IT101" i="28"/>
  <c r="IS101" i="28"/>
  <c r="IR101" i="28"/>
  <c r="IV100" i="28"/>
  <c r="IU100" i="28"/>
  <c r="IT100" i="28"/>
  <c r="IS100" i="28"/>
  <c r="IR100" i="28"/>
  <c r="IV99" i="28"/>
  <c r="IU99" i="28"/>
  <c r="IT99" i="28"/>
  <c r="IS99" i="28"/>
  <c r="IR99" i="28"/>
  <c r="IV98" i="28"/>
  <c r="IU98" i="28"/>
  <c r="IT98" i="28"/>
  <c r="IS98" i="28"/>
  <c r="IR98" i="28"/>
  <c r="IV97" i="28"/>
  <c r="IU97" i="28"/>
  <c r="IT97" i="28"/>
  <c r="IS97" i="28"/>
  <c r="IR97" i="28"/>
  <c r="IV96" i="28"/>
  <c r="IU96" i="28"/>
  <c r="IT96" i="28"/>
  <c r="IS96" i="28"/>
  <c r="IR96" i="28"/>
  <c r="IV95" i="28"/>
  <c r="IU95" i="28"/>
  <c r="IT95" i="28"/>
  <c r="IS95" i="28"/>
  <c r="IR95" i="28"/>
  <c r="IV94" i="28"/>
  <c r="IU94" i="28"/>
  <c r="IT94" i="28"/>
  <c r="IS94" i="28"/>
  <c r="IR94" i="28"/>
  <c r="IV93" i="28"/>
  <c r="IU93" i="28"/>
  <c r="IT93" i="28"/>
  <c r="IS93" i="28"/>
  <c r="IR93" i="28"/>
  <c r="IV92" i="28"/>
  <c r="IU92" i="28"/>
  <c r="IT92" i="28"/>
  <c r="IS92" i="28"/>
  <c r="IR92" i="28"/>
  <c r="IV91" i="28"/>
  <c r="IU91" i="28"/>
  <c r="IT91" i="28"/>
  <c r="IS91" i="28"/>
  <c r="IR91" i="28"/>
  <c r="IV90" i="28"/>
  <c r="IU90" i="28"/>
  <c r="IT90" i="28"/>
  <c r="IS90" i="28"/>
  <c r="IR90" i="28"/>
  <c r="IV89" i="28"/>
  <c r="IU89" i="28"/>
  <c r="IT89" i="28"/>
  <c r="IS89" i="28"/>
  <c r="IR89" i="28"/>
  <c r="IV88" i="28"/>
  <c r="IU88" i="28"/>
  <c r="IT88" i="28"/>
  <c r="IS88" i="28"/>
  <c r="IR88" i="28"/>
  <c r="IV87" i="28"/>
  <c r="IU87" i="28"/>
  <c r="IT87" i="28"/>
  <c r="IS87" i="28"/>
  <c r="IR87" i="28"/>
  <c r="IV86" i="28"/>
  <c r="IU86" i="28"/>
  <c r="IT86" i="28"/>
  <c r="IS86" i="28"/>
  <c r="IR86" i="28"/>
  <c r="IV85" i="28"/>
  <c r="IU85" i="28"/>
  <c r="IT85" i="28"/>
  <c r="IS85" i="28"/>
  <c r="IR85" i="28"/>
  <c r="IV84" i="28"/>
  <c r="IU84" i="28"/>
  <c r="IT84" i="28"/>
  <c r="IS84" i="28"/>
  <c r="IR84" i="28"/>
  <c r="IV83" i="28"/>
  <c r="IU83" i="28"/>
  <c r="IT83" i="28"/>
  <c r="IS83" i="28"/>
  <c r="IR83" i="28"/>
  <c r="IV82" i="28"/>
  <c r="IU82" i="28"/>
  <c r="IT82" i="28"/>
  <c r="IS82" i="28"/>
  <c r="IR82" i="28"/>
  <c r="IV81" i="28"/>
  <c r="IU81" i="28"/>
  <c r="IT81" i="28"/>
  <c r="IS81" i="28"/>
  <c r="IR81" i="28"/>
  <c r="IV80" i="28"/>
  <c r="IU80" i="28"/>
  <c r="IT80" i="28"/>
  <c r="IS80" i="28"/>
  <c r="IR80" i="28"/>
  <c r="IV79" i="28"/>
  <c r="IU79" i="28"/>
  <c r="IT79" i="28"/>
  <c r="IS79" i="28"/>
  <c r="IR79" i="28"/>
  <c r="IV78" i="28"/>
  <c r="IU78" i="28"/>
  <c r="IT78" i="28"/>
  <c r="IS78" i="28"/>
  <c r="IR78" i="28"/>
  <c r="IV77" i="28"/>
  <c r="IU77" i="28"/>
  <c r="IT77" i="28"/>
  <c r="IS77" i="28"/>
  <c r="IR77" i="28"/>
  <c r="IV76" i="28"/>
  <c r="IU76" i="28"/>
  <c r="IT76" i="28"/>
  <c r="IS76" i="28"/>
  <c r="IR76" i="28"/>
  <c r="IV75" i="28"/>
  <c r="IU75" i="28"/>
  <c r="IT75" i="28"/>
  <c r="IS75" i="28"/>
  <c r="IR75" i="28"/>
  <c r="IV74" i="28"/>
  <c r="IU74" i="28"/>
  <c r="IT74" i="28"/>
  <c r="IS74" i="28"/>
  <c r="IR74" i="28"/>
  <c r="IV73" i="28"/>
  <c r="IU73" i="28"/>
  <c r="IT73" i="28"/>
  <c r="IS73" i="28"/>
  <c r="IR73" i="28"/>
  <c r="IV72" i="28"/>
  <c r="IU72" i="28"/>
  <c r="IT72" i="28"/>
  <c r="IS72" i="28"/>
  <c r="IR72" i="28"/>
  <c r="IV71" i="28"/>
  <c r="IU71" i="28"/>
  <c r="IT71" i="28"/>
  <c r="IS71" i="28"/>
  <c r="IR71" i="28"/>
  <c r="IV70" i="28"/>
  <c r="IU70" i="28"/>
  <c r="IT70" i="28"/>
  <c r="IS70" i="28"/>
  <c r="IR70" i="28"/>
  <c r="IV69" i="28"/>
  <c r="IU69" i="28"/>
  <c r="IT69" i="28"/>
  <c r="IS69" i="28"/>
  <c r="IR69" i="28"/>
  <c r="IV68" i="28"/>
  <c r="IU68" i="28"/>
  <c r="IT68" i="28"/>
  <c r="IS68" i="28"/>
  <c r="IR68" i="28"/>
  <c r="IV67" i="28"/>
  <c r="IU67" i="28"/>
  <c r="IT67" i="28"/>
  <c r="IS67" i="28"/>
  <c r="IR67" i="28"/>
  <c r="IV66" i="28"/>
  <c r="IU66" i="28"/>
  <c r="IT66" i="28"/>
  <c r="IS66" i="28"/>
  <c r="IR66" i="28"/>
  <c r="IV65" i="28"/>
  <c r="IU65" i="28"/>
  <c r="IT65" i="28"/>
  <c r="IS65" i="28"/>
  <c r="IR65" i="28"/>
  <c r="IV64" i="28"/>
  <c r="IU64" i="28"/>
  <c r="IT64" i="28"/>
  <c r="IS64" i="28"/>
  <c r="IR64" i="28"/>
  <c r="IV63" i="28"/>
  <c r="IU63" i="28"/>
  <c r="IT63" i="28"/>
  <c r="IS63" i="28"/>
  <c r="IR63" i="28"/>
  <c r="IV62" i="28"/>
  <c r="IU62" i="28"/>
  <c r="IT62" i="28"/>
  <c r="IS62" i="28"/>
  <c r="IR62" i="28"/>
  <c r="IV61" i="28"/>
  <c r="IU61" i="28"/>
  <c r="IT61" i="28"/>
  <c r="IS61" i="28"/>
  <c r="IR61" i="28"/>
  <c r="IV60" i="28"/>
  <c r="IU60" i="28"/>
  <c r="IT60" i="28"/>
  <c r="IS60" i="28"/>
  <c r="IR60" i="28"/>
  <c r="IV59" i="28"/>
  <c r="IU59" i="28"/>
  <c r="IT59" i="28"/>
  <c r="IS59" i="28"/>
  <c r="IR59" i="28"/>
  <c r="IV58" i="28"/>
  <c r="IU58" i="28"/>
  <c r="IT58" i="28"/>
  <c r="IS58" i="28"/>
  <c r="IR58" i="28"/>
  <c r="IV57" i="28"/>
  <c r="IU57" i="28"/>
  <c r="IT57" i="28"/>
  <c r="IS57" i="28"/>
  <c r="IR57" i="28"/>
  <c r="IV56" i="28"/>
  <c r="IU56" i="28"/>
  <c r="IT56" i="28"/>
  <c r="IS56" i="28"/>
  <c r="IR56" i="28"/>
  <c r="IV55" i="28"/>
  <c r="IU55" i="28"/>
  <c r="IS55" i="28"/>
  <c r="IR55" i="28"/>
  <c r="IV54" i="28"/>
  <c r="IS54" i="28"/>
  <c r="IR54" i="28"/>
  <c r="IR36" i="28"/>
  <c r="IS22" i="28"/>
  <c r="MH2" i="28"/>
  <c r="MH1" i="28"/>
  <c r="H7" i="69"/>
  <c r="H8" i="69"/>
  <c r="H9" i="69"/>
  <c r="H10" i="69"/>
  <c r="H11" i="69"/>
  <c r="H12" i="69"/>
  <c r="H13" i="69"/>
  <c r="H14" i="69"/>
  <c r="H15" i="69"/>
  <c r="H16" i="69"/>
  <c r="H17" i="69"/>
  <c r="H18" i="69"/>
  <c r="H19" i="69"/>
  <c r="H20" i="69"/>
  <c r="H21" i="69"/>
  <c r="H22" i="69"/>
  <c r="H23" i="69"/>
  <c r="H24" i="69"/>
  <c r="H25" i="69"/>
  <c r="H26" i="69"/>
  <c r="BG32" i="28"/>
  <c r="LZ16" i="28" l="1"/>
  <c r="MA14" i="28"/>
  <c r="LZ31" i="28"/>
  <c r="LZ19" i="28"/>
  <c r="LZ24" i="28"/>
  <c r="LZ29" i="28"/>
  <c r="LZ17" i="28"/>
  <c r="LZ34" i="28"/>
  <c r="LZ22" i="28"/>
  <c r="LZ39" i="28"/>
  <c r="LZ27" i="28"/>
  <c r="LZ15" i="28"/>
  <c r="LZ37" i="28"/>
  <c r="FF73" i="28"/>
  <c r="GP308" i="28"/>
  <c r="GP304" i="28"/>
  <c r="GP300" i="28"/>
  <c r="GP296" i="28"/>
  <c r="GP292" i="28"/>
  <c r="GP288" i="28"/>
  <c r="GP284" i="28"/>
  <c r="GP280" i="28"/>
  <c r="GP276" i="28"/>
  <c r="GP272" i="28"/>
  <c r="GP268" i="28"/>
  <c r="GP264" i="28"/>
  <c r="GP260" i="28"/>
  <c r="GP256" i="28"/>
  <c r="GP252" i="28"/>
  <c r="GP248" i="28"/>
  <c r="GP244" i="28"/>
  <c r="GP240" i="28"/>
  <c r="GP236" i="28"/>
  <c r="GP232" i="28"/>
  <c r="GP228" i="28"/>
  <c r="GP224" i="28"/>
  <c r="GP220" i="28"/>
  <c r="GP216" i="28"/>
  <c r="GP212" i="28"/>
  <c r="GP208" i="28"/>
  <c r="GP204" i="28"/>
  <c r="GP200" i="28"/>
  <c r="GP196" i="28"/>
  <c r="GP192" i="28"/>
  <c r="GP188" i="28"/>
  <c r="GP184" i="28"/>
  <c r="GP180" i="28"/>
  <c r="GP176" i="28"/>
  <c r="GP172" i="28"/>
  <c r="GP168" i="28"/>
  <c r="GP164" i="28"/>
  <c r="GP160" i="28"/>
  <c r="GP156" i="28"/>
  <c r="GP152" i="28"/>
  <c r="GP148" i="28"/>
  <c r="GP144" i="28"/>
  <c r="GP140" i="28"/>
  <c r="GP136" i="28"/>
  <c r="GP132" i="28"/>
  <c r="GP128" i="28"/>
  <c r="GP124" i="28"/>
  <c r="GP120" i="28"/>
  <c r="GP116" i="28"/>
  <c r="GP112" i="28"/>
  <c r="GP108" i="28"/>
  <c r="GP104" i="28"/>
  <c r="GP100" i="28"/>
  <c r="GP96" i="28"/>
  <c r="GP92" i="28"/>
  <c r="GP88" i="28"/>
  <c r="GP84" i="28"/>
  <c r="GP80" i="28"/>
  <c r="GP76" i="28"/>
  <c r="GP72" i="28"/>
  <c r="GP68" i="28"/>
  <c r="GP64" i="28"/>
  <c r="GP60" i="28"/>
  <c r="GP56" i="28"/>
  <c r="GP52" i="28"/>
  <c r="GP48" i="28"/>
  <c r="GP44" i="28"/>
  <c r="GP40" i="28"/>
  <c r="GP36" i="28"/>
  <c r="GP32" i="28"/>
  <c r="GP28" i="28"/>
  <c r="GP24" i="28"/>
  <c r="GP20" i="28"/>
  <c r="GP16" i="28"/>
  <c r="FF77" i="28"/>
  <c r="FF85" i="28"/>
  <c r="GP311" i="28"/>
  <c r="GP307" i="28"/>
  <c r="GP303" i="28"/>
  <c r="GP299" i="28"/>
  <c r="GP295" i="28"/>
  <c r="GP291" i="28"/>
  <c r="GP287" i="28"/>
  <c r="GP283" i="28"/>
  <c r="GP279" i="28"/>
  <c r="GP275" i="28"/>
  <c r="GP271" i="28"/>
  <c r="GP267" i="28"/>
  <c r="GP263" i="28"/>
  <c r="GP259" i="28"/>
  <c r="GP255" i="28"/>
  <c r="GP251" i="28"/>
  <c r="GP247" i="28"/>
  <c r="GP243" i="28"/>
  <c r="GP239" i="28"/>
  <c r="GP235" i="28"/>
  <c r="GP231" i="28"/>
  <c r="GP227" i="28"/>
  <c r="GP223" i="28"/>
  <c r="GP219" i="28"/>
  <c r="GP215" i="28"/>
  <c r="GP211" i="28"/>
  <c r="GP207" i="28"/>
  <c r="GP203" i="28"/>
  <c r="GP199" i="28"/>
  <c r="GP195" i="28"/>
  <c r="GP191" i="28"/>
  <c r="GP187" i="28"/>
  <c r="GP183" i="28"/>
  <c r="GP179" i="28"/>
  <c r="GP175" i="28"/>
  <c r="GP171" i="28"/>
  <c r="GP167" i="28"/>
  <c r="GP163" i="28"/>
  <c r="GP159" i="28"/>
  <c r="GP155" i="28"/>
  <c r="GP151" i="28"/>
  <c r="GP147" i="28"/>
  <c r="GP143" i="28"/>
  <c r="GP139" i="28"/>
  <c r="GP135" i="28"/>
  <c r="GP131" i="28"/>
  <c r="GP127" i="28"/>
  <c r="GP123" i="28"/>
  <c r="GP119" i="28"/>
  <c r="GP115" i="28"/>
  <c r="GP111" i="28"/>
  <c r="GP107" i="28"/>
  <c r="GP103" i="28"/>
  <c r="GP99" i="28"/>
  <c r="GP95" i="28"/>
  <c r="GP91" i="28"/>
  <c r="GP87" i="28"/>
  <c r="GP83" i="28"/>
  <c r="GP79" i="28"/>
  <c r="GP75" i="28"/>
  <c r="GP71" i="28"/>
  <c r="GP67" i="28"/>
  <c r="GP63" i="28"/>
  <c r="GP59" i="28"/>
  <c r="GP55" i="28"/>
  <c r="GP51" i="28"/>
  <c r="GP47" i="28"/>
  <c r="GP43" i="28"/>
  <c r="GP39" i="28"/>
  <c r="GP35" i="28"/>
  <c r="GP31" i="28"/>
  <c r="GP27" i="28"/>
  <c r="GP23" i="28"/>
  <c r="GP19" i="28"/>
  <c r="GP15" i="28"/>
  <c r="GP310" i="28"/>
  <c r="GP306" i="28"/>
  <c r="GP302" i="28"/>
  <c r="GP298" i="28"/>
  <c r="GP294" i="28"/>
  <c r="GP290" i="28"/>
  <c r="GP286" i="28"/>
  <c r="GP282" i="28"/>
  <c r="GP278" i="28"/>
  <c r="GP274" i="28"/>
  <c r="GP270" i="28"/>
  <c r="GP266" i="28"/>
  <c r="GP262" i="28"/>
  <c r="GP258" i="28"/>
  <c r="GP254" i="28"/>
  <c r="GP250" i="28"/>
  <c r="GP246" i="28"/>
  <c r="GP242" i="28"/>
  <c r="GP238" i="28"/>
  <c r="GP234" i="28"/>
  <c r="GP230" i="28"/>
  <c r="GP226" i="28"/>
  <c r="GP222" i="28"/>
  <c r="GP218" i="28"/>
  <c r="GP214" i="28"/>
  <c r="GP210" i="28"/>
  <c r="GP206" i="28"/>
  <c r="GP202" i="28"/>
  <c r="GP198" i="28"/>
  <c r="GP194" i="28"/>
  <c r="GP190" i="28"/>
  <c r="GP186" i="28"/>
  <c r="GP182" i="28"/>
  <c r="GP178" i="28"/>
  <c r="GP174" i="28"/>
  <c r="GP170" i="28"/>
  <c r="GP166" i="28"/>
  <c r="GP162" i="28"/>
  <c r="GP158" i="28"/>
  <c r="GP154" i="28"/>
  <c r="GP150" i="28"/>
  <c r="GP146" i="28"/>
  <c r="GP142" i="28"/>
  <c r="GP138" i="28"/>
  <c r="GP134" i="28"/>
  <c r="GP130" i="28"/>
  <c r="GP126" i="28"/>
  <c r="GP122" i="28"/>
  <c r="GP118" i="28"/>
  <c r="GP114" i="28"/>
  <c r="GP110" i="28"/>
  <c r="GP106" i="28"/>
  <c r="GP102" i="28"/>
  <c r="GP98" i="28"/>
  <c r="GP94" i="28"/>
  <c r="GP90" i="28"/>
  <c r="GP86" i="28"/>
  <c r="GP82" i="28"/>
  <c r="GP78" i="28"/>
  <c r="GP74" i="28"/>
  <c r="GP70" i="28"/>
  <c r="GP66" i="28"/>
  <c r="GP62" i="28"/>
  <c r="GP58" i="28"/>
  <c r="GP54" i="28"/>
  <c r="GP50" i="28"/>
  <c r="GP46" i="28"/>
  <c r="GP42" i="28"/>
  <c r="GP38" i="28"/>
  <c r="GP34" i="28"/>
  <c r="GP30" i="28"/>
  <c r="GP26" i="28"/>
  <c r="GP22" i="28"/>
  <c r="GP18" i="28"/>
  <c r="GP313" i="28"/>
  <c r="GP309" i="28"/>
  <c r="GP305" i="28"/>
  <c r="GP301" i="28"/>
  <c r="GP297" i="28"/>
  <c r="GP293" i="28"/>
  <c r="GP289" i="28"/>
  <c r="GP285" i="28"/>
  <c r="GP281" i="28"/>
  <c r="GP277" i="28"/>
  <c r="GP273" i="28"/>
  <c r="GP269" i="28"/>
  <c r="GP265" i="28"/>
  <c r="GP261" i="28"/>
  <c r="GP257" i="28"/>
  <c r="GP253" i="28"/>
  <c r="GP249" i="28"/>
  <c r="GP245" i="28"/>
  <c r="GP241" i="28"/>
  <c r="GP237" i="28"/>
  <c r="GP233" i="28"/>
  <c r="GP229" i="28"/>
  <c r="GP225" i="28"/>
  <c r="GP221" i="28"/>
  <c r="GP217" i="28"/>
  <c r="GP213" i="28"/>
  <c r="GP209" i="28"/>
  <c r="GP205" i="28"/>
  <c r="GP201" i="28"/>
  <c r="GP197" i="28"/>
  <c r="GP193" i="28"/>
  <c r="GP189" i="28"/>
  <c r="GP185" i="28"/>
  <c r="GP181" i="28"/>
  <c r="GP177" i="28"/>
  <c r="GP173" i="28"/>
  <c r="GP169" i="28"/>
  <c r="GP165" i="28"/>
  <c r="GP161" i="28"/>
  <c r="GP157" i="28"/>
  <c r="GP153" i="28"/>
  <c r="GP149" i="28"/>
  <c r="GP145" i="28"/>
  <c r="GP141" i="28"/>
  <c r="GP137" i="28"/>
  <c r="GP133" i="28"/>
  <c r="GP129" i="28"/>
  <c r="GP125" i="28"/>
  <c r="GP121" i="28"/>
  <c r="GP117" i="28"/>
  <c r="GP113" i="28"/>
  <c r="GP109" i="28"/>
  <c r="GP105" i="28"/>
  <c r="GP101" i="28"/>
  <c r="GP97" i="28"/>
  <c r="GP93" i="28"/>
  <c r="GP89" i="28"/>
  <c r="GP81" i="28"/>
  <c r="GP69" i="28"/>
  <c r="GP65" i="28"/>
  <c r="GP61" i="28"/>
  <c r="GP57" i="28"/>
  <c r="GP53" i="28"/>
  <c r="GP49" i="28"/>
  <c r="GP45" i="28"/>
  <c r="GP41" i="28"/>
  <c r="GP37" i="28"/>
  <c r="GP33" i="28"/>
  <c r="GP29" i="28"/>
  <c r="GP25" i="28"/>
  <c r="GP21" i="28"/>
  <c r="GP17" i="28"/>
  <c r="GP312" i="28"/>
  <c r="FG25" i="28"/>
  <c r="GQ25" i="28"/>
  <c r="FG49" i="28"/>
  <c r="GQ49" i="28"/>
  <c r="FG70" i="28"/>
  <c r="GQ70" i="28"/>
  <c r="FG91" i="28"/>
  <c r="GQ91" i="28"/>
  <c r="FG100" i="28"/>
  <c r="GQ100" i="28"/>
  <c r="FG109" i="28"/>
  <c r="GQ109" i="28"/>
  <c r="FG115" i="28"/>
  <c r="GQ115" i="28"/>
  <c r="FG130" i="28"/>
  <c r="GQ130" i="28"/>
  <c r="FG133" i="28"/>
  <c r="GQ133" i="28"/>
  <c r="FG142" i="28"/>
  <c r="GQ142" i="28"/>
  <c r="FG151" i="28"/>
  <c r="GQ151" i="28"/>
  <c r="FG160" i="28"/>
  <c r="GQ160" i="28"/>
  <c r="FG166" i="28"/>
  <c r="GQ166" i="28"/>
  <c r="FG175" i="28"/>
  <c r="GQ175" i="28"/>
  <c r="FG184" i="28"/>
  <c r="GQ184" i="28"/>
  <c r="FG193" i="28"/>
  <c r="GQ193" i="28"/>
  <c r="FG199" i="28"/>
  <c r="GQ199" i="28"/>
  <c r="FG208" i="28"/>
  <c r="GQ208" i="28"/>
  <c r="FG217" i="28"/>
  <c r="GQ217" i="28"/>
  <c r="FG226" i="28"/>
  <c r="GQ226" i="28"/>
  <c r="FG235" i="28"/>
  <c r="GQ235" i="28"/>
  <c r="FG241" i="28"/>
  <c r="GQ241" i="28"/>
  <c r="FG250" i="28"/>
  <c r="GQ250" i="28"/>
  <c r="FG259" i="28"/>
  <c r="GQ259" i="28"/>
  <c r="FG268" i="28"/>
  <c r="GQ268" i="28"/>
  <c r="FG61" i="28"/>
  <c r="GQ264" i="28"/>
  <c r="GQ254" i="28"/>
  <c r="GQ236" i="28"/>
  <c r="GQ218" i="28"/>
  <c r="GQ200" i="28"/>
  <c r="GQ182" i="28"/>
  <c r="GQ164" i="28"/>
  <c r="GQ146" i="28"/>
  <c r="GQ128" i="28"/>
  <c r="GQ110" i="28"/>
  <c r="FG46" i="28"/>
  <c r="GQ46" i="28"/>
  <c r="FG52" i="28"/>
  <c r="GQ52" i="28"/>
  <c r="FG88" i="28"/>
  <c r="GQ88" i="28"/>
  <c r="FG94" i="28"/>
  <c r="GQ94" i="28"/>
  <c r="FG106" i="28"/>
  <c r="GQ106" i="28"/>
  <c r="FG121" i="28"/>
  <c r="GQ121" i="28"/>
  <c r="FG124" i="28"/>
  <c r="GQ124" i="28"/>
  <c r="FG139" i="28"/>
  <c r="GQ139" i="28"/>
  <c r="FG148" i="28"/>
  <c r="GQ148" i="28"/>
  <c r="FG157" i="28"/>
  <c r="GQ157" i="28"/>
  <c r="FG169" i="28"/>
  <c r="GQ169" i="28"/>
  <c r="FG178" i="28"/>
  <c r="GQ178" i="28"/>
  <c r="FG190" i="28"/>
  <c r="GQ190" i="28"/>
  <c r="FG202" i="28"/>
  <c r="GQ202" i="28"/>
  <c r="FG211" i="28"/>
  <c r="GQ211" i="28"/>
  <c r="FG220" i="28"/>
  <c r="GQ220" i="28"/>
  <c r="FG232" i="28"/>
  <c r="GQ232" i="28"/>
  <c r="FG244" i="28"/>
  <c r="GQ244" i="28"/>
  <c r="FG253" i="28"/>
  <c r="GQ253" i="28"/>
  <c r="FG265" i="28"/>
  <c r="GQ265" i="28"/>
  <c r="GQ267" i="28"/>
  <c r="GQ309" i="28"/>
  <c r="GQ306" i="28"/>
  <c r="GQ303" i="28"/>
  <c r="GQ300" i="28"/>
  <c r="GQ297" i="28"/>
  <c r="GQ294" i="28"/>
  <c r="GQ291" i="28"/>
  <c r="GQ288" i="28"/>
  <c r="GQ285" i="28"/>
  <c r="GQ282" i="28"/>
  <c r="GQ279" i="28"/>
  <c r="GQ276" i="28"/>
  <c r="GQ273" i="28"/>
  <c r="GQ270" i="28"/>
  <c r="GQ257" i="28"/>
  <c r="GQ239" i="28"/>
  <c r="GQ221" i="28"/>
  <c r="GQ203" i="28"/>
  <c r="GQ185" i="28"/>
  <c r="GQ167" i="28"/>
  <c r="GQ149" i="28"/>
  <c r="GQ131" i="28"/>
  <c r="GQ113" i="28"/>
  <c r="FG28" i="28"/>
  <c r="GQ28" i="28"/>
  <c r="FG40" i="28"/>
  <c r="GQ40" i="28"/>
  <c r="FG79" i="28"/>
  <c r="GQ79" i="28"/>
  <c r="FG29" i="28"/>
  <c r="GQ29" i="28"/>
  <c r="FG41" i="28"/>
  <c r="GQ41" i="28"/>
  <c r="FG56" i="28"/>
  <c r="GQ56" i="28"/>
  <c r="FG68" i="28"/>
  <c r="GQ68" i="28"/>
  <c r="FG80" i="28"/>
  <c r="GQ80" i="28"/>
  <c r="FG92" i="28"/>
  <c r="GQ92" i="28"/>
  <c r="FG101" i="28"/>
  <c r="GQ101" i="28"/>
  <c r="GQ260" i="28"/>
  <c r="FG58" i="28"/>
  <c r="GQ58" i="28"/>
  <c r="FG17" i="28"/>
  <c r="GQ17" i="28"/>
  <c r="FG35" i="28"/>
  <c r="GQ35" i="28"/>
  <c r="FG44" i="28"/>
  <c r="GQ44" i="28"/>
  <c r="FG59" i="28"/>
  <c r="GQ59" i="28"/>
  <c r="FG74" i="28"/>
  <c r="GQ74" i="28"/>
  <c r="FG86" i="28"/>
  <c r="GQ86" i="28"/>
  <c r="GQ263" i="28"/>
  <c r="GQ242" i="28"/>
  <c r="GQ224" i="28"/>
  <c r="GQ206" i="28"/>
  <c r="GQ188" i="28"/>
  <c r="GQ170" i="28"/>
  <c r="GQ152" i="28"/>
  <c r="GQ134" i="28"/>
  <c r="GQ116" i="28"/>
  <c r="FG20" i="28"/>
  <c r="GQ20" i="28"/>
  <c r="FG26" i="28"/>
  <c r="GQ26" i="28"/>
  <c r="FG32" i="28"/>
  <c r="GQ32" i="28"/>
  <c r="FG47" i="28"/>
  <c r="GQ47" i="28"/>
  <c r="FG53" i="28"/>
  <c r="GQ53" i="28"/>
  <c r="FG65" i="28"/>
  <c r="GQ65" i="28"/>
  <c r="FG77" i="28"/>
  <c r="GQ77" i="28"/>
  <c r="FG89" i="28"/>
  <c r="GQ89" i="28"/>
  <c r="FG104" i="28"/>
  <c r="GQ104" i="28"/>
  <c r="GQ266" i="28"/>
  <c r="FG16" i="28"/>
  <c r="GQ16" i="28"/>
  <c r="FG67" i="28"/>
  <c r="GQ67" i="28"/>
  <c r="FG23" i="28"/>
  <c r="GQ23" i="28"/>
  <c r="FG38" i="28"/>
  <c r="GQ38" i="28"/>
  <c r="FG50" i="28"/>
  <c r="GQ50" i="28"/>
  <c r="FG62" i="28"/>
  <c r="GQ62" i="28"/>
  <c r="FG71" i="28"/>
  <c r="GQ71" i="28"/>
  <c r="FG83" i="28"/>
  <c r="GQ83" i="28"/>
  <c r="FG98" i="28"/>
  <c r="GQ98" i="28"/>
  <c r="GQ308" i="28"/>
  <c r="GQ305" i="28"/>
  <c r="GQ302" i="28"/>
  <c r="GQ299" i="28"/>
  <c r="GQ296" i="28"/>
  <c r="GQ293" i="28"/>
  <c r="GQ290" i="28"/>
  <c r="GQ287" i="28"/>
  <c r="GQ284" i="28"/>
  <c r="GQ281" i="28"/>
  <c r="GQ278" i="28"/>
  <c r="GQ275" i="28"/>
  <c r="GQ272" i="28"/>
  <c r="GQ269" i="28"/>
  <c r="GQ245" i="28"/>
  <c r="GQ227" i="28"/>
  <c r="GQ209" i="28"/>
  <c r="GQ191" i="28"/>
  <c r="GQ173" i="28"/>
  <c r="GQ155" i="28"/>
  <c r="GQ137" i="28"/>
  <c r="GQ119" i="28"/>
  <c r="FG22" i="28"/>
  <c r="GQ22" i="28"/>
  <c r="FG34" i="28"/>
  <c r="GQ34" i="28"/>
  <c r="FG85" i="28"/>
  <c r="GQ85" i="28"/>
  <c r="FG24" i="28"/>
  <c r="GQ24" i="28"/>
  <c r="FG39" i="28"/>
  <c r="GQ39" i="28"/>
  <c r="FG51" i="28"/>
  <c r="GQ51" i="28"/>
  <c r="FG63" i="28"/>
  <c r="GQ63" i="28"/>
  <c r="FG72" i="28"/>
  <c r="GQ72" i="28"/>
  <c r="FG84" i="28"/>
  <c r="GQ84" i="28"/>
  <c r="FG99" i="28"/>
  <c r="GQ99" i="28"/>
  <c r="FG111" i="28"/>
  <c r="GQ111" i="28"/>
  <c r="FG120" i="28"/>
  <c r="GQ120" i="28"/>
  <c r="FG135" i="28"/>
  <c r="GQ135" i="28"/>
  <c r="FG147" i="28"/>
  <c r="GQ147" i="28"/>
  <c r="FG159" i="28"/>
  <c r="GQ159" i="28"/>
  <c r="FG168" i="28"/>
  <c r="GQ168" i="28"/>
  <c r="FG180" i="28"/>
  <c r="GQ180" i="28"/>
  <c r="FG195" i="28"/>
  <c r="GQ195" i="28"/>
  <c r="FG207" i="28"/>
  <c r="GQ207" i="28"/>
  <c r="FG219" i="28"/>
  <c r="GQ219" i="28"/>
  <c r="FG231" i="28"/>
  <c r="GQ231" i="28"/>
  <c r="FG240" i="28"/>
  <c r="GQ240" i="28"/>
  <c r="FG252" i="28"/>
  <c r="GQ252" i="28"/>
  <c r="FG64" i="28"/>
  <c r="GQ64" i="28"/>
  <c r="FG18" i="28"/>
  <c r="GQ18" i="28"/>
  <c r="FG42" i="28"/>
  <c r="GQ42" i="28"/>
  <c r="FG57" i="28"/>
  <c r="GQ57" i="28"/>
  <c r="FG75" i="28"/>
  <c r="GQ75" i="28"/>
  <c r="FG90" i="28"/>
  <c r="GQ90" i="28"/>
  <c r="FG102" i="28"/>
  <c r="GQ102" i="28"/>
  <c r="FG123" i="28"/>
  <c r="GQ123" i="28"/>
  <c r="FG132" i="28"/>
  <c r="GQ132" i="28"/>
  <c r="FG141" i="28"/>
  <c r="GQ141" i="28"/>
  <c r="FG153" i="28"/>
  <c r="GQ153" i="28"/>
  <c r="FG171" i="28"/>
  <c r="GQ171" i="28"/>
  <c r="FG186" i="28"/>
  <c r="GQ186" i="28"/>
  <c r="FG201" i="28"/>
  <c r="GQ201" i="28"/>
  <c r="FG216" i="28"/>
  <c r="GQ216" i="28"/>
  <c r="FG228" i="28"/>
  <c r="GQ228" i="28"/>
  <c r="FG243" i="28"/>
  <c r="GQ243" i="28"/>
  <c r="FG95" i="28"/>
  <c r="GQ248" i="28"/>
  <c r="GQ230" i="28"/>
  <c r="GQ212" i="28"/>
  <c r="GQ194" i="28"/>
  <c r="GQ176" i="28"/>
  <c r="GQ158" i="28"/>
  <c r="GQ140" i="28"/>
  <c r="GQ122" i="28"/>
  <c r="FG31" i="28"/>
  <c r="GQ31" i="28"/>
  <c r="FG73" i="28"/>
  <c r="GQ73" i="28"/>
  <c r="FG15" i="28"/>
  <c r="GQ15" i="28"/>
  <c r="FG30" i="28"/>
  <c r="GQ30" i="28"/>
  <c r="FG33" i="28"/>
  <c r="GQ33" i="28"/>
  <c r="FG45" i="28"/>
  <c r="GQ45" i="28"/>
  <c r="FG60" i="28"/>
  <c r="GQ60" i="28"/>
  <c r="FG69" i="28"/>
  <c r="GQ69" i="28"/>
  <c r="FG81" i="28"/>
  <c r="GQ81" i="28"/>
  <c r="FG96" i="28"/>
  <c r="GQ96" i="28"/>
  <c r="FG108" i="28"/>
  <c r="GQ108" i="28"/>
  <c r="FG117" i="28"/>
  <c r="GQ117" i="28"/>
  <c r="FG138" i="28"/>
  <c r="GQ138" i="28"/>
  <c r="FG150" i="28"/>
  <c r="GQ150" i="28"/>
  <c r="FG162" i="28"/>
  <c r="GQ162" i="28"/>
  <c r="FG174" i="28"/>
  <c r="GQ174" i="28"/>
  <c r="FG183" i="28"/>
  <c r="GQ183" i="28"/>
  <c r="FG192" i="28"/>
  <c r="GQ192" i="28"/>
  <c r="FG204" i="28"/>
  <c r="GQ204" i="28"/>
  <c r="FG210" i="28"/>
  <c r="GQ210" i="28"/>
  <c r="FG222" i="28"/>
  <c r="GQ222" i="28"/>
  <c r="FG234" i="28"/>
  <c r="GQ234" i="28"/>
  <c r="FG249" i="28"/>
  <c r="GQ249" i="28"/>
  <c r="FG43" i="28"/>
  <c r="GQ43" i="28"/>
  <c r="FG82" i="28"/>
  <c r="GQ82" i="28"/>
  <c r="FG21" i="28"/>
  <c r="GQ21" i="28"/>
  <c r="FG27" i="28"/>
  <c r="GQ27" i="28"/>
  <c r="FG36" i="28"/>
  <c r="GQ36" i="28"/>
  <c r="FG48" i="28"/>
  <c r="GQ48" i="28"/>
  <c r="FG54" i="28"/>
  <c r="GQ54" i="28"/>
  <c r="FG66" i="28"/>
  <c r="GQ66" i="28"/>
  <c r="FG78" i="28"/>
  <c r="GQ78" i="28"/>
  <c r="FG87" i="28"/>
  <c r="GQ87" i="28"/>
  <c r="FG93" i="28"/>
  <c r="GQ93" i="28"/>
  <c r="FG105" i="28"/>
  <c r="GQ105" i="28"/>
  <c r="FG114" i="28"/>
  <c r="GQ114" i="28"/>
  <c r="FG126" i="28"/>
  <c r="GQ126" i="28"/>
  <c r="FG129" i="28"/>
  <c r="GQ129" i="28"/>
  <c r="FG144" i="28"/>
  <c r="GQ144" i="28"/>
  <c r="FG156" i="28"/>
  <c r="GQ156" i="28"/>
  <c r="FG165" i="28"/>
  <c r="GQ165" i="28"/>
  <c r="FG177" i="28"/>
  <c r="GQ177" i="28"/>
  <c r="FG189" i="28"/>
  <c r="GQ189" i="28"/>
  <c r="FG198" i="28"/>
  <c r="GQ198" i="28"/>
  <c r="FG213" i="28"/>
  <c r="GQ213" i="28"/>
  <c r="FG225" i="28"/>
  <c r="GQ225" i="28"/>
  <c r="FG237" i="28"/>
  <c r="GQ237" i="28"/>
  <c r="FG246" i="28"/>
  <c r="GQ246" i="28"/>
  <c r="FG255" i="28"/>
  <c r="GQ255" i="28"/>
  <c r="GQ310" i="28"/>
  <c r="GQ307" i="28"/>
  <c r="GQ304" i="28"/>
  <c r="GQ301" i="28"/>
  <c r="GQ298" i="28"/>
  <c r="GQ295" i="28"/>
  <c r="GQ292" i="28"/>
  <c r="GQ289" i="28"/>
  <c r="GQ286" i="28"/>
  <c r="GQ283" i="28"/>
  <c r="GQ280" i="28"/>
  <c r="GQ277" i="28"/>
  <c r="GQ274" i="28"/>
  <c r="GQ271" i="28"/>
  <c r="GQ258" i="28"/>
  <c r="GQ251" i="28"/>
  <c r="GQ233" i="28"/>
  <c r="GQ215" i="28"/>
  <c r="GQ197" i="28"/>
  <c r="GQ179" i="28"/>
  <c r="GQ161" i="28"/>
  <c r="GQ143" i="28"/>
  <c r="GQ125" i="28"/>
  <c r="GQ107" i="28"/>
  <c r="FG19" i="28"/>
  <c r="GQ19" i="28"/>
  <c r="FG37" i="28"/>
  <c r="GQ37" i="28"/>
  <c r="FG55" i="28"/>
  <c r="GQ55" i="28"/>
  <c r="FG76" i="28"/>
  <c r="GQ76" i="28"/>
  <c r="FG97" i="28"/>
  <c r="GQ97" i="28"/>
  <c r="FG103" i="28"/>
  <c r="GQ103" i="28"/>
  <c r="FG112" i="28"/>
  <c r="GQ112" i="28"/>
  <c r="FG118" i="28"/>
  <c r="GQ118" i="28"/>
  <c r="FG127" i="28"/>
  <c r="GQ127" i="28"/>
  <c r="FG136" i="28"/>
  <c r="GQ136" i="28"/>
  <c r="FG145" i="28"/>
  <c r="GQ145" i="28"/>
  <c r="FG154" i="28"/>
  <c r="GQ154" i="28"/>
  <c r="FG163" i="28"/>
  <c r="GQ163" i="28"/>
  <c r="FG172" i="28"/>
  <c r="GQ172" i="28"/>
  <c r="FG181" i="28"/>
  <c r="GQ181" i="28"/>
  <c r="FG187" i="28"/>
  <c r="GQ187" i="28"/>
  <c r="FG196" i="28"/>
  <c r="GQ196" i="28"/>
  <c r="FG205" i="28"/>
  <c r="GQ205" i="28"/>
  <c r="FG214" i="28"/>
  <c r="GQ214" i="28"/>
  <c r="FG223" i="28"/>
  <c r="GQ223" i="28"/>
  <c r="FG229" i="28"/>
  <c r="GQ229" i="28"/>
  <c r="FG238" i="28"/>
  <c r="GQ238" i="28"/>
  <c r="FG247" i="28"/>
  <c r="GQ247" i="28"/>
  <c r="FG256" i="28"/>
  <c r="GQ256" i="28"/>
  <c r="FG262" i="28"/>
  <c r="GQ262" i="28"/>
  <c r="GQ261" i="28"/>
  <c r="JC10" i="28"/>
  <c r="DX13" i="28"/>
  <c r="DU13" i="28"/>
  <c r="DW13" i="28"/>
  <c r="DV13" i="28"/>
  <c r="IU36" i="28"/>
  <c r="IY10" i="28"/>
  <c r="JB10" i="28"/>
  <c r="JA10" i="28"/>
  <c r="IZ10" i="28"/>
  <c r="IX37" i="28"/>
  <c r="IX38" i="28" s="1"/>
  <c r="IW37" i="28"/>
  <c r="IW38" i="28" s="1"/>
  <c r="MA18" i="28" l="1"/>
  <c r="MA30" i="28"/>
  <c r="MA42" i="28"/>
  <c r="MA54" i="28"/>
  <c r="MA66" i="28"/>
  <c r="MA78" i="28"/>
  <c r="MA90" i="28"/>
  <c r="MA102" i="28"/>
  <c r="MA114" i="28"/>
  <c r="MA126" i="28"/>
  <c r="MA138" i="28"/>
  <c r="MA150" i="28"/>
  <c r="MA162" i="28"/>
  <c r="MA174" i="28"/>
  <c r="MA25" i="28"/>
  <c r="MA37" i="28"/>
  <c r="MA49" i="28"/>
  <c r="MA61" i="28"/>
  <c r="MA73" i="28"/>
  <c r="MA85" i="28"/>
  <c r="MA97" i="28"/>
  <c r="MA109" i="28"/>
  <c r="MA20" i="28"/>
  <c r="MA32" i="28"/>
  <c r="MA44" i="28"/>
  <c r="MA56" i="28"/>
  <c r="MA68" i="28"/>
  <c r="MA80" i="28"/>
  <c r="MA92" i="28"/>
  <c r="MA104" i="28"/>
  <c r="MA116" i="28"/>
  <c r="MA128" i="28"/>
  <c r="MA140" i="28"/>
  <c r="MA15" i="28"/>
  <c r="MA27" i="28"/>
  <c r="MA39" i="28"/>
  <c r="MA51" i="28"/>
  <c r="MA63" i="28"/>
  <c r="MA75" i="28"/>
  <c r="MA87" i="28"/>
  <c r="MA99" i="28"/>
  <c r="MA111" i="28"/>
  <c r="MA123" i="28"/>
  <c r="MA135" i="28"/>
  <c r="MA147" i="28"/>
  <c r="MA159" i="28"/>
  <c r="MA171" i="28"/>
  <c r="MA22" i="28"/>
  <c r="MA34" i="28"/>
  <c r="MA46" i="28"/>
  <c r="MA58" i="28"/>
  <c r="MA70" i="28"/>
  <c r="MA82" i="28"/>
  <c r="MA94" i="28"/>
  <c r="MA106" i="28"/>
  <c r="MA118" i="28"/>
  <c r="MA130" i="28"/>
  <c r="MA17" i="28"/>
  <c r="MA29" i="28"/>
  <c r="MA41" i="28"/>
  <c r="MA53" i="28"/>
  <c r="MA65" i="28"/>
  <c r="MA77" i="28"/>
  <c r="MA89" i="28"/>
  <c r="MA101" i="28"/>
  <c r="MA113" i="28"/>
  <c r="MA125" i="28"/>
  <c r="MA137" i="28"/>
  <c r="MA149" i="28"/>
  <c r="MA24" i="28"/>
  <c r="MA36" i="28"/>
  <c r="MA48" i="28"/>
  <c r="MA60" i="28"/>
  <c r="MA72" i="28"/>
  <c r="MA84" i="28"/>
  <c r="MA96" i="28"/>
  <c r="MA108" i="28"/>
  <c r="MA120" i="28"/>
  <c r="MA132" i="28"/>
  <c r="MA144" i="28"/>
  <c r="MA19" i="28"/>
  <c r="MA31" i="28"/>
  <c r="MA43" i="28"/>
  <c r="MA55" i="28"/>
  <c r="MA67" i="28"/>
  <c r="MA79" i="28"/>
  <c r="MA91" i="28"/>
  <c r="MA103" i="28"/>
  <c r="MA115" i="28"/>
  <c r="MA127" i="28"/>
  <c r="MA139" i="28"/>
  <c r="MA151" i="28"/>
  <c r="MA26" i="28"/>
  <c r="MA38" i="28"/>
  <c r="MA50" i="28"/>
  <c r="MA62" i="28"/>
  <c r="MA74" i="28"/>
  <c r="MA86" i="28"/>
  <c r="MA98" i="28"/>
  <c r="MA110" i="28"/>
  <c r="MA122" i="28"/>
  <c r="MA134" i="28"/>
  <c r="MB14" i="28"/>
  <c r="MA21" i="28"/>
  <c r="MA33" i="28"/>
  <c r="MA45" i="28"/>
  <c r="MA57" i="28"/>
  <c r="MA69" i="28"/>
  <c r="MA81" i="28"/>
  <c r="MA93" i="28"/>
  <c r="MA105" i="28"/>
  <c r="MA117" i="28"/>
  <c r="MA129" i="28"/>
  <c r="MA16" i="28"/>
  <c r="MA28" i="28"/>
  <c r="MA40" i="28"/>
  <c r="MA52" i="28"/>
  <c r="MA64" i="28"/>
  <c r="MA76" i="28"/>
  <c r="MA88" i="28"/>
  <c r="MA100" i="28"/>
  <c r="MA112" i="28"/>
  <c r="MA124" i="28"/>
  <c r="MA155" i="28"/>
  <c r="MA186" i="28"/>
  <c r="MA198" i="28"/>
  <c r="MA210" i="28"/>
  <c r="MA222" i="28"/>
  <c r="MA234" i="28"/>
  <c r="MA246" i="28"/>
  <c r="MA258" i="28"/>
  <c r="MA270" i="28"/>
  <c r="MA282" i="28"/>
  <c r="MA294" i="28"/>
  <c r="MA153" i="28"/>
  <c r="MA181" i="28"/>
  <c r="MA193" i="28"/>
  <c r="MA205" i="28"/>
  <c r="MA217" i="28"/>
  <c r="MA229" i="28"/>
  <c r="MA241" i="28"/>
  <c r="MA253" i="28"/>
  <c r="MA265" i="28"/>
  <c r="MA277" i="28"/>
  <c r="MA142" i="28"/>
  <c r="MA188" i="28"/>
  <c r="MA200" i="28"/>
  <c r="MA212" i="28"/>
  <c r="MA224" i="28"/>
  <c r="MA236" i="28"/>
  <c r="MA248" i="28"/>
  <c r="MA260" i="28"/>
  <c r="MA272" i="28"/>
  <c r="MA47" i="28"/>
  <c r="MA71" i="28"/>
  <c r="MA95" i="28"/>
  <c r="MA145" i="28"/>
  <c r="MA148" i="28"/>
  <c r="MA183" i="28"/>
  <c r="MA195" i="28"/>
  <c r="MA207" i="28"/>
  <c r="MA219" i="28"/>
  <c r="MA231" i="28"/>
  <c r="MA243" i="28"/>
  <c r="MA255" i="28"/>
  <c r="MA119" i="28"/>
  <c r="MA131" i="28"/>
  <c r="MA164" i="28"/>
  <c r="MA166" i="28"/>
  <c r="MA168" i="28"/>
  <c r="MA176" i="28"/>
  <c r="MA178" i="28"/>
  <c r="MA190" i="28"/>
  <c r="MA202" i="28"/>
  <c r="MA214" i="28"/>
  <c r="MA226" i="28"/>
  <c r="MA136" i="28"/>
  <c r="MA156" i="28"/>
  <c r="MA158" i="28"/>
  <c r="MA160" i="28"/>
  <c r="MA170" i="28"/>
  <c r="MA172" i="28"/>
  <c r="MA185" i="28"/>
  <c r="MA197" i="28"/>
  <c r="MA209" i="28"/>
  <c r="MA221" i="28"/>
  <c r="MA233" i="28"/>
  <c r="MA245" i="28"/>
  <c r="MA257" i="28"/>
  <c r="MA269" i="28"/>
  <c r="MA281" i="28"/>
  <c r="MA143" i="28"/>
  <c r="MA146" i="28"/>
  <c r="MA180" i="28"/>
  <c r="MA192" i="28"/>
  <c r="MA204" i="28"/>
  <c r="MA216" i="28"/>
  <c r="MA228" i="28"/>
  <c r="MA240" i="28"/>
  <c r="MA252" i="28"/>
  <c r="MA264" i="28"/>
  <c r="MA276" i="28"/>
  <c r="MA154" i="28"/>
  <c r="MA187" i="28"/>
  <c r="MA199" i="28"/>
  <c r="MA211" i="28"/>
  <c r="MA223" i="28"/>
  <c r="MA235" i="28"/>
  <c r="MA247" i="28"/>
  <c r="MA259" i="28"/>
  <c r="MA182" i="28"/>
  <c r="MA194" i="28"/>
  <c r="MA206" i="28"/>
  <c r="MA218" i="28"/>
  <c r="MA230" i="28"/>
  <c r="MA242" i="28"/>
  <c r="MA254" i="28"/>
  <c r="MA266" i="28"/>
  <c r="MA278" i="28"/>
  <c r="MA290" i="28"/>
  <c r="MA302" i="28"/>
  <c r="MA59" i="28"/>
  <c r="MA83" i="28"/>
  <c r="MA107" i="28"/>
  <c r="MA121" i="28"/>
  <c r="MA141" i="28"/>
  <c r="MA152" i="28"/>
  <c r="MA23" i="28"/>
  <c r="MA35" i="28"/>
  <c r="MA157" i="28"/>
  <c r="MA167" i="28"/>
  <c r="MA169" i="28"/>
  <c r="MA179" i="28"/>
  <c r="MA191" i="28"/>
  <c r="MA203" i="28"/>
  <c r="MA215" i="28"/>
  <c r="MA227" i="28"/>
  <c r="MA239" i="28"/>
  <c r="MA251" i="28"/>
  <c r="MA263" i="28"/>
  <c r="MA284" i="28"/>
  <c r="MA286" i="28"/>
  <c r="MA304" i="28"/>
  <c r="MA283" i="28"/>
  <c r="MA133" i="28"/>
  <c r="MA161" i="28"/>
  <c r="MA306" i="28"/>
  <c r="MA313" i="28"/>
  <c r="MA244" i="28"/>
  <c r="MA249" i="28"/>
  <c r="MA273" i="28"/>
  <c r="MA279" i="28"/>
  <c r="MA308" i="28"/>
  <c r="MA267" i="28"/>
  <c r="MA275" i="28"/>
  <c r="MA163" i="28"/>
  <c r="MA173" i="28"/>
  <c r="MA310" i="28"/>
  <c r="MA250" i="28"/>
  <c r="MA271" i="28"/>
  <c r="MA287" i="28"/>
  <c r="MA289" i="28"/>
  <c r="MA291" i="28"/>
  <c r="MA293" i="28"/>
  <c r="MA295" i="28"/>
  <c r="MA297" i="28"/>
  <c r="MA299" i="28"/>
  <c r="MA301" i="28"/>
  <c r="MA296" i="28"/>
  <c r="MA189" i="28"/>
  <c r="MA201" i="28"/>
  <c r="MA213" i="28"/>
  <c r="MA225" i="28"/>
  <c r="MA274" i="28"/>
  <c r="MA280" i="28"/>
  <c r="MA285" i="28"/>
  <c r="MA303" i="28"/>
  <c r="MA312" i="28"/>
  <c r="MA165" i="28"/>
  <c r="MA175" i="28"/>
  <c r="MA268" i="28"/>
  <c r="MA305" i="28"/>
  <c r="MA184" i="28"/>
  <c r="MA196" i="28"/>
  <c r="MA208" i="28"/>
  <c r="MA220" i="28"/>
  <c r="MA232" i="28"/>
  <c r="MA237" i="28"/>
  <c r="MA256" i="28"/>
  <c r="MA261" i="28"/>
  <c r="MA307" i="28"/>
  <c r="MA309" i="28"/>
  <c r="MA177" i="28"/>
  <c r="MA238" i="28"/>
  <c r="MA262" i="28"/>
  <c r="MA288" i="28"/>
  <c r="MA292" i="28"/>
  <c r="MA298" i="28"/>
  <c r="MA300" i="28"/>
  <c r="MA311" i="28"/>
  <c r="IX39" i="28"/>
  <c r="IW39" i="28"/>
  <c r="MB23" i="28" l="1"/>
  <c r="MB35" i="28"/>
  <c r="MB47" i="28"/>
  <c r="MB59" i="28"/>
  <c r="MB71" i="28"/>
  <c r="MB83" i="28"/>
  <c r="MB95" i="28"/>
  <c r="MB107" i="28"/>
  <c r="MB119" i="28"/>
  <c r="MB131" i="28"/>
  <c r="MB143" i="28"/>
  <c r="MB155" i="28"/>
  <c r="MB167" i="28"/>
  <c r="MB18" i="28"/>
  <c r="MB30" i="28"/>
  <c r="MB42" i="28"/>
  <c r="MB54" i="28"/>
  <c r="MB66" i="28"/>
  <c r="MB78" i="28"/>
  <c r="MB90" i="28"/>
  <c r="MB102" i="28"/>
  <c r="MB114" i="28"/>
  <c r="MB25" i="28"/>
  <c r="MB37" i="28"/>
  <c r="MB49" i="28"/>
  <c r="MB61" i="28"/>
  <c r="MB73" i="28"/>
  <c r="MB85" i="28"/>
  <c r="MB97" i="28"/>
  <c r="MB109" i="28"/>
  <c r="MB121" i="28"/>
  <c r="MB133" i="28"/>
  <c r="MB145" i="28"/>
  <c r="MB20" i="28"/>
  <c r="MB32" i="28"/>
  <c r="MB44" i="28"/>
  <c r="MB56" i="28"/>
  <c r="MB68" i="28"/>
  <c r="MB80" i="28"/>
  <c r="MB92" i="28"/>
  <c r="MB104" i="28"/>
  <c r="MB116" i="28"/>
  <c r="MB128" i="28"/>
  <c r="MB140" i="28"/>
  <c r="MB152" i="28"/>
  <c r="MB164" i="28"/>
  <c r="MB176" i="28"/>
  <c r="MB15" i="28"/>
  <c r="MB27" i="28"/>
  <c r="MB39" i="28"/>
  <c r="MB51" i="28"/>
  <c r="MB63" i="28"/>
  <c r="MB75" i="28"/>
  <c r="MB87" i="28"/>
  <c r="MB99" i="28"/>
  <c r="MB111" i="28"/>
  <c r="MB123" i="28"/>
  <c r="MB135" i="28"/>
  <c r="MB22" i="28"/>
  <c r="MB34" i="28"/>
  <c r="MB46" i="28"/>
  <c r="MB58" i="28"/>
  <c r="MB70" i="28"/>
  <c r="MB82" i="28"/>
  <c r="MB94" i="28"/>
  <c r="MB106" i="28"/>
  <c r="MB118" i="28"/>
  <c r="MB130" i="28"/>
  <c r="MB142" i="28"/>
  <c r="MB154" i="28"/>
  <c r="MB17" i="28"/>
  <c r="MB29" i="28"/>
  <c r="MB41" i="28"/>
  <c r="MB53" i="28"/>
  <c r="MB65" i="28"/>
  <c r="MB77" i="28"/>
  <c r="MB89" i="28"/>
  <c r="MB101" i="28"/>
  <c r="MB113" i="28"/>
  <c r="MB125" i="28"/>
  <c r="MB137" i="28"/>
  <c r="MB149" i="28"/>
  <c r="MB24" i="28"/>
  <c r="MB36" i="28"/>
  <c r="MB48" i="28"/>
  <c r="MB60" i="28"/>
  <c r="MB72" i="28"/>
  <c r="MB84" i="28"/>
  <c r="MB96" i="28"/>
  <c r="MB108" i="28"/>
  <c r="MB120" i="28"/>
  <c r="MB132" i="28"/>
  <c r="MB144" i="28"/>
  <c r="MB156" i="28"/>
  <c r="MB19" i="28"/>
  <c r="MB31" i="28"/>
  <c r="MB43" i="28"/>
  <c r="MB55" i="28"/>
  <c r="MB67" i="28"/>
  <c r="MB79" i="28"/>
  <c r="MB91" i="28"/>
  <c r="MB103" i="28"/>
  <c r="MB115" i="28"/>
  <c r="MB127" i="28"/>
  <c r="MB139" i="28"/>
  <c r="MB26" i="28"/>
  <c r="MB38" i="28"/>
  <c r="MB50" i="28"/>
  <c r="MB62" i="28"/>
  <c r="MB74" i="28"/>
  <c r="MB86" i="28"/>
  <c r="MB98" i="28"/>
  <c r="MB110" i="28"/>
  <c r="MB122" i="28"/>
  <c r="MB134" i="28"/>
  <c r="MC14" i="28"/>
  <c r="MB21" i="28"/>
  <c r="MB33" i="28"/>
  <c r="MB45" i="28"/>
  <c r="MB57" i="28"/>
  <c r="MB69" i="28"/>
  <c r="MB81" i="28"/>
  <c r="MB93" i="28"/>
  <c r="MB105" i="28"/>
  <c r="MB117" i="28"/>
  <c r="MB129" i="28"/>
  <c r="MB138" i="28"/>
  <c r="MB147" i="28"/>
  <c r="MB150" i="28"/>
  <c r="MB157" i="28"/>
  <c r="MB169" i="28"/>
  <c r="MB179" i="28"/>
  <c r="MB191" i="28"/>
  <c r="MB203" i="28"/>
  <c r="MB215" i="28"/>
  <c r="MB227" i="28"/>
  <c r="MB239" i="28"/>
  <c r="MB251" i="28"/>
  <c r="MB263" i="28"/>
  <c r="MB275" i="28"/>
  <c r="MB287" i="28"/>
  <c r="MB299" i="28"/>
  <c r="MB186" i="28"/>
  <c r="MB198" i="28"/>
  <c r="MB210" i="28"/>
  <c r="MB222" i="28"/>
  <c r="MB234" i="28"/>
  <c r="MB246" i="28"/>
  <c r="MB258" i="28"/>
  <c r="MB270" i="28"/>
  <c r="MB282" i="28"/>
  <c r="MB153" i="28"/>
  <c r="MB181" i="28"/>
  <c r="MB193" i="28"/>
  <c r="MB205" i="28"/>
  <c r="MB217" i="28"/>
  <c r="MB229" i="28"/>
  <c r="MB241" i="28"/>
  <c r="MB253" i="28"/>
  <c r="MB265" i="28"/>
  <c r="MB277" i="28"/>
  <c r="MB124" i="28"/>
  <c r="MB188" i="28"/>
  <c r="MB200" i="28"/>
  <c r="MB212" i="28"/>
  <c r="MB224" i="28"/>
  <c r="MB236" i="28"/>
  <c r="MB248" i="28"/>
  <c r="MB260" i="28"/>
  <c r="MB16" i="28"/>
  <c r="MB28" i="28"/>
  <c r="MB148" i="28"/>
  <c r="MB151" i="28"/>
  <c r="MB183" i="28"/>
  <c r="MB195" i="28"/>
  <c r="MB207" i="28"/>
  <c r="MB219" i="28"/>
  <c r="MB231" i="28"/>
  <c r="MB40" i="28"/>
  <c r="MB64" i="28"/>
  <c r="MB88" i="28"/>
  <c r="MB112" i="28"/>
  <c r="MB162" i="28"/>
  <c r="MB166" i="28"/>
  <c r="MB168" i="28"/>
  <c r="MB174" i="28"/>
  <c r="MB178" i="28"/>
  <c r="MB190" i="28"/>
  <c r="MB202" i="28"/>
  <c r="MB214" i="28"/>
  <c r="MB226" i="28"/>
  <c r="MB238" i="28"/>
  <c r="MB250" i="28"/>
  <c r="MB262" i="28"/>
  <c r="MB274" i="28"/>
  <c r="MB286" i="28"/>
  <c r="MB136" i="28"/>
  <c r="MB158" i="28"/>
  <c r="MB160" i="28"/>
  <c r="MB170" i="28"/>
  <c r="MB172" i="28"/>
  <c r="MB185" i="28"/>
  <c r="MB197" i="28"/>
  <c r="MB209" i="28"/>
  <c r="MB221" i="28"/>
  <c r="MB233" i="28"/>
  <c r="MB245" i="28"/>
  <c r="MB257" i="28"/>
  <c r="MB269" i="28"/>
  <c r="MB281" i="28"/>
  <c r="MB126" i="28"/>
  <c r="MB146" i="28"/>
  <c r="MB180" i="28"/>
  <c r="MB192" i="28"/>
  <c r="MB204" i="28"/>
  <c r="MB216" i="28"/>
  <c r="MB228" i="28"/>
  <c r="MB240" i="28"/>
  <c r="MB252" i="28"/>
  <c r="MB187" i="28"/>
  <c r="MB199" i="28"/>
  <c r="MB211" i="28"/>
  <c r="MB223" i="28"/>
  <c r="MB235" i="28"/>
  <c r="MB247" i="28"/>
  <c r="MB259" i="28"/>
  <c r="MB271" i="28"/>
  <c r="MB283" i="28"/>
  <c r="MB295" i="28"/>
  <c r="MB307" i="28"/>
  <c r="MB182" i="28"/>
  <c r="MB52" i="28"/>
  <c r="MB76" i="28"/>
  <c r="MB100" i="28"/>
  <c r="MB159" i="28"/>
  <c r="MB161" i="28"/>
  <c r="MB163" i="28"/>
  <c r="MB165" i="28"/>
  <c r="MB171" i="28"/>
  <c r="MB173" i="28"/>
  <c r="MB175" i="28"/>
  <c r="MB177" i="28"/>
  <c r="MB184" i="28"/>
  <c r="MB196" i="28"/>
  <c r="MB208" i="28"/>
  <c r="MB220" i="28"/>
  <c r="MB232" i="28"/>
  <c r="MB244" i="28"/>
  <c r="MB256" i="28"/>
  <c r="MB268" i="28"/>
  <c r="MB243" i="28"/>
  <c r="MB266" i="28"/>
  <c r="MB288" i="28"/>
  <c r="MB290" i="28"/>
  <c r="MB292" i="28"/>
  <c r="MB298" i="28"/>
  <c r="MB300" i="28"/>
  <c r="MB302" i="28"/>
  <c r="MB311" i="28"/>
  <c r="MB272" i="28"/>
  <c r="MB284" i="28"/>
  <c r="MB304" i="28"/>
  <c r="MB276" i="28"/>
  <c r="MB306" i="28"/>
  <c r="MB313" i="28"/>
  <c r="MB249" i="28"/>
  <c r="MB254" i="28"/>
  <c r="MB273" i="28"/>
  <c r="MB279" i="28"/>
  <c r="MB308" i="28"/>
  <c r="MB312" i="28"/>
  <c r="MB194" i="28"/>
  <c r="MB206" i="28"/>
  <c r="MB218" i="28"/>
  <c r="MB230" i="28"/>
  <c r="MB267" i="28"/>
  <c r="MB264" i="28"/>
  <c r="MB310" i="28"/>
  <c r="MB255" i="28"/>
  <c r="MB289" i="28"/>
  <c r="MB291" i="28"/>
  <c r="MB293" i="28"/>
  <c r="MB297" i="28"/>
  <c r="MB301" i="28"/>
  <c r="MB189" i="28"/>
  <c r="MB201" i="28"/>
  <c r="MB213" i="28"/>
  <c r="MB225" i="28"/>
  <c r="MB280" i="28"/>
  <c r="MB285" i="28"/>
  <c r="MB303" i="28"/>
  <c r="MB305" i="28"/>
  <c r="MB237" i="28"/>
  <c r="MB242" i="28"/>
  <c r="MB261" i="28"/>
  <c r="MB309" i="28"/>
  <c r="MB141" i="28"/>
  <c r="MB294" i="28"/>
  <c r="MB296" i="28"/>
  <c r="MB278" i="28"/>
  <c r="IX40" i="28"/>
  <c r="IW40" i="28"/>
  <c r="MC16" i="28" l="1"/>
  <c r="MC28" i="28"/>
  <c r="MC40" i="28"/>
  <c r="MC52" i="28"/>
  <c r="MC64" i="28"/>
  <c r="MC76" i="28"/>
  <c r="MC88" i="28"/>
  <c r="MC100" i="28"/>
  <c r="MC112" i="28"/>
  <c r="MC124" i="28"/>
  <c r="MC136" i="28"/>
  <c r="MC148" i="28"/>
  <c r="MC160" i="28"/>
  <c r="MC172" i="28"/>
  <c r="MC23" i="28"/>
  <c r="MC35" i="28"/>
  <c r="MC47" i="28"/>
  <c r="MC59" i="28"/>
  <c r="MC71" i="28"/>
  <c r="MC83" i="28"/>
  <c r="MC95" i="28"/>
  <c r="MC107" i="28"/>
  <c r="MC18" i="28"/>
  <c r="MC30" i="28"/>
  <c r="MC42" i="28"/>
  <c r="MC54" i="28"/>
  <c r="MC66" i="28"/>
  <c r="MC78" i="28"/>
  <c r="MC90" i="28"/>
  <c r="MC102" i="28"/>
  <c r="MC114" i="28"/>
  <c r="MC126" i="28"/>
  <c r="MC138" i="28"/>
  <c r="MC25" i="28"/>
  <c r="MC37" i="28"/>
  <c r="MC49" i="28"/>
  <c r="MC61" i="28"/>
  <c r="MC73" i="28"/>
  <c r="MC85" i="28"/>
  <c r="MC97" i="28"/>
  <c r="MC109" i="28"/>
  <c r="MC121" i="28"/>
  <c r="MC133" i="28"/>
  <c r="MC145" i="28"/>
  <c r="MC157" i="28"/>
  <c r="MC169" i="28"/>
  <c r="MC20" i="28"/>
  <c r="MC32" i="28"/>
  <c r="MC44" i="28"/>
  <c r="MC56" i="28"/>
  <c r="MC68" i="28"/>
  <c r="MC80" i="28"/>
  <c r="MC92" i="28"/>
  <c r="MC104" i="28"/>
  <c r="MC116" i="28"/>
  <c r="MC128" i="28"/>
  <c r="MC15" i="28"/>
  <c r="MC27" i="28"/>
  <c r="MC39" i="28"/>
  <c r="MC51" i="28"/>
  <c r="MC63" i="28"/>
  <c r="MC75" i="28"/>
  <c r="MC87" i="28"/>
  <c r="MC99" i="28"/>
  <c r="MC111" i="28"/>
  <c r="MC123" i="28"/>
  <c r="MC135" i="28"/>
  <c r="MC147" i="28"/>
  <c r="MC22" i="28"/>
  <c r="MC34" i="28"/>
  <c r="MC46" i="28"/>
  <c r="MC58" i="28"/>
  <c r="MC70" i="28"/>
  <c r="MC82" i="28"/>
  <c r="MC94" i="28"/>
  <c r="MC106" i="28"/>
  <c r="MC118" i="28"/>
  <c r="MC130" i="28"/>
  <c r="MC142" i="28"/>
  <c r="MC17" i="28"/>
  <c r="MC29" i="28"/>
  <c r="MC41" i="28"/>
  <c r="MC53" i="28"/>
  <c r="MC65" i="28"/>
  <c r="MC77" i="28"/>
  <c r="MC89" i="28"/>
  <c r="MC101" i="28"/>
  <c r="MC113" i="28"/>
  <c r="MC125" i="28"/>
  <c r="MC137" i="28"/>
  <c r="MC149" i="28"/>
  <c r="MC24" i="28"/>
  <c r="MC36" i="28"/>
  <c r="MC48" i="28"/>
  <c r="MC60" i="28"/>
  <c r="MC72" i="28"/>
  <c r="MC84" i="28"/>
  <c r="MC96" i="28"/>
  <c r="MC108" i="28"/>
  <c r="MC120" i="28"/>
  <c r="MC132" i="28"/>
  <c r="MC19" i="28"/>
  <c r="MC31" i="28"/>
  <c r="MC43" i="28"/>
  <c r="MC55" i="28"/>
  <c r="MC67" i="28"/>
  <c r="MC79" i="28"/>
  <c r="MC91" i="28"/>
  <c r="MC103" i="28"/>
  <c r="MC115" i="28"/>
  <c r="MC127" i="28"/>
  <c r="MC26" i="28"/>
  <c r="MC38" i="28"/>
  <c r="MC50" i="28"/>
  <c r="MC62" i="28"/>
  <c r="MC74" i="28"/>
  <c r="MC86" i="28"/>
  <c r="MC98" i="28"/>
  <c r="MC110" i="28"/>
  <c r="MC122" i="28"/>
  <c r="MC45" i="28"/>
  <c r="MC69" i="28"/>
  <c r="MC93" i="28"/>
  <c r="MC117" i="28"/>
  <c r="MC129" i="28"/>
  <c r="MC134" i="28"/>
  <c r="MC159" i="28"/>
  <c r="MC161" i="28"/>
  <c r="MC163" i="28"/>
  <c r="MC165" i="28"/>
  <c r="MC167" i="28"/>
  <c r="MC171" i="28"/>
  <c r="MC173" i="28"/>
  <c r="MC175" i="28"/>
  <c r="MC177" i="28"/>
  <c r="MC184" i="28"/>
  <c r="MC196" i="28"/>
  <c r="MC208" i="28"/>
  <c r="MC220" i="28"/>
  <c r="MC232" i="28"/>
  <c r="MC244" i="28"/>
  <c r="MC256" i="28"/>
  <c r="MC268" i="28"/>
  <c r="MC280" i="28"/>
  <c r="MC292" i="28"/>
  <c r="MC150" i="28"/>
  <c r="MC155" i="28"/>
  <c r="MC179" i="28"/>
  <c r="MC191" i="28"/>
  <c r="MC203" i="28"/>
  <c r="MC215" i="28"/>
  <c r="MC227" i="28"/>
  <c r="MC239" i="28"/>
  <c r="MC251" i="28"/>
  <c r="MC263" i="28"/>
  <c r="MC275" i="28"/>
  <c r="MC186" i="28"/>
  <c r="MC198" i="28"/>
  <c r="MC210" i="28"/>
  <c r="MC222" i="28"/>
  <c r="MC234" i="28"/>
  <c r="MC246" i="28"/>
  <c r="MC258" i="28"/>
  <c r="MC270" i="28"/>
  <c r="MD14" i="28"/>
  <c r="MC139" i="28"/>
  <c r="MC153" i="28"/>
  <c r="MC181" i="28"/>
  <c r="MC193" i="28"/>
  <c r="MC205" i="28"/>
  <c r="MC217" i="28"/>
  <c r="MC229" i="28"/>
  <c r="MC241" i="28"/>
  <c r="MC253" i="28"/>
  <c r="MC188" i="28"/>
  <c r="MC200" i="28"/>
  <c r="MC212" i="28"/>
  <c r="MC224" i="28"/>
  <c r="MC119" i="28"/>
  <c r="MC131" i="28"/>
  <c r="MC151" i="28"/>
  <c r="MC164" i="28"/>
  <c r="MC176" i="28"/>
  <c r="MC183" i="28"/>
  <c r="MC195" i="28"/>
  <c r="MC207" i="28"/>
  <c r="MC219" i="28"/>
  <c r="MC231" i="28"/>
  <c r="MC243" i="28"/>
  <c r="MC255" i="28"/>
  <c r="MC267" i="28"/>
  <c r="MC279" i="28"/>
  <c r="MC57" i="28"/>
  <c r="MC81" i="28"/>
  <c r="MC105" i="28"/>
  <c r="MC156" i="28"/>
  <c r="MC162" i="28"/>
  <c r="MC166" i="28"/>
  <c r="MC168" i="28"/>
  <c r="MC174" i="28"/>
  <c r="MC178" i="28"/>
  <c r="MC190" i="28"/>
  <c r="MC202" i="28"/>
  <c r="MC214" i="28"/>
  <c r="MC226" i="28"/>
  <c r="MC238" i="28"/>
  <c r="MC250" i="28"/>
  <c r="MC262" i="28"/>
  <c r="MC274" i="28"/>
  <c r="MC140" i="28"/>
  <c r="MC143" i="28"/>
  <c r="MC158" i="28"/>
  <c r="MC170" i="28"/>
  <c r="MC185" i="28"/>
  <c r="MC197" i="28"/>
  <c r="MC209" i="28"/>
  <c r="MC221" i="28"/>
  <c r="MC233" i="28"/>
  <c r="MC245" i="28"/>
  <c r="MC257" i="28"/>
  <c r="MC146" i="28"/>
  <c r="MC154" i="28"/>
  <c r="MC180" i="28"/>
  <c r="MC192" i="28"/>
  <c r="MC204" i="28"/>
  <c r="MC216" i="28"/>
  <c r="MC228" i="28"/>
  <c r="MC240" i="28"/>
  <c r="MC252" i="28"/>
  <c r="MC264" i="28"/>
  <c r="MC276" i="28"/>
  <c r="MC288" i="28"/>
  <c r="MC300" i="28"/>
  <c r="MC21" i="28"/>
  <c r="MC33" i="28"/>
  <c r="MC141" i="28"/>
  <c r="MC189" i="28"/>
  <c r="MC201" i="28"/>
  <c r="MC213" i="28"/>
  <c r="MC225" i="28"/>
  <c r="MC237" i="28"/>
  <c r="MC249" i="28"/>
  <c r="MC261" i="28"/>
  <c r="MC248" i="28"/>
  <c r="MC294" i="28"/>
  <c r="MC296" i="28"/>
  <c r="MC266" i="28"/>
  <c r="MC286" i="28"/>
  <c r="MC290" i="28"/>
  <c r="MC298" i="28"/>
  <c r="MC302" i="28"/>
  <c r="MC311" i="28"/>
  <c r="MC152" i="28"/>
  <c r="MC187" i="28"/>
  <c r="MC199" i="28"/>
  <c r="MC211" i="28"/>
  <c r="MC223" i="28"/>
  <c r="MC284" i="28"/>
  <c r="MC304" i="28"/>
  <c r="MC144" i="28"/>
  <c r="MC235" i="28"/>
  <c r="MC259" i="28"/>
  <c r="MC282" i="28"/>
  <c r="MC306" i="28"/>
  <c r="MC313" i="28"/>
  <c r="MC254" i="28"/>
  <c r="MC273" i="28"/>
  <c r="MC308" i="28"/>
  <c r="MC182" i="28"/>
  <c r="MC194" i="28"/>
  <c r="MC206" i="28"/>
  <c r="MC218" i="28"/>
  <c r="MC230" i="28"/>
  <c r="MC242" i="28"/>
  <c r="MC269" i="28"/>
  <c r="MC236" i="28"/>
  <c r="MC260" i="28"/>
  <c r="MC271" i="28"/>
  <c r="MC287" i="28"/>
  <c r="MC295" i="28"/>
  <c r="MC299" i="28"/>
  <c r="MC310" i="28"/>
  <c r="MC277" i="28"/>
  <c r="MC289" i="28"/>
  <c r="MC291" i="28"/>
  <c r="MC293" i="28"/>
  <c r="MC297" i="28"/>
  <c r="MC301" i="28"/>
  <c r="MC283" i="28"/>
  <c r="MC285" i="28"/>
  <c r="MC303" i="28"/>
  <c r="MC312" i="28"/>
  <c r="MC305" i="28"/>
  <c r="MC307" i="28"/>
  <c r="MC247" i="28"/>
  <c r="MC265" i="28"/>
  <c r="MC272" i="28"/>
  <c r="MC278" i="28"/>
  <c r="MC281" i="28"/>
  <c r="MC309" i="28"/>
  <c r="IW41" i="28"/>
  <c r="IW42" i="28" s="1"/>
  <c r="IX41" i="28"/>
  <c r="IX42" i="28" s="1"/>
  <c r="ME14" i="28" l="1"/>
  <c r="MD21" i="28"/>
  <c r="MD33" i="28"/>
  <c r="MD45" i="28"/>
  <c r="MD57" i="28"/>
  <c r="MD69" i="28"/>
  <c r="MD81" i="28"/>
  <c r="MD93" i="28"/>
  <c r="MD105" i="28"/>
  <c r="MD117" i="28"/>
  <c r="MD129" i="28"/>
  <c r="MD141" i="28"/>
  <c r="MD153" i="28"/>
  <c r="MD165" i="28"/>
  <c r="MD177" i="28"/>
  <c r="MD16" i="28"/>
  <c r="MD28" i="28"/>
  <c r="MD40" i="28"/>
  <c r="MD52" i="28"/>
  <c r="MD64" i="28"/>
  <c r="MD76" i="28"/>
  <c r="MD88" i="28"/>
  <c r="MD100" i="28"/>
  <c r="MD112" i="28"/>
  <c r="MD23" i="28"/>
  <c r="MD35" i="28"/>
  <c r="MD47" i="28"/>
  <c r="MD59" i="28"/>
  <c r="MD71" i="28"/>
  <c r="MD83" i="28"/>
  <c r="MD95" i="28"/>
  <c r="MD107" i="28"/>
  <c r="MD119" i="28"/>
  <c r="MD131" i="28"/>
  <c r="MD143" i="28"/>
  <c r="MD18" i="28"/>
  <c r="MD30" i="28"/>
  <c r="MD42" i="28"/>
  <c r="MD54" i="28"/>
  <c r="MD66" i="28"/>
  <c r="MD78" i="28"/>
  <c r="MD90" i="28"/>
  <c r="MD102" i="28"/>
  <c r="MD114" i="28"/>
  <c r="MD126" i="28"/>
  <c r="MD138" i="28"/>
  <c r="MD150" i="28"/>
  <c r="MD162" i="28"/>
  <c r="MD174" i="28"/>
  <c r="MD25" i="28"/>
  <c r="MD37" i="28"/>
  <c r="MD49" i="28"/>
  <c r="MD61" i="28"/>
  <c r="MD73" i="28"/>
  <c r="MD85" i="28"/>
  <c r="MD97" i="28"/>
  <c r="MD109" i="28"/>
  <c r="MD121" i="28"/>
  <c r="MD133" i="28"/>
  <c r="MD20" i="28"/>
  <c r="MD32" i="28"/>
  <c r="MD44" i="28"/>
  <c r="MD56" i="28"/>
  <c r="MD68" i="28"/>
  <c r="MD80" i="28"/>
  <c r="MD92" i="28"/>
  <c r="MD104" i="28"/>
  <c r="MD116" i="28"/>
  <c r="MD128" i="28"/>
  <c r="MD140" i="28"/>
  <c r="MD152" i="28"/>
  <c r="MD15" i="28"/>
  <c r="MD27" i="28"/>
  <c r="MD39" i="28"/>
  <c r="MD51" i="28"/>
  <c r="MD63" i="28"/>
  <c r="MD75" i="28"/>
  <c r="MD87" i="28"/>
  <c r="MD99" i="28"/>
  <c r="MD111" i="28"/>
  <c r="MD123" i="28"/>
  <c r="MD135" i="28"/>
  <c r="MD147" i="28"/>
  <c r="MD22" i="28"/>
  <c r="MD34" i="28"/>
  <c r="MD46" i="28"/>
  <c r="MD58" i="28"/>
  <c r="MD70" i="28"/>
  <c r="MD82" i="28"/>
  <c r="MD94" i="28"/>
  <c r="MD106" i="28"/>
  <c r="MD118" i="28"/>
  <c r="MD130" i="28"/>
  <c r="MD142" i="28"/>
  <c r="MD154" i="28"/>
  <c r="MD17" i="28"/>
  <c r="MD29" i="28"/>
  <c r="MD41" i="28"/>
  <c r="MD53" i="28"/>
  <c r="MD65" i="28"/>
  <c r="MD77" i="28"/>
  <c r="MD89" i="28"/>
  <c r="MD101" i="28"/>
  <c r="MD113" i="28"/>
  <c r="MD125" i="28"/>
  <c r="MD137" i="28"/>
  <c r="MD24" i="28"/>
  <c r="MD36" i="28"/>
  <c r="MD48" i="28"/>
  <c r="MD60" i="28"/>
  <c r="MD72" i="28"/>
  <c r="MD84" i="28"/>
  <c r="MD96" i="28"/>
  <c r="MD108" i="28"/>
  <c r="MD120" i="28"/>
  <c r="MD132" i="28"/>
  <c r="MD19" i="28"/>
  <c r="MD31" i="28"/>
  <c r="MD43" i="28"/>
  <c r="MD55" i="28"/>
  <c r="MD67" i="28"/>
  <c r="MD79" i="28"/>
  <c r="MD91" i="28"/>
  <c r="MD103" i="28"/>
  <c r="MD115" i="28"/>
  <c r="MD127" i="28"/>
  <c r="MD189" i="28"/>
  <c r="MD201" i="28"/>
  <c r="MD213" i="28"/>
  <c r="MD225" i="28"/>
  <c r="MD237" i="28"/>
  <c r="MD249" i="28"/>
  <c r="MD261" i="28"/>
  <c r="MD273" i="28"/>
  <c r="MD285" i="28"/>
  <c r="MD297" i="28"/>
  <c r="MD134" i="28"/>
  <c r="MD157" i="28"/>
  <c r="MD159" i="28"/>
  <c r="MD161" i="28"/>
  <c r="MD163" i="28"/>
  <c r="MD167" i="28"/>
  <c r="MD169" i="28"/>
  <c r="MD171" i="28"/>
  <c r="MD173" i="28"/>
  <c r="MD175" i="28"/>
  <c r="MD184" i="28"/>
  <c r="MD196" i="28"/>
  <c r="MD208" i="28"/>
  <c r="MD220" i="28"/>
  <c r="MD232" i="28"/>
  <c r="MD244" i="28"/>
  <c r="MD256" i="28"/>
  <c r="MD268" i="28"/>
  <c r="MD280" i="28"/>
  <c r="MD26" i="28"/>
  <c r="MD62" i="28"/>
  <c r="MD86" i="28"/>
  <c r="MD110" i="28"/>
  <c r="MD155" i="28"/>
  <c r="MD179" i="28"/>
  <c r="MD191" i="28"/>
  <c r="MD203" i="28"/>
  <c r="MD215" i="28"/>
  <c r="MD227" i="28"/>
  <c r="MD239" i="28"/>
  <c r="MD251" i="28"/>
  <c r="MD263" i="28"/>
  <c r="MD275" i="28"/>
  <c r="MD38" i="28"/>
  <c r="MD186" i="28"/>
  <c r="MD198" i="28"/>
  <c r="MD210" i="28"/>
  <c r="MD222" i="28"/>
  <c r="MD234" i="28"/>
  <c r="MD246" i="28"/>
  <c r="MD258" i="28"/>
  <c r="MD124" i="28"/>
  <c r="MD139" i="28"/>
  <c r="MD145" i="28"/>
  <c r="MD181" i="28"/>
  <c r="MD193" i="28"/>
  <c r="MD205" i="28"/>
  <c r="MD217" i="28"/>
  <c r="MD229" i="28"/>
  <c r="MD148" i="28"/>
  <c r="MD188" i="28"/>
  <c r="MD200" i="28"/>
  <c r="MD212" i="28"/>
  <c r="MD224" i="28"/>
  <c r="MD236" i="28"/>
  <c r="MD248" i="28"/>
  <c r="MD260" i="28"/>
  <c r="MD272" i="28"/>
  <c r="MD284" i="28"/>
  <c r="MD151" i="28"/>
  <c r="MD164" i="28"/>
  <c r="MD176" i="28"/>
  <c r="MD183" i="28"/>
  <c r="MD195" i="28"/>
  <c r="MD207" i="28"/>
  <c r="MD219" i="28"/>
  <c r="MD231" i="28"/>
  <c r="MD243" i="28"/>
  <c r="MD255" i="28"/>
  <c r="MD267" i="28"/>
  <c r="MD279" i="28"/>
  <c r="MD136" i="28"/>
  <c r="MD156" i="28"/>
  <c r="MD160" i="28"/>
  <c r="MD166" i="28"/>
  <c r="MD168" i="28"/>
  <c r="MD172" i="28"/>
  <c r="MD178" i="28"/>
  <c r="MD190" i="28"/>
  <c r="MD202" i="28"/>
  <c r="MD214" i="28"/>
  <c r="MD226" i="28"/>
  <c r="MD238" i="28"/>
  <c r="MD250" i="28"/>
  <c r="MD262" i="28"/>
  <c r="MD50" i="28"/>
  <c r="MD74" i="28"/>
  <c r="MD98" i="28"/>
  <c r="MD149" i="28"/>
  <c r="MD158" i="28"/>
  <c r="MD170" i="28"/>
  <c r="MD185" i="28"/>
  <c r="MD197" i="28"/>
  <c r="MD209" i="28"/>
  <c r="MD221" i="28"/>
  <c r="MD233" i="28"/>
  <c r="MD245" i="28"/>
  <c r="MD257" i="28"/>
  <c r="MD269" i="28"/>
  <c r="MD281" i="28"/>
  <c r="MD293" i="28"/>
  <c r="MD305" i="28"/>
  <c r="MD146" i="28"/>
  <c r="MD180" i="28"/>
  <c r="MD122" i="28"/>
  <c r="MD144" i="28"/>
  <c r="MD182" i="28"/>
  <c r="MD194" i="28"/>
  <c r="MD206" i="28"/>
  <c r="MD218" i="28"/>
  <c r="MD230" i="28"/>
  <c r="MD242" i="28"/>
  <c r="MD254" i="28"/>
  <c r="MD266" i="28"/>
  <c r="MD192" i="28"/>
  <c r="MD204" i="28"/>
  <c r="MD216" i="28"/>
  <c r="MD228" i="28"/>
  <c r="MD278" i="28"/>
  <c r="MD309" i="28"/>
  <c r="MD253" i="28"/>
  <c r="MD288" i="28"/>
  <c r="MD292" i="28"/>
  <c r="MD294" i="28"/>
  <c r="MD296" i="28"/>
  <c r="MD300" i="28"/>
  <c r="MD270" i="28"/>
  <c r="MD286" i="28"/>
  <c r="MD290" i="28"/>
  <c r="MD298" i="28"/>
  <c r="MD302" i="28"/>
  <c r="MD311" i="28"/>
  <c r="MD310" i="28"/>
  <c r="MD252" i="28"/>
  <c r="MD265" i="28"/>
  <c r="MD187" i="28"/>
  <c r="MD199" i="28"/>
  <c r="MD211" i="28"/>
  <c r="MD223" i="28"/>
  <c r="MD276" i="28"/>
  <c r="MD304" i="28"/>
  <c r="MD247" i="28"/>
  <c r="MD235" i="28"/>
  <c r="MD240" i="28"/>
  <c r="MD259" i="28"/>
  <c r="MD282" i="28"/>
  <c r="MD306" i="28"/>
  <c r="MD313" i="28"/>
  <c r="MD274" i="28"/>
  <c r="MD307" i="28"/>
  <c r="MD308" i="28"/>
  <c r="MD271" i="28"/>
  <c r="MD264" i="28"/>
  <c r="MD241" i="28"/>
  <c r="MD287" i="28"/>
  <c r="MD295" i="28"/>
  <c r="MD299" i="28"/>
  <c r="MD277" i="28"/>
  <c r="MD289" i="28"/>
  <c r="MD291" i="28"/>
  <c r="MD301" i="28"/>
  <c r="MD283" i="28"/>
  <c r="MD303" i="28"/>
  <c r="MD312" i="28"/>
  <c r="IX43" i="28"/>
  <c r="IX44" i="28" s="1"/>
  <c r="IX45" i="28" s="1"/>
  <c r="IW43" i="28"/>
  <c r="ME26" i="28" l="1"/>
  <c r="ME38" i="28"/>
  <c r="ME50" i="28"/>
  <c r="ME62" i="28"/>
  <c r="ME74" i="28"/>
  <c r="ME86" i="28"/>
  <c r="ME98" i="28"/>
  <c r="ME110" i="28"/>
  <c r="ME122" i="28"/>
  <c r="ME134" i="28"/>
  <c r="ME146" i="28"/>
  <c r="ME158" i="28"/>
  <c r="ME170" i="28"/>
  <c r="MF14" i="28"/>
  <c r="ME21" i="28"/>
  <c r="ME33" i="28"/>
  <c r="ME45" i="28"/>
  <c r="ME57" i="28"/>
  <c r="ME69" i="28"/>
  <c r="ME81" i="28"/>
  <c r="ME93" i="28"/>
  <c r="ME105" i="28"/>
  <c r="ME16" i="28"/>
  <c r="ME28" i="28"/>
  <c r="ME40" i="28"/>
  <c r="ME52" i="28"/>
  <c r="ME64" i="28"/>
  <c r="ME76" i="28"/>
  <c r="ME88" i="28"/>
  <c r="ME100" i="28"/>
  <c r="ME112" i="28"/>
  <c r="ME124" i="28"/>
  <c r="ME136" i="28"/>
  <c r="ME23" i="28"/>
  <c r="ME35" i="28"/>
  <c r="ME47" i="28"/>
  <c r="ME59" i="28"/>
  <c r="ME71" i="28"/>
  <c r="ME83" i="28"/>
  <c r="ME95" i="28"/>
  <c r="ME107" i="28"/>
  <c r="ME119" i="28"/>
  <c r="ME131" i="28"/>
  <c r="ME143" i="28"/>
  <c r="ME155" i="28"/>
  <c r="ME167" i="28"/>
  <c r="ME18" i="28"/>
  <c r="ME30" i="28"/>
  <c r="ME42" i="28"/>
  <c r="ME54" i="28"/>
  <c r="ME66" i="28"/>
  <c r="ME78" i="28"/>
  <c r="ME90" i="28"/>
  <c r="ME102" i="28"/>
  <c r="ME114" i="28"/>
  <c r="ME126" i="28"/>
  <c r="ME25" i="28"/>
  <c r="ME37" i="28"/>
  <c r="ME49" i="28"/>
  <c r="ME61" i="28"/>
  <c r="ME73" i="28"/>
  <c r="ME85" i="28"/>
  <c r="ME97" i="28"/>
  <c r="ME109" i="28"/>
  <c r="ME121" i="28"/>
  <c r="ME133" i="28"/>
  <c r="ME145" i="28"/>
  <c r="ME20" i="28"/>
  <c r="ME32" i="28"/>
  <c r="ME44" i="28"/>
  <c r="ME56" i="28"/>
  <c r="ME68" i="28"/>
  <c r="ME80" i="28"/>
  <c r="ME92" i="28"/>
  <c r="ME104" i="28"/>
  <c r="ME116" i="28"/>
  <c r="ME128" i="28"/>
  <c r="ME140" i="28"/>
  <c r="ME15" i="28"/>
  <c r="ME27" i="28"/>
  <c r="ME39" i="28"/>
  <c r="ME51" i="28"/>
  <c r="ME63" i="28"/>
  <c r="ME75" i="28"/>
  <c r="ME87" i="28"/>
  <c r="ME99" i="28"/>
  <c r="ME111" i="28"/>
  <c r="ME123" i="28"/>
  <c r="ME135" i="28"/>
  <c r="ME147" i="28"/>
  <c r="ME22" i="28"/>
  <c r="ME34" i="28"/>
  <c r="ME46" i="28"/>
  <c r="ME58" i="28"/>
  <c r="ME70" i="28"/>
  <c r="ME82" i="28"/>
  <c r="ME94" i="28"/>
  <c r="ME106" i="28"/>
  <c r="ME118" i="28"/>
  <c r="ME130" i="28"/>
  <c r="ME17" i="28"/>
  <c r="ME29" i="28"/>
  <c r="ME41" i="28"/>
  <c r="ME53" i="28"/>
  <c r="ME65" i="28"/>
  <c r="ME77" i="28"/>
  <c r="ME89" i="28"/>
  <c r="ME101" i="28"/>
  <c r="ME113" i="28"/>
  <c r="ME125" i="28"/>
  <c r="ME24" i="28"/>
  <c r="ME36" i="28"/>
  <c r="ME48" i="28"/>
  <c r="ME60" i="28"/>
  <c r="ME72" i="28"/>
  <c r="ME84" i="28"/>
  <c r="ME96" i="28"/>
  <c r="ME108" i="28"/>
  <c r="ME120" i="28"/>
  <c r="ME141" i="28"/>
  <c r="ME144" i="28"/>
  <c r="ME182" i="28"/>
  <c r="ME194" i="28"/>
  <c r="ME206" i="28"/>
  <c r="ME218" i="28"/>
  <c r="ME230" i="28"/>
  <c r="ME242" i="28"/>
  <c r="ME254" i="28"/>
  <c r="ME266" i="28"/>
  <c r="ME278" i="28"/>
  <c r="ME290" i="28"/>
  <c r="ME117" i="28"/>
  <c r="ME129" i="28"/>
  <c r="ME138" i="28"/>
  <c r="ME165" i="28"/>
  <c r="ME177" i="28"/>
  <c r="ME189" i="28"/>
  <c r="ME201" i="28"/>
  <c r="ME213" i="28"/>
  <c r="ME225" i="28"/>
  <c r="ME237" i="28"/>
  <c r="ME249" i="28"/>
  <c r="ME261" i="28"/>
  <c r="ME273" i="28"/>
  <c r="ME150" i="28"/>
  <c r="ME157" i="28"/>
  <c r="ME159" i="28"/>
  <c r="ME161" i="28"/>
  <c r="ME163" i="28"/>
  <c r="ME169" i="28"/>
  <c r="ME171" i="28"/>
  <c r="ME173" i="28"/>
  <c r="ME175" i="28"/>
  <c r="ME184" i="28"/>
  <c r="ME196" i="28"/>
  <c r="ME208" i="28"/>
  <c r="ME220" i="28"/>
  <c r="ME232" i="28"/>
  <c r="ME244" i="28"/>
  <c r="ME256" i="28"/>
  <c r="ME268" i="28"/>
  <c r="ME55" i="28"/>
  <c r="ME79" i="28"/>
  <c r="ME103" i="28"/>
  <c r="ME142" i="28"/>
  <c r="ME179" i="28"/>
  <c r="ME191" i="28"/>
  <c r="ME203" i="28"/>
  <c r="ME215" i="28"/>
  <c r="ME227" i="28"/>
  <c r="ME239" i="28"/>
  <c r="ME251" i="28"/>
  <c r="ME153" i="28"/>
  <c r="ME186" i="28"/>
  <c r="ME198" i="28"/>
  <c r="ME210" i="28"/>
  <c r="ME222" i="28"/>
  <c r="ME139" i="28"/>
  <c r="ME181" i="28"/>
  <c r="ME193" i="28"/>
  <c r="ME205" i="28"/>
  <c r="ME217" i="28"/>
  <c r="ME229" i="28"/>
  <c r="ME241" i="28"/>
  <c r="ME253" i="28"/>
  <c r="ME265" i="28"/>
  <c r="ME277" i="28"/>
  <c r="ME19" i="28"/>
  <c r="ME31" i="28"/>
  <c r="ME148" i="28"/>
  <c r="ME188" i="28"/>
  <c r="ME200" i="28"/>
  <c r="ME212" i="28"/>
  <c r="ME224" i="28"/>
  <c r="ME236" i="28"/>
  <c r="ME248" i="28"/>
  <c r="ME260" i="28"/>
  <c r="ME272" i="28"/>
  <c r="ME132" i="28"/>
  <c r="ME151" i="28"/>
  <c r="ME162" i="28"/>
  <c r="ME164" i="28"/>
  <c r="ME174" i="28"/>
  <c r="ME176" i="28"/>
  <c r="ME183" i="28"/>
  <c r="ME195" i="28"/>
  <c r="ME207" i="28"/>
  <c r="ME219" i="28"/>
  <c r="ME231" i="28"/>
  <c r="ME243" i="28"/>
  <c r="ME255" i="28"/>
  <c r="ME156" i="28"/>
  <c r="ME160" i="28"/>
  <c r="ME166" i="28"/>
  <c r="ME168" i="28"/>
  <c r="ME172" i="28"/>
  <c r="ME178" i="28"/>
  <c r="ME190" i="28"/>
  <c r="ME202" i="28"/>
  <c r="ME214" i="28"/>
  <c r="ME226" i="28"/>
  <c r="ME238" i="28"/>
  <c r="ME250" i="28"/>
  <c r="ME262" i="28"/>
  <c r="ME274" i="28"/>
  <c r="ME286" i="28"/>
  <c r="ME298" i="28"/>
  <c r="ME43" i="28"/>
  <c r="ME67" i="28"/>
  <c r="ME91" i="28"/>
  <c r="ME115" i="28"/>
  <c r="ME127" i="28"/>
  <c r="ME137" i="28"/>
  <c r="ME149" i="28"/>
  <c r="ME154" i="28"/>
  <c r="ME152" i="28"/>
  <c r="ME187" i="28"/>
  <c r="ME199" i="28"/>
  <c r="ME211" i="28"/>
  <c r="ME223" i="28"/>
  <c r="ME235" i="28"/>
  <c r="ME247" i="28"/>
  <c r="ME259" i="28"/>
  <c r="ME281" i="28"/>
  <c r="ME233" i="28"/>
  <c r="ME192" i="28"/>
  <c r="ME204" i="28"/>
  <c r="ME216" i="28"/>
  <c r="ME228" i="28"/>
  <c r="ME234" i="28"/>
  <c r="ME258" i="28"/>
  <c r="ME309" i="28"/>
  <c r="ME180" i="28"/>
  <c r="ME263" i="28"/>
  <c r="ME288" i="28"/>
  <c r="ME292" i="28"/>
  <c r="ME294" i="28"/>
  <c r="ME296" i="28"/>
  <c r="ME300" i="28"/>
  <c r="ME264" i="28"/>
  <c r="ME221" i="28"/>
  <c r="ME283" i="28"/>
  <c r="ME270" i="28"/>
  <c r="ME284" i="28"/>
  <c r="ME302" i="28"/>
  <c r="ME311" i="28"/>
  <c r="ME245" i="28"/>
  <c r="ME276" i="28"/>
  <c r="ME279" i="28"/>
  <c r="ME304" i="28"/>
  <c r="ME303" i="28"/>
  <c r="ME240" i="28"/>
  <c r="ME267" i="28"/>
  <c r="ME282" i="28"/>
  <c r="ME306" i="28"/>
  <c r="ME313" i="28"/>
  <c r="ME308" i="28"/>
  <c r="ME246" i="28"/>
  <c r="ME197" i="28"/>
  <c r="ME209" i="28"/>
  <c r="ME271" i="28"/>
  <c r="ME280" i="28"/>
  <c r="ME287" i="28"/>
  <c r="ME293" i="28"/>
  <c r="ME295" i="28"/>
  <c r="ME297" i="28"/>
  <c r="ME299" i="28"/>
  <c r="ME310" i="28"/>
  <c r="ME301" i="28"/>
  <c r="ME285" i="28"/>
  <c r="ME289" i="28"/>
  <c r="ME291" i="28"/>
  <c r="ME185" i="28"/>
  <c r="ME305" i="28"/>
  <c r="ME312" i="28"/>
  <c r="ME252" i="28"/>
  <c r="ME269" i="28"/>
  <c r="ME275" i="28"/>
  <c r="ME307" i="28"/>
  <c r="ME257" i="28"/>
  <c r="IX46" i="28"/>
  <c r="IX47" i="28" s="1"/>
  <c r="IW44" i="28"/>
  <c r="IW45" i="28" s="1"/>
  <c r="IW46" i="28" s="1"/>
  <c r="IW47" i="28" s="1"/>
  <c r="IW48" i="28" s="1"/>
  <c r="MF19" i="28" l="1"/>
  <c r="MF31" i="28"/>
  <c r="MF43" i="28"/>
  <c r="MF55" i="28"/>
  <c r="MF67" i="28"/>
  <c r="MF79" i="28"/>
  <c r="MF91" i="28"/>
  <c r="MF103" i="28"/>
  <c r="MF115" i="28"/>
  <c r="MF127" i="28"/>
  <c r="MF139" i="28"/>
  <c r="MF151" i="28"/>
  <c r="MF163" i="28"/>
  <c r="MF175" i="28"/>
  <c r="MF26" i="28"/>
  <c r="MF38" i="28"/>
  <c r="MF50" i="28"/>
  <c r="MF62" i="28"/>
  <c r="MF74" i="28"/>
  <c r="MF86" i="28"/>
  <c r="MF98" i="28"/>
  <c r="MF110" i="28"/>
  <c r="MF21" i="28"/>
  <c r="MF33" i="28"/>
  <c r="MF45" i="28"/>
  <c r="MF57" i="28"/>
  <c r="MF69" i="28"/>
  <c r="MF81" i="28"/>
  <c r="MF93" i="28"/>
  <c r="MF105" i="28"/>
  <c r="MF117" i="28"/>
  <c r="MF129" i="28"/>
  <c r="MF141" i="28"/>
  <c r="MF16" i="28"/>
  <c r="MF28" i="28"/>
  <c r="MF40" i="28"/>
  <c r="MF52" i="28"/>
  <c r="MF64" i="28"/>
  <c r="MF76" i="28"/>
  <c r="MF88" i="28"/>
  <c r="MF100" i="28"/>
  <c r="MF112" i="28"/>
  <c r="MF124" i="28"/>
  <c r="MF136" i="28"/>
  <c r="MF148" i="28"/>
  <c r="MF160" i="28"/>
  <c r="MF172" i="28"/>
  <c r="MF23" i="28"/>
  <c r="MF35" i="28"/>
  <c r="MF47" i="28"/>
  <c r="MF59" i="28"/>
  <c r="MF71" i="28"/>
  <c r="MF83" i="28"/>
  <c r="MF95" i="28"/>
  <c r="MF107" i="28"/>
  <c r="MF119" i="28"/>
  <c r="MF131" i="28"/>
  <c r="MF18" i="28"/>
  <c r="MF30" i="28"/>
  <c r="MF42" i="28"/>
  <c r="MF54" i="28"/>
  <c r="MF66" i="28"/>
  <c r="MF78" i="28"/>
  <c r="MF90" i="28"/>
  <c r="MF102" i="28"/>
  <c r="MF114" i="28"/>
  <c r="MF126" i="28"/>
  <c r="MF138" i="28"/>
  <c r="MF150" i="28"/>
  <c r="MF25" i="28"/>
  <c r="MF37" i="28"/>
  <c r="MF49" i="28"/>
  <c r="MF61" i="28"/>
  <c r="MF73" i="28"/>
  <c r="MF85" i="28"/>
  <c r="MF97" i="28"/>
  <c r="MF109" i="28"/>
  <c r="MF121" i="28"/>
  <c r="MF133" i="28"/>
  <c r="MF145" i="28"/>
  <c r="MF20" i="28"/>
  <c r="MF32" i="28"/>
  <c r="MF44" i="28"/>
  <c r="MF56" i="28"/>
  <c r="MF68" i="28"/>
  <c r="MF80" i="28"/>
  <c r="MF92" i="28"/>
  <c r="MF104" i="28"/>
  <c r="MF116" i="28"/>
  <c r="MF128" i="28"/>
  <c r="MF140" i="28"/>
  <c r="MF152" i="28"/>
  <c r="MF15" i="28"/>
  <c r="MF27" i="28"/>
  <c r="MF39" i="28"/>
  <c r="MF51" i="28"/>
  <c r="MF63" i="28"/>
  <c r="MF75" i="28"/>
  <c r="MF87" i="28"/>
  <c r="MF99" i="28"/>
  <c r="MF111" i="28"/>
  <c r="MF123" i="28"/>
  <c r="MF135" i="28"/>
  <c r="MF22" i="28"/>
  <c r="MF34" i="28"/>
  <c r="MF46" i="28"/>
  <c r="MF58" i="28"/>
  <c r="MF70" i="28"/>
  <c r="MF82" i="28"/>
  <c r="MF94" i="28"/>
  <c r="MF106" i="28"/>
  <c r="MF118" i="28"/>
  <c r="MF130" i="28"/>
  <c r="MF17" i="28"/>
  <c r="MF29" i="28"/>
  <c r="MF41" i="28"/>
  <c r="MF53" i="28"/>
  <c r="MF65" i="28"/>
  <c r="MF77" i="28"/>
  <c r="MF89" i="28"/>
  <c r="MF101" i="28"/>
  <c r="MF113" i="28"/>
  <c r="MF125" i="28"/>
  <c r="MF24" i="28"/>
  <c r="MF122" i="28"/>
  <c r="MF187" i="28"/>
  <c r="MF199" i="28"/>
  <c r="MF211" i="28"/>
  <c r="MF223" i="28"/>
  <c r="MF235" i="28"/>
  <c r="MF247" i="28"/>
  <c r="MF259" i="28"/>
  <c r="MF271" i="28"/>
  <c r="MF283" i="28"/>
  <c r="MF295" i="28"/>
  <c r="MF36" i="28"/>
  <c r="MF144" i="28"/>
  <c r="MF147" i="28"/>
  <c r="MF182" i="28"/>
  <c r="MF194" i="28"/>
  <c r="MF206" i="28"/>
  <c r="MF218" i="28"/>
  <c r="MF230" i="28"/>
  <c r="MF242" i="28"/>
  <c r="MF254" i="28"/>
  <c r="MF266" i="28"/>
  <c r="MF278" i="28"/>
  <c r="MF134" i="28"/>
  <c r="MF165" i="28"/>
  <c r="MF167" i="28"/>
  <c r="MF177" i="28"/>
  <c r="MF189" i="28"/>
  <c r="MF201" i="28"/>
  <c r="MF213" i="28"/>
  <c r="MF225" i="28"/>
  <c r="MF237" i="28"/>
  <c r="MF249" i="28"/>
  <c r="MF261" i="28"/>
  <c r="MF273" i="28"/>
  <c r="MF155" i="28"/>
  <c r="MF157" i="28"/>
  <c r="MF159" i="28"/>
  <c r="MF161" i="28"/>
  <c r="MF169" i="28"/>
  <c r="MF171" i="28"/>
  <c r="MF173" i="28"/>
  <c r="MF184" i="28"/>
  <c r="MF196" i="28"/>
  <c r="MF208" i="28"/>
  <c r="MF220" i="28"/>
  <c r="MF232" i="28"/>
  <c r="MF244" i="28"/>
  <c r="MF256" i="28"/>
  <c r="MF142" i="28"/>
  <c r="MF179" i="28"/>
  <c r="MF191" i="28"/>
  <c r="MF203" i="28"/>
  <c r="MF215" i="28"/>
  <c r="MF227" i="28"/>
  <c r="MF48" i="28"/>
  <c r="MF72" i="28"/>
  <c r="MF96" i="28"/>
  <c r="MF153" i="28"/>
  <c r="MF186" i="28"/>
  <c r="MF198" i="28"/>
  <c r="MF210" i="28"/>
  <c r="MF222" i="28"/>
  <c r="MF234" i="28"/>
  <c r="MF246" i="28"/>
  <c r="MF258" i="28"/>
  <c r="MF270" i="28"/>
  <c r="MF282" i="28"/>
  <c r="MF181" i="28"/>
  <c r="MF193" i="28"/>
  <c r="MF205" i="28"/>
  <c r="MF217" i="28"/>
  <c r="MF229" i="28"/>
  <c r="MF241" i="28"/>
  <c r="MF253" i="28"/>
  <c r="MF265" i="28"/>
  <c r="MF277" i="28"/>
  <c r="MF120" i="28"/>
  <c r="MF188" i="28"/>
  <c r="MF200" i="28"/>
  <c r="MF212" i="28"/>
  <c r="MF224" i="28"/>
  <c r="MF236" i="28"/>
  <c r="MF248" i="28"/>
  <c r="MF260" i="28"/>
  <c r="MF132" i="28"/>
  <c r="MF143" i="28"/>
  <c r="MF162" i="28"/>
  <c r="MF164" i="28"/>
  <c r="MF174" i="28"/>
  <c r="MF176" i="28"/>
  <c r="MF183" i="28"/>
  <c r="MF195" i="28"/>
  <c r="MF207" i="28"/>
  <c r="MF219" i="28"/>
  <c r="MF231" i="28"/>
  <c r="MF243" i="28"/>
  <c r="MF255" i="28"/>
  <c r="MF267" i="28"/>
  <c r="MF279" i="28"/>
  <c r="MF291" i="28"/>
  <c r="MF303" i="28"/>
  <c r="MF156" i="28"/>
  <c r="MF158" i="28"/>
  <c r="MF166" i="28"/>
  <c r="MF168" i="28"/>
  <c r="MF170" i="28"/>
  <c r="MF178" i="28"/>
  <c r="MF60" i="28"/>
  <c r="MF84" i="28"/>
  <c r="MF108" i="28"/>
  <c r="MF180" i="28"/>
  <c r="MF192" i="28"/>
  <c r="MF204" i="28"/>
  <c r="MF216" i="28"/>
  <c r="MF228" i="28"/>
  <c r="MF240" i="28"/>
  <c r="MF252" i="28"/>
  <c r="MF264" i="28"/>
  <c r="MF238" i="28"/>
  <c r="MF262" i="28"/>
  <c r="MF269" i="28"/>
  <c r="MF272" i="28"/>
  <c r="MF275" i="28"/>
  <c r="MF307" i="28"/>
  <c r="MF281" i="28"/>
  <c r="MF239" i="28"/>
  <c r="MF309" i="28"/>
  <c r="MF308" i="28"/>
  <c r="MF263" i="28"/>
  <c r="MF286" i="28"/>
  <c r="MF288" i="28"/>
  <c r="MF290" i="28"/>
  <c r="MF292" i="28"/>
  <c r="MF294" i="28"/>
  <c r="MF296" i="28"/>
  <c r="MF298" i="28"/>
  <c r="MF300" i="28"/>
  <c r="MF284" i="28"/>
  <c r="MF302" i="28"/>
  <c r="MF311" i="28"/>
  <c r="MF149" i="28"/>
  <c r="MF154" i="28"/>
  <c r="MF245" i="28"/>
  <c r="MF276" i="28"/>
  <c r="MF304" i="28"/>
  <c r="MF285" i="28"/>
  <c r="MF137" i="28"/>
  <c r="MF146" i="28"/>
  <c r="MF250" i="28"/>
  <c r="MF306" i="28"/>
  <c r="MF313" i="28"/>
  <c r="MF251" i="28"/>
  <c r="MF268" i="28"/>
  <c r="MF274" i="28"/>
  <c r="MF297" i="28"/>
  <c r="MF310" i="28"/>
  <c r="MF190" i="28"/>
  <c r="MF202" i="28"/>
  <c r="MF214" i="28"/>
  <c r="MF226" i="28"/>
  <c r="MF280" i="28"/>
  <c r="MF287" i="28"/>
  <c r="MF293" i="28"/>
  <c r="MF299" i="28"/>
  <c r="MF301" i="28"/>
  <c r="MF185" i="28"/>
  <c r="MF197" i="28"/>
  <c r="MF209" i="28"/>
  <c r="MF221" i="28"/>
  <c r="MF233" i="28"/>
  <c r="MF257" i="28"/>
  <c r="MF305" i="28"/>
  <c r="MF312" i="28"/>
  <c r="MF289" i="28"/>
  <c r="IX48" i="28"/>
  <c r="IX10" i="28" s="1"/>
  <c r="IW49" i="28"/>
  <c r="IW50" i="28" s="1"/>
  <c r="IW51" i="28" l="1"/>
  <c r="IW52" i="28" l="1"/>
  <c r="IW53" i="28" l="1"/>
  <c r="IW54" i="28" s="1"/>
  <c r="IW10" i="28" l="1"/>
  <c r="I14" i="28" l="1"/>
  <c r="L14" i="28" s="1"/>
  <c r="O14" i="28" s="1"/>
  <c r="R14" i="28" s="1"/>
  <c r="U14" i="28" s="1"/>
  <c r="X14" i="28" s="1"/>
  <c r="AA14" i="28" s="1"/>
  <c r="AD14" i="28" s="1"/>
  <c r="AG14" i="28" s="1"/>
  <c r="AJ14" i="28" s="1"/>
  <c r="AM14" i="28" s="1"/>
  <c r="AP14" i="28" s="1"/>
  <c r="AS14" i="28" s="1"/>
  <c r="AV14" i="28" s="1"/>
  <c r="AY14" i="28" s="1"/>
  <c r="BB14" i="28" s="1"/>
  <c r="BE14" i="28" s="1"/>
  <c r="BH14" i="28" s="1"/>
  <c r="BK14" i="28" s="1"/>
  <c r="BN14" i="28" s="1"/>
  <c r="BQ14" i="28" s="1"/>
  <c r="BT14" i="28" s="1"/>
  <c r="BW14" i="28" s="1"/>
  <c r="CL14" i="28" s="1"/>
  <c r="CO14" i="28" s="1"/>
  <c r="HM7" i="28"/>
  <c r="CU274" i="28"/>
  <c r="CV274" i="28"/>
  <c r="FO274" i="28" s="1"/>
  <c r="CW274" i="28"/>
  <c r="CX274" i="28"/>
  <c r="CY274" i="28"/>
  <c r="FR274" i="28" s="1"/>
  <c r="CZ274" i="28"/>
  <c r="FS274" i="28" s="1"/>
  <c r="DA274" i="28"/>
  <c r="EJ274" i="28" s="1"/>
  <c r="DB274" i="28"/>
  <c r="FU274" i="28" s="1"/>
  <c r="DC274" i="28"/>
  <c r="FV274" i="28" s="1"/>
  <c r="DD274" i="28"/>
  <c r="EM274" i="28" s="1"/>
  <c r="DE274" i="28"/>
  <c r="DF274" i="28"/>
  <c r="DG274" i="28"/>
  <c r="EP274" i="28" s="1"/>
  <c r="DH274" i="28"/>
  <c r="EQ274" i="28" s="1"/>
  <c r="DI274" i="28"/>
  <c r="ER274" i="28" s="1"/>
  <c r="DJ274" i="28"/>
  <c r="ES274" i="28" s="1"/>
  <c r="DK274" i="28"/>
  <c r="ET274" i="28" s="1"/>
  <c r="DL274" i="28"/>
  <c r="EU274" i="28" s="1"/>
  <c r="DM274" i="28"/>
  <c r="GF274" i="28" s="1"/>
  <c r="DN274" i="28"/>
  <c r="GG274" i="28" s="1"/>
  <c r="DO274" i="28"/>
  <c r="GH274" i="28" s="1"/>
  <c r="DP274" i="28"/>
  <c r="GI274" i="28" s="1"/>
  <c r="DQ274" i="28"/>
  <c r="DR274" i="28"/>
  <c r="GK274" i="28" s="1"/>
  <c r="DS274" i="28"/>
  <c r="FB274" i="28" s="1"/>
  <c r="DT274" i="28"/>
  <c r="FC274" i="28" s="1"/>
  <c r="ED274" i="28"/>
  <c r="EF274" i="28"/>
  <c r="EG274" i="28"/>
  <c r="EI274" i="28"/>
  <c r="EO274" i="28"/>
  <c r="FN274" i="28"/>
  <c r="FP274" i="28"/>
  <c r="FQ274" i="28"/>
  <c r="FY274" i="28"/>
  <c r="CU275" i="28"/>
  <c r="ED275" i="28" s="1"/>
  <c r="CV275" i="28"/>
  <c r="EE275" i="28" s="1"/>
  <c r="CW275" i="28"/>
  <c r="EF275" i="28" s="1"/>
  <c r="CX275" i="28"/>
  <c r="CY275" i="28"/>
  <c r="FR275" i="28" s="1"/>
  <c r="CZ275" i="28"/>
  <c r="EI275" i="28" s="1"/>
  <c r="DA275" i="28"/>
  <c r="EJ275" i="28" s="1"/>
  <c r="DB275" i="28"/>
  <c r="FU275" i="28" s="1"/>
  <c r="DC275" i="28"/>
  <c r="FV275" i="28" s="1"/>
  <c r="DD275" i="28"/>
  <c r="FW275" i="28" s="1"/>
  <c r="DE275" i="28"/>
  <c r="DF275" i="28"/>
  <c r="EO275" i="28" s="1"/>
  <c r="DG275" i="28"/>
  <c r="FZ275" i="28" s="1"/>
  <c r="DH275" i="28"/>
  <c r="EQ275" i="28" s="1"/>
  <c r="DI275" i="28"/>
  <c r="ER275" i="28" s="1"/>
  <c r="DJ275" i="28"/>
  <c r="DK275" i="28"/>
  <c r="GD275" i="28" s="1"/>
  <c r="DL275" i="28"/>
  <c r="EU275" i="28" s="1"/>
  <c r="DM275" i="28"/>
  <c r="EV275" i="28" s="1"/>
  <c r="DN275" i="28"/>
  <c r="EW275" i="28" s="1"/>
  <c r="DO275" i="28"/>
  <c r="GH275" i="28" s="1"/>
  <c r="DP275" i="28"/>
  <c r="EY275" i="28" s="1"/>
  <c r="DQ275" i="28"/>
  <c r="DR275" i="28"/>
  <c r="FA275" i="28" s="1"/>
  <c r="DS275" i="28"/>
  <c r="GL275" i="28" s="1"/>
  <c r="DT275" i="28"/>
  <c r="GM275" i="28" s="1"/>
  <c r="CU276" i="28"/>
  <c r="FN276" i="28" s="1"/>
  <c r="CV276" i="28"/>
  <c r="EE276" i="28" s="1"/>
  <c r="CW276" i="28"/>
  <c r="FP276" i="28" s="1"/>
  <c r="CX276" i="28"/>
  <c r="EG276" i="28" s="1"/>
  <c r="CY276" i="28"/>
  <c r="CZ276" i="28"/>
  <c r="FS276" i="28" s="1"/>
  <c r="DA276" i="28"/>
  <c r="FT276" i="28" s="1"/>
  <c r="DB276" i="28"/>
  <c r="EK276" i="28" s="1"/>
  <c r="DC276" i="28"/>
  <c r="DD276" i="28"/>
  <c r="FW276" i="28" s="1"/>
  <c r="DE276" i="28"/>
  <c r="FX276" i="28" s="1"/>
  <c r="DF276" i="28"/>
  <c r="FY276" i="28" s="1"/>
  <c r="DG276" i="28"/>
  <c r="EP276" i="28" s="1"/>
  <c r="DH276" i="28"/>
  <c r="GA276" i="28" s="1"/>
  <c r="DI276" i="28"/>
  <c r="ER276" i="28" s="1"/>
  <c r="DJ276" i="28"/>
  <c r="GC276" i="28" s="1"/>
  <c r="DK276" i="28"/>
  <c r="DL276" i="28"/>
  <c r="GE276" i="28" s="1"/>
  <c r="DM276" i="28"/>
  <c r="GF276" i="28" s="1"/>
  <c r="DN276" i="28"/>
  <c r="EW276" i="28" s="1"/>
  <c r="DO276" i="28"/>
  <c r="DP276" i="28"/>
  <c r="EY276" i="28" s="1"/>
  <c r="DQ276" i="28"/>
  <c r="GJ276" i="28" s="1"/>
  <c r="DR276" i="28"/>
  <c r="GK276" i="28" s="1"/>
  <c r="DS276" i="28"/>
  <c r="FB276" i="28" s="1"/>
  <c r="DT276" i="28"/>
  <c r="FC276" i="28" s="1"/>
  <c r="CU277" i="28"/>
  <c r="CV277" i="28"/>
  <c r="CW277" i="28"/>
  <c r="FP277" i="28" s="1"/>
  <c r="CX277" i="28"/>
  <c r="FQ277" i="28" s="1"/>
  <c r="CY277" i="28"/>
  <c r="FR277" i="28" s="1"/>
  <c r="CZ277" i="28"/>
  <c r="EI277" i="28" s="1"/>
  <c r="DA277" i="28"/>
  <c r="FT277" i="28" s="1"/>
  <c r="DB277" i="28"/>
  <c r="EK277" i="28" s="1"/>
  <c r="DC277" i="28"/>
  <c r="EL277" i="28" s="1"/>
  <c r="DD277" i="28"/>
  <c r="EM277" i="28" s="1"/>
  <c r="DE277" i="28"/>
  <c r="FX277" i="28" s="1"/>
  <c r="DF277" i="28"/>
  <c r="FY277" i="28" s="1"/>
  <c r="DG277" i="28"/>
  <c r="DH277" i="28"/>
  <c r="DI277" i="28"/>
  <c r="GB277" i="28" s="1"/>
  <c r="DJ277" i="28"/>
  <c r="GC277" i="28" s="1"/>
  <c r="DK277" i="28"/>
  <c r="ET277" i="28" s="1"/>
  <c r="DL277" i="28"/>
  <c r="EU277" i="28" s="1"/>
  <c r="DM277" i="28"/>
  <c r="GF277" i="28" s="1"/>
  <c r="DN277" i="28"/>
  <c r="EW277" i="28" s="1"/>
  <c r="DO277" i="28"/>
  <c r="GH277" i="28" s="1"/>
  <c r="DP277" i="28"/>
  <c r="GI277" i="28" s="1"/>
  <c r="DQ277" i="28"/>
  <c r="GJ277" i="28" s="1"/>
  <c r="DR277" i="28"/>
  <c r="GK277" i="28" s="1"/>
  <c r="DS277" i="28"/>
  <c r="FB277" i="28" s="1"/>
  <c r="DT277" i="28"/>
  <c r="CU278" i="28"/>
  <c r="FN278" i="28" s="1"/>
  <c r="CV278" i="28"/>
  <c r="EE278" i="28" s="1"/>
  <c r="CW278" i="28"/>
  <c r="EF278" i="28" s="1"/>
  <c r="CX278" i="28"/>
  <c r="FQ278" i="28" s="1"/>
  <c r="CY278" i="28"/>
  <c r="FR278" i="28" s="1"/>
  <c r="CZ278" i="28"/>
  <c r="EI278" i="28" s="1"/>
  <c r="DA278" i="28"/>
  <c r="DB278" i="28"/>
  <c r="FU278" i="28" s="1"/>
  <c r="DC278" i="28"/>
  <c r="FV278" i="28" s="1"/>
  <c r="DD278" i="28"/>
  <c r="FW278" i="28" s="1"/>
  <c r="DE278" i="28"/>
  <c r="EN278" i="28" s="1"/>
  <c r="DF278" i="28"/>
  <c r="EO278" i="28" s="1"/>
  <c r="DG278" i="28"/>
  <c r="EP278" i="28" s="1"/>
  <c r="DH278" i="28"/>
  <c r="EQ278" i="28" s="1"/>
  <c r="DI278" i="28"/>
  <c r="GB278" i="28" s="1"/>
  <c r="DJ278" i="28"/>
  <c r="GC278" i="28" s="1"/>
  <c r="DK278" i="28"/>
  <c r="GD278" i="28" s="1"/>
  <c r="DL278" i="28"/>
  <c r="EU278" i="28" s="1"/>
  <c r="DM278" i="28"/>
  <c r="DN278" i="28"/>
  <c r="DO278" i="28"/>
  <c r="GH278" i="28" s="1"/>
  <c r="DP278" i="28"/>
  <c r="DQ278" i="28"/>
  <c r="EZ278" i="28" s="1"/>
  <c r="DR278" i="28"/>
  <c r="FA278" i="28" s="1"/>
  <c r="DS278" i="28"/>
  <c r="FB278" i="28" s="1"/>
  <c r="DT278" i="28"/>
  <c r="FC278" i="28" s="1"/>
  <c r="CU279" i="28"/>
  <c r="ED279" i="28" s="1"/>
  <c r="CV279" i="28"/>
  <c r="EE279" i="28" s="1"/>
  <c r="CW279" i="28"/>
  <c r="FP279" i="28" s="1"/>
  <c r="CX279" i="28"/>
  <c r="EG279" i="28" s="1"/>
  <c r="CY279" i="28"/>
  <c r="FR279" i="28" s="1"/>
  <c r="CZ279" i="28"/>
  <c r="DA279" i="28"/>
  <c r="EJ279" i="28" s="1"/>
  <c r="DB279" i="28"/>
  <c r="EK279" i="28" s="1"/>
  <c r="DC279" i="28"/>
  <c r="FV279" i="28" s="1"/>
  <c r="DD279" i="28"/>
  <c r="FW279" i="28" s="1"/>
  <c r="DE279" i="28"/>
  <c r="EN279" i="28" s="1"/>
  <c r="DF279" i="28"/>
  <c r="DG279" i="28"/>
  <c r="FZ279" i="28" s="1"/>
  <c r="DH279" i="28"/>
  <c r="EQ279" i="28" s="1"/>
  <c r="DI279" i="28"/>
  <c r="ER279" i="28" s="1"/>
  <c r="DJ279" i="28"/>
  <c r="ES279" i="28" s="1"/>
  <c r="DK279" i="28"/>
  <c r="GD279" i="28" s="1"/>
  <c r="DL279" i="28"/>
  <c r="DM279" i="28"/>
  <c r="EV279" i="28" s="1"/>
  <c r="DN279" i="28"/>
  <c r="EW279" i="28" s="1"/>
  <c r="DO279" i="28"/>
  <c r="GH279" i="28" s="1"/>
  <c r="DP279" i="28"/>
  <c r="GI279" i="28" s="1"/>
  <c r="DQ279" i="28"/>
  <c r="EZ279" i="28" s="1"/>
  <c r="DR279" i="28"/>
  <c r="DS279" i="28"/>
  <c r="GL279" i="28" s="1"/>
  <c r="DT279" i="28"/>
  <c r="GM279" i="28" s="1"/>
  <c r="CU280" i="28"/>
  <c r="FN280" i="28" s="1"/>
  <c r="CV280" i="28"/>
  <c r="FO280" i="28" s="1"/>
  <c r="CW280" i="28"/>
  <c r="CX280" i="28"/>
  <c r="EG280" i="28" s="1"/>
  <c r="CY280" i="28"/>
  <c r="CZ280" i="28"/>
  <c r="FS280" i="28" s="1"/>
  <c r="DA280" i="28"/>
  <c r="FT280" i="28" s="1"/>
  <c r="DB280" i="28"/>
  <c r="EK280" i="28" s="1"/>
  <c r="DC280" i="28"/>
  <c r="EL280" i="28" s="1"/>
  <c r="DD280" i="28"/>
  <c r="EM280" i="28" s="1"/>
  <c r="DE280" i="28"/>
  <c r="EN280" i="28" s="1"/>
  <c r="DF280" i="28"/>
  <c r="FY280" i="28" s="1"/>
  <c r="DG280" i="28"/>
  <c r="DH280" i="28"/>
  <c r="GA280" i="28" s="1"/>
  <c r="DI280" i="28"/>
  <c r="DJ280" i="28"/>
  <c r="ES280" i="28" s="1"/>
  <c r="DK280" i="28"/>
  <c r="DL280" i="28"/>
  <c r="EU280" i="28" s="1"/>
  <c r="DM280" i="28"/>
  <c r="EV280" i="28" s="1"/>
  <c r="DN280" i="28"/>
  <c r="GG280" i="28" s="1"/>
  <c r="DO280" i="28"/>
  <c r="EX280" i="28" s="1"/>
  <c r="DP280" i="28"/>
  <c r="GI280" i="28" s="1"/>
  <c r="DQ280" i="28"/>
  <c r="EZ280" i="28" s="1"/>
  <c r="DR280" i="28"/>
  <c r="FA280" i="28" s="1"/>
  <c r="DS280" i="28"/>
  <c r="DT280" i="28"/>
  <c r="GM280" i="28" s="1"/>
  <c r="CU281" i="28"/>
  <c r="FN281" i="28" s="1"/>
  <c r="CV281" i="28"/>
  <c r="EE281" i="28" s="1"/>
  <c r="CW281" i="28"/>
  <c r="EF281" i="28" s="1"/>
  <c r="CX281" i="28"/>
  <c r="FQ281" i="28" s="1"/>
  <c r="CY281" i="28"/>
  <c r="EH281" i="28" s="1"/>
  <c r="CZ281" i="28"/>
  <c r="FS281" i="28" s="1"/>
  <c r="DA281" i="28"/>
  <c r="FT281" i="28" s="1"/>
  <c r="DB281" i="28"/>
  <c r="FU281" i="28" s="1"/>
  <c r="DC281" i="28"/>
  <c r="EL281" i="28" s="1"/>
  <c r="DD281" i="28"/>
  <c r="DE281" i="28"/>
  <c r="FX281" i="28" s="1"/>
  <c r="DF281" i="28"/>
  <c r="DG281" i="28"/>
  <c r="EP281" i="28" s="1"/>
  <c r="DH281" i="28"/>
  <c r="EQ281" i="28" s="1"/>
  <c r="DI281" i="28"/>
  <c r="GB281" i="28" s="1"/>
  <c r="DJ281" i="28"/>
  <c r="ES281" i="28" s="1"/>
  <c r="DK281" i="28"/>
  <c r="ET281" i="28" s="1"/>
  <c r="DL281" i="28"/>
  <c r="GE281" i="28" s="1"/>
  <c r="DM281" i="28"/>
  <c r="GF281" i="28" s="1"/>
  <c r="DN281" i="28"/>
  <c r="GG281" i="28" s="1"/>
  <c r="DO281" i="28"/>
  <c r="EX281" i="28" s="1"/>
  <c r="DP281" i="28"/>
  <c r="DQ281" i="28"/>
  <c r="GJ281" i="28" s="1"/>
  <c r="DR281" i="28"/>
  <c r="FA281" i="28" s="1"/>
  <c r="DS281" i="28"/>
  <c r="FB281" i="28" s="1"/>
  <c r="DT281" i="28"/>
  <c r="FC281" i="28" s="1"/>
  <c r="CU282" i="28"/>
  <c r="FN282" i="28" s="1"/>
  <c r="CV282" i="28"/>
  <c r="EE282" i="28" s="1"/>
  <c r="CW282" i="28"/>
  <c r="CX282" i="28"/>
  <c r="FQ282" i="28" s="1"/>
  <c r="CY282" i="28"/>
  <c r="EH282" i="28" s="1"/>
  <c r="CZ282" i="28"/>
  <c r="EI282" i="28" s="1"/>
  <c r="DA282" i="28"/>
  <c r="EJ282" i="28" s="1"/>
  <c r="DB282" i="28"/>
  <c r="EK282" i="28" s="1"/>
  <c r="DC282" i="28"/>
  <c r="DD282" i="28"/>
  <c r="EM282" i="28" s="1"/>
  <c r="DE282" i="28"/>
  <c r="FX282" i="28" s="1"/>
  <c r="DF282" i="28"/>
  <c r="FY282" i="28" s="1"/>
  <c r="DG282" i="28"/>
  <c r="FZ282" i="28" s="1"/>
  <c r="DH282" i="28"/>
  <c r="EQ282" i="28" s="1"/>
  <c r="DI282" i="28"/>
  <c r="DJ282" i="28"/>
  <c r="ES282" i="28" s="1"/>
  <c r="DK282" i="28"/>
  <c r="ET282" i="28" s="1"/>
  <c r="DL282" i="28"/>
  <c r="EU282" i="28" s="1"/>
  <c r="DM282" i="28"/>
  <c r="EV282" i="28" s="1"/>
  <c r="DN282" i="28"/>
  <c r="EW282" i="28" s="1"/>
  <c r="DO282" i="28"/>
  <c r="DP282" i="28"/>
  <c r="GI282" i="28" s="1"/>
  <c r="DQ282" i="28"/>
  <c r="EZ282" i="28" s="1"/>
  <c r="DR282" i="28"/>
  <c r="GK282" i="28" s="1"/>
  <c r="DS282" i="28"/>
  <c r="GL282" i="28" s="1"/>
  <c r="DT282" i="28"/>
  <c r="FC282" i="28" s="1"/>
  <c r="CU283" i="28"/>
  <c r="ED283" i="28" s="1"/>
  <c r="CV283" i="28"/>
  <c r="EE283" i="28" s="1"/>
  <c r="CW283" i="28"/>
  <c r="FP283" i="28" s="1"/>
  <c r="CX283" i="28"/>
  <c r="EG283" i="28" s="1"/>
  <c r="CY283" i="28"/>
  <c r="FR283" i="28" s="1"/>
  <c r="CZ283" i="28"/>
  <c r="FS283" i="28" s="1"/>
  <c r="DA283" i="28"/>
  <c r="DB283" i="28"/>
  <c r="DC283" i="28"/>
  <c r="FV283" i="28" s="1"/>
  <c r="DD283" i="28"/>
  <c r="FW283" i="28" s="1"/>
  <c r="DE283" i="28"/>
  <c r="FX283" i="28" s="1"/>
  <c r="DF283" i="28"/>
  <c r="EO283" i="28" s="1"/>
  <c r="DG283" i="28"/>
  <c r="EP283" i="28" s="1"/>
  <c r="DH283" i="28"/>
  <c r="EQ283" i="28" s="1"/>
  <c r="DI283" i="28"/>
  <c r="GB283" i="28" s="1"/>
  <c r="DJ283" i="28"/>
  <c r="GC283" i="28" s="1"/>
  <c r="DK283" i="28"/>
  <c r="GD283" i="28" s="1"/>
  <c r="DL283" i="28"/>
  <c r="GE283" i="28" s="1"/>
  <c r="DM283" i="28"/>
  <c r="DN283" i="28"/>
  <c r="DO283" i="28"/>
  <c r="EX283" i="28" s="1"/>
  <c r="DP283" i="28"/>
  <c r="EY283" i="28" s="1"/>
  <c r="DQ283" i="28"/>
  <c r="EZ283" i="28" s="1"/>
  <c r="DR283" i="28"/>
  <c r="FA283" i="28" s="1"/>
  <c r="DS283" i="28"/>
  <c r="FB283" i="28" s="1"/>
  <c r="DT283" i="28"/>
  <c r="FC283" i="28" s="1"/>
  <c r="EF283" i="28"/>
  <c r="ES283" i="28"/>
  <c r="CU284" i="28"/>
  <c r="CV284" i="28"/>
  <c r="FO284" i="28" s="1"/>
  <c r="CW284" i="28"/>
  <c r="CX284" i="28"/>
  <c r="FQ284" i="28" s="1"/>
  <c r="CY284" i="28"/>
  <c r="EH284" i="28" s="1"/>
  <c r="CZ284" i="28"/>
  <c r="FS284" i="28" s="1"/>
  <c r="DA284" i="28"/>
  <c r="EJ284" i="28" s="1"/>
  <c r="DB284" i="28"/>
  <c r="FU284" i="28" s="1"/>
  <c r="DC284" i="28"/>
  <c r="FV284" i="28" s="1"/>
  <c r="DD284" i="28"/>
  <c r="FW284" i="28" s="1"/>
  <c r="DE284" i="28"/>
  <c r="FX284" i="28" s="1"/>
  <c r="DF284" i="28"/>
  <c r="EO284" i="28" s="1"/>
  <c r="DG284" i="28"/>
  <c r="DH284" i="28"/>
  <c r="EQ284" i="28" s="1"/>
  <c r="DI284" i="28"/>
  <c r="DJ284" i="28"/>
  <c r="ES284" i="28" s="1"/>
  <c r="DK284" i="28"/>
  <c r="ET284" i="28" s="1"/>
  <c r="DL284" i="28"/>
  <c r="EU284" i="28" s="1"/>
  <c r="DM284" i="28"/>
  <c r="EV284" i="28" s="1"/>
  <c r="DN284" i="28"/>
  <c r="EW284" i="28" s="1"/>
  <c r="DO284" i="28"/>
  <c r="GH284" i="28" s="1"/>
  <c r="DP284" i="28"/>
  <c r="GI284" i="28" s="1"/>
  <c r="DQ284" i="28"/>
  <c r="GJ284" i="28" s="1"/>
  <c r="DR284" i="28"/>
  <c r="FA284" i="28" s="1"/>
  <c r="DS284" i="28"/>
  <c r="DT284" i="28"/>
  <c r="FC284" i="28" s="1"/>
  <c r="CU285" i="28"/>
  <c r="ED285" i="28" s="1"/>
  <c r="CV285" i="28"/>
  <c r="FO285" i="28" s="1"/>
  <c r="CW285" i="28"/>
  <c r="FP285" i="28" s="1"/>
  <c r="CX285" i="28"/>
  <c r="CY285" i="28"/>
  <c r="EH285" i="28" s="1"/>
  <c r="CZ285" i="28"/>
  <c r="DA285" i="28"/>
  <c r="FT285" i="28" s="1"/>
  <c r="DB285" i="28"/>
  <c r="FU285" i="28" s="1"/>
  <c r="DC285" i="28"/>
  <c r="FV285" i="28" s="1"/>
  <c r="DD285" i="28"/>
  <c r="EM285" i="28" s="1"/>
  <c r="DE285" i="28"/>
  <c r="EN285" i="28" s="1"/>
  <c r="DF285" i="28"/>
  <c r="FY285" i="28" s="1"/>
  <c r="DG285" i="28"/>
  <c r="EP285" i="28" s="1"/>
  <c r="DH285" i="28"/>
  <c r="DI285" i="28"/>
  <c r="GB285" i="28" s="1"/>
  <c r="DJ285" i="28"/>
  <c r="DK285" i="28"/>
  <c r="ET285" i="28" s="1"/>
  <c r="DL285" i="28"/>
  <c r="DM285" i="28"/>
  <c r="GF285" i="28" s="1"/>
  <c r="DN285" i="28"/>
  <c r="EW285" i="28" s="1"/>
  <c r="DO285" i="28"/>
  <c r="EX285" i="28" s="1"/>
  <c r="DP285" i="28"/>
  <c r="EY285" i="28" s="1"/>
  <c r="DQ285" i="28"/>
  <c r="EZ285" i="28" s="1"/>
  <c r="DR285" i="28"/>
  <c r="FA285" i="28" s="1"/>
  <c r="DS285" i="28"/>
  <c r="FB285" i="28" s="1"/>
  <c r="DT285" i="28"/>
  <c r="EF285" i="28"/>
  <c r="CU286" i="28"/>
  <c r="FN286" i="28" s="1"/>
  <c r="CV286" i="28"/>
  <c r="EE286" i="28" s="1"/>
  <c r="CW286" i="28"/>
  <c r="EF286" i="28" s="1"/>
  <c r="CX286" i="28"/>
  <c r="EG286" i="28" s="1"/>
  <c r="CY286" i="28"/>
  <c r="EH286" i="28" s="1"/>
  <c r="CZ286" i="28"/>
  <c r="EI286" i="28" s="1"/>
  <c r="DA286" i="28"/>
  <c r="FT286" i="28" s="1"/>
  <c r="DB286" i="28"/>
  <c r="FU286" i="28" s="1"/>
  <c r="DC286" i="28"/>
  <c r="FV286" i="28" s="1"/>
  <c r="DD286" i="28"/>
  <c r="EM286" i="28" s="1"/>
  <c r="DE286" i="28"/>
  <c r="DF286" i="28"/>
  <c r="FY286" i="28" s="1"/>
  <c r="DG286" i="28"/>
  <c r="EP286" i="28" s="1"/>
  <c r="DH286" i="28"/>
  <c r="EQ286" i="28" s="1"/>
  <c r="DI286" i="28"/>
  <c r="ER286" i="28" s="1"/>
  <c r="DJ286" i="28"/>
  <c r="ES286" i="28" s="1"/>
  <c r="DK286" i="28"/>
  <c r="ET286" i="28" s="1"/>
  <c r="DL286" i="28"/>
  <c r="EU286" i="28" s="1"/>
  <c r="DM286" i="28"/>
  <c r="GF286" i="28" s="1"/>
  <c r="DN286" i="28"/>
  <c r="GG286" i="28" s="1"/>
  <c r="DO286" i="28"/>
  <c r="GH286" i="28" s="1"/>
  <c r="DP286" i="28"/>
  <c r="DQ286" i="28"/>
  <c r="DR286" i="28"/>
  <c r="DS286" i="28"/>
  <c r="GL286" i="28" s="1"/>
  <c r="DT286" i="28"/>
  <c r="FC286" i="28" s="1"/>
  <c r="CU287" i="28"/>
  <c r="CV287" i="28"/>
  <c r="FO287" i="28" s="1"/>
  <c r="CW287" i="28"/>
  <c r="EF287" i="28" s="1"/>
  <c r="CX287" i="28"/>
  <c r="CY287" i="28"/>
  <c r="EH287" i="28" s="1"/>
  <c r="CZ287" i="28"/>
  <c r="FS287" i="28" s="1"/>
  <c r="DA287" i="28"/>
  <c r="EJ287" i="28" s="1"/>
  <c r="DB287" i="28"/>
  <c r="EK287" i="28" s="1"/>
  <c r="DC287" i="28"/>
  <c r="EL287" i="28" s="1"/>
  <c r="DD287" i="28"/>
  <c r="EM287" i="28" s="1"/>
  <c r="DE287" i="28"/>
  <c r="EN287" i="28" s="1"/>
  <c r="DF287" i="28"/>
  <c r="EO287" i="28" s="1"/>
  <c r="DG287" i="28"/>
  <c r="FZ287" i="28" s="1"/>
  <c r="DH287" i="28"/>
  <c r="GA287" i="28" s="1"/>
  <c r="DI287" i="28"/>
  <c r="ER287" i="28" s="1"/>
  <c r="DJ287" i="28"/>
  <c r="DK287" i="28"/>
  <c r="GD287" i="28" s="1"/>
  <c r="DL287" i="28"/>
  <c r="GE287" i="28" s="1"/>
  <c r="DM287" i="28"/>
  <c r="EV287" i="28" s="1"/>
  <c r="DN287" i="28"/>
  <c r="EW287" i="28" s="1"/>
  <c r="DO287" i="28"/>
  <c r="EX287" i="28" s="1"/>
  <c r="DP287" i="28"/>
  <c r="EY287" i="28" s="1"/>
  <c r="DQ287" i="28"/>
  <c r="EZ287" i="28" s="1"/>
  <c r="DR287" i="28"/>
  <c r="FA287" i="28" s="1"/>
  <c r="DS287" i="28"/>
  <c r="GL287" i="28" s="1"/>
  <c r="DT287" i="28"/>
  <c r="GM287" i="28" s="1"/>
  <c r="CU288" i="28"/>
  <c r="ED288" i="28" s="1"/>
  <c r="CV288" i="28"/>
  <c r="CW288" i="28"/>
  <c r="FP288" i="28" s="1"/>
  <c r="CX288" i="28"/>
  <c r="EG288" i="28" s="1"/>
  <c r="CY288" i="28"/>
  <c r="EH288" i="28" s="1"/>
  <c r="CZ288" i="28"/>
  <c r="FS288" i="28" s="1"/>
  <c r="DA288" i="28"/>
  <c r="FT288" i="28" s="1"/>
  <c r="DB288" i="28"/>
  <c r="EK288" i="28" s="1"/>
  <c r="DC288" i="28"/>
  <c r="DD288" i="28"/>
  <c r="FW288" i="28" s="1"/>
  <c r="DE288" i="28"/>
  <c r="EN288" i="28" s="1"/>
  <c r="DF288" i="28"/>
  <c r="DG288" i="28"/>
  <c r="EP288" i="28" s="1"/>
  <c r="DH288" i="28"/>
  <c r="EQ288" i="28" s="1"/>
  <c r="DI288" i="28"/>
  <c r="ER288" i="28" s="1"/>
  <c r="DJ288" i="28"/>
  <c r="ES288" i="28" s="1"/>
  <c r="DK288" i="28"/>
  <c r="ET288" i="28" s="1"/>
  <c r="DL288" i="28"/>
  <c r="GE288" i="28" s="1"/>
  <c r="DM288" i="28"/>
  <c r="GF288" i="28" s="1"/>
  <c r="DN288" i="28"/>
  <c r="EW288" i="28" s="1"/>
  <c r="DO288" i="28"/>
  <c r="DP288" i="28"/>
  <c r="EY288" i="28" s="1"/>
  <c r="DQ288" i="28"/>
  <c r="GJ288" i="28" s="1"/>
  <c r="DR288" i="28"/>
  <c r="DS288" i="28"/>
  <c r="FB288" i="28" s="1"/>
  <c r="DT288" i="28"/>
  <c r="EF288" i="28"/>
  <c r="CU289" i="28"/>
  <c r="CV289" i="28"/>
  <c r="EE289" i="28" s="1"/>
  <c r="CW289" i="28"/>
  <c r="FP289" i="28" s="1"/>
  <c r="CX289" i="28"/>
  <c r="FQ289" i="28" s="1"/>
  <c r="CY289" i="28"/>
  <c r="EH289" i="28" s="1"/>
  <c r="CZ289" i="28"/>
  <c r="EI289" i="28" s="1"/>
  <c r="DA289" i="28"/>
  <c r="EJ289" i="28" s="1"/>
  <c r="DB289" i="28"/>
  <c r="FU289" i="28" s="1"/>
  <c r="DC289" i="28"/>
  <c r="FV289" i="28" s="1"/>
  <c r="DD289" i="28"/>
  <c r="FW289" i="28" s="1"/>
  <c r="DE289" i="28"/>
  <c r="FX289" i="28" s="1"/>
  <c r="DF289" i="28"/>
  <c r="FY289" i="28" s="1"/>
  <c r="DG289" i="28"/>
  <c r="DH289" i="28"/>
  <c r="EQ289" i="28" s="1"/>
  <c r="DI289" i="28"/>
  <c r="ER289" i="28" s="1"/>
  <c r="DJ289" i="28"/>
  <c r="GC289" i="28" s="1"/>
  <c r="DK289" i="28"/>
  <c r="ET289" i="28" s="1"/>
  <c r="DL289" i="28"/>
  <c r="EU289" i="28" s="1"/>
  <c r="DM289" i="28"/>
  <c r="EV289" i="28" s="1"/>
  <c r="DN289" i="28"/>
  <c r="EW289" i="28" s="1"/>
  <c r="DO289" i="28"/>
  <c r="EX289" i="28" s="1"/>
  <c r="DP289" i="28"/>
  <c r="EY289" i="28" s="1"/>
  <c r="DQ289" i="28"/>
  <c r="GJ289" i="28" s="1"/>
  <c r="DR289" i="28"/>
  <c r="GK289" i="28" s="1"/>
  <c r="DS289" i="28"/>
  <c r="DT289" i="28"/>
  <c r="FC289" i="28" s="1"/>
  <c r="CU290" i="28"/>
  <c r="FN290" i="28" s="1"/>
  <c r="CV290" i="28"/>
  <c r="FO290" i="28" s="1"/>
  <c r="CW290" i="28"/>
  <c r="FP290" i="28" s="1"/>
  <c r="CX290" i="28"/>
  <c r="CY290" i="28"/>
  <c r="FR290" i="28" s="1"/>
  <c r="CZ290" i="28"/>
  <c r="EI290" i="28" s="1"/>
  <c r="DA290" i="28"/>
  <c r="EJ290" i="28" s="1"/>
  <c r="DB290" i="28"/>
  <c r="EK290" i="28" s="1"/>
  <c r="DC290" i="28"/>
  <c r="EL290" i="28" s="1"/>
  <c r="DD290" i="28"/>
  <c r="EM290" i="28" s="1"/>
  <c r="DE290" i="28"/>
  <c r="DF290" i="28"/>
  <c r="EO290" i="28" s="1"/>
  <c r="DG290" i="28"/>
  <c r="EP290" i="28" s="1"/>
  <c r="DH290" i="28"/>
  <c r="DI290" i="28"/>
  <c r="GB290" i="28" s="1"/>
  <c r="DJ290" i="28"/>
  <c r="DK290" i="28"/>
  <c r="GD290" i="28" s="1"/>
  <c r="DL290" i="28"/>
  <c r="EU290" i="28" s="1"/>
  <c r="DM290" i="28"/>
  <c r="EV290" i="28" s="1"/>
  <c r="DN290" i="28"/>
  <c r="EW290" i="28" s="1"/>
  <c r="DO290" i="28"/>
  <c r="GH290" i="28" s="1"/>
  <c r="DP290" i="28"/>
  <c r="GI290" i="28" s="1"/>
  <c r="DQ290" i="28"/>
  <c r="DR290" i="28"/>
  <c r="FA290" i="28" s="1"/>
  <c r="DS290" i="28"/>
  <c r="FB290" i="28" s="1"/>
  <c r="DT290" i="28"/>
  <c r="GM290" i="28" s="1"/>
  <c r="CU291" i="28"/>
  <c r="ED291" i="28" s="1"/>
  <c r="CV291" i="28"/>
  <c r="FO291" i="28" s="1"/>
  <c r="CW291" i="28"/>
  <c r="EF291" i="28" s="1"/>
  <c r="CX291" i="28"/>
  <c r="EG291" i="28" s="1"/>
  <c r="CY291" i="28"/>
  <c r="EH291" i="28" s="1"/>
  <c r="CZ291" i="28"/>
  <c r="DA291" i="28"/>
  <c r="DB291" i="28"/>
  <c r="FU291" i="28" s="1"/>
  <c r="DC291" i="28"/>
  <c r="EL291" i="28" s="1"/>
  <c r="DD291" i="28"/>
  <c r="FW291" i="28" s="1"/>
  <c r="DE291" i="28"/>
  <c r="EN291" i="28" s="1"/>
  <c r="DF291" i="28"/>
  <c r="EO291" i="28" s="1"/>
  <c r="DG291" i="28"/>
  <c r="FZ291" i="28" s="1"/>
  <c r="DH291" i="28"/>
  <c r="GA291" i="28" s="1"/>
  <c r="DI291" i="28"/>
  <c r="GB291" i="28" s="1"/>
  <c r="DJ291" i="28"/>
  <c r="ES291" i="28" s="1"/>
  <c r="DK291" i="28"/>
  <c r="ET291" i="28" s="1"/>
  <c r="DL291" i="28"/>
  <c r="DM291" i="28"/>
  <c r="DN291" i="28"/>
  <c r="EW291" i="28" s="1"/>
  <c r="DO291" i="28"/>
  <c r="GH291" i="28" s="1"/>
  <c r="DP291" i="28"/>
  <c r="EY291" i="28" s="1"/>
  <c r="DQ291" i="28"/>
  <c r="EZ291" i="28" s="1"/>
  <c r="DR291" i="28"/>
  <c r="GK291" i="28" s="1"/>
  <c r="DS291" i="28"/>
  <c r="FB291" i="28" s="1"/>
  <c r="DT291" i="28"/>
  <c r="GM291" i="28" s="1"/>
  <c r="CU292" i="28"/>
  <c r="FN292" i="28" s="1"/>
  <c r="CV292" i="28"/>
  <c r="CW292" i="28"/>
  <c r="CX292" i="28"/>
  <c r="EG292" i="28" s="1"/>
  <c r="CY292" i="28"/>
  <c r="FR292" i="28" s="1"/>
  <c r="CZ292" i="28"/>
  <c r="FS292" i="28" s="1"/>
  <c r="DA292" i="28"/>
  <c r="EJ292" i="28" s="1"/>
  <c r="DB292" i="28"/>
  <c r="EK292" i="28" s="1"/>
  <c r="DC292" i="28"/>
  <c r="FV292" i="28" s="1"/>
  <c r="DD292" i="28"/>
  <c r="EM292" i="28" s="1"/>
  <c r="DE292" i="28"/>
  <c r="FX292" i="28" s="1"/>
  <c r="DF292" i="28"/>
  <c r="FY292" i="28" s="1"/>
  <c r="DG292" i="28"/>
  <c r="DH292" i="28"/>
  <c r="DI292" i="28"/>
  <c r="DJ292" i="28"/>
  <c r="ES292" i="28" s="1"/>
  <c r="DK292" i="28"/>
  <c r="GD292" i="28" s="1"/>
  <c r="DL292" i="28"/>
  <c r="EU292" i="28" s="1"/>
  <c r="DM292" i="28"/>
  <c r="EV292" i="28" s="1"/>
  <c r="DN292" i="28"/>
  <c r="GG292" i="28" s="1"/>
  <c r="DO292" i="28"/>
  <c r="GH292" i="28" s="1"/>
  <c r="DP292" i="28"/>
  <c r="GI292" i="28" s="1"/>
  <c r="DQ292" i="28"/>
  <c r="GJ292" i="28" s="1"/>
  <c r="DR292" i="28"/>
  <c r="GK292" i="28" s="1"/>
  <c r="DS292" i="28"/>
  <c r="DT292" i="28"/>
  <c r="CU293" i="28"/>
  <c r="CV293" i="28"/>
  <c r="FO293" i="28" s="1"/>
  <c r="CW293" i="28"/>
  <c r="EF293" i="28" s="1"/>
  <c r="CX293" i="28"/>
  <c r="FQ293" i="28" s="1"/>
  <c r="CY293" i="28"/>
  <c r="FR293" i="28" s="1"/>
  <c r="CZ293" i="28"/>
  <c r="EI293" i="28" s="1"/>
  <c r="DA293" i="28"/>
  <c r="DB293" i="28"/>
  <c r="EK293" i="28" s="1"/>
  <c r="DC293" i="28"/>
  <c r="EL293" i="28" s="1"/>
  <c r="DD293" i="28"/>
  <c r="FW293" i="28" s="1"/>
  <c r="DE293" i="28"/>
  <c r="DF293" i="28"/>
  <c r="EO293" i="28" s="1"/>
  <c r="DG293" i="28"/>
  <c r="FZ293" i="28" s="1"/>
  <c r="DH293" i="28"/>
  <c r="GA293" i="28" s="1"/>
  <c r="DI293" i="28"/>
  <c r="GB293" i="28" s="1"/>
  <c r="DJ293" i="28"/>
  <c r="GC293" i="28" s="1"/>
  <c r="DK293" i="28"/>
  <c r="GD293" i="28" s="1"/>
  <c r="DL293" i="28"/>
  <c r="GE293" i="28" s="1"/>
  <c r="DM293" i="28"/>
  <c r="DN293" i="28"/>
  <c r="EW293" i="28" s="1"/>
  <c r="DO293" i="28"/>
  <c r="EX293" i="28" s="1"/>
  <c r="DP293" i="28"/>
  <c r="GI293" i="28" s="1"/>
  <c r="DQ293" i="28"/>
  <c r="DR293" i="28"/>
  <c r="FA293" i="28" s="1"/>
  <c r="DS293" i="28"/>
  <c r="DT293" i="28"/>
  <c r="GM293" i="28" s="1"/>
  <c r="CU294" i="28"/>
  <c r="FN294" i="28" s="1"/>
  <c r="CV294" i="28"/>
  <c r="EE294" i="28" s="1"/>
  <c r="CW294" i="28"/>
  <c r="FP294" i="28" s="1"/>
  <c r="CX294" i="28"/>
  <c r="FQ294" i="28" s="1"/>
  <c r="CY294" i="28"/>
  <c r="EH294" i="28" s="1"/>
  <c r="CZ294" i="28"/>
  <c r="FS294" i="28" s="1"/>
  <c r="DA294" i="28"/>
  <c r="FT294" i="28" s="1"/>
  <c r="DB294" i="28"/>
  <c r="FU294" i="28" s="1"/>
  <c r="DC294" i="28"/>
  <c r="FV294" i="28" s="1"/>
  <c r="DD294" i="28"/>
  <c r="DE294" i="28"/>
  <c r="EN294" i="28" s="1"/>
  <c r="DF294" i="28"/>
  <c r="DG294" i="28"/>
  <c r="EP294" i="28" s="1"/>
  <c r="DH294" i="28"/>
  <c r="EQ294" i="28" s="1"/>
  <c r="DI294" i="28"/>
  <c r="GB294" i="28" s="1"/>
  <c r="DJ294" i="28"/>
  <c r="GC294" i="28" s="1"/>
  <c r="DK294" i="28"/>
  <c r="ET294" i="28" s="1"/>
  <c r="DL294" i="28"/>
  <c r="EU294" i="28" s="1"/>
  <c r="DM294" i="28"/>
  <c r="GF294" i="28" s="1"/>
  <c r="DN294" i="28"/>
  <c r="DO294" i="28"/>
  <c r="GH294" i="28" s="1"/>
  <c r="DP294" i="28"/>
  <c r="EY294" i="28" s="1"/>
  <c r="DQ294" i="28"/>
  <c r="EZ294" i="28" s="1"/>
  <c r="DR294" i="28"/>
  <c r="DS294" i="28"/>
  <c r="FB294" i="28" s="1"/>
  <c r="DT294" i="28"/>
  <c r="FC294" i="28" s="1"/>
  <c r="CU295" i="28"/>
  <c r="ED295" i="28" s="1"/>
  <c r="CV295" i="28"/>
  <c r="FO295" i="28" s="1"/>
  <c r="CW295" i="28"/>
  <c r="EF295" i="28" s="1"/>
  <c r="CX295" i="28"/>
  <c r="CY295" i="28"/>
  <c r="CZ295" i="28"/>
  <c r="FS295" i="28" s="1"/>
  <c r="DA295" i="28"/>
  <c r="EJ295" i="28" s="1"/>
  <c r="DB295" i="28"/>
  <c r="FU295" i="28" s="1"/>
  <c r="DC295" i="28"/>
  <c r="FV295" i="28" s="1"/>
  <c r="DD295" i="28"/>
  <c r="EM295" i="28" s="1"/>
  <c r="DE295" i="28"/>
  <c r="EN295" i="28" s="1"/>
  <c r="DF295" i="28"/>
  <c r="FY295" i="28" s="1"/>
  <c r="DG295" i="28"/>
  <c r="FZ295" i="28" s="1"/>
  <c r="DH295" i="28"/>
  <c r="GA295" i="28" s="1"/>
  <c r="DI295" i="28"/>
  <c r="GB295" i="28" s="1"/>
  <c r="DJ295" i="28"/>
  <c r="ES295" i="28" s="1"/>
  <c r="DK295" i="28"/>
  <c r="DL295" i="28"/>
  <c r="DM295" i="28"/>
  <c r="EV295" i="28" s="1"/>
  <c r="DN295" i="28"/>
  <c r="EW295" i="28" s="1"/>
  <c r="DO295" i="28"/>
  <c r="GH295" i="28" s="1"/>
  <c r="DP295" i="28"/>
  <c r="EY295" i="28" s="1"/>
  <c r="DQ295" i="28"/>
  <c r="GJ295" i="28" s="1"/>
  <c r="DR295" i="28"/>
  <c r="GK295" i="28" s="1"/>
  <c r="DS295" i="28"/>
  <c r="FB295" i="28" s="1"/>
  <c r="DT295" i="28"/>
  <c r="GM295" i="28" s="1"/>
  <c r="CU296" i="28"/>
  <c r="FN296" i="28" s="1"/>
  <c r="CV296" i="28"/>
  <c r="FO296" i="28" s="1"/>
  <c r="CW296" i="28"/>
  <c r="EF296" i="28" s="1"/>
  <c r="CX296" i="28"/>
  <c r="CY296" i="28"/>
  <c r="FR296" i="28" s="1"/>
  <c r="CZ296" i="28"/>
  <c r="EI296" i="28" s="1"/>
  <c r="DA296" i="28"/>
  <c r="FT296" i="28" s="1"/>
  <c r="DB296" i="28"/>
  <c r="FU296" i="28" s="1"/>
  <c r="DC296" i="28"/>
  <c r="FV296" i="28" s="1"/>
  <c r="DD296" i="28"/>
  <c r="DE296" i="28"/>
  <c r="EN296" i="28" s="1"/>
  <c r="DF296" i="28"/>
  <c r="FY296" i="28" s="1"/>
  <c r="DG296" i="28"/>
  <c r="FZ296" i="28" s="1"/>
  <c r="DH296" i="28"/>
  <c r="EQ296" i="28" s="1"/>
  <c r="DI296" i="28"/>
  <c r="ER296" i="28" s="1"/>
  <c r="DJ296" i="28"/>
  <c r="GC296" i="28" s="1"/>
  <c r="DK296" i="28"/>
  <c r="GD296" i="28" s="1"/>
  <c r="DL296" i="28"/>
  <c r="EU296" i="28" s="1"/>
  <c r="DM296" i="28"/>
  <c r="GF296" i="28" s="1"/>
  <c r="DN296" i="28"/>
  <c r="GG296" i="28" s="1"/>
  <c r="DO296" i="28"/>
  <c r="EX296" i="28" s="1"/>
  <c r="DP296" i="28"/>
  <c r="DQ296" i="28"/>
  <c r="EZ296" i="28" s="1"/>
  <c r="DR296" i="28"/>
  <c r="FA296" i="28" s="1"/>
  <c r="DS296" i="28"/>
  <c r="GL296" i="28" s="1"/>
  <c r="DT296" i="28"/>
  <c r="CU297" i="28"/>
  <c r="FN297" i="28" s="1"/>
  <c r="CV297" i="28"/>
  <c r="EE297" i="28" s="1"/>
  <c r="CW297" i="28"/>
  <c r="CX297" i="28"/>
  <c r="FQ297" i="28" s="1"/>
  <c r="CY297" i="28"/>
  <c r="EH297" i="28" s="1"/>
  <c r="CZ297" i="28"/>
  <c r="FS297" i="28" s="1"/>
  <c r="DA297" i="28"/>
  <c r="FT297" i="28" s="1"/>
  <c r="DB297" i="28"/>
  <c r="EK297" i="28" s="1"/>
  <c r="DC297" i="28"/>
  <c r="EL297" i="28" s="1"/>
  <c r="DD297" i="28"/>
  <c r="DE297" i="28"/>
  <c r="EN297" i="28" s="1"/>
  <c r="DF297" i="28"/>
  <c r="FY297" i="28" s="1"/>
  <c r="DG297" i="28"/>
  <c r="FZ297" i="28" s="1"/>
  <c r="DH297" i="28"/>
  <c r="GA297" i="28" s="1"/>
  <c r="DI297" i="28"/>
  <c r="DJ297" i="28"/>
  <c r="ES297" i="28" s="1"/>
  <c r="DK297" i="28"/>
  <c r="ET297" i="28" s="1"/>
  <c r="DL297" i="28"/>
  <c r="GE297" i="28" s="1"/>
  <c r="DM297" i="28"/>
  <c r="GF297" i="28" s="1"/>
  <c r="DN297" i="28"/>
  <c r="EW297" i="28" s="1"/>
  <c r="DO297" i="28"/>
  <c r="GH297" i="28" s="1"/>
  <c r="DP297" i="28"/>
  <c r="DQ297" i="28"/>
  <c r="EZ297" i="28" s="1"/>
  <c r="DR297" i="28"/>
  <c r="GK297" i="28" s="1"/>
  <c r="DS297" i="28"/>
  <c r="GL297" i="28" s="1"/>
  <c r="DT297" i="28"/>
  <c r="FC297" i="28" s="1"/>
  <c r="CU298" i="28"/>
  <c r="ED298" i="28" s="1"/>
  <c r="CV298" i="28"/>
  <c r="FO298" i="28" s="1"/>
  <c r="CW298" i="28"/>
  <c r="FP298" i="28" s="1"/>
  <c r="CX298" i="28"/>
  <c r="EG298" i="28" s="1"/>
  <c r="CY298" i="28"/>
  <c r="FR298" i="28" s="1"/>
  <c r="CZ298" i="28"/>
  <c r="FS298" i="28" s="1"/>
  <c r="DA298" i="28"/>
  <c r="FT298" i="28" s="1"/>
  <c r="DB298" i="28"/>
  <c r="DC298" i="28"/>
  <c r="EL298" i="28" s="1"/>
  <c r="DD298" i="28"/>
  <c r="DE298" i="28"/>
  <c r="FX298" i="28" s="1"/>
  <c r="DF298" i="28"/>
  <c r="FY298" i="28" s="1"/>
  <c r="DG298" i="28"/>
  <c r="EP298" i="28" s="1"/>
  <c r="DH298" i="28"/>
  <c r="GA298" i="28" s="1"/>
  <c r="DI298" i="28"/>
  <c r="GB298" i="28" s="1"/>
  <c r="DJ298" i="28"/>
  <c r="GC298" i="28" s="1"/>
  <c r="DK298" i="28"/>
  <c r="GD298" i="28" s="1"/>
  <c r="DL298" i="28"/>
  <c r="GE298" i="28" s="1"/>
  <c r="DM298" i="28"/>
  <c r="EV298" i="28" s="1"/>
  <c r="DN298" i="28"/>
  <c r="DO298" i="28"/>
  <c r="EX298" i="28" s="1"/>
  <c r="DP298" i="28"/>
  <c r="EY298" i="28" s="1"/>
  <c r="DQ298" i="28"/>
  <c r="GJ298" i="28" s="1"/>
  <c r="DR298" i="28"/>
  <c r="FA298" i="28" s="1"/>
  <c r="DS298" i="28"/>
  <c r="FB298" i="28" s="1"/>
  <c r="DT298" i="28"/>
  <c r="FC298" i="28" s="1"/>
  <c r="CU299" i="28"/>
  <c r="CV299" i="28"/>
  <c r="EE299" i="28" s="1"/>
  <c r="CW299" i="28"/>
  <c r="EF299" i="28" s="1"/>
  <c r="CX299" i="28"/>
  <c r="FQ299" i="28" s="1"/>
  <c r="CY299" i="28"/>
  <c r="FR299" i="28" s="1"/>
  <c r="CZ299" i="28"/>
  <c r="EI299" i="28" s="1"/>
  <c r="DA299" i="28"/>
  <c r="DB299" i="28"/>
  <c r="FU299" i="28" s="1"/>
  <c r="DC299" i="28"/>
  <c r="EL299" i="28" s="1"/>
  <c r="DD299" i="28"/>
  <c r="FW299" i="28" s="1"/>
  <c r="DE299" i="28"/>
  <c r="FX299" i="28" s="1"/>
  <c r="DF299" i="28"/>
  <c r="EO299" i="28" s="1"/>
  <c r="DG299" i="28"/>
  <c r="DH299" i="28"/>
  <c r="EQ299" i="28" s="1"/>
  <c r="DI299" i="28"/>
  <c r="ER299" i="28" s="1"/>
  <c r="DJ299" i="28"/>
  <c r="GC299" i="28" s="1"/>
  <c r="DK299" i="28"/>
  <c r="ET299" i="28" s="1"/>
  <c r="DL299" i="28"/>
  <c r="EU299" i="28" s="1"/>
  <c r="DM299" i="28"/>
  <c r="DN299" i="28"/>
  <c r="GG299" i="28" s="1"/>
  <c r="DO299" i="28"/>
  <c r="EX299" i="28" s="1"/>
  <c r="DP299" i="28"/>
  <c r="GI299" i="28" s="1"/>
  <c r="DQ299" i="28"/>
  <c r="GJ299" i="28" s="1"/>
  <c r="DR299" i="28"/>
  <c r="GK299" i="28" s="1"/>
  <c r="DS299" i="28"/>
  <c r="DT299" i="28"/>
  <c r="FC299" i="28" s="1"/>
  <c r="CU300" i="28"/>
  <c r="FN300" i="28" s="1"/>
  <c r="CV300" i="28"/>
  <c r="FO300" i="28" s="1"/>
  <c r="CW300" i="28"/>
  <c r="FP300" i="28" s="1"/>
  <c r="CX300" i="28"/>
  <c r="CY300" i="28"/>
  <c r="FR300" i="28" s="1"/>
  <c r="CZ300" i="28"/>
  <c r="DA300" i="28"/>
  <c r="EJ300" i="28" s="1"/>
  <c r="DB300" i="28"/>
  <c r="EK300" i="28" s="1"/>
  <c r="DC300" i="28"/>
  <c r="FV300" i="28" s="1"/>
  <c r="DD300" i="28"/>
  <c r="FW300" i="28" s="1"/>
  <c r="DE300" i="28"/>
  <c r="EN300" i="28" s="1"/>
  <c r="DF300" i="28"/>
  <c r="EO300" i="28" s="1"/>
  <c r="DG300" i="28"/>
  <c r="FZ300" i="28" s="1"/>
  <c r="DH300" i="28"/>
  <c r="EQ300" i="28" s="1"/>
  <c r="DI300" i="28"/>
  <c r="GB300" i="28" s="1"/>
  <c r="DJ300" i="28"/>
  <c r="DK300" i="28"/>
  <c r="ET300" i="28" s="1"/>
  <c r="DL300" i="28"/>
  <c r="DM300" i="28"/>
  <c r="EV300" i="28" s="1"/>
  <c r="DN300" i="28"/>
  <c r="EW300" i="28" s="1"/>
  <c r="DO300" i="28"/>
  <c r="GH300" i="28" s="1"/>
  <c r="DP300" i="28"/>
  <c r="GI300" i="28" s="1"/>
  <c r="DQ300" i="28"/>
  <c r="EZ300" i="28" s="1"/>
  <c r="DR300" i="28"/>
  <c r="GK300" i="28" s="1"/>
  <c r="DS300" i="28"/>
  <c r="GL300" i="28" s="1"/>
  <c r="DT300" i="28"/>
  <c r="FC300" i="28" s="1"/>
  <c r="CU301" i="28"/>
  <c r="ED301" i="28" s="1"/>
  <c r="CV301" i="28"/>
  <c r="FO301" i="28" s="1"/>
  <c r="CW301" i="28"/>
  <c r="CX301" i="28"/>
  <c r="EG301" i="28" s="1"/>
  <c r="CY301" i="28"/>
  <c r="FR301" i="28" s="1"/>
  <c r="CZ301" i="28"/>
  <c r="FS301" i="28" s="1"/>
  <c r="DA301" i="28"/>
  <c r="FT301" i="28" s="1"/>
  <c r="DB301" i="28"/>
  <c r="FU301" i="28" s="1"/>
  <c r="DC301" i="28"/>
  <c r="FV301" i="28" s="1"/>
  <c r="DD301" i="28"/>
  <c r="EM301" i="28" s="1"/>
  <c r="DE301" i="28"/>
  <c r="DF301" i="28"/>
  <c r="FY301" i="28" s="1"/>
  <c r="DG301" i="28"/>
  <c r="EP301" i="28" s="1"/>
  <c r="DH301" i="28"/>
  <c r="GA301" i="28" s="1"/>
  <c r="DI301" i="28"/>
  <c r="DJ301" i="28"/>
  <c r="ES301" i="28" s="1"/>
  <c r="DK301" i="28"/>
  <c r="DL301" i="28"/>
  <c r="GE301" i="28" s="1"/>
  <c r="DM301" i="28"/>
  <c r="EV301" i="28" s="1"/>
  <c r="DN301" i="28"/>
  <c r="GG301" i="28" s="1"/>
  <c r="DO301" i="28"/>
  <c r="GH301" i="28" s="1"/>
  <c r="DP301" i="28"/>
  <c r="GI301" i="28" s="1"/>
  <c r="DQ301" i="28"/>
  <c r="DR301" i="28"/>
  <c r="FA301" i="28" s="1"/>
  <c r="DS301" i="28"/>
  <c r="FB301" i="28" s="1"/>
  <c r="DT301" i="28"/>
  <c r="GM301" i="28" s="1"/>
  <c r="CU302" i="28"/>
  <c r="CV302" i="28"/>
  <c r="FO302" i="28" s="1"/>
  <c r="CW302" i="28"/>
  <c r="CX302" i="28"/>
  <c r="CY302" i="28"/>
  <c r="FR302" i="28" s="1"/>
  <c r="CZ302" i="28"/>
  <c r="EI302" i="28" s="1"/>
  <c r="DA302" i="28"/>
  <c r="FT302" i="28" s="1"/>
  <c r="DB302" i="28"/>
  <c r="FU302" i="28" s="1"/>
  <c r="DC302" i="28"/>
  <c r="EL302" i="28" s="1"/>
  <c r="DD302" i="28"/>
  <c r="EM302" i="28" s="1"/>
  <c r="DE302" i="28"/>
  <c r="FX302" i="28" s="1"/>
  <c r="DF302" i="28"/>
  <c r="EO302" i="28" s="1"/>
  <c r="DG302" i="28"/>
  <c r="DH302" i="28"/>
  <c r="GA302" i="28" s="1"/>
  <c r="DI302" i="28"/>
  <c r="DJ302" i="28"/>
  <c r="DK302" i="28"/>
  <c r="ET302" i="28" s="1"/>
  <c r="DL302" i="28"/>
  <c r="EU302" i="28" s="1"/>
  <c r="DM302" i="28"/>
  <c r="GF302" i="28" s="1"/>
  <c r="DN302" i="28"/>
  <c r="GG302" i="28" s="1"/>
  <c r="DO302" i="28"/>
  <c r="EX302" i="28" s="1"/>
  <c r="DP302" i="28"/>
  <c r="GI302" i="28" s="1"/>
  <c r="DQ302" i="28"/>
  <c r="GJ302" i="28" s="1"/>
  <c r="DR302" i="28"/>
  <c r="FA302" i="28" s="1"/>
  <c r="DS302" i="28"/>
  <c r="DT302" i="28"/>
  <c r="GM302" i="28" s="1"/>
  <c r="CU303" i="28"/>
  <c r="FN303" i="28" s="1"/>
  <c r="CV303" i="28"/>
  <c r="EE303" i="28" s="1"/>
  <c r="CW303" i="28"/>
  <c r="FP303" i="28" s="1"/>
  <c r="CX303" i="28"/>
  <c r="FQ303" i="28" s="1"/>
  <c r="CY303" i="28"/>
  <c r="EH303" i="28" s="1"/>
  <c r="CZ303" i="28"/>
  <c r="DA303" i="28"/>
  <c r="FT303" i="28" s="1"/>
  <c r="DB303" i="28"/>
  <c r="EK303" i="28" s="1"/>
  <c r="DC303" i="28"/>
  <c r="DD303" i="28"/>
  <c r="FW303" i="28" s="1"/>
  <c r="DE303" i="28"/>
  <c r="EN303" i="28" s="1"/>
  <c r="DF303" i="28"/>
  <c r="FY303" i="28" s="1"/>
  <c r="DG303" i="28"/>
  <c r="FZ303" i="28" s="1"/>
  <c r="DH303" i="28"/>
  <c r="EQ303" i="28" s="1"/>
  <c r="DI303" i="28"/>
  <c r="ER303" i="28" s="1"/>
  <c r="DJ303" i="28"/>
  <c r="GC303" i="28" s="1"/>
  <c r="DK303" i="28"/>
  <c r="DL303" i="28"/>
  <c r="DM303" i="28"/>
  <c r="DN303" i="28"/>
  <c r="EW303" i="28" s="1"/>
  <c r="DO303" i="28"/>
  <c r="DP303" i="28"/>
  <c r="EY303" i="28" s="1"/>
  <c r="DQ303" i="28"/>
  <c r="EZ303" i="28" s="1"/>
  <c r="DR303" i="28"/>
  <c r="GK303" i="28" s="1"/>
  <c r="DS303" i="28"/>
  <c r="GL303" i="28" s="1"/>
  <c r="DT303" i="28"/>
  <c r="FC303" i="28" s="1"/>
  <c r="CU304" i="28"/>
  <c r="ED304" i="28" s="1"/>
  <c r="CV304" i="28"/>
  <c r="CW304" i="28"/>
  <c r="FP304" i="28" s="1"/>
  <c r="CX304" i="28"/>
  <c r="CY304" i="28"/>
  <c r="FR304" i="28" s="1"/>
  <c r="CZ304" i="28"/>
  <c r="EI304" i="28" s="1"/>
  <c r="DA304" i="28"/>
  <c r="FT304" i="28" s="1"/>
  <c r="DB304" i="28"/>
  <c r="FU304" i="28" s="1"/>
  <c r="DC304" i="28"/>
  <c r="FV304" i="28" s="1"/>
  <c r="DD304" i="28"/>
  <c r="EM304" i="28" s="1"/>
  <c r="DE304" i="28"/>
  <c r="EN304" i="28" s="1"/>
  <c r="DF304" i="28"/>
  <c r="FY304" i="28" s="1"/>
  <c r="DG304" i="28"/>
  <c r="EP304" i="28" s="1"/>
  <c r="DH304" i="28"/>
  <c r="DI304" i="28"/>
  <c r="GB304" i="28" s="1"/>
  <c r="DJ304" i="28"/>
  <c r="ES304" i="28" s="1"/>
  <c r="DK304" i="28"/>
  <c r="GD304" i="28" s="1"/>
  <c r="DL304" i="28"/>
  <c r="GE304" i="28" s="1"/>
  <c r="DM304" i="28"/>
  <c r="GF304" i="28" s="1"/>
  <c r="DN304" i="28"/>
  <c r="EW304" i="28" s="1"/>
  <c r="DO304" i="28"/>
  <c r="GH304" i="28" s="1"/>
  <c r="DP304" i="28"/>
  <c r="GI304" i="28" s="1"/>
  <c r="DQ304" i="28"/>
  <c r="EZ304" i="28" s="1"/>
  <c r="DR304" i="28"/>
  <c r="GK304" i="28" s="1"/>
  <c r="DS304" i="28"/>
  <c r="FB304" i="28" s="1"/>
  <c r="DT304" i="28"/>
  <c r="EF304" i="28"/>
  <c r="CU305" i="28"/>
  <c r="ED305" i="28" s="1"/>
  <c r="CV305" i="28"/>
  <c r="FO305" i="28" s="1"/>
  <c r="CW305" i="28"/>
  <c r="FP305" i="28" s="1"/>
  <c r="CX305" i="28"/>
  <c r="EG305" i="28" s="1"/>
  <c r="CY305" i="28"/>
  <c r="FR305" i="28" s="1"/>
  <c r="CZ305" i="28"/>
  <c r="FS305" i="28" s="1"/>
  <c r="DA305" i="28"/>
  <c r="FT305" i="28" s="1"/>
  <c r="DB305" i="28"/>
  <c r="EK305" i="28" s="1"/>
  <c r="DC305" i="28"/>
  <c r="EL305" i="28" s="1"/>
  <c r="DD305" i="28"/>
  <c r="EM305" i="28" s="1"/>
  <c r="DE305" i="28"/>
  <c r="FX305" i="28" s="1"/>
  <c r="DF305" i="28"/>
  <c r="FY305" i="28" s="1"/>
  <c r="DG305" i="28"/>
  <c r="EP305" i="28" s="1"/>
  <c r="DH305" i="28"/>
  <c r="DI305" i="28"/>
  <c r="GB305" i="28" s="1"/>
  <c r="DJ305" i="28"/>
  <c r="ES305" i="28" s="1"/>
  <c r="DK305" i="28"/>
  <c r="GD305" i="28" s="1"/>
  <c r="DL305" i="28"/>
  <c r="GE305" i="28" s="1"/>
  <c r="DM305" i="28"/>
  <c r="GF305" i="28" s="1"/>
  <c r="DN305" i="28"/>
  <c r="EW305" i="28" s="1"/>
  <c r="DO305" i="28"/>
  <c r="EX305" i="28" s="1"/>
  <c r="DP305" i="28"/>
  <c r="GI305" i="28" s="1"/>
  <c r="DQ305" i="28"/>
  <c r="EZ305" i="28" s="1"/>
  <c r="DR305" i="28"/>
  <c r="FA305" i="28" s="1"/>
  <c r="DS305" i="28"/>
  <c r="FB305" i="28" s="1"/>
  <c r="DT305" i="28"/>
  <c r="GM305" i="28" s="1"/>
  <c r="CU306" i="28"/>
  <c r="CV306" i="28"/>
  <c r="EE306" i="28" s="1"/>
  <c r="CW306" i="28"/>
  <c r="FP306" i="28" s="1"/>
  <c r="CX306" i="28"/>
  <c r="EG306" i="28" s="1"/>
  <c r="CY306" i="28"/>
  <c r="CZ306" i="28"/>
  <c r="EI306" i="28" s="1"/>
  <c r="DA306" i="28"/>
  <c r="FT306" i="28" s="1"/>
  <c r="DB306" i="28"/>
  <c r="DC306" i="28"/>
  <c r="EL306" i="28" s="1"/>
  <c r="DD306" i="28"/>
  <c r="EM306" i="28" s="1"/>
  <c r="DE306" i="28"/>
  <c r="FX306" i="28" s="1"/>
  <c r="DF306" i="28"/>
  <c r="EO306" i="28" s="1"/>
  <c r="DG306" i="28"/>
  <c r="EP306" i="28" s="1"/>
  <c r="DH306" i="28"/>
  <c r="GA306" i="28" s="1"/>
  <c r="DI306" i="28"/>
  <c r="ER306" i="28" s="1"/>
  <c r="DJ306" i="28"/>
  <c r="ES306" i="28" s="1"/>
  <c r="DK306" i="28"/>
  <c r="ET306" i="28" s="1"/>
  <c r="DL306" i="28"/>
  <c r="DM306" i="28"/>
  <c r="EV306" i="28" s="1"/>
  <c r="DN306" i="28"/>
  <c r="GG306" i="28" s="1"/>
  <c r="DO306" i="28"/>
  <c r="GH306" i="28" s="1"/>
  <c r="DP306" i="28"/>
  <c r="EY306" i="28" s="1"/>
  <c r="DQ306" i="28"/>
  <c r="EZ306" i="28" s="1"/>
  <c r="DR306" i="28"/>
  <c r="FA306" i="28" s="1"/>
  <c r="DS306" i="28"/>
  <c r="FB306" i="28" s="1"/>
  <c r="DT306" i="28"/>
  <c r="FC306" i="28" s="1"/>
  <c r="CU307" i="28"/>
  <c r="CV307" i="28"/>
  <c r="FO307" i="28" s="1"/>
  <c r="CW307" i="28"/>
  <c r="EF307" i="28" s="1"/>
  <c r="CX307" i="28"/>
  <c r="EG307" i="28" s="1"/>
  <c r="CY307" i="28"/>
  <c r="FR307" i="28" s="1"/>
  <c r="CZ307" i="28"/>
  <c r="EI307" i="28" s="1"/>
  <c r="DA307" i="28"/>
  <c r="DB307" i="28"/>
  <c r="EK307" i="28" s="1"/>
  <c r="DC307" i="28"/>
  <c r="EL307" i="28" s="1"/>
  <c r="DD307" i="28"/>
  <c r="EM307" i="28" s="1"/>
  <c r="DE307" i="28"/>
  <c r="EN307" i="28" s="1"/>
  <c r="DF307" i="28"/>
  <c r="EO307" i="28" s="1"/>
  <c r="DG307" i="28"/>
  <c r="FZ307" i="28" s="1"/>
  <c r="DH307" i="28"/>
  <c r="EQ307" i="28" s="1"/>
  <c r="DI307" i="28"/>
  <c r="ER307" i="28" s="1"/>
  <c r="DJ307" i="28"/>
  <c r="ES307" i="28" s="1"/>
  <c r="DK307" i="28"/>
  <c r="ET307" i="28" s="1"/>
  <c r="DL307" i="28"/>
  <c r="EU307" i="28" s="1"/>
  <c r="DM307" i="28"/>
  <c r="GF307" i="28" s="1"/>
  <c r="DN307" i="28"/>
  <c r="DO307" i="28"/>
  <c r="EX307" i="28" s="1"/>
  <c r="DP307" i="28"/>
  <c r="EY307" i="28" s="1"/>
  <c r="DQ307" i="28"/>
  <c r="EZ307" i="28" s="1"/>
  <c r="DR307" i="28"/>
  <c r="DS307" i="28"/>
  <c r="GL307" i="28" s="1"/>
  <c r="DT307" i="28"/>
  <c r="GM307" i="28" s="1"/>
  <c r="CU308" i="28"/>
  <c r="ED308" i="28" s="1"/>
  <c r="CV308" i="28"/>
  <c r="EE308" i="28" s="1"/>
  <c r="CW308" i="28"/>
  <c r="FP308" i="28" s="1"/>
  <c r="CX308" i="28"/>
  <c r="FQ308" i="28" s="1"/>
  <c r="CY308" i="28"/>
  <c r="EH308" i="28" s="1"/>
  <c r="CZ308" i="28"/>
  <c r="FS308" i="28" s="1"/>
  <c r="DA308" i="28"/>
  <c r="EJ308" i="28" s="1"/>
  <c r="DB308" i="28"/>
  <c r="EK308" i="28" s="1"/>
  <c r="DC308" i="28"/>
  <c r="EL308" i="28" s="1"/>
  <c r="DD308" i="28"/>
  <c r="FW308" i="28" s="1"/>
  <c r="DE308" i="28"/>
  <c r="EN308" i="28" s="1"/>
  <c r="DF308" i="28"/>
  <c r="EO308" i="28" s="1"/>
  <c r="DG308" i="28"/>
  <c r="EP308" i="28" s="1"/>
  <c r="DH308" i="28"/>
  <c r="EQ308" i="28" s="1"/>
  <c r="DI308" i="28"/>
  <c r="ER308" i="28" s="1"/>
  <c r="DJ308" i="28"/>
  <c r="GC308" i="28" s="1"/>
  <c r="DK308" i="28"/>
  <c r="ET308" i="28" s="1"/>
  <c r="DL308" i="28"/>
  <c r="GE308" i="28" s="1"/>
  <c r="DM308" i="28"/>
  <c r="GF308" i="28" s="1"/>
  <c r="DN308" i="28"/>
  <c r="EW308" i="28" s="1"/>
  <c r="DO308" i="28"/>
  <c r="EX308" i="28" s="1"/>
  <c r="DP308" i="28"/>
  <c r="EY308" i="28" s="1"/>
  <c r="DQ308" i="28"/>
  <c r="EZ308" i="28" s="1"/>
  <c r="DR308" i="28"/>
  <c r="GK308" i="28" s="1"/>
  <c r="DS308" i="28"/>
  <c r="FB308" i="28" s="1"/>
  <c r="DT308" i="28"/>
  <c r="FC308" i="28" s="1"/>
  <c r="CU309" i="28"/>
  <c r="ED309" i="28" s="1"/>
  <c r="CV309" i="28"/>
  <c r="EE309" i="28" s="1"/>
  <c r="CW309" i="28"/>
  <c r="FP309" i="28" s="1"/>
  <c r="CX309" i="28"/>
  <c r="EG309" i="28" s="1"/>
  <c r="CY309" i="28"/>
  <c r="FR309" i="28" s="1"/>
  <c r="CZ309" i="28"/>
  <c r="EI309" i="28" s="1"/>
  <c r="DA309" i="28"/>
  <c r="EJ309" i="28" s="1"/>
  <c r="DB309" i="28"/>
  <c r="FU309" i="28" s="1"/>
  <c r="DC309" i="28"/>
  <c r="FV309" i="28" s="1"/>
  <c r="DD309" i="28"/>
  <c r="EM309" i="28" s="1"/>
  <c r="DE309" i="28"/>
  <c r="FX309" i="28" s="1"/>
  <c r="DF309" i="28"/>
  <c r="FY309" i="28" s="1"/>
  <c r="DG309" i="28"/>
  <c r="EP309" i="28" s="1"/>
  <c r="DH309" i="28"/>
  <c r="EQ309" i="28" s="1"/>
  <c r="DI309" i="28"/>
  <c r="GB309" i="28" s="1"/>
  <c r="DJ309" i="28"/>
  <c r="ES309" i="28" s="1"/>
  <c r="DK309" i="28"/>
  <c r="GD309" i="28" s="1"/>
  <c r="DL309" i="28"/>
  <c r="EU309" i="28" s="1"/>
  <c r="DM309" i="28"/>
  <c r="EV309" i="28" s="1"/>
  <c r="DN309" i="28"/>
  <c r="GG309" i="28" s="1"/>
  <c r="DO309" i="28"/>
  <c r="EX309" i="28" s="1"/>
  <c r="DP309" i="28"/>
  <c r="EY309" i="28" s="1"/>
  <c r="DQ309" i="28"/>
  <c r="GJ309" i="28" s="1"/>
  <c r="DR309" i="28"/>
  <c r="FA309" i="28" s="1"/>
  <c r="DS309" i="28"/>
  <c r="FB309" i="28" s="1"/>
  <c r="DT309" i="28"/>
  <c r="FC309" i="28" s="1"/>
  <c r="EF309" i="28"/>
  <c r="CU310" i="28"/>
  <c r="ED310" i="28" s="1"/>
  <c r="CV310" i="28"/>
  <c r="EE310" i="28" s="1"/>
  <c r="CW310" i="28"/>
  <c r="EF310" i="28" s="1"/>
  <c r="CX310" i="28"/>
  <c r="FQ310" i="28" s="1"/>
  <c r="CY310" i="28"/>
  <c r="FR310" i="28" s="1"/>
  <c r="CZ310" i="28"/>
  <c r="EI310" i="28" s="1"/>
  <c r="DA310" i="28"/>
  <c r="EJ310" i="28" s="1"/>
  <c r="DB310" i="28"/>
  <c r="EK310" i="28" s="1"/>
  <c r="DC310" i="28"/>
  <c r="EL310" i="28" s="1"/>
  <c r="DD310" i="28"/>
  <c r="EM310" i="28" s="1"/>
  <c r="DE310" i="28"/>
  <c r="EN310" i="28" s="1"/>
  <c r="DF310" i="28"/>
  <c r="EO310" i="28" s="1"/>
  <c r="DG310" i="28"/>
  <c r="EP310" i="28" s="1"/>
  <c r="DH310" i="28"/>
  <c r="EQ310" i="28" s="1"/>
  <c r="DI310" i="28"/>
  <c r="ER310" i="28" s="1"/>
  <c r="DJ310" i="28"/>
  <c r="GC310" i="28" s="1"/>
  <c r="DK310" i="28"/>
  <c r="ET310" i="28" s="1"/>
  <c r="DL310" i="28"/>
  <c r="EU310" i="28" s="1"/>
  <c r="DM310" i="28"/>
  <c r="EV310" i="28" s="1"/>
  <c r="DN310" i="28"/>
  <c r="GG310" i="28" s="1"/>
  <c r="DO310" i="28"/>
  <c r="EX310" i="28" s="1"/>
  <c r="DP310" i="28"/>
  <c r="GI310" i="28" s="1"/>
  <c r="DQ310" i="28"/>
  <c r="EZ310" i="28" s="1"/>
  <c r="DR310" i="28"/>
  <c r="FA310" i="28" s="1"/>
  <c r="DS310" i="28"/>
  <c r="FB310" i="28" s="1"/>
  <c r="DT310" i="28"/>
  <c r="FC310" i="28" s="1"/>
  <c r="CU311" i="28"/>
  <c r="ED311" i="28" s="1"/>
  <c r="CV311" i="28"/>
  <c r="EE311" i="28" s="1"/>
  <c r="CW311" i="28"/>
  <c r="EF311" i="28" s="1"/>
  <c r="CX311" i="28"/>
  <c r="EG311" i="28" s="1"/>
  <c r="CY311" i="28"/>
  <c r="EH311" i="28" s="1"/>
  <c r="CZ311" i="28"/>
  <c r="FS311" i="28" s="1"/>
  <c r="DA311" i="28"/>
  <c r="EJ311" i="28" s="1"/>
  <c r="DB311" i="28"/>
  <c r="EK311" i="28" s="1"/>
  <c r="DC311" i="28"/>
  <c r="FV311" i="28" s="1"/>
  <c r="DD311" i="28"/>
  <c r="EM311" i="28" s="1"/>
  <c r="DE311" i="28"/>
  <c r="EN311" i="28" s="1"/>
  <c r="DF311" i="28"/>
  <c r="EO311" i="28" s="1"/>
  <c r="DG311" i="28"/>
  <c r="EP311" i="28" s="1"/>
  <c r="DH311" i="28"/>
  <c r="EQ311" i="28" s="1"/>
  <c r="DI311" i="28"/>
  <c r="GB311" i="28" s="1"/>
  <c r="DJ311" i="28"/>
  <c r="ES311" i="28" s="1"/>
  <c r="DK311" i="28"/>
  <c r="ET311" i="28" s="1"/>
  <c r="DL311" i="28"/>
  <c r="EU311" i="28" s="1"/>
  <c r="DM311" i="28"/>
  <c r="EV311" i="28" s="1"/>
  <c r="DN311" i="28"/>
  <c r="EW311" i="28" s="1"/>
  <c r="DO311" i="28"/>
  <c r="GH311" i="28" s="1"/>
  <c r="DP311" i="28"/>
  <c r="GI311" i="28" s="1"/>
  <c r="DQ311" i="28"/>
  <c r="EZ311" i="28" s="1"/>
  <c r="DR311" i="28"/>
  <c r="FA311" i="28" s="1"/>
  <c r="DS311" i="28"/>
  <c r="FB311" i="28" s="1"/>
  <c r="DT311" i="28"/>
  <c r="FC311" i="28" s="1"/>
  <c r="CU312" i="28"/>
  <c r="ED312" i="28" s="1"/>
  <c r="CV312" i="28"/>
  <c r="FO312" i="28" s="1"/>
  <c r="CW312" i="28"/>
  <c r="FP312" i="28" s="1"/>
  <c r="CX312" i="28"/>
  <c r="EG312" i="28" s="1"/>
  <c r="CY312" i="28"/>
  <c r="EH312" i="28" s="1"/>
  <c r="CZ312" i="28"/>
  <c r="FS312" i="28" s="1"/>
  <c r="DA312" i="28"/>
  <c r="EJ312" i="28" s="1"/>
  <c r="DB312" i="28"/>
  <c r="FU312" i="28" s="1"/>
  <c r="DC312" i="28"/>
  <c r="EL312" i="28" s="1"/>
  <c r="DD312" i="28"/>
  <c r="EM312" i="28" s="1"/>
  <c r="DE312" i="28"/>
  <c r="EN312" i="28" s="1"/>
  <c r="DF312" i="28"/>
  <c r="FY312" i="28" s="1"/>
  <c r="DG312" i="28"/>
  <c r="EP312" i="28" s="1"/>
  <c r="DH312" i="28"/>
  <c r="GA312" i="28" s="1"/>
  <c r="DI312" i="28"/>
  <c r="ER312" i="28" s="1"/>
  <c r="DJ312" i="28"/>
  <c r="ES312" i="28" s="1"/>
  <c r="DK312" i="28"/>
  <c r="ET312" i="28" s="1"/>
  <c r="DL312" i="28"/>
  <c r="EU312" i="28" s="1"/>
  <c r="DM312" i="28"/>
  <c r="EV312" i="28" s="1"/>
  <c r="DN312" i="28"/>
  <c r="GG312" i="28" s="1"/>
  <c r="DO312" i="28"/>
  <c r="EX312" i="28" s="1"/>
  <c r="DP312" i="28"/>
  <c r="EY312" i="28" s="1"/>
  <c r="DQ312" i="28"/>
  <c r="EZ312" i="28" s="1"/>
  <c r="DR312" i="28"/>
  <c r="FA312" i="28" s="1"/>
  <c r="DS312" i="28"/>
  <c r="FB312" i="28" s="1"/>
  <c r="DT312" i="28"/>
  <c r="GM312" i="28" s="1"/>
  <c r="DT313" i="28"/>
  <c r="GM313" i="28" s="1"/>
  <c r="DS313" i="28"/>
  <c r="GL313" i="28" s="1"/>
  <c r="DR313" i="28"/>
  <c r="GK313" i="28" s="1"/>
  <c r="DQ313" i="28"/>
  <c r="GJ313" i="28" s="1"/>
  <c r="DP313" i="28"/>
  <c r="GI313" i="28" s="1"/>
  <c r="DO313" i="28"/>
  <c r="DN313" i="28"/>
  <c r="DM313" i="28"/>
  <c r="GF313" i="28" s="1"/>
  <c r="DL313" i="28"/>
  <c r="GE313" i="28" s="1"/>
  <c r="DK313" i="28"/>
  <c r="ET313" i="28" s="1"/>
  <c r="DJ313" i="28"/>
  <c r="ES313" i="28" s="1"/>
  <c r="DI313" i="28"/>
  <c r="GB313" i="28" s="1"/>
  <c r="DH313" i="28"/>
  <c r="GA313" i="28" s="1"/>
  <c r="DG313" i="28"/>
  <c r="FZ313" i="28" s="1"/>
  <c r="DF313" i="28"/>
  <c r="FY313" i="28" s="1"/>
  <c r="DE313" i="28"/>
  <c r="FX313" i="28" s="1"/>
  <c r="DD313" i="28"/>
  <c r="FW313" i="28" s="1"/>
  <c r="DC313" i="28"/>
  <c r="DB313" i="28"/>
  <c r="DA313" i="28"/>
  <c r="FT313" i="28" s="1"/>
  <c r="CZ313" i="28"/>
  <c r="FS313" i="28" s="1"/>
  <c r="CY313" i="28"/>
  <c r="EH313" i="28" s="1"/>
  <c r="CX313" i="28"/>
  <c r="EG313" i="28" s="1"/>
  <c r="CW313" i="28"/>
  <c r="FP313" i="28" s="1"/>
  <c r="CV313" i="28"/>
  <c r="FO313" i="28" s="1"/>
  <c r="CU313" i="28"/>
  <c r="FN313" i="28" s="1"/>
  <c r="DT273" i="28"/>
  <c r="FC273" i="28" s="1"/>
  <c r="DS273" i="28"/>
  <c r="GL273" i="28" s="1"/>
  <c r="DR273" i="28"/>
  <c r="GK273" i="28" s="1"/>
  <c r="DQ273" i="28"/>
  <c r="GJ273" i="28" s="1"/>
  <c r="DP273" i="28"/>
  <c r="GI273" i="28" s="1"/>
  <c r="DO273" i="28"/>
  <c r="GH273" i="28" s="1"/>
  <c r="DN273" i="28"/>
  <c r="EW273" i="28" s="1"/>
  <c r="DM273" i="28"/>
  <c r="DL273" i="28"/>
  <c r="DK273" i="28"/>
  <c r="GD273" i="28" s="1"/>
  <c r="DJ273" i="28"/>
  <c r="GC273" i="28" s="1"/>
  <c r="DI273" i="28"/>
  <c r="ER273" i="28" s="1"/>
  <c r="DH273" i="28"/>
  <c r="GA273" i="28" s="1"/>
  <c r="DG273" i="28"/>
  <c r="FZ273" i="28" s="1"/>
  <c r="DF273" i="28"/>
  <c r="FY273" i="28" s="1"/>
  <c r="DE273" i="28"/>
  <c r="FX273" i="28" s="1"/>
  <c r="DD273" i="28"/>
  <c r="FW273" i="28" s="1"/>
  <c r="DC273" i="28"/>
  <c r="FV273" i="28" s="1"/>
  <c r="DB273" i="28"/>
  <c r="EK273" i="28" s="1"/>
  <c r="DA273" i="28"/>
  <c r="CZ273" i="28"/>
  <c r="CY273" i="28"/>
  <c r="EH273" i="28" s="1"/>
  <c r="CX273" i="28"/>
  <c r="FQ273" i="28" s="1"/>
  <c r="CW273" i="28"/>
  <c r="EF273" i="28" s="1"/>
  <c r="CV273" i="28"/>
  <c r="EE273" i="28" s="1"/>
  <c r="CU273" i="28"/>
  <c r="FN273" i="28" s="1"/>
  <c r="DT272" i="28"/>
  <c r="DS272" i="28"/>
  <c r="DR272" i="28"/>
  <c r="FA272" i="28" s="1"/>
  <c r="DQ272" i="28"/>
  <c r="GJ272" i="28" s="1"/>
  <c r="DP272" i="28"/>
  <c r="EY272" i="28" s="1"/>
  <c r="DO272" i="28"/>
  <c r="GH272" i="28" s="1"/>
  <c r="DN272" i="28"/>
  <c r="GG272" i="28" s="1"/>
  <c r="DM272" i="28"/>
  <c r="GF272" i="28" s="1"/>
  <c r="DL272" i="28"/>
  <c r="GE272" i="28" s="1"/>
  <c r="DK272" i="28"/>
  <c r="GD272" i="28" s="1"/>
  <c r="DJ272" i="28"/>
  <c r="GC272" i="28" s="1"/>
  <c r="DI272" i="28"/>
  <c r="ER272" i="28" s="1"/>
  <c r="DH272" i="28"/>
  <c r="DG272" i="28"/>
  <c r="DF272" i="28"/>
  <c r="FY272" i="28" s="1"/>
  <c r="DE272" i="28"/>
  <c r="FX272" i="28" s="1"/>
  <c r="DD272" i="28"/>
  <c r="EM272" i="28" s="1"/>
  <c r="DC272" i="28"/>
  <c r="EL272" i="28" s="1"/>
  <c r="DB272" i="28"/>
  <c r="FU272" i="28" s="1"/>
  <c r="DA272" i="28"/>
  <c r="FT272" i="28" s="1"/>
  <c r="CZ272" i="28"/>
  <c r="FS272" i="28" s="1"/>
  <c r="CY272" i="28"/>
  <c r="FR272" i="28" s="1"/>
  <c r="CX272" i="28"/>
  <c r="FQ272" i="28" s="1"/>
  <c r="CW272" i="28"/>
  <c r="FP272" i="28" s="1"/>
  <c r="CV272" i="28"/>
  <c r="CU272" i="28"/>
  <c r="DT271" i="28"/>
  <c r="GM271" i="28" s="1"/>
  <c r="DS271" i="28"/>
  <c r="GL271" i="28" s="1"/>
  <c r="DR271" i="28"/>
  <c r="GK271" i="28" s="1"/>
  <c r="DQ271" i="28"/>
  <c r="GJ271" i="28" s="1"/>
  <c r="DP271" i="28"/>
  <c r="EY271" i="28" s="1"/>
  <c r="DO271" i="28"/>
  <c r="DN271" i="28"/>
  <c r="DM271" i="28"/>
  <c r="EV271" i="28" s="1"/>
  <c r="DL271" i="28"/>
  <c r="GE271" i="28" s="1"/>
  <c r="DK271" i="28"/>
  <c r="ET271" i="28" s="1"/>
  <c r="DJ271" i="28"/>
  <c r="ES271" i="28" s="1"/>
  <c r="DI271" i="28"/>
  <c r="GB271" i="28" s="1"/>
  <c r="DH271" i="28"/>
  <c r="GA271" i="28" s="1"/>
  <c r="DG271" i="28"/>
  <c r="FZ271" i="28" s="1"/>
  <c r="DF271" i="28"/>
  <c r="FY271" i="28" s="1"/>
  <c r="DE271" i="28"/>
  <c r="FX271" i="28" s="1"/>
  <c r="DD271" i="28"/>
  <c r="EM271" i="28" s="1"/>
  <c r="DC271" i="28"/>
  <c r="DB271" i="28"/>
  <c r="DA271" i="28"/>
  <c r="EJ271" i="28" s="1"/>
  <c r="CZ271" i="28"/>
  <c r="FS271" i="28" s="1"/>
  <c r="CY271" i="28"/>
  <c r="EH271" i="28" s="1"/>
  <c r="CX271" i="28"/>
  <c r="EG271" i="28" s="1"/>
  <c r="CW271" i="28"/>
  <c r="FP271" i="28" s="1"/>
  <c r="CV271" i="28"/>
  <c r="FO271" i="28" s="1"/>
  <c r="CU271" i="28"/>
  <c r="FN271" i="28" s="1"/>
  <c r="DT270" i="28"/>
  <c r="GM270" i="28" s="1"/>
  <c r="DS270" i="28"/>
  <c r="GL270" i="28" s="1"/>
  <c r="DR270" i="28"/>
  <c r="FA270" i="28" s="1"/>
  <c r="DQ270" i="28"/>
  <c r="GJ270" i="28" s="1"/>
  <c r="DP270" i="28"/>
  <c r="GI270" i="28" s="1"/>
  <c r="DO270" i="28"/>
  <c r="GH270" i="28" s="1"/>
  <c r="DN270" i="28"/>
  <c r="GG270" i="28" s="1"/>
  <c r="DM270" i="28"/>
  <c r="GF270" i="28" s="1"/>
  <c r="DL270" i="28"/>
  <c r="GE270" i="28" s="1"/>
  <c r="DK270" i="28"/>
  <c r="ET270" i="28" s="1"/>
  <c r="DJ270" i="28"/>
  <c r="DI270" i="28"/>
  <c r="DH270" i="28"/>
  <c r="EQ270" i="28" s="1"/>
  <c r="DG270" i="28"/>
  <c r="FZ270" i="28" s="1"/>
  <c r="DF270" i="28"/>
  <c r="EO270" i="28" s="1"/>
  <c r="DE270" i="28"/>
  <c r="EN270" i="28" s="1"/>
  <c r="DD270" i="28"/>
  <c r="FW270" i="28" s="1"/>
  <c r="DC270" i="28"/>
  <c r="FV270" i="28" s="1"/>
  <c r="DB270" i="28"/>
  <c r="FU270" i="28" s="1"/>
  <c r="DA270" i="28"/>
  <c r="FT270" i="28" s="1"/>
  <c r="CZ270" i="28"/>
  <c r="FS270" i="28" s="1"/>
  <c r="CY270" i="28"/>
  <c r="EH270" i="28" s="1"/>
  <c r="CX270" i="28"/>
  <c r="CW270" i="28"/>
  <c r="CV270" i="28"/>
  <c r="EE270" i="28" s="1"/>
  <c r="CU270" i="28"/>
  <c r="FN270" i="28" s="1"/>
  <c r="DT269" i="28"/>
  <c r="GM269" i="28" s="1"/>
  <c r="DS269" i="28"/>
  <c r="DR269" i="28"/>
  <c r="FA269" i="28" s="1"/>
  <c r="DQ269" i="28"/>
  <c r="DP269" i="28"/>
  <c r="DO269" i="28"/>
  <c r="GH269" i="28" s="1"/>
  <c r="DN269" i="28"/>
  <c r="GG269" i="28" s="1"/>
  <c r="DM269" i="28"/>
  <c r="EV269" i="28" s="1"/>
  <c r="DL269" i="28"/>
  <c r="GE269" i="28" s="1"/>
  <c r="DK269" i="28"/>
  <c r="GD269" i="28" s="1"/>
  <c r="DJ269" i="28"/>
  <c r="GC269" i="28" s="1"/>
  <c r="DI269" i="28"/>
  <c r="GB269" i="28" s="1"/>
  <c r="DH269" i="28"/>
  <c r="GA269" i="28" s="1"/>
  <c r="DG269" i="28"/>
  <c r="DF269" i="28"/>
  <c r="EO269" i="28" s="1"/>
  <c r="DE269" i="28"/>
  <c r="DD269" i="28"/>
  <c r="DC269" i="28"/>
  <c r="EL269" i="28" s="1"/>
  <c r="DB269" i="28"/>
  <c r="FU269" i="28" s="1"/>
  <c r="DA269" i="28"/>
  <c r="EJ269" i="28" s="1"/>
  <c r="CZ269" i="28"/>
  <c r="EI269" i="28" s="1"/>
  <c r="CY269" i="28"/>
  <c r="FR269" i="28" s="1"/>
  <c r="CX269" i="28"/>
  <c r="CW269" i="28"/>
  <c r="FP269" i="28" s="1"/>
  <c r="CV269" i="28"/>
  <c r="FO269" i="28" s="1"/>
  <c r="CU269" i="28"/>
  <c r="DT268" i="28"/>
  <c r="FC268" i="28" s="1"/>
  <c r="DS268" i="28"/>
  <c r="FB268" i="28" s="1"/>
  <c r="DR268" i="28"/>
  <c r="FA268" i="28" s="1"/>
  <c r="DQ268" i="28"/>
  <c r="DP268" i="28"/>
  <c r="GI268" i="28" s="1"/>
  <c r="DO268" i="28"/>
  <c r="GH268" i="28" s="1"/>
  <c r="DN268" i="28"/>
  <c r="DM268" i="28"/>
  <c r="EV268" i="28" s="1"/>
  <c r="DL268" i="28"/>
  <c r="GE268" i="28" s="1"/>
  <c r="DK268" i="28"/>
  <c r="ET268" i="28" s="1"/>
  <c r="DJ268" i="28"/>
  <c r="ES268" i="28" s="1"/>
  <c r="DI268" i="28"/>
  <c r="GB268" i="28" s="1"/>
  <c r="DH268" i="28"/>
  <c r="EQ268" i="28" s="1"/>
  <c r="DG268" i="28"/>
  <c r="EP268" i="28" s="1"/>
  <c r="DF268" i="28"/>
  <c r="FY268" i="28" s="1"/>
  <c r="DE268" i="28"/>
  <c r="DD268" i="28"/>
  <c r="FW268" i="28" s="1"/>
  <c r="DC268" i="28"/>
  <c r="FV268" i="28" s="1"/>
  <c r="DB268" i="28"/>
  <c r="DA268" i="28"/>
  <c r="FT268" i="28" s="1"/>
  <c r="CZ268" i="28"/>
  <c r="FS268" i="28" s="1"/>
  <c r="CY268" i="28"/>
  <c r="EH268" i="28" s="1"/>
  <c r="CX268" i="28"/>
  <c r="FQ268" i="28" s="1"/>
  <c r="CW268" i="28"/>
  <c r="FP268" i="28" s="1"/>
  <c r="CV268" i="28"/>
  <c r="EE268" i="28" s="1"/>
  <c r="CU268" i="28"/>
  <c r="ED268" i="28" s="1"/>
  <c r="D6" i="36"/>
  <c r="C6" i="36"/>
  <c r="D7" i="36"/>
  <c r="C7" i="36"/>
  <c r="D8" i="36"/>
  <c r="C8" i="36"/>
  <c r="D9" i="36"/>
  <c r="C9" i="36"/>
  <c r="D10" i="36"/>
  <c r="C10" i="36"/>
  <c r="D11" i="36"/>
  <c r="C11" i="36"/>
  <c r="D12" i="36"/>
  <c r="C12" i="36"/>
  <c r="D13" i="36"/>
  <c r="C13" i="36"/>
  <c r="D14" i="36"/>
  <c r="C14" i="36"/>
  <c r="D15" i="36"/>
  <c r="C15" i="36"/>
  <c r="D16" i="36"/>
  <c r="C16" i="36"/>
  <c r="D17" i="36"/>
  <c r="C17" i="36"/>
  <c r="H6" i="69"/>
  <c r="DT267" i="28"/>
  <c r="GM267" i="28" s="1"/>
  <c r="DS267" i="28"/>
  <c r="FB267" i="28" s="1"/>
  <c r="DR267" i="28"/>
  <c r="GK267" i="28" s="1"/>
  <c r="DQ267" i="28"/>
  <c r="GJ267" i="28" s="1"/>
  <c r="DP267" i="28"/>
  <c r="GI267" i="28" s="1"/>
  <c r="DO267" i="28"/>
  <c r="GH267" i="28" s="1"/>
  <c r="DN267" i="28"/>
  <c r="DM267" i="28"/>
  <c r="EV267" i="28" s="1"/>
  <c r="DL267" i="28"/>
  <c r="GE267" i="28" s="1"/>
  <c r="DK267" i="28"/>
  <c r="GD267" i="28" s="1"/>
  <c r="DJ267" i="28"/>
  <c r="GC267" i="28" s="1"/>
  <c r="DI267" i="28"/>
  <c r="GB267" i="28" s="1"/>
  <c r="DH267" i="28"/>
  <c r="EQ267" i="28" s="1"/>
  <c r="DG267" i="28"/>
  <c r="FZ267" i="28" s="1"/>
  <c r="DF267" i="28"/>
  <c r="FY267" i="28" s="1"/>
  <c r="DE267" i="28"/>
  <c r="FX267" i="28" s="1"/>
  <c r="DD267" i="28"/>
  <c r="FW267" i="28" s="1"/>
  <c r="DC267" i="28"/>
  <c r="FV267" i="28" s="1"/>
  <c r="DB267" i="28"/>
  <c r="DA267" i="28"/>
  <c r="FT267" i="28" s="1"/>
  <c r="CZ267" i="28"/>
  <c r="FS267" i="28" s="1"/>
  <c r="CY267" i="28"/>
  <c r="CX267" i="28"/>
  <c r="FQ267" i="28" s="1"/>
  <c r="CW267" i="28"/>
  <c r="EF267" i="28" s="1"/>
  <c r="CV267" i="28"/>
  <c r="FO267" i="28" s="1"/>
  <c r="CU267" i="28"/>
  <c r="FN267" i="28" s="1"/>
  <c r="DT266" i="28"/>
  <c r="FC266" i="28" s="1"/>
  <c r="DS266" i="28"/>
  <c r="GL266" i="28" s="1"/>
  <c r="DR266" i="28"/>
  <c r="DQ266" i="28"/>
  <c r="GJ266" i="28" s="1"/>
  <c r="DP266" i="28"/>
  <c r="GI266" i="28" s="1"/>
  <c r="DO266" i="28"/>
  <c r="GH266" i="28" s="1"/>
  <c r="DN266" i="28"/>
  <c r="GG266" i="28" s="1"/>
  <c r="DM266" i="28"/>
  <c r="GF266" i="28" s="1"/>
  <c r="DL266" i="28"/>
  <c r="GE266" i="28" s="1"/>
  <c r="DK266" i="28"/>
  <c r="GD266" i="28" s="1"/>
  <c r="DJ266" i="28"/>
  <c r="ES266" i="28" s="1"/>
  <c r="DI266" i="28"/>
  <c r="GB266" i="28" s="1"/>
  <c r="DH266" i="28"/>
  <c r="EQ266" i="28" s="1"/>
  <c r="DG266" i="28"/>
  <c r="EP266" i="28" s="1"/>
  <c r="DF266" i="28"/>
  <c r="DE266" i="28"/>
  <c r="FX266" i="28" s="1"/>
  <c r="DD266" i="28"/>
  <c r="FW266" i="28" s="1"/>
  <c r="DC266" i="28"/>
  <c r="EL266" i="28" s="1"/>
  <c r="DB266" i="28"/>
  <c r="DA266" i="28"/>
  <c r="FT266" i="28" s="1"/>
  <c r="CZ266" i="28"/>
  <c r="EI266" i="28" s="1"/>
  <c r="CY266" i="28"/>
  <c r="FR266" i="28" s="1"/>
  <c r="CX266" i="28"/>
  <c r="FQ266" i="28" s="1"/>
  <c r="CW266" i="28"/>
  <c r="EF266" i="28" s="1"/>
  <c r="CV266" i="28"/>
  <c r="EE266" i="28" s="1"/>
  <c r="CU266" i="28"/>
  <c r="ED266" i="28" s="1"/>
  <c r="DT265" i="28"/>
  <c r="GM265" i="28" s="1"/>
  <c r="DS265" i="28"/>
  <c r="DR265" i="28"/>
  <c r="GK265" i="28" s="1"/>
  <c r="DQ265" i="28"/>
  <c r="GJ265" i="28" s="1"/>
  <c r="DP265" i="28"/>
  <c r="GI265" i="28" s="1"/>
  <c r="DO265" i="28"/>
  <c r="GH265" i="28" s="1"/>
  <c r="DN265" i="28"/>
  <c r="GG265" i="28" s="1"/>
  <c r="DM265" i="28"/>
  <c r="GF265" i="28" s="1"/>
  <c r="DL265" i="28"/>
  <c r="EU265" i="28" s="1"/>
  <c r="DK265" i="28"/>
  <c r="ET265" i="28" s="1"/>
  <c r="DJ265" i="28"/>
  <c r="ES265" i="28" s="1"/>
  <c r="DI265" i="28"/>
  <c r="ER265" i="28" s="1"/>
  <c r="DH265" i="28"/>
  <c r="GA265" i="28" s="1"/>
  <c r="DG265" i="28"/>
  <c r="EP265" i="28" s="1"/>
  <c r="DF265" i="28"/>
  <c r="FY265" i="28" s="1"/>
  <c r="DE265" i="28"/>
  <c r="FX265" i="28" s="1"/>
  <c r="DD265" i="28"/>
  <c r="DC265" i="28"/>
  <c r="FV265" i="28" s="1"/>
  <c r="DB265" i="28"/>
  <c r="FU265" i="28" s="1"/>
  <c r="DA265" i="28"/>
  <c r="EJ265" i="28" s="1"/>
  <c r="CZ265" i="28"/>
  <c r="EI265" i="28" s="1"/>
  <c r="CY265" i="28"/>
  <c r="CX265" i="28"/>
  <c r="EG265" i="28" s="1"/>
  <c r="CW265" i="28"/>
  <c r="EF265" i="28" s="1"/>
  <c r="CV265" i="28"/>
  <c r="FO265" i="28" s="1"/>
  <c r="CU265" i="28"/>
  <c r="ED265" i="28" s="1"/>
  <c r="DT264" i="28"/>
  <c r="DS264" i="28"/>
  <c r="GL264" i="28" s="1"/>
  <c r="DR264" i="28"/>
  <c r="GK264" i="28" s="1"/>
  <c r="DQ264" i="28"/>
  <c r="GJ264" i="28" s="1"/>
  <c r="DP264" i="28"/>
  <c r="EY264" i="28" s="1"/>
  <c r="DO264" i="28"/>
  <c r="GH264" i="28" s="1"/>
  <c r="DN264" i="28"/>
  <c r="DM264" i="28"/>
  <c r="EV264" i="28" s="1"/>
  <c r="DL264" i="28"/>
  <c r="EU264" i="28" s="1"/>
  <c r="DK264" i="28"/>
  <c r="GD264" i="28" s="1"/>
  <c r="DJ264" i="28"/>
  <c r="ES264" i="28" s="1"/>
  <c r="DI264" i="28"/>
  <c r="GB264" i="28" s="1"/>
  <c r="DH264" i="28"/>
  <c r="DG264" i="28"/>
  <c r="EP264" i="28" s="1"/>
  <c r="DF264" i="28"/>
  <c r="FY264" i="28" s="1"/>
  <c r="DE264" i="28"/>
  <c r="EN264" i="28" s="1"/>
  <c r="DD264" i="28"/>
  <c r="EM264" i="28" s="1"/>
  <c r="DC264" i="28"/>
  <c r="DB264" i="28"/>
  <c r="EK264" i="28" s="1"/>
  <c r="DA264" i="28"/>
  <c r="FT264" i="28" s="1"/>
  <c r="CZ264" i="28"/>
  <c r="FS264" i="28" s="1"/>
  <c r="CY264" i="28"/>
  <c r="EH264" i="28" s="1"/>
  <c r="CX264" i="28"/>
  <c r="EG264" i="28" s="1"/>
  <c r="CW264" i="28"/>
  <c r="FP264" i="28" s="1"/>
  <c r="CV264" i="28"/>
  <c r="CU264" i="28"/>
  <c r="ED264" i="28" s="1"/>
  <c r="DT263" i="28"/>
  <c r="GM263" i="28" s="1"/>
  <c r="DS263" i="28"/>
  <c r="GL263" i="28" s="1"/>
  <c r="DR263" i="28"/>
  <c r="GK263" i="28" s="1"/>
  <c r="DQ263" i="28"/>
  <c r="GJ263" i="28" s="1"/>
  <c r="DP263" i="28"/>
  <c r="GI263" i="28" s="1"/>
  <c r="DO263" i="28"/>
  <c r="GH263" i="28" s="1"/>
  <c r="DN263" i="28"/>
  <c r="EW263" i="28" s="1"/>
  <c r="DM263" i="28"/>
  <c r="GF263" i="28" s="1"/>
  <c r="DL263" i="28"/>
  <c r="EU263" i="28" s="1"/>
  <c r="DK263" i="28"/>
  <c r="GD263" i="28" s="1"/>
  <c r="DJ263" i="28"/>
  <c r="GC263" i="28" s="1"/>
  <c r="DI263" i="28"/>
  <c r="GB263" i="28" s="1"/>
  <c r="DH263" i="28"/>
  <c r="DG263" i="28"/>
  <c r="EP263" i="28" s="1"/>
  <c r="DF263" i="28"/>
  <c r="FY263" i="28" s="1"/>
  <c r="DE263" i="28"/>
  <c r="EN263" i="28" s="1"/>
  <c r="DD263" i="28"/>
  <c r="EM263" i="28" s="1"/>
  <c r="DC263" i="28"/>
  <c r="FV263" i="28" s="1"/>
  <c r="DB263" i="28"/>
  <c r="FU263" i="28" s="1"/>
  <c r="DA263" i="28"/>
  <c r="FT263" i="28" s="1"/>
  <c r="CZ263" i="28"/>
  <c r="FS263" i="28" s="1"/>
  <c r="CY263" i="28"/>
  <c r="EH263" i="28" s="1"/>
  <c r="CX263" i="28"/>
  <c r="EG263" i="28" s="1"/>
  <c r="CW263" i="28"/>
  <c r="EF263" i="28" s="1"/>
  <c r="CV263" i="28"/>
  <c r="CU263" i="28"/>
  <c r="ED263" i="28" s="1"/>
  <c r="DT262" i="28"/>
  <c r="GM262" i="28" s="1"/>
  <c r="DS262" i="28"/>
  <c r="GL262" i="28" s="1"/>
  <c r="DR262" i="28"/>
  <c r="GK262" i="28" s="1"/>
  <c r="DQ262" i="28"/>
  <c r="GJ262" i="28" s="1"/>
  <c r="DP262" i="28"/>
  <c r="GI262" i="28" s="1"/>
  <c r="DO262" i="28"/>
  <c r="GH262" i="28" s="1"/>
  <c r="DN262" i="28"/>
  <c r="GG262" i="28" s="1"/>
  <c r="DM262" i="28"/>
  <c r="GF262" i="28" s="1"/>
  <c r="DL262" i="28"/>
  <c r="GE262" i="28" s="1"/>
  <c r="DK262" i="28"/>
  <c r="GD262" i="28" s="1"/>
  <c r="DJ262" i="28"/>
  <c r="ES262" i="28" s="1"/>
  <c r="DI262" i="28"/>
  <c r="ER262" i="28" s="1"/>
  <c r="DH262" i="28"/>
  <c r="EQ262" i="28" s="1"/>
  <c r="DG262" i="28"/>
  <c r="EP262" i="28" s="1"/>
  <c r="DF262" i="28"/>
  <c r="FY262" i="28" s="1"/>
  <c r="DE262" i="28"/>
  <c r="EN262" i="28" s="1"/>
  <c r="DD262" i="28"/>
  <c r="EM262" i="28" s="1"/>
  <c r="DC262" i="28"/>
  <c r="FV262" i="28" s="1"/>
  <c r="DB262" i="28"/>
  <c r="EK262" i="28" s="1"/>
  <c r="DA262" i="28"/>
  <c r="EJ262" i="28" s="1"/>
  <c r="CZ262" i="28"/>
  <c r="EI262" i="28" s="1"/>
  <c r="CY262" i="28"/>
  <c r="EH262" i="28" s="1"/>
  <c r="CX262" i="28"/>
  <c r="EG262" i="28" s="1"/>
  <c r="CW262" i="28"/>
  <c r="FP262" i="28" s="1"/>
  <c r="CV262" i="28"/>
  <c r="EE262" i="28" s="1"/>
  <c r="CU262" i="28"/>
  <c r="ED262" i="28" s="1"/>
  <c r="DT261" i="28"/>
  <c r="GM261" i="28" s="1"/>
  <c r="DS261" i="28"/>
  <c r="GL261" i="28" s="1"/>
  <c r="DR261" i="28"/>
  <c r="GK261" i="28" s="1"/>
  <c r="DQ261" i="28"/>
  <c r="EZ261" i="28" s="1"/>
  <c r="DP261" i="28"/>
  <c r="EY261" i="28" s="1"/>
  <c r="DO261" i="28"/>
  <c r="GH261" i="28" s="1"/>
  <c r="DN261" i="28"/>
  <c r="GG261" i="28" s="1"/>
  <c r="DM261" i="28"/>
  <c r="GF261" i="28" s="1"/>
  <c r="DL261" i="28"/>
  <c r="GE261" i="28" s="1"/>
  <c r="DK261" i="28"/>
  <c r="ET261" i="28" s="1"/>
  <c r="DJ261" i="28"/>
  <c r="ES261" i="28" s="1"/>
  <c r="DI261" i="28"/>
  <c r="GB261" i="28" s="1"/>
  <c r="DH261" i="28"/>
  <c r="EQ261" i="28" s="1"/>
  <c r="DG261" i="28"/>
  <c r="FZ261" i="28" s="1"/>
  <c r="DF261" i="28"/>
  <c r="EO261" i="28" s="1"/>
  <c r="DE261" i="28"/>
  <c r="EN261" i="28" s="1"/>
  <c r="DD261" i="28"/>
  <c r="EM261" i="28" s="1"/>
  <c r="DC261" i="28"/>
  <c r="EL261" i="28" s="1"/>
  <c r="DB261" i="28"/>
  <c r="FU261" i="28" s="1"/>
  <c r="DA261" i="28"/>
  <c r="FT261" i="28" s="1"/>
  <c r="CZ261" i="28"/>
  <c r="EI261" i="28" s="1"/>
  <c r="CY261" i="28"/>
  <c r="FR261" i="28" s="1"/>
  <c r="CX261" i="28"/>
  <c r="FQ261" i="28" s="1"/>
  <c r="CW261" i="28"/>
  <c r="EF261" i="28" s="1"/>
  <c r="CV261" i="28"/>
  <c r="EE261" i="28" s="1"/>
  <c r="CU261" i="28"/>
  <c r="FN261" i="28" s="1"/>
  <c r="DT260" i="28"/>
  <c r="GM260" i="28" s="1"/>
  <c r="DS260" i="28"/>
  <c r="GL260" i="28" s="1"/>
  <c r="DR260" i="28"/>
  <c r="GK260" i="28" s="1"/>
  <c r="DQ260" i="28"/>
  <c r="GJ260" i="28" s="1"/>
  <c r="DP260" i="28"/>
  <c r="GI260" i="28" s="1"/>
  <c r="DO260" i="28"/>
  <c r="EX260" i="28" s="1"/>
  <c r="DN260" i="28"/>
  <c r="GG260" i="28" s="1"/>
  <c r="DM260" i="28"/>
  <c r="EV260" i="28" s="1"/>
  <c r="DL260" i="28"/>
  <c r="GE260" i="28" s="1"/>
  <c r="DK260" i="28"/>
  <c r="GD260" i="28" s="1"/>
  <c r="DJ260" i="28"/>
  <c r="ES260" i="28" s="1"/>
  <c r="DI260" i="28"/>
  <c r="GB260" i="28" s="1"/>
  <c r="DH260" i="28"/>
  <c r="EQ260" i="28" s="1"/>
  <c r="DG260" i="28"/>
  <c r="EP260" i="28" s="1"/>
  <c r="DF260" i="28"/>
  <c r="EO260" i="28" s="1"/>
  <c r="DE260" i="28"/>
  <c r="FX260" i="28" s="1"/>
  <c r="DD260" i="28"/>
  <c r="EM260" i="28" s="1"/>
  <c r="DC260" i="28"/>
  <c r="EL260" i="28" s="1"/>
  <c r="DB260" i="28"/>
  <c r="FU260" i="28" s="1"/>
  <c r="DA260" i="28"/>
  <c r="EJ260" i="28" s="1"/>
  <c r="CZ260" i="28"/>
  <c r="EI260" i="28" s="1"/>
  <c r="CY260" i="28"/>
  <c r="FR260" i="28" s="1"/>
  <c r="CX260" i="28"/>
  <c r="FQ260" i="28" s="1"/>
  <c r="CW260" i="28"/>
  <c r="EF260" i="28" s="1"/>
  <c r="CV260" i="28"/>
  <c r="EE260" i="28" s="1"/>
  <c r="CU260" i="28"/>
  <c r="ED260" i="28" s="1"/>
  <c r="DT259" i="28"/>
  <c r="FC259" i="28" s="1"/>
  <c r="DS259" i="28"/>
  <c r="FB259" i="28" s="1"/>
  <c r="DR259" i="28"/>
  <c r="FA259" i="28" s="1"/>
  <c r="DQ259" i="28"/>
  <c r="EZ259" i="28" s="1"/>
  <c r="DP259" i="28"/>
  <c r="EY259" i="28" s="1"/>
  <c r="DO259" i="28"/>
  <c r="EX259" i="28" s="1"/>
  <c r="DN259" i="28"/>
  <c r="EW259" i="28" s="1"/>
  <c r="DM259" i="28"/>
  <c r="EV259" i="28" s="1"/>
  <c r="DL259" i="28"/>
  <c r="EU259" i="28" s="1"/>
  <c r="DK259" i="28"/>
  <c r="GD259" i="28" s="1"/>
  <c r="DJ259" i="28"/>
  <c r="GC259" i="28" s="1"/>
  <c r="DI259" i="28"/>
  <c r="ER259" i="28" s="1"/>
  <c r="DH259" i="28"/>
  <c r="GA259" i="28" s="1"/>
  <c r="DG259" i="28"/>
  <c r="EP259" i="28" s="1"/>
  <c r="DF259" i="28"/>
  <c r="FY259" i="28" s="1"/>
  <c r="DE259" i="28"/>
  <c r="FX259" i="28" s="1"/>
  <c r="DD259" i="28"/>
  <c r="FW259" i="28" s="1"/>
  <c r="DC259" i="28"/>
  <c r="FV259" i="28" s="1"/>
  <c r="DB259" i="28"/>
  <c r="FU259" i="28" s="1"/>
  <c r="DA259" i="28"/>
  <c r="FT259" i="28" s="1"/>
  <c r="CZ259" i="28"/>
  <c r="FS259" i="28" s="1"/>
  <c r="CY259" i="28"/>
  <c r="FR259" i="28" s="1"/>
  <c r="CX259" i="28"/>
  <c r="FQ259" i="28" s="1"/>
  <c r="CW259" i="28"/>
  <c r="FP259" i="28" s="1"/>
  <c r="CV259" i="28"/>
  <c r="FO259" i="28" s="1"/>
  <c r="CU259" i="28"/>
  <c r="FN259" i="28" s="1"/>
  <c r="DT258" i="28"/>
  <c r="GM258" i="28" s="1"/>
  <c r="DS258" i="28"/>
  <c r="GL258" i="28" s="1"/>
  <c r="DR258" i="28"/>
  <c r="GK258" i="28" s="1"/>
  <c r="DQ258" i="28"/>
  <c r="GJ258" i="28" s="1"/>
  <c r="DP258" i="28"/>
  <c r="EY258" i="28" s="1"/>
  <c r="DO258" i="28"/>
  <c r="GH258" i="28" s="1"/>
  <c r="DN258" i="28"/>
  <c r="GG258" i="28" s="1"/>
  <c r="DM258" i="28"/>
  <c r="GF258" i="28" s="1"/>
  <c r="DL258" i="28"/>
  <c r="GE258" i="28" s="1"/>
  <c r="DK258" i="28"/>
  <c r="GD258" i="28" s="1"/>
  <c r="DJ258" i="28"/>
  <c r="ES258" i="28" s="1"/>
  <c r="DI258" i="28"/>
  <c r="GB258" i="28" s="1"/>
  <c r="DH258" i="28"/>
  <c r="EQ258" i="28" s="1"/>
  <c r="DG258" i="28"/>
  <c r="FZ258" i="28" s="1"/>
  <c r="DF258" i="28"/>
  <c r="FY258" i="28" s="1"/>
  <c r="DE258" i="28"/>
  <c r="EN258" i="28" s="1"/>
  <c r="DD258" i="28"/>
  <c r="EM258" i="28" s="1"/>
  <c r="DC258" i="28"/>
  <c r="EL258" i="28" s="1"/>
  <c r="DB258" i="28"/>
  <c r="EK258" i="28" s="1"/>
  <c r="DA258" i="28"/>
  <c r="FT258" i="28" s="1"/>
  <c r="CZ258" i="28"/>
  <c r="EI258" i="28" s="1"/>
  <c r="CY258" i="28"/>
  <c r="EH258" i="28" s="1"/>
  <c r="CX258" i="28"/>
  <c r="FQ258" i="28" s="1"/>
  <c r="CW258" i="28"/>
  <c r="EF258" i="28" s="1"/>
  <c r="CV258" i="28"/>
  <c r="EE258" i="28" s="1"/>
  <c r="CU258" i="28"/>
  <c r="FN258" i="28" s="1"/>
  <c r="DT257" i="28"/>
  <c r="GM257" i="28" s="1"/>
  <c r="DS257" i="28"/>
  <c r="GL257" i="28" s="1"/>
  <c r="DR257" i="28"/>
  <c r="GK257" i="28" s="1"/>
  <c r="DQ257" i="28"/>
  <c r="DP257" i="28"/>
  <c r="GI257" i="28" s="1"/>
  <c r="DO257" i="28"/>
  <c r="GH257" i="28" s="1"/>
  <c r="DN257" i="28"/>
  <c r="GG257" i="28" s="1"/>
  <c r="DM257" i="28"/>
  <c r="EV257" i="28" s="1"/>
  <c r="DL257" i="28"/>
  <c r="GE257" i="28" s="1"/>
  <c r="DK257" i="28"/>
  <c r="ET257" i="28" s="1"/>
  <c r="DJ257" i="28"/>
  <c r="ES257" i="28" s="1"/>
  <c r="DI257" i="28"/>
  <c r="GB257" i="28" s="1"/>
  <c r="DH257" i="28"/>
  <c r="EQ257" i="28" s="1"/>
  <c r="DG257" i="28"/>
  <c r="EP257" i="28" s="1"/>
  <c r="DF257" i="28"/>
  <c r="EO257" i="28" s="1"/>
  <c r="DE257" i="28"/>
  <c r="FX257" i="28" s="1"/>
  <c r="DD257" i="28"/>
  <c r="EM257" i="28" s="1"/>
  <c r="DC257" i="28"/>
  <c r="EL257" i="28" s="1"/>
  <c r="DB257" i="28"/>
  <c r="FU257" i="28" s="1"/>
  <c r="DA257" i="28"/>
  <c r="EJ257" i="28" s="1"/>
  <c r="CZ257" i="28"/>
  <c r="EI257" i="28" s="1"/>
  <c r="CY257" i="28"/>
  <c r="FR257" i="28" s="1"/>
  <c r="CX257" i="28"/>
  <c r="FQ257" i="28" s="1"/>
  <c r="CW257" i="28"/>
  <c r="EF257" i="28" s="1"/>
  <c r="CV257" i="28"/>
  <c r="EE257" i="28" s="1"/>
  <c r="CU257" i="28"/>
  <c r="ED257" i="28" s="1"/>
  <c r="DT256" i="28"/>
  <c r="GM256" i="28" s="1"/>
  <c r="DS256" i="28"/>
  <c r="GL256" i="28" s="1"/>
  <c r="DR256" i="28"/>
  <c r="GK256" i="28" s="1"/>
  <c r="DQ256" i="28"/>
  <c r="GJ256" i="28" s="1"/>
  <c r="DP256" i="28"/>
  <c r="GI256" i="28" s="1"/>
  <c r="DO256" i="28"/>
  <c r="GH256" i="28" s="1"/>
  <c r="DN256" i="28"/>
  <c r="GG256" i="28" s="1"/>
  <c r="DM256" i="28"/>
  <c r="GF256" i="28" s="1"/>
  <c r="DL256" i="28"/>
  <c r="GE256" i="28" s="1"/>
  <c r="DK256" i="28"/>
  <c r="GD256" i="28" s="1"/>
  <c r="DJ256" i="28"/>
  <c r="ES256" i="28" s="1"/>
  <c r="DI256" i="28"/>
  <c r="ER256" i="28" s="1"/>
  <c r="DH256" i="28"/>
  <c r="EQ256" i="28" s="1"/>
  <c r="DG256" i="28"/>
  <c r="EP256" i="28" s="1"/>
  <c r="DF256" i="28"/>
  <c r="FY256" i="28" s="1"/>
  <c r="DE256" i="28"/>
  <c r="EN256" i="28" s="1"/>
  <c r="DD256" i="28"/>
  <c r="EM256" i="28" s="1"/>
  <c r="DC256" i="28"/>
  <c r="EL256" i="28" s="1"/>
  <c r="DB256" i="28"/>
  <c r="EK256" i="28" s="1"/>
  <c r="DA256" i="28"/>
  <c r="EJ256" i="28" s="1"/>
  <c r="CZ256" i="28"/>
  <c r="EI256" i="28" s="1"/>
  <c r="CY256" i="28"/>
  <c r="EH256" i="28" s="1"/>
  <c r="CX256" i="28"/>
  <c r="EG256" i="28" s="1"/>
  <c r="CW256" i="28"/>
  <c r="FP256" i="28" s="1"/>
  <c r="CV256" i="28"/>
  <c r="EE256" i="28" s="1"/>
  <c r="CU256" i="28"/>
  <c r="ED256" i="28" s="1"/>
  <c r="DT255" i="28"/>
  <c r="FC255" i="28" s="1"/>
  <c r="DS255" i="28"/>
  <c r="FB255" i="28" s="1"/>
  <c r="DR255" i="28"/>
  <c r="FA255" i="28" s="1"/>
  <c r="DQ255" i="28"/>
  <c r="EZ255" i="28" s="1"/>
  <c r="DP255" i="28"/>
  <c r="EY255" i="28" s="1"/>
  <c r="DO255" i="28"/>
  <c r="EX255" i="28" s="1"/>
  <c r="DN255" i="28"/>
  <c r="EW255" i="28" s="1"/>
  <c r="DM255" i="28"/>
  <c r="EV255" i="28" s="1"/>
  <c r="DL255" i="28"/>
  <c r="EU255" i="28" s="1"/>
  <c r="DK255" i="28"/>
  <c r="GD255" i="28" s="1"/>
  <c r="DJ255" i="28"/>
  <c r="GC255" i="28" s="1"/>
  <c r="DI255" i="28"/>
  <c r="ER255" i="28" s="1"/>
  <c r="DH255" i="28"/>
  <c r="GA255" i="28" s="1"/>
  <c r="DG255" i="28"/>
  <c r="FZ255" i="28" s="1"/>
  <c r="DF255" i="28"/>
  <c r="EO255" i="28" s="1"/>
  <c r="DE255" i="28"/>
  <c r="FX255" i="28" s="1"/>
  <c r="DD255" i="28"/>
  <c r="FW255" i="28" s="1"/>
  <c r="DC255" i="28"/>
  <c r="FV255" i="28" s="1"/>
  <c r="DB255" i="28"/>
  <c r="EK255" i="28" s="1"/>
  <c r="DA255" i="28"/>
  <c r="CZ255" i="28"/>
  <c r="FS255" i="28" s="1"/>
  <c r="CY255" i="28"/>
  <c r="FR255" i="28" s="1"/>
  <c r="CX255" i="28"/>
  <c r="FQ255" i="28" s="1"/>
  <c r="CW255" i="28"/>
  <c r="FP255" i="28" s="1"/>
  <c r="CV255" i="28"/>
  <c r="FO255" i="28" s="1"/>
  <c r="CU255" i="28"/>
  <c r="FN255" i="28" s="1"/>
  <c r="DT254" i="28"/>
  <c r="FC254" i="28" s="1"/>
  <c r="DS254" i="28"/>
  <c r="DR254" i="28"/>
  <c r="GK254" i="28" s="1"/>
  <c r="DQ254" i="28"/>
  <c r="EZ254" i="28" s="1"/>
  <c r="DP254" i="28"/>
  <c r="GI254" i="28" s="1"/>
  <c r="DO254" i="28"/>
  <c r="GH254" i="28" s="1"/>
  <c r="DN254" i="28"/>
  <c r="GG254" i="28" s="1"/>
  <c r="DM254" i="28"/>
  <c r="GF254" i="28" s="1"/>
  <c r="DL254" i="28"/>
  <c r="EU254" i="28" s="1"/>
  <c r="DK254" i="28"/>
  <c r="GD254" i="28" s="1"/>
  <c r="DJ254" i="28"/>
  <c r="GC254" i="28" s="1"/>
  <c r="DI254" i="28"/>
  <c r="GB254" i="28" s="1"/>
  <c r="DH254" i="28"/>
  <c r="GA254" i="28" s="1"/>
  <c r="DG254" i="28"/>
  <c r="EP254" i="28" s="1"/>
  <c r="DF254" i="28"/>
  <c r="EO254" i="28" s="1"/>
  <c r="DE254" i="28"/>
  <c r="FX254" i="28" s="1"/>
  <c r="DD254" i="28"/>
  <c r="FW254" i="28" s="1"/>
  <c r="DC254" i="28"/>
  <c r="EL254" i="28" s="1"/>
  <c r="DB254" i="28"/>
  <c r="DA254" i="28"/>
  <c r="FT254" i="28" s="1"/>
  <c r="CZ254" i="28"/>
  <c r="FS254" i="28" s="1"/>
  <c r="CY254" i="28"/>
  <c r="EH254" i="28" s="1"/>
  <c r="CX254" i="28"/>
  <c r="EG254" i="28" s="1"/>
  <c r="CW254" i="28"/>
  <c r="FP254" i="28" s="1"/>
  <c r="CV254" i="28"/>
  <c r="EE254" i="28" s="1"/>
  <c r="CU254" i="28"/>
  <c r="ED254" i="28" s="1"/>
  <c r="DT253" i="28"/>
  <c r="FC253" i="28" s="1"/>
  <c r="DS253" i="28"/>
  <c r="FB253" i="28" s="1"/>
  <c r="DR253" i="28"/>
  <c r="GK253" i="28" s="1"/>
  <c r="DQ253" i="28"/>
  <c r="GJ253" i="28" s="1"/>
  <c r="DP253" i="28"/>
  <c r="GI253" i="28" s="1"/>
  <c r="DO253" i="28"/>
  <c r="DN253" i="28"/>
  <c r="GG253" i="28" s="1"/>
  <c r="DM253" i="28"/>
  <c r="GF253" i="28" s="1"/>
  <c r="DL253" i="28"/>
  <c r="EU253" i="28" s="1"/>
  <c r="DK253" i="28"/>
  <c r="GD253" i="28" s="1"/>
  <c r="DJ253" i="28"/>
  <c r="ES253" i="28" s="1"/>
  <c r="DI253" i="28"/>
  <c r="ER253" i="28" s="1"/>
  <c r="DH253" i="28"/>
  <c r="GA253" i="28" s="1"/>
  <c r="DG253" i="28"/>
  <c r="FZ253" i="28" s="1"/>
  <c r="DF253" i="28"/>
  <c r="EO253" i="28" s="1"/>
  <c r="DE253" i="28"/>
  <c r="DD253" i="28"/>
  <c r="FW253" i="28" s="1"/>
  <c r="DC253" i="28"/>
  <c r="DB253" i="28"/>
  <c r="EK253" i="28" s="1"/>
  <c r="DA253" i="28"/>
  <c r="EJ253" i="28" s="1"/>
  <c r="CZ253" i="28"/>
  <c r="EI253" i="28" s="1"/>
  <c r="CY253" i="28"/>
  <c r="EH253" i="28" s="1"/>
  <c r="CX253" i="28"/>
  <c r="EG253" i="28" s="1"/>
  <c r="CW253" i="28"/>
  <c r="EF253" i="28" s="1"/>
  <c r="CV253" i="28"/>
  <c r="FO253" i="28" s="1"/>
  <c r="CU253" i="28"/>
  <c r="FN253" i="28" s="1"/>
  <c r="DT252" i="28"/>
  <c r="GM252" i="28" s="1"/>
  <c r="DS252" i="28"/>
  <c r="GL252" i="28" s="1"/>
  <c r="DR252" i="28"/>
  <c r="GK252" i="28" s="1"/>
  <c r="DQ252" i="28"/>
  <c r="GJ252" i="28" s="1"/>
  <c r="DP252" i="28"/>
  <c r="GI252" i="28" s="1"/>
  <c r="DO252" i="28"/>
  <c r="GH252" i="28" s="1"/>
  <c r="DN252" i="28"/>
  <c r="GG252" i="28" s="1"/>
  <c r="DM252" i="28"/>
  <c r="GF252" i="28" s="1"/>
  <c r="DL252" i="28"/>
  <c r="GE252" i="28" s="1"/>
  <c r="DK252" i="28"/>
  <c r="GD252" i="28" s="1"/>
  <c r="DJ252" i="28"/>
  <c r="GC252" i="28" s="1"/>
  <c r="DI252" i="28"/>
  <c r="GB252" i="28" s="1"/>
  <c r="DH252" i="28"/>
  <c r="EQ252" i="28" s="1"/>
  <c r="DG252" i="28"/>
  <c r="EP252" i="28" s="1"/>
  <c r="DF252" i="28"/>
  <c r="FY252" i="28" s="1"/>
  <c r="DE252" i="28"/>
  <c r="FX252" i="28" s="1"/>
  <c r="DD252" i="28"/>
  <c r="DC252" i="28"/>
  <c r="FV252" i="28" s="1"/>
  <c r="DB252" i="28"/>
  <c r="FU252" i="28" s="1"/>
  <c r="DA252" i="28"/>
  <c r="FT252" i="28" s="1"/>
  <c r="CZ252" i="28"/>
  <c r="FS252" i="28" s="1"/>
  <c r="CY252" i="28"/>
  <c r="FR252" i="28" s="1"/>
  <c r="CX252" i="28"/>
  <c r="FQ252" i="28" s="1"/>
  <c r="CW252" i="28"/>
  <c r="FP252" i="28" s="1"/>
  <c r="CV252" i="28"/>
  <c r="FO252" i="28" s="1"/>
  <c r="CU252" i="28"/>
  <c r="ED252" i="28" s="1"/>
  <c r="DT251" i="28"/>
  <c r="FC251" i="28" s="1"/>
  <c r="DS251" i="28"/>
  <c r="FB251" i="28" s="1"/>
  <c r="DR251" i="28"/>
  <c r="FA251" i="28" s="1"/>
  <c r="DQ251" i="28"/>
  <c r="DP251" i="28"/>
  <c r="GI251" i="28" s="1"/>
  <c r="DO251" i="28"/>
  <c r="EX251" i="28" s="1"/>
  <c r="DN251" i="28"/>
  <c r="GG251" i="28" s="1"/>
  <c r="DM251" i="28"/>
  <c r="GF251" i="28" s="1"/>
  <c r="DL251" i="28"/>
  <c r="EU251" i="28" s="1"/>
  <c r="DK251" i="28"/>
  <c r="GD251" i="28" s="1"/>
  <c r="DJ251" i="28"/>
  <c r="GC251" i="28" s="1"/>
  <c r="DI251" i="28"/>
  <c r="ER251" i="28" s="1"/>
  <c r="DH251" i="28"/>
  <c r="EQ251" i="28" s="1"/>
  <c r="DG251" i="28"/>
  <c r="EP251" i="28" s="1"/>
  <c r="DF251" i="28"/>
  <c r="EO251" i="28" s="1"/>
  <c r="DE251" i="28"/>
  <c r="EN251" i="28" s="1"/>
  <c r="DD251" i="28"/>
  <c r="EM251" i="28" s="1"/>
  <c r="DC251" i="28"/>
  <c r="EL251" i="28" s="1"/>
  <c r="DB251" i="28"/>
  <c r="EK251" i="28" s="1"/>
  <c r="DA251" i="28"/>
  <c r="FT251" i="28" s="1"/>
  <c r="CZ251" i="28"/>
  <c r="EI251" i="28" s="1"/>
  <c r="CY251" i="28"/>
  <c r="EH251" i="28" s="1"/>
  <c r="CX251" i="28"/>
  <c r="FQ251" i="28" s="1"/>
  <c r="CW251" i="28"/>
  <c r="EF251" i="28" s="1"/>
  <c r="CV251" i="28"/>
  <c r="EE251" i="28" s="1"/>
  <c r="CU251" i="28"/>
  <c r="ED251" i="28" s="1"/>
  <c r="DT250" i="28"/>
  <c r="GM250" i="28" s="1"/>
  <c r="DS250" i="28"/>
  <c r="FB250" i="28" s="1"/>
  <c r="DR250" i="28"/>
  <c r="GK250" i="28" s="1"/>
  <c r="DQ250" i="28"/>
  <c r="GJ250" i="28" s="1"/>
  <c r="DP250" i="28"/>
  <c r="DO250" i="28"/>
  <c r="GH250" i="28" s="1"/>
  <c r="DN250" i="28"/>
  <c r="EW250" i="28" s="1"/>
  <c r="DM250" i="28"/>
  <c r="GF250" i="28" s="1"/>
  <c r="DL250" i="28"/>
  <c r="EU250" i="28" s="1"/>
  <c r="DK250" i="28"/>
  <c r="GD250" i="28" s="1"/>
  <c r="DJ250" i="28"/>
  <c r="ES250" i="28" s="1"/>
  <c r="DI250" i="28"/>
  <c r="GB250" i="28" s="1"/>
  <c r="DH250" i="28"/>
  <c r="DG250" i="28"/>
  <c r="EP250" i="28" s="1"/>
  <c r="DF250" i="28"/>
  <c r="FY250" i="28" s="1"/>
  <c r="DE250" i="28"/>
  <c r="FX250" i="28" s="1"/>
  <c r="DD250" i="28"/>
  <c r="FW250" i="28" s="1"/>
  <c r="DC250" i="28"/>
  <c r="FV250" i="28" s="1"/>
  <c r="DB250" i="28"/>
  <c r="FU250" i="28" s="1"/>
  <c r="DA250" i="28"/>
  <c r="FT250" i="28" s="1"/>
  <c r="CZ250" i="28"/>
  <c r="FS250" i="28" s="1"/>
  <c r="CY250" i="28"/>
  <c r="FR250" i="28" s="1"/>
  <c r="CX250" i="28"/>
  <c r="EG250" i="28" s="1"/>
  <c r="CW250" i="28"/>
  <c r="FP250" i="28" s="1"/>
  <c r="CV250" i="28"/>
  <c r="CU250" i="28"/>
  <c r="FN250" i="28" s="1"/>
  <c r="DT249" i="28"/>
  <c r="GM249" i="28" s="1"/>
  <c r="DS249" i="28"/>
  <c r="GL249" i="28" s="1"/>
  <c r="DR249" i="28"/>
  <c r="GK249" i="28" s="1"/>
  <c r="DQ249" i="28"/>
  <c r="GJ249" i="28" s="1"/>
  <c r="DP249" i="28"/>
  <c r="GI249" i="28" s="1"/>
  <c r="DO249" i="28"/>
  <c r="GH249" i="28" s="1"/>
  <c r="DN249" i="28"/>
  <c r="GG249" i="28" s="1"/>
  <c r="DM249" i="28"/>
  <c r="GF249" i="28" s="1"/>
  <c r="DL249" i="28"/>
  <c r="EU249" i="28" s="1"/>
  <c r="DK249" i="28"/>
  <c r="ET249" i="28" s="1"/>
  <c r="DJ249" i="28"/>
  <c r="GC249" i="28" s="1"/>
  <c r="DI249" i="28"/>
  <c r="GB249" i="28" s="1"/>
  <c r="DH249" i="28"/>
  <c r="EQ249" i="28" s="1"/>
  <c r="DG249" i="28"/>
  <c r="DF249" i="28"/>
  <c r="EO249" i="28" s="1"/>
  <c r="DE249" i="28"/>
  <c r="FX249" i="28" s="1"/>
  <c r="DD249" i="28"/>
  <c r="FW249" i="28" s="1"/>
  <c r="DC249" i="28"/>
  <c r="EL249" i="28" s="1"/>
  <c r="DB249" i="28"/>
  <c r="DA249" i="28"/>
  <c r="FT249" i="28" s="1"/>
  <c r="CZ249" i="28"/>
  <c r="CY249" i="28"/>
  <c r="EH249" i="28" s="1"/>
  <c r="CX249" i="28"/>
  <c r="EG249" i="28" s="1"/>
  <c r="CW249" i="28"/>
  <c r="CV249" i="28"/>
  <c r="EE249" i="28" s="1"/>
  <c r="CU249" i="28"/>
  <c r="DT248" i="28"/>
  <c r="GM248" i="28" s="1"/>
  <c r="DS248" i="28"/>
  <c r="GL248" i="28" s="1"/>
  <c r="DR248" i="28"/>
  <c r="GK248" i="28" s="1"/>
  <c r="DQ248" i="28"/>
  <c r="GJ248" i="28" s="1"/>
  <c r="DP248" i="28"/>
  <c r="GI248" i="28" s="1"/>
  <c r="DO248" i="28"/>
  <c r="GH248" i="28" s="1"/>
  <c r="DN248" i="28"/>
  <c r="GG248" i="28" s="1"/>
  <c r="DM248" i="28"/>
  <c r="GF248" i="28" s="1"/>
  <c r="DL248" i="28"/>
  <c r="GE248" i="28" s="1"/>
  <c r="DK248" i="28"/>
  <c r="GD248" i="28" s="1"/>
  <c r="DJ248" i="28"/>
  <c r="ES248" i="28" s="1"/>
  <c r="DI248" i="28"/>
  <c r="ER248" i="28" s="1"/>
  <c r="DH248" i="28"/>
  <c r="GA248" i="28" s="1"/>
  <c r="DG248" i="28"/>
  <c r="EP248" i="28" s="1"/>
  <c r="DF248" i="28"/>
  <c r="FY248" i="28" s="1"/>
  <c r="DE248" i="28"/>
  <c r="FX248" i="28" s="1"/>
  <c r="DD248" i="28"/>
  <c r="DC248" i="28"/>
  <c r="EL248" i="28" s="1"/>
  <c r="DB248" i="28"/>
  <c r="FU248" i="28" s="1"/>
  <c r="DA248" i="28"/>
  <c r="CZ248" i="28"/>
  <c r="EI248" i="28" s="1"/>
  <c r="CY248" i="28"/>
  <c r="EH248" i="28" s="1"/>
  <c r="CX248" i="28"/>
  <c r="EG248" i="28" s="1"/>
  <c r="CW248" i="28"/>
  <c r="CV248" i="28"/>
  <c r="FO248" i="28" s="1"/>
  <c r="CU248" i="28"/>
  <c r="ED248" i="28" s="1"/>
  <c r="DT247" i="28"/>
  <c r="GM247" i="28" s="1"/>
  <c r="DS247" i="28"/>
  <c r="GL247" i="28" s="1"/>
  <c r="DR247" i="28"/>
  <c r="FA247" i="28" s="1"/>
  <c r="DQ247" i="28"/>
  <c r="EZ247" i="28" s="1"/>
  <c r="DP247" i="28"/>
  <c r="GI247" i="28" s="1"/>
  <c r="DO247" i="28"/>
  <c r="DN247" i="28"/>
  <c r="EW247" i="28" s="1"/>
  <c r="DM247" i="28"/>
  <c r="EV247" i="28" s="1"/>
  <c r="DL247" i="28"/>
  <c r="GE247" i="28" s="1"/>
  <c r="DK247" i="28"/>
  <c r="GD247" i="28" s="1"/>
  <c r="DJ247" i="28"/>
  <c r="GC247" i="28" s="1"/>
  <c r="DI247" i="28"/>
  <c r="GB247" i="28" s="1"/>
  <c r="DH247" i="28"/>
  <c r="GA247" i="28" s="1"/>
  <c r="DG247" i="28"/>
  <c r="DF247" i="28"/>
  <c r="EO247" i="28" s="1"/>
  <c r="DE247" i="28"/>
  <c r="FX247" i="28" s="1"/>
  <c r="DD247" i="28"/>
  <c r="FW247" i="28" s="1"/>
  <c r="DC247" i="28"/>
  <c r="EL247" i="28" s="1"/>
  <c r="DB247" i="28"/>
  <c r="FU247" i="28" s="1"/>
  <c r="DA247" i="28"/>
  <c r="FT247" i="28" s="1"/>
  <c r="CZ247" i="28"/>
  <c r="EI247" i="28" s="1"/>
  <c r="CY247" i="28"/>
  <c r="CX247" i="28"/>
  <c r="EG247" i="28" s="1"/>
  <c r="CW247" i="28"/>
  <c r="FP247" i="28" s="1"/>
  <c r="CV247" i="28"/>
  <c r="FO247" i="28" s="1"/>
  <c r="CU247" i="28"/>
  <c r="DT246" i="28"/>
  <c r="GM246" i="28" s="1"/>
  <c r="DS246" i="28"/>
  <c r="GL246" i="28" s="1"/>
  <c r="DR246" i="28"/>
  <c r="DQ246" i="28"/>
  <c r="GJ246" i="28" s="1"/>
  <c r="DP246" i="28"/>
  <c r="GI246" i="28" s="1"/>
  <c r="DO246" i="28"/>
  <c r="DN246" i="28"/>
  <c r="GG246" i="28" s="1"/>
  <c r="DM246" i="28"/>
  <c r="DL246" i="28"/>
  <c r="GE246" i="28" s="1"/>
  <c r="DK246" i="28"/>
  <c r="GD246" i="28" s="1"/>
  <c r="DJ246" i="28"/>
  <c r="ES246" i="28" s="1"/>
  <c r="DI246" i="28"/>
  <c r="GB246" i="28" s="1"/>
  <c r="DH246" i="28"/>
  <c r="GA246" i="28" s="1"/>
  <c r="DG246" i="28"/>
  <c r="FZ246" i="28" s="1"/>
  <c r="DF246" i="28"/>
  <c r="EO246" i="28" s="1"/>
  <c r="DE246" i="28"/>
  <c r="FX246" i="28" s="1"/>
  <c r="DD246" i="28"/>
  <c r="FW246" i="28" s="1"/>
  <c r="DC246" i="28"/>
  <c r="DB246" i="28"/>
  <c r="DA246" i="28"/>
  <c r="EJ246" i="28" s="1"/>
  <c r="CZ246" i="28"/>
  <c r="EI246" i="28" s="1"/>
  <c r="CY246" i="28"/>
  <c r="CX246" i="28"/>
  <c r="CW246" i="28"/>
  <c r="EF246" i="28" s="1"/>
  <c r="CV246" i="28"/>
  <c r="EE246" i="28" s="1"/>
  <c r="CU246" i="28"/>
  <c r="FN246" i="28" s="1"/>
  <c r="DT245" i="28"/>
  <c r="GM245" i="28" s="1"/>
  <c r="DS245" i="28"/>
  <c r="DR245" i="28"/>
  <c r="FA245" i="28" s="1"/>
  <c r="DQ245" i="28"/>
  <c r="EZ245" i="28" s="1"/>
  <c r="DP245" i="28"/>
  <c r="DO245" i="28"/>
  <c r="EX245" i="28" s="1"/>
  <c r="DN245" i="28"/>
  <c r="EW245" i="28" s="1"/>
  <c r="DM245" i="28"/>
  <c r="GF245" i="28" s="1"/>
  <c r="DL245" i="28"/>
  <c r="DK245" i="28"/>
  <c r="GD245" i="28" s="1"/>
  <c r="DJ245" i="28"/>
  <c r="ES245" i="28" s="1"/>
  <c r="DI245" i="28"/>
  <c r="GB245" i="28" s="1"/>
  <c r="DH245" i="28"/>
  <c r="EQ245" i="28" s="1"/>
  <c r="DG245" i="28"/>
  <c r="EP245" i="28" s="1"/>
  <c r="DF245" i="28"/>
  <c r="FY245" i="28" s="1"/>
  <c r="DE245" i="28"/>
  <c r="FX245" i="28" s="1"/>
  <c r="DD245" i="28"/>
  <c r="EM245" i="28" s="1"/>
  <c r="DC245" i="28"/>
  <c r="EL245" i="28" s="1"/>
  <c r="DB245" i="28"/>
  <c r="FU245" i="28" s="1"/>
  <c r="DA245" i="28"/>
  <c r="CZ245" i="28"/>
  <c r="EI245" i="28" s="1"/>
  <c r="CY245" i="28"/>
  <c r="CX245" i="28"/>
  <c r="FQ245" i="28" s="1"/>
  <c r="CW245" i="28"/>
  <c r="CV245" i="28"/>
  <c r="FO245" i="28" s="1"/>
  <c r="CU245" i="28"/>
  <c r="FN245" i="28" s="1"/>
  <c r="DT244" i="28"/>
  <c r="GM244" i="28" s="1"/>
  <c r="DS244" i="28"/>
  <c r="GL244" i="28" s="1"/>
  <c r="DR244" i="28"/>
  <c r="FA244" i="28" s="1"/>
  <c r="DQ244" i="28"/>
  <c r="EZ244" i="28" s="1"/>
  <c r="DP244" i="28"/>
  <c r="GI244" i="28" s="1"/>
  <c r="DO244" i="28"/>
  <c r="GH244" i="28" s="1"/>
  <c r="DN244" i="28"/>
  <c r="EW244" i="28" s="1"/>
  <c r="DM244" i="28"/>
  <c r="EV244" i="28" s="1"/>
  <c r="DL244" i="28"/>
  <c r="EU244" i="28" s="1"/>
  <c r="DK244" i="28"/>
  <c r="GD244" i="28" s="1"/>
  <c r="DJ244" i="28"/>
  <c r="GC244" i="28" s="1"/>
  <c r="DI244" i="28"/>
  <c r="GB244" i="28" s="1"/>
  <c r="DH244" i="28"/>
  <c r="EQ244" i="28" s="1"/>
  <c r="DG244" i="28"/>
  <c r="FZ244" i="28" s="1"/>
  <c r="DF244" i="28"/>
  <c r="EO244" i="28" s="1"/>
  <c r="DE244" i="28"/>
  <c r="EN244" i="28" s="1"/>
  <c r="DD244" i="28"/>
  <c r="FW244" i="28" s="1"/>
  <c r="DC244" i="28"/>
  <c r="EL244" i="28" s="1"/>
  <c r="DB244" i="28"/>
  <c r="FU244" i="28" s="1"/>
  <c r="DA244" i="28"/>
  <c r="EJ244" i="28" s="1"/>
  <c r="CZ244" i="28"/>
  <c r="FS244" i="28" s="1"/>
  <c r="CY244" i="28"/>
  <c r="EH244" i="28" s="1"/>
  <c r="CX244" i="28"/>
  <c r="FQ244" i="28" s="1"/>
  <c r="CW244" i="28"/>
  <c r="FP244" i="28" s="1"/>
  <c r="CV244" i="28"/>
  <c r="EE244" i="28" s="1"/>
  <c r="CU244" i="28"/>
  <c r="FN244" i="28" s="1"/>
  <c r="DT243" i="28"/>
  <c r="FC243" i="28" s="1"/>
  <c r="DS243" i="28"/>
  <c r="FB243" i="28" s="1"/>
  <c r="DR243" i="28"/>
  <c r="FA243" i="28" s="1"/>
  <c r="DQ243" i="28"/>
  <c r="EZ243" i="28" s="1"/>
  <c r="DP243" i="28"/>
  <c r="EY243" i="28" s="1"/>
  <c r="DO243" i="28"/>
  <c r="GH243" i="28" s="1"/>
  <c r="DN243" i="28"/>
  <c r="EW243" i="28" s="1"/>
  <c r="DM243" i="28"/>
  <c r="EV243" i="28" s="1"/>
  <c r="DL243" i="28"/>
  <c r="GE243" i="28" s="1"/>
  <c r="DK243" i="28"/>
  <c r="ET243" i="28" s="1"/>
  <c r="DJ243" i="28"/>
  <c r="GC243" i="28" s="1"/>
  <c r="DI243" i="28"/>
  <c r="GB243" i="28" s="1"/>
  <c r="DH243" i="28"/>
  <c r="EQ243" i="28" s="1"/>
  <c r="DG243" i="28"/>
  <c r="FZ243" i="28" s="1"/>
  <c r="DF243" i="28"/>
  <c r="EO243" i="28" s="1"/>
  <c r="DE243" i="28"/>
  <c r="EN243" i="28" s="1"/>
  <c r="DD243" i="28"/>
  <c r="EM243" i="28" s="1"/>
  <c r="DC243" i="28"/>
  <c r="FV243" i="28" s="1"/>
  <c r="DB243" i="28"/>
  <c r="EK243" i="28" s="1"/>
  <c r="DA243" i="28"/>
  <c r="EJ243" i="28" s="1"/>
  <c r="CZ243" i="28"/>
  <c r="EI243" i="28" s="1"/>
  <c r="CY243" i="28"/>
  <c r="FR243" i="28" s="1"/>
  <c r="CX243" i="28"/>
  <c r="EG243" i="28" s="1"/>
  <c r="CW243" i="28"/>
  <c r="FP243" i="28" s="1"/>
  <c r="CV243" i="28"/>
  <c r="EE243" i="28" s="1"/>
  <c r="CU243" i="28"/>
  <c r="ED243" i="28" s="1"/>
  <c r="DT242" i="28"/>
  <c r="GM242" i="28" s="1"/>
  <c r="DS242" i="28"/>
  <c r="GL242" i="28" s="1"/>
  <c r="DR242" i="28"/>
  <c r="FA242" i="28" s="1"/>
  <c r="DQ242" i="28"/>
  <c r="GJ242" i="28" s="1"/>
  <c r="DP242" i="28"/>
  <c r="EY242" i="28" s="1"/>
  <c r="DO242" i="28"/>
  <c r="GH242" i="28" s="1"/>
  <c r="DN242" i="28"/>
  <c r="GG242" i="28" s="1"/>
  <c r="DM242" i="28"/>
  <c r="EV242" i="28" s="1"/>
  <c r="DL242" i="28"/>
  <c r="GE242" i="28" s="1"/>
  <c r="DK242" i="28"/>
  <c r="ET242" i="28" s="1"/>
  <c r="DJ242" i="28"/>
  <c r="ES242" i="28" s="1"/>
  <c r="DI242" i="28"/>
  <c r="ER242" i="28" s="1"/>
  <c r="DH242" i="28"/>
  <c r="EQ242" i="28" s="1"/>
  <c r="DG242" i="28"/>
  <c r="EP242" i="28" s="1"/>
  <c r="DF242" i="28"/>
  <c r="FY242" i="28" s="1"/>
  <c r="DE242" i="28"/>
  <c r="EN242" i="28" s="1"/>
  <c r="DD242" i="28"/>
  <c r="EM242" i="28" s="1"/>
  <c r="DC242" i="28"/>
  <c r="EL242" i="28" s="1"/>
  <c r="DB242" i="28"/>
  <c r="EK242" i="28" s="1"/>
  <c r="DA242" i="28"/>
  <c r="FT242" i="28" s="1"/>
  <c r="CZ242" i="28"/>
  <c r="FS242" i="28" s="1"/>
  <c r="CY242" i="28"/>
  <c r="EH242" i="28" s="1"/>
  <c r="CX242" i="28"/>
  <c r="EG242" i="28" s="1"/>
  <c r="CW242" i="28"/>
  <c r="FP242" i="28" s="1"/>
  <c r="CV242" i="28"/>
  <c r="EE242" i="28" s="1"/>
  <c r="CU242" i="28"/>
  <c r="ED242" i="28" s="1"/>
  <c r="DT241" i="28"/>
  <c r="FC241" i="28" s="1"/>
  <c r="DS241" i="28"/>
  <c r="DR241" i="28"/>
  <c r="FA241" i="28" s="1"/>
  <c r="DQ241" i="28"/>
  <c r="GJ241" i="28" s="1"/>
  <c r="DP241" i="28"/>
  <c r="EY241" i="28" s="1"/>
  <c r="DO241" i="28"/>
  <c r="EX241" i="28" s="1"/>
  <c r="DN241" i="28"/>
  <c r="EW241" i="28" s="1"/>
  <c r="DM241" i="28"/>
  <c r="EV241" i="28" s="1"/>
  <c r="DL241" i="28"/>
  <c r="EU241" i="28" s="1"/>
  <c r="DK241" i="28"/>
  <c r="GD241" i="28" s="1"/>
  <c r="DJ241" i="28"/>
  <c r="GC241" i="28" s="1"/>
  <c r="DI241" i="28"/>
  <c r="ER241" i="28" s="1"/>
  <c r="DH241" i="28"/>
  <c r="GA241" i="28" s="1"/>
  <c r="DG241" i="28"/>
  <c r="FZ241" i="28" s="1"/>
  <c r="DF241" i="28"/>
  <c r="FY241" i="28" s="1"/>
  <c r="DE241" i="28"/>
  <c r="FX241" i="28" s="1"/>
  <c r="DD241" i="28"/>
  <c r="FW241" i="28" s="1"/>
  <c r="DC241" i="28"/>
  <c r="FV241" i="28" s="1"/>
  <c r="DB241" i="28"/>
  <c r="FU241" i="28" s="1"/>
  <c r="DA241" i="28"/>
  <c r="FT241" i="28" s="1"/>
  <c r="CZ241" i="28"/>
  <c r="FS241" i="28" s="1"/>
  <c r="CY241" i="28"/>
  <c r="FR241" i="28" s="1"/>
  <c r="CX241" i="28"/>
  <c r="FQ241" i="28" s="1"/>
  <c r="CW241" i="28"/>
  <c r="FP241" i="28" s="1"/>
  <c r="CV241" i="28"/>
  <c r="FO241" i="28" s="1"/>
  <c r="CU241" i="28"/>
  <c r="FN241" i="28" s="1"/>
  <c r="DT240" i="28"/>
  <c r="GM240" i="28" s="1"/>
  <c r="DS240" i="28"/>
  <c r="FB240" i="28" s="1"/>
  <c r="DR240" i="28"/>
  <c r="GK240" i="28" s="1"/>
  <c r="DQ240" i="28"/>
  <c r="EZ240" i="28" s="1"/>
  <c r="DP240" i="28"/>
  <c r="EY240" i="28" s="1"/>
  <c r="DO240" i="28"/>
  <c r="EX240" i="28" s="1"/>
  <c r="DN240" i="28"/>
  <c r="DM240" i="28"/>
  <c r="EV240" i="28" s="1"/>
  <c r="DL240" i="28"/>
  <c r="EU240" i="28" s="1"/>
  <c r="DK240" i="28"/>
  <c r="GD240" i="28" s="1"/>
  <c r="DJ240" i="28"/>
  <c r="GC240" i="28" s="1"/>
  <c r="DI240" i="28"/>
  <c r="GB240" i="28" s="1"/>
  <c r="DH240" i="28"/>
  <c r="EQ240" i="28" s="1"/>
  <c r="DG240" i="28"/>
  <c r="EP240" i="28" s="1"/>
  <c r="DF240" i="28"/>
  <c r="FY240" i="28" s="1"/>
  <c r="DE240" i="28"/>
  <c r="FX240" i="28" s="1"/>
  <c r="DD240" i="28"/>
  <c r="EM240" i="28" s="1"/>
  <c r="DC240" i="28"/>
  <c r="EL240" i="28" s="1"/>
  <c r="DB240" i="28"/>
  <c r="FU240" i="28" s="1"/>
  <c r="DA240" i="28"/>
  <c r="EJ240" i="28" s="1"/>
  <c r="CZ240" i="28"/>
  <c r="EI240" i="28" s="1"/>
  <c r="CY240" i="28"/>
  <c r="CX240" i="28"/>
  <c r="EG240" i="28" s="1"/>
  <c r="CW240" i="28"/>
  <c r="EF240" i="28" s="1"/>
  <c r="CV240" i="28"/>
  <c r="EE240" i="28" s="1"/>
  <c r="CU240" i="28"/>
  <c r="ED240" i="28" s="1"/>
  <c r="DT239" i="28"/>
  <c r="GM239" i="28" s="1"/>
  <c r="DS239" i="28"/>
  <c r="GL239" i="28" s="1"/>
  <c r="DR239" i="28"/>
  <c r="GK239" i="28" s="1"/>
  <c r="DQ239" i="28"/>
  <c r="GJ239" i="28" s="1"/>
  <c r="DP239" i="28"/>
  <c r="GI239" i="28" s="1"/>
  <c r="DO239" i="28"/>
  <c r="GH239" i="28" s="1"/>
  <c r="DN239" i="28"/>
  <c r="GG239" i="28" s="1"/>
  <c r="DM239" i="28"/>
  <c r="GF239" i="28" s="1"/>
  <c r="DL239" i="28"/>
  <c r="GE239" i="28" s="1"/>
  <c r="DK239" i="28"/>
  <c r="GD239" i="28" s="1"/>
  <c r="DJ239" i="28"/>
  <c r="GC239" i="28" s="1"/>
  <c r="DI239" i="28"/>
  <c r="GB239" i="28" s="1"/>
  <c r="DH239" i="28"/>
  <c r="GA239" i="28" s="1"/>
  <c r="DG239" i="28"/>
  <c r="FZ239" i="28" s="1"/>
  <c r="DF239" i="28"/>
  <c r="DE239" i="28"/>
  <c r="FX239" i="28" s="1"/>
  <c r="DD239" i="28"/>
  <c r="FW239" i="28" s="1"/>
  <c r="DC239" i="28"/>
  <c r="FV239" i="28" s="1"/>
  <c r="DB239" i="28"/>
  <c r="FU239" i="28" s="1"/>
  <c r="DA239" i="28"/>
  <c r="FT239" i="28" s="1"/>
  <c r="CZ239" i="28"/>
  <c r="FS239" i="28" s="1"/>
  <c r="CY239" i="28"/>
  <c r="FR239" i="28" s="1"/>
  <c r="CX239" i="28"/>
  <c r="FQ239" i="28" s="1"/>
  <c r="CW239" i="28"/>
  <c r="FP239" i="28" s="1"/>
  <c r="CV239" i="28"/>
  <c r="FO239" i="28" s="1"/>
  <c r="CU239" i="28"/>
  <c r="FN239" i="28" s="1"/>
  <c r="DT238" i="28"/>
  <c r="FC238" i="28" s="1"/>
  <c r="DS238" i="28"/>
  <c r="FB238" i="28" s="1"/>
  <c r="DR238" i="28"/>
  <c r="FA238" i="28" s="1"/>
  <c r="DQ238" i="28"/>
  <c r="EZ238" i="28" s="1"/>
  <c r="DP238" i="28"/>
  <c r="EY238" i="28" s="1"/>
  <c r="DO238" i="28"/>
  <c r="EX238" i="28" s="1"/>
  <c r="DN238" i="28"/>
  <c r="GG238" i="28" s="1"/>
  <c r="DM238" i="28"/>
  <c r="EV238" i="28" s="1"/>
  <c r="DL238" i="28"/>
  <c r="EU238" i="28" s="1"/>
  <c r="DK238" i="28"/>
  <c r="GD238" i="28" s="1"/>
  <c r="DJ238" i="28"/>
  <c r="DI238" i="28"/>
  <c r="GB238" i="28" s="1"/>
  <c r="DH238" i="28"/>
  <c r="GA238" i="28" s="1"/>
  <c r="DG238" i="28"/>
  <c r="FZ238" i="28" s="1"/>
  <c r="DF238" i="28"/>
  <c r="FY238" i="28" s="1"/>
  <c r="DE238" i="28"/>
  <c r="FX238" i="28" s="1"/>
  <c r="DD238" i="28"/>
  <c r="FW238" i="28" s="1"/>
  <c r="DC238" i="28"/>
  <c r="FV238" i="28" s="1"/>
  <c r="DB238" i="28"/>
  <c r="FU238" i="28" s="1"/>
  <c r="DA238" i="28"/>
  <c r="CZ238" i="28"/>
  <c r="FS238" i="28" s="1"/>
  <c r="CY238" i="28"/>
  <c r="FR238" i="28" s="1"/>
  <c r="CX238" i="28"/>
  <c r="FQ238" i="28" s="1"/>
  <c r="CW238" i="28"/>
  <c r="EF238" i="28" s="1"/>
  <c r="CV238" i="28"/>
  <c r="FO238" i="28" s="1"/>
  <c r="CU238" i="28"/>
  <c r="FN238" i="28" s="1"/>
  <c r="DT237" i="28"/>
  <c r="FC237" i="28" s="1"/>
  <c r="DS237" i="28"/>
  <c r="FB237" i="28" s="1"/>
  <c r="DR237" i="28"/>
  <c r="FA237" i="28" s="1"/>
  <c r="DQ237" i="28"/>
  <c r="GJ237" i="28" s="1"/>
  <c r="DP237" i="28"/>
  <c r="EY237" i="28" s="1"/>
  <c r="DO237" i="28"/>
  <c r="EX237" i="28" s="1"/>
  <c r="DN237" i="28"/>
  <c r="EW237" i="28" s="1"/>
  <c r="DM237" i="28"/>
  <c r="EV237" i="28" s="1"/>
  <c r="DL237" i="28"/>
  <c r="EU237" i="28" s="1"/>
  <c r="DK237" i="28"/>
  <c r="GD237" i="28" s="1"/>
  <c r="DJ237" i="28"/>
  <c r="GC237" i="28" s="1"/>
  <c r="DI237" i="28"/>
  <c r="ER237" i="28" s="1"/>
  <c r="DH237" i="28"/>
  <c r="EQ237" i="28" s="1"/>
  <c r="DG237" i="28"/>
  <c r="EP237" i="28" s="1"/>
  <c r="DF237" i="28"/>
  <c r="EO237" i="28" s="1"/>
  <c r="DE237" i="28"/>
  <c r="EN237" i="28" s="1"/>
  <c r="DD237" i="28"/>
  <c r="EM237" i="28" s="1"/>
  <c r="DC237" i="28"/>
  <c r="EL237" i="28" s="1"/>
  <c r="DB237" i="28"/>
  <c r="FU237" i="28" s="1"/>
  <c r="DA237" i="28"/>
  <c r="EJ237" i="28" s="1"/>
  <c r="CZ237" i="28"/>
  <c r="EI237" i="28" s="1"/>
  <c r="CY237" i="28"/>
  <c r="EH237" i="28" s="1"/>
  <c r="CX237" i="28"/>
  <c r="EG237" i="28" s="1"/>
  <c r="CW237" i="28"/>
  <c r="EF237" i="28" s="1"/>
  <c r="CV237" i="28"/>
  <c r="FO237" i="28" s="1"/>
  <c r="CU237" i="28"/>
  <c r="ED237" i="28" s="1"/>
  <c r="DT236" i="28"/>
  <c r="GM236" i="28" s="1"/>
  <c r="DS236" i="28"/>
  <c r="GL236" i="28" s="1"/>
  <c r="DR236" i="28"/>
  <c r="DQ236" i="28"/>
  <c r="GJ236" i="28" s="1"/>
  <c r="DP236" i="28"/>
  <c r="GI236" i="28" s="1"/>
  <c r="DO236" i="28"/>
  <c r="GH236" i="28" s="1"/>
  <c r="DN236" i="28"/>
  <c r="GG236" i="28" s="1"/>
  <c r="DM236" i="28"/>
  <c r="GF236" i="28" s="1"/>
  <c r="DL236" i="28"/>
  <c r="GE236" i="28" s="1"/>
  <c r="DK236" i="28"/>
  <c r="ET236" i="28" s="1"/>
  <c r="DJ236" i="28"/>
  <c r="ES236" i="28" s="1"/>
  <c r="DI236" i="28"/>
  <c r="GB236" i="28" s="1"/>
  <c r="DH236" i="28"/>
  <c r="EQ236" i="28" s="1"/>
  <c r="DG236" i="28"/>
  <c r="EP236" i="28" s="1"/>
  <c r="DF236" i="28"/>
  <c r="FY236" i="28" s="1"/>
  <c r="DE236" i="28"/>
  <c r="FX236" i="28" s="1"/>
  <c r="DD236" i="28"/>
  <c r="EM236" i="28" s="1"/>
  <c r="DC236" i="28"/>
  <c r="EL236" i="28" s="1"/>
  <c r="DB236" i="28"/>
  <c r="FU236" i="28" s="1"/>
  <c r="DA236" i="28"/>
  <c r="EJ236" i="28" s="1"/>
  <c r="CZ236" i="28"/>
  <c r="EI236" i="28" s="1"/>
  <c r="CY236" i="28"/>
  <c r="FR236" i="28" s="1"/>
  <c r="CX236" i="28"/>
  <c r="EG236" i="28" s="1"/>
  <c r="CW236" i="28"/>
  <c r="CV236" i="28"/>
  <c r="EE236" i="28" s="1"/>
  <c r="CU236" i="28"/>
  <c r="ED236" i="28" s="1"/>
  <c r="DT235" i="28"/>
  <c r="FC235" i="28" s="1"/>
  <c r="DS235" i="28"/>
  <c r="FB235" i="28" s="1"/>
  <c r="DR235" i="28"/>
  <c r="FA235" i="28" s="1"/>
  <c r="DQ235" i="28"/>
  <c r="EZ235" i="28" s="1"/>
  <c r="DP235" i="28"/>
  <c r="EY235" i="28" s="1"/>
  <c r="DO235" i="28"/>
  <c r="EX235" i="28" s="1"/>
  <c r="DN235" i="28"/>
  <c r="EW235" i="28" s="1"/>
  <c r="DM235" i="28"/>
  <c r="EV235" i="28" s="1"/>
  <c r="DL235" i="28"/>
  <c r="EU235" i="28" s="1"/>
  <c r="DK235" i="28"/>
  <c r="GD235" i="28" s="1"/>
  <c r="DJ235" i="28"/>
  <c r="GC235" i="28" s="1"/>
  <c r="DI235" i="28"/>
  <c r="GB235" i="28" s="1"/>
  <c r="DH235" i="28"/>
  <c r="EQ235" i="28" s="1"/>
  <c r="DG235" i="28"/>
  <c r="FZ235" i="28" s="1"/>
  <c r="DF235" i="28"/>
  <c r="EO235" i="28" s="1"/>
  <c r="DE235" i="28"/>
  <c r="EN235" i="28" s="1"/>
  <c r="DD235" i="28"/>
  <c r="EM235" i="28" s="1"/>
  <c r="DC235" i="28"/>
  <c r="EL235" i="28" s="1"/>
  <c r="DB235" i="28"/>
  <c r="EK235" i="28" s="1"/>
  <c r="DA235" i="28"/>
  <c r="EJ235" i="28" s="1"/>
  <c r="CZ235" i="28"/>
  <c r="EI235" i="28" s="1"/>
  <c r="CY235" i="28"/>
  <c r="CX235" i="28"/>
  <c r="EG235" i="28" s="1"/>
  <c r="CW235" i="28"/>
  <c r="EF235" i="28" s="1"/>
  <c r="CV235" i="28"/>
  <c r="FO235" i="28" s="1"/>
  <c r="CU235" i="28"/>
  <c r="FN235" i="28" s="1"/>
  <c r="DT234" i="28"/>
  <c r="FC234" i="28" s="1"/>
  <c r="DS234" i="28"/>
  <c r="FB234" i="28" s="1"/>
  <c r="DR234" i="28"/>
  <c r="GK234" i="28" s="1"/>
  <c r="DQ234" i="28"/>
  <c r="EZ234" i="28" s="1"/>
  <c r="DP234" i="28"/>
  <c r="EY234" i="28" s="1"/>
  <c r="DO234" i="28"/>
  <c r="GH234" i="28" s="1"/>
  <c r="DN234" i="28"/>
  <c r="EW234" i="28" s="1"/>
  <c r="DM234" i="28"/>
  <c r="GF234" i="28" s="1"/>
  <c r="DL234" i="28"/>
  <c r="GE234" i="28" s="1"/>
  <c r="DK234" i="28"/>
  <c r="GD234" i="28" s="1"/>
  <c r="DJ234" i="28"/>
  <c r="GC234" i="28" s="1"/>
  <c r="DI234" i="28"/>
  <c r="GB234" i="28" s="1"/>
  <c r="DH234" i="28"/>
  <c r="EQ234" i="28" s="1"/>
  <c r="DG234" i="28"/>
  <c r="EP234" i="28" s="1"/>
  <c r="DF234" i="28"/>
  <c r="FY234" i="28" s="1"/>
  <c r="DE234" i="28"/>
  <c r="EN234" i="28" s="1"/>
  <c r="DD234" i="28"/>
  <c r="EM234" i="28" s="1"/>
  <c r="DC234" i="28"/>
  <c r="EL234" i="28" s="1"/>
  <c r="DB234" i="28"/>
  <c r="EK234" i="28" s="1"/>
  <c r="DA234" i="28"/>
  <c r="EJ234" i="28" s="1"/>
  <c r="CZ234" i="28"/>
  <c r="EI234" i="28" s="1"/>
  <c r="CY234" i="28"/>
  <c r="CX234" i="28"/>
  <c r="FQ234" i="28" s="1"/>
  <c r="CW234" i="28"/>
  <c r="FP234" i="28" s="1"/>
  <c r="CV234" i="28"/>
  <c r="EE234" i="28" s="1"/>
  <c r="CU234" i="28"/>
  <c r="ED234" i="28" s="1"/>
  <c r="DT233" i="28"/>
  <c r="FC233" i="28" s="1"/>
  <c r="DS233" i="28"/>
  <c r="FB233" i="28" s="1"/>
  <c r="DR233" i="28"/>
  <c r="FA233" i="28" s="1"/>
  <c r="DQ233" i="28"/>
  <c r="EZ233" i="28" s="1"/>
  <c r="DP233" i="28"/>
  <c r="EY233" i="28" s="1"/>
  <c r="DO233" i="28"/>
  <c r="EX233" i="28" s="1"/>
  <c r="DN233" i="28"/>
  <c r="GG233" i="28" s="1"/>
  <c r="DM233" i="28"/>
  <c r="EV233" i="28" s="1"/>
  <c r="DL233" i="28"/>
  <c r="EU233" i="28" s="1"/>
  <c r="DK233" i="28"/>
  <c r="GD233" i="28" s="1"/>
  <c r="DJ233" i="28"/>
  <c r="GC233" i="28" s="1"/>
  <c r="DI233" i="28"/>
  <c r="GB233" i="28" s="1"/>
  <c r="DH233" i="28"/>
  <c r="DG233" i="28"/>
  <c r="EP233" i="28" s="1"/>
  <c r="DF233" i="28"/>
  <c r="EO233" i="28" s="1"/>
  <c r="DE233" i="28"/>
  <c r="EN233" i="28" s="1"/>
  <c r="DD233" i="28"/>
  <c r="EM233" i="28" s="1"/>
  <c r="DC233" i="28"/>
  <c r="EL233" i="28" s="1"/>
  <c r="DB233" i="28"/>
  <c r="EK233" i="28" s="1"/>
  <c r="DA233" i="28"/>
  <c r="CZ233" i="28"/>
  <c r="FS233" i="28" s="1"/>
  <c r="CY233" i="28"/>
  <c r="FR233" i="28" s="1"/>
  <c r="CX233" i="28"/>
  <c r="EG233" i="28" s="1"/>
  <c r="CW233" i="28"/>
  <c r="EF233" i="28" s="1"/>
  <c r="CV233" i="28"/>
  <c r="CU233" i="28"/>
  <c r="ED233" i="28" s="1"/>
  <c r="DT232" i="28"/>
  <c r="FC232" i="28" s="1"/>
  <c r="DS232" i="28"/>
  <c r="FB232" i="28" s="1"/>
  <c r="DR232" i="28"/>
  <c r="FA232" i="28" s="1"/>
  <c r="DQ232" i="28"/>
  <c r="EZ232" i="28" s="1"/>
  <c r="DP232" i="28"/>
  <c r="GI232" i="28" s="1"/>
  <c r="DO232" i="28"/>
  <c r="EX232" i="28" s="1"/>
  <c r="DN232" i="28"/>
  <c r="EW232" i="28" s="1"/>
  <c r="DM232" i="28"/>
  <c r="EV232" i="28" s="1"/>
  <c r="DL232" i="28"/>
  <c r="EU232" i="28" s="1"/>
  <c r="DK232" i="28"/>
  <c r="GD232" i="28" s="1"/>
  <c r="DJ232" i="28"/>
  <c r="GC232" i="28" s="1"/>
  <c r="DI232" i="28"/>
  <c r="GB232" i="28" s="1"/>
  <c r="DH232" i="28"/>
  <c r="GA232" i="28" s="1"/>
  <c r="DG232" i="28"/>
  <c r="FZ232" i="28" s="1"/>
  <c r="DF232" i="28"/>
  <c r="FY232" i="28" s="1"/>
  <c r="DE232" i="28"/>
  <c r="FX232" i="28" s="1"/>
  <c r="DD232" i="28"/>
  <c r="FW232" i="28" s="1"/>
  <c r="DC232" i="28"/>
  <c r="FV232" i="28" s="1"/>
  <c r="DB232" i="28"/>
  <c r="FU232" i="28" s="1"/>
  <c r="DA232" i="28"/>
  <c r="FT232" i="28" s="1"/>
  <c r="CZ232" i="28"/>
  <c r="FS232" i="28" s="1"/>
  <c r="CY232" i="28"/>
  <c r="CX232" i="28"/>
  <c r="FQ232" i="28" s="1"/>
  <c r="CW232" i="28"/>
  <c r="FP232" i="28" s="1"/>
  <c r="CV232" i="28"/>
  <c r="FO232" i="28" s="1"/>
  <c r="CU232" i="28"/>
  <c r="FN232" i="28" s="1"/>
  <c r="DT231" i="28"/>
  <c r="GM231" i="28" s="1"/>
  <c r="DS231" i="28"/>
  <c r="GL231" i="28" s="1"/>
  <c r="DR231" i="28"/>
  <c r="GK231" i="28" s="1"/>
  <c r="DQ231" i="28"/>
  <c r="GJ231" i="28" s="1"/>
  <c r="DP231" i="28"/>
  <c r="GI231" i="28" s="1"/>
  <c r="DO231" i="28"/>
  <c r="GH231" i="28" s="1"/>
  <c r="DN231" i="28"/>
  <c r="GG231" i="28" s="1"/>
  <c r="DM231" i="28"/>
  <c r="GF231" i="28" s="1"/>
  <c r="DL231" i="28"/>
  <c r="GE231" i="28" s="1"/>
  <c r="DK231" i="28"/>
  <c r="GD231" i="28" s="1"/>
  <c r="DJ231" i="28"/>
  <c r="GC231" i="28" s="1"/>
  <c r="DI231" i="28"/>
  <c r="DH231" i="28"/>
  <c r="GA231" i="28" s="1"/>
  <c r="DG231" i="28"/>
  <c r="FZ231" i="28" s="1"/>
  <c r="DF231" i="28"/>
  <c r="FY231" i="28" s="1"/>
  <c r="DE231" i="28"/>
  <c r="FX231" i="28" s="1"/>
  <c r="DD231" i="28"/>
  <c r="FW231" i="28" s="1"/>
  <c r="DC231" i="28"/>
  <c r="EL231" i="28" s="1"/>
  <c r="DB231" i="28"/>
  <c r="FU231" i="28" s="1"/>
  <c r="DA231" i="28"/>
  <c r="FT231" i="28" s="1"/>
  <c r="CZ231" i="28"/>
  <c r="CY231" i="28"/>
  <c r="FR231" i="28" s="1"/>
  <c r="CX231" i="28"/>
  <c r="FQ231" i="28" s="1"/>
  <c r="CW231" i="28"/>
  <c r="CV231" i="28"/>
  <c r="FO231" i="28" s="1"/>
  <c r="CU231" i="28"/>
  <c r="ED231" i="28" s="1"/>
  <c r="DT230" i="28"/>
  <c r="FC230" i="28" s="1"/>
  <c r="DS230" i="28"/>
  <c r="FB230" i="28" s="1"/>
  <c r="DR230" i="28"/>
  <c r="FA230" i="28" s="1"/>
  <c r="DQ230" i="28"/>
  <c r="EZ230" i="28" s="1"/>
  <c r="DP230" i="28"/>
  <c r="EY230" i="28" s="1"/>
  <c r="DO230" i="28"/>
  <c r="EX230" i="28" s="1"/>
  <c r="DN230" i="28"/>
  <c r="EW230" i="28" s="1"/>
  <c r="DM230" i="28"/>
  <c r="EV230" i="28" s="1"/>
  <c r="DL230" i="28"/>
  <c r="EU230" i="28" s="1"/>
  <c r="DK230" i="28"/>
  <c r="GD230" i="28" s="1"/>
  <c r="DJ230" i="28"/>
  <c r="GC230" i="28" s="1"/>
  <c r="DI230" i="28"/>
  <c r="GB230" i="28" s="1"/>
  <c r="DH230" i="28"/>
  <c r="GA230" i="28" s="1"/>
  <c r="DG230" i="28"/>
  <c r="EP230" i="28" s="1"/>
  <c r="DF230" i="28"/>
  <c r="EO230" i="28" s="1"/>
  <c r="DE230" i="28"/>
  <c r="EN230" i="28" s="1"/>
  <c r="DD230" i="28"/>
  <c r="EM230" i="28" s="1"/>
  <c r="DC230" i="28"/>
  <c r="EL230" i="28" s="1"/>
  <c r="DB230" i="28"/>
  <c r="FU230" i="28" s="1"/>
  <c r="DA230" i="28"/>
  <c r="EJ230" i="28" s="1"/>
  <c r="CZ230" i="28"/>
  <c r="EI230" i="28" s="1"/>
  <c r="CY230" i="28"/>
  <c r="CX230" i="28"/>
  <c r="EG230" i="28" s="1"/>
  <c r="CW230" i="28"/>
  <c r="EF230" i="28" s="1"/>
  <c r="CV230" i="28"/>
  <c r="FO230" i="28" s="1"/>
  <c r="CU230" i="28"/>
  <c r="ED230" i="28" s="1"/>
  <c r="DT229" i="28"/>
  <c r="FC229" i="28" s="1"/>
  <c r="DS229" i="28"/>
  <c r="FB229" i="28" s="1"/>
  <c r="DR229" i="28"/>
  <c r="DQ229" i="28"/>
  <c r="EZ229" i="28" s="1"/>
  <c r="DP229" i="28"/>
  <c r="DO229" i="28"/>
  <c r="EX229" i="28" s="1"/>
  <c r="DN229" i="28"/>
  <c r="EW229" i="28" s="1"/>
  <c r="DM229" i="28"/>
  <c r="DL229" i="28"/>
  <c r="EU229" i="28" s="1"/>
  <c r="DK229" i="28"/>
  <c r="GD229" i="28" s="1"/>
  <c r="DJ229" i="28"/>
  <c r="GC229" i="28" s="1"/>
  <c r="DI229" i="28"/>
  <c r="GB229" i="28" s="1"/>
  <c r="DH229" i="28"/>
  <c r="EQ229" i="28" s="1"/>
  <c r="DG229" i="28"/>
  <c r="EP229" i="28" s="1"/>
  <c r="DF229" i="28"/>
  <c r="DE229" i="28"/>
  <c r="EN229" i="28" s="1"/>
  <c r="DD229" i="28"/>
  <c r="DC229" i="28"/>
  <c r="DB229" i="28"/>
  <c r="EK229" i="28" s="1"/>
  <c r="DA229" i="28"/>
  <c r="CZ229" i="28"/>
  <c r="EI229" i="28" s="1"/>
  <c r="CY229" i="28"/>
  <c r="EH229" i="28" s="1"/>
  <c r="CX229" i="28"/>
  <c r="CW229" i="28"/>
  <c r="CV229" i="28"/>
  <c r="CU229" i="28"/>
  <c r="ED229" i="28" s="1"/>
  <c r="DT228" i="28"/>
  <c r="GM228" i="28" s="1"/>
  <c r="DS228" i="28"/>
  <c r="DR228" i="28"/>
  <c r="GK228" i="28" s="1"/>
  <c r="DQ228" i="28"/>
  <c r="EZ228" i="28" s="1"/>
  <c r="DP228" i="28"/>
  <c r="GI228" i="28" s="1"/>
  <c r="DO228" i="28"/>
  <c r="GH228" i="28" s="1"/>
  <c r="DN228" i="28"/>
  <c r="EW228" i="28" s="1"/>
  <c r="DM228" i="28"/>
  <c r="DL228" i="28"/>
  <c r="EU228" i="28" s="1"/>
  <c r="DK228" i="28"/>
  <c r="GD228" i="28" s="1"/>
  <c r="DJ228" i="28"/>
  <c r="GC228" i="28" s="1"/>
  <c r="DI228" i="28"/>
  <c r="GB228" i="28" s="1"/>
  <c r="DH228" i="28"/>
  <c r="DG228" i="28"/>
  <c r="DF228" i="28"/>
  <c r="EO228" i="28" s="1"/>
  <c r="DE228" i="28"/>
  <c r="FX228" i="28" s="1"/>
  <c r="DD228" i="28"/>
  <c r="EM228" i="28" s="1"/>
  <c r="DC228" i="28"/>
  <c r="DB228" i="28"/>
  <c r="EK228" i="28" s="1"/>
  <c r="DA228" i="28"/>
  <c r="FT228" i="28" s="1"/>
  <c r="CZ228" i="28"/>
  <c r="CY228" i="28"/>
  <c r="FR228" i="28" s="1"/>
  <c r="CX228" i="28"/>
  <c r="EG228" i="28" s="1"/>
  <c r="CW228" i="28"/>
  <c r="FP228" i="28" s="1"/>
  <c r="CV228" i="28"/>
  <c r="CU228" i="28"/>
  <c r="DT227" i="28"/>
  <c r="GM227" i="28" s="1"/>
  <c r="DS227" i="28"/>
  <c r="GL227" i="28" s="1"/>
  <c r="DR227" i="28"/>
  <c r="GK227" i="28" s="1"/>
  <c r="DQ227" i="28"/>
  <c r="GJ227" i="28" s="1"/>
  <c r="DP227" i="28"/>
  <c r="EY227" i="28" s="1"/>
  <c r="DO227" i="28"/>
  <c r="DN227" i="28"/>
  <c r="DM227" i="28"/>
  <c r="EV227" i="28" s="1"/>
  <c r="DL227" i="28"/>
  <c r="EU227" i="28" s="1"/>
  <c r="DK227" i="28"/>
  <c r="GD227" i="28" s="1"/>
  <c r="DJ227" i="28"/>
  <c r="DI227" i="28"/>
  <c r="ER227" i="28" s="1"/>
  <c r="DH227" i="28"/>
  <c r="GA227" i="28" s="1"/>
  <c r="DG227" i="28"/>
  <c r="DF227" i="28"/>
  <c r="EO227" i="28" s="1"/>
  <c r="DE227" i="28"/>
  <c r="FX227" i="28" s="1"/>
  <c r="DD227" i="28"/>
  <c r="DC227" i="28"/>
  <c r="FV227" i="28" s="1"/>
  <c r="DB227" i="28"/>
  <c r="FU227" i="28" s="1"/>
  <c r="DA227" i="28"/>
  <c r="FT227" i="28" s="1"/>
  <c r="CZ227" i="28"/>
  <c r="CY227" i="28"/>
  <c r="FR227" i="28" s="1"/>
  <c r="CX227" i="28"/>
  <c r="FQ227" i="28" s="1"/>
  <c r="CW227" i="28"/>
  <c r="CV227" i="28"/>
  <c r="EE227" i="28" s="1"/>
  <c r="CU227" i="28"/>
  <c r="DT226" i="28"/>
  <c r="FC226" i="28" s="1"/>
  <c r="DS226" i="28"/>
  <c r="FB226" i="28" s="1"/>
  <c r="DR226" i="28"/>
  <c r="FA226" i="28" s="1"/>
  <c r="DQ226" i="28"/>
  <c r="EZ226" i="28" s="1"/>
  <c r="DP226" i="28"/>
  <c r="DO226" i="28"/>
  <c r="EX226" i="28" s="1"/>
  <c r="DN226" i="28"/>
  <c r="EW226" i="28" s="1"/>
  <c r="DM226" i="28"/>
  <c r="EV226" i="28" s="1"/>
  <c r="DL226" i="28"/>
  <c r="GE226" i="28" s="1"/>
  <c r="DK226" i="28"/>
  <c r="GD226" i="28" s="1"/>
  <c r="DJ226" i="28"/>
  <c r="GC226" i="28" s="1"/>
  <c r="DI226" i="28"/>
  <c r="GB226" i="28" s="1"/>
  <c r="DH226" i="28"/>
  <c r="EQ226" i="28" s="1"/>
  <c r="DG226" i="28"/>
  <c r="FZ226" i="28" s="1"/>
  <c r="DF226" i="28"/>
  <c r="EO226" i="28" s="1"/>
  <c r="DE226" i="28"/>
  <c r="EN226" i="28" s="1"/>
  <c r="DD226" i="28"/>
  <c r="DC226" i="28"/>
  <c r="EL226" i="28" s="1"/>
  <c r="DB226" i="28"/>
  <c r="EK226" i="28" s="1"/>
  <c r="DA226" i="28"/>
  <c r="EJ226" i="28" s="1"/>
  <c r="CZ226" i="28"/>
  <c r="EI226" i="28" s="1"/>
  <c r="CY226" i="28"/>
  <c r="EH226" i="28" s="1"/>
  <c r="CX226" i="28"/>
  <c r="EG226" i="28" s="1"/>
  <c r="CW226" i="28"/>
  <c r="EF226" i="28" s="1"/>
  <c r="CV226" i="28"/>
  <c r="EE226" i="28" s="1"/>
  <c r="CU226" i="28"/>
  <c r="FN226" i="28" s="1"/>
  <c r="DT225" i="28"/>
  <c r="FC225" i="28" s="1"/>
  <c r="DS225" i="28"/>
  <c r="GL225" i="28" s="1"/>
  <c r="DR225" i="28"/>
  <c r="DQ225" i="28"/>
  <c r="EZ225" i="28" s="1"/>
  <c r="DP225" i="28"/>
  <c r="EY225" i="28" s="1"/>
  <c r="DO225" i="28"/>
  <c r="EX225" i="28" s="1"/>
  <c r="DN225" i="28"/>
  <c r="EW225" i="28" s="1"/>
  <c r="DM225" i="28"/>
  <c r="EV225" i="28" s="1"/>
  <c r="DL225" i="28"/>
  <c r="GE225" i="28" s="1"/>
  <c r="DK225" i="28"/>
  <c r="GD225" i="28" s="1"/>
  <c r="DJ225" i="28"/>
  <c r="GC225" i="28" s="1"/>
  <c r="DI225" i="28"/>
  <c r="ER225" i="28" s="1"/>
  <c r="DH225" i="28"/>
  <c r="EQ225" i="28" s="1"/>
  <c r="DG225" i="28"/>
  <c r="FZ225" i="28" s="1"/>
  <c r="DF225" i="28"/>
  <c r="FY225" i="28" s="1"/>
  <c r="DE225" i="28"/>
  <c r="FX225" i="28" s="1"/>
  <c r="DD225" i="28"/>
  <c r="EM225" i="28" s="1"/>
  <c r="DC225" i="28"/>
  <c r="FV225" i="28" s="1"/>
  <c r="DB225" i="28"/>
  <c r="EK225" i="28" s="1"/>
  <c r="DA225" i="28"/>
  <c r="EJ225" i="28" s="1"/>
  <c r="CZ225" i="28"/>
  <c r="EI225" i="28" s="1"/>
  <c r="CY225" i="28"/>
  <c r="EH225" i="28" s="1"/>
  <c r="CX225" i="28"/>
  <c r="FQ225" i="28" s="1"/>
  <c r="CW225" i="28"/>
  <c r="FP225" i="28" s="1"/>
  <c r="CV225" i="28"/>
  <c r="EE225" i="28" s="1"/>
  <c r="CU225" i="28"/>
  <c r="ED225" i="28" s="1"/>
  <c r="DT224" i="28"/>
  <c r="GM224" i="28" s="1"/>
  <c r="DS224" i="28"/>
  <c r="FB224" i="28" s="1"/>
  <c r="DR224" i="28"/>
  <c r="FA224" i="28" s="1"/>
  <c r="DQ224" i="28"/>
  <c r="GJ224" i="28" s="1"/>
  <c r="DP224" i="28"/>
  <c r="EY224" i="28" s="1"/>
  <c r="DO224" i="28"/>
  <c r="EX224" i="28" s="1"/>
  <c r="DN224" i="28"/>
  <c r="GG224" i="28" s="1"/>
  <c r="DM224" i="28"/>
  <c r="EV224" i="28" s="1"/>
  <c r="DL224" i="28"/>
  <c r="GE224" i="28" s="1"/>
  <c r="DK224" i="28"/>
  <c r="GD224" i="28" s="1"/>
  <c r="DJ224" i="28"/>
  <c r="GC224" i="28" s="1"/>
  <c r="DI224" i="28"/>
  <c r="GB224" i="28" s="1"/>
  <c r="DH224" i="28"/>
  <c r="GA224" i="28" s="1"/>
  <c r="DG224" i="28"/>
  <c r="EP224" i="28" s="1"/>
  <c r="DF224" i="28"/>
  <c r="EO224" i="28" s="1"/>
  <c r="DE224" i="28"/>
  <c r="FX224" i="28" s="1"/>
  <c r="DD224" i="28"/>
  <c r="EM224" i="28" s="1"/>
  <c r="DC224" i="28"/>
  <c r="FV224" i="28" s="1"/>
  <c r="DB224" i="28"/>
  <c r="EK224" i="28" s="1"/>
  <c r="DA224" i="28"/>
  <c r="FT224" i="28" s="1"/>
  <c r="CZ224" i="28"/>
  <c r="EI224" i="28" s="1"/>
  <c r="CY224" i="28"/>
  <c r="FR224" i="28" s="1"/>
  <c r="CX224" i="28"/>
  <c r="EG224" i="28" s="1"/>
  <c r="CW224" i="28"/>
  <c r="EF224" i="28" s="1"/>
  <c r="CV224" i="28"/>
  <c r="FO224" i="28" s="1"/>
  <c r="CU224" i="28"/>
  <c r="ED224" i="28" s="1"/>
  <c r="DT223" i="28"/>
  <c r="GM223" i="28" s="1"/>
  <c r="DS223" i="28"/>
  <c r="GL223" i="28" s="1"/>
  <c r="DR223" i="28"/>
  <c r="GK223" i="28" s="1"/>
  <c r="DQ223" i="28"/>
  <c r="GJ223" i="28" s="1"/>
  <c r="DP223" i="28"/>
  <c r="GI223" i="28" s="1"/>
  <c r="DO223" i="28"/>
  <c r="GH223" i="28" s="1"/>
  <c r="DN223" i="28"/>
  <c r="GG223" i="28" s="1"/>
  <c r="DM223" i="28"/>
  <c r="GF223" i="28" s="1"/>
  <c r="DL223" i="28"/>
  <c r="GE223" i="28" s="1"/>
  <c r="DK223" i="28"/>
  <c r="GD223" i="28" s="1"/>
  <c r="DJ223" i="28"/>
  <c r="GC223" i="28" s="1"/>
  <c r="DI223" i="28"/>
  <c r="DH223" i="28"/>
  <c r="GA223" i="28" s="1"/>
  <c r="DG223" i="28"/>
  <c r="DF223" i="28"/>
  <c r="FY223" i="28" s="1"/>
  <c r="DE223" i="28"/>
  <c r="FX223" i="28" s="1"/>
  <c r="DD223" i="28"/>
  <c r="FW223" i="28" s="1"/>
  <c r="DC223" i="28"/>
  <c r="FV223" i="28" s="1"/>
  <c r="DB223" i="28"/>
  <c r="FU223" i="28" s="1"/>
  <c r="DA223" i="28"/>
  <c r="FT223" i="28" s="1"/>
  <c r="CZ223" i="28"/>
  <c r="EI223" i="28" s="1"/>
  <c r="CY223" i="28"/>
  <c r="FR223" i="28" s="1"/>
  <c r="CX223" i="28"/>
  <c r="FQ223" i="28" s="1"/>
  <c r="CW223" i="28"/>
  <c r="FP223" i="28" s="1"/>
  <c r="CV223" i="28"/>
  <c r="FO223" i="28" s="1"/>
  <c r="CU223" i="28"/>
  <c r="FN223" i="28" s="1"/>
  <c r="DT222" i="28"/>
  <c r="FC222" i="28" s="1"/>
  <c r="DS222" i="28"/>
  <c r="FB222" i="28" s="1"/>
  <c r="DR222" i="28"/>
  <c r="GK222" i="28" s="1"/>
  <c r="DQ222" i="28"/>
  <c r="EZ222" i="28" s="1"/>
  <c r="DP222" i="28"/>
  <c r="EY222" i="28" s="1"/>
  <c r="DO222" i="28"/>
  <c r="EX222" i="28" s="1"/>
  <c r="DN222" i="28"/>
  <c r="GG222" i="28" s="1"/>
  <c r="DM222" i="28"/>
  <c r="GF222" i="28" s="1"/>
  <c r="DL222" i="28"/>
  <c r="EU222" i="28" s="1"/>
  <c r="DK222" i="28"/>
  <c r="GD222" i="28" s="1"/>
  <c r="DJ222" i="28"/>
  <c r="GC222" i="28" s="1"/>
  <c r="DI222" i="28"/>
  <c r="GB222" i="28" s="1"/>
  <c r="DH222" i="28"/>
  <c r="GA222" i="28" s="1"/>
  <c r="DG222" i="28"/>
  <c r="EP222" i="28" s="1"/>
  <c r="DF222" i="28"/>
  <c r="FY222" i="28" s="1"/>
  <c r="DE222" i="28"/>
  <c r="EN222" i="28" s="1"/>
  <c r="DD222" i="28"/>
  <c r="EM222" i="28" s="1"/>
  <c r="DC222" i="28"/>
  <c r="EL222" i="28" s="1"/>
  <c r="DB222" i="28"/>
  <c r="FU222" i="28" s="1"/>
  <c r="DA222" i="28"/>
  <c r="EJ222" i="28" s="1"/>
  <c r="CZ222" i="28"/>
  <c r="EI222" i="28" s="1"/>
  <c r="CY222" i="28"/>
  <c r="EH222" i="28" s="1"/>
  <c r="CX222" i="28"/>
  <c r="EG222" i="28" s="1"/>
  <c r="CW222" i="28"/>
  <c r="EF222" i="28" s="1"/>
  <c r="CV222" i="28"/>
  <c r="FO222" i="28" s="1"/>
  <c r="CU222" i="28"/>
  <c r="ED222" i="28" s="1"/>
  <c r="DT221" i="28"/>
  <c r="FC221" i="28" s="1"/>
  <c r="DS221" i="28"/>
  <c r="GL221" i="28" s="1"/>
  <c r="DR221" i="28"/>
  <c r="FA221" i="28" s="1"/>
  <c r="DQ221" i="28"/>
  <c r="EZ221" i="28" s="1"/>
  <c r="DP221" i="28"/>
  <c r="EY221" i="28" s="1"/>
  <c r="DO221" i="28"/>
  <c r="GH221" i="28" s="1"/>
  <c r="DN221" i="28"/>
  <c r="EW221" i="28" s="1"/>
  <c r="DM221" i="28"/>
  <c r="GF221" i="28" s="1"/>
  <c r="DL221" i="28"/>
  <c r="GE221" i="28" s="1"/>
  <c r="DK221" i="28"/>
  <c r="GD221" i="28" s="1"/>
  <c r="DJ221" i="28"/>
  <c r="GC221" i="28" s="1"/>
  <c r="DI221" i="28"/>
  <c r="ER221" i="28" s="1"/>
  <c r="DH221" i="28"/>
  <c r="GA221" i="28" s="1"/>
  <c r="DG221" i="28"/>
  <c r="FZ221" i="28" s="1"/>
  <c r="DF221" i="28"/>
  <c r="EO221" i="28" s="1"/>
  <c r="DE221" i="28"/>
  <c r="EN221" i="28" s="1"/>
  <c r="DD221" i="28"/>
  <c r="FW221" i="28" s="1"/>
  <c r="DC221" i="28"/>
  <c r="EL221" i="28" s="1"/>
  <c r="DB221" i="28"/>
  <c r="EK221" i="28" s="1"/>
  <c r="DA221" i="28"/>
  <c r="EJ221" i="28" s="1"/>
  <c r="CZ221" i="28"/>
  <c r="EI221" i="28" s="1"/>
  <c r="CY221" i="28"/>
  <c r="EH221" i="28" s="1"/>
  <c r="CX221" i="28"/>
  <c r="FQ221" i="28" s="1"/>
  <c r="CW221" i="28"/>
  <c r="EF221" i="28" s="1"/>
  <c r="CV221" i="28"/>
  <c r="EE221" i="28" s="1"/>
  <c r="CU221" i="28"/>
  <c r="ED221" i="28" s="1"/>
  <c r="DT220" i="28"/>
  <c r="FC220" i="28" s="1"/>
  <c r="DS220" i="28"/>
  <c r="DR220" i="28"/>
  <c r="FA220" i="28" s="1"/>
  <c r="DQ220" i="28"/>
  <c r="DP220" i="28"/>
  <c r="EY220" i="28" s="1"/>
  <c r="DO220" i="28"/>
  <c r="GH220" i="28" s="1"/>
  <c r="DN220" i="28"/>
  <c r="EW220" i="28" s="1"/>
  <c r="DM220" i="28"/>
  <c r="EV220" i="28" s="1"/>
  <c r="DL220" i="28"/>
  <c r="EU220" i="28" s="1"/>
  <c r="DK220" i="28"/>
  <c r="GD220" i="28" s="1"/>
  <c r="DJ220" i="28"/>
  <c r="GC220" i="28" s="1"/>
  <c r="DI220" i="28"/>
  <c r="GB220" i="28" s="1"/>
  <c r="DH220" i="28"/>
  <c r="EQ220" i="28" s="1"/>
  <c r="DG220" i="28"/>
  <c r="EP220" i="28" s="1"/>
  <c r="DF220" i="28"/>
  <c r="EO220" i="28" s="1"/>
  <c r="DE220" i="28"/>
  <c r="EN220" i="28" s="1"/>
  <c r="DD220" i="28"/>
  <c r="EM220" i="28" s="1"/>
  <c r="DC220" i="28"/>
  <c r="EL220" i="28" s="1"/>
  <c r="DB220" i="28"/>
  <c r="EK220" i="28" s="1"/>
  <c r="DA220" i="28"/>
  <c r="EJ220" i="28" s="1"/>
  <c r="CZ220" i="28"/>
  <c r="FS220" i="28" s="1"/>
  <c r="CY220" i="28"/>
  <c r="EH220" i="28" s="1"/>
  <c r="CX220" i="28"/>
  <c r="FQ220" i="28" s="1"/>
  <c r="CW220" i="28"/>
  <c r="EF220" i="28" s="1"/>
  <c r="CV220" i="28"/>
  <c r="EE220" i="28" s="1"/>
  <c r="CU220" i="28"/>
  <c r="ED220" i="28" s="1"/>
  <c r="DT219" i="28"/>
  <c r="GM219" i="28" s="1"/>
  <c r="DS219" i="28"/>
  <c r="GL219" i="28" s="1"/>
  <c r="DR219" i="28"/>
  <c r="GK219" i="28" s="1"/>
  <c r="DQ219" i="28"/>
  <c r="GJ219" i="28" s="1"/>
  <c r="DP219" i="28"/>
  <c r="GI219" i="28" s="1"/>
  <c r="DO219" i="28"/>
  <c r="GH219" i="28" s="1"/>
  <c r="DN219" i="28"/>
  <c r="GG219" i="28" s="1"/>
  <c r="DM219" i="28"/>
  <c r="GF219" i="28" s="1"/>
  <c r="DL219" i="28"/>
  <c r="GE219" i="28" s="1"/>
  <c r="DK219" i="28"/>
  <c r="GD219" i="28" s="1"/>
  <c r="DJ219" i="28"/>
  <c r="ES219" i="28" s="1"/>
  <c r="DI219" i="28"/>
  <c r="DH219" i="28"/>
  <c r="GA219" i="28" s="1"/>
  <c r="DG219" i="28"/>
  <c r="FZ219" i="28" s="1"/>
  <c r="DF219" i="28"/>
  <c r="EO219" i="28" s="1"/>
  <c r="DE219" i="28"/>
  <c r="FX219" i="28" s="1"/>
  <c r="DD219" i="28"/>
  <c r="FW219" i="28" s="1"/>
  <c r="DC219" i="28"/>
  <c r="FV219" i="28" s="1"/>
  <c r="DB219" i="28"/>
  <c r="FU219" i="28" s="1"/>
  <c r="DA219" i="28"/>
  <c r="FT219" i="28" s="1"/>
  <c r="CZ219" i="28"/>
  <c r="FS219" i="28" s="1"/>
  <c r="CY219" i="28"/>
  <c r="FR219" i="28" s="1"/>
  <c r="CX219" i="28"/>
  <c r="EG219" i="28" s="1"/>
  <c r="CW219" i="28"/>
  <c r="FP219" i="28" s="1"/>
  <c r="CV219" i="28"/>
  <c r="FO219" i="28" s="1"/>
  <c r="CU219" i="28"/>
  <c r="FN219" i="28" s="1"/>
  <c r="DT218" i="28"/>
  <c r="GM218" i="28" s="1"/>
  <c r="DS218" i="28"/>
  <c r="FB218" i="28" s="1"/>
  <c r="DR218" i="28"/>
  <c r="FA218" i="28" s="1"/>
  <c r="DQ218" i="28"/>
  <c r="EZ218" i="28" s="1"/>
  <c r="DP218" i="28"/>
  <c r="GI218" i="28" s="1"/>
  <c r="DO218" i="28"/>
  <c r="GH218" i="28" s="1"/>
  <c r="DN218" i="28"/>
  <c r="EW218" i="28" s="1"/>
  <c r="DM218" i="28"/>
  <c r="EV218" i="28" s="1"/>
  <c r="DL218" i="28"/>
  <c r="DK218" i="28"/>
  <c r="GD218" i="28" s="1"/>
  <c r="DJ218" i="28"/>
  <c r="GC218" i="28" s="1"/>
  <c r="DI218" i="28"/>
  <c r="ER218" i="28" s="1"/>
  <c r="DH218" i="28"/>
  <c r="GA218" i="28" s="1"/>
  <c r="DG218" i="28"/>
  <c r="FZ218" i="28" s="1"/>
  <c r="DF218" i="28"/>
  <c r="FY218" i="28" s="1"/>
  <c r="DE218" i="28"/>
  <c r="EN218" i="28" s="1"/>
  <c r="DD218" i="28"/>
  <c r="EM218" i="28" s="1"/>
  <c r="DC218" i="28"/>
  <c r="EL218" i="28" s="1"/>
  <c r="DB218" i="28"/>
  <c r="EK218" i="28" s="1"/>
  <c r="DA218" i="28"/>
  <c r="EJ218" i="28" s="1"/>
  <c r="CZ218" i="28"/>
  <c r="EI218" i="28" s="1"/>
  <c r="CY218" i="28"/>
  <c r="EH218" i="28" s="1"/>
  <c r="CX218" i="28"/>
  <c r="EG218" i="28" s="1"/>
  <c r="CW218" i="28"/>
  <c r="EF218" i="28" s="1"/>
  <c r="CV218" i="28"/>
  <c r="EE218" i="28" s="1"/>
  <c r="CU218" i="28"/>
  <c r="ED218" i="28" s="1"/>
  <c r="DT217" i="28"/>
  <c r="GM217" i="28" s="1"/>
  <c r="DS217" i="28"/>
  <c r="FB217" i="28" s="1"/>
  <c r="DR217" i="28"/>
  <c r="FA217" i="28" s="1"/>
  <c r="DQ217" i="28"/>
  <c r="GJ217" i="28" s="1"/>
  <c r="DP217" i="28"/>
  <c r="GI217" i="28" s="1"/>
  <c r="DO217" i="28"/>
  <c r="EX217" i="28" s="1"/>
  <c r="DN217" i="28"/>
  <c r="DM217" i="28"/>
  <c r="GF217" i="28" s="1"/>
  <c r="DL217" i="28"/>
  <c r="GE217" i="28" s="1"/>
  <c r="DK217" i="28"/>
  <c r="ET217" i="28" s="1"/>
  <c r="DJ217" i="28"/>
  <c r="GC217" i="28" s="1"/>
  <c r="DI217" i="28"/>
  <c r="ER217" i="28" s="1"/>
  <c r="DH217" i="28"/>
  <c r="EQ217" i="28" s="1"/>
  <c r="DG217" i="28"/>
  <c r="FZ217" i="28" s="1"/>
  <c r="DF217" i="28"/>
  <c r="EO217" i="28" s="1"/>
  <c r="DE217" i="28"/>
  <c r="EN217" i="28" s="1"/>
  <c r="DD217" i="28"/>
  <c r="EM217" i="28" s="1"/>
  <c r="DC217" i="28"/>
  <c r="DB217" i="28"/>
  <c r="EK217" i="28" s="1"/>
  <c r="DA217" i="28"/>
  <c r="EJ217" i="28" s="1"/>
  <c r="CZ217" i="28"/>
  <c r="EI217" i="28" s="1"/>
  <c r="CY217" i="28"/>
  <c r="EH217" i="28" s="1"/>
  <c r="CX217" i="28"/>
  <c r="FQ217" i="28" s="1"/>
  <c r="CW217" i="28"/>
  <c r="FP217" i="28" s="1"/>
  <c r="CV217" i="28"/>
  <c r="EE217" i="28" s="1"/>
  <c r="CU217" i="28"/>
  <c r="ED217" i="28" s="1"/>
  <c r="DT216" i="28"/>
  <c r="GM216" i="28" s="1"/>
  <c r="DS216" i="28"/>
  <c r="GL216" i="28" s="1"/>
  <c r="DR216" i="28"/>
  <c r="FA216" i="28" s="1"/>
  <c r="DQ216" i="28"/>
  <c r="EZ216" i="28" s="1"/>
  <c r="DP216" i="28"/>
  <c r="GI216" i="28" s="1"/>
  <c r="DO216" i="28"/>
  <c r="GH216" i="28" s="1"/>
  <c r="DN216" i="28"/>
  <c r="DM216" i="28"/>
  <c r="EV216" i="28" s="1"/>
  <c r="DL216" i="28"/>
  <c r="GE216" i="28" s="1"/>
  <c r="DK216" i="28"/>
  <c r="GD216" i="28" s="1"/>
  <c r="DJ216" i="28"/>
  <c r="ES216" i="28" s="1"/>
  <c r="DI216" i="28"/>
  <c r="ER216" i="28" s="1"/>
  <c r="DH216" i="28"/>
  <c r="EQ216" i="28" s="1"/>
  <c r="DG216" i="28"/>
  <c r="EP216" i="28" s="1"/>
  <c r="DF216" i="28"/>
  <c r="FY216" i="28" s="1"/>
  <c r="DE216" i="28"/>
  <c r="EN216" i="28" s="1"/>
  <c r="DD216" i="28"/>
  <c r="EM216" i="28" s="1"/>
  <c r="DC216" i="28"/>
  <c r="EL216" i="28" s="1"/>
  <c r="DB216" i="28"/>
  <c r="DA216" i="28"/>
  <c r="CZ216" i="28"/>
  <c r="FS216" i="28" s="1"/>
  <c r="CY216" i="28"/>
  <c r="EH216" i="28" s="1"/>
  <c r="CX216" i="28"/>
  <c r="EG216" i="28" s="1"/>
  <c r="CW216" i="28"/>
  <c r="FP216" i="28" s="1"/>
  <c r="CV216" i="28"/>
  <c r="EE216" i="28" s="1"/>
  <c r="CU216" i="28"/>
  <c r="ED216" i="28" s="1"/>
  <c r="DT215" i="28"/>
  <c r="FC215" i="28" s="1"/>
  <c r="DS215" i="28"/>
  <c r="GL215" i="28" s="1"/>
  <c r="DR215" i="28"/>
  <c r="GK215" i="28" s="1"/>
  <c r="DQ215" i="28"/>
  <c r="EZ215" i="28" s="1"/>
  <c r="DP215" i="28"/>
  <c r="EY215" i="28" s="1"/>
  <c r="DO215" i="28"/>
  <c r="GH215" i="28" s="1"/>
  <c r="DN215" i="28"/>
  <c r="GG215" i="28" s="1"/>
  <c r="DM215" i="28"/>
  <c r="DL215" i="28"/>
  <c r="EU215" i="28" s="1"/>
  <c r="DK215" i="28"/>
  <c r="GD215" i="28" s="1"/>
  <c r="DJ215" i="28"/>
  <c r="ES215" i="28" s="1"/>
  <c r="DI215" i="28"/>
  <c r="DH215" i="28"/>
  <c r="EQ215" i="28" s="1"/>
  <c r="DG215" i="28"/>
  <c r="EP215" i="28" s="1"/>
  <c r="DF215" i="28"/>
  <c r="EO215" i="28" s="1"/>
  <c r="DE215" i="28"/>
  <c r="FX215" i="28" s="1"/>
  <c r="DD215" i="28"/>
  <c r="FW215" i="28" s="1"/>
  <c r="DC215" i="28"/>
  <c r="FV215" i="28" s="1"/>
  <c r="DB215" i="28"/>
  <c r="EK215" i="28" s="1"/>
  <c r="DA215" i="28"/>
  <c r="CZ215" i="28"/>
  <c r="CY215" i="28"/>
  <c r="EH215" i="28" s="1"/>
  <c r="CX215" i="28"/>
  <c r="EG215" i="28" s="1"/>
  <c r="CW215" i="28"/>
  <c r="EF215" i="28" s="1"/>
  <c r="CV215" i="28"/>
  <c r="EE215" i="28" s="1"/>
  <c r="CU215" i="28"/>
  <c r="ED215" i="28" s="1"/>
  <c r="DT214" i="28"/>
  <c r="GM214" i="28" s="1"/>
  <c r="DS214" i="28"/>
  <c r="FB214" i="28" s="1"/>
  <c r="DR214" i="28"/>
  <c r="FA214" i="28" s="1"/>
  <c r="DQ214" i="28"/>
  <c r="EZ214" i="28" s="1"/>
  <c r="DP214" i="28"/>
  <c r="EY214" i="28" s="1"/>
  <c r="DO214" i="28"/>
  <c r="EX214" i="28" s="1"/>
  <c r="DN214" i="28"/>
  <c r="GG214" i="28" s="1"/>
  <c r="DM214" i="28"/>
  <c r="EV214" i="28" s="1"/>
  <c r="DL214" i="28"/>
  <c r="EU214" i="28" s="1"/>
  <c r="DK214" i="28"/>
  <c r="GD214" i="28" s="1"/>
  <c r="DJ214" i="28"/>
  <c r="GC214" i="28" s="1"/>
  <c r="DI214" i="28"/>
  <c r="GB214" i="28" s="1"/>
  <c r="DH214" i="28"/>
  <c r="EQ214" i="28" s="1"/>
  <c r="DG214" i="28"/>
  <c r="EP214" i="28" s="1"/>
  <c r="DF214" i="28"/>
  <c r="FY214" i="28" s="1"/>
  <c r="DE214" i="28"/>
  <c r="FX214" i="28" s="1"/>
  <c r="DD214" i="28"/>
  <c r="EM214" i="28" s="1"/>
  <c r="DC214" i="28"/>
  <c r="FV214" i="28" s="1"/>
  <c r="DB214" i="28"/>
  <c r="EK214" i="28" s="1"/>
  <c r="DA214" i="28"/>
  <c r="EJ214" i="28" s="1"/>
  <c r="CZ214" i="28"/>
  <c r="CY214" i="28"/>
  <c r="CX214" i="28"/>
  <c r="EG214" i="28" s="1"/>
  <c r="CW214" i="28"/>
  <c r="EF214" i="28" s="1"/>
  <c r="CV214" i="28"/>
  <c r="EE214" i="28" s="1"/>
  <c r="CU214" i="28"/>
  <c r="FN214" i="28" s="1"/>
  <c r="DT213" i="28"/>
  <c r="FC213" i="28" s="1"/>
  <c r="DS213" i="28"/>
  <c r="FB213" i="28" s="1"/>
  <c r="DR213" i="28"/>
  <c r="FA213" i="28" s="1"/>
  <c r="DQ213" i="28"/>
  <c r="EZ213" i="28" s="1"/>
  <c r="DP213" i="28"/>
  <c r="GI213" i="28" s="1"/>
  <c r="DO213" i="28"/>
  <c r="EX213" i="28" s="1"/>
  <c r="DN213" i="28"/>
  <c r="EW213" i="28" s="1"/>
  <c r="DM213" i="28"/>
  <c r="EV213" i="28" s="1"/>
  <c r="DL213" i="28"/>
  <c r="GE213" i="28" s="1"/>
  <c r="DK213" i="28"/>
  <c r="GD213" i="28" s="1"/>
  <c r="DJ213" i="28"/>
  <c r="GC213" i="28" s="1"/>
  <c r="DI213" i="28"/>
  <c r="ER213" i="28" s="1"/>
  <c r="DH213" i="28"/>
  <c r="DG213" i="28"/>
  <c r="FZ213" i="28" s="1"/>
  <c r="DF213" i="28"/>
  <c r="EO213" i="28" s="1"/>
  <c r="DE213" i="28"/>
  <c r="EN213" i="28" s="1"/>
  <c r="DD213" i="28"/>
  <c r="EM213" i="28" s="1"/>
  <c r="DC213" i="28"/>
  <c r="EL213" i="28" s="1"/>
  <c r="DB213" i="28"/>
  <c r="EK213" i="28" s="1"/>
  <c r="DA213" i="28"/>
  <c r="FT213" i="28" s="1"/>
  <c r="CZ213" i="28"/>
  <c r="EI213" i="28" s="1"/>
  <c r="CY213" i="28"/>
  <c r="EH213" i="28" s="1"/>
  <c r="CX213" i="28"/>
  <c r="CW213" i="28"/>
  <c r="FP213" i="28" s="1"/>
  <c r="CV213" i="28"/>
  <c r="FO213" i="28" s="1"/>
  <c r="CU213" i="28"/>
  <c r="FN213" i="28" s="1"/>
  <c r="DT212" i="28"/>
  <c r="FC212" i="28" s="1"/>
  <c r="DS212" i="28"/>
  <c r="FB212" i="28" s="1"/>
  <c r="DR212" i="28"/>
  <c r="GK212" i="28" s="1"/>
  <c r="DQ212" i="28"/>
  <c r="EZ212" i="28" s="1"/>
  <c r="DP212" i="28"/>
  <c r="EY212" i="28" s="1"/>
  <c r="DO212" i="28"/>
  <c r="GH212" i="28" s="1"/>
  <c r="DN212" i="28"/>
  <c r="GG212" i="28" s="1"/>
  <c r="DM212" i="28"/>
  <c r="DL212" i="28"/>
  <c r="GE212" i="28" s="1"/>
  <c r="DK212" i="28"/>
  <c r="GD212" i="28" s="1"/>
  <c r="DJ212" i="28"/>
  <c r="GC212" i="28" s="1"/>
  <c r="DI212" i="28"/>
  <c r="GB212" i="28" s="1"/>
  <c r="DH212" i="28"/>
  <c r="EQ212" i="28" s="1"/>
  <c r="DG212" i="28"/>
  <c r="DF212" i="28"/>
  <c r="EO212" i="28" s="1"/>
  <c r="DE212" i="28"/>
  <c r="EN212" i="28" s="1"/>
  <c r="DD212" i="28"/>
  <c r="EM212" i="28" s="1"/>
  <c r="DC212" i="28"/>
  <c r="FV212" i="28" s="1"/>
  <c r="DB212" i="28"/>
  <c r="EK212" i="28" s="1"/>
  <c r="DA212" i="28"/>
  <c r="CZ212" i="28"/>
  <c r="EI212" i="28" s="1"/>
  <c r="CY212" i="28"/>
  <c r="EH212" i="28" s="1"/>
  <c r="CX212" i="28"/>
  <c r="FQ212" i="28" s="1"/>
  <c r="CW212" i="28"/>
  <c r="CV212" i="28"/>
  <c r="EE212" i="28" s="1"/>
  <c r="CU212" i="28"/>
  <c r="DT211" i="28"/>
  <c r="GM211" i="28" s="1"/>
  <c r="DS211" i="28"/>
  <c r="GL211" i="28" s="1"/>
  <c r="DR211" i="28"/>
  <c r="GK211" i="28" s="1"/>
  <c r="DQ211" i="28"/>
  <c r="GJ211" i="28" s="1"/>
  <c r="DP211" i="28"/>
  <c r="GI211" i="28" s="1"/>
  <c r="DO211" i="28"/>
  <c r="GH211" i="28" s="1"/>
  <c r="DN211" i="28"/>
  <c r="GG211" i="28" s="1"/>
  <c r="DM211" i="28"/>
  <c r="EV211" i="28" s="1"/>
  <c r="DL211" i="28"/>
  <c r="GE211" i="28" s="1"/>
  <c r="DK211" i="28"/>
  <c r="GD211" i="28" s="1"/>
  <c r="DJ211" i="28"/>
  <c r="GC211" i="28" s="1"/>
  <c r="DI211" i="28"/>
  <c r="DH211" i="28"/>
  <c r="GA211" i="28" s="1"/>
  <c r="DG211" i="28"/>
  <c r="FZ211" i="28" s="1"/>
  <c r="DF211" i="28"/>
  <c r="FY211" i="28" s="1"/>
  <c r="DE211" i="28"/>
  <c r="DD211" i="28"/>
  <c r="FW211" i="28" s="1"/>
  <c r="DC211" i="28"/>
  <c r="DB211" i="28"/>
  <c r="DA211" i="28"/>
  <c r="CZ211" i="28"/>
  <c r="FS211" i="28" s="1"/>
  <c r="CY211" i="28"/>
  <c r="EH211" i="28" s="1"/>
  <c r="CX211" i="28"/>
  <c r="EG211" i="28" s="1"/>
  <c r="CW211" i="28"/>
  <c r="FP211" i="28" s="1"/>
  <c r="CV211" i="28"/>
  <c r="FO211" i="28" s="1"/>
  <c r="CU211" i="28"/>
  <c r="FN211" i="28" s="1"/>
  <c r="DT210" i="28"/>
  <c r="FC210" i="28" s="1"/>
  <c r="DS210" i="28"/>
  <c r="GL210" i="28" s="1"/>
  <c r="DR210" i="28"/>
  <c r="DQ210" i="28"/>
  <c r="EZ210" i="28" s="1"/>
  <c r="DP210" i="28"/>
  <c r="EY210" i="28" s="1"/>
  <c r="DO210" i="28"/>
  <c r="DN210" i="28"/>
  <c r="DM210" i="28"/>
  <c r="EV210" i="28" s="1"/>
  <c r="DL210" i="28"/>
  <c r="GE210" i="28" s="1"/>
  <c r="DK210" i="28"/>
  <c r="ET210" i="28" s="1"/>
  <c r="DJ210" i="28"/>
  <c r="GC210" i="28" s="1"/>
  <c r="DI210" i="28"/>
  <c r="GB210" i="28" s="1"/>
  <c r="DH210" i="28"/>
  <c r="EQ210" i="28" s="1"/>
  <c r="DG210" i="28"/>
  <c r="DF210" i="28"/>
  <c r="EO210" i="28" s="1"/>
  <c r="DE210" i="28"/>
  <c r="FX210" i="28" s="1"/>
  <c r="DD210" i="28"/>
  <c r="FW210" i="28" s="1"/>
  <c r="DC210" i="28"/>
  <c r="DB210" i="28"/>
  <c r="EK210" i="28" s="1"/>
  <c r="DA210" i="28"/>
  <c r="CZ210" i="28"/>
  <c r="FS210" i="28" s="1"/>
  <c r="CY210" i="28"/>
  <c r="CX210" i="28"/>
  <c r="EG210" i="28" s="1"/>
  <c r="CW210" i="28"/>
  <c r="EF210" i="28" s="1"/>
  <c r="CV210" i="28"/>
  <c r="EE210" i="28" s="1"/>
  <c r="CU210" i="28"/>
  <c r="DT209" i="28"/>
  <c r="DS209" i="28"/>
  <c r="DR209" i="28"/>
  <c r="GK209" i="28" s="1"/>
  <c r="DQ209" i="28"/>
  <c r="GJ209" i="28" s="1"/>
  <c r="DP209" i="28"/>
  <c r="DO209" i="28"/>
  <c r="EX209" i="28" s="1"/>
  <c r="DN209" i="28"/>
  <c r="EW209" i="28" s="1"/>
  <c r="DM209" i="28"/>
  <c r="GF209" i="28" s="1"/>
  <c r="DL209" i="28"/>
  <c r="EU209" i="28" s="1"/>
  <c r="DK209" i="28"/>
  <c r="GD209" i="28" s="1"/>
  <c r="DJ209" i="28"/>
  <c r="GC209" i="28" s="1"/>
  <c r="DI209" i="28"/>
  <c r="GB209" i="28" s="1"/>
  <c r="DH209" i="28"/>
  <c r="GA209" i="28" s="1"/>
  <c r="DG209" i="28"/>
  <c r="EP209" i="28" s="1"/>
  <c r="DF209" i="28"/>
  <c r="FY209" i="28" s="1"/>
  <c r="DE209" i="28"/>
  <c r="DD209" i="28"/>
  <c r="EM209" i="28" s="1"/>
  <c r="DC209" i="28"/>
  <c r="EL209" i="28" s="1"/>
  <c r="DB209" i="28"/>
  <c r="FU209" i="28" s="1"/>
  <c r="DA209" i="28"/>
  <c r="CZ209" i="28"/>
  <c r="FS209" i="28" s="1"/>
  <c r="CY209" i="28"/>
  <c r="CX209" i="28"/>
  <c r="FQ209" i="28" s="1"/>
  <c r="CW209" i="28"/>
  <c r="EF209" i="28" s="1"/>
  <c r="CV209" i="28"/>
  <c r="FO209" i="28" s="1"/>
  <c r="CU209" i="28"/>
  <c r="DT208" i="28"/>
  <c r="FC208" i="28" s="1"/>
  <c r="DS208" i="28"/>
  <c r="GL208" i="28" s="1"/>
  <c r="DR208" i="28"/>
  <c r="FA208" i="28" s="1"/>
  <c r="DQ208" i="28"/>
  <c r="GJ208" i="28" s="1"/>
  <c r="DP208" i="28"/>
  <c r="EY208" i="28" s="1"/>
  <c r="DO208" i="28"/>
  <c r="GH208" i="28" s="1"/>
  <c r="DN208" i="28"/>
  <c r="EW208" i="28" s="1"/>
  <c r="DM208" i="28"/>
  <c r="GF208" i="28" s="1"/>
  <c r="DL208" i="28"/>
  <c r="DK208" i="28"/>
  <c r="GD208" i="28" s="1"/>
  <c r="DJ208" i="28"/>
  <c r="GC208" i="28" s="1"/>
  <c r="DI208" i="28"/>
  <c r="GB208" i="28" s="1"/>
  <c r="DH208" i="28"/>
  <c r="GA208" i="28" s="1"/>
  <c r="DG208" i="28"/>
  <c r="EP208" i="28" s="1"/>
  <c r="DF208" i="28"/>
  <c r="FY208" i="28" s="1"/>
  <c r="DE208" i="28"/>
  <c r="FX208" i="28" s="1"/>
  <c r="DD208" i="28"/>
  <c r="FW208" i="28" s="1"/>
  <c r="DC208" i="28"/>
  <c r="EL208" i="28" s="1"/>
  <c r="DB208" i="28"/>
  <c r="FU208" i="28" s="1"/>
  <c r="DA208" i="28"/>
  <c r="FT208" i="28" s="1"/>
  <c r="CZ208" i="28"/>
  <c r="FS208" i="28" s="1"/>
  <c r="CY208" i="28"/>
  <c r="EH208" i="28" s="1"/>
  <c r="CX208" i="28"/>
  <c r="EG208" i="28" s="1"/>
  <c r="CW208" i="28"/>
  <c r="EF208" i="28" s="1"/>
  <c r="CV208" i="28"/>
  <c r="FO208" i="28" s="1"/>
  <c r="CU208" i="28"/>
  <c r="ED208" i="28" s="1"/>
  <c r="DT207" i="28"/>
  <c r="FC207" i="28" s="1"/>
  <c r="DS207" i="28"/>
  <c r="FB207" i="28" s="1"/>
  <c r="DR207" i="28"/>
  <c r="DQ207" i="28"/>
  <c r="DP207" i="28"/>
  <c r="EY207" i="28" s="1"/>
  <c r="DO207" i="28"/>
  <c r="EX207" i="28" s="1"/>
  <c r="DN207" i="28"/>
  <c r="DM207" i="28"/>
  <c r="GF207" i="28" s="1"/>
  <c r="DL207" i="28"/>
  <c r="EU207" i="28" s="1"/>
  <c r="DK207" i="28"/>
  <c r="GD207" i="28" s="1"/>
  <c r="DJ207" i="28"/>
  <c r="ES207" i="28" s="1"/>
  <c r="DI207" i="28"/>
  <c r="DH207" i="28"/>
  <c r="EQ207" i="28" s="1"/>
  <c r="DG207" i="28"/>
  <c r="EP207" i="28" s="1"/>
  <c r="DF207" i="28"/>
  <c r="DE207" i="28"/>
  <c r="EN207" i="28" s="1"/>
  <c r="DD207" i="28"/>
  <c r="EM207" i="28" s="1"/>
  <c r="DC207" i="28"/>
  <c r="FV207" i="28" s="1"/>
  <c r="DB207" i="28"/>
  <c r="DA207" i="28"/>
  <c r="FT207" i="28" s="1"/>
  <c r="CZ207" i="28"/>
  <c r="EI207" i="28" s="1"/>
  <c r="CY207" i="28"/>
  <c r="FR207" i="28" s="1"/>
  <c r="CX207" i="28"/>
  <c r="EG207" i="28" s="1"/>
  <c r="CW207" i="28"/>
  <c r="EF207" i="28" s="1"/>
  <c r="CV207" i="28"/>
  <c r="EE207" i="28" s="1"/>
  <c r="CU207" i="28"/>
  <c r="ED207" i="28" s="1"/>
  <c r="DT206" i="28"/>
  <c r="FC206" i="28" s="1"/>
  <c r="DS206" i="28"/>
  <c r="FB206" i="28" s="1"/>
  <c r="DR206" i="28"/>
  <c r="GK206" i="28" s="1"/>
  <c r="DQ206" i="28"/>
  <c r="EZ206" i="28" s="1"/>
  <c r="DP206" i="28"/>
  <c r="DO206" i="28"/>
  <c r="EX206" i="28" s="1"/>
  <c r="DN206" i="28"/>
  <c r="EW206" i="28" s="1"/>
  <c r="DM206" i="28"/>
  <c r="EV206" i="28" s="1"/>
  <c r="DL206" i="28"/>
  <c r="EU206" i="28" s="1"/>
  <c r="DK206" i="28"/>
  <c r="GD206" i="28" s="1"/>
  <c r="DJ206" i="28"/>
  <c r="GC206" i="28" s="1"/>
  <c r="DI206" i="28"/>
  <c r="GB206" i="28" s="1"/>
  <c r="DH206" i="28"/>
  <c r="GA206" i="28" s="1"/>
  <c r="DG206" i="28"/>
  <c r="EP206" i="28" s="1"/>
  <c r="DF206" i="28"/>
  <c r="EO206" i="28" s="1"/>
  <c r="DE206" i="28"/>
  <c r="EN206" i="28" s="1"/>
  <c r="DD206" i="28"/>
  <c r="DC206" i="28"/>
  <c r="FV206" i="28" s="1"/>
  <c r="DB206" i="28"/>
  <c r="EK206" i="28" s="1"/>
  <c r="DA206" i="28"/>
  <c r="FT206" i="28" s="1"/>
  <c r="CZ206" i="28"/>
  <c r="CY206" i="28"/>
  <c r="EH206" i="28" s="1"/>
  <c r="CX206" i="28"/>
  <c r="EG206" i="28" s="1"/>
  <c r="CW206" i="28"/>
  <c r="EF206" i="28" s="1"/>
  <c r="CV206" i="28"/>
  <c r="FO206" i="28" s="1"/>
  <c r="CU206" i="28"/>
  <c r="ED206" i="28" s="1"/>
  <c r="DT205" i="28"/>
  <c r="DS205" i="28"/>
  <c r="FB205" i="28" s="1"/>
  <c r="DR205" i="28"/>
  <c r="DQ205" i="28"/>
  <c r="EZ205" i="28" s="1"/>
  <c r="DP205" i="28"/>
  <c r="EY205" i="28" s="1"/>
  <c r="DO205" i="28"/>
  <c r="EX205" i="28" s="1"/>
  <c r="DN205" i="28"/>
  <c r="EW205" i="28" s="1"/>
  <c r="DM205" i="28"/>
  <c r="EV205" i="28" s="1"/>
  <c r="DL205" i="28"/>
  <c r="EU205" i="28" s="1"/>
  <c r="DK205" i="28"/>
  <c r="GD205" i="28" s="1"/>
  <c r="DJ205" i="28"/>
  <c r="GC205" i="28" s="1"/>
  <c r="DI205" i="28"/>
  <c r="GB205" i="28" s="1"/>
  <c r="DH205" i="28"/>
  <c r="EQ205" i="28" s="1"/>
  <c r="DG205" i="28"/>
  <c r="EP205" i="28" s="1"/>
  <c r="DF205" i="28"/>
  <c r="EO205" i="28" s="1"/>
  <c r="DE205" i="28"/>
  <c r="DD205" i="28"/>
  <c r="EM205" i="28" s="1"/>
  <c r="DC205" i="28"/>
  <c r="FV205" i="28" s="1"/>
  <c r="DB205" i="28"/>
  <c r="EK205" i="28" s="1"/>
  <c r="DA205" i="28"/>
  <c r="EJ205" i="28" s="1"/>
  <c r="CZ205" i="28"/>
  <c r="EI205" i="28" s="1"/>
  <c r="CY205" i="28"/>
  <c r="EH205" i="28" s="1"/>
  <c r="CX205" i="28"/>
  <c r="FQ205" i="28" s="1"/>
  <c r="CW205" i="28"/>
  <c r="EF205" i="28" s="1"/>
  <c r="CV205" i="28"/>
  <c r="EE205" i="28" s="1"/>
  <c r="CU205" i="28"/>
  <c r="ED205" i="28" s="1"/>
  <c r="DT204" i="28"/>
  <c r="GM204" i="28" s="1"/>
  <c r="DS204" i="28"/>
  <c r="FB204" i="28" s="1"/>
  <c r="DR204" i="28"/>
  <c r="FA204" i="28" s="1"/>
  <c r="DQ204" i="28"/>
  <c r="EZ204" i="28" s="1"/>
  <c r="DP204" i="28"/>
  <c r="DO204" i="28"/>
  <c r="GH204" i="28" s="1"/>
  <c r="DN204" i="28"/>
  <c r="EW204" i="28" s="1"/>
  <c r="DM204" i="28"/>
  <c r="EV204" i="28" s="1"/>
  <c r="DL204" i="28"/>
  <c r="GE204" i="28" s="1"/>
  <c r="DK204" i="28"/>
  <c r="GD204" i="28" s="1"/>
  <c r="DJ204" i="28"/>
  <c r="GC204" i="28" s="1"/>
  <c r="DI204" i="28"/>
  <c r="GB204" i="28" s="1"/>
  <c r="DH204" i="28"/>
  <c r="DG204" i="28"/>
  <c r="FZ204" i="28" s="1"/>
  <c r="DF204" i="28"/>
  <c r="EO204" i="28" s="1"/>
  <c r="DE204" i="28"/>
  <c r="FX204" i="28" s="1"/>
  <c r="DD204" i="28"/>
  <c r="DC204" i="28"/>
  <c r="EL204" i="28" s="1"/>
  <c r="DB204" i="28"/>
  <c r="EK204" i="28" s="1"/>
  <c r="DA204" i="28"/>
  <c r="EJ204" i="28" s="1"/>
  <c r="CZ204" i="28"/>
  <c r="EI204" i="28" s="1"/>
  <c r="CY204" i="28"/>
  <c r="EH204" i="28" s="1"/>
  <c r="CX204" i="28"/>
  <c r="EG204" i="28" s="1"/>
  <c r="CW204" i="28"/>
  <c r="EF204" i="28" s="1"/>
  <c r="CV204" i="28"/>
  <c r="EE204" i="28" s="1"/>
  <c r="CU204" i="28"/>
  <c r="FN204" i="28" s="1"/>
  <c r="DT203" i="28"/>
  <c r="GM203" i="28" s="1"/>
  <c r="DS203" i="28"/>
  <c r="GL203" i="28" s="1"/>
  <c r="DR203" i="28"/>
  <c r="FA203" i="28" s="1"/>
  <c r="DQ203" i="28"/>
  <c r="DP203" i="28"/>
  <c r="GI203" i="28" s="1"/>
  <c r="DO203" i="28"/>
  <c r="GH203" i="28" s="1"/>
  <c r="DN203" i="28"/>
  <c r="GG203" i="28" s="1"/>
  <c r="DM203" i="28"/>
  <c r="GF203" i="28" s="1"/>
  <c r="DL203" i="28"/>
  <c r="GE203" i="28" s="1"/>
  <c r="DK203" i="28"/>
  <c r="GD203" i="28" s="1"/>
  <c r="DJ203" i="28"/>
  <c r="DI203" i="28"/>
  <c r="DH203" i="28"/>
  <c r="GA203" i="28" s="1"/>
  <c r="DG203" i="28"/>
  <c r="FZ203" i="28" s="1"/>
  <c r="DF203" i="28"/>
  <c r="FY203" i="28" s="1"/>
  <c r="DE203" i="28"/>
  <c r="DD203" i="28"/>
  <c r="EM203" i="28" s="1"/>
  <c r="DC203" i="28"/>
  <c r="FV203" i="28" s="1"/>
  <c r="DB203" i="28"/>
  <c r="FU203" i="28" s="1"/>
  <c r="DA203" i="28"/>
  <c r="FT203" i="28" s="1"/>
  <c r="CZ203" i="28"/>
  <c r="FS203" i="28" s="1"/>
  <c r="CY203" i="28"/>
  <c r="CX203" i="28"/>
  <c r="FQ203" i="28" s="1"/>
  <c r="CW203" i="28"/>
  <c r="EF203" i="28" s="1"/>
  <c r="CV203" i="28"/>
  <c r="FO203" i="28" s="1"/>
  <c r="CU203" i="28"/>
  <c r="FN203" i="28" s="1"/>
  <c r="DT202" i="28"/>
  <c r="FC202" i="28" s="1"/>
  <c r="DS202" i="28"/>
  <c r="DR202" i="28"/>
  <c r="FA202" i="28" s="1"/>
  <c r="DQ202" i="28"/>
  <c r="DP202" i="28"/>
  <c r="EY202" i="28" s="1"/>
  <c r="DO202" i="28"/>
  <c r="EX202" i="28" s="1"/>
  <c r="DN202" i="28"/>
  <c r="EW202" i="28" s="1"/>
  <c r="DM202" i="28"/>
  <c r="EV202" i="28" s="1"/>
  <c r="DL202" i="28"/>
  <c r="EU202" i="28" s="1"/>
  <c r="DK202" i="28"/>
  <c r="ET202" i="28" s="1"/>
  <c r="DJ202" i="28"/>
  <c r="GC202" i="28" s="1"/>
  <c r="DI202" i="28"/>
  <c r="GB202" i="28" s="1"/>
  <c r="DH202" i="28"/>
  <c r="DG202" i="28"/>
  <c r="EP202" i="28" s="1"/>
  <c r="DF202" i="28"/>
  <c r="EO202" i="28" s="1"/>
  <c r="DE202" i="28"/>
  <c r="EN202" i="28" s="1"/>
  <c r="DD202" i="28"/>
  <c r="EM202" i="28" s="1"/>
  <c r="DC202" i="28"/>
  <c r="EL202" i="28" s="1"/>
  <c r="DB202" i="28"/>
  <c r="FU202" i="28" s="1"/>
  <c r="DA202" i="28"/>
  <c r="CZ202" i="28"/>
  <c r="FS202" i="28" s="1"/>
  <c r="CY202" i="28"/>
  <c r="FR202" i="28" s="1"/>
  <c r="CX202" i="28"/>
  <c r="EG202" i="28" s="1"/>
  <c r="CW202" i="28"/>
  <c r="EF202" i="28" s="1"/>
  <c r="CV202" i="28"/>
  <c r="CU202" i="28"/>
  <c r="ED202" i="28" s="1"/>
  <c r="DT201" i="28"/>
  <c r="FC201" i="28" s="1"/>
  <c r="DS201" i="28"/>
  <c r="GL201" i="28" s="1"/>
  <c r="DR201" i="28"/>
  <c r="FA201" i="28" s="1"/>
  <c r="DQ201" i="28"/>
  <c r="GJ201" i="28" s="1"/>
  <c r="DP201" i="28"/>
  <c r="EY201" i="28" s="1"/>
  <c r="DO201" i="28"/>
  <c r="EX201" i="28" s="1"/>
  <c r="DN201" i="28"/>
  <c r="EW201" i="28" s="1"/>
  <c r="DM201" i="28"/>
  <c r="DL201" i="28"/>
  <c r="DK201" i="28"/>
  <c r="GD201" i="28" s="1"/>
  <c r="DJ201" i="28"/>
  <c r="GC201" i="28" s="1"/>
  <c r="DI201" i="28"/>
  <c r="GB201" i="28" s="1"/>
  <c r="DH201" i="28"/>
  <c r="EQ201" i="28" s="1"/>
  <c r="DG201" i="28"/>
  <c r="EP201" i="28" s="1"/>
  <c r="DF201" i="28"/>
  <c r="EO201" i="28" s="1"/>
  <c r="DE201" i="28"/>
  <c r="FX201" i="28" s="1"/>
  <c r="DD201" i="28"/>
  <c r="DC201" i="28"/>
  <c r="DB201" i="28"/>
  <c r="FU201" i="28" s="1"/>
  <c r="DA201" i="28"/>
  <c r="CZ201" i="28"/>
  <c r="EI201" i="28" s="1"/>
  <c r="CY201" i="28"/>
  <c r="EH201" i="28" s="1"/>
  <c r="CX201" i="28"/>
  <c r="EG201" i="28" s="1"/>
  <c r="CW201" i="28"/>
  <c r="EF201" i="28" s="1"/>
  <c r="CV201" i="28"/>
  <c r="EE201" i="28" s="1"/>
  <c r="CU201" i="28"/>
  <c r="ED201" i="28" s="1"/>
  <c r="DT200" i="28"/>
  <c r="FC200" i="28" s="1"/>
  <c r="DS200" i="28"/>
  <c r="DR200" i="28"/>
  <c r="FA200" i="28" s="1"/>
  <c r="DQ200" i="28"/>
  <c r="EZ200" i="28" s="1"/>
  <c r="DP200" i="28"/>
  <c r="EY200" i="28" s="1"/>
  <c r="DO200" i="28"/>
  <c r="GH200" i="28" s="1"/>
  <c r="DN200" i="28"/>
  <c r="GG200" i="28" s="1"/>
  <c r="DM200" i="28"/>
  <c r="EV200" i="28" s="1"/>
  <c r="DL200" i="28"/>
  <c r="EU200" i="28" s="1"/>
  <c r="DK200" i="28"/>
  <c r="GD200" i="28" s="1"/>
  <c r="DJ200" i="28"/>
  <c r="GC200" i="28" s="1"/>
  <c r="DI200" i="28"/>
  <c r="GB200" i="28" s="1"/>
  <c r="DH200" i="28"/>
  <c r="EQ200" i="28" s="1"/>
  <c r="DG200" i="28"/>
  <c r="DF200" i="28"/>
  <c r="FY200" i="28" s="1"/>
  <c r="DE200" i="28"/>
  <c r="EN200" i="28" s="1"/>
  <c r="DD200" i="28"/>
  <c r="FW200" i="28" s="1"/>
  <c r="DC200" i="28"/>
  <c r="EL200" i="28" s="1"/>
  <c r="DB200" i="28"/>
  <c r="EK200" i="28" s="1"/>
  <c r="DA200" i="28"/>
  <c r="EJ200" i="28" s="1"/>
  <c r="CZ200" i="28"/>
  <c r="EI200" i="28" s="1"/>
  <c r="CY200" i="28"/>
  <c r="EH200" i="28" s="1"/>
  <c r="CX200" i="28"/>
  <c r="EG200" i="28" s="1"/>
  <c r="CW200" i="28"/>
  <c r="EF200" i="28" s="1"/>
  <c r="CV200" i="28"/>
  <c r="EE200" i="28" s="1"/>
  <c r="CU200" i="28"/>
  <c r="FN200" i="28" s="1"/>
  <c r="DT199" i="28"/>
  <c r="GM199" i="28" s="1"/>
  <c r="DS199" i="28"/>
  <c r="GL199" i="28" s="1"/>
  <c r="DR199" i="28"/>
  <c r="GK199" i="28" s="1"/>
  <c r="DQ199" i="28"/>
  <c r="GJ199" i="28" s="1"/>
  <c r="DP199" i="28"/>
  <c r="GI199" i="28" s="1"/>
  <c r="DO199" i="28"/>
  <c r="GH199" i="28" s="1"/>
  <c r="DN199" i="28"/>
  <c r="GG199" i="28" s="1"/>
  <c r="DM199" i="28"/>
  <c r="GF199" i="28" s="1"/>
  <c r="DL199" i="28"/>
  <c r="GE199" i="28" s="1"/>
  <c r="DK199" i="28"/>
  <c r="GD199" i="28" s="1"/>
  <c r="DJ199" i="28"/>
  <c r="GC199" i="28" s="1"/>
  <c r="DI199" i="28"/>
  <c r="DH199" i="28"/>
  <c r="GA199" i="28" s="1"/>
  <c r="DG199" i="28"/>
  <c r="FZ199" i="28" s="1"/>
  <c r="DF199" i="28"/>
  <c r="FY199" i="28" s="1"/>
  <c r="DE199" i="28"/>
  <c r="FX199" i="28" s="1"/>
  <c r="DD199" i="28"/>
  <c r="FW199" i="28" s="1"/>
  <c r="DC199" i="28"/>
  <c r="FV199" i="28" s="1"/>
  <c r="DB199" i="28"/>
  <c r="FU199" i="28" s="1"/>
  <c r="DA199" i="28"/>
  <c r="FT199" i="28" s="1"/>
  <c r="CZ199" i="28"/>
  <c r="FS199" i="28" s="1"/>
  <c r="CY199" i="28"/>
  <c r="FR199" i="28" s="1"/>
  <c r="CX199" i="28"/>
  <c r="FQ199" i="28" s="1"/>
  <c r="CW199" i="28"/>
  <c r="FP199" i="28" s="1"/>
  <c r="CV199" i="28"/>
  <c r="FO199" i="28" s="1"/>
  <c r="CU199" i="28"/>
  <c r="FN199" i="28" s="1"/>
  <c r="DT198" i="28"/>
  <c r="GM198" i="28" s="1"/>
  <c r="DS198" i="28"/>
  <c r="FB198" i="28" s="1"/>
  <c r="DR198" i="28"/>
  <c r="FA198" i="28" s="1"/>
  <c r="DQ198" i="28"/>
  <c r="DP198" i="28"/>
  <c r="DO198" i="28"/>
  <c r="GH198" i="28" s="1"/>
  <c r="DN198" i="28"/>
  <c r="EW198" i="28" s="1"/>
  <c r="DM198" i="28"/>
  <c r="GF198" i="28" s="1"/>
  <c r="DL198" i="28"/>
  <c r="EU198" i="28" s="1"/>
  <c r="DK198" i="28"/>
  <c r="GD198" i="28" s="1"/>
  <c r="DJ198" i="28"/>
  <c r="GC198" i="28" s="1"/>
  <c r="DI198" i="28"/>
  <c r="GB198" i="28" s="1"/>
  <c r="DH198" i="28"/>
  <c r="EQ198" i="28" s="1"/>
  <c r="DG198" i="28"/>
  <c r="EP198" i="28" s="1"/>
  <c r="DF198" i="28"/>
  <c r="EO198" i="28" s="1"/>
  <c r="DE198" i="28"/>
  <c r="DD198" i="28"/>
  <c r="EM198" i="28" s="1"/>
  <c r="DC198" i="28"/>
  <c r="EL198" i="28" s="1"/>
  <c r="DB198" i="28"/>
  <c r="EK198" i="28" s="1"/>
  <c r="DA198" i="28"/>
  <c r="FT198" i="28" s="1"/>
  <c r="CZ198" i="28"/>
  <c r="FS198" i="28" s="1"/>
  <c r="CY198" i="28"/>
  <c r="EH198" i="28" s="1"/>
  <c r="CX198" i="28"/>
  <c r="FQ198" i="28" s="1"/>
  <c r="CW198" i="28"/>
  <c r="EF198" i="28" s="1"/>
  <c r="CV198" i="28"/>
  <c r="EE198" i="28" s="1"/>
  <c r="CU198" i="28"/>
  <c r="ED198" i="28" s="1"/>
  <c r="DT197" i="28"/>
  <c r="FC197" i="28" s="1"/>
  <c r="DS197" i="28"/>
  <c r="GL197" i="28" s="1"/>
  <c r="DR197" i="28"/>
  <c r="FA197" i="28" s="1"/>
  <c r="DQ197" i="28"/>
  <c r="DP197" i="28"/>
  <c r="EY197" i="28" s="1"/>
  <c r="DO197" i="28"/>
  <c r="GH197" i="28" s="1"/>
  <c r="DN197" i="28"/>
  <c r="EW197" i="28" s="1"/>
  <c r="DM197" i="28"/>
  <c r="EV197" i="28" s="1"/>
  <c r="DL197" i="28"/>
  <c r="EU197" i="28" s="1"/>
  <c r="DK197" i="28"/>
  <c r="GD197" i="28" s="1"/>
  <c r="DJ197" i="28"/>
  <c r="GC197" i="28" s="1"/>
  <c r="DI197" i="28"/>
  <c r="GB197" i="28" s="1"/>
  <c r="DH197" i="28"/>
  <c r="EQ197" i="28" s="1"/>
  <c r="DG197" i="28"/>
  <c r="EP197" i="28" s="1"/>
  <c r="DF197" i="28"/>
  <c r="EO197" i="28" s="1"/>
  <c r="DE197" i="28"/>
  <c r="EN197" i="28" s="1"/>
  <c r="DD197" i="28"/>
  <c r="EM197" i="28" s="1"/>
  <c r="DC197" i="28"/>
  <c r="EL197" i="28" s="1"/>
  <c r="DB197" i="28"/>
  <c r="FU197" i="28" s="1"/>
  <c r="DA197" i="28"/>
  <c r="EJ197" i="28" s="1"/>
  <c r="CZ197" i="28"/>
  <c r="FS197" i="28" s="1"/>
  <c r="CY197" i="28"/>
  <c r="EH197" i="28" s="1"/>
  <c r="CX197" i="28"/>
  <c r="EG197" i="28" s="1"/>
  <c r="CW197" i="28"/>
  <c r="EF197" i="28" s="1"/>
  <c r="CV197" i="28"/>
  <c r="EE197" i="28" s="1"/>
  <c r="CU197" i="28"/>
  <c r="ED197" i="28" s="1"/>
  <c r="DT196" i="28"/>
  <c r="GM196" i="28" s="1"/>
  <c r="DS196" i="28"/>
  <c r="GL196" i="28" s="1"/>
  <c r="DR196" i="28"/>
  <c r="FA196" i="28" s="1"/>
  <c r="DQ196" i="28"/>
  <c r="EZ196" i="28" s="1"/>
  <c r="DP196" i="28"/>
  <c r="EY196" i="28" s="1"/>
  <c r="DO196" i="28"/>
  <c r="EX196" i="28" s="1"/>
  <c r="DN196" i="28"/>
  <c r="EW196" i="28" s="1"/>
  <c r="DM196" i="28"/>
  <c r="GF196" i="28" s="1"/>
  <c r="DL196" i="28"/>
  <c r="GE196" i="28" s="1"/>
  <c r="DK196" i="28"/>
  <c r="GD196" i="28" s="1"/>
  <c r="DJ196" i="28"/>
  <c r="GC196" i="28" s="1"/>
  <c r="DI196" i="28"/>
  <c r="GB196" i="28" s="1"/>
  <c r="DH196" i="28"/>
  <c r="EQ196" i="28" s="1"/>
  <c r="DG196" i="28"/>
  <c r="EP196" i="28" s="1"/>
  <c r="DF196" i="28"/>
  <c r="EO196" i="28" s="1"/>
  <c r="DE196" i="28"/>
  <c r="FX196" i="28" s="1"/>
  <c r="DD196" i="28"/>
  <c r="FW196" i="28" s="1"/>
  <c r="DC196" i="28"/>
  <c r="EL196" i="28" s="1"/>
  <c r="DB196" i="28"/>
  <c r="FU196" i="28" s="1"/>
  <c r="DA196" i="28"/>
  <c r="EJ196" i="28" s="1"/>
  <c r="CZ196" i="28"/>
  <c r="EI196" i="28" s="1"/>
  <c r="CY196" i="28"/>
  <c r="EH196" i="28" s="1"/>
  <c r="CX196" i="28"/>
  <c r="EG196" i="28" s="1"/>
  <c r="CW196" i="28"/>
  <c r="EF196" i="28" s="1"/>
  <c r="CV196" i="28"/>
  <c r="EE196" i="28" s="1"/>
  <c r="CU196" i="28"/>
  <c r="ED196" i="28" s="1"/>
  <c r="DT195" i="28"/>
  <c r="GM195" i="28" s="1"/>
  <c r="DS195" i="28"/>
  <c r="GL195" i="28" s="1"/>
  <c r="DR195" i="28"/>
  <c r="GK195" i="28" s="1"/>
  <c r="DQ195" i="28"/>
  <c r="GJ195" i="28" s="1"/>
  <c r="DP195" i="28"/>
  <c r="GI195" i="28" s="1"/>
  <c r="DO195" i="28"/>
  <c r="GH195" i="28" s="1"/>
  <c r="DN195" i="28"/>
  <c r="GG195" i="28" s="1"/>
  <c r="DM195" i="28"/>
  <c r="GF195" i="28" s="1"/>
  <c r="DL195" i="28"/>
  <c r="GE195" i="28" s="1"/>
  <c r="DK195" i="28"/>
  <c r="GD195" i="28" s="1"/>
  <c r="DJ195" i="28"/>
  <c r="GC195" i="28" s="1"/>
  <c r="DI195" i="28"/>
  <c r="DH195" i="28"/>
  <c r="GA195" i="28" s="1"/>
  <c r="DG195" i="28"/>
  <c r="FZ195" i="28" s="1"/>
  <c r="DF195" i="28"/>
  <c r="FY195" i="28" s="1"/>
  <c r="DE195" i="28"/>
  <c r="EN195" i="28" s="1"/>
  <c r="DD195" i="28"/>
  <c r="FW195" i="28" s="1"/>
  <c r="DC195" i="28"/>
  <c r="FV195" i="28" s="1"/>
  <c r="DB195" i="28"/>
  <c r="FU195" i="28" s="1"/>
  <c r="DA195" i="28"/>
  <c r="EJ195" i="28" s="1"/>
  <c r="CZ195" i="28"/>
  <c r="FS195" i="28" s="1"/>
  <c r="CY195" i="28"/>
  <c r="FR195" i="28" s="1"/>
  <c r="CX195" i="28"/>
  <c r="FQ195" i="28" s="1"/>
  <c r="CW195" i="28"/>
  <c r="EF195" i="28" s="1"/>
  <c r="CV195" i="28"/>
  <c r="EE195" i="28" s="1"/>
  <c r="CU195" i="28"/>
  <c r="FN195" i="28" s="1"/>
  <c r="DT194" i="28"/>
  <c r="FC194" i="28" s="1"/>
  <c r="DS194" i="28"/>
  <c r="FB194" i="28" s="1"/>
  <c r="DR194" i="28"/>
  <c r="FA194" i="28" s="1"/>
  <c r="DQ194" i="28"/>
  <c r="EZ194" i="28" s="1"/>
  <c r="DP194" i="28"/>
  <c r="EY194" i="28" s="1"/>
  <c r="DO194" i="28"/>
  <c r="EX194" i="28" s="1"/>
  <c r="DN194" i="28"/>
  <c r="EW194" i="28" s="1"/>
  <c r="DM194" i="28"/>
  <c r="DL194" i="28"/>
  <c r="EU194" i="28" s="1"/>
  <c r="DK194" i="28"/>
  <c r="ET194" i="28" s="1"/>
  <c r="DJ194" i="28"/>
  <c r="GC194" i="28" s="1"/>
  <c r="DI194" i="28"/>
  <c r="GB194" i="28" s="1"/>
  <c r="DH194" i="28"/>
  <c r="GA194" i="28" s="1"/>
  <c r="DG194" i="28"/>
  <c r="EP194" i="28" s="1"/>
  <c r="DF194" i="28"/>
  <c r="EO194" i="28" s="1"/>
  <c r="DE194" i="28"/>
  <c r="EN194" i="28" s="1"/>
  <c r="DD194" i="28"/>
  <c r="EM194" i="28" s="1"/>
  <c r="DC194" i="28"/>
  <c r="FV194" i="28" s="1"/>
  <c r="DB194" i="28"/>
  <c r="EK194" i="28" s="1"/>
  <c r="DA194" i="28"/>
  <c r="EJ194" i="28" s="1"/>
  <c r="CZ194" i="28"/>
  <c r="EI194" i="28" s="1"/>
  <c r="CY194" i="28"/>
  <c r="EH194" i="28" s="1"/>
  <c r="CX194" i="28"/>
  <c r="FQ194" i="28" s="1"/>
  <c r="CW194" i="28"/>
  <c r="EF194" i="28" s="1"/>
  <c r="CV194" i="28"/>
  <c r="FO194" i="28" s="1"/>
  <c r="CU194" i="28"/>
  <c r="ED194" i="28" s="1"/>
  <c r="DT193" i="28"/>
  <c r="FC193" i="28" s="1"/>
  <c r="DS193" i="28"/>
  <c r="FB193" i="28" s="1"/>
  <c r="DR193" i="28"/>
  <c r="FA193" i="28" s="1"/>
  <c r="DQ193" i="28"/>
  <c r="EZ193" i="28" s="1"/>
  <c r="DP193" i="28"/>
  <c r="EY193" i="28" s="1"/>
  <c r="DO193" i="28"/>
  <c r="GH193" i="28" s="1"/>
  <c r="DN193" i="28"/>
  <c r="EW193" i="28" s="1"/>
  <c r="DM193" i="28"/>
  <c r="DL193" i="28"/>
  <c r="EU193" i="28" s="1"/>
  <c r="DK193" i="28"/>
  <c r="GD193" i="28" s="1"/>
  <c r="DJ193" i="28"/>
  <c r="GC193" i="28" s="1"/>
  <c r="DI193" i="28"/>
  <c r="GB193" i="28" s="1"/>
  <c r="DH193" i="28"/>
  <c r="EQ193" i="28" s="1"/>
  <c r="DG193" i="28"/>
  <c r="EP193" i="28" s="1"/>
  <c r="DF193" i="28"/>
  <c r="EO193" i="28" s="1"/>
  <c r="DE193" i="28"/>
  <c r="FX193" i="28" s="1"/>
  <c r="DD193" i="28"/>
  <c r="EM193" i="28" s="1"/>
  <c r="DC193" i="28"/>
  <c r="EL193" i="28" s="1"/>
  <c r="DB193" i="28"/>
  <c r="EK193" i="28" s="1"/>
  <c r="DA193" i="28"/>
  <c r="FT193" i="28" s="1"/>
  <c r="CZ193" i="28"/>
  <c r="CY193" i="28"/>
  <c r="EH193" i="28" s="1"/>
  <c r="CX193" i="28"/>
  <c r="FQ193" i="28" s="1"/>
  <c r="CW193" i="28"/>
  <c r="EF193" i="28" s="1"/>
  <c r="CV193" i="28"/>
  <c r="EE193" i="28" s="1"/>
  <c r="CU193" i="28"/>
  <c r="ED193" i="28" s="1"/>
  <c r="DT192" i="28"/>
  <c r="FC192" i="28" s="1"/>
  <c r="DS192" i="28"/>
  <c r="GL192" i="28" s="1"/>
  <c r="DR192" i="28"/>
  <c r="GK192" i="28" s="1"/>
  <c r="DQ192" i="28"/>
  <c r="GJ192" i="28" s="1"/>
  <c r="DP192" i="28"/>
  <c r="EY192" i="28" s="1"/>
  <c r="DO192" i="28"/>
  <c r="GH192" i="28" s="1"/>
  <c r="DN192" i="28"/>
  <c r="EW192" i="28" s="1"/>
  <c r="DM192" i="28"/>
  <c r="EV192" i="28" s="1"/>
  <c r="DL192" i="28"/>
  <c r="EU192" i="28" s="1"/>
  <c r="DK192" i="28"/>
  <c r="GD192" i="28" s="1"/>
  <c r="DJ192" i="28"/>
  <c r="GC192" i="28" s="1"/>
  <c r="DI192" i="28"/>
  <c r="GB192" i="28" s="1"/>
  <c r="DH192" i="28"/>
  <c r="EQ192" i="28" s="1"/>
  <c r="DG192" i="28"/>
  <c r="EP192" i="28" s="1"/>
  <c r="DF192" i="28"/>
  <c r="EO192" i="28" s="1"/>
  <c r="DE192" i="28"/>
  <c r="EN192" i="28" s="1"/>
  <c r="DD192" i="28"/>
  <c r="EM192" i="28" s="1"/>
  <c r="DC192" i="28"/>
  <c r="EL192" i="28" s="1"/>
  <c r="DB192" i="28"/>
  <c r="FU192" i="28" s="1"/>
  <c r="DA192" i="28"/>
  <c r="EJ192" i="28" s="1"/>
  <c r="CZ192" i="28"/>
  <c r="FS192" i="28" s="1"/>
  <c r="CY192" i="28"/>
  <c r="EH192" i="28" s="1"/>
  <c r="CX192" i="28"/>
  <c r="EG192" i="28" s="1"/>
  <c r="CW192" i="28"/>
  <c r="CV192" i="28"/>
  <c r="EE192" i="28" s="1"/>
  <c r="CU192" i="28"/>
  <c r="ED192" i="28" s="1"/>
  <c r="DT191" i="28"/>
  <c r="GM191" i="28" s="1"/>
  <c r="DS191" i="28"/>
  <c r="DR191" i="28"/>
  <c r="GK191" i="28" s="1"/>
  <c r="DQ191" i="28"/>
  <c r="GJ191" i="28" s="1"/>
  <c r="DP191" i="28"/>
  <c r="GI191" i="28" s="1"/>
  <c r="DO191" i="28"/>
  <c r="GH191" i="28" s="1"/>
  <c r="DN191" i="28"/>
  <c r="GG191" i="28" s="1"/>
  <c r="DM191" i="28"/>
  <c r="EV191" i="28" s="1"/>
  <c r="DL191" i="28"/>
  <c r="DK191" i="28"/>
  <c r="ET191" i="28" s="1"/>
  <c r="DJ191" i="28"/>
  <c r="ES191" i="28" s="1"/>
  <c r="DI191" i="28"/>
  <c r="DH191" i="28"/>
  <c r="EQ191" i="28" s="1"/>
  <c r="DG191" i="28"/>
  <c r="DF191" i="28"/>
  <c r="FY191" i="28" s="1"/>
  <c r="DE191" i="28"/>
  <c r="FX191" i="28" s="1"/>
  <c r="DD191" i="28"/>
  <c r="EM191" i="28" s="1"/>
  <c r="DC191" i="28"/>
  <c r="FV191" i="28" s="1"/>
  <c r="DB191" i="28"/>
  <c r="EK191" i="28" s="1"/>
  <c r="DA191" i="28"/>
  <c r="EJ191" i="28" s="1"/>
  <c r="CZ191" i="28"/>
  <c r="CY191" i="28"/>
  <c r="EH191" i="28" s="1"/>
  <c r="CX191" i="28"/>
  <c r="FQ191" i="28" s="1"/>
  <c r="CW191" i="28"/>
  <c r="EF191" i="28" s="1"/>
  <c r="CV191" i="28"/>
  <c r="EE191" i="28" s="1"/>
  <c r="CU191" i="28"/>
  <c r="DT190" i="28"/>
  <c r="DS190" i="28"/>
  <c r="GL190" i="28" s="1"/>
  <c r="DR190" i="28"/>
  <c r="GK190" i="28" s="1"/>
  <c r="DQ190" i="28"/>
  <c r="GJ190" i="28" s="1"/>
  <c r="DP190" i="28"/>
  <c r="EY190" i="28" s="1"/>
  <c r="DO190" i="28"/>
  <c r="GH190" i="28" s="1"/>
  <c r="DN190" i="28"/>
  <c r="DM190" i="28"/>
  <c r="GF190" i="28" s="1"/>
  <c r="DL190" i="28"/>
  <c r="EU190" i="28" s="1"/>
  <c r="DK190" i="28"/>
  <c r="GD190" i="28" s="1"/>
  <c r="DJ190" i="28"/>
  <c r="GC190" i="28" s="1"/>
  <c r="DI190" i="28"/>
  <c r="GB190" i="28" s="1"/>
  <c r="DH190" i="28"/>
  <c r="DG190" i="28"/>
  <c r="DF190" i="28"/>
  <c r="EO190" i="28" s="1"/>
  <c r="DE190" i="28"/>
  <c r="FX190" i="28" s="1"/>
  <c r="DD190" i="28"/>
  <c r="EM190" i="28" s="1"/>
  <c r="DC190" i="28"/>
  <c r="EL190" i="28" s="1"/>
  <c r="DB190" i="28"/>
  <c r="DA190" i="28"/>
  <c r="EJ190" i="28" s="1"/>
  <c r="CZ190" i="28"/>
  <c r="FS190" i="28" s="1"/>
  <c r="CY190" i="28"/>
  <c r="EH190" i="28" s="1"/>
  <c r="CX190" i="28"/>
  <c r="CW190" i="28"/>
  <c r="EF190" i="28" s="1"/>
  <c r="CV190" i="28"/>
  <c r="FO190" i="28" s="1"/>
  <c r="CU190" i="28"/>
  <c r="DT189" i="28"/>
  <c r="GM189" i="28" s="1"/>
  <c r="DS189" i="28"/>
  <c r="GL189" i="28" s="1"/>
  <c r="DR189" i="28"/>
  <c r="GK189" i="28" s="1"/>
  <c r="DQ189" i="28"/>
  <c r="GJ189" i="28" s="1"/>
  <c r="DP189" i="28"/>
  <c r="GI189" i="28" s="1"/>
  <c r="DO189" i="28"/>
  <c r="GH189" i="28" s="1"/>
  <c r="DN189" i="28"/>
  <c r="GG189" i="28" s="1"/>
  <c r="DM189" i="28"/>
  <c r="EV189" i="28" s="1"/>
  <c r="DL189" i="28"/>
  <c r="EU189" i="28" s="1"/>
  <c r="DK189" i="28"/>
  <c r="ET189" i="28" s="1"/>
  <c r="DJ189" i="28"/>
  <c r="DI189" i="28"/>
  <c r="GB189" i="28" s="1"/>
  <c r="DH189" i="28"/>
  <c r="GA189" i="28" s="1"/>
  <c r="DG189" i="28"/>
  <c r="FZ189" i="28" s="1"/>
  <c r="DF189" i="28"/>
  <c r="FY189" i="28" s="1"/>
  <c r="DE189" i="28"/>
  <c r="DD189" i="28"/>
  <c r="FW189" i="28" s="1"/>
  <c r="DC189" i="28"/>
  <c r="EL189" i="28" s="1"/>
  <c r="DB189" i="28"/>
  <c r="FU189" i="28" s="1"/>
  <c r="DA189" i="28"/>
  <c r="CZ189" i="28"/>
  <c r="CY189" i="28"/>
  <c r="CX189" i="28"/>
  <c r="EG189" i="28" s="1"/>
  <c r="CW189" i="28"/>
  <c r="FP189" i="28" s="1"/>
  <c r="CV189" i="28"/>
  <c r="FO189" i="28" s="1"/>
  <c r="CU189" i="28"/>
  <c r="ED189" i="28" s="1"/>
  <c r="DT188" i="28"/>
  <c r="GM188" i="28" s="1"/>
  <c r="DS188" i="28"/>
  <c r="GL188" i="28" s="1"/>
  <c r="DR188" i="28"/>
  <c r="GK188" i="28" s="1"/>
  <c r="DQ188" i="28"/>
  <c r="DP188" i="28"/>
  <c r="EY188" i="28" s="1"/>
  <c r="DO188" i="28"/>
  <c r="EX188" i="28" s="1"/>
  <c r="DN188" i="28"/>
  <c r="GG188" i="28" s="1"/>
  <c r="DM188" i="28"/>
  <c r="EV188" i="28" s="1"/>
  <c r="DL188" i="28"/>
  <c r="GE188" i="28" s="1"/>
  <c r="DK188" i="28"/>
  <c r="GD188" i="28" s="1"/>
  <c r="DJ188" i="28"/>
  <c r="GC188" i="28" s="1"/>
  <c r="DI188" i="28"/>
  <c r="GB188" i="28" s="1"/>
  <c r="DH188" i="28"/>
  <c r="GA188" i="28" s="1"/>
  <c r="DG188" i="28"/>
  <c r="FZ188" i="28" s="1"/>
  <c r="DF188" i="28"/>
  <c r="DE188" i="28"/>
  <c r="EN188" i="28" s="1"/>
  <c r="DD188" i="28"/>
  <c r="FW188" i="28" s="1"/>
  <c r="DC188" i="28"/>
  <c r="FV188" i="28" s="1"/>
  <c r="DB188" i="28"/>
  <c r="DA188" i="28"/>
  <c r="EJ188" i="28" s="1"/>
  <c r="CZ188" i="28"/>
  <c r="FS188" i="28" s="1"/>
  <c r="CY188" i="28"/>
  <c r="FR188" i="28" s="1"/>
  <c r="CX188" i="28"/>
  <c r="EG188" i="28" s="1"/>
  <c r="CW188" i="28"/>
  <c r="EF188" i="28" s="1"/>
  <c r="CV188" i="28"/>
  <c r="EE188" i="28" s="1"/>
  <c r="CU188" i="28"/>
  <c r="FN188" i="28" s="1"/>
  <c r="DT187" i="28"/>
  <c r="FC187" i="28" s="1"/>
  <c r="DS187" i="28"/>
  <c r="GL187" i="28" s="1"/>
  <c r="DR187" i="28"/>
  <c r="FA187" i="28" s="1"/>
  <c r="DQ187" i="28"/>
  <c r="EZ187" i="28" s="1"/>
  <c r="DP187" i="28"/>
  <c r="EY187" i="28" s="1"/>
  <c r="DO187" i="28"/>
  <c r="GH187" i="28" s="1"/>
  <c r="DN187" i="28"/>
  <c r="EW187" i="28" s="1"/>
  <c r="DM187" i="28"/>
  <c r="GF187" i="28" s="1"/>
  <c r="DL187" i="28"/>
  <c r="GE187" i="28" s="1"/>
  <c r="DK187" i="28"/>
  <c r="GD187" i="28" s="1"/>
  <c r="DJ187" i="28"/>
  <c r="GC187" i="28" s="1"/>
  <c r="DI187" i="28"/>
  <c r="GB187" i="28" s="1"/>
  <c r="DH187" i="28"/>
  <c r="GA187" i="28" s="1"/>
  <c r="DG187" i="28"/>
  <c r="EP187" i="28" s="1"/>
  <c r="DF187" i="28"/>
  <c r="EO187" i="28" s="1"/>
  <c r="DE187" i="28"/>
  <c r="EN187" i="28" s="1"/>
  <c r="DD187" i="28"/>
  <c r="FW187" i="28" s="1"/>
  <c r="DC187" i="28"/>
  <c r="EL187" i="28" s="1"/>
  <c r="DB187" i="28"/>
  <c r="FU187" i="28" s="1"/>
  <c r="DA187" i="28"/>
  <c r="EJ187" i="28" s="1"/>
  <c r="CZ187" i="28"/>
  <c r="FS187" i="28" s="1"/>
  <c r="CY187" i="28"/>
  <c r="EH187" i="28" s="1"/>
  <c r="CX187" i="28"/>
  <c r="EG187" i="28" s="1"/>
  <c r="CW187" i="28"/>
  <c r="CV187" i="28"/>
  <c r="FO187" i="28" s="1"/>
  <c r="CU187" i="28"/>
  <c r="ED187" i="28" s="1"/>
  <c r="DT186" i="28"/>
  <c r="GM186" i="28" s="1"/>
  <c r="DS186" i="28"/>
  <c r="GL186" i="28" s="1"/>
  <c r="DR186" i="28"/>
  <c r="FA186" i="28" s="1"/>
  <c r="DQ186" i="28"/>
  <c r="GJ186" i="28" s="1"/>
  <c r="DP186" i="28"/>
  <c r="GI186" i="28" s="1"/>
  <c r="DO186" i="28"/>
  <c r="GH186" i="28" s="1"/>
  <c r="DN186" i="28"/>
  <c r="DM186" i="28"/>
  <c r="GF186" i="28" s="1"/>
  <c r="DL186" i="28"/>
  <c r="GE186" i="28" s="1"/>
  <c r="DK186" i="28"/>
  <c r="ET186" i="28" s="1"/>
  <c r="DJ186" i="28"/>
  <c r="ES186" i="28" s="1"/>
  <c r="DI186" i="28"/>
  <c r="DH186" i="28"/>
  <c r="EQ186" i="28" s="1"/>
  <c r="DG186" i="28"/>
  <c r="EP186" i="28" s="1"/>
  <c r="DF186" i="28"/>
  <c r="EO186" i="28" s="1"/>
  <c r="DE186" i="28"/>
  <c r="EN186" i="28" s="1"/>
  <c r="DD186" i="28"/>
  <c r="EM186" i="28" s="1"/>
  <c r="DC186" i="28"/>
  <c r="DB186" i="28"/>
  <c r="DA186" i="28"/>
  <c r="FT186" i="28" s="1"/>
  <c r="CZ186" i="28"/>
  <c r="EI186" i="28" s="1"/>
  <c r="CY186" i="28"/>
  <c r="EH186" i="28" s="1"/>
  <c r="CX186" i="28"/>
  <c r="EG186" i="28" s="1"/>
  <c r="CW186" i="28"/>
  <c r="EF186" i="28" s="1"/>
  <c r="CV186" i="28"/>
  <c r="EE186" i="28" s="1"/>
  <c r="CU186" i="28"/>
  <c r="ED186" i="28" s="1"/>
  <c r="DT185" i="28"/>
  <c r="FC185" i="28" s="1"/>
  <c r="DS185" i="28"/>
  <c r="GL185" i="28" s="1"/>
  <c r="DR185" i="28"/>
  <c r="GK185" i="28" s="1"/>
  <c r="DQ185" i="28"/>
  <c r="GJ185" i="28" s="1"/>
  <c r="DP185" i="28"/>
  <c r="EY185" i="28" s="1"/>
  <c r="DO185" i="28"/>
  <c r="GH185" i="28" s="1"/>
  <c r="DN185" i="28"/>
  <c r="GG185" i="28" s="1"/>
  <c r="DM185" i="28"/>
  <c r="GF185" i="28" s="1"/>
  <c r="DL185" i="28"/>
  <c r="EU185" i="28" s="1"/>
  <c r="DK185" i="28"/>
  <c r="ET185" i="28" s="1"/>
  <c r="DJ185" i="28"/>
  <c r="ES185" i="28" s="1"/>
  <c r="DI185" i="28"/>
  <c r="DH185" i="28"/>
  <c r="GA185" i="28" s="1"/>
  <c r="DG185" i="28"/>
  <c r="EP185" i="28" s="1"/>
  <c r="DF185" i="28"/>
  <c r="EO185" i="28" s="1"/>
  <c r="DE185" i="28"/>
  <c r="FX185" i="28" s="1"/>
  <c r="DD185" i="28"/>
  <c r="FW185" i="28" s="1"/>
  <c r="DC185" i="28"/>
  <c r="FV185" i="28" s="1"/>
  <c r="DB185" i="28"/>
  <c r="EK185" i="28" s="1"/>
  <c r="DA185" i="28"/>
  <c r="EJ185" i="28" s="1"/>
  <c r="CZ185" i="28"/>
  <c r="EI185" i="28" s="1"/>
  <c r="CY185" i="28"/>
  <c r="EH185" i="28" s="1"/>
  <c r="CX185" i="28"/>
  <c r="EG185" i="28" s="1"/>
  <c r="CW185" i="28"/>
  <c r="EF185" i="28" s="1"/>
  <c r="CV185" i="28"/>
  <c r="EE185" i="28" s="1"/>
  <c r="CU185" i="28"/>
  <c r="ED185" i="28" s="1"/>
  <c r="DT184" i="28"/>
  <c r="GM184" i="28" s="1"/>
  <c r="DS184" i="28"/>
  <c r="GL184" i="28" s="1"/>
  <c r="DR184" i="28"/>
  <c r="FA184" i="28" s="1"/>
  <c r="DQ184" i="28"/>
  <c r="EZ184" i="28" s="1"/>
  <c r="DP184" i="28"/>
  <c r="GI184" i="28" s="1"/>
  <c r="DO184" i="28"/>
  <c r="GH184" i="28" s="1"/>
  <c r="DN184" i="28"/>
  <c r="EW184" i="28" s="1"/>
  <c r="DM184" i="28"/>
  <c r="EV184" i="28" s="1"/>
  <c r="DL184" i="28"/>
  <c r="GE184" i="28" s="1"/>
  <c r="DK184" i="28"/>
  <c r="GD184" i="28" s="1"/>
  <c r="DJ184" i="28"/>
  <c r="ES184" i="28" s="1"/>
  <c r="DI184" i="28"/>
  <c r="DH184" i="28"/>
  <c r="EQ184" i="28" s="1"/>
  <c r="DG184" i="28"/>
  <c r="FZ184" i="28" s="1"/>
  <c r="DF184" i="28"/>
  <c r="EO184" i="28" s="1"/>
  <c r="DE184" i="28"/>
  <c r="FX184" i="28" s="1"/>
  <c r="DD184" i="28"/>
  <c r="EM184" i="28" s="1"/>
  <c r="DC184" i="28"/>
  <c r="EL184" i="28" s="1"/>
  <c r="DB184" i="28"/>
  <c r="EK184" i="28" s="1"/>
  <c r="DA184" i="28"/>
  <c r="EJ184" i="28" s="1"/>
  <c r="CZ184" i="28"/>
  <c r="EI184" i="28" s="1"/>
  <c r="CY184" i="28"/>
  <c r="EH184" i="28" s="1"/>
  <c r="CX184" i="28"/>
  <c r="CW184" i="28"/>
  <c r="EF184" i="28" s="1"/>
  <c r="CV184" i="28"/>
  <c r="EE184" i="28" s="1"/>
  <c r="CU184" i="28"/>
  <c r="FN184" i="28" s="1"/>
  <c r="DT183" i="28"/>
  <c r="FC183" i="28" s="1"/>
  <c r="DS183" i="28"/>
  <c r="GL183" i="28" s="1"/>
  <c r="DR183" i="28"/>
  <c r="GK183" i="28" s="1"/>
  <c r="DQ183" i="28"/>
  <c r="EZ183" i="28" s="1"/>
  <c r="DP183" i="28"/>
  <c r="EY183" i="28" s="1"/>
  <c r="DO183" i="28"/>
  <c r="EX183" i="28" s="1"/>
  <c r="DN183" i="28"/>
  <c r="GG183" i="28" s="1"/>
  <c r="DM183" i="28"/>
  <c r="EV183" i="28" s="1"/>
  <c r="DL183" i="28"/>
  <c r="EU183" i="28" s="1"/>
  <c r="DK183" i="28"/>
  <c r="GD183" i="28" s="1"/>
  <c r="DJ183" i="28"/>
  <c r="GC183" i="28" s="1"/>
  <c r="DI183" i="28"/>
  <c r="GB183" i="28" s="1"/>
  <c r="DH183" i="28"/>
  <c r="GA183" i="28" s="1"/>
  <c r="DG183" i="28"/>
  <c r="EP183" i="28" s="1"/>
  <c r="DF183" i="28"/>
  <c r="FY183" i="28" s="1"/>
  <c r="DE183" i="28"/>
  <c r="EN183" i="28" s="1"/>
  <c r="DD183" i="28"/>
  <c r="EM183" i="28" s="1"/>
  <c r="DC183" i="28"/>
  <c r="FV183" i="28" s="1"/>
  <c r="DB183" i="28"/>
  <c r="EK183" i="28" s="1"/>
  <c r="DA183" i="28"/>
  <c r="EJ183" i="28" s="1"/>
  <c r="CZ183" i="28"/>
  <c r="EI183" i="28" s="1"/>
  <c r="CY183" i="28"/>
  <c r="CX183" i="28"/>
  <c r="EG183" i="28" s="1"/>
  <c r="CW183" i="28"/>
  <c r="EF183" i="28" s="1"/>
  <c r="CV183" i="28"/>
  <c r="EE183" i="28" s="1"/>
  <c r="CU183" i="28"/>
  <c r="FN183" i="28" s="1"/>
  <c r="DT182" i="28"/>
  <c r="FC182" i="28" s="1"/>
  <c r="DS182" i="28"/>
  <c r="FB182" i="28" s="1"/>
  <c r="DR182" i="28"/>
  <c r="FA182" i="28" s="1"/>
  <c r="DQ182" i="28"/>
  <c r="DP182" i="28"/>
  <c r="EY182" i="28" s="1"/>
  <c r="DO182" i="28"/>
  <c r="EX182" i="28" s="1"/>
  <c r="DN182" i="28"/>
  <c r="EW182" i="28" s="1"/>
  <c r="DM182" i="28"/>
  <c r="EV182" i="28" s="1"/>
  <c r="DL182" i="28"/>
  <c r="EU182" i="28" s="1"/>
  <c r="DK182" i="28"/>
  <c r="GD182" i="28" s="1"/>
  <c r="DJ182" i="28"/>
  <c r="GC182" i="28" s="1"/>
  <c r="DI182" i="28"/>
  <c r="ER182" i="28" s="1"/>
  <c r="DH182" i="28"/>
  <c r="EQ182" i="28" s="1"/>
  <c r="DG182" i="28"/>
  <c r="FZ182" i="28" s="1"/>
  <c r="DF182" i="28"/>
  <c r="FY182" i="28" s="1"/>
  <c r="DE182" i="28"/>
  <c r="DD182" i="28"/>
  <c r="FW182" i="28" s="1"/>
  <c r="DC182" i="28"/>
  <c r="FV182" i="28" s="1"/>
  <c r="DB182" i="28"/>
  <c r="FU182" i="28" s="1"/>
  <c r="DA182" i="28"/>
  <c r="FT182" i="28" s="1"/>
  <c r="CZ182" i="28"/>
  <c r="FS182" i="28" s="1"/>
  <c r="CY182" i="28"/>
  <c r="FR182" i="28" s="1"/>
  <c r="CX182" i="28"/>
  <c r="FQ182" i="28" s="1"/>
  <c r="CW182" i="28"/>
  <c r="FP182" i="28" s="1"/>
  <c r="CV182" i="28"/>
  <c r="FO182" i="28" s="1"/>
  <c r="CU182" i="28"/>
  <c r="FN182" i="28" s="1"/>
  <c r="DT181" i="28"/>
  <c r="GM181" i="28" s="1"/>
  <c r="DS181" i="28"/>
  <c r="GL181" i="28" s="1"/>
  <c r="DR181" i="28"/>
  <c r="FA181" i="28" s="1"/>
  <c r="DQ181" i="28"/>
  <c r="GJ181" i="28" s="1"/>
  <c r="DP181" i="28"/>
  <c r="GI181" i="28" s="1"/>
  <c r="DO181" i="28"/>
  <c r="GH181" i="28" s="1"/>
  <c r="DN181" i="28"/>
  <c r="GG181" i="28" s="1"/>
  <c r="DM181" i="28"/>
  <c r="EV181" i="28" s="1"/>
  <c r="DL181" i="28"/>
  <c r="GE181" i="28" s="1"/>
  <c r="DK181" i="28"/>
  <c r="GD181" i="28" s="1"/>
  <c r="DJ181" i="28"/>
  <c r="GC181" i="28" s="1"/>
  <c r="DI181" i="28"/>
  <c r="GB181" i="28" s="1"/>
  <c r="DH181" i="28"/>
  <c r="GA181" i="28" s="1"/>
  <c r="DG181" i="28"/>
  <c r="FZ181" i="28" s="1"/>
  <c r="DF181" i="28"/>
  <c r="FY181" i="28" s="1"/>
  <c r="DE181" i="28"/>
  <c r="FX181" i="28" s="1"/>
  <c r="DD181" i="28"/>
  <c r="FW181" i="28" s="1"/>
  <c r="DC181" i="28"/>
  <c r="FV181" i="28" s="1"/>
  <c r="DB181" i="28"/>
  <c r="FU181" i="28" s="1"/>
  <c r="DA181" i="28"/>
  <c r="CZ181" i="28"/>
  <c r="FS181" i="28" s="1"/>
  <c r="CY181" i="28"/>
  <c r="EH181" i="28" s="1"/>
  <c r="CX181" i="28"/>
  <c r="FQ181" i="28" s="1"/>
  <c r="CW181" i="28"/>
  <c r="FP181" i="28" s="1"/>
  <c r="CV181" i="28"/>
  <c r="FO181" i="28" s="1"/>
  <c r="CU181" i="28"/>
  <c r="FN181" i="28" s="1"/>
  <c r="DT180" i="28"/>
  <c r="FC180" i="28" s="1"/>
  <c r="DS180" i="28"/>
  <c r="FB180" i="28" s="1"/>
  <c r="DR180" i="28"/>
  <c r="FA180" i="28" s="1"/>
  <c r="DQ180" i="28"/>
  <c r="EZ180" i="28" s="1"/>
  <c r="DP180" i="28"/>
  <c r="GI180" i="28" s="1"/>
  <c r="DO180" i="28"/>
  <c r="EX180" i="28" s="1"/>
  <c r="DN180" i="28"/>
  <c r="EW180" i="28" s="1"/>
  <c r="DM180" i="28"/>
  <c r="EV180" i="28" s="1"/>
  <c r="DL180" i="28"/>
  <c r="EU180" i="28" s="1"/>
  <c r="DK180" i="28"/>
  <c r="GD180" i="28" s="1"/>
  <c r="DJ180" i="28"/>
  <c r="GC180" i="28" s="1"/>
  <c r="DI180" i="28"/>
  <c r="ER180" i="28" s="1"/>
  <c r="DH180" i="28"/>
  <c r="GA180" i="28" s="1"/>
  <c r="DG180" i="28"/>
  <c r="FZ180" i="28" s="1"/>
  <c r="DF180" i="28"/>
  <c r="FY180" i="28" s="1"/>
  <c r="DE180" i="28"/>
  <c r="FX180" i="28" s="1"/>
  <c r="DD180" i="28"/>
  <c r="FW180" i="28" s="1"/>
  <c r="DC180" i="28"/>
  <c r="FV180" i="28" s="1"/>
  <c r="DB180" i="28"/>
  <c r="EK180" i="28" s="1"/>
  <c r="DA180" i="28"/>
  <c r="FT180" i="28" s="1"/>
  <c r="CZ180" i="28"/>
  <c r="FS180" i="28" s="1"/>
  <c r="CY180" i="28"/>
  <c r="EH180" i="28" s="1"/>
  <c r="CX180" i="28"/>
  <c r="FQ180" i="28" s="1"/>
  <c r="CW180" i="28"/>
  <c r="FP180" i="28" s="1"/>
  <c r="CV180" i="28"/>
  <c r="FO180" i="28" s="1"/>
  <c r="CU180" i="28"/>
  <c r="ED180" i="28" s="1"/>
  <c r="DT179" i="28"/>
  <c r="FC179" i="28" s="1"/>
  <c r="DS179" i="28"/>
  <c r="FB179" i="28" s="1"/>
  <c r="DR179" i="28"/>
  <c r="GK179" i="28" s="1"/>
  <c r="DQ179" i="28"/>
  <c r="EZ179" i="28" s="1"/>
  <c r="DP179" i="28"/>
  <c r="EY179" i="28" s="1"/>
  <c r="DO179" i="28"/>
  <c r="EX179" i="28" s="1"/>
  <c r="DN179" i="28"/>
  <c r="EW179" i="28" s="1"/>
  <c r="DM179" i="28"/>
  <c r="EV179" i="28" s="1"/>
  <c r="DL179" i="28"/>
  <c r="EU179" i="28" s="1"/>
  <c r="DK179" i="28"/>
  <c r="GD179" i="28" s="1"/>
  <c r="DJ179" i="28"/>
  <c r="GC179" i="28" s="1"/>
  <c r="DI179" i="28"/>
  <c r="GB179" i="28" s="1"/>
  <c r="DH179" i="28"/>
  <c r="GA179" i="28" s="1"/>
  <c r="DG179" i="28"/>
  <c r="FZ179" i="28" s="1"/>
  <c r="DF179" i="28"/>
  <c r="FY179" i="28" s="1"/>
  <c r="DE179" i="28"/>
  <c r="EN179" i="28" s="1"/>
  <c r="DD179" i="28"/>
  <c r="FW179" i="28" s="1"/>
  <c r="DC179" i="28"/>
  <c r="FV179" i="28" s="1"/>
  <c r="DB179" i="28"/>
  <c r="FU179" i="28" s="1"/>
  <c r="DA179" i="28"/>
  <c r="CZ179" i="28"/>
  <c r="FS179" i="28" s="1"/>
  <c r="CY179" i="28"/>
  <c r="FR179" i="28" s="1"/>
  <c r="CX179" i="28"/>
  <c r="FQ179" i="28" s="1"/>
  <c r="CW179" i="28"/>
  <c r="FP179" i="28" s="1"/>
  <c r="CV179" i="28"/>
  <c r="FO179" i="28" s="1"/>
  <c r="CU179" i="28"/>
  <c r="FN179" i="28" s="1"/>
  <c r="DT178" i="28"/>
  <c r="GM178" i="28" s="1"/>
  <c r="DS178" i="28"/>
  <c r="FB178" i="28" s="1"/>
  <c r="DR178" i="28"/>
  <c r="DQ178" i="28"/>
  <c r="EZ178" i="28" s="1"/>
  <c r="DP178" i="28"/>
  <c r="EY178" i="28" s="1"/>
  <c r="DO178" i="28"/>
  <c r="EX178" i="28" s="1"/>
  <c r="DN178" i="28"/>
  <c r="EW178" i="28" s="1"/>
  <c r="DM178" i="28"/>
  <c r="EV178" i="28" s="1"/>
  <c r="DL178" i="28"/>
  <c r="EU178" i="28" s="1"/>
  <c r="DK178" i="28"/>
  <c r="GD178" i="28" s="1"/>
  <c r="DJ178" i="28"/>
  <c r="GC178" i="28" s="1"/>
  <c r="DI178" i="28"/>
  <c r="ER178" i="28" s="1"/>
  <c r="DH178" i="28"/>
  <c r="GA178" i="28" s="1"/>
  <c r="DG178" i="28"/>
  <c r="FZ178" i="28" s="1"/>
  <c r="DF178" i="28"/>
  <c r="DE178" i="28"/>
  <c r="FX178" i="28" s="1"/>
  <c r="DD178" i="28"/>
  <c r="FW178" i="28" s="1"/>
  <c r="DC178" i="28"/>
  <c r="FV178" i="28" s="1"/>
  <c r="DB178" i="28"/>
  <c r="FU178" i="28" s="1"/>
  <c r="DA178" i="28"/>
  <c r="FT178" i="28" s="1"/>
  <c r="CZ178" i="28"/>
  <c r="FS178" i="28" s="1"/>
  <c r="CY178" i="28"/>
  <c r="FR178" i="28" s="1"/>
  <c r="CX178" i="28"/>
  <c r="FQ178" i="28" s="1"/>
  <c r="CW178" i="28"/>
  <c r="FP178" i="28" s="1"/>
  <c r="CV178" i="28"/>
  <c r="FO178" i="28" s="1"/>
  <c r="CU178" i="28"/>
  <c r="DT177" i="28"/>
  <c r="FC177" i="28" s="1"/>
  <c r="DS177" i="28"/>
  <c r="FB177" i="28" s="1"/>
  <c r="DR177" i="28"/>
  <c r="FA177" i="28" s="1"/>
  <c r="DQ177" i="28"/>
  <c r="EZ177" i="28" s="1"/>
  <c r="DP177" i="28"/>
  <c r="EY177" i="28" s="1"/>
  <c r="DO177" i="28"/>
  <c r="EX177" i="28" s="1"/>
  <c r="DN177" i="28"/>
  <c r="EW177" i="28" s="1"/>
  <c r="DM177" i="28"/>
  <c r="EV177" i="28" s="1"/>
  <c r="DL177" i="28"/>
  <c r="EU177" i="28" s="1"/>
  <c r="DK177" i="28"/>
  <c r="GD177" i="28" s="1"/>
  <c r="DJ177" i="28"/>
  <c r="GC177" i="28" s="1"/>
  <c r="DI177" i="28"/>
  <c r="GB177" i="28" s="1"/>
  <c r="DH177" i="28"/>
  <c r="GA177" i="28" s="1"/>
  <c r="DG177" i="28"/>
  <c r="FZ177" i="28" s="1"/>
  <c r="DF177" i="28"/>
  <c r="FY177" i="28" s="1"/>
  <c r="DE177" i="28"/>
  <c r="FX177" i="28" s="1"/>
  <c r="DD177" i="28"/>
  <c r="FW177" i="28" s="1"/>
  <c r="DC177" i="28"/>
  <c r="FV177" i="28" s="1"/>
  <c r="DB177" i="28"/>
  <c r="FU177" i="28" s="1"/>
  <c r="DA177" i="28"/>
  <c r="FT177" i="28" s="1"/>
  <c r="CZ177" i="28"/>
  <c r="FS177" i="28" s="1"/>
  <c r="CY177" i="28"/>
  <c r="FR177" i="28" s="1"/>
  <c r="CX177" i="28"/>
  <c r="FQ177" i="28" s="1"/>
  <c r="CW177" i="28"/>
  <c r="EF177" i="28" s="1"/>
  <c r="CV177" i="28"/>
  <c r="EE177" i="28" s="1"/>
  <c r="CU177" i="28"/>
  <c r="FN177" i="28" s="1"/>
  <c r="DT176" i="28"/>
  <c r="GM176" i="28" s="1"/>
  <c r="DS176" i="28"/>
  <c r="GL176" i="28" s="1"/>
  <c r="DR176" i="28"/>
  <c r="GK176" i="28" s="1"/>
  <c r="DQ176" i="28"/>
  <c r="GJ176" i="28" s="1"/>
  <c r="DP176" i="28"/>
  <c r="GI176" i="28" s="1"/>
  <c r="DO176" i="28"/>
  <c r="GH176" i="28" s="1"/>
  <c r="DN176" i="28"/>
  <c r="GG176" i="28" s="1"/>
  <c r="DM176" i="28"/>
  <c r="GF176" i="28" s="1"/>
  <c r="DL176" i="28"/>
  <c r="GE176" i="28" s="1"/>
  <c r="DK176" i="28"/>
  <c r="GD176" i="28" s="1"/>
  <c r="DJ176" i="28"/>
  <c r="GC176" i="28" s="1"/>
  <c r="DI176" i="28"/>
  <c r="GB176" i="28" s="1"/>
  <c r="DH176" i="28"/>
  <c r="DG176" i="28"/>
  <c r="FZ176" i="28" s="1"/>
  <c r="DF176" i="28"/>
  <c r="FY176" i="28" s="1"/>
  <c r="DE176" i="28"/>
  <c r="FX176" i="28" s="1"/>
  <c r="DD176" i="28"/>
  <c r="EM176" i="28" s="1"/>
  <c r="DC176" i="28"/>
  <c r="FV176" i="28" s="1"/>
  <c r="DB176" i="28"/>
  <c r="FU176" i="28" s="1"/>
  <c r="DA176" i="28"/>
  <c r="FT176" i="28" s="1"/>
  <c r="CZ176" i="28"/>
  <c r="FS176" i="28" s="1"/>
  <c r="CY176" i="28"/>
  <c r="EH176" i="28" s="1"/>
  <c r="CX176" i="28"/>
  <c r="FQ176" i="28" s="1"/>
  <c r="CW176" i="28"/>
  <c r="FP176" i="28" s="1"/>
  <c r="CV176" i="28"/>
  <c r="CU176" i="28"/>
  <c r="FN176" i="28" s="1"/>
  <c r="DT175" i="28"/>
  <c r="GM175" i="28" s="1"/>
  <c r="DS175" i="28"/>
  <c r="GL175" i="28" s="1"/>
  <c r="DR175" i="28"/>
  <c r="GK175" i="28" s="1"/>
  <c r="DQ175" i="28"/>
  <c r="GJ175" i="28" s="1"/>
  <c r="DP175" i="28"/>
  <c r="GI175" i="28" s="1"/>
  <c r="DO175" i="28"/>
  <c r="GH175" i="28" s="1"/>
  <c r="DN175" i="28"/>
  <c r="GG175" i="28" s="1"/>
  <c r="DM175" i="28"/>
  <c r="GF175" i="28" s="1"/>
  <c r="DL175" i="28"/>
  <c r="GE175" i="28" s="1"/>
  <c r="DK175" i="28"/>
  <c r="GD175" i="28" s="1"/>
  <c r="DJ175" i="28"/>
  <c r="GC175" i="28" s="1"/>
  <c r="DI175" i="28"/>
  <c r="GB175" i="28" s="1"/>
  <c r="DH175" i="28"/>
  <c r="EQ175" i="28" s="1"/>
  <c r="DG175" i="28"/>
  <c r="DF175" i="28"/>
  <c r="FY175" i="28" s="1"/>
  <c r="DE175" i="28"/>
  <c r="FX175" i="28" s="1"/>
  <c r="DD175" i="28"/>
  <c r="FW175" i="28" s="1"/>
  <c r="DC175" i="28"/>
  <c r="FV175" i="28" s="1"/>
  <c r="DB175" i="28"/>
  <c r="EK175" i="28" s="1"/>
  <c r="DA175" i="28"/>
  <c r="FT175" i="28" s="1"/>
  <c r="CZ175" i="28"/>
  <c r="FS175" i="28" s="1"/>
  <c r="CY175" i="28"/>
  <c r="EH175" i="28" s="1"/>
  <c r="CX175" i="28"/>
  <c r="FQ175" i="28" s="1"/>
  <c r="CW175" i="28"/>
  <c r="FP175" i="28" s="1"/>
  <c r="CV175" i="28"/>
  <c r="FO175" i="28" s="1"/>
  <c r="CU175" i="28"/>
  <c r="DT174" i="28"/>
  <c r="FC174" i="28" s="1"/>
  <c r="DS174" i="28"/>
  <c r="FB174" i="28" s="1"/>
  <c r="DR174" i="28"/>
  <c r="GK174" i="28" s="1"/>
  <c r="DQ174" i="28"/>
  <c r="EZ174" i="28" s="1"/>
  <c r="DP174" i="28"/>
  <c r="EY174" i="28" s="1"/>
  <c r="DO174" i="28"/>
  <c r="GH174" i="28" s="1"/>
  <c r="DN174" i="28"/>
  <c r="EW174" i="28" s="1"/>
  <c r="DM174" i="28"/>
  <c r="EV174" i="28" s="1"/>
  <c r="DL174" i="28"/>
  <c r="EU174" i="28" s="1"/>
  <c r="DK174" i="28"/>
  <c r="GD174" i="28" s="1"/>
  <c r="DJ174" i="28"/>
  <c r="GC174" i="28" s="1"/>
  <c r="DI174" i="28"/>
  <c r="GB174" i="28" s="1"/>
  <c r="DH174" i="28"/>
  <c r="EQ174" i="28" s="1"/>
  <c r="DG174" i="28"/>
  <c r="EP174" i="28" s="1"/>
  <c r="DF174" i="28"/>
  <c r="EO174" i="28" s="1"/>
  <c r="DE174" i="28"/>
  <c r="EN174" i="28" s="1"/>
  <c r="DD174" i="28"/>
  <c r="FW174" i="28" s="1"/>
  <c r="DC174" i="28"/>
  <c r="FV174" i="28" s="1"/>
  <c r="DB174" i="28"/>
  <c r="EK174" i="28" s="1"/>
  <c r="DA174" i="28"/>
  <c r="CZ174" i="28"/>
  <c r="EI174" i="28" s="1"/>
  <c r="CY174" i="28"/>
  <c r="EH174" i="28" s="1"/>
  <c r="CX174" i="28"/>
  <c r="EG174" i="28" s="1"/>
  <c r="CW174" i="28"/>
  <c r="EF174" i="28" s="1"/>
  <c r="CV174" i="28"/>
  <c r="EE174" i="28" s="1"/>
  <c r="CU174" i="28"/>
  <c r="ED174" i="28" s="1"/>
  <c r="DT173" i="28"/>
  <c r="GM173" i="28" s="1"/>
  <c r="DS173" i="28"/>
  <c r="GL173" i="28" s="1"/>
  <c r="DR173" i="28"/>
  <c r="GK173" i="28" s="1"/>
  <c r="DQ173" i="28"/>
  <c r="GJ173" i="28" s="1"/>
  <c r="DP173" i="28"/>
  <c r="GI173" i="28" s="1"/>
  <c r="DO173" i="28"/>
  <c r="GH173" i="28" s="1"/>
  <c r="DN173" i="28"/>
  <c r="GG173" i="28" s="1"/>
  <c r="DM173" i="28"/>
  <c r="GF173" i="28" s="1"/>
  <c r="DL173" i="28"/>
  <c r="GE173" i="28" s="1"/>
  <c r="DK173" i="28"/>
  <c r="GD173" i="28" s="1"/>
  <c r="DJ173" i="28"/>
  <c r="GC173" i="28" s="1"/>
  <c r="DI173" i="28"/>
  <c r="DH173" i="28"/>
  <c r="GA173" i="28" s="1"/>
  <c r="DG173" i="28"/>
  <c r="EP173" i="28" s="1"/>
  <c r="DF173" i="28"/>
  <c r="EO173" i="28" s="1"/>
  <c r="DE173" i="28"/>
  <c r="FX173" i="28" s="1"/>
  <c r="DD173" i="28"/>
  <c r="FW173" i="28" s="1"/>
  <c r="DC173" i="28"/>
  <c r="EL173" i="28" s="1"/>
  <c r="DB173" i="28"/>
  <c r="FU173" i="28" s="1"/>
  <c r="DA173" i="28"/>
  <c r="FT173" i="28" s="1"/>
  <c r="CZ173" i="28"/>
  <c r="FS173" i="28" s="1"/>
  <c r="CY173" i="28"/>
  <c r="CX173" i="28"/>
  <c r="FQ173" i="28" s="1"/>
  <c r="CW173" i="28"/>
  <c r="FP173" i="28" s="1"/>
  <c r="CV173" i="28"/>
  <c r="FO173" i="28" s="1"/>
  <c r="CU173" i="28"/>
  <c r="FN173" i="28" s="1"/>
  <c r="DT172" i="28"/>
  <c r="DS172" i="28"/>
  <c r="FB172" i="28" s="1"/>
  <c r="DR172" i="28"/>
  <c r="FA172" i="28" s="1"/>
  <c r="DQ172" i="28"/>
  <c r="EZ172" i="28" s="1"/>
  <c r="DP172" i="28"/>
  <c r="EY172" i="28" s="1"/>
  <c r="DO172" i="28"/>
  <c r="EX172" i="28" s="1"/>
  <c r="DN172" i="28"/>
  <c r="EW172" i="28" s="1"/>
  <c r="DM172" i="28"/>
  <c r="EV172" i="28" s="1"/>
  <c r="DL172" i="28"/>
  <c r="EU172" i="28" s="1"/>
  <c r="DK172" i="28"/>
  <c r="GD172" i="28" s="1"/>
  <c r="DJ172" i="28"/>
  <c r="GC172" i="28" s="1"/>
  <c r="DI172" i="28"/>
  <c r="ER172" i="28" s="1"/>
  <c r="DH172" i="28"/>
  <c r="DG172" i="28"/>
  <c r="FZ172" i="28" s="1"/>
  <c r="DF172" i="28"/>
  <c r="FY172" i="28" s="1"/>
  <c r="DE172" i="28"/>
  <c r="FX172" i="28" s="1"/>
  <c r="DD172" i="28"/>
  <c r="FW172" i="28" s="1"/>
  <c r="DC172" i="28"/>
  <c r="FV172" i="28" s="1"/>
  <c r="DB172" i="28"/>
  <c r="FU172" i="28" s="1"/>
  <c r="DA172" i="28"/>
  <c r="EJ172" i="28" s="1"/>
  <c r="CZ172" i="28"/>
  <c r="FS172" i="28" s="1"/>
  <c r="CY172" i="28"/>
  <c r="FR172" i="28" s="1"/>
  <c r="CX172" i="28"/>
  <c r="FQ172" i="28" s="1"/>
  <c r="CW172" i="28"/>
  <c r="FP172" i="28" s="1"/>
  <c r="CV172" i="28"/>
  <c r="CU172" i="28"/>
  <c r="FN172" i="28" s="1"/>
  <c r="DT171" i="28"/>
  <c r="FC171" i="28" s="1"/>
  <c r="DS171" i="28"/>
  <c r="DR171" i="28"/>
  <c r="GK171" i="28" s="1"/>
  <c r="DQ171" i="28"/>
  <c r="GJ171" i="28" s="1"/>
  <c r="DP171" i="28"/>
  <c r="DO171" i="28"/>
  <c r="EX171" i="28" s="1"/>
  <c r="DN171" i="28"/>
  <c r="GG171" i="28" s="1"/>
  <c r="DM171" i="28"/>
  <c r="GF171" i="28" s="1"/>
  <c r="DL171" i="28"/>
  <c r="DK171" i="28"/>
  <c r="GD171" i="28" s="1"/>
  <c r="DJ171" i="28"/>
  <c r="GC171" i="28" s="1"/>
  <c r="DI171" i="28"/>
  <c r="GB171" i="28" s="1"/>
  <c r="DH171" i="28"/>
  <c r="EQ171" i="28" s="1"/>
  <c r="DG171" i="28"/>
  <c r="DF171" i="28"/>
  <c r="FY171" i="28" s="1"/>
  <c r="DE171" i="28"/>
  <c r="EN171" i="28" s="1"/>
  <c r="DD171" i="28"/>
  <c r="DC171" i="28"/>
  <c r="EL171" i="28" s="1"/>
  <c r="DB171" i="28"/>
  <c r="EK171" i="28" s="1"/>
  <c r="DA171" i="28"/>
  <c r="EJ171" i="28" s="1"/>
  <c r="CZ171" i="28"/>
  <c r="CY171" i="28"/>
  <c r="EH171" i="28" s="1"/>
  <c r="CX171" i="28"/>
  <c r="FQ171" i="28" s="1"/>
  <c r="CW171" i="28"/>
  <c r="FP171" i="28" s="1"/>
  <c r="CV171" i="28"/>
  <c r="EE171" i="28" s="1"/>
  <c r="CU171" i="28"/>
  <c r="ED171" i="28" s="1"/>
  <c r="DT170" i="28"/>
  <c r="DS170" i="28"/>
  <c r="GL170" i="28" s="1"/>
  <c r="DR170" i="28"/>
  <c r="GK170" i="28" s="1"/>
  <c r="DQ170" i="28"/>
  <c r="GJ170" i="28" s="1"/>
  <c r="DP170" i="28"/>
  <c r="GI170" i="28" s="1"/>
  <c r="DO170" i="28"/>
  <c r="GH170" i="28" s="1"/>
  <c r="DN170" i="28"/>
  <c r="GG170" i="28" s="1"/>
  <c r="DM170" i="28"/>
  <c r="GF170" i="28" s="1"/>
  <c r="DL170" i="28"/>
  <c r="GE170" i="28" s="1"/>
  <c r="DK170" i="28"/>
  <c r="GD170" i="28" s="1"/>
  <c r="DJ170" i="28"/>
  <c r="GC170" i="28" s="1"/>
  <c r="DI170" i="28"/>
  <c r="GB170" i="28" s="1"/>
  <c r="DH170" i="28"/>
  <c r="DG170" i="28"/>
  <c r="EP170" i="28" s="1"/>
  <c r="DF170" i="28"/>
  <c r="FY170" i="28" s="1"/>
  <c r="DE170" i="28"/>
  <c r="FX170" i="28" s="1"/>
  <c r="DD170" i="28"/>
  <c r="FW170" i="28" s="1"/>
  <c r="DC170" i="28"/>
  <c r="FV170" i="28" s="1"/>
  <c r="DB170" i="28"/>
  <c r="FU170" i="28" s="1"/>
  <c r="DA170" i="28"/>
  <c r="FT170" i="28" s="1"/>
  <c r="CZ170" i="28"/>
  <c r="FS170" i="28" s="1"/>
  <c r="CY170" i="28"/>
  <c r="FR170" i="28" s="1"/>
  <c r="CX170" i="28"/>
  <c r="CW170" i="28"/>
  <c r="CV170" i="28"/>
  <c r="EE170" i="28" s="1"/>
  <c r="CU170" i="28"/>
  <c r="FN170" i="28" s="1"/>
  <c r="DT169" i="28"/>
  <c r="DS169" i="28"/>
  <c r="DR169" i="28"/>
  <c r="FA169" i="28" s="1"/>
  <c r="DQ169" i="28"/>
  <c r="EZ169" i="28" s="1"/>
  <c r="DP169" i="28"/>
  <c r="GI169" i="28" s="1"/>
  <c r="DO169" i="28"/>
  <c r="DN169" i="28"/>
  <c r="GG169" i="28" s="1"/>
  <c r="DM169" i="28"/>
  <c r="GF169" i="28" s="1"/>
  <c r="DL169" i="28"/>
  <c r="DK169" i="28"/>
  <c r="ET169" i="28" s="1"/>
  <c r="DJ169" i="28"/>
  <c r="GC169" i="28" s="1"/>
  <c r="DI169" i="28"/>
  <c r="GB169" i="28" s="1"/>
  <c r="DH169" i="28"/>
  <c r="EQ169" i="28" s="1"/>
  <c r="DG169" i="28"/>
  <c r="DF169" i="28"/>
  <c r="EO169" i="28" s="1"/>
  <c r="DE169" i="28"/>
  <c r="DD169" i="28"/>
  <c r="EM169" i="28" s="1"/>
  <c r="DC169" i="28"/>
  <c r="FV169" i="28" s="1"/>
  <c r="DB169" i="28"/>
  <c r="EK169" i="28" s="1"/>
  <c r="DA169" i="28"/>
  <c r="FT169" i="28" s="1"/>
  <c r="CZ169" i="28"/>
  <c r="CY169" i="28"/>
  <c r="EH169" i="28" s="1"/>
  <c r="CX169" i="28"/>
  <c r="EG169" i="28" s="1"/>
  <c r="CW169" i="28"/>
  <c r="CV169" i="28"/>
  <c r="EE169" i="28" s="1"/>
  <c r="CU169" i="28"/>
  <c r="DT168" i="28"/>
  <c r="FC168" i="28" s="1"/>
  <c r="DS168" i="28"/>
  <c r="GL168" i="28" s="1"/>
  <c r="DR168" i="28"/>
  <c r="DQ168" i="28"/>
  <c r="GJ168" i="28" s="1"/>
  <c r="DP168" i="28"/>
  <c r="DO168" i="28"/>
  <c r="EX168" i="28" s="1"/>
  <c r="DN168" i="28"/>
  <c r="EW168" i="28" s="1"/>
  <c r="DM168" i="28"/>
  <c r="DL168" i="28"/>
  <c r="EU168" i="28" s="1"/>
  <c r="DK168" i="28"/>
  <c r="GD168" i="28" s="1"/>
  <c r="DJ168" i="28"/>
  <c r="GC168" i="28" s="1"/>
  <c r="DI168" i="28"/>
  <c r="ER168" i="28" s="1"/>
  <c r="DH168" i="28"/>
  <c r="EQ168" i="28" s="1"/>
  <c r="DG168" i="28"/>
  <c r="EP168" i="28" s="1"/>
  <c r="DF168" i="28"/>
  <c r="DE168" i="28"/>
  <c r="EN168" i="28" s="1"/>
  <c r="DD168" i="28"/>
  <c r="FW168" i="28" s="1"/>
  <c r="DC168" i="28"/>
  <c r="FV168" i="28" s="1"/>
  <c r="DB168" i="28"/>
  <c r="FU168" i="28" s="1"/>
  <c r="DA168" i="28"/>
  <c r="CZ168" i="28"/>
  <c r="EI168" i="28" s="1"/>
  <c r="CY168" i="28"/>
  <c r="EH168" i="28" s="1"/>
  <c r="CX168" i="28"/>
  <c r="CW168" i="28"/>
  <c r="EF168" i="28" s="1"/>
  <c r="CV168" i="28"/>
  <c r="FO168" i="28" s="1"/>
  <c r="CU168" i="28"/>
  <c r="ED168" i="28" s="1"/>
  <c r="DT167" i="28"/>
  <c r="GM167" i="28" s="1"/>
  <c r="DS167" i="28"/>
  <c r="GL167" i="28" s="1"/>
  <c r="DR167" i="28"/>
  <c r="GK167" i="28" s="1"/>
  <c r="DQ167" i="28"/>
  <c r="EZ167" i="28" s="1"/>
  <c r="DP167" i="28"/>
  <c r="EY167" i="28" s="1"/>
  <c r="DO167" i="28"/>
  <c r="GH167" i="28" s="1"/>
  <c r="DN167" i="28"/>
  <c r="GG167" i="28" s="1"/>
  <c r="DM167" i="28"/>
  <c r="EV167" i="28" s="1"/>
  <c r="DL167" i="28"/>
  <c r="GE167" i="28" s="1"/>
  <c r="DK167" i="28"/>
  <c r="GD167" i="28" s="1"/>
  <c r="DJ167" i="28"/>
  <c r="GC167" i="28" s="1"/>
  <c r="DI167" i="28"/>
  <c r="ER167" i="28" s="1"/>
  <c r="DH167" i="28"/>
  <c r="GA167" i="28" s="1"/>
  <c r="DG167" i="28"/>
  <c r="FZ167" i="28" s="1"/>
  <c r="DF167" i="28"/>
  <c r="EO167" i="28" s="1"/>
  <c r="DE167" i="28"/>
  <c r="EN167" i="28" s="1"/>
  <c r="DD167" i="28"/>
  <c r="FW167" i="28" s="1"/>
  <c r="DC167" i="28"/>
  <c r="FV167" i="28" s="1"/>
  <c r="DB167" i="28"/>
  <c r="EK167" i="28" s="1"/>
  <c r="DA167" i="28"/>
  <c r="FT167" i="28" s="1"/>
  <c r="CZ167" i="28"/>
  <c r="CY167" i="28"/>
  <c r="FR167" i="28" s="1"/>
  <c r="CX167" i="28"/>
  <c r="EG167" i="28" s="1"/>
  <c r="CW167" i="28"/>
  <c r="FP167" i="28" s="1"/>
  <c r="CV167" i="28"/>
  <c r="EE167" i="28" s="1"/>
  <c r="CU167" i="28"/>
  <c r="FN167" i="28" s="1"/>
  <c r="DT166" i="28"/>
  <c r="GM166" i="28" s="1"/>
  <c r="DS166" i="28"/>
  <c r="GL166" i="28" s="1"/>
  <c r="DR166" i="28"/>
  <c r="FA166" i="28" s="1"/>
  <c r="DQ166" i="28"/>
  <c r="EZ166" i="28" s="1"/>
  <c r="DP166" i="28"/>
  <c r="GI166" i="28" s="1"/>
  <c r="DO166" i="28"/>
  <c r="GH166" i="28" s="1"/>
  <c r="DN166" i="28"/>
  <c r="EW166" i="28" s="1"/>
  <c r="DM166" i="28"/>
  <c r="EV166" i="28" s="1"/>
  <c r="DL166" i="28"/>
  <c r="EU166" i="28" s="1"/>
  <c r="DK166" i="28"/>
  <c r="GD166" i="28" s="1"/>
  <c r="DJ166" i="28"/>
  <c r="GC166" i="28" s="1"/>
  <c r="DI166" i="28"/>
  <c r="GB166" i="28" s="1"/>
  <c r="DH166" i="28"/>
  <c r="EQ166" i="28" s="1"/>
  <c r="DG166" i="28"/>
  <c r="EP166" i="28" s="1"/>
  <c r="DF166" i="28"/>
  <c r="EO166" i="28" s="1"/>
  <c r="DE166" i="28"/>
  <c r="EN166" i="28" s="1"/>
  <c r="DD166" i="28"/>
  <c r="DC166" i="28"/>
  <c r="FV166" i="28" s="1"/>
  <c r="DB166" i="28"/>
  <c r="EK166" i="28" s="1"/>
  <c r="DA166" i="28"/>
  <c r="EJ166" i="28" s="1"/>
  <c r="CZ166" i="28"/>
  <c r="CY166" i="28"/>
  <c r="EH166" i="28" s="1"/>
  <c r="CX166" i="28"/>
  <c r="EG166" i="28" s="1"/>
  <c r="CW166" i="28"/>
  <c r="EF166" i="28" s="1"/>
  <c r="CV166" i="28"/>
  <c r="EE166" i="28" s="1"/>
  <c r="CU166" i="28"/>
  <c r="ED166" i="28" s="1"/>
  <c r="DT165" i="28"/>
  <c r="FC165" i="28" s="1"/>
  <c r="DS165" i="28"/>
  <c r="GL165" i="28" s="1"/>
  <c r="DR165" i="28"/>
  <c r="FA165" i="28" s="1"/>
  <c r="DQ165" i="28"/>
  <c r="EZ165" i="28" s="1"/>
  <c r="DP165" i="28"/>
  <c r="GI165" i="28" s="1"/>
  <c r="DO165" i="28"/>
  <c r="EX165" i="28" s="1"/>
  <c r="DN165" i="28"/>
  <c r="GG165" i="28" s="1"/>
  <c r="DM165" i="28"/>
  <c r="EV165" i="28" s="1"/>
  <c r="DL165" i="28"/>
  <c r="GE165" i="28" s="1"/>
  <c r="DK165" i="28"/>
  <c r="GD165" i="28" s="1"/>
  <c r="DJ165" i="28"/>
  <c r="GC165" i="28" s="1"/>
  <c r="DI165" i="28"/>
  <c r="DH165" i="28"/>
  <c r="EQ165" i="28" s="1"/>
  <c r="DG165" i="28"/>
  <c r="EP165" i="28" s="1"/>
  <c r="DF165" i="28"/>
  <c r="FY165" i="28" s="1"/>
  <c r="DE165" i="28"/>
  <c r="EN165" i="28" s="1"/>
  <c r="DD165" i="28"/>
  <c r="EM165" i="28" s="1"/>
  <c r="DC165" i="28"/>
  <c r="DB165" i="28"/>
  <c r="DA165" i="28"/>
  <c r="EJ165" i="28" s="1"/>
  <c r="CZ165" i="28"/>
  <c r="FS165" i="28" s="1"/>
  <c r="CY165" i="28"/>
  <c r="EH165" i="28" s="1"/>
  <c r="CX165" i="28"/>
  <c r="FQ165" i="28" s="1"/>
  <c r="CW165" i="28"/>
  <c r="EF165" i="28" s="1"/>
  <c r="CV165" i="28"/>
  <c r="EE165" i="28" s="1"/>
  <c r="CU165" i="28"/>
  <c r="ED165" i="28" s="1"/>
  <c r="DT164" i="28"/>
  <c r="GM164" i="28" s="1"/>
  <c r="DS164" i="28"/>
  <c r="GL164" i="28" s="1"/>
  <c r="DR164" i="28"/>
  <c r="GK164" i="28" s="1"/>
  <c r="DQ164" i="28"/>
  <c r="GJ164" i="28" s="1"/>
  <c r="DP164" i="28"/>
  <c r="GI164" i="28" s="1"/>
  <c r="DO164" i="28"/>
  <c r="GH164" i="28" s="1"/>
  <c r="DN164" i="28"/>
  <c r="GG164" i="28" s="1"/>
  <c r="DM164" i="28"/>
  <c r="GF164" i="28" s="1"/>
  <c r="DL164" i="28"/>
  <c r="GE164" i="28" s="1"/>
  <c r="DK164" i="28"/>
  <c r="GD164" i="28" s="1"/>
  <c r="DJ164" i="28"/>
  <c r="ES164" i="28" s="1"/>
  <c r="DI164" i="28"/>
  <c r="ER164" i="28" s="1"/>
  <c r="DH164" i="28"/>
  <c r="GA164" i="28" s="1"/>
  <c r="DG164" i="28"/>
  <c r="FZ164" i="28" s="1"/>
  <c r="DF164" i="28"/>
  <c r="EO164" i="28" s="1"/>
  <c r="DE164" i="28"/>
  <c r="FX164" i="28" s="1"/>
  <c r="DD164" i="28"/>
  <c r="FW164" i="28" s="1"/>
  <c r="DC164" i="28"/>
  <c r="FV164" i="28" s="1"/>
  <c r="DB164" i="28"/>
  <c r="FU164" i="28" s="1"/>
  <c r="DA164" i="28"/>
  <c r="FT164" i="28" s="1"/>
  <c r="CZ164" i="28"/>
  <c r="FS164" i="28" s="1"/>
  <c r="CY164" i="28"/>
  <c r="FR164" i="28" s="1"/>
  <c r="CX164" i="28"/>
  <c r="FQ164" i="28" s="1"/>
  <c r="CW164" i="28"/>
  <c r="FP164" i="28" s="1"/>
  <c r="CV164" i="28"/>
  <c r="FO164" i="28" s="1"/>
  <c r="CU164" i="28"/>
  <c r="FN164" i="28" s="1"/>
  <c r="DT163" i="28"/>
  <c r="GM163" i="28" s="1"/>
  <c r="DS163" i="28"/>
  <c r="GL163" i="28" s="1"/>
  <c r="DR163" i="28"/>
  <c r="GK163" i="28" s="1"/>
  <c r="DQ163" i="28"/>
  <c r="GJ163" i="28" s="1"/>
  <c r="DP163" i="28"/>
  <c r="GI163" i="28" s="1"/>
  <c r="DO163" i="28"/>
  <c r="GH163" i="28" s="1"/>
  <c r="DN163" i="28"/>
  <c r="GG163" i="28" s="1"/>
  <c r="DM163" i="28"/>
  <c r="GF163" i="28" s="1"/>
  <c r="DL163" i="28"/>
  <c r="GE163" i="28" s="1"/>
  <c r="DK163" i="28"/>
  <c r="GD163" i="28" s="1"/>
  <c r="DJ163" i="28"/>
  <c r="GC163" i="28" s="1"/>
  <c r="DI163" i="28"/>
  <c r="ER163" i="28" s="1"/>
  <c r="DH163" i="28"/>
  <c r="EQ163" i="28" s="1"/>
  <c r="DG163" i="28"/>
  <c r="FZ163" i="28" s="1"/>
  <c r="DF163" i="28"/>
  <c r="FY163" i="28" s="1"/>
  <c r="DE163" i="28"/>
  <c r="EN163" i="28" s="1"/>
  <c r="DD163" i="28"/>
  <c r="FW163" i="28" s="1"/>
  <c r="DC163" i="28"/>
  <c r="FV163" i="28" s="1"/>
  <c r="DB163" i="28"/>
  <c r="FU163" i="28" s="1"/>
  <c r="DA163" i="28"/>
  <c r="EJ163" i="28" s="1"/>
  <c r="CZ163" i="28"/>
  <c r="FS163" i="28" s="1"/>
  <c r="CY163" i="28"/>
  <c r="FR163" i="28" s="1"/>
  <c r="CX163" i="28"/>
  <c r="FQ163" i="28" s="1"/>
  <c r="CW163" i="28"/>
  <c r="FP163" i="28" s="1"/>
  <c r="CV163" i="28"/>
  <c r="FO163" i="28" s="1"/>
  <c r="CU163" i="28"/>
  <c r="FN163" i="28" s="1"/>
  <c r="DT162" i="28"/>
  <c r="GM162" i="28" s="1"/>
  <c r="DS162" i="28"/>
  <c r="FB162" i="28" s="1"/>
  <c r="DR162" i="28"/>
  <c r="FA162" i="28" s="1"/>
  <c r="DQ162" i="28"/>
  <c r="EZ162" i="28" s="1"/>
  <c r="DP162" i="28"/>
  <c r="EY162" i="28" s="1"/>
  <c r="DO162" i="28"/>
  <c r="EX162" i="28" s="1"/>
  <c r="DN162" i="28"/>
  <c r="EW162" i="28" s="1"/>
  <c r="DM162" i="28"/>
  <c r="EV162" i="28" s="1"/>
  <c r="DL162" i="28"/>
  <c r="EU162" i="28" s="1"/>
  <c r="DK162" i="28"/>
  <c r="GD162" i="28" s="1"/>
  <c r="DJ162" i="28"/>
  <c r="GC162" i="28" s="1"/>
  <c r="DI162" i="28"/>
  <c r="ER162" i="28" s="1"/>
  <c r="DH162" i="28"/>
  <c r="GA162" i="28" s="1"/>
  <c r="DG162" i="28"/>
  <c r="FZ162" i="28" s="1"/>
  <c r="DF162" i="28"/>
  <c r="FY162" i="28" s="1"/>
  <c r="DE162" i="28"/>
  <c r="FX162" i="28" s="1"/>
  <c r="DD162" i="28"/>
  <c r="FW162" i="28" s="1"/>
  <c r="DC162" i="28"/>
  <c r="EL162" i="28" s="1"/>
  <c r="DB162" i="28"/>
  <c r="EK162" i="28" s="1"/>
  <c r="DA162" i="28"/>
  <c r="FT162" i="28" s="1"/>
  <c r="CZ162" i="28"/>
  <c r="FS162" i="28" s="1"/>
  <c r="CY162" i="28"/>
  <c r="EH162" i="28" s="1"/>
  <c r="CX162" i="28"/>
  <c r="FQ162" i="28" s="1"/>
  <c r="CW162" i="28"/>
  <c r="FP162" i="28" s="1"/>
  <c r="CV162" i="28"/>
  <c r="FO162" i="28" s="1"/>
  <c r="CU162" i="28"/>
  <c r="FN162" i="28" s="1"/>
  <c r="DT161" i="28"/>
  <c r="FC161" i="28" s="1"/>
  <c r="DS161" i="28"/>
  <c r="FB161" i="28" s="1"/>
  <c r="DR161" i="28"/>
  <c r="FA161" i="28" s="1"/>
  <c r="DQ161" i="28"/>
  <c r="EZ161" i="28" s="1"/>
  <c r="DP161" i="28"/>
  <c r="EY161" i="28" s="1"/>
  <c r="DO161" i="28"/>
  <c r="EX161" i="28" s="1"/>
  <c r="DN161" i="28"/>
  <c r="EW161" i="28" s="1"/>
  <c r="DM161" i="28"/>
  <c r="EV161" i="28" s="1"/>
  <c r="DL161" i="28"/>
  <c r="EU161" i="28" s="1"/>
  <c r="DK161" i="28"/>
  <c r="GD161" i="28" s="1"/>
  <c r="DJ161" i="28"/>
  <c r="GC161" i="28" s="1"/>
  <c r="DI161" i="28"/>
  <c r="GB161" i="28" s="1"/>
  <c r="DH161" i="28"/>
  <c r="GA161" i="28" s="1"/>
  <c r="DG161" i="28"/>
  <c r="FZ161" i="28" s="1"/>
  <c r="DF161" i="28"/>
  <c r="FY161" i="28" s="1"/>
  <c r="DE161" i="28"/>
  <c r="FX161" i="28" s="1"/>
  <c r="DD161" i="28"/>
  <c r="FW161" i="28" s="1"/>
  <c r="DC161" i="28"/>
  <c r="FV161" i="28" s="1"/>
  <c r="DB161" i="28"/>
  <c r="FU161" i="28" s="1"/>
  <c r="DA161" i="28"/>
  <c r="FT161" i="28" s="1"/>
  <c r="CZ161" i="28"/>
  <c r="EI161" i="28" s="1"/>
  <c r="CY161" i="28"/>
  <c r="FR161" i="28" s="1"/>
  <c r="CX161" i="28"/>
  <c r="FQ161" i="28" s="1"/>
  <c r="CW161" i="28"/>
  <c r="EF161" i="28" s="1"/>
  <c r="CV161" i="28"/>
  <c r="FO161" i="28" s="1"/>
  <c r="CU161" i="28"/>
  <c r="FN161" i="28" s="1"/>
  <c r="DT160" i="28"/>
  <c r="FC160" i="28" s="1"/>
  <c r="DS160" i="28"/>
  <c r="FB160" i="28" s="1"/>
  <c r="DR160" i="28"/>
  <c r="FA160" i="28" s="1"/>
  <c r="DQ160" i="28"/>
  <c r="EZ160" i="28" s="1"/>
  <c r="DP160" i="28"/>
  <c r="EY160" i="28" s="1"/>
  <c r="DO160" i="28"/>
  <c r="EX160" i="28" s="1"/>
  <c r="DN160" i="28"/>
  <c r="EW160" i="28" s="1"/>
  <c r="DM160" i="28"/>
  <c r="EV160" i="28" s="1"/>
  <c r="DL160" i="28"/>
  <c r="GE160" i="28" s="1"/>
  <c r="DK160" i="28"/>
  <c r="GD160" i="28" s="1"/>
  <c r="DJ160" i="28"/>
  <c r="GC160" i="28" s="1"/>
  <c r="DI160" i="28"/>
  <c r="ER160" i="28" s="1"/>
  <c r="DH160" i="28"/>
  <c r="GA160" i="28" s="1"/>
  <c r="DG160" i="28"/>
  <c r="FZ160" i="28" s="1"/>
  <c r="DF160" i="28"/>
  <c r="EO160" i="28" s="1"/>
  <c r="DE160" i="28"/>
  <c r="FX160" i="28" s="1"/>
  <c r="DD160" i="28"/>
  <c r="FW160" i="28" s="1"/>
  <c r="DC160" i="28"/>
  <c r="EL160" i="28" s="1"/>
  <c r="DB160" i="28"/>
  <c r="EK160" i="28" s="1"/>
  <c r="DA160" i="28"/>
  <c r="FT160" i="28" s="1"/>
  <c r="CZ160" i="28"/>
  <c r="FS160" i="28" s="1"/>
  <c r="CY160" i="28"/>
  <c r="FR160" i="28" s="1"/>
  <c r="CX160" i="28"/>
  <c r="FQ160" i="28" s="1"/>
  <c r="CW160" i="28"/>
  <c r="FP160" i="28" s="1"/>
  <c r="CV160" i="28"/>
  <c r="FO160" i="28" s="1"/>
  <c r="CU160" i="28"/>
  <c r="FN160" i="28" s="1"/>
  <c r="DT159" i="28"/>
  <c r="GM159" i="28" s="1"/>
  <c r="DS159" i="28"/>
  <c r="GL159" i="28" s="1"/>
  <c r="DR159" i="28"/>
  <c r="GK159" i="28" s="1"/>
  <c r="DQ159" i="28"/>
  <c r="GJ159" i="28" s="1"/>
  <c r="DP159" i="28"/>
  <c r="GI159" i="28" s="1"/>
  <c r="DO159" i="28"/>
  <c r="GH159" i="28" s="1"/>
  <c r="DN159" i="28"/>
  <c r="GG159" i="28" s="1"/>
  <c r="DM159" i="28"/>
  <c r="GF159" i="28" s="1"/>
  <c r="DL159" i="28"/>
  <c r="GE159" i="28" s="1"/>
  <c r="DK159" i="28"/>
  <c r="GD159" i="28" s="1"/>
  <c r="DJ159" i="28"/>
  <c r="ES159" i="28" s="1"/>
  <c r="DI159" i="28"/>
  <c r="GB159" i="28" s="1"/>
  <c r="DH159" i="28"/>
  <c r="GA159" i="28" s="1"/>
  <c r="DG159" i="28"/>
  <c r="FZ159" i="28" s="1"/>
  <c r="DF159" i="28"/>
  <c r="EO159" i="28" s="1"/>
  <c r="DE159" i="28"/>
  <c r="FX159" i="28" s="1"/>
  <c r="DD159" i="28"/>
  <c r="FW159" i="28" s="1"/>
  <c r="DC159" i="28"/>
  <c r="FV159" i="28" s="1"/>
  <c r="DB159" i="28"/>
  <c r="FU159" i="28" s="1"/>
  <c r="DA159" i="28"/>
  <c r="FT159" i="28" s="1"/>
  <c r="CZ159" i="28"/>
  <c r="FS159" i="28" s="1"/>
  <c r="CY159" i="28"/>
  <c r="FR159" i="28" s="1"/>
  <c r="CX159" i="28"/>
  <c r="FQ159" i="28" s="1"/>
  <c r="CW159" i="28"/>
  <c r="FP159" i="28" s="1"/>
  <c r="CV159" i="28"/>
  <c r="FO159" i="28" s="1"/>
  <c r="CU159" i="28"/>
  <c r="FN159" i="28" s="1"/>
  <c r="DT158" i="28"/>
  <c r="GM158" i="28" s="1"/>
  <c r="DS158" i="28"/>
  <c r="GL158" i="28" s="1"/>
  <c r="DR158" i="28"/>
  <c r="GK158" i="28" s="1"/>
  <c r="DQ158" i="28"/>
  <c r="GJ158" i="28" s="1"/>
  <c r="DP158" i="28"/>
  <c r="EY158" i="28" s="1"/>
  <c r="DO158" i="28"/>
  <c r="GH158" i="28" s="1"/>
  <c r="DN158" i="28"/>
  <c r="EW158" i="28" s="1"/>
  <c r="DM158" i="28"/>
  <c r="GF158" i="28" s="1"/>
  <c r="DL158" i="28"/>
  <c r="GE158" i="28" s="1"/>
  <c r="DK158" i="28"/>
  <c r="GD158" i="28" s="1"/>
  <c r="DJ158" i="28"/>
  <c r="ES158" i="28" s="1"/>
  <c r="DI158" i="28"/>
  <c r="DH158" i="28"/>
  <c r="EQ158" i="28" s="1"/>
  <c r="DG158" i="28"/>
  <c r="FZ158" i="28" s="1"/>
  <c r="DF158" i="28"/>
  <c r="EO158" i="28" s="1"/>
  <c r="DE158" i="28"/>
  <c r="EN158" i="28" s="1"/>
  <c r="DD158" i="28"/>
  <c r="EM158" i="28" s="1"/>
  <c r="DC158" i="28"/>
  <c r="FV158" i="28" s="1"/>
  <c r="DB158" i="28"/>
  <c r="EK158" i="28" s="1"/>
  <c r="DA158" i="28"/>
  <c r="EJ158" i="28" s="1"/>
  <c r="CZ158" i="28"/>
  <c r="EI158" i="28" s="1"/>
  <c r="CY158" i="28"/>
  <c r="FR158" i="28" s="1"/>
  <c r="CX158" i="28"/>
  <c r="EG158" i="28" s="1"/>
  <c r="CW158" i="28"/>
  <c r="EF158" i="28" s="1"/>
  <c r="CV158" i="28"/>
  <c r="EE158" i="28" s="1"/>
  <c r="CU158" i="28"/>
  <c r="FN158" i="28" s="1"/>
  <c r="DT157" i="28"/>
  <c r="GM157" i="28" s="1"/>
  <c r="DS157" i="28"/>
  <c r="GL157" i="28" s="1"/>
  <c r="DR157" i="28"/>
  <c r="GK157" i="28" s="1"/>
  <c r="DQ157" i="28"/>
  <c r="GJ157" i="28" s="1"/>
  <c r="DP157" i="28"/>
  <c r="GI157" i="28" s="1"/>
  <c r="DO157" i="28"/>
  <c r="GH157" i="28" s="1"/>
  <c r="DN157" i="28"/>
  <c r="GG157" i="28" s="1"/>
  <c r="DM157" i="28"/>
  <c r="GF157" i="28" s="1"/>
  <c r="DL157" i="28"/>
  <c r="GE157" i="28" s="1"/>
  <c r="DK157" i="28"/>
  <c r="ET157" i="28" s="1"/>
  <c r="DJ157" i="28"/>
  <c r="ES157" i="28" s="1"/>
  <c r="DI157" i="28"/>
  <c r="DH157" i="28"/>
  <c r="EQ157" i="28" s="1"/>
  <c r="DG157" i="28"/>
  <c r="EP157" i="28" s="1"/>
  <c r="DF157" i="28"/>
  <c r="EO157" i="28" s="1"/>
  <c r="DE157" i="28"/>
  <c r="FX157" i="28" s="1"/>
  <c r="DD157" i="28"/>
  <c r="EM157" i="28" s="1"/>
  <c r="DC157" i="28"/>
  <c r="EL157" i="28" s="1"/>
  <c r="DB157" i="28"/>
  <c r="EK157" i="28" s="1"/>
  <c r="DA157" i="28"/>
  <c r="FT157" i="28" s="1"/>
  <c r="CZ157" i="28"/>
  <c r="EI157" i="28" s="1"/>
  <c r="CY157" i="28"/>
  <c r="EH157" i="28" s="1"/>
  <c r="CX157" i="28"/>
  <c r="EG157" i="28" s="1"/>
  <c r="CW157" i="28"/>
  <c r="FP157" i="28" s="1"/>
  <c r="CV157" i="28"/>
  <c r="EE157" i="28" s="1"/>
  <c r="CU157" i="28"/>
  <c r="ED157" i="28" s="1"/>
  <c r="DT156" i="28"/>
  <c r="DS156" i="28"/>
  <c r="GL156" i="28" s="1"/>
  <c r="DR156" i="28"/>
  <c r="GK156" i="28" s="1"/>
  <c r="DQ156" i="28"/>
  <c r="GJ156" i="28" s="1"/>
  <c r="DP156" i="28"/>
  <c r="EY156" i="28" s="1"/>
  <c r="DO156" i="28"/>
  <c r="EX156" i="28" s="1"/>
  <c r="DN156" i="28"/>
  <c r="GG156" i="28" s="1"/>
  <c r="DM156" i="28"/>
  <c r="GF156" i="28" s="1"/>
  <c r="DL156" i="28"/>
  <c r="EU156" i="28" s="1"/>
  <c r="DK156" i="28"/>
  <c r="ET156" i="28" s="1"/>
  <c r="DJ156" i="28"/>
  <c r="ES156" i="28" s="1"/>
  <c r="DI156" i="28"/>
  <c r="DH156" i="28"/>
  <c r="DG156" i="28"/>
  <c r="FZ156" i="28" s="1"/>
  <c r="DF156" i="28"/>
  <c r="EO156" i="28" s="1"/>
  <c r="DE156" i="28"/>
  <c r="EN156" i="28" s="1"/>
  <c r="DD156" i="28"/>
  <c r="EM156" i="28" s="1"/>
  <c r="DC156" i="28"/>
  <c r="FV156" i="28" s="1"/>
  <c r="DB156" i="28"/>
  <c r="EK156" i="28" s="1"/>
  <c r="DA156" i="28"/>
  <c r="EJ156" i="28" s="1"/>
  <c r="CZ156" i="28"/>
  <c r="FS156" i="28" s="1"/>
  <c r="CY156" i="28"/>
  <c r="FR156" i="28" s="1"/>
  <c r="CX156" i="28"/>
  <c r="EG156" i="28" s="1"/>
  <c r="CW156" i="28"/>
  <c r="CV156" i="28"/>
  <c r="FO156" i="28" s="1"/>
  <c r="CU156" i="28"/>
  <c r="FN156" i="28" s="1"/>
  <c r="DT155" i="28"/>
  <c r="FC155" i="28" s="1"/>
  <c r="DS155" i="28"/>
  <c r="FB155" i="28" s="1"/>
  <c r="DR155" i="28"/>
  <c r="FA155" i="28" s="1"/>
  <c r="DQ155" i="28"/>
  <c r="EZ155" i="28" s="1"/>
  <c r="DP155" i="28"/>
  <c r="EY155" i="28" s="1"/>
  <c r="DO155" i="28"/>
  <c r="EX155" i="28" s="1"/>
  <c r="DN155" i="28"/>
  <c r="DM155" i="28"/>
  <c r="EV155" i="28" s="1"/>
  <c r="DL155" i="28"/>
  <c r="EU155" i="28" s="1"/>
  <c r="DK155" i="28"/>
  <c r="GD155" i="28" s="1"/>
  <c r="DJ155" i="28"/>
  <c r="GC155" i="28" s="1"/>
  <c r="DI155" i="28"/>
  <c r="ER155" i="28" s="1"/>
  <c r="DH155" i="28"/>
  <c r="GA155" i="28" s="1"/>
  <c r="DG155" i="28"/>
  <c r="FZ155" i="28" s="1"/>
  <c r="DF155" i="28"/>
  <c r="EO155" i="28" s="1"/>
  <c r="DE155" i="28"/>
  <c r="FX155" i="28" s="1"/>
  <c r="DD155" i="28"/>
  <c r="FW155" i="28" s="1"/>
  <c r="DC155" i="28"/>
  <c r="FV155" i="28" s="1"/>
  <c r="DB155" i="28"/>
  <c r="FU155" i="28" s="1"/>
  <c r="DA155" i="28"/>
  <c r="CZ155" i="28"/>
  <c r="FS155" i="28" s="1"/>
  <c r="CY155" i="28"/>
  <c r="FR155" i="28" s="1"/>
  <c r="CX155" i="28"/>
  <c r="EG155" i="28" s="1"/>
  <c r="CW155" i="28"/>
  <c r="FP155" i="28" s="1"/>
  <c r="CV155" i="28"/>
  <c r="FO155" i="28" s="1"/>
  <c r="CU155" i="28"/>
  <c r="FN155" i="28" s="1"/>
  <c r="DT154" i="28"/>
  <c r="DS154" i="28"/>
  <c r="FB154" i="28" s="1"/>
  <c r="DR154" i="28"/>
  <c r="FA154" i="28" s="1"/>
  <c r="DQ154" i="28"/>
  <c r="EZ154" i="28" s="1"/>
  <c r="DP154" i="28"/>
  <c r="EY154" i="28" s="1"/>
  <c r="DO154" i="28"/>
  <c r="EX154" i="28" s="1"/>
  <c r="DN154" i="28"/>
  <c r="EW154" i="28" s="1"/>
  <c r="DM154" i="28"/>
  <c r="GF154" i="28" s="1"/>
  <c r="DL154" i="28"/>
  <c r="EU154" i="28" s="1"/>
  <c r="DK154" i="28"/>
  <c r="GD154" i="28" s="1"/>
  <c r="DJ154" i="28"/>
  <c r="GC154" i="28" s="1"/>
  <c r="DI154" i="28"/>
  <c r="ER154" i="28" s="1"/>
  <c r="DH154" i="28"/>
  <c r="DG154" i="28"/>
  <c r="FZ154" i="28" s="1"/>
  <c r="DF154" i="28"/>
  <c r="FY154" i="28" s="1"/>
  <c r="DE154" i="28"/>
  <c r="FX154" i="28" s="1"/>
  <c r="DD154" i="28"/>
  <c r="EM154" i="28" s="1"/>
  <c r="DC154" i="28"/>
  <c r="EL154" i="28" s="1"/>
  <c r="DB154" i="28"/>
  <c r="FU154" i="28" s="1"/>
  <c r="DA154" i="28"/>
  <c r="FT154" i="28" s="1"/>
  <c r="CZ154" i="28"/>
  <c r="FS154" i="28" s="1"/>
  <c r="CY154" i="28"/>
  <c r="FR154" i="28" s="1"/>
  <c r="CX154" i="28"/>
  <c r="FQ154" i="28" s="1"/>
  <c r="CW154" i="28"/>
  <c r="FP154" i="28" s="1"/>
  <c r="CV154" i="28"/>
  <c r="CU154" i="28"/>
  <c r="FN154" i="28" s="1"/>
  <c r="DT153" i="28"/>
  <c r="FC153" i="28" s="1"/>
  <c r="DS153" i="28"/>
  <c r="FB153" i="28" s="1"/>
  <c r="DR153" i="28"/>
  <c r="FA153" i="28" s="1"/>
  <c r="DQ153" i="28"/>
  <c r="EZ153" i="28" s="1"/>
  <c r="DP153" i="28"/>
  <c r="EY153" i="28" s="1"/>
  <c r="DO153" i="28"/>
  <c r="GH153" i="28" s="1"/>
  <c r="DN153" i="28"/>
  <c r="EW153" i="28" s="1"/>
  <c r="DM153" i="28"/>
  <c r="EV153" i="28" s="1"/>
  <c r="DL153" i="28"/>
  <c r="DK153" i="28"/>
  <c r="GD153" i="28" s="1"/>
  <c r="DJ153" i="28"/>
  <c r="GC153" i="28" s="1"/>
  <c r="DI153" i="28"/>
  <c r="GB153" i="28" s="1"/>
  <c r="DH153" i="28"/>
  <c r="GA153" i="28" s="1"/>
  <c r="DG153" i="28"/>
  <c r="FZ153" i="28" s="1"/>
  <c r="DF153" i="28"/>
  <c r="FY153" i="28" s="1"/>
  <c r="DE153" i="28"/>
  <c r="FX153" i="28" s="1"/>
  <c r="DD153" i="28"/>
  <c r="FW153" i="28" s="1"/>
  <c r="DC153" i="28"/>
  <c r="FV153" i="28" s="1"/>
  <c r="DB153" i="28"/>
  <c r="EK153" i="28" s="1"/>
  <c r="DA153" i="28"/>
  <c r="FT153" i="28" s="1"/>
  <c r="CZ153" i="28"/>
  <c r="FS153" i="28" s="1"/>
  <c r="CY153" i="28"/>
  <c r="FR153" i="28" s="1"/>
  <c r="CX153" i="28"/>
  <c r="EG153" i="28" s="1"/>
  <c r="CW153" i="28"/>
  <c r="FP153" i="28" s="1"/>
  <c r="CV153" i="28"/>
  <c r="FO153" i="28" s="1"/>
  <c r="CU153" i="28"/>
  <c r="FN153" i="28" s="1"/>
  <c r="DT152" i="28"/>
  <c r="GM152" i="28" s="1"/>
  <c r="DS152" i="28"/>
  <c r="GL152" i="28" s="1"/>
  <c r="DR152" i="28"/>
  <c r="GK152" i="28" s="1"/>
  <c r="DQ152" i="28"/>
  <c r="GJ152" i="28" s="1"/>
  <c r="DP152" i="28"/>
  <c r="GI152" i="28" s="1"/>
  <c r="DO152" i="28"/>
  <c r="GH152" i="28" s="1"/>
  <c r="DN152" i="28"/>
  <c r="GG152" i="28" s="1"/>
  <c r="DM152" i="28"/>
  <c r="GF152" i="28" s="1"/>
  <c r="DL152" i="28"/>
  <c r="GE152" i="28" s="1"/>
  <c r="DK152" i="28"/>
  <c r="GD152" i="28" s="1"/>
  <c r="DJ152" i="28"/>
  <c r="GC152" i="28" s="1"/>
  <c r="DI152" i="28"/>
  <c r="GB152" i="28" s="1"/>
  <c r="DH152" i="28"/>
  <c r="GA152" i="28" s="1"/>
  <c r="DG152" i="28"/>
  <c r="FZ152" i="28" s="1"/>
  <c r="DF152" i="28"/>
  <c r="FY152" i="28" s="1"/>
  <c r="DE152" i="28"/>
  <c r="DD152" i="28"/>
  <c r="FW152" i="28" s="1"/>
  <c r="DC152" i="28"/>
  <c r="FV152" i="28" s="1"/>
  <c r="DB152" i="28"/>
  <c r="FU152" i="28" s="1"/>
  <c r="DA152" i="28"/>
  <c r="EJ152" i="28" s="1"/>
  <c r="CZ152" i="28"/>
  <c r="FS152" i="28" s="1"/>
  <c r="CY152" i="28"/>
  <c r="FR152" i="28" s="1"/>
  <c r="CX152" i="28"/>
  <c r="FQ152" i="28" s="1"/>
  <c r="CW152" i="28"/>
  <c r="FP152" i="28" s="1"/>
  <c r="CV152" i="28"/>
  <c r="EE152" i="28" s="1"/>
  <c r="CU152" i="28"/>
  <c r="FN152" i="28" s="1"/>
  <c r="DT151" i="28"/>
  <c r="GM151" i="28" s="1"/>
  <c r="DS151" i="28"/>
  <c r="GL151" i="28" s="1"/>
  <c r="DR151" i="28"/>
  <c r="GK151" i="28" s="1"/>
  <c r="DQ151" i="28"/>
  <c r="GJ151" i="28" s="1"/>
  <c r="DP151" i="28"/>
  <c r="GI151" i="28" s="1"/>
  <c r="DO151" i="28"/>
  <c r="GH151" i="28" s="1"/>
  <c r="DN151" i="28"/>
  <c r="GG151" i="28" s="1"/>
  <c r="DM151" i="28"/>
  <c r="GF151" i="28" s="1"/>
  <c r="DL151" i="28"/>
  <c r="GE151" i="28" s="1"/>
  <c r="DK151" i="28"/>
  <c r="ET151" i="28" s="1"/>
  <c r="DJ151" i="28"/>
  <c r="GC151" i="28" s="1"/>
  <c r="DI151" i="28"/>
  <c r="ER151" i="28" s="1"/>
  <c r="DH151" i="28"/>
  <c r="DG151" i="28"/>
  <c r="FZ151" i="28" s="1"/>
  <c r="DF151" i="28"/>
  <c r="FY151" i="28" s="1"/>
  <c r="DE151" i="28"/>
  <c r="FX151" i="28" s="1"/>
  <c r="DD151" i="28"/>
  <c r="EM151" i="28" s="1"/>
  <c r="DC151" i="28"/>
  <c r="FV151" i="28" s="1"/>
  <c r="DB151" i="28"/>
  <c r="FU151" i="28" s="1"/>
  <c r="DA151" i="28"/>
  <c r="FT151" i="28" s="1"/>
  <c r="CZ151" i="28"/>
  <c r="EI151" i="28" s="1"/>
  <c r="CY151" i="28"/>
  <c r="FR151" i="28" s="1"/>
  <c r="CX151" i="28"/>
  <c r="FQ151" i="28" s="1"/>
  <c r="CW151" i="28"/>
  <c r="FP151" i="28" s="1"/>
  <c r="CV151" i="28"/>
  <c r="CU151" i="28"/>
  <c r="FN151" i="28" s="1"/>
  <c r="DT150" i="28"/>
  <c r="GM150" i="28" s="1"/>
  <c r="DS150" i="28"/>
  <c r="GL150" i="28" s="1"/>
  <c r="DR150" i="28"/>
  <c r="GK150" i="28" s="1"/>
  <c r="DQ150" i="28"/>
  <c r="GJ150" i="28" s="1"/>
  <c r="DP150" i="28"/>
  <c r="GI150" i="28" s="1"/>
  <c r="DO150" i="28"/>
  <c r="GH150" i="28" s="1"/>
  <c r="DN150" i="28"/>
  <c r="GG150" i="28" s="1"/>
  <c r="DM150" i="28"/>
  <c r="GF150" i="28" s="1"/>
  <c r="DL150" i="28"/>
  <c r="GE150" i="28" s="1"/>
  <c r="DK150" i="28"/>
  <c r="GD150" i="28" s="1"/>
  <c r="DJ150" i="28"/>
  <c r="GC150" i="28" s="1"/>
  <c r="DI150" i="28"/>
  <c r="GB150" i="28" s="1"/>
  <c r="DH150" i="28"/>
  <c r="GA150" i="28" s="1"/>
  <c r="DG150" i="28"/>
  <c r="FZ150" i="28" s="1"/>
  <c r="DF150" i="28"/>
  <c r="DE150" i="28"/>
  <c r="FX150" i="28" s="1"/>
  <c r="DD150" i="28"/>
  <c r="FW150" i="28" s="1"/>
  <c r="DC150" i="28"/>
  <c r="FV150" i="28" s="1"/>
  <c r="DB150" i="28"/>
  <c r="DA150" i="28"/>
  <c r="FT150" i="28" s="1"/>
  <c r="CZ150" i="28"/>
  <c r="FS150" i="28" s="1"/>
  <c r="CY150" i="28"/>
  <c r="FR150" i="28" s="1"/>
  <c r="CX150" i="28"/>
  <c r="FQ150" i="28" s="1"/>
  <c r="CW150" i="28"/>
  <c r="FP150" i="28" s="1"/>
  <c r="CV150" i="28"/>
  <c r="FO150" i="28" s="1"/>
  <c r="CU150" i="28"/>
  <c r="FN150" i="28" s="1"/>
  <c r="DT149" i="28"/>
  <c r="DS149" i="28"/>
  <c r="GL149" i="28" s="1"/>
  <c r="DR149" i="28"/>
  <c r="GK149" i="28" s="1"/>
  <c r="DQ149" i="28"/>
  <c r="GJ149" i="28" s="1"/>
  <c r="DP149" i="28"/>
  <c r="GI149" i="28" s="1"/>
  <c r="DO149" i="28"/>
  <c r="GH149" i="28" s="1"/>
  <c r="DN149" i="28"/>
  <c r="GG149" i="28" s="1"/>
  <c r="DM149" i="28"/>
  <c r="GF149" i="28" s="1"/>
  <c r="DL149" i="28"/>
  <c r="GE149" i="28" s="1"/>
  <c r="DK149" i="28"/>
  <c r="GD149" i="28" s="1"/>
  <c r="DJ149" i="28"/>
  <c r="ES149" i="28" s="1"/>
  <c r="DI149" i="28"/>
  <c r="GB149" i="28" s="1"/>
  <c r="DH149" i="28"/>
  <c r="DG149" i="28"/>
  <c r="FZ149" i="28" s="1"/>
  <c r="DF149" i="28"/>
  <c r="EO149" i="28" s="1"/>
  <c r="DE149" i="28"/>
  <c r="FX149" i="28" s="1"/>
  <c r="DD149" i="28"/>
  <c r="DC149" i="28"/>
  <c r="FV149" i="28" s="1"/>
  <c r="DB149" i="28"/>
  <c r="FU149" i="28" s="1"/>
  <c r="DA149" i="28"/>
  <c r="FT149" i="28" s="1"/>
  <c r="CZ149" i="28"/>
  <c r="FS149" i="28" s="1"/>
  <c r="CY149" i="28"/>
  <c r="CX149" i="28"/>
  <c r="FQ149" i="28" s="1"/>
  <c r="CW149" i="28"/>
  <c r="FP149" i="28" s="1"/>
  <c r="CV149" i="28"/>
  <c r="CU149" i="28"/>
  <c r="FN149" i="28" s="1"/>
  <c r="DT148" i="28"/>
  <c r="DS148" i="28"/>
  <c r="GL148" i="28" s="1"/>
  <c r="DR148" i="28"/>
  <c r="GK148" i="28" s="1"/>
  <c r="DQ148" i="28"/>
  <c r="DP148" i="28"/>
  <c r="DO148" i="28"/>
  <c r="GH148" i="28" s="1"/>
  <c r="DN148" i="28"/>
  <c r="EW148" i="28" s="1"/>
  <c r="DM148" i="28"/>
  <c r="DL148" i="28"/>
  <c r="DK148" i="28"/>
  <c r="GD148" i="28" s="1"/>
  <c r="DJ148" i="28"/>
  <c r="GC148" i="28" s="1"/>
  <c r="DI148" i="28"/>
  <c r="GB148" i="28" s="1"/>
  <c r="DH148" i="28"/>
  <c r="EQ148" i="28" s="1"/>
  <c r="DG148" i="28"/>
  <c r="FZ148" i="28" s="1"/>
  <c r="DF148" i="28"/>
  <c r="FY148" i="28" s="1"/>
  <c r="DE148" i="28"/>
  <c r="DD148" i="28"/>
  <c r="DC148" i="28"/>
  <c r="FV148" i="28" s="1"/>
  <c r="DB148" i="28"/>
  <c r="DA148" i="28"/>
  <c r="EJ148" i="28" s="1"/>
  <c r="CZ148" i="28"/>
  <c r="FS148" i="28" s="1"/>
  <c r="CY148" i="28"/>
  <c r="EH148" i="28" s="1"/>
  <c r="CX148" i="28"/>
  <c r="FQ148" i="28" s="1"/>
  <c r="CW148" i="28"/>
  <c r="CV148" i="28"/>
  <c r="EE148" i="28" s="1"/>
  <c r="CU148" i="28"/>
  <c r="ED148" i="28" s="1"/>
  <c r="DT147" i="28"/>
  <c r="FC147" i="28" s="1"/>
  <c r="DS147" i="28"/>
  <c r="GL147" i="28" s="1"/>
  <c r="DR147" i="28"/>
  <c r="DQ147" i="28"/>
  <c r="EZ147" i="28" s="1"/>
  <c r="DP147" i="28"/>
  <c r="EY147" i="28" s="1"/>
  <c r="DO147" i="28"/>
  <c r="DN147" i="28"/>
  <c r="GG147" i="28" s="1"/>
  <c r="DM147" i="28"/>
  <c r="DL147" i="28"/>
  <c r="GE147" i="28" s="1"/>
  <c r="DK147" i="28"/>
  <c r="GD147" i="28" s="1"/>
  <c r="DJ147" i="28"/>
  <c r="GC147" i="28" s="1"/>
  <c r="DI147" i="28"/>
  <c r="ER147" i="28" s="1"/>
  <c r="DH147" i="28"/>
  <c r="GA147" i="28" s="1"/>
  <c r="DG147" i="28"/>
  <c r="FZ147" i="28" s="1"/>
  <c r="DF147" i="28"/>
  <c r="DE147" i="28"/>
  <c r="EN147" i="28" s="1"/>
  <c r="DD147" i="28"/>
  <c r="FW147" i="28" s="1"/>
  <c r="DC147" i="28"/>
  <c r="DB147" i="28"/>
  <c r="EK147" i="28" s="1"/>
  <c r="DA147" i="28"/>
  <c r="FT147" i="28" s="1"/>
  <c r="CZ147" i="28"/>
  <c r="FS147" i="28" s="1"/>
  <c r="CY147" i="28"/>
  <c r="CX147" i="28"/>
  <c r="CW147" i="28"/>
  <c r="EF147" i="28" s="1"/>
  <c r="CV147" i="28"/>
  <c r="EE147" i="28" s="1"/>
  <c r="CU147" i="28"/>
  <c r="FN147" i="28" s="1"/>
  <c r="DT146" i="28"/>
  <c r="GM146" i="28" s="1"/>
  <c r="DS146" i="28"/>
  <c r="GL146" i="28" s="1"/>
  <c r="DR146" i="28"/>
  <c r="FA146" i="28" s="1"/>
  <c r="DQ146" i="28"/>
  <c r="DP146" i="28"/>
  <c r="GI146" i="28" s="1"/>
  <c r="DO146" i="28"/>
  <c r="GH146" i="28" s="1"/>
  <c r="DN146" i="28"/>
  <c r="GG146" i="28" s="1"/>
  <c r="DM146" i="28"/>
  <c r="EV146" i="28" s="1"/>
  <c r="DL146" i="28"/>
  <c r="EU146" i="28" s="1"/>
  <c r="DK146" i="28"/>
  <c r="GD146" i="28" s="1"/>
  <c r="DJ146" i="28"/>
  <c r="GC146" i="28" s="1"/>
  <c r="DI146" i="28"/>
  <c r="DH146" i="28"/>
  <c r="GA146" i="28" s="1"/>
  <c r="DG146" i="28"/>
  <c r="DF146" i="28"/>
  <c r="DE146" i="28"/>
  <c r="DD146" i="28"/>
  <c r="FW146" i="28" s="1"/>
  <c r="DC146" i="28"/>
  <c r="EL146" i="28" s="1"/>
  <c r="DB146" i="28"/>
  <c r="FU146" i="28" s="1"/>
  <c r="DA146" i="28"/>
  <c r="CZ146" i="28"/>
  <c r="CY146" i="28"/>
  <c r="FR146" i="28" s="1"/>
  <c r="CX146" i="28"/>
  <c r="EG146" i="28" s="1"/>
  <c r="CW146" i="28"/>
  <c r="FP146" i="28" s="1"/>
  <c r="CV146" i="28"/>
  <c r="FO146" i="28" s="1"/>
  <c r="CU146" i="28"/>
  <c r="ED146" i="28" s="1"/>
  <c r="DT145" i="28"/>
  <c r="FC145" i="28" s="1"/>
  <c r="DS145" i="28"/>
  <c r="FB145" i="28" s="1"/>
  <c r="DR145" i="28"/>
  <c r="DQ145" i="28"/>
  <c r="EZ145" i="28" s="1"/>
  <c r="DP145" i="28"/>
  <c r="EY145" i="28" s="1"/>
  <c r="DO145" i="28"/>
  <c r="EX145" i="28" s="1"/>
  <c r="DN145" i="28"/>
  <c r="GG145" i="28" s="1"/>
  <c r="DM145" i="28"/>
  <c r="EV145" i="28" s="1"/>
  <c r="DL145" i="28"/>
  <c r="EU145" i="28" s="1"/>
  <c r="DK145" i="28"/>
  <c r="GD145" i="28" s="1"/>
  <c r="DJ145" i="28"/>
  <c r="ES145" i="28" s="1"/>
  <c r="DI145" i="28"/>
  <c r="ER145" i="28" s="1"/>
  <c r="DH145" i="28"/>
  <c r="EQ145" i="28" s="1"/>
  <c r="DG145" i="28"/>
  <c r="DF145" i="28"/>
  <c r="EO145" i="28" s="1"/>
  <c r="DE145" i="28"/>
  <c r="EN145" i="28" s="1"/>
  <c r="DD145" i="28"/>
  <c r="FW145" i="28" s="1"/>
  <c r="DC145" i="28"/>
  <c r="EL145" i="28" s="1"/>
  <c r="DB145" i="28"/>
  <c r="FU145" i="28" s="1"/>
  <c r="DA145" i="28"/>
  <c r="EJ145" i="28" s="1"/>
  <c r="CZ145" i="28"/>
  <c r="EI145" i="28" s="1"/>
  <c r="CY145" i="28"/>
  <c r="FR145" i="28" s="1"/>
  <c r="CX145" i="28"/>
  <c r="EG145" i="28" s="1"/>
  <c r="CW145" i="28"/>
  <c r="FP145" i="28" s="1"/>
  <c r="CV145" i="28"/>
  <c r="FO145" i="28" s="1"/>
  <c r="CU145" i="28"/>
  <c r="DT144" i="28"/>
  <c r="GM144" i="28" s="1"/>
  <c r="DS144" i="28"/>
  <c r="GL144" i="28" s="1"/>
  <c r="DR144" i="28"/>
  <c r="GK144" i="28" s="1"/>
  <c r="DQ144" i="28"/>
  <c r="GJ144" i="28" s="1"/>
  <c r="DP144" i="28"/>
  <c r="GI144" i="28" s="1"/>
  <c r="DO144" i="28"/>
  <c r="GH144" i="28" s="1"/>
  <c r="DN144" i="28"/>
  <c r="GG144" i="28" s="1"/>
  <c r="DM144" i="28"/>
  <c r="DL144" i="28"/>
  <c r="GE144" i="28" s="1"/>
  <c r="DK144" i="28"/>
  <c r="GD144" i="28" s="1"/>
  <c r="DJ144" i="28"/>
  <c r="GC144" i="28" s="1"/>
  <c r="DI144" i="28"/>
  <c r="GB144" i="28" s="1"/>
  <c r="DH144" i="28"/>
  <c r="EQ144" i="28" s="1"/>
  <c r="DG144" i="28"/>
  <c r="EP144" i="28" s="1"/>
  <c r="DF144" i="28"/>
  <c r="EO144" i="28" s="1"/>
  <c r="DE144" i="28"/>
  <c r="EN144" i="28" s="1"/>
  <c r="DD144" i="28"/>
  <c r="FW144" i="28" s="1"/>
  <c r="DC144" i="28"/>
  <c r="EL144" i="28" s="1"/>
  <c r="DB144" i="28"/>
  <c r="EK144" i="28" s="1"/>
  <c r="DA144" i="28"/>
  <c r="FT144" i="28" s="1"/>
  <c r="CZ144" i="28"/>
  <c r="EI144" i="28" s="1"/>
  <c r="CY144" i="28"/>
  <c r="CX144" i="28"/>
  <c r="CW144" i="28"/>
  <c r="EF144" i="28" s="1"/>
  <c r="CV144" i="28"/>
  <c r="EE144" i="28" s="1"/>
  <c r="CU144" i="28"/>
  <c r="ED144" i="28" s="1"/>
  <c r="DT143" i="28"/>
  <c r="GM143" i="28" s="1"/>
  <c r="DS143" i="28"/>
  <c r="GL143" i="28" s="1"/>
  <c r="DR143" i="28"/>
  <c r="GK143" i="28" s="1"/>
  <c r="DQ143" i="28"/>
  <c r="GJ143" i="28" s="1"/>
  <c r="DP143" i="28"/>
  <c r="EY143" i="28" s="1"/>
  <c r="DO143" i="28"/>
  <c r="EX143" i="28" s="1"/>
  <c r="DN143" i="28"/>
  <c r="GG143" i="28" s="1"/>
  <c r="DM143" i="28"/>
  <c r="EV143" i="28" s="1"/>
  <c r="DL143" i="28"/>
  <c r="GE143" i="28" s="1"/>
  <c r="DK143" i="28"/>
  <c r="ET143" i="28" s="1"/>
  <c r="DJ143" i="28"/>
  <c r="GC143" i="28" s="1"/>
  <c r="DI143" i="28"/>
  <c r="GB143" i="28" s="1"/>
  <c r="DH143" i="28"/>
  <c r="EQ143" i="28" s="1"/>
  <c r="DG143" i="28"/>
  <c r="EP143" i="28" s="1"/>
  <c r="DF143" i="28"/>
  <c r="DE143" i="28"/>
  <c r="EN143" i="28" s="1"/>
  <c r="DD143" i="28"/>
  <c r="EM143" i="28" s="1"/>
  <c r="DC143" i="28"/>
  <c r="FV143" i="28" s="1"/>
  <c r="DB143" i="28"/>
  <c r="EK143" i="28" s="1"/>
  <c r="DA143" i="28"/>
  <c r="EJ143" i="28" s="1"/>
  <c r="CZ143" i="28"/>
  <c r="FS143" i="28" s="1"/>
  <c r="CY143" i="28"/>
  <c r="EH143" i="28" s="1"/>
  <c r="CX143" i="28"/>
  <c r="EG143" i="28" s="1"/>
  <c r="CW143" i="28"/>
  <c r="EF143" i="28" s="1"/>
  <c r="CV143" i="28"/>
  <c r="EE143" i="28" s="1"/>
  <c r="CU143" i="28"/>
  <c r="DT142" i="28"/>
  <c r="FC142" i="28" s="1"/>
  <c r="DS142" i="28"/>
  <c r="GL142" i="28" s="1"/>
  <c r="DR142" i="28"/>
  <c r="DQ142" i="28"/>
  <c r="EZ142" i="28" s="1"/>
  <c r="DP142" i="28"/>
  <c r="GI142" i="28" s="1"/>
  <c r="DO142" i="28"/>
  <c r="EX142" i="28" s="1"/>
  <c r="DN142" i="28"/>
  <c r="DM142" i="28"/>
  <c r="DL142" i="28"/>
  <c r="GE142" i="28" s="1"/>
  <c r="DK142" i="28"/>
  <c r="GD142" i="28" s="1"/>
  <c r="DJ142" i="28"/>
  <c r="GC142" i="28" s="1"/>
  <c r="DI142" i="28"/>
  <c r="GB142" i="28" s="1"/>
  <c r="DH142" i="28"/>
  <c r="EQ142" i="28" s="1"/>
  <c r="DG142" i="28"/>
  <c r="FZ142" i="28" s="1"/>
  <c r="DF142" i="28"/>
  <c r="EO142" i="28" s="1"/>
  <c r="DE142" i="28"/>
  <c r="EN142" i="28" s="1"/>
  <c r="DD142" i="28"/>
  <c r="FW142" i="28" s="1"/>
  <c r="DC142" i="28"/>
  <c r="EL142" i="28" s="1"/>
  <c r="DB142" i="28"/>
  <c r="DA142" i="28"/>
  <c r="CZ142" i="28"/>
  <c r="CY142" i="28"/>
  <c r="EH142" i="28" s="1"/>
  <c r="CX142" i="28"/>
  <c r="EG142" i="28" s="1"/>
  <c r="CW142" i="28"/>
  <c r="EF142" i="28" s="1"/>
  <c r="CV142" i="28"/>
  <c r="EE142" i="28" s="1"/>
  <c r="CU142" i="28"/>
  <c r="FN142" i="28" s="1"/>
  <c r="DT141" i="28"/>
  <c r="GM141" i="28" s="1"/>
  <c r="DS141" i="28"/>
  <c r="FB141" i="28" s="1"/>
  <c r="DR141" i="28"/>
  <c r="GK141" i="28" s="1"/>
  <c r="DQ141" i="28"/>
  <c r="DP141" i="28"/>
  <c r="EY141" i="28" s="1"/>
  <c r="DO141" i="28"/>
  <c r="GH141" i="28" s="1"/>
  <c r="DN141" i="28"/>
  <c r="EW141" i="28" s="1"/>
  <c r="DM141" i="28"/>
  <c r="GF141" i="28" s="1"/>
  <c r="DL141" i="28"/>
  <c r="EU141" i="28" s="1"/>
  <c r="DK141" i="28"/>
  <c r="GD141" i="28" s="1"/>
  <c r="DJ141" i="28"/>
  <c r="GC141" i="28" s="1"/>
  <c r="DI141" i="28"/>
  <c r="GB141" i="28" s="1"/>
  <c r="DH141" i="28"/>
  <c r="DG141" i="28"/>
  <c r="FZ141" i="28" s="1"/>
  <c r="DF141" i="28"/>
  <c r="EO141" i="28" s="1"/>
  <c r="DE141" i="28"/>
  <c r="FX141" i="28" s="1"/>
  <c r="DD141" i="28"/>
  <c r="EM141" i="28" s="1"/>
  <c r="DC141" i="28"/>
  <c r="FV141" i="28" s="1"/>
  <c r="DB141" i="28"/>
  <c r="FU141" i="28" s="1"/>
  <c r="DA141" i="28"/>
  <c r="EJ141" i="28" s="1"/>
  <c r="CZ141" i="28"/>
  <c r="EI141" i="28" s="1"/>
  <c r="CY141" i="28"/>
  <c r="CX141" i="28"/>
  <c r="EG141" i="28" s="1"/>
  <c r="CW141" i="28"/>
  <c r="CV141" i="28"/>
  <c r="FO141" i="28" s="1"/>
  <c r="CU141" i="28"/>
  <c r="ED141" i="28" s="1"/>
  <c r="DT140" i="28"/>
  <c r="FC140" i="28" s="1"/>
  <c r="DS140" i="28"/>
  <c r="FB140" i="28" s="1"/>
  <c r="DR140" i="28"/>
  <c r="DQ140" i="28"/>
  <c r="EZ140" i="28" s="1"/>
  <c r="DP140" i="28"/>
  <c r="GI140" i="28" s="1"/>
  <c r="DO140" i="28"/>
  <c r="DN140" i="28"/>
  <c r="GG140" i="28" s="1"/>
  <c r="DM140" i="28"/>
  <c r="EV140" i="28" s="1"/>
  <c r="DL140" i="28"/>
  <c r="EU140" i="28" s="1"/>
  <c r="DK140" i="28"/>
  <c r="GD140" i="28" s="1"/>
  <c r="DJ140" i="28"/>
  <c r="GC140" i="28" s="1"/>
  <c r="DI140" i="28"/>
  <c r="GB140" i="28" s="1"/>
  <c r="DH140" i="28"/>
  <c r="EQ140" i="28" s="1"/>
  <c r="DG140" i="28"/>
  <c r="DF140" i="28"/>
  <c r="FY140" i="28" s="1"/>
  <c r="DE140" i="28"/>
  <c r="EN140" i="28" s="1"/>
  <c r="DD140" i="28"/>
  <c r="FW140" i="28" s="1"/>
  <c r="DC140" i="28"/>
  <c r="DB140" i="28"/>
  <c r="EK140" i="28" s="1"/>
  <c r="DA140" i="28"/>
  <c r="EJ140" i="28" s="1"/>
  <c r="CZ140" i="28"/>
  <c r="EI140" i="28" s="1"/>
  <c r="CY140" i="28"/>
  <c r="EH140" i="28" s="1"/>
  <c r="CX140" i="28"/>
  <c r="CW140" i="28"/>
  <c r="FP140" i="28" s="1"/>
  <c r="CV140" i="28"/>
  <c r="EE140" i="28" s="1"/>
  <c r="CU140" i="28"/>
  <c r="ED140" i="28" s="1"/>
  <c r="DT139" i="28"/>
  <c r="GM139" i="28" s="1"/>
  <c r="DS139" i="28"/>
  <c r="GL139" i="28" s="1"/>
  <c r="DR139" i="28"/>
  <c r="GK139" i="28" s="1"/>
  <c r="DQ139" i="28"/>
  <c r="GJ139" i="28" s="1"/>
  <c r="DP139" i="28"/>
  <c r="GI139" i="28" s="1"/>
  <c r="DO139" i="28"/>
  <c r="GH139" i="28" s="1"/>
  <c r="DN139" i="28"/>
  <c r="GG139" i="28" s="1"/>
  <c r="DM139" i="28"/>
  <c r="GF139" i="28" s="1"/>
  <c r="DL139" i="28"/>
  <c r="GE139" i="28" s="1"/>
  <c r="DK139" i="28"/>
  <c r="ET139" i="28" s="1"/>
  <c r="DJ139" i="28"/>
  <c r="GC139" i="28" s="1"/>
  <c r="DI139" i="28"/>
  <c r="GB139" i="28" s="1"/>
  <c r="DH139" i="28"/>
  <c r="GA139" i="28" s="1"/>
  <c r="DG139" i="28"/>
  <c r="FZ139" i="28" s="1"/>
  <c r="DF139" i="28"/>
  <c r="EO139" i="28" s="1"/>
  <c r="DE139" i="28"/>
  <c r="FX139" i="28" s="1"/>
  <c r="DD139" i="28"/>
  <c r="FW139" i="28" s="1"/>
  <c r="DC139" i="28"/>
  <c r="FV139" i="28" s="1"/>
  <c r="DB139" i="28"/>
  <c r="FU139" i="28" s="1"/>
  <c r="DA139" i="28"/>
  <c r="FT139" i="28" s="1"/>
  <c r="CZ139" i="28"/>
  <c r="FS139" i="28" s="1"/>
  <c r="CY139" i="28"/>
  <c r="FR139" i="28" s="1"/>
  <c r="CX139" i="28"/>
  <c r="CW139" i="28"/>
  <c r="FP139" i="28" s="1"/>
  <c r="CV139" i="28"/>
  <c r="FO139" i="28" s="1"/>
  <c r="CU139" i="28"/>
  <c r="ED139" i="28" s="1"/>
  <c r="DT138" i="28"/>
  <c r="FC138" i="28" s="1"/>
  <c r="DS138" i="28"/>
  <c r="FB138" i="28" s="1"/>
  <c r="DR138" i="28"/>
  <c r="FA138" i="28" s="1"/>
  <c r="DQ138" i="28"/>
  <c r="EZ138" i="28" s="1"/>
  <c r="DP138" i="28"/>
  <c r="GI138" i="28" s="1"/>
  <c r="DO138" i="28"/>
  <c r="EX138" i="28" s="1"/>
  <c r="DN138" i="28"/>
  <c r="EW138" i="28" s="1"/>
  <c r="DM138" i="28"/>
  <c r="GF138" i="28" s="1"/>
  <c r="DL138" i="28"/>
  <c r="EU138" i="28" s="1"/>
  <c r="DK138" i="28"/>
  <c r="GD138" i="28" s="1"/>
  <c r="DJ138" i="28"/>
  <c r="GC138" i="28" s="1"/>
  <c r="DI138" i="28"/>
  <c r="ER138" i="28" s="1"/>
  <c r="DH138" i="28"/>
  <c r="GA138" i="28" s="1"/>
  <c r="DG138" i="28"/>
  <c r="FZ138" i="28" s="1"/>
  <c r="DF138" i="28"/>
  <c r="FY138" i="28" s="1"/>
  <c r="DE138" i="28"/>
  <c r="EN138" i="28" s="1"/>
  <c r="DD138" i="28"/>
  <c r="DC138" i="28"/>
  <c r="EL138" i="28" s="1"/>
  <c r="DB138" i="28"/>
  <c r="DA138" i="28"/>
  <c r="CZ138" i="28"/>
  <c r="EI138" i="28" s="1"/>
  <c r="CY138" i="28"/>
  <c r="FR138" i="28" s="1"/>
  <c r="CX138" i="28"/>
  <c r="FQ138" i="28" s="1"/>
  <c r="CW138" i="28"/>
  <c r="EF138" i="28" s="1"/>
  <c r="CV138" i="28"/>
  <c r="FO138" i="28" s="1"/>
  <c r="CU138" i="28"/>
  <c r="DT137" i="28"/>
  <c r="FC137" i="28" s="1"/>
  <c r="DS137" i="28"/>
  <c r="DR137" i="28"/>
  <c r="FA137" i="28" s="1"/>
  <c r="DQ137" i="28"/>
  <c r="EZ137" i="28" s="1"/>
  <c r="DP137" i="28"/>
  <c r="EY137" i="28" s="1"/>
  <c r="DO137" i="28"/>
  <c r="EX137" i="28" s="1"/>
  <c r="DN137" i="28"/>
  <c r="GG137" i="28" s="1"/>
  <c r="DM137" i="28"/>
  <c r="EV137" i="28" s="1"/>
  <c r="DL137" i="28"/>
  <c r="GE137" i="28" s="1"/>
  <c r="DK137" i="28"/>
  <c r="GD137" i="28" s="1"/>
  <c r="DJ137" i="28"/>
  <c r="GC137" i="28" s="1"/>
  <c r="DI137" i="28"/>
  <c r="ER137" i="28" s="1"/>
  <c r="DH137" i="28"/>
  <c r="GA137" i="28" s="1"/>
  <c r="DG137" i="28"/>
  <c r="DF137" i="28"/>
  <c r="EO137" i="28" s="1"/>
  <c r="DE137" i="28"/>
  <c r="EN137" i="28" s="1"/>
  <c r="DD137" i="28"/>
  <c r="EM137" i="28" s="1"/>
  <c r="DC137" i="28"/>
  <c r="EL137" i="28" s="1"/>
  <c r="DB137" i="28"/>
  <c r="FU137" i="28" s="1"/>
  <c r="DA137" i="28"/>
  <c r="EJ137" i="28" s="1"/>
  <c r="CZ137" i="28"/>
  <c r="EI137" i="28" s="1"/>
  <c r="CY137" i="28"/>
  <c r="FR137" i="28" s="1"/>
  <c r="CX137" i="28"/>
  <c r="EG137" i="28" s="1"/>
  <c r="CW137" i="28"/>
  <c r="FP137" i="28" s="1"/>
  <c r="CV137" i="28"/>
  <c r="FO137" i="28" s="1"/>
  <c r="CU137" i="28"/>
  <c r="DT136" i="28"/>
  <c r="FC136" i="28" s="1"/>
  <c r="DS136" i="28"/>
  <c r="DR136" i="28"/>
  <c r="FA136" i="28" s="1"/>
  <c r="DQ136" i="28"/>
  <c r="EZ136" i="28" s="1"/>
  <c r="DP136" i="28"/>
  <c r="EY136" i="28" s="1"/>
  <c r="DO136" i="28"/>
  <c r="GH136" i="28" s="1"/>
  <c r="DN136" i="28"/>
  <c r="DM136" i="28"/>
  <c r="EV136" i="28" s="1"/>
  <c r="DL136" i="28"/>
  <c r="EU136" i="28" s="1"/>
  <c r="DK136" i="28"/>
  <c r="GD136" i="28" s="1"/>
  <c r="DJ136" i="28"/>
  <c r="GC136" i="28" s="1"/>
  <c r="DI136" i="28"/>
  <c r="GB136" i="28" s="1"/>
  <c r="DH136" i="28"/>
  <c r="GA136" i="28" s="1"/>
  <c r="DG136" i="28"/>
  <c r="FZ136" i="28" s="1"/>
  <c r="DF136" i="28"/>
  <c r="FY136" i="28" s="1"/>
  <c r="DE136" i="28"/>
  <c r="FX136" i="28" s="1"/>
  <c r="DD136" i="28"/>
  <c r="DC136" i="28"/>
  <c r="FV136" i="28" s="1"/>
  <c r="DB136" i="28"/>
  <c r="EK136" i="28" s="1"/>
  <c r="DA136" i="28"/>
  <c r="FT136" i="28" s="1"/>
  <c r="CZ136" i="28"/>
  <c r="FS136" i="28" s="1"/>
  <c r="CY136" i="28"/>
  <c r="EH136" i="28" s="1"/>
  <c r="CX136" i="28"/>
  <c r="FQ136" i="28" s="1"/>
  <c r="CW136" i="28"/>
  <c r="EF136" i="28" s="1"/>
  <c r="CV136" i="28"/>
  <c r="FO136" i="28" s="1"/>
  <c r="CU136" i="28"/>
  <c r="FN136" i="28" s="1"/>
  <c r="DT135" i="28"/>
  <c r="FC135" i="28" s="1"/>
  <c r="DS135" i="28"/>
  <c r="FB135" i="28" s="1"/>
  <c r="DR135" i="28"/>
  <c r="FA135" i="28" s="1"/>
  <c r="DQ135" i="28"/>
  <c r="GJ135" i="28" s="1"/>
  <c r="DP135" i="28"/>
  <c r="EY135" i="28" s="1"/>
  <c r="DO135" i="28"/>
  <c r="DN135" i="28"/>
  <c r="EW135" i="28" s="1"/>
  <c r="DM135" i="28"/>
  <c r="EV135" i="28" s="1"/>
  <c r="DL135" i="28"/>
  <c r="EU135" i="28" s="1"/>
  <c r="DK135" i="28"/>
  <c r="GD135" i="28" s="1"/>
  <c r="DJ135" i="28"/>
  <c r="GC135" i="28" s="1"/>
  <c r="DI135" i="28"/>
  <c r="ER135" i="28" s="1"/>
  <c r="DH135" i="28"/>
  <c r="GA135" i="28" s="1"/>
  <c r="DG135" i="28"/>
  <c r="FZ135" i="28" s="1"/>
  <c r="DF135" i="28"/>
  <c r="EO135" i="28" s="1"/>
  <c r="DE135" i="28"/>
  <c r="FX135" i="28" s="1"/>
  <c r="DD135" i="28"/>
  <c r="FW135" i="28" s="1"/>
  <c r="DC135" i="28"/>
  <c r="FV135" i="28" s="1"/>
  <c r="DB135" i="28"/>
  <c r="FU135" i="28" s="1"/>
  <c r="DA135" i="28"/>
  <c r="FT135" i="28" s="1"/>
  <c r="CZ135" i="28"/>
  <c r="EI135" i="28" s="1"/>
  <c r="CY135" i="28"/>
  <c r="FR135" i="28" s="1"/>
  <c r="CX135" i="28"/>
  <c r="FQ135" i="28" s="1"/>
  <c r="CW135" i="28"/>
  <c r="FP135" i="28" s="1"/>
  <c r="CV135" i="28"/>
  <c r="FO135" i="28" s="1"/>
  <c r="CU135" i="28"/>
  <c r="FN135" i="28" s="1"/>
  <c r="DT134" i="28"/>
  <c r="FC134" i="28" s="1"/>
  <c r="DS134" i="28"/>
  <c r="GL134" i="28" s="1"/>
  <c r="DR134" i="28"/>
  <c r="FA134" i="28" s="1"/>
  <c r="DQ134" i="28"/>
  <c r="DP134" i="28"/>
  <c r="EY134" i="28" s="1"/>
  <c r="DO134" i="28"/>
  <c r="EX134" i="28" s="1"/>
  <c r="DN134" i="28"/>
  <c r="EW134" i="28" s="1"/>
  <c r="DM134" i="28"/>
  <c r="EV134" i="28" s="1"/>
  <c r="DL134" i="28"/>
  <c r="EU134" i="28" s="1"/>
  <c r="DK134" i="28"/>
  <c r="GD134" i="28" s="1"/>
  <c r="DJ134" i="28"/>
  <c r="GC134" i="28" s="1"/>
  <c r="DI134" i="28"/>
  <c r="ER134" i="28" s="1"/>
  <c r="DH134" i="28"/>
  <c r="EQ134" i="28" s="1"/>
  <c r="DG134" i="28"/>
  <c r="FZ134" i="28" s="1"/>
  <c r="DF134" i="28"/>
  <c r="EO134" i="28" s="1"/>
  <c r="DE134" i="28"/>
  <c r="FX134" i="28" s="1"/>
  <c r="DD134" i="28"/>
  <c r="FW134" i="28" s="1"/>
  <c r="DC134" i="28"/>
  <c r="EL134" i="28" s="1"/>
  <c r="DB134" i="28"/>
  <c r="EK134" i="28" s="1"/>
  <c r="DA134" i="28"/>
  <c r="EJ134" i="28" s="1"/>
  <c r="CZ134" i="28"/>
  <c r="FS134" i="28" s="1"/>
  <c r="CY134" i="28"/>
  <c r="FR134" i="28" s="1"/>
  <c r="CX134" i="28"/>
  <c r="FQ134" i="28" s="1"/>
  <c r="CW134" i="28"/>
  <c r="FP134" i="28" s="1"/>
  <c r="CV134" i="28"/>
  <c r="FO134" i="28" s="1"/>
  <c r="CU134" i="28"/>
  <c r="FN134" i="28" s="1"/>
  <c r="DT133" i="28"/>
  <c r="GM133" i="28" s="1"/>
  <c r="DS133" i="28"/>
  <c r="FB133" i="28" s="1"/>
  <c r="DR133" i="28"/>
  <c r="GK133" i="28" s="1"/>
  <c r="DQ133" i="28"/>
  <c r="GJ133" i="28" s="1"/>
  <c r="DP133" i="28"/>
  <c r="GI133" i="28" s="1"/>
  <c r="DO133" i="28"/>
  <c r="EX133" i="28" s="1"/>
  <c r="DN133" i="28"/>
  <c r="GG133" i="28" s="1"/>
  <c r="DM133" i="28"/>
  <c r="GF133" i="28" s="1"/>
  <c r="DL133" i="28"/>
  <c r="GE133" i="28" s="1"/>
  <c r="DK133" i="28"/>
  <c r="ET133" i="28" s="1"/>
  <c r="DJ133" i="28"/>
  <c r="ES133" i="28" s="1"/>
  <c r="DI133" i="28"/>
  <c r="ER133" i="28" s="1"/>
  <c r="DH133" i="28"/>
  <c r="GA133" i="28" s="1"/>
  <c r="DG133" i="28"/>
  <c r="FZ133" i="28" s="1"/>
  <c r="DF133" i="28"/>
  <c r="EO133" i="28" s="1"/>
  <c r="DE133" i="28"/>
  <c r="EN133" i="28" s="1"/>
  <c r="DD133" i="28"/>
  <c r="FW133" i="28" s="1"/>
  <c r="DC133" i="28"/>
  <c r="FV133" i="28" s="1"/>
  <c r="DB133" i="28"/>
  <c r="EK133" i="28" s="1"/>
  <c r="DA133" i="28"/>
  <c r="EJ133" i="28" s="1"/>
  <c r="CZ133" i="28"/>
  <c r="EI133" i="28" s="1"/>
  <c r="CY133" i="28"/>
  <c r="CX133" i="28"/>
  <c r="FQ133" i="28" s="1"/>
  <c r="CW133" i="28"/>
  <c r="EF133" i="28" s="1"/>
  <c r="CV133" i="28"/>
  <c r="EE133" i="28" s="1"/>
  <c r="CU133" i="28"/>
  <c r="FN133" i="28" s="1"/>
  <c r="DT132" i="28"/>
  <c r="GM132" i="28" s="1"/>
  <c r="DS132" i="28"/>
  <c r="GL132" i="28" s="1"/>
  <c r="DR132" i="28"/>
  <c r="GK132" i="28" s="1"/>
  <c r="DQ132" i="28"/>
  <c r="DP132" i="28"/>
  <c r="GI132" i="28" s="1"/>
  <c r="DO132" i="28"/>
  <c r="EX132" i="28" s="1"/>
  <c r="DN132" i="28"/>
  <c r="GG132" i="28" s="1"/>
  <c r="DM132" i="28"/>
  <c r="EV132" i="28" s="1"/>
  <c r="DL132" i="28"/>
  <c r="GE132" i="28" s="1"/>
  <c r="DK132" i="28"/>
  <c r="ET132" i="28" s="1"/>
  <c r="DJ132" i="28"/>
  <c r="ES132" i="28" s="1"/>
  <c r="DI132" i="28"/>
  <c r="DH132" i="28"/>
  <c r="EQ132" i="28" s="1"/>
  <c r="DG132" i="28"/>
  <c r="EP132" i="28" s="1"/>
  <c r="DF132" i="28"/>
  <c r="DE132" i="28"/>
  <c r="DD132" i="28"/>
  <c r="EM132" i="28" s="1"/>
  <c r="DC132" i="28"/>
  <c r="DB132" i="28"/>
  <c r="EK132" i="28" s="1"/>
  <c r="DA132" i="28"/>
  <c r="EJ132" i="28" s="1"/>
  <c r="CZ132" i="28"/>
  <c r="FS132" i="28" s="1"/>
  <c r="CY132" i="28"/>
  <c r="EH132" i="28" s="1"/>
  <c r="CX132" i="28"/>
  <c r="EG132" i="28" s="1"/>
  <c r="CW132" i="28"/>
  <c r="FP132" i="28" s="1"/>
  <c r="CV132" i="28"/>
  <c r="EE132" i="28" s="1"/>
  <c r="CU132" i="28"/>
  <c r="ED132" i="28" s="1"/>
  <c r="DT131" i="28"/>
  <c r="FC131" i="28" s="1"/>
  <c r="DS131" i="28"/>
  <c r="FB131" i="28" s="1"/>
  <c r="DR131" i="28"/>
  <c r="FA131" i="28" s="1"/>
  <c r="DQ131" i="28"/>
  <c r="DP131" i="28"/>
  <c r="GI131" i="28" s="1"/>
  <c r="DO131" i="28"/>
  <c r="EX131" i="28" s="1"/>
  <c r="DN131" i="28"/>
  <c r="GG131" i="28" s="1"/>
  <c r="DM131" i="28"/>
  <c r="GF131" i="28" s="1"/>
  <c r="DL131" i="28"/>
  <c r="EU131" i="28" s="1"/>
  <c r="DK131" i="28"/>
  <c r="GD131" i="28" s="1"/>
  <c r="DJ131" i="28"/>
  <c r="GC131" i="28" s="1"/>
  <c r="DI131" i="28"/>
  <c r="GB131" i="28" s="1"/>
  <c r="DH131" i="28"/>
  <c r="EQ131" i="28" s="1"/>
  <c r="DG131" i="28"/>
  <c r="FZ131" i="28" s="1"/>
  <c r="DF131" i="28"/>
  <c r="EO131" i="28" s="1"/>
  <c r="DE131" i="28"/>
  <c r="EN131" i="28" s="1"/>
  <c r="DD131" i="28"/>
  <c r="DC131" i="28"/>
  <c r="EL131" i="28" s="1"/>
  <c r="DB131" i="28"/>
  <c r="EK131" i="28" s="1"/>
  <c r="DA131" i="28"/>
  <c r="FT131" i="28" s="1"/>
  <c r="CZ131" i="28"/>
  <c r="EI131" i="28" s="1"/>
  <c r="CY131" i="28"/>
  <c r="EH131" i="28" s="1"/>
  <c r="CX131" i="28"/>
  <c r="FQ131" i="28" s="1"/>
  <c r="CW131" i="28"/>
  <c r="EF131" i="28" s="1"/>
  <c r="CV131" i="28"/>
  <c r="FO131" i="28" s="1"/>
  <c r="CU131" i="28"/>
  <c r="FN131" i="28" s="1"/>
  <c r="DT130" i="28"/>
  <c r="FC130" i="28" s="1"/>
  <c r="DS130" i="28"/>
  <c r="DR130" i="28"/>
  <c r="FA130" i="28" s="1"/>
  <c r="DQ130" i="28"/>
  <c r="GJ130" i="28" s="1"/>
  <c r="DP130" i="28"/>
  <c r="EY130" i="28" s="1"/>
  <c r="DO130" i="28"/>
  <c r="GH130" i="28" s="1"/>
  <c r="DN130" i="28"/>
  <c r="GG130" i="28" s="1"/>
  <c r="DM130" i="28"/>
  <c r="EV130" i="28" s="1"/>
  <c r="DL130" i="28"/>
  <c r="EU130" i="28" s="1"/>
  <c r="DK130" i="28"/>
  <c r="ET130" i="28" s="1"/>
  <c r="DJ130" i="28"/>
  <c r="GC130" i="28" s="1"/>
  <c r="DI130" i="28"/>
  <c r="GB130" i="28" s="1"/>
  <c r="DH130" i="28"/>
  <c r="GA130" i="28" s="1"/>
  <c r="DG130" i="28"/>
  <c r="EP130" i="28" s="1"/>
  <c r="DF130" i="28"/>
  <c r="EO130" i="28" s="1"/>
  <c r="DE130" i="28"/>
  <c r="DD130" i="28"/>
  <c r="DC130" i="28"/>
  <c r="EL130" i="28" s="1"/>
  <c r="DB130" i="28"/>
  <c r="FU130" i="28" s="1"/>
  <c r="DA130" i="28"/>
  <c r="EJ130" i="28" s="1"/>
  <c r="CZ130" i="28"/>
  <c r="EI130" i="28" s="1"/>
  <c r="CY130" i="28"/>
  <c r="FR130" i="28" s="1"/>
  <c r="CX130" i="28"/>
  <c r="CW130" i="28"/>
  <c r="FP130" i="28" s="1"/>
  <c r="CV130" i="28"/>
  <c r="FO130" i="28" s="1"/>
  <c r="CU130" i="28"/>
  <c r="ED130" i="28" s="1"/>
  <c r="DT129" i="28"/>
  <c r="GM129" i="28" s="1"/>
  <c r="DS129" i="28"/>
  <c r="FB129" i="28" s="1"/>
  <c r="DR129" i="28"/>
  <c r="FA129" i="28" s="1"/>
  <c r="DQ129" i="28"/>
  <c r="DP129" i="28"/>
  <c r="GI129" i="28" s="1"/>
  <c r="DO129" i="28"/>
  <c r="GH129" i="28" s="1"/>
  <c r="DN129" i="28"/>
  <c r="EW129" i="28" s="1"/>
  <c r="DM129" i="28"/>
  <c r="GF129" i="28" s="1"/>
  <c r="DL129" i="28"/>
  <c r="GE129" i="28" s="1"/>
  <c r="DK129" i="28"/>
  <c r="GD129" i="28" s="1"/>
  <c r="DJ129" i="28"/>
  <c r="GC129" i="28" s="1"/>
  <c r="DI129" i="28"/>
  <c r="ER129" i="28" s="1"/>
  <c r="DH129" i="28"/>
  <c r="EQ129" i="28" s="1"/>
  <c r="DG129" i="28"/>
  <c r="EP129" i="28" s="1"/>
  <c r="DF129" i="28"/>
  <c r="EO129" i="28" s="1"/>
  <c r="DE129" i="28"/>
  <c r="DD129" i="28"/>
  <c r="DC129" i="28"/>
  <c r="DB129" i="28"/>
  <c r="EK129" i="28" s="1"/>
  <c r="DA129" i="28"/>
  <c r="EJ129" i="28" s="1"/>
  <c r="CZ129" i="28"/>
  <c r="FS129" i="28" s="1"/>
  <c r="CY129" i="28"/>
  <c r="CX129" i="28"/>
  <c r="FQ129" i="28" s="1"/>
  <c r="CW129" i="28"/>
  <c r="FP129" i="28" s="1"/>
  <c r="CV129" i="28"/>
  <c r="EE129" i="28" s="1"/>
  <c r="CU129" i="28"/>
  <c r="DT128" i="28"/>
  <c r="FC128" i="28" s="1"/>
  <c r="DS128" i="28"/>
  <c r="FB128" i="28" s="1"/>
  <c r="DR128" i="28"/>
  <c r="DQ128" i="28"/>
  <c r="GJ128" i="28" s="1"/>
  <c r="DP128" i="28"/>
  <c r="GI128" i="28" s="1"/>
  <c r="DO128" i="28"/>
  <c r="EX128" i="28" s="1"/>
  <c r="DN128" i="28"/>
  <c r="EW128" i="28" s="1"/>
  <c r="DM128" i="28"/>
  <c r="GF128" i="28" s="1"/>
  <c r="DL128" i="28"/>
  <c r="DK128" i="28"/>
  <c r="GD128" i="28" s="1"/>
  <c r="DJ128" i="28"/>
  <c r="GC128" i="28" s="1"/>
  <c r="DI128" i="28"/>
  <c r="GB128" i="28" s="1"/>
  <c r="DH128" i="28"/>
  <c r="DG128" i="28"/>
  <c r="EP128" i="28" s="1"/>
  <c r="DF128" i="28"/>
  <c r="FY128" i="28" s="1"/>
  <c r="DE128" i="28"/>
  <c r="EN128" i="28" s="1"/>
  <c r="DD128" i="28"/>
  <c r="FW128" i="28" s="1"/>
  <c r="DC128" i="28"/>
  <c r="EL128" i="28" s="1"/>
  <c r="DB128" i="28"/>
  <c r="FU128" i="28" s="1"/>
  <c r="DA128" i="28"/>
  <c r="CZ128" i="28"/>
  <c r="EI128" i="28" s="1"/>
  <c r="CY128" i="28"/>
  <c r="FR128" i="28" s="1"/>
  <c r="CX128" i="28"/>
  <c r="FQ128" i="28" s="1"/>
  <c r="CW128" i="28"/>
  <c r="EF128" i="28" s="1"/>
  <c r="CV128" i="28"/>
  <c r="CU128" i="28"/>
  <c r="DT127" i="28"/>
  <c r="DS127" i="28"/>
  <c r="FB127" i="28" s="1"/>
  <c r="DR127" i="28"/>
  <c r="DQ127" i="28"/>
  <c r="GJ127" i="28" s="1"/>
  <c r="DP127" i="28"/>
  <c r="DO127" i="28"/>
  <c r="GH127" i="28" s="1"/>
  <c r="DN127" i="28"/>
  <c r="GG127" i="28" s="1"/>
  <c r="DM127" i="28"/>
  <c r="GF127" i="28" s="1"/>
  <c r="DL127" i="28"/>
  <c r="DK127" i="28"/>
  <c r="GD127" i="28" s="1"/>
  <c r="DJ127" i="28"/>
  <c r="GC127" i="28" s="1"/>
  <c r="DI127" i="28"/>
  <c r="GB127" i="28" s="1"/>
  <c r="DH127" i="28"/>
  <c r="GA127" i="28" s="1"/>
  <c r="DG127" i="28"/>
  <c r="EP127" i="28" s="1"/>
  <c r="DF127" i="28"/>
  <c r="FY127" i="28" s="1"/>
  <c r="DE127" i="28"/>
  <c r="DD127" i="28"/>
  <c r="DC127" i="28"/>
  <c r="DB127" i="28"/>
  <c r="EK127" i="28" s="1"/>
  <c r="DA127" i="28"/>
  <c r="EJ127" i="28" s="1"/>
  <c r="CZ127" i="28"/>
  <c r="EI127" i="28" s="1"/>
  <c r="CY127" i="28"/>
  <c r="EH127" i="28" s="1"/>
  <c r="CX127" i="28"/>
  <c r="FQ127" i="28" s="1"/>
  <c r="CW127" i="28"/>
  <c r="EF127" i="28" s="1"/>
  <c r="CV127" i="28"/>
  <c r="FO127" i="28" s="1"/>
  <c r="CU127" i="28"/>
  <c r="ED127" i="28" s="1"/>
  <c r="DT126" i="28"/>
  <c r="FC126" i="28" s="1"/>
  <c r="DS126" i="28"/>
  <c r="GL126" i="28" s="1"/>
  <c r="DR126" i="28"/>
  <c r="FA126" i="28" s="1"/>
  <c r="DQ126" i="28"/>
  <c r="GJ126" i="28" s="1"/>
  <c r="DP126" i="28"/>
  <c r="EY126" i="28" s="1"/>
  <c r="DO126" i="28"/>
  <c r="GH126" i="28" s="1"/>
  <c r="DN126" i="28"/>
  <c r="GG126" i="28" s="1"/>
  <c r="DM126" i="28"/>
  <c r="EV126" i="28" s="1"/>
  <c r="DL126" i="28"/>
  <c r="GE126" i="28" s="1"/>
  <c r="DK126" i="28"/>
  <c r="GD126" i="28" s="1"/>
  <c r="DJ126" i="28"/>
  <c r="GC126" i="28" s="1"/>
  <c r="DI126" i="28"/>
  <c r="ER126" i="28" s="1"/>
  <c r="DH126" i="28"/>
  <c r="EQ126" i="28" s="1"/>
  <c r="DG126" i="28"/>
  <c r="FZ126" i="28" s="1"/>
  <c r="DF126" i="28"/>
  <c r="FY126" i="28" s="1"/>
  <c r="DE126" i="28"/>
  <c r="EN126" i="28" s="1"/>
  <c r="DD126" i="28"/>
  <c r="FW126" i="28" s="1"/>
  <c r="DC126" i="28"/>
  <c r="EL126" i="28" s="1"/>
  <c r="DB126" i="28"/>
  <c r="EK126" i="28" s="1"/>
  <c r="DA126" i="28"/>
  <c r="EJ126" i="28" s="1"/>
  <c r="CZ126" i="28"/>
  <c r="FS126" i="28" s="1"/>
  <c r="CY126" i="28"/>
  <c r="FR126" i="28" s="1"/>
  <c r="CX126" i="28"/>
  <c r="EG126" i="28" s="1"/>
  <c r="CW126" i="28"/>
  <c r="FP126" i="28" s="1"/>
  <c r="CV126" i="28"/>
  <c r="EE126" i="28" s="1"/>
  <c r="CU126" i="28"/>
  <c r="DT125" i="28"/>
  <c r="GM125" i="28" s="1"/>
  <c r="DS125" i="28"/>
  <c r="GL125" i="28" s="1"/>
  <c r="DR125" i="28"/>
  <c r="FA125" i="28" s="1"/>
  <c r="DQ125" i="28"/>
  <c r="GJ125" i="28" s="1"/>
  <c r="DP125" i="28"/>
  <c r="GI125" i="28" s="1"/>
  <c r="DO125" i="28"/>
  <c r="GH125" i="28" s="1"/>
  <c r="DN125" i="28"/>
  <c r="EW125" i="28" s="1"/>
  <c r="DM125" i="28"/>
  <c r="DL125" i="28"/>
  <c r="DK125" i="28"/>
  <c r="GD125" i="28" s="1"/>
  <c r="DJ125" i="28"/>
  <c r="GC125" i="28" s="1"/>
  <c r="DI125" i="28"/>
  <c r="GB125" i="28" s="1"/>
  <c r="DH125" i="28"/>
  <c r="GA125" i="28" s="1"/>
  <c r="DG125" i="28"/>
  <c r="EP125" i="28" s="1"/>
  <c r="DF125" i="28"/>
  <c r="EO125" i="28" s="1"/>
  <c r="DE125" i="28"/>
  <c r="FX125" i="28" s="1"/>
  <c r="DD125" i="28"/>
  <c r="EM125" i="28" s="1"/>
  <c r="DC125" i="28"/>
  <c r="FV125" i="28" s="1"/>
  <c r="DB125" i="28"/>
  <c r="EK125" i="28" s="1"/>
  <c r="DA125" i="28"/>
  <c r="CZ125" i="28"/>
  <c r="CY125" i="28"/>
  <c r="EH125" i="28" s="1"/>
  <c r="CX125" i="28"/>
  <c r="EG125" i="28" s="1"/>
  <c r="CW125" i="28"/>
  <c r="FP125" i="28" s="1"/>
  <c r="CV125" i="28"/>
  <c r="FO125" i="28" s="1"/>
  <c r="CU125" i="28"/>
  <c r="FN125" i="28" s="1"/>
  <c r="DT124" i="28"/>
  <c r="FC124" i="28" s="1"/>
  <c r="DS124" i="28"/>
  <c r="DR124" i="28"/>
  <c r="DQ124" i="28"/>
  <c r="EZ124" i="28" s="1"/>
  <c r="DP124" i="28"/>
  <c r="EY124" i="28" s="1"/>
  <c r="DO124" i="28"/>
  <c r="EX124" i="28" s="1"/>
  <c r="DN124" i="28"/>
  <c r="EW124" i="28" s="1"/>
  <c r="DM124" i="28"/>
  <c r="EV124" i="28" s="1"/>
  <c r="DL124" i="28"/>
  <c r="GE124" i="28" s="1"/>
  <c r="DK124" i="28"/>
  <c r="GD124" i="28" s="1"/>
  <c r="DJ124" i="28"/>
  <c r="GC124" i="28" s="1"/>
  <c r="DI124" i="28"/>
  <c r="GB124" i="28" s="1"/>
  <c r="DH124" i="28"/>
  <c r="DG124" i="28"/>
  <c r="EP124" i="28" s="1"/>
  <c r="DF124" i="28"/>
  <c r="DE124" i="28"/>
  <c r="EN124" i="28" s="1"/>
  <c r="DD124" i="28"/>
  <c r="EM124" i="28" s="1"/>
  <c r="DC124" i="28"/>
  <c r="FV124" i="28" s="1"/>
  <c r="DB124" i="28"/>
  <c r="EK124" i="28" s="1"/>
  <c r="DA124" i="28"/>
  <c r="EJ124" i="28" s="1"/>
  <c r="CZ124" i="28"/>
  <c r="EI124" i="28" s="1"/>
  <c r="CY124" i="28"/>
  <c r="EH124" i="28" s="1"/>
  <c r="CX124" i="28"/>
  <c r="EG124" i="28" s="1"/>
  <c r="CW124" i="28"/>
  <c r="EF124" i="28" s="1"/>
  <c r="CV124" i="28"/>
  <c r="FO124" i="28" s="1"/>
  <c r="CU124" i="28"/>
  <c r="ED124" i="28" s="1"/>
  <c r="DT123" i="28"/>
  <c r="FC123" i="28" s="1"/>
  <c r="DS123" i="28"/>
  <c r="GL123" i="28" s="1"/>
  <c r="DR123" i="28"/>
  <c r="FA123" i="28" s="1"/>
  <c r="DQ123" i="28"/>
  <c r="EZ123" i="28" s="1"/>
  <c r="DP123" i="28"/>
  <c r="EY123" i="28" s="1"/>
  <c r="DO123" i="28"/>
  <c r="DN123" i="28"/>
  <c r="GG123" i="28" s="1"/>
  <c r="DM123" i="28"/>
  <c r="GF123" i="28" s="1"/>
  <c r="DL123" i="28"/>
  <c r="GE123" i="28" s="1"/>
  <c r="DK123" i="28"/>
  <c r="GD123" i="28" s="1"/>
  <c r="DJ123" i="28"/>
  <c r="GC123" i="28" s="1"/>
  <c r="DI123" i="28"/>
  <c r="GB123" i="28" s="1"/>
  <c r="DH123" i="28"/>
  <c r="EQ123" i="28" s="1"/>
  <c r="DG123" i="28"/>
  <c r="EP123" i="28" s="1"/>
  <c r="DF123" i="28"/>
  <c r="EO123" i="28" s="1"/>
  <c r="DE123" i="28"/>
  <c r="EN123" i="28" s="1"/>
  <c r="DD123" i="28"/>
  <c r="DC123" i="28"/>
  <c r="EL123" i="28" s="1"/>
  <c r="DB123" i="28"/>
  <c r="DA123" i="28"/>
  <c r="EJ123" i="28" s="1"/>
  <c r="CZ123" i="28"/>
  <c r="EI123" i="28" s="1"/>
  <c r="CY123" i="28"/>
  <c r="EH123" i="28" s="1"/>
  <c r="CX123" i="28"/>
  <c r="EG123" i="28" s="1"/>
  <c r="CW123" i="28"/>
  <c r="FP123" i="28" s="1"/>
  <c r="CV123" i="28"/>
  <c r="EE123" i="28" s="1"/>
  <c r="CU123" i="28"/>
  <c r="FN123" i="28" s="1"/>
  <c r="DT122" i="28"/>
  <c r="GM122" i="28" s="1"/>
  <c r="DS122" i="28"/>
  <c r="GL122" i="28" s="1"/>
  <c r="DR122" i="28"/>
  <c r="GK122" i="28" s="1"/>
  <c r="DQ122" i="28"/>
  <c r="GJ122" i="28" s="1"/>
  <c r="DP122" i="28"/>
  <c r="GI122" i="28" s="1"/>
  <c r="DO122" i="28"/>
  <c r="GH122" i="28" s="1"/>
  <c r="DN122" i="28"/>
  <c r="GG122" i="28" s="1"/>
  <c r="DM122" i="28"/>
  <c r="GF122" i="28" s="1"/>
  <c r="DL122" i="28"/>
  <c r="GE122" i="28" s="1"/>
  <c r="DK122" i="28"/>
  <c r="GD122" i="28" s="1"/>
  <c r="DJ122" i="28"/>
  <c r="GC122" i="28" s="1"/>
  <c r="DI122" i="28"/>
  <c r="DH122" i="28"/>
  <c r="GA122" i="28" s="1"/>
  <c r="DG122" i="28"/>
  <c r="EP122" i="28" s="1"/>
  <c r="DF122" i="28"/>
  <c r="FY122" i="28" s="1"/>
  <c r="DE122" i="28"/>
  <c r="EN122" i="28" s="1"/>
  <c r="DD122" i="28"/>
  <c r="DC122" i="28"/>
  <c r="FV122" i="28" s="1"/>
  <c r="DB122" i="28"/>
  <c r="FU122" i="28" s="1"/>
  <c r="DA122" i="28"/>
  <c r="FT122" i="28" s="1"/>
  <c r="CZ122" i="28"/>
  <c r="CY122" i="28"/>
  <c r="FR122" i="28" s="1"/>
  <c r="CX122" i="28"/>
  <c r="EG122" i="28" s="1"/>
  <c r="CW122" i="28"/>
  <c r="FP122" i="28" s="1"/>
  <c r="CV122" i="28"/>
  <c r="FO122" i="28" s="1"/>
  <c r="CU122" i="28"/>
  <c r="FN122" i="28" s="1"/>
  <c r="DT121" i="28"/>
  <c r="GM121" i="28" s="1"/>
  <c r="DS121" i="28"/>
  <c r="GL121" i="28" s="1"/>
  <c r="DR121" i="28"/>
  <c r="GK121" i="28" s="1"/>
  <c r="DQ121" i="28"/>
  <c r="GJ121" i="28" s="1"/>
  <c r="DP121" i="28"/>
  <c r="GI121" i="28" s="1"/>
  <c r="DO121" i="28"/>
  <c r="GH121" i="28" s="1"/>
  <c r="DN121" i="28"/>
  <c r="GG121" i="28" s="1"/>
  <c r="DM121" i="28"/>
  <c r="GF121" i="28" s="1"/>
  <c r="DL121" i="28"/>
  <c r="GE121" i="28" s="1"/>
  <c r="DK121" i="28"/>
  <c r="GD121" i="28" s="1"/>
  <c r="DJ121" i="28"/>
  <c r="GC121" i="28" s="1"/>
  <c r="DI121" i="28"/>
  <c r="DH121" i="28"/>
  <c r="EQ121" i="28" s="1"/>
  <c r="DG121" i="28"/>
  <c r="FZ121" i="28" s="1"/>
  <c r="DF121" i="28"/>
  <c r="FY121" i="28" s="1"/>
  <c r="DE121" i="28"/>
  <c r="FX121" i="28" s="1"/>
  <c r="DD121" i="28"/>
  <c r="FW121" i="28" s="1"/>
  <c r="DC121" i="28"/>
  <c r="FV121" i="28" s="1"/>
  <c r="DB121" i="28"/>
  <c r="FU121" i="28" s="1"/>
  <c r="DA121" i="28"/>
  <c r="CZ121" i="28"/>
  <c r="FS121" i="28" s="1"/>
  <c r="CY121" i="28"/>
  <c r="FR121" i="28" s="1"/>
  <c r="CX121" i="28"/>
  <c r="EG121" i="28" s="1"/>
  <c r="CW121" i="28"/>
  <c r="EF121" i="28" s="1"/>
  <c r="CV121" i="28"/>
  <c r="CU121" i="28"/>
  <c r="FN121" i="28" s="1"/>
  <c r="DT120" i="28"/>
  <c r="GM120" i="28" s="1"/>
  <c r="DS120" i="28"/>
  <c r="GL120" i="28" s="1"/>
  <c r="DR120" i="28"/>
  <c r="GK120" i="28" s="1"/>
  <c r="DQ120" i="28"/>
  <c r="GJ120" i="28" s="1"/>
  <c r="DP120" i="28"/>
  <c r="GI120" i="28" s="1"/>
  <c r="DO120" i="28"/>
  <c r="GH120" i="28" s="1"/>
  <c r="DN120" i="28"/>
  <c r="GG120" i="28" s="1"/>
  <c r="DM120" i="28"/>
  <c r="GF120" i="28" s="1"/>
  <c r="DL120" i="28"/>
  <c r="GE120" i="28" s="1"/>
  <c r="DK120" i="28"/>
  <c r="GD120" i="28" s="1"/>
  <c r="DJ120" i="28"/>
  <c r="GC120" i="28" s="1"/>
  <c r="DI120" i="28"/>
  <c r="DH120" i="28"/>
  <c r="GA120" i="28" s="1"/>
  <c r="DG120" i="28"/>
  <c r="FZ120" i="28" s="1"/>
  <c r="DF120" i="28"/>
  <c r="EO120" i="28" s="1"/>
  <c r="DE120" i="28"/>
  <c r="FX120" i="28" s="1"/>
  <c r="DD120" i="28"/>
  <c r="EM120" i="28" s="1"/>
  <c r="DC120" i="28"/>
  <c r="FV120" i="28" s="1"/>
  <c r="DB120" i="28"/>
  <c r="FU120" i="28" s="1"/>
  <c r="DA120" i="28"/>
  <c r="FT120" i="28" s="1"/>
  <c r="CZ120" i="28"/>
  <c r="FS120" i="28" s="1"/>
  <c r="CY120" i="28"/>
  <c r="CX120" i="28"/>
  <c r="FQ120" i="28" s="1"/>
  <c r="CW120" i="28"/>
  <c r="FP120" i="28" s="1"/>
  <c r="CV120" i="28"/>
  <c r="FO120" i="28" s="1"/>
  <c r="CU120" i="28"/>
  <c r="FN120" i="28" s="1"/>
  <c r="DT119" i="28"/>
  <c r="GM119" i="28" s="1"/>
  <c r="DS119" i="28"/>
  <c r="GL119" i="28" s="1"/>
  <c r="DR119" i="28"/>
  <c r="GK119" i="28" s="1"/>
  <c r="DQ119" i="28"/>
  <c r="GJ119" i="28" s="1"/>
  <c r="DP119" i="28"/>
  <c r="GI119" i="28" s="1"/>
  <c r="DO119" i="28"/>
  <c r="GH119" i="28" s="1"/>
  <c r="DN119" i="28"/>
  <c r="GG119" i="28" s="1"/>
  <c r="DM119" i="28"/>
  <c r="GF119" i="28" s="1"/>
  <c r="DL119" i="28"/>
  <c r="GE119" i="28" s="1"/>
  <c r="DK119" i="28"/>
  <c r="GD119" i="28" s="1"/>
  <c r="DJ119" i="28"/>
  <c r="ES119" i="28" s="1"/>
  <c r="DI119" i="28"/>
  <c r="DH119" i="28"/>
  <c r="DG119" i="28"/>
  <c r="EP119" i="28" s="1"/>
  <c r="DF119" i="28"/>
  <c r="FY119" i="28" s="1"/>
  <c r="DE119" i="28"/>
  <c r="EN119" i="28" s="1"/>
  <c r="DD119" i="28"/>
  <c r="EM119" i="28" s="1"/>
  <c r="DC119" i="28"/>
  <c r="FV119" i="28" s="1"/>
  <c r="DB119" i="28"/>
  <c r="DA119" i="28"/>
  <c r="FT119" i="28" s="1"/>
  <c r="CZ119" i="28"/>
  <c r="EI119" i="28" s="1"/>
  <c r="CY119" i="28"/>
  <c r="EH119" i="28" s="1"/>
  <c r="CX119" i="28"/>
  <c r="EG119" i="28" s="1"/>
  <c r="CW119" i="28"/>
  <c r="CV119" i="28"/>
  <c r="CU119" i="28"/>
  <c r="ED119" i="28" s="1"/>
  <c r="DT118" i="28"/>
  <c r="FC118" i="28" s="1"/>
  <c r="DS118" i="28"/>
  <c r="GL118" i="28" s="1"/>
  <c r="DR118" i="28"/>
  <c r="FA118" i="28" s="1"/>
  <c r="DQ118" i="28"/>
  <c r="EZ118" i="28" s="1"/>
  <c r="DP118" i="28"/>
  <c r="GI118" i="28" s="1"/>
  <c r="DO118" i="28"/>
  <c r="EX118" i="28" s="1"/>
  <c r="DN118" i="28"/>
  <c r="EW118" i="28" s="1"/>
  <c r="DM118" i="28"/>
  <c r="DL118" i="28"/>
  <c r="GE118" i="28" s="1"/>
  <c r="DK118" i="28"/>
  <c r="ET118" i="28" s="1"/>
  <c r="DJ118" i="28"/>
  <c r="GC118" i="28" s="1"/>
  <c r="DI118" i="28"/>
  <c r="GB118" i="28" s="1"/>
  <c r="DH118" i="28"/>
  <c r="GA118" i="28" s="1"/>
  <c r="DG118" i="28"/>
  <c r="FZ118" i="28" s="1"/>
  <c r="DF118" i="28"/>
  <c r="FY118" i="28" s="1"/>
  <c r="DE118" i="28"/>
  <c r="FX118" i="28" s="1"/>
  <c r="DD118" i="28"/>
  <c r="DC118" i="28"/>
  <c r="FV118" i="28" s="1"/>
  <c r="DB118" i="28"/>
  <c r="FU118" i="28" s="1"/>
  <c r="DA118" i="28"/>
  <c r="FT118" i="28" s="1"/>
  <c r="CZ118" i="28"/>
  <c r="CY118" i="28"/>
  <c r="FR118" i="28" s="1"/>
  <c r="CX118" i="28"/>
  <c r="EG118" i="28" s="1"/>
  <c r="CW118" i="28"/>
  <c r="FP118" i="28" s="1"/>
  <c r="CV118" i="28"/>
  <c r="FO118" i="28" s="1"/>
  <c r="CU118" i="28"/>
  <c r="FN118" i="28" s="1"/>
  <c r="DT117" i="28"/>
  <c r="GM117" i="28" s="1"/>
  <c r="DS117" i="28"/>
  <c r="GL117" i="28" s="1"/>
  <c r="DR117" i="28"/>
  <c r="GK117" i="28" s="1"/>
  <c r="DQ117" i="28"/>
  <c r="GJ117" i="28" s="1"/>
  <c r="DP117" i="28"/>
  <c r="GI117" i="28" s="1"/>
  <c r="DO117" i="28"/>
  <c r="GH117" i="28" s="1"/>
  <c r="DN117" i="28"/>
  <c r="GG117" i="28" s="1"/>
  <c r="DM117" i="28"/>
  <c r="GF117" i="28" s="1"/>
  <c r="DL117" i="28"/>
  <c r="GE117" i="28" s="1"/>
  <c r="DK117" i="28"/>
  <c r="GD117" i="28" s="1"/>
  <c r="DJ117" i="28"/>
  <c r="GC117" i="28" s="1"/>
  <c r="DI117" i="28"/>
  <c r="GB117" i="28" s="1"/>
  <c r="DH117" i="28"/>
  <c r="DG117" i="28"/>
  <c r="FZ117" i="28" s="1"/>
  <c r="DF117" i="28"/>
  <c r="FY117" i="28" s="1"/>
  <c r="DE117" i="28"/>
  <c r="FX117" i="28" s="1"/>
  <c r="DD117" i="28"/>
  <c r="FW117" i="28" s="1"/>
  <c r="DC117" i="28"/>
  <c r="EL117" i="28" s="1"/>
  <c r="DB117" i="28"/>
  <c r="FU117" i="28" s="1"/>
  <c r="DA117" i="28"/>
  <c r="CZ117" i="28"/>
  <c r="FS117" i="28" s="1"/>
  <c r="CY117" i="28"/>
  <c r="FR117" i="28" s="1"/>
  <c r="CX117" i="28"/>
  <c r="FQ117" i="28" s="1"/>
  <c r="CW117" i="28"/>
  <c r="FP117" i="28" s="1"/>
  <c r="CV117" i="28"/>
  <c r="EE117" i="28" s="1"/>
  <c r="CU117" i="28"/>
  <c r="FN117" i="28" s="1"/>
  <c r="DT116" i="28"/>
  <c r="GM116" i="28" s="1"/>
  <c r="DS116" i="28"/>
  <c r="GL116" i="28" s="1"/>
  <c r="DR116" i="28"/>
  <c r="GK116" i="28" s="1"/>
  <c r="DQ116" i="28"/>
  <c r="GJ116" i="28" s="1"/>
  <c r="DP116" i="28"/>
  <c r="GI116" i="28" s="1"/>
  <c r="DO116" i="28"/>
  <c r="GH116" i="28" s="1"/>
  <c r="DN116" i="28"/>
  <c r="GG116" i="28" s="1"/>
  <c r="DM116" i="28"/>
  <c r="GF116" i="28" s="1"/>
  <c r="DL116" i="28"/>
  <c r="GE116" i="28" s="1"/>
  <c r="DK116" i="28"/>
  <c r="GD116" i="28" s="1"/>
  <c r="DJ116" i="28"/>
  <c r="GC116" i="28" s="1"/>
  <c r="DI116" i="28"/>
  <c r="DH116" i="28"/>
  <c r="GA116" i="28" s="1"/>
  <c r="DG116" i="28"/>
  <c r="FZ116" i="28" s="1"/>
  <c r="DF116" i="28"/>
  <c r="FY116" i="28" s="1"/>
  <c r="DE116" i="28"/>
  <c r="FX116" i="28" s="1"/>
  <c r="DD116" i="28"/>
  <c r="FW116" i="28" s="1"/>
  <c r="DC116" i="28"/>
  <c r="FV116" i="28" s="1"/>
  <c r="DB116" i="28"/>
  <c r="FU116" i="28" s="1"/>
  <c r="DA116" i="28"/>
  <c r="FT116" i="28" s="1"/>
  <c r="CZ116" i="28"/>
  <c r="FS116" i="28" s="1"/>
  <c r="CY116" i="28"/>
  <c r="CX116" i="28"/>
  <c r="EG116" i="28" s="1"/>
  <c r="CW116" i="28"/>
  <c r="FP116" i="28" s="1"/>
  <c r="CV116" i="28"/>
  <c r="FO116" i="28" s="1"/>
  <c r="CU116" i="28"/>
  <c r="FN116" i="28" s="1"/>
  <c r="DT115" i="28"/>
  <c r="GM115" i="28" s="1"/>
  <c r="DS115" i="28"/>
  <c r="DR115" i="28"/>
  <c r="DQ115" i="28"/>
  <c r="GJ115" i="28" s="1"/>
  <c r="DP115" i="28"/>
  <c r="GI115" i="28" s="1"/>
  <c r="DO115" i="28"/>
  <c r="GH115" i="28" s="1"/>
  <c r="DN115" i="28"/>
  <c r="GG115" i="28" s="1"/>
  <c r="DM115" i="28"/>
  <c r="EV115" i="28" s="1"/>
  <c r="DL115" i="28"/>
  <c r="GE115" i="28" s="1"/>
  <c r="DK115" i="28"/>
  <c r="ET115" i="28" s="1"/>
  <c r="DJ115" i="28"/>
  <c r="GC115" i="28" s="1"/>
  <c r="DI115" i="28"/>
  <c r="ER115" i="28" s="1"/>
  <c r="DH115" i="28"/>
  <c r="GA115" i="28" s="1"/>
  <c r="DG115" i="28"/>
  <c r="DF115" i="28"/>
  <c r="FY115" i="28" s="1"/>
  <c r="DE115" i="28"/>
  <c r="FX115" i="28" s="1"/>
  <c r="DD115" i="28"/>
  <c r="EM115" i="28" s="1"/>
  <c r="DC115" i="28"/>
  <c r="EL115" i="28" s="1"/>
  <c r="DB115" i="28"/>
  <c r="EK115" i="28" s="1"/>
  <c r="DA115" i="28"/>
  <c r="FT115" i="28" s="1"/>
  <c r="CZ115" i="28"/>
  <c r="FS115" i="28" s="1"/>
  <c r="CY115" i="28"/>
  <c r="CX115" i="28"/>
  <c r="EG115" i="28" s="1"/>
  <c r="CW115" i="28"/>
  <c r="EF115" i="28" s="1"/>
  <c r="CV115" i="28"/>
  <c r="FO115" i="28" s="1"/>
  <c r="CU115" i="28"/>
  <c r="DT114" i="28"/>
  <c r="FC114" i="28" s="1"/>
  <c r="DS114" i="28"/>
  <c r="GL114" i="28" s="1"/>
  <c r="DR114" i="28"/>
  <c r="FA114" i="28" s="1"/>
  <c r="DQ114" i="28"/>
  <c r="GJ114" i="28" s="1"/>
  <c r="DP114" i="28"/>
  <c r="GI114" i="28" s="1"/>
  <c r="DO114" i="28"/>
  <c r="EX114" i="28" s="1"/>
  <c r="DN114" i="28"/>
  <c r="GG114" i="28" s="1"/>
  <c r="DM114" i="28"/>
  <c r="GF114" i="28" s="1"/>
  <c r="DL114" i="28"/>
  <c r="GE114" i="28" s="1"/>
  <c r="DK114" i="28"/>
  <c r="GD114" i="28" s="1"/>
  <c r="DJ114" i="28"/>
  <c r="GC114" i="28" s="1"/>
  <c r="DI114" i="28"/>
  <c r="ER114" i="28" s="1"/>
  <c r="DH114" i="28"/>
  <c r="EQ114" i="28" s="1"/>
  <c r="DG114" i="28"/>
  <c r="DF114" i="28"/>
  <c r="EO114" i="28" s="1"/>
  <c r="DE114" i="28"/>
  <c r="EN114" i="28" s="1"/>
  <c r="DD114" i="28"/>
  <c r="EM114" i="28" s="1"/>
  <c r="DC114" i="28"/>
  <c r="EL114" i="28" s="1"/>
  <c r="DB114" i="28"/>
  <c r="FU114" i="28" s="1"/>
  <c r="DA114" i="28"/>
  <c r="EJ114" i="28" s="1"/>
  <c r="CZ114" i="28"/>
  <c r="EI114" i="28" s="1"/>
  <c r="CY114" i="28"/>
  <c r="CX114" i="28"/>
  <c r="FQ114" i="28" s="1"/>
  <c r="CW114" i="28"/>
  <c r="CV114" i="28"/>
  <c r="EE114" i="28" s="1"/>
  <c r="CU114" i="28"/>
  <c r="FN114" i="28" s="1"/>
  <c r="DT113" i="28"/>
  <c r="GM113" i="28" s="1"/>
  <c r="DS113" i="28"/>
  <c r="GL113" i="28" s="1"/>
  <c r="DR113" i="28"/>
  <c r="GK113" i="28" s="1"/>
  <c r="DQ113" i="28"/>
  <c r="GJ113" i="28" s="1"/>
  <c r="DP113" i="28"/>
  <c r="GI113" i="28" s="1"/>
  <c r="DO113" i="28"/>
  <c r="GH113" i="28" s="1"/>
  <c r="DN113" i="28"/>
  <c r="GG113" i="28" s="1"/>
  <c r="DM113" i="28"/>
  <c r="GF113" i="28" s="1"/>
  <c r="DL113" i="28"/>
  <c r="DK113" i="28"/>
  <c r="GD113" i="28" s="1"/>
  <c r="DJ113" i="28"/>
  <c r="GC113" i="28" s="1"/>
  <c r="DI113" i="28"/>
  <c r="GB113" i="28" s="1"/>
  <c r="DH113" i="28"/>
  <c r="GA113" i="28" s="1"/>
  <c r="DG113" i="28"/>
  <c r="FZ113" i="28" s="1"/>
  <c r="DF113" i="28"/>
  <c r="FY113" i="28" s="1"/>
  <c r="DE113" i="28"/>
  <c r="FX113" i="28" s="1"/>
  <c r="DD113" i="28"/>
  <c r="FW113" i="28" s="1"/>
  <c r="DC113" i="28"/>
  <c r="FV113" i="28" s="1"/>
  <c r="DB113" i="28"/>
  <c r="FU113" i="28" s="1"/>
  <c r="DA113" i="28"/>
  <c r="CZ113" i="28"/>
  <c r="CY113" i="28"/>
  <c r="EH113" i="28" s="1"/>
  <c r="CX113" i="28"/>
  <c r="FQ113" i="28" s="1"/>
  <c r="CW113" i="28"/>
  <c r="FP113" i="28" s="1"/>
  <c r="CV113" i="28"/>
  <c r="FO113" i="28" s="1"/>
  <c r="CU113" i="28"/>
  <c r="FN113" i="28" s="1"/>
  <c r="DT112" i="28"/>
  <c r="GM112" i="28" s="1"/>
  <c r="DS112" i="28"/>
  <c r="GL112" i="28" s="1"/>
  <c r="DR112" i="28"/>
  <c r="GK112" i="28" s="1"/>
  <c r="DQ112" i="28"/>
  <c r="GJ112" i="28" s="1"/>
  <c r="DP112" i="28"/>
  <c r="GI112" i="28" s="1"/>
  <c r="DO112" i="28"/>
  <c r="GH112" i="28" s="1"/>
  <c r="DN112" i="28"/>
  <c r="GG112" i="28" s="1"/>
  <c r="DM112" i="28"/>
  <c r="GF112" i="28" s="1"/>
  <c r="DL112" i="28"/>
  <c r="GE112" i="28" s="1"/>
  <c r="DK112" i="28"/>
  <c r="GD112" i="28" s="1"/>
  <c r="DJ112" i="28"/>
  <c r="DI112" i="28"/>
  <c r="GB112" i="28" s="1"/>
  <c r="DH112" i="28"/>
  <c r="GA112" i="28" s="1"/>
  <c r="DG112" i="28"/>
  <c r="FZ112" i="28" s="1"/>
  <c r="DF112" i="28"/>
  <c r="FY112" i="28" s="1"/>
  <c r="DE112" i="28"/>
  <c r="FX112" i="28" s="1"/>
  <c r="DD112" i="28"/>
  <c r="EM112" i="28" s="1"/>
  <c r="DC112" i="28"/>
  <c r="DB112" i="28"/>
  <c r="DA112" i="28"/>
  <c r="FT112" i="28" s="1"/>
  <c r="CZ112" i="28"/>
  <c r="FS112" i="28" s="1"/>
  <c r="CY112" i="28"/>
  <c r="FR112" i="28" s="1"/>
  <c r="CX112" i="28"/>
  <c r="CW112" i="28"/>
  <c r="EF112" i="28" s="1"/>
  <c r="CV112" i="28"/>
  <c r="FO112" i="28" s="1"/>
  <c r="CU112" i="28"/>
  <c r="FN112" i="28" s="1"/>
  <c r="DT111" i="28"/>
  <c r="FC111" i="28" s="1"/>
  <c r="DS111" i="28"/>
  <c r="FB111" i="28" s="1"/>
  <c r="DR111" i="28"/>
  <c r="FA111" i="28" s="1"/>
  <c r="DQ111" i="28"/>
  <c r="GJ111" i="28" s="1"/>
  <c r="DP111" i="28"/>
  <c r="DO111" i="28"/>
  <c r="GH111" i="28" s="1"/>
  <c r="DN111" i="28"/>
  <c r="EW111" i="28" s="1"/>
  <c r="DM111" i="28"/>
  <c r="GF111" i="28" s="1"/>
  <c r="DL111" i="28"/>
  <c r="GE111" i="28" s="1"/>
  <c r="DK111" i="28"/>
  <c r="GD111" i="28" s="1"/>
  <c r="DJ111" i="28"/>
  <c r="GC111" i="28" s="1"/>
  <c r="DI111" i="28"/>
  <c r="GB111" i="28" s="1"/>
  <c r="DH111" i="28"/>
  <c r="EQ111" i="28" s="1"/>
  <c r="DG111" i="28"/>
  <c r="DF111" i="28"/>
  <c r="EO111" i="28" s="1"/>
  <c r="DE111" i="28"/>
  <c r="FX111" i="28" s="1"/>
  <c r="DD111" i="28"/>
  <c r="DC111" i="28"/>
  <c r="EL111" i="28" s="1"/>
  <c r="DB111" i="28"/>
  <c r="DA111" i="28"/>
  <c r="CZ111" i="28"/>
  <c r="CY111" i="28"/>
  <c r="EH111" i="28" s="1"/>
  <c r="CX111" i="28"/>
  <c r="EG111" i="28" s="1"/>
  <c r="CW111" i="28"/>
  <c r="FP111" i="28" s="1"/>
  <c r="CV111" i="28"/>
  <c r="EE111" i="28" s="1"/>
  <c r="CU111" i="28"/>
  <c r="DT110" i="28"/>
  <c r="DS110" i="28"/>
  <c r="FB110" i="28" s="1"/>
  <c r="DR110" i="28"/>
  <c r="GK110" i="28" s="1"/>
  <c r="DQ110" i="28"/>
  <c r="DP110" i="28"/>
  <c r="EY110" i="28" s="1"/>
  <c r="DO110" i="28"/>
  <c r="EX110" i="28" s="1"/>
  <c r="DN110" i="28"/>
  <c r="EW110" i="28" s="1"/>
  <c r="DM110" i="28"/>
  <c r="GF110" i="28" s="1"/>
  <c r="DL110" i="28"/>
  <c r="EU110" i="28" s="1"/>
  <c r="DK110" i="28"/>
  <c r="GD110" i="28" s="1"/>
  <c r="DJ110" i="28"/>
  <c r="GC110" i="28" s="1"/>
  <c r="DI110" i="28"/>
  <c r="GB110" i="28" s="1"/>
  <c r="DH110" i="28"/>
  <c r="GA110" i="28" s="1"/>
  <c r="DG110" i="28"/>
  <c r="EP110" i="28" s="1"/>
  <c r="DF110" i="28"/>
  <c r="FY110" i="28" s="1"/>
  <c r="DE110" i="28"/>
  <c r="DD110" i="28"/>
  <c r="EM110" i="28" s="1"/>
  <c r="DC110" i="28"/>
  <c r="FV110" i="28" s="1"/>
  <c r="DB110" i="28"/>
  <c r="EK110" i="28" s="1"/>
  <c r="DA110" i="28"/>
  <c r="CZ110" i="28"/>
  <c r="EI110" i="28" s="1"/>
  <c r="CY110" i="28"/>
  <c r="FR110" i="28" s="1"/>
  <c r="CX110" i="28"/>
  <c r="FQ110" i="28" s="1"/>
  <c r="CW110" i="28"/>
  <c r="EF110" i="28" s="1"/>
  <c r="CV110" i="28"/>
  <c r="FO110" i="28" s="1"/>
  <c r="CU110" i="28"/>
  <c r="ED110" i="28" s="1"/>
  <c r="DT109" i="28"/>
  <c r="FC109" i="28" s="1"/>
  <c r="DS109" i="28"/>
  <c r="DR109" i="28"/>
  <c r="DQ109" i="28"/>
  <c r="DP109" i="28"/>
  <c r="GI109" i="28" s="1"/>
  <c r="DO109" i="28"/>
  <c r="EX109" i="28" s="1"/>
  <c r="DN109" i="28"/>
  <c r="DM109" i="28"/>
  <c r="EV109" i="28" s="1"/>
  <c r="DL109" i="28"/>
  <c r="DK109" i="28"/>
  <c r="GD109" i="28" s="1"/>
  <c r="DJ109" i="28"/>
  <c r="ES109" i="28" s="1"/>
  <c r="DI109" i="28"/>
  <c r="DH109" i="28"/>
  <c r="GA109" i="28" s="1"/>
  <c r="DG109" i="28"/>
  <c r="FZ109" i="28" s="1"/>
  <c r="DF109" i="28"/>
  <c r="DE109" i="28"/>
  <c r="FX109" i="28" s="1"/>
  <c r="DD109" i="28"/>
  <c r="EM109" i="28" s="1"/>
  <c r="DC109" i="28"/>
  <c r="EL109" i="28" s="1"/>
  <c r="DB109" i="28"/>
  <c r="EK109" i="28" s="1"/>
  <c r="DA109" i="28"/>
  <c r="EJ109" i="28" s="1"/>
  <c r="CZ109" i="28"/>
  <c r="FS109" i="28" s="1"/>
  <c r="CY109" i="28"/>
  <c r="EH109" i="28" s="1"/>
  <c r="CX109" i="28"/>
  <c r="FQ109" i="28" s="1"/>
  <c r="CW109" i="28"/>
  <c r="EF109" i="28" s="1"/>
  <c r="CV109" i="28"/>
  <c r="FO109" i="28" s="1"/>
  <c r="CU109" i="28"/>
  <c r="FN109" i="28" s="1"/>
  <c r="DT108" i="28"/>
  <c r="FC108" i="28" s="1"/>
  <c r="DS108" i="28"/>
  <c r="FB108" i="28" s="1"/>
  <c r="DR108" i="28"/>
  <c r="GK108" i="28" s="1"/>
  <c r="DQ108" i="28"/>
  <c r="EZ108" i="28" s="1"/>
  <c r="DP108" i="28"/>
  <c r="GI108" i="28" s="1"/>
  <c r="DO108" i="28"/>
  <c r="EX108" i="28" s="1"/>
  <c r="DN108" i="28"/>
  <c r="DM108" i="28"/>
  <c r="EV108" i="28" s="1"/>
  <c r="DL108" i="28"/>
  <c r="GE108" i="28" s="1"/>
  <c r="DK108" i="28"/>
  <c r="GD108" i="28" s="1"/>
  <c r="DJ108" i="28"/>
  <c r="GC108" i="28" s="1"/>
  <c r="DI108" i="28"/>
  <c r="ER108" i="28" s="1"/>
  <c r="DH108" i="28"/>
  <c r="GA108" i="28" s="1"/>
  <c r="DG108" i="28"/>
  <c r="EP108" i="28" s="1"/>
  <c r="DF108" i="28"/>
  <c r="FY108" i="28" s="1"/>
  <c r="DE108" i="28"/>
  <c r="EN108" i="28" s="1"/>
  <c r="DD108" i="28"/>
  <c r="EM108" i="28" s="1"/>
  <c r="DC108" i="28"/>
  <c r="FV108" i="28" s="1"/>
  <c r="DB108" i="28"/>
  <c r="DA108" i="28"/>
  <c r="FT108" i="28" s="1"/>
  <c r="CZ108" i="28"/>
  <c r="EI108" i="28" s="1"/>
  <c r="CY108" i="28"/>
  <c r="EH108" i="28" s="1"/>
  <c r="CX108" i="28"/>
  <c r="EG108" i="28" s="1"/>
  <c r="CW108" i="28"/>
  <c r="EF108" i="28" s="1"/>
  <c r="CV108" i="28"/>
  <c r="FO108" i="28" s="1"/>
  <c r="CU108" i="28"/>
  <c r="ED108" i="28" s="1"/>
  <c r="DT107" i="28"/>
  <c r="GM107" i="28" s="1"/>
  <c r="DS107" i="28"/>
  <c r="GL107" i="28" s="1"/>
  <c r="DR107" i="28"/>
  <c r="FA107" i="28" s="1"/>
  <c r="DQ107" i="28"/>
  <c r="EZ107" i="28" s="1"/>
  <c r="DP107" i="28"/>
  <c r="EY107" i="28" s="1"/>
  <c r="DO107" i="28"/>
  <c r="GH107" i="28" s="1"/>
  <c r="DN107" i="28"/>
  <c r="GG107" i="28" s="1"/>
  <c r="DM107" i="28"/>
  <c r="GF107" i="28" s="1"/>
  <c r="DL107" i="28"/>
  <c r="DK107" i="28"/>
  <c r="GD107" i="28" s="1"/>
  <c r="DJ107" i="28"/>
  <c r="DI107" i="28"/>
  <c r="GB107" i="28" s="1"/>
  <c r="DH107" i="28"/>
  <c r="EQ107" i="28" s="1"/>
  <c r="DG107" i="28"/>
  <c r="EP107" i="28" s="1"/>
  <c r="DF107" i="28"/>
  <c r="EO107" i="28" s="1"/>
  <c r="DE107" i="28"/>
  <c r="EN107" i="28" s="1"/>
  <c r="DD107" i="28"/>
  <c r="DC107" i="28"/>
  <c r="FV107" i="28" s="1"/>
  <c r="DB107" i="28"/>
  <c r="EK107" i="28" s="1"/>
  <c r="DA107" i="28"/>
  <c r="EJ107" i="28" s="1"/>
  <c r="CZ107" i="28"/>
  <c r="CY107" i="28"/>
  <c r="FR107" i="28" s="1"/>
  <c r="CX107" i="28"/>
  <c r="FQ107" i="28" s="1"/>
  <c r="CW107" i="28"/>
  <c r="CV107" i="28"/>
  <c r="FO107" i="28" s="1"/>
  <c r="CU107" i="28"/>
  <c r="FN107" i="28" s="1"/>
  <c r="DT106" i="28"/>
  <c r="DS106" i="28"/>
  <c r="GL106" i="28" s="1"/>
  <c r="DR106" i="28"/>
  <c r="GK106" i="28" s="1"/>
  <c r="DQ106" i="28"/>
  <c r="GJ106" i="28" s="1"/>
  <c r="DP106" i="28"/>
  <c r="EY106" i="28" s="1"/>
  <c r="DO106" i="28"/>
  <c r="DN106" i="28"/>
  <c r="GG106" i="28" s="1"/>
  <c r="DM106" i="28"/>
  <c r="EV106" i="28" s="1"/>
  <c r="DL106" i="28"/>
  <c r="GE106" i="28" s="1"/>
  <c r="DK106" i="28"/>
  <c r="GD106" i="28" s="1"/>
  <c r="DJ106" i="28"/>
  <c r="GC106" i="28" s="1"/>
  <c r="DI106" i="28"/>
  <c r="DH106" i="28"/>
  <c r="DG106" i="28"/>
  <c r="EP106" i="28" s="1"/>
  <c r="DF106" i="28"/>
  <c r="DE106" i="28"/>
  <c r="FX106" i="28" s="1"/>
  <c r="DD106" i="28"/>
  <c r="FW106" i="28" s="1"/>
  <c r="DC106" i="28"/>
  <c r="DB106" i="28"/>
  <c r="FU106" i="28" s="1"/>
  <c r="DA106" i="28"/>
  <c r="EJ106" i="28" s="1"/>
  <c r="CZ106" i="28"/>
  <c r="EI106" i="28" s="1"/>
  <c r="CY106" i="28"/>
  <c r="CX106" i="28"/>
  <c r="EG106" i="28" s="1"/>
  <c r="CW106" i="28"/>
  <c r="EF106" i="28" s="1"/>
  <c r="CV106" i="28"/>
  <c r="FO106" i="28" s="1"/>
  <c r="CU106" i="28"/>
  <c r="ED106" i="28" s="1"/>
  <c r="DT105" i="28"/>
  <c r="FC105" i="28" s="1"/>
  <c r="DS105" i="28"/>
  <c r="FB105" i="28" s="1"/>
  <c r="DR105" i="28"/>
  <c r="FA105" i="28" s="1"/>
  <c r="DQ105" i="28"/>
  <c r="GJ105" i="28" s="1"/>
  <c r="DP105" i="28"/>
  <c r="GI105" i="28" s="1"/>
  <c r="DO105" i="28"/>
  <c r="EX105" i="28" s="1"/>
  <c r="DN105" i="28"/>
  <c r="EW105" i="28" s="1"/>
  <c r="DM105" i="28"/>
  <c r="EV105" i="28" s="1"/>
  <c r="DL105" i="28"/>
  <c r="EU105" i="28" s="1"/>
  <c r="DK105" i="28"/>
  <c r="GD105" i="28" s="1"/>
  <c r="DJ105" i="28"/>
  <c r="GC105" i="28" s="1"/>
  <c r="DI105" i="28"/>
  <c r="DH105" i="28"/>
  <c r="GA105" i="28" s="1"/>
  <c r="DG105" i="28"/>
  <c r="FZ105" i="28" s="1"/>
  <c r="DF105" i="28"/>
  <c r="FY105" i="28" s="1"/>
  <c r="DE105" i="28"/>
  <c r="DD105" i="28"/>
  <c r="FW105" i="28" s="1"/>
  <c r="DC105" i="28"/>
  <c r="EL105" i="28" s="1"/>
  <c r="DB105" i="28"/>
  <c r="FU105" i="28" s="1"/>
  <c r="DA105" i="28"/>
  <c r="FT105" i="28" s="1"/>
  <c r="CZ105" i="28"/>
  <c r="FS105" i="28" s="1"/>
  <c r="CY105" i="28"/>
  <c r="FR105" i="28" s="1"/>
  <c r="CX105" i="28"/>
  <c r="CW105" i="28"/>
  <c r="FP105" i="28" s="1"/>
  <c r="CV105" i="28"/>
  <c r="FO105" i="28" s="1"/>
  <c r="CU105" i="28"/>
  <c r="FN105" i="28" s="1"/>
  <c r="DT104" i="28"/>
  <c r="FC104" i="28" s="1"/>
  <c r="DS104" i="28"/>
  <c r="FB104" i="28" s="1"/>
  <c r="DR104" i="28"/>
  <c r="DQ104" i="28"/>
  <c r="GJ104" i="28" s="1"/>
  <c r="DP104" i="28"/>
  <c r="GI104" i="28" s="1"/>
  <c r="DO104" i="28"/>
  <c r="EX104" i="28" s="1"/>
  <c r="DN104" i="28"/>
  <c r="GG104" i="28" s="1"/>
  <c r="DM104" i="28"/>
  <c r="GF104" i="28" s="1"/>
  <c r="DL104" i="28"/>
  <c r="GE104" i="28" s="1"/>
  <c r="DK104" i="28"/>
  <c r="ET104" i="28" s="1"/>
  <c r="DJ104" i="28"/>
  <c r="ES104" i="28" s="1"/>
  <c r="DI104" i="28"/>
  <c r="DH104" i="28"/>
  <c r="GA104" i="28" s="1"/>
  <c r="DG104" i="28"/>
  <c r="EP104" i="28" s="1"/>
  <c r="DF104" i="28"/>
  <c r="DE104" i="28"/>
  <c r="EN104" i="28" s="1"/>
  <c r="DD104" i="28"/>
  <c r="FW104" i="28" s="1"/>
  <c r="DC104" i="28"/>
  <c r="EL104" i="28" s="1"/>
  <c r="DB104" i="28"/>
  <c r="EK104" i="28" s="1"/>
  <c r="DA104" i="28"/>
  <c r="FT104" i="28" s="1"/>
  <c r="CZ104" i="28"/>
  <c r="FS104" i="28" s="1"/>
  <c r="CY104" i="28"/>
  <c r="FR104" i="28" s="1"/>
  <c r="CX104" i="28"/>
  <c r="EG104" i="28" s="1"/>
  <c r="CW104" i="28"/>
  <c r="CV104" i="28"/>
  <c r="FO104" i="28" s="1"/>
  <c r="CU104" i="28"/>
  <c r="FN104" i="28" s="1"/>
  <c r="DT103" i="28"/>
  <c r="GM103" i="28" s="1"/>
  <c r="DS103" i="28"/>
  <c r="FB103" i="28" s="1"/>
  <c r="DR103" i="28"/>
  <c r="GK103" i="28" s="1"/>
  <c r="DQ103" i="28"/>
  <c r="GJ103" i="28" s="1"/>
  <c r="DP103" i="28"/>
  <c r="GI103" i="28" s="1"/>
  <c r="DO103" i="28"/>
  <c r="EX103" i="28" s="1"/>
  <c r="DN103" i="28"/>
  <c r="EW103" i="28" s="1"/>
  <c r="DM103" i="28"/>
  <c r="GF103" i="28" s="1"/>
  <c r="DL103" i="28"/>
  <c r="EU103" i="28" s="1"/>
  <c r="DK103" i="28"/>
  <c r="ET103" i="28" s="1"/>
  <c r="DJ103" i="28"/>
  <c r="GC103" i="28" s="1"/>
  <c r="DI103" i="28"/>
  <c r="DH103" i="28"/>
  <c r="GA103" i="28" s="1"/>
  <c r="DG103" i="28"/>
  <c r="FZ103" i="28" s="1"/>
  <c r="DF103" i="28"/>
  <c r="FY103" i="28" s="1"/>
  <c r="DE103" i="28"/>
  <c r="FX103" i="28" s="1"/>
  <c r="DD103" i="28"/>
  <c r="FW103" i="28" s="1"/>
  <c r="DC103" i="28"/>
  <c r="FV103" i="28" s="1"/>
  <c r="DB103" i="28"/>
  <c r="FU103" i="28" s="1"/>
  <c r="DA103" i="28"/>
  <c r="CZ103" i="28"/>
  <c r="FS103" i="28" s="1"/>
  <c r="CY103" i="28"/>
  <c r="FR103" i="28" s="1"/>
  <c r="CX103" i="28"/>
  <c r="FQ103" i="28" s="1"/>
  <c r="CW103" i="28"/>
  <c r="EF103" i="28" s="1"/>
  <c r="CV103" i="28"/>
  <c r="FO103" i="28" s="1"/>
  <c r="CU103" i="28"/>
  <c r="FN103" i="28" s="1"/>
  <c r="DT102" i="28"/>
  <c r="GM102" i="28" s="1"/>
  <c r="DS102" i="28"/>
  <c r="GL102" i="28" s="1"/>
  <c r="DR102" i="28"/>
  <c r="GK102" i="28" s="1"/>
  <c r="DQ102" i="28"/>
  <c r="GJ102" i="28" s="1"/>
  <c r="DP102" i="28"/>
  <c r="GI102" i="28" s="1"/>
  <c r="DO102" i="28"/>
  <c r="GH102" i="28" s="1"/>
  <c r="DN102" i="28"/>
  <c r="GG102" i="28" s="1"/>
  <c r="DM102" i="28"/>
  <c r="GF102" i="28" s="1"/>
  <c r="DL102" i="28"/>
  <c r="GE102" i="28" s="1"/>
  <c r="DK102" i="28"/>
  <c r="GD102" i="28" s="1"/>
  <c r="DJ102" i="28"/>
  <c r="ES102" i="28" s="1"/>
  <c r="DI102" i="28"/>
  <c r="DH102" i="28"/>
  <c r="GA102" i="28" s="1"/>
  <c r="DG102" i="28"/>
  <c r="FZ102" i="28" s="1"/>
  <c r="DF102" i="28"/>
  <c r="FY102" i="28" s="1"/>
  <c r="DE102" i="28"/>
  <c r="EN102" i="28" s="1"/>
  <c r="DD102" i="28"/>
  <c r="DC102" i="28"/>
  <c r="FV102" i="28" s="1"/>
  <c r="DB102" i="28"/>
  <c r="FU102" i="28" s="1"/>
  <c r="DA102" i="28"/>
  <c r="EJ102" i="28" s="1"/>
  <c r="CZ102" i="28"/>
  <c r="CY102" i="28"/>
  <c r="FR102" i="28" s="1"/>
  <c r="CX102" i="28"/>
  <c r="FQ102" i="28" s="1"/>
  <c r="CW102" i="28"/>
  <c r="EF102" i="28" s="1"/>
  <c r="CV102" i="28"/>
  <c r="FO102" i="28" s="1"/>
  <c r="CU102" i="28"/>
  <c r="FN102" i="28" s="1"/>
  <c r="DT101" i="28"/>
  <c r="GM101" i="28" s="1"/>
  <c r="DS101" i="28"/>
  <c r="GL101" i="28" s="1"/>
  <c r="DR101" i="28"/>
  <c r="GK101" i="28" s="1"/>
  <c r="DQ101" i="28"/>
  <c r="GJ101" i="28" s="1"/>
  <c r="DP101" i="28"/>
  <c r="GI101" i="28" s="1"/>
  <c r="DO101" i="28"/>
  <c r="GH101" i="28" s="1"/>
  <c r="DN101" i="28"/>
  <c r="GG101" i="28" s="1"/>
  <c r="DM101" i="28"/>
  <c r="GF101" i="28" s="1"/>
  <c r="DL101" i="28"/>
  <c r="GE101" i="28" s="1"/>
  <c r="DK101" i="28"/>
  <c r="GD101" i="28" s="1"/>
  <c r="DJ101" i="28"/>
  <c r="GC101" i="28" s="1"/>
  <c r="DI101" i="28"/>
  <c r="GB101" i="28" s="1"/>
  <c r="DH101" i="28"/>
  <c r="GA101" i="28" s="1"/>
  <c r="DG101" i="28"/>
  <c r="DF101" i="28"/>
  <c r="FY101" i="28" s="1"/>
  <c r="DE101" i="28"/>
  <c r="FX101" i="28" s="1"/>
  <c r="DD101" i="28"/>
  <c r="EM101" i="28" s="1"/>
  <c r="DC101" i="28"/>
  <c r="EL101" i="28" s="1"/>
  <c r="DB101" i="28"/>
  <c r="FU101" i="28" s="1"/>
  <c r="DA101" i="28"/>
  <c r="FT101" i="28" s="1"/>
  <c r="CZ101" i="28"/>
  <c r="EI101" i="28" s="1"/>
  <c r="CY101" i="28"/>
  <c r="FR101" i="28" s="1"/>
  <c r="CX101" i="28"/>
  <c r="FQ101" i="28" s="1"/>
  <c r="CW101" i="28"/>
  <c r="FP101" i="28" s="1"/>
  <c r="CV101" i="28"/>
  <c r="EE101" i="28" s="1"/>
  <c r="CU101" i="28"/>
  <c r="DT100" i="28"/>
  <c r="GM100" i="28" s="1"/>
  <c r="DS100" i="28"/>
  <c r="GL100" i="28" s="1"/>
  <c r="DR100" i="28"/>
  <c r="GK100" i="28" s="1"/>
  <c r="DQ100" i="28"/>
  <c r="GJ100" i="28" s="1"/>
  <c r="DP100" i="28"/>
  <c r="GI100" i="28" s="1"/>
  <c r="DO100" i="28"/>
  <c r="GH100" i="28" s="1"/>
  <c r="DN100" i="28"/>
  <c r="GG100" i="28" s="1"/>
  <c r="DM100" i="28"/>
  <c r="GF100" i="28" s="1"/>
  <c r="DL100" i="28"/>
  <c r="GE100" i="28" s="1"/>
  <c r="DK100" i="28"/>
  <c r="GD100" i="28" s="1"/>
  <c r="DJ100" i="28"/>
  <c r="DI100" i="28"/>
  <c r="ER100" i="28" s="1"/>
  <c r="DH100" i="28"/>
  <c r="EQ100" i="28" s="1"/>
  <c r="DG100" i="28"/>
  <c r="EP100" i="28" s="1"/>
  <c r="DF100" i="28"/>
  <c r="DE100" i="28"/>
  <c r="FX100" i="28" s="1"/>
  <c r="DD100" i="28"/>
  <c r="FW100" i="28" s="1"/>
  <c r="DC100" i="28"/>
  <c r="FV100" i="28" s="1"/>
  <c r="DB100" i="28"/>
  <c r="FU100" i="28" s="1"/>
  <c r="DA100" i="28"/>
  <c r="FT100" i="28" s="1"/>
  <c r="CZ100" i="28"/>
  <c r="FS100" i="28" s="1"/>
  <c r="CY100" i="28"/>
  <c r="EH100" i="28" s="1"/>
  <c r="CX100" i="28"/>
  <c r="CW100" i="28"/>
  <c r="FP100" i="28" s="1"/>
  <c r="CV100" i="28"/>
  <c r="EE100" i="28" s="1"/>
  <c r="CU100" i="28"/>
  <c r="FN100" i="28" s="1"/>
  <c r="DT99" i="28"/>
  <c r="FC99" i="28" s="1"/>
  <c r="DS99" i="28"/>
  <c r="GL99" i="28" s="1"/>
  <c r="DR99" i="28"/>
  <c r="FA99" i="28" s="1"/>
  <c r="DQ99" i="28"/>
  <c r="EZ99" i="28" s="1"/>
  <c r="DP99" i="28"/>
  <c r="GI99" i="28" s="1"/>
  <c r="DO99" i="28"/>
  <c r="GH99" i="28" s="1"/>
  <c r="DN99" i="28"/>
  <c r="EW99" i="28" s="1"/>
  <c r="DM99" i="28"/>
  <c r="EV99" i="28" s="1"/>
  <c r="DL99" i="28"/>
  <c r="EU99" i="28" s="1"/>
  <c r="DK99" i="28"/>
  <c r="GD99" i="28" s="1"/>
  <c r="DJ99" i="28"/>
  <c r="GC99" i="28" s="1"/>
  <c r="DI99" i="28"/>
  <c r="ER99" i="28" s="1"/>
  <c r="DH99" i="28"/>
  <c r="EQ99" i="28" s="1"/>
  <c r="DG99" i="28"/>
  <c r="FZ99" i="28" s="1"/>
  <c r="DF99" i="28"/>
  <c r="EO99" i="28" s="1"/>
  <c r="DE99" i="28"/>
  <c r="DD99" i="28"/>
  <c r="FW99" i="28" s="1"/>
  <c r="DC99" i="28"/>
  <c r="EL99" i="28" s="1"/>
  <c r="DB99" i="28"/>
  <c r="DA99" i="28"/>
  <c r="EJ99" i="28" s="1"/>
  <c r="CZ99" i="28"/>
  <c r="EI99" i="28" s="1"/>
  <c r="CY99" i="28"/>
  <c r="CX99" i="28"/>
  <c r="EG99" i="28" s="1"/>
  <c r="CW99" i="28"/>
  <c r="FP99" i="28" s="1"/>
  <c r="CV99" i="28"/>
  <c r="CU99" i="28"/>
  <c r="FN99" i="28" s="1"/>
  <c r="DT98" i="28"/>
  <c r="GM98" i="28" s="1"/>
  <c r="DS98" i="28"/>
  <c r="FB98" i="28" s="1"/>
  <c r="DR98" i="28"/>
  <c r="FA98" i="28" s="1"/>
  <c r="DQ98" i="28"/>
  <c r="EZ98" i="28" s="1"/>
  <c r="DP98" i="28"/>
  <c r="GI98" i="28" s="1"/>
  <c r="DO98" i="28"/>
  <c r="DN98" i="28"/>
  <c r="DM98" i="28"/>
  <c r="DL98" i="28"/>
  <c r="EU98" i="28" s="1"/>
  <c r="DK98" i="28"/>
  <c r="GD98" i="28" s="1"/>
  <c r="DJ98" i="28"/>
  <c r="GC98" i="28" s="1"/>
  <c r="DI98" i="28"/>
  <c r="GB98" i="28" s="1"/>
  <c r="DH98" i="28"/>
  <c r="GA98" i="28" s="1"/>
  <c r="DG98" i="28"/>
  <c r="EP98" i="28" s="1"/>
  <c r="DF98" i="28"/>
  <c r="FY98" i="28" s="1"/>
  <c r="DE98" i="28"/>
  <c r="EN98" i="28" s="1"/>
  <c r="DD98" i="28"/>
  <c r="EM98" i="28" s="1"/>
  <c r="DC98" i="28"/>
  <c r="DB98" i="28"/>
  <c r="DA98" i="28"/>
  <c r="EJ98" i="28" s="1"/>
  <c r="CZ98" i="28"/>
  <c r="CY98" i="28"/>
  <c r="EH98" i="28" s="1"/>
  <c r="CX98" i="28"/>
  <c r="FQ98" i="28" s="1"/>
  <c r="CW98" i="28"/>
  <c r="EF98" i="28" s="1"/>
  <c r="CV98" i="28"/>
  <c r="FO98" i="28" s="1"/>
  <c r="CU98" i="28"/>
  <c r="ED98" i="28" s="1"/>
  <c r="DT97" i="28"/>
  <c r="FC97" i="28" s="1"/>
  <c r="DS97" i="28"/>
  <c r="FB97" i="28" s="1"/>
  <c r="DR97" i="28"/>
  <c r="GK97" i="28" s="1"/>
  <c r="DQ97" i="28"/>
  <c r="GJ97" i="28" s="1"/>
  <c r="DP97" i="28"/>
  <c r="DO97" i="28"/>
  <c r="EX97" i="28" s="1"/>
  <c r="DN97" i="28"/>
  <c r="GG97" i="28" s="1"/>
  <c r="DM97" i="28"/>
  <c r="EV97" i="28" s="1"/>
  <c r="DL97" i="28"/>
  <c r="GE97" i="28" s="1"/>
  <c r="DK97" i="28"/>
  <c r="GD97" i="28" s="1"/>
  <c r="DJ97" i="28"/>
  <c r="GC97" i="28" s="1"/>
  <c r="DI97" i="28"/>
  <c r="GB97" i="28" s="1"/>
  <c r="DH97" i="28"/>
  <c r="EQ97" i="28" s="1"/>
  <c r="DG97" i="28"/>
  <c r="FZ97" i="28" s="1"/>
  <c r="DF97" i="28"/>
  <c r="FY97" i="28" s="1"/>
  <c r="DE97" i="28"/>
  <c r="EN97" i="28" s="1"/>
  <c r="DD97" i="28"/>
  <c r="DC97" i="28"/>
  <c r="EL97" i="28" s="1"/>
  <c r="DB97" i="28"/>
  <c r="FU97" i="28" s="1"/>
  <c r="DA97" i="28"/>
  <c r="CZ97" i="28"/>
  <c r="EI97" i="28" s="1"/>
  <c r="CY97" i="28"/>
  <c r="FR97" i="28" s="1"/>
  <c r="CX97" i="28"/>
  <c r="FQ97" i="28" s="1"/>
  <c r="CW97" i="28"/>
  <c r="FP97" i="28" s="1"/>
  <c r="CV97" i="28"/>
  <c r="EE97" i="28" s="1"/>
  <c r="CU97" i="28"/>
  <c r="ED97" i="28" s="1"/>
  <c r="DT96" i="28"/>
  <c r="DS96" i="28"/>
  <c r="FB96" i="28" s="1"/>
  <c r="DR96" i="28"/>
  <c r="GK96" i="28" s="1"/>
  <c r="DQ96" i="28"/>
  <c r="DP96" i="28"/>
  <c r="EY96" i="28" s="1"/>
  <c r="DO96" i="28"/>
  <c r="EX96" i="28" s="1"/>
  <c r="DN96" i="28"/>
  <c r="EW96" i="28" s="1"/>
  <c r="DM96" i="28"/>
  <c r="GF96" i="28" s="1"/>
  <c r="DL96" i="28"/>
  <c r="DK96" i="28"/>
  <c r="GD96" i="28" s="1"/>
  <c r="DJ96" i="28"/>
  <c r="GC96" i="28" s="1"/>
  <c r="DI96" i="28"/>
  <c r="GB96" i="28" s="1"/>
  <c r="DH96" i="28"/>
  <c r="DG96" i="28"/>
  <c r="FZ96" i="28" s="1"/>
  <c r="DF96" i="28"/>
  <c r="EO96" i="28" s="1"/>
  <c r="DE96" i="28"/>
  <c r="DD96" i="28"/>
  <c r="EM96" i="28" s="1"/>
  <c r="DC96" i="28"/>
  <c r="EL96" i="28" s="1"/>
  <c r="DB96" i="28"/>
  <c r="DA96" i="28"/>
  <c r="EJ96" i="28" s="1"/>
  <c r="CZ96" i="28"/>
  <c r="FS96" i="28" s="1"/>
  <c r="CY96" i="28"/>
  <c r="EH96" i="28" s="1"/>
  <c r="CX96" i="28"/>
  <c r="FQ96" i="28" s="1"/>
  <c r="CW96" i="28"/>
  <c r="EF96" i="28" s="1"/>
  <c r="CV96" i="28"/>
  <c r="CU96" i="28"/>
  <c r="FN96" i="28" s="1"/>
  <c r="KV95" i="28"/>
  <c r="DT95" i="28"/>
  <c r="DS95" i="28"/>
  <c r="DR95" i="28"/>
  <c r="DQ95" i="28"/>
  <c r="GJ95" i="28" s="1"/>
  <c r="DP95" i="28"/>
  <c r="EY95" i="28" s="1"/>
  <c r="DO95" i="28"/>
  <c r="GH95" i="28" s="1"/>
  <c r="DN95" i="28"/>
  <c r="GG95" i="28" s="1"/>
  <c r="DM95" i="28"/>
  <c r="EV95" i="28" s="1"/>
  <c r="DL95" i="28"/>
  <c r="EU95" i="28" s="1"/>
  <c r="DK95" i="28"/>
  <c r="ET95" i="28" s="1"/>
  <c r="DJ95" i="28"/>
  <c r="ES95" i="28" s="1"/>
  <c r="DI95" i="28"/>
  <c r="DH95" i="28"/>
  <c r="DG95" i="28"/>
  <c r="DF95" i="28"/>
  <c r="DE95" i="28"/>
  <c r="EN95" i="28" s="1"/>
  <c r="DD95" i="28"/>
  <c r="FW95" i="28" s="1"/>
  <c r="DC95" i="28"/>
  <c r="EL95" i="28" s="1"/>
  <c r="DB95" i="28"/>
  <c r="EK95" i="28" s="1"/>
  <c r="DA95" i="28"/>
  <c r="EJ95" i="28" s="1"/>
  <c r="CZ95" i="28"/>
  <c r="EI95" i="28" s="1"/>
  <c r="CY95" i="28"/>
  <c r="CX95" i="28"/>
  <c r="EG95" i="28" s="1"/>
  <c r="CW95" i="28"/>
  <c r="EF95" i="28" s="1"/>
  <c r="CV95" i="28"/>
  <c r="CU95" i="28"/>
  <c r="KV94" i="28"/>
  <c r="KY94" i="28" s="1"/>
  <c r="DT94" i="28"/>
  <c r="FC94" i="28" s="1"/>
  <c r="DS94" i="28"/>
  <c r="DR94" i="28"/>
  <c r="DQ94" i="28"/>
  <c r="GJ94" i="28" s="1"/>
  <c r="DP94" i="28"/>
  <c r="DO94" i="28"/>
  <c r="EX94" i="28" s="1"/>
  <c r="DN94" i="28"/>
  <c r="EW94" i="28" s="1"/>
  <c r="DM94" i="28"/>
  <c r="EV94" i="28" s="1"/>
  <c r="DL94" i="28"/>
  <c r="GE94" i="28" s="1"/>
  <c r="DK94" i="28"/>
  <c r="GD94" i="28" s="1"/>
  <c r="DJ94" i="28"/>
  <c r="GC94" i="28" s="1"/>
  <c r="DI94" i="28"/>
  <c r="GB94" i="28" s="1"/>
  <c r="DH94" i="28"/>
  <c r="EQ94" i="28" s="1"/>
  <c r="DG94" i="28"/>
  <c r="DF94" i="28"/>
  <c r="DE94" i="28"/>
  <c r="EN94" i="28" s="1"/>
  <c r="DD94" i="28"/>
  <c r="DC94" i="28"/>
  <c r="EL94" i="28" s="1"/>
  <c r="DB94" i="28"/>
  <c r="FU94" i="28" s="1"/>
  <c r="DA94" i="28"/>
  <c r="CZ94" i="28"/>
  <c r="EI94" i="28" s="1"/>
  <c r="CY94" i="28"/>
  <c r="FR94" i="28" s="1"/>
  <c r="CX94" i="28"/>
  <c r="EG94" i="28" s="1"/>
  <c r="CW94" i="28"/>
  <c r="FP94" i="28" s="1"/>
  <c r="CV94" i="28"/>
  <c r="CU94" i="28"/>
  <c r="KV93" i="28"/>
  <c r="KX93" i="28" s="1"/>
  <c r="DT93" i="28"/>
  <c r="DS93" i="28"/>
  <c r="GL93" i="28" s="1"/>
  <c r="DR93" i="28"/>
  <c r="DQ93" i="28"/>
  <c r="DP93" i="28"/>
  <c r="EY93" i="28" s="1"/>
  <c r="DO93" i="28"/>
  <c r="EX93" i="28" s="1"/>
  <c r="DN93" i="28"/>
  <c r="GG93" i="28" s="1"/>
  <c r="DM93" i="28"/>
  <c r="EV93" i="28" s="1"/>
  <c r="DL93" i="28"/>
  <c r="EU93" i="28" s="1"/>
  <c r="DK93" i="28"/>
  <c r="GD93" i="28" s="1"/>
  <c r="DJ93" i="28"/>
  <c r="DI93" i="28"/>
  <c r="GB93" i="28" s="1"/>
  <c r="DH93" i="28"/>
  <c r="DG93" i="28"/>
  <c r="DF93" i="28"/>
  <c r="FY93" i="28" s="1"/>
  <c r="DE93" i="28"/>
  <c r="DD93" i="28"/>
  <c r="FW93" i="28" s="1"/>
  <c r="DC93" i="28"/>
  <c r="EL93" i="28" s="1"/>
  <c r="DB93" i="28"/>
  <c r="DA93" i="28"/>
  <c r="FT93" i="28" s="1"/>
  <c r="CZ93" i="28"/>
  <c r="EI93" i="28" s="1"/>
  <c r="CY93" i="28"/>
  <c r="FR93" i="28" s="1"/>
  <c r="CX93" i="28"/>
  <c r="CW93" i="28"/>
  <c r="FP93" i="28" s="1"/>
  <c r="CV93" i="28"/>
  <c r="CU93" i="28"/>
  <c r="KV92" i="28"/>
  <c r="DT92" i="28"/>
  <c r="GM92" i="28" s="1"/>
  <c r="DS92" i="28"/>
  <c r="GL92" i="28" s="1"/>
  <c r="DR92" i="28"/>
  <c r="GK92" i="28" s="1"/>
  <c r="DQ92" i="28"/>
  <c r="GJ92" i="28" s="1"/>
  <c r="DP92" i="28"/>
  <c r="GI92" i="28" s="1"/>
  <c r="DO92" i="28"/>
  <c r="GH92" i="28" s="1"/>
  <c r="DN92" i="28"/>
  <c r="EW92" i="28" s="1"/>
  <c r="DM92" i="28"/>
  <c r="GF92" i="28" s="1"/>
  <c r="DL92" i="28"/>
  <c r="GE92" i="28" s="1"/>
  <c r="DK92" i="28"/>
  <c r="GD92" i="28" s="1"/>
  <c r="DJ92" i="28"/>
  <c r="GC92" i="28" s="1"/>
  <c r="DI92" i="28"/>
  <c r="GB92" i="28" s="1"/>
  <c r="DH92" i="28"/>
  <c r="GA92" i="28" s="1"/>
  <c r="DG92" i="28"/>
  <c r="FZ92" i="28" s="1"/>
  <c r="DF92" i="28"/>
  <c r="FY92" i="28" s="1"/>
  <c r="DE92" i="28"/>
  <c r="DD92" i="28"/>
  <c r="FW92" i="28" s="1"/>
  <c r="DC92" i="28"/>
  <c r="FV92" i="28" s="1"/>
  <c r="DB92" i="28"/>
  <c r="DA92" i="28"/>
  <c r="FT92" i="28" s="1"/>
  <c r="CZ92" i="28"/>
  <c r="EI92" i="28" s="1"/>
  <c r="CY92" i="28"/>
  <c r="FR92" i="28" s="1"/>
  <c r="CX92" i="28"/>
  <c r="FQ92" i="28" s="1"/>
  <c r="CW92" i="28"/>
  <c r="CV92" i="28"/>
  <c r="FO92" i="28" s="1"/>
  <c r="CU92" i="28"/>
  <c r="ED92" i="28" s="1"/>
  <c r="KV91" i="28"/>
  <c r="DT91" i="28"/>
  <c r="DS91" i="28"/>
  <c r="FB91" i="28" s="1"/>
  <c r="DR91" i="28"/>
  <c r="GK91" i="28" s="1"/>
  <c r="DQ91" i="28"/>
  <c r="DP91" i="28"/>
  <c r="EY91" i="28" s="1"/>
  <c r="DO91" i="28"/>
  <c r="GH91" i="28" s="1"/>
  <c r="DN91" i="28"/>
  <c r="DM91" i="28"/>
  <c r="EV91" i="28" s="1"/>
  <c r="DL91" i="28"/>
  <c r="GE91" i="28" s="1"/>
  <c r="DK91" i="28"/>
  <c r="GD91" i="28" s="1"/>
  <c r="DJ91" i="28"/>
  <c r="GC91" i="28" s="1"/>
  <c r="DI91" i="28"/>
  <c r="GB91" i="28" s="1"/>
  <c r="DH91" i="28"/>
  <c r="EQ91" i="28" s="1"/>
  <c r="DG91" i="28"/>
  <c r="DF91" i="28"/>
  <c r="EO91" i="28" s="1"/>
  <c r="DE91" i="28"/>
  <c r="FX91" i="28" s="1"/>
  <c r="DD91" i="28"/>
  <c r="EM91" i="28" s="1"/>
  <c r="DC91" i="28"/>
  <c r="DB91" i="28"/>
  <c r="DA91" i="28"/>
  <c r="EJ91" i="28" s="1"/>
  <c r="CZ91" i="28"/>
  <c r="FS91" i="28" s="1"/>
  <c r="CY91" i="28"/>
  <c r="EH91" i="28" s="1"/>
  <c r="CX91" i="28"/>
  <c r="CW91" i="28"/>
  <c r="CV91" i="28"/>
  <c r="FO91" i="28" s="1"/>
  <c r="CU91" i="28"/>
  <c r="KV90" i="28"/>
  <c r="DT90" i="28"/>
  <c r="DS90" i="28"/>
  <c r="GL90" i="28" s="1"/>
  <c r="DR90" i="28"/>
  <c r="GK90" i="28" s="1"/>
  <c r="DQ90" i="28"/>
  <c r="GJ90" i="28" s="1"/>
  <c r="DP90" i="28"/>
  <c r="DO90" i="28"/>
  <c r="GH90" i="28" s="1"/>
  <c r="DN90" i="28"/>
  <c r="DM90" i="28"/>
  <c r="GF90" i="28" s="1"/>
  <c r="DL90" i="28"/>
  <c r="EU90" i="28" s="1"/>
  <c r="DK90" i="28"/>
  <c r="GD90" i="28" s="1"/>
  <c r="DJ90" i="28"/>
  <c r="ES90" i="28" s="1"/>
  <c r="DI90" i="28"/>
  <c r="DH90" i="28"/>
  <c r="DG90" i="28"/>
  <c r="EP90" i="28" s="1"/>
  <c r="DF90" i="28"/>
  <c r="FY90" i="28" s="1"/>
  <c r="DE90" i="28"/>
  <c r="DD90" i="28"/>
  <c r="DC90" i="28"/>
  <c r="DB90" i="28"/>
  <c r="EK90" i="28" s="1"/>
  <c r="DA90" i="28"/>
  <c r="CZ90" i="28"/>
  <c r="EI90" i="28" s="1"/>
  <c r="CY90" i="28"/>
  <c r="EH90" i="28" s="1"/>
  <c r="CX90" i="28"/>
  <c r="FQ90" i="28" s="1"/>
  <c r="CW90" i="28"/>
  <c r="FP90" i="28" s="1"/>
  <c r="CV90" i="28"/>
  <c r="CU90" i="28"/>
  <c r="ED90" i="28" s="1"/>
  <c r="KV89" i="28"/>
  <c r="DT89" i="28"/>
  <c r="FC89" i="28" s="1"/>
  <c r="DS89" i="28"/>
  <c r="FB89" i="28" s="1"/>
  <c r="DR89" i="28"/>
  <c r="GK89" i="28" s="1"/>
  <c r="DQ89" i="28"/>
  <c r="GJ89" i="28" s="1"/>
  <c r="DP89" i="28"/>
  <c r="DO89" i="28"/>
  <c r="DN89" i="28"/>
  <c r="GG89" i="28" s="1"/>
  <c r="DM89" i="28"/>
  <c r="DL89" i="28"/>
  <c r="DK89" i="28"/>
  <c r="GD89" i="28" s="1"/>
  <c r="DJ89" i="28"/>
  <c r="GC89" i="28" s="1"/>
  <c r="DI89" i="28"/>
  <c r="GB89" i="28" s="1"/>
  <c r="DH89" i="28"/>
  <c r="EQ89" i="28" s="1"/>
  <c r="DG89" i="28"/>
  <c r="DF89" i="28"/>
  <c r="FY89" i="28" s="1"/>
  <c r="DE89" i="28"/>
  <c r="EN89" i="28" s="1"/>
  <c r="DD89" i="28"/>
  <c r="FW89" i="28" s="1"/>
  <c r="DC89" i="28"/>
  <c r="EL89" i="28" s="1"/>
  <c r="DB89" i="28"/>
  <c r="FU89" i="28" s="1"/>
  <c r="DA89" i="28"/>
  <c r="CZ89" i="28"/>
  <c r="CY89" i="28"/>
  <c r="FR89" i="28" s="1"/>
  <c r="CX89" i="28"/>
  <c r="CW89" i="28"/>
  <c r="EF89" i="28" s="1"/>
  <c r="CV89" i="28"/>
  <c r="FO89" i="28" s="1"/>
  <c r="CU89" i="28"/>
  <c r="KV88" i="28"/>
  <c r="KW88" i="28" s="1"/>
  <c r="DT88" i="28"/>
  <c r="GM88" i="28" s="1"/>
  <c r="DS88" i="28"/>
  <c r="GL88" i="28" s="1"/>
  <c r="DR88" i="28"/>
  <c r="DQ88" i="28"/>
  <c r="EZ88" i="28" s="1"/>
  <c r="DP88" i="28"/>
  <c r="EY88" i="28" s="1"/>
  <c r="DO88" i="28"/>
  <c r="DN88" i="28"/>
  <c r="DM88" i="28"/>
  <c r="GF88" i="28" s="1"/>
  <c r="DL88" i="28"/>
  <c r="DK88" i="28"/>
  <c r="GD88" i="28" s="1"/>
  <c r="DJ88" i="28"/>
  <c r="ES88" i="28" s="1"/>
  <c r="DI88" i="28"/>
  <c r="DH88" i="28"/>
  <c r="GA88" i="28" s="1"/>
  <c r="DG88" i="28"/>
  <c r="FZ88" i="28" s="1"/>
  <c r="DF88" i="28"/>
  <c r="EO88" i="28" s="1"/>
  <c r="DE88" i="28"/>
  <c r="EN88" i="28" s="1"/>
  <c r="DD88" i="28"/>
  <c r="FW88" i="28" s="1"/>
  <c r="DC88" i="28"/>
  <c r="DB88" i="28"/>
  <c r="DA88" i="28"/>
  <c r="FT88" i="28" s="1"/>
  <c r="CZ88" i="28"/>
  <c r="FS88" i="28" s="1"/>
  <c r="CY88" i="28"/>
  <c r="EH88" i="28" s="1"/>
  <c r="CX88" i="28"/>
  <c r="EG88" i="28" s="1"/>
  <c r="CW88" i="28"/>
  <c r="EF88" i="28" s="1"/>
  <c r="CV88" i="28"/>
  <c r="FO88" i="28" s="1"/>
  <c r="CU88" i="28"/>
  <c r="ED88" i="28" s="1"/>
  <c r="KV87" i="28"/>
  <c r="DT87" i="28"/>
  <c r="GM87" i="28" s="1"/>
  <c r="DS87" i="28"/>
  <c r="FB87" i="28" s="1"/>
  <c r="DR87" i="28"/>
  <c r="FA87" i="28" s="1"/>
  <c r="DQ87" i="28"/>
  <c r="EZ87" i="28" s="1"/>
  <c r="DP87" i="28"/>
  <c r="DO87" i="28"/>
  <c r="EX87" i="28" s="1"/>
  <c r="DN87" i="28"/>
  <c r="GG87" i="28" s="1"/>
  <c r="DM87" i="28"/>
  <c r="GF87" i="28" s="1"/>
  <c r="DL87" i="28"/>
  <c r="DK87" i="28"/>
  <c r="GD87" i="28" s="1"/>
  <c r="DJ87" i="28"/>
  <c r="ES87" i="28" s="1"/>
  <c r="DI87" i="28"/>
  <c r="DH87" i="28"/>
  <c r="EQ87" i="28" s="1"/>
  <c r="DG87" i="28"/>
  <c r="DF87" i="28"/>
  <c r="EO87" i="28" s="1"/>
  <c r="DE87" i="28"/>
  <c r="FX87" i="28" s="1"/>
  <c r="DD87" i="28"/>
  <c r="DC87" i="28"/>
  <c r="EL87" i="28" s="1"/>
  <c r="DB87" i="28"/>
  <c r="EK87" i="28" s="1"/>
  <c r="DA87" i="28"/>
  <c r="FT87" i="28" s="1"/>
  <c r="CZ87" i="28"/>
  <c r="EI87" i="28" s="1"/>
  <c r="CY87" i="28"/>
  <c r="EH87" i="28" s="1"/>
  <c r="CX87" i="28"/>
  <c r="FQ87" i="28" s="1"/>
  <c r="CW87" i="28"/>
  <c r="EF87" i="28" s="1"/>
  <c r="CV87" i="28"/>
  <c r="FO87" i="28" s="1"/>
  <c r="CU87" i="28"/>
  <c r="ED87" i="28" s="1"/>
  <c r="KV86" i="28"/>
  <c r="DT86" i="28"/>
  <c r="GM86" i="28" s="1"/>
  <c r="DS86" i="28"/>
  <c r="DR86" i="28"/>
  <c r="GK86" i="28" s="1"/>
  <c r="DQ86" i="28"/>
  <c r="DP86" i="28"/>
  <c r="GI86" i="28" s="1"/>
  <c r="DO86" i="28"/>
  <c r="EX86" i="28" s="1"/>
  <c r="DN86" i="28"/>
  <c r="EW86" i="28" s="1"/>
  <c r="DM86" i="28"/>
  <c r="EV86" i="28" s="1"/>
  <c r="DL86" i="28"/>
  <c r="EU86" i="28" s="1"/>
  <c r="DK86" i="28"/>
  <c r="GD86" i="28" s="1"/>
  <c r="DJ86" i="28"/>
  <c r="GC86" i="28" s="1"/>
  <c r="DI86" i="28"/>
  <c r="GB86" i="28" s="1"/>
  <c r="DH86" i="28"/>
  <c r="EQ86" i="28" s="1"/>
  <c r="DG86" i="28"/>
  <c r="DF86" i="28"/>
  <c r="EO86" i="28" s="1"/>
  <c r="DE86" i="28"/>
  <c r="EN86" i="28" s="1"/>
  <c r="DD86" i="28"/>
  <c r="EM86" i="28" s="1"/>
  <c r="DC86" i="28"/>
  <c r="EL86" i="28" s="1"/>
  <c r="DB86" i="28"/>
  <c r="FU86" i="28" s="1"/>
  <c r="DA86" i="28"/>
  <c r="FT86" i="28" s="1"/>
  <c r="CZ86" i="28"/>
  <c r="EI86" i="28" s="1"/>
  <c r="CY86" i="28"/>
  <c r="EH86" i="28" s="1"/>
  <c r="CX86" i="28"/>
  <c r="EG86" i="28" s="1"/>
  <c r="CW86" i="28"/>
  <c r="CV86" i="28"/>
  <c r="FO86" i="28" s="1"/>
  <c r="CU86" i="28"/>
  <c r="FN86" i="28" s="1"/>
  <c r="KV85" i="28"/>
  <c r="KW85" i="28" s="1"/>
  <c r="DT85" i="28"/>
  <c r="FC85" i="28" s="1"/>
  <c r="DS85" i="28"/>
  <c r="GL85" i="28" s="1"/>
  <c r="DR85" i="28"/>
  <c r="FA85" i="28" s="1"/>
  <c r="DQ85" i="28"/>
  <c r="DP85" i="28"/>
  <c r="GI85" i="28" s="1"/>
  <c r="DO85" i="28"/>
  <c r="GH85" i="28" s="1"/>
  <c r="DN85" i="28"/>
  <c r="DM85" i="28"/>
  <c r="GF85" i="28" s="1"/>
  <c r="DL85" i="28"/>
  <c r="EU85" i="28" s="1"/>
  <c r="DK85" i="28"/>
  <c r="GD85" i="28" s="1"/>
  <c r="DJ85" i="28"/>
  <c r="GC85" i="28" s="1"/>
  <c r="DI85" i="28"/>
  <c r="GB85" i="28" s="1"/>
  <c r="DH85" i="28"/>
  <c r="EQ85" i="28" s="1"/>
  <c r="DG85" i="28"/>
  <c r="EP85" i="28" s="1"/>
  <c r="DF85" i="28"/>
  <c r="FY85" i="28" s="1"/>
  <c r="DE85" i="28"/>
  <c r="EN85" i="28" s="1"/>
  <c r="DD85" i="28"/>
  <c r="EM85" i="28" s="1"/>
  <c r="DC85" i="28"/>
  <c r="EL85" i="28" s="1"/>
  <c r="DB85" i="28"/>
  <c r="DA85" i="28"/>
  <c r="CZ85" i="28"/>
  <c r="CY85" i="28"/>
  <c r="CX85" i="28"/>
  <c r="EG85" i="28" s="1"/>
  <c r="CW85" i="28"/>
  <c r="EF85" i="28" s="1"/>
  <c r="CV85" i="28"/>
  <c r="EE85" i="28" s="1"/>
  <c r="CU85" i="28"/>
  <c r="FN85" i="28" s="1"/>
  <c r="KV84" i="28"/>
  <c r="DT84" i="28"/>
  <c r="GM84" i="28" s="1"/>
  <c r="DS84" i="28"/>
  <c r="DR84" i="28"/>
  <c r="GK84" i="28" s="1"/>
  <c r="DQ84" i="28"/>
  <c r="EZ84" i="28" s="1"/>
  <c r="DP84" i="28"/>
  <c r="EY84" i="28" s="1"/>
  <c r="DO84" i="28"/>
  <c r="EX84" i="28" s="1"/>
  <c r="DN84" i="28"/>
  <c r="DM84" i="28"/>
  <c r="EV84" i="28" s="1"/>
  <c r="DL84" i="28"/>
  <c r="GE84" i="28" s="1"/>
  <c r="DK84" i="28"/>
  <c r="GD84" i="28" s="1"/>
  <c r="DJ84" i="28"/>
  <c r="GC84" i="28" s="1"/>
  <c r="DI84" i="28"/>
  <c r="GB84" i="28" s="1"/>
  <c r="DH84" i="28"/>
  <c r="EQ84" i="28" s="1"/>
  <c r="DG84" i="28"/>
  <c r="DF84" i="28"/>
  <c r="FY84" i="28" s="1"/>
  <c r="DE84" i="28"/>
  <c r="FX84" i="28" s="1"/>
  <c r="DD84" i="28"/>
  <c r="EM84" i="28" s="1"/>
  <c r="DC84" i="28"/>
  <c r="EL84" i="28" s="1"/>
  <c r="DB84" i="28"/>
  <c r="EK84" i="28" s="1"/>
  <c r="DA84" i="28"/>
  <c r="EJ84" i="28" s="1"/>
  <c r="CZ84" i="28"/>
  <c r="EI84" i="28" s="1"/>
  <c r="CY84" i="28"/>
  <c r="CX84" i="28"/>
  <c r="EG84" i="28" s="1"/>
  <c r="CW84" i="28"/>
  <c r="EF84" i="28" s="1"/>
  <c r="CV84" i="28"/>
  <c r="EE84" i="28" s="1"/>
  <c r="CU84" i="28"/>
  <c r="KV83" i="28"/>
  <c r="KY83" i="28" s="1"/>
  <c r="DT83" i="28"/>
  <c r="GM83" i="28" s="1"/>
  <c r="DS83" i="28"/>
  <c r="GL83" i="28" s="1"/>
  <c r="DR83" i="28"/>
  <c r="GK83" i="28" s="1"/>
  <c r="DQ83" i="28"/>
  <c r="GJ83" i="28" s="1"/>
  <c r="DP83" i="28"/>
  <c r="GI83" i="28" s="1"/>
  <c r="DO83" i="28"/>
  <c r="GH83" i="28" s="1"/>
  <c r="DN83" i="28"/>
  <c r="DM83" i="28"/>
  <c r="GF83" i="28" s="1"/>
  <c r="DL83" i="28"/>
  <c r="GE83" i="28" s="1"/>
  <c r="DK83" i="28"/>
  <c r="ET83" i="28" s="1"/>
  <c r="DJ83" i="28"/>
  <c r="GC83" i="28" s="1"/>
  <c r="DI83" i="28"/>
  <c r="ER83" i="28" s="1"/>
  <c r="DH83" i="28"/>
  <c r="GA83" i="28" s="1"/>
  <c r="DG83" i="28"/>
  <c r="DF83" i="28"/>
  <c r="EO83" i="28" s="1"/>
  <c r="DE83" i="28"/>
  <c r="FX83" i="28" s="1"/>
  <c r="DD83" i="28"/>
  <c r="FW83" i="28" s="1"/>
  <c r="DC83" i="28"/>
  <c r="FV83" i="28" s="1"/>
  <c r="DB83" i="28"/>
  <c r="DA83" i="28"/>
  <c r="FT83" i="28" s="1"/>
  <c r="CZ83" i="28"/>
  <c r="FS83" i="28" s="1"/>
  <c r="CY83" i="28"/>
  <c r="FR83" i="28" s="1"/>
  <c r="CX83" i="28"/>
  <c r="FQ83" i="28" s="1"/>
  <c r="CW83" i="28"/>
  <c r="FP83" i="28" s="1"/>
  <c r="CV83" i="28"/>
  <c r="FO83" i="28" s="1"/>
  <c r="CU83" i="28"/>
  <c r="FN83" i="28" s="1"/>
  <c r="KV82" i="28"/>
  <c r="DT82" i="28"/>
  <c r="DS82" i="28"/>
  <c r="DR82" i="28"/>
  <c r="GK82" i="28" s="1"/>
  <c r="DQ82" i="28"/>
  <c r="EZ82" i="28" s="1"/>
  <c r="DP82" i="28"/>
  <c r="GI82" i="28" s="1"/>
  <c r="DO82" i="28"/>
  <c r="EX82" i="28" s="1"/>
  <c r="DN82" i="28"/>
  <c r="EW82" i="28" s="1"/>
  <c r="DM82" i="28"/>
  <c r="EV82" i="28" s="1"/>
  <c r="DL82" i="28"/>
  <c r="GE82" i="28" s="1"/>
  <c r="DK82" i="28"/>
  <c r="GD82" i="28" s="1"/>
  <c r="DJ82" i="28"/>
  <c r="GC82" i="28" s="1"/>
  <c r="DI82" i="28"/>
  <c r="GB82" i="28" s="1"/>
  <c r="DH82" i="28"/>
  <c r="EQ82" i="28" s="1"/>
  <c r="DG82" i="28"/>
  <c r="DF82" i="28"/>
  <c r="FY82" i="28" s="1"/>
  <c r="DE82" i="28"/>
  <c r="FX82" i="28" s="1"/>
  <c r="DD82" i="28"/>
  <c r="EM82" i="28" s="1"/>
  <c r="DC82" i="28"/>
  <c r="EL82" i="28" s="1"/>
  <c r="DB82" i="28"/>
  <c r="EK82" i="28" s="1"/>
  <c r="DA82" i="28"/>
  <c r="EJ82" i="28" s="1"/>
  <c r="CZ82" i="28"/>
  <c r="FS82" i="28" s="1"/>
  <c r="CY82" i="28"/>
  <c r="FR82" i="28" s="1"/>
  <c r="CX82" i="28"/>
  <c r="EG82" i="28" s="1"/>
  <c r="CW82" i="28"/>
  <c r="EF82" i="28" s="1"/>
  <c r="CV82" i="28"/>
  <c r="EE82" i="28" s="1"/>
  <c r="CU82" i="28"/>
  <c r="KV81" i="28"/>
  <c r="KY81" i="28" s="1"/>
  <c r="DT81" i="28"/>
  <c r="FC81" i="28" s="1"/>
  <c r="DS81" i="28"/>
  <c r="FB81" i="28" s="1"/>
  <c r="DR81" i="28"/>
  <c r="DQ81" i="28"/>
  <c r="EZ81" i="28" s="1"/>
  <c r="DP81" i="28"/>
  <c r="EY81" i="28" s="1"/>
  <c r="DO81" i="28"/>
  <c r="EX81" i="28" s="1"/>
  <c r="DN81" i="28"/>
  <c r="EW81" i="28" s="1"/>
  <c r="DM81" i="28"/>
  <c r="GF81" i="28" s="1"/>
  <c r="DL81" i="28"/>
  <c r="EU81" i="28" s="1"/>
  <c r="DK81" i="28"/>
  <c r="GD81" i="28" s="1"/>
  <c r="DJ81" i="28"/>
  <c r="GC81" i="28" s="1"/>
  <c r="DI81" i="28"/>
  <c r="ER81" i="28" s="1"/>
  <c r="DH81" i="28"/>
  <c r="GA81" i="28" s="1"/>
  <c r="DG81" i="28"/>
  <c r="FZ81" i="28" s="1"/>
  <c r="DF81" i="28"/>
  <c r="FY81" i="28" s="1"/>
  <c r="DE81" i="28"/>
  <c r="EN81" i="28" s="1"/>
  <c r="DD81" i="28"/>
  <c r="DC81" i="28"/>
  <c r="FV81" i="28" s="1"/>
  <c r="DB81" i="28"/>
  <c r="DA81" i="28"/>
  <c r="CZ81" i="28"/>
  <c r="EI81" i="28" s="1"/>
  <c r="CY81" i="28"/>
  <c r="EH81" i="28" s="1"/>
  <c r="CX81" i="28"/>
  <c r="CW81" i="28"/>
  <c r="CV81" i="28"/>
  <c r="FO81" i="28" s="1"/>
  <c r="CU81" i="28"/>
  <c r="FN81" i="28" s="1"/>
  <c r="KV80" i="28"/>
  <c r="KY80" i="28" s="1"/>
  <c r="DT80" i="28"/>
  <c r="FC80" i="28" s="1"/>
  <c r="DS80" i="28"/>
  <c r="DR80" i="28"/>
  <c r="DQ80" i="28"/>
  <c r="GJ80" i="28" s="1"/>
  <c r="DP80" i="28"/>
  <c r="EY80" i="28" s="1"/>
  <c r="DO80" i="28"/>
  <c r="EX80" i="28" s="1"/>
  <c r="DN80" i="28"/>
  <c r="GG80" i="28" s="1"/>
  <c r="DM80" i="28"/>
  <c r="GF80" i="28" s="1"/>
  <c r="DL80" i="28"/>
  <c r="EU80" i="28" s="1"/>
  <c r="DK80" i="28"/>
  <c r="GD80" i="28" s="1"/>
  <c r="DJ80" i="28"/>
  <c r="GC80" i="28" s="1"/>
  <c r="DI80" i="28"/>
  <c r="GB80" i="28" s="1"/>
  <c r="DH80" i="28"/>
  <c r="EQ80" i="28" s="1"/>
  <c r="DG80" i="28"/>
  <c r="EP80" i="28" s="1"/>
  <c r="DF80" i="28"/>
  <c r="DE80" i="28"/>
  <c r="FX80" i="28" s="1"/>
  <c r="DD80" i="28"/>
  <c r="FW80" i="28" s="1"/>
  <c r="DC80" i="28"/>
  <c r="EL80" i="28" s="1"/>
  <c r="DB80" i="28"/>
  <c r="EK80" i="28" s="1"/>
  <c r="DA80" i="28"/>
  <c r="EJ80" i="28" s="1"/>
  <c r="CZ80" i="28"/>
  <c r="EI80" i="28" s="1"/>
  <c r="CY80" i="28"/>
  <c r="FR80" i="28" s="1"/>
  <c r="CX80" i="28"/>
  <c r="CW80" i="28"/>
  <c r="EF80" i="28" s="1"/>
  <c r="CV80" i="28"/>
  <c r="EE80" i="28" s="1"/>
  <c r="CU80" i="28"/>
  <c r="ED80" i="28" s="1"/>
  <c r="KV79" i="28"/>
  <c r="KY79" i="28" s="1"/>
  <c r="DT79" i="28"/>
  <c r="FC79" i="28" s="1"/>
  <c r="DS79" i="28"/>
  <c r="FB79" i="28" s="1"/>
  <c r="DR79" i="28"/>
  <c r="GK79" i="28" s="1"/>
  <c r="DQ79" i="28"/>
  <c r="EZ79" i="28" s="1"/>
  <c r="DP79" i="28"/>
  <c r="GI79" i="28" s="1"/>
  <c r="DO79" i="28"/>
  <c r="GH79" i="28" s="1"/>
  <c r="DN79" i="28"/>
  <c r="GG79" i="28" s="1"/>
  <c r="DM79" i="28"/>
  <c r="EV79" i="28" s="1"/>
  <c r="DL79" i="28"/>
  <c r="DK79" i="28"/>
  <c r="GD79" i="28" s="1"/>
  <c r="DJ79" i="28"/>
  <c r="GC79" i="28" s="1"/>
  <c r="DI79" i="28"/>
  <c r="GB79" i="28" s="1"/>
  <c r="DH79" i="28"/>
  <c r="GA79" i="28" s="1"/>
  <c r="DG79" i="28"/>
  <c r="EP79" i="28" s="1"/>
  <c r="DF79" i="28"/>
  <c r="EO79" i="28" s="1"/>
  <c r="DE79" i="28"/>
  <c r="EN79" i="28" s="1"/>
  <c r="DD79" i="28"/>
  <c r="FW79" i="28" s="1"/>
  <c r="DC79" i="28"/>
  <c r="EL79" i="28" s="1"/>
  <c r="DB79" i="28"/>
  <c r="EK79" i="28" s="1"/>
  <c r="DA79" i="28"/>
  <c r="EJ79" i="28" s="1"/>
  <c r="CZ79" i="28"/>
  <c r="CY79" i="28"/>
  <c r="FR79" i="28" s="1"/>
  <c r="CX79" i="28"/>
  <c r="FQ79" i="28" s="1"/>
  <c r="CW79" i="28"/>
  <c r="EF79" i="28" s="1"/>
  <c r="CV79" i="28"/>
  <c r="FO79" i="28" s="1"/>
  <c r="CU79" i="28"/>
  <c r="ED79" i="28" s="1"/>
  <c r="KV78" i="28"/>
  <c r="KY78" i="28" s="1"/>
  <c r="DT78" i="28"/>
  <c r="GM78" i="28" s="1"/>
  <c r="DS78" i="28"/>
  <c r="GL78" i="28" s="1"/>
  <c r="DR78" i="28"/>
  <c r="GK78" i="28" s="1"/>
  <c r="DQ78" i="28"/>
  <c r="GJ78" i="28" s="1"/>
  <c r="DP78" i="28"/>
  <c r="GI78" i="28" s="1"/>
  <c r="DO78" i="28"/>
  <c r="GH78" i="28" s="1"/>
  <c r="DN78" i="28"/>
  <c r="GG78" i="28" s="1"/>
  <c r="DM78" i="28"/>
  <c r="GF78" i="28" s="1"/>
  <c r="DL78" i="28"/>
  <c r="GE78" i="28" s="1"/>
  <c r="DK78" i="28"/>
  <c r="GD78" i="28" s="1"/>
  <c r="DJ78" i="28"/>
  <c r="GC78" i="28" s="1"/>
  <c r="DI78" i="28"/>
  <c r="ER78" i="28" s="1"/>
  <c r="DH78" i="28"/>
  <c r="GA78" i="28" s="1"/>
  <c r="DG78" i="28"/>
  <c r="DF78" i="28"/>
  <c r="EO78" i="28" s="1"/>
  <c r="DE78" i="28"/>
  <c r="FX78" i="28" s="1"/>
  <c r="DD78" i="28"/>
  <c r="FW78" i="28" s="1"/>
  <c r="DC78" i="28"/>
  <c r="FV78" i="28" s="1"/>
  <c r="DB78" i="28"/>
  <c r="FU78" i="28" s="1"/>
  <c r="DA78" i="28"/>
  <c r="FT78" i="28" s="1"/>
  <c r="CZ78" i="28"/>
  <c r="EI78" i="28" s="1"/>
  <c r="CY78" i="28"/>
  <c r="CX78" i="28"/>
  <c r="FQ78" i="28" s="1"/>
  <c r="CW78" i="28"/>
  <c r="FP78" i="28" s="1"/>
  <c r="CV78" i="28"/>
  <c r="FO78" i="28" s="1"/>
  <c r="CU78" i="28"/>
  <c r="KV77" i="28"/>
  <c r="KY77" i="28" s="1"/>
  <c r="DT77" i="28"/>
  <c r="GM77" i="28" s="1"/>
  <c r="DS77" i="28"/>
  <c r="GL77" i="28" s="1"/>
  <c r="DR77" i="28"/>
  <c r="GK77" i="28" s="1"/>
  <c r="DQ77" i="28"/>
  <c r="GJ77" i="28" s="1"/>
  <c r="DP77" i="28"/>
  <c r="GI77" i="28" s="1"/>
  <c r="DO77" i="28"/>
  <c r="GH77" i="28" s="1"/>
  <c r="DN77" i="28"/>
  <c r="DM77" i="28"/>
  <c r="GF77" i="28" s="1"/>
  <c r="DL77" i="28"/>
  <c r="GE77" i="28" s="1"/>
  <c r="DK77" i="28"/>
  <c r="ET77" i="28" s="1"/>
  <c r="DJ77" i="28"/>
  <c r="GC77" i="28" s="1"/>
  <c r="DI77" i="28"/>
  <c r="ER77" i="28" s="1"/>
  <c r="DH77" i="28"/>
  <c r="GA77" i="28" s="1"/>
  <c r="DG77" i="28"/>
  <c r="EP77" i="28" s="1"/>
  <c r="DF77" i="28"/>
  <c r="FY77" i="28" s="1"/>
  <c r="DE77" i="28"/>
  <c r="FX77" i="28" s="1"/>
  <c r="DD77" i="28"/>
  <c r="FW77" i="28" s="1"/>
  <c r="DC77" i="28"/>
  <c r="FV77" i="28" s="1"/>
  <c r="DB77" i="28"/>
  <c r="DA77" i="28"/>
  <c r="EJ77" i="28" s="1"/>
  <c r="CZ77" i="28"/>
  <c r="EI77" i="28" s="1"/>
  <c r="CY77" i="28"/>
  <c r="FR77" i="28" s="1"/>
  <c r="CX77" i="28"/>
  <c r="EG77" i="28" s="1"/>
  <c r="CW77" i="28"/>
  <c r="FP77" i="28" s="1"/>
  <c r="CV77" i="28"/>
  <c r="FO77" i="28" s="1"/>
  <c r="CU77" i="28"/>
  <c r="FN77" i="28" s="1"/>
  <c r="KV76" i="28"/>
  <c r="DT76" i="28"/>
  <c r="GM76" i="28" s="1"/>
  <c r="DS76" i="28"/>
  <c r="FB76" i="28" s="1"/>
  <c r="DR76" i="28"/>
  <c r="GK76" i="28" s="1"/>
  <c r="DQ76" i="28"/>
  <c r="GJ76" i="28" s="1"/>
  <c r="DP76" i="28"/>
  <c r="GI76" i="28" s="1"/>
  <c r="DO76" i="28"/>
  <c r="GH76" i="28" s="1"/>
  <c r="DN76" i="28"/>
  <c r="GG76" i="28" s="1"/>
  <c r="DM76" i="28"/>
  <c r="DL76" i="28"/>
  <c r="GE76" i="28" s="1"/>
  <c r="DK76" i="28"/>
  <c r="GD76" i="28" s="1"/>
  <c r="DJ76" i="28"/>
  <c r="DI76" i="28"/>
  <c r="ER76" i="28" s="1"/>
  <c r="DH76" i="28"/>
  <c r="EQ76" i="28" s="1"/>
  <c r="DG76" i="28"/>
  <c r="EP76" i="28" s="1"/>
  <c r="DF76" i="28"/>
  <c r="FY76" i="28" s="1"/>
  <c r="DE76" i="28"/>
  <c r="FX76" i="28" s="1"/>
  <c r="DD76" i="28"/>
  <c r="FW76" i="28" s="1"/>
  <c r="DC76" i="28"/>
  <c r="EL76" i="28" s="1"/>
  <c r="DB76" i="28"/>
  <c r="DA76" i="28"/>
  <c r="FT76" i="28" s="1"/>
  <c r="CZ76" i="28"/>
  <c r="FS76" i="28" s="1"/>
  <c r="CY76" i="28"/>
  <c r="FR76" i="28" s="1"/>
  <c r="CX76" i="28"/>
  <c r="CW76" i="28"/>
  <c r="EF76" i="28" s="1"/>
  <c r="CV76" i="28"/>
  <c r="EE76" i="28" s="1"/>
  <c r="CU76" i="28"/>
  <c r="ED76" i="28" s="1"/>
  <c r="N76" i="28"/>
  <c r="KV75" i="28"/>
  <c r="KX75" i="28" s="1"/>
  <c r="DT75" i="28"/>
  <c r="GM75" i="28" s="1"/>
  <c r="DS75" i="28"/>
  <c r="FB75" i="28" s="1"/>
  <c r="DR75" i="28"/>
  <c r="FA75" i="28" s="1"/>
  <c r="DQ75" i="28"/>
  <c r="DP75" i="28"/>
  <c r="GI75" i="28" s="1"/>
  <c r="DO75" i="28"/>
  <c r="GH75" i="28" s="1"/>
  <c r="DN75" i="28"/>
  <c r="EW75" i="28" s="1"/>
  <c r="DM75" i="28"/>
  <c r="DL75" i="28"/>
  <c r="GE75" i="28" s="1"/>
  <c r="DK75" i="28"/>
  <c r="GD75" i="28" s="1"/>
  <c r="DJ75" i="28"/>
  <c r="ES75" i="28" s="1"/>
  <c r="DI75" i="28"/>
  <c r="DH75" i="28"/>
  <c r="GA75" i="28" s="1"/>
  <c r="DG75" i="28"/>
  <c r="FZ75" i="28" s="1"/>
  <c r="DF75" i="28"/>
  <c r="EO75" i="28" s="1"/>
  <c r="DE75" i="28"/>
  <c r="DD75" i="28"/>
  <c r="EM75" i="28" s="1"/>
  <c r="DC75" i="28"/>
  <c r="FV75" i="28" s="1"/>
  <c r="DB75" i="28"/>
  <c r="DA75" i="28"/>
  <c r="EJ75" i="28" s="1"/>
  <c r="CZ75" i="28"/>
  <c r="EI75" i="28" s="1"/>
  <c r="CY75" i="28"/>
  <c r="EH75" i="28" s="1"/>
  <c r="CX75" i="28"/>
  <c r="EG75" i="28" s="1"/>
  <c r="CW75" i="28"/>
  <c r="FP75" i="28" s="1"/>
  <c r="CV75" i="28"/>
  <c r="CU75" i="28"/>
  <c r="KV74" i="28"/>
  <c r="KX74" i="28" s="1"/>
  <c r="DT74" i="28"/>
  <c r="GM74" i="28" s="1"/>
  <c r="DS74" i="28"/>
  <c r="GL74" i="28" s="1"/>
  <c r="DR74" i="28"/>
  <c r="GK74" i="28" s="1"/>
  <c r="DQ74" i="28"/>
  <c r="GJ74" i="28" s="1"/>
  <c r="DP74" i="28"/>
  <c r="GI74" i="28" s="1"/>
  <c r="DO74" i="28"/>
  <c r="GH74" i="28" s="1"/>
  <c r="DN74" i="28"/>
  <c r="GG74" i="28" s="1"/>
  <c r="DM74" i="28"/>
  <c r="GF74" i="28" s="1"/>
  <c r="DL74" i="28"/>
  <c r="GE74" i="28" s="1"/>
  <c r="DK74" i="28"/>
  <c r="GD74" i="28" s="1"/>
  <c r="DJ74" i="28"/>
  <c r="GC74" i="28" s="1"/>
  <c r="DI74" i="28"/>
  <c r="ER74" i="28" s="1"/>
  <c r="DH74" i="28"/>
  <c r="GA74" i="28" s="1"/>
  <c r="DG74" i="28"/>
  <c r="FZ74" i="28" s="1"/>
  <c r="DF74" i="28"/>
  <c r="FY74" i="28" s="1"/>
  <c r="DE74" i="28"/>
  <c r="DD74" i="28"/>
  <c r="EM74" i="28" s="1"/>
  <c r="DC74" i="28"/>
  <c r="EL74" i="28" s="1"/>
  <c r="DB74" i="28"/>
  <c r="DA74" i="28"/>
  <c r="FT74" i="28" s="1"/>
  <c r="CZ74" i="28"/>
  <c r="CY74" i="28"/>
  <c r="FR74" i="28" s="1"/>
  <c r="CX74" i="28"/>
  <c r="FQ74" i="28" s="1"/>
  <c r="CW74" i="28"/>
  <c r="FP74" i="28" s="1"/>
  <c r="CV74" i="28"/>
  <c r="FO74" i="28" s="1"/>
  <c r="CU74" i="28"/>
  <c r="FN74" i="28" s="1"/>
  <c r="KV73" i="28"/>
  <c r="KW73" i="28" s="1"/>
  <c r="DT73" i="28"/>
  <c r="GM73" i="28" s="1"/>
  <c r="DS73" i="28"/>
  <c r="FB73" i="28" s="1"/>
  <c r="DR73" i="28"/>
  <c r="GK73" i="28" s="1"/>
  <c r="DQ73" i="28"/>
  <c r="GJ73" i="28" s="1"/>
  <c r="DP73" i="28"/>
  <c r="GI73" i="28" s="1"/>
  <c r="DO73" i="28"/>
  <c r="GH73" i="28" s="1"/>
  <c r="DN73" i="28"/>
  <c r="GG73" i="28" s="1"/>
  <c r="DM73" i="28"/>
  <c r="GF73" i="28" s="1"/>
  <c r="DL73" i="28"/>
  <c r="GE73" i="28" s="1"/>
  <c r="DK73" i="28"/>
  <c r="ET73" i="28" s="1"/>
  <c r="DJ73" i="28"/>
  <c r="ES73" i="28" s="1"/>
  <c r="DI73" i="28"/>
  <c r="ER73" i="28" s="1"/>
  <c r="DH73" i="28"/>
  <c r="GA73" i="28" s="1"/>
  <c r="DG73" i="28"/>
  <c r="DF73" i="28"/>
  <c r="FY73" i="28" s="1"/>
  <c r="DE73" i="28"/>
  <c r="FX73" i="28" s="1"/>
  <c r="DD73" i="28"/>
  <c r="FW73" i="28" s="1"/>
  <c r="DC73" i="28"/>
  <c r="FV73" i="28" s="1"/>
  <c r="DB73" i="28"/>
  <c r="DA73" i="28"/>
  <c r="FT73" i="28" s="1"/>
  <c r="CZ73" i="28"/>
  <c r="FS73" i="28" s="1"/>
  <c r="CY73" i="28"/>
  <c r="FR73" i="28" s="1"/>
  <c r="CX73" i="28"/>
  <c r="FQ73" i="28" s="1"/>
  <c r="CW73" i="28"/>
  <c r="FP73" i="28" s="1"/>
  <c r="CV73" i="28"/>
  <c r="FO73" i="28" s="1"/>
  <c r="CU73" i="28"/>
  <c r="KV72" i="28"/>
  <c r="DT72" i="28"/>
  <c r="DS72" i="28"/>
  <c r="GL72" i="28" s="1"/>
  <c r="DR72" i="28"/>
  <c r="FA72" i="28" s="1"/>
  <c r="DQ72" i="28"/>
  <c r="GJ72" i="28" s="1"/>
  <c r="DP72" i="28"/>
  <c r="GI72" i="28" s="1"/>
  <c r="DO72" i="28"/>
  <c r="EX72" i="28" s="1"/>
  <c r="DN72" i="28"/>
  <c r="EW72" i="28" s="1"/>
  <c r="DM72" i="28"/>
  <c r="DL72" i="28"/>
  <c r="EU72" i="28" s="1"/>
  <c r="DK72" i="28"/>
  <c r="GD72" i="28" s="1"/>
  <c r="DJ72" i="28"/>
  <c r="ES72" i="28" s="1"/>
  <c r="DI72" i="28"/>
  <c r="ER72" i="28" s="1"/>
  <c r="DH72" i="28"/>
  <c r="DG72" i="28"/>
  <c r="DF72" i="28"/>
  <c r="EO72" i="28" s="1"/>
  <c r="DE72" i="28"/>
  <c r="FX72" i="28" s="1"/>
  <c r="DD72" i="28"/>
  <c r="EM72" i="28" s="1"/>
  <c r="DC72" i="28"/>
  <c r="FV72" i="28" s="1"/>
  <c r="DB72" i="28"/>
  <c r="DA72" i="28"/>
  <c r="EJ72" i="28" s="1"/>
  <c r="CZ72" i="28"/>
  <c r="EI72" i="28" s="1"/>
  <c r="CY72" i="28"/>
  <c r="FR72" i="28" s="1"/>
  <c r="CX72" i="28"/>
  <c r="EG72" i="28" s="1"/>
  <c r="CW72" i="28"/>
  <c r="EF72" i="28" s="1"/>
  <c r="CV72" i="28"/>
  <c r="CU72" i="28"/>
  <c r="KV71" i="28"/>
  <c r="DT71" i="28"/>
  <c r="FC71" i="28" s="1"/>
  <c r="DS71" i="28"/>
  <c r="GL71" i="28" s="1"/>
  <c r="DR71" i="28"/>
  <c r="FA71" i="28" s="1"/>
  <c r="DQ71" i="28"/>
  <c r="EZ71" i="28" s="1"/>
  <c r="DP71" i="28"/>
  <c r="EY71" i="28" s="1"/>
  <c r="DO71" i="28"/>
  <c r="DN71" i="28"/>
  <c r="GG71" i="28" s="1"/>
  <c r="DM71" i="28"/>
  <c r="EV71" i="28" s="1"/>
  <c r="DL71" i="28"/>
  <c r="EU71" i="28" s="1"/>
  <c r="DK71" i="28"/>
  <c r="GD71" i="28" s="1"/>
  <c r="DJ71" i="28"/>
  <c r="GC71" i="28" s="1"/>
  <c r="DI71" i="28"/>
  <c r="GB71" i="28" s="1"/>
  <c r="DH71" i="28"/>
  <c r="DG71" i="28"/>
  <c r="DF71" i="28"/>
  <c r="EO71" i="28" s="1"/>
  <c r="DE71" i="28"/>
  <c r="EN71" i="28" s="1"/>
  <c r="DD71" i="28"/>
  <c r="FW71" i="28" s="1"/>
  <c r="DC71" i="28"/>
  <c r="FV71" i="28" s="1"/>
  <c r="DB71" i="28"/>
  <c r="DA71" i="28"/>
  <c r="FT71" i="28" s="1"/>
  <c r="CZ71" i="28"/>
  <c r="EI71" i="28" s="1"/>
  <c r="CY71" i="28"/>
  <c r="EH71" i="28" s="1"/>
  <c r="CX71" i="28"/>
  <c r="EG71" i="28" s="1"/>
  <c r="CW71" i="28"/>
  <c r="EF71" i="28" s="1"/>
  <c r="CV71" i="28"/>
  <c r="CU71" i="28"/>
  <c r="KV70" i="28"/>
  <c r="DT70" i="28"/>
  <c r="GM70" i="28" s="1"/>
  <c r="DS70" i="28"/>
  <c r="DR70" i="28"/>
  <c r="FA70" i="28" s="1"/>
  <c r="DQ70" i="28"/>
  <c r="GJ70" i="28" s="1"/>
  <c r="DP70" i="28"/>
  <c r="EY70" i="28" s="1"/>
  <c r="DO70" i="28"/>
  <c r="EX70" i="28" s="1"/>
  <c r="DN70" i="28"/>
  <c r="GG70" i="28" s="1"/>
  <c r="DM70" i="28"/>
  <c r="GF70" i="28" s="1"/>
  <c r="DL70" i="28"/>
  <c r="DK70" i="28"/>
  <c r="GD70" i="28" s="1"/>
  <c r="DJ70" i="28"/>
  <c r="GC70" i="28" s="1"/>
  <c r="DI70" i="28"/>
  <c r="GB70" i="28" s="1"/>
  <c r="DH70" i="28"/>
  <c r="EQ70" i="28" s="1"/>
  <c r="DG70" i="28"/>
  <c r="DF70" i="28"/>
  <c r="EO70" i="28" s="1"/>
  <c r="DE70" i="28"/>
  <c r="FX70" i="28" s="1"/>
  <c r="DD70" i="28"/>
  <c r="FW70" i="28" s="1"/>
  <c r="DC70" i="28"/>
  <c r="FV70" i="28" s="1"/>
  <c r="DB70" i="28"/>
  <c r="EK70" i="28" s="1"/>
  <c r="DA70" i="28"/>
  <c r="CZ70" i="28"/>
  <c r="CY70" i="28"/>
  <c r="CX70" i="28"/>
  <c r="FQ70" i="28" s="1"/>
  <c r="CW70" i="28"/>
  <c r="EF70" i="28" s="1"/>
  <c r="CV70" i="28"/>
  <c r="EE70" i="28" s="1"/>
  <c r="CU70" i="28"/>
  <c r="KV69" i="28"/>
  <c r="KW69" i="28" s="1"/>
  <c r="DT69" i="28"/>
  <c r="FC69" i="28" s="1"/>
  <c r="DS69" i="28"/>
  <c r="GL69" i="28" s="1"/>
  <c r="DR69" i="28"/>
  <c r="GK69" i="28" s="1"/>
  <c r="DQ69" i="28"/>
  <c r="EZ69" i="28" s="1"/>
  <c r="DP69" i="28"/>
  <c r="EY69" i="28" s="1"/>
  <c r="DO69" i="28"/>
  <c r="EX69" i="28" s="1"/>
  <c r="DN69" i="28"/>
  <c r="EW69" i="28" s="1"/>
  <c r="DM69" i="28"/>
  <c r="EV69" i="28" s="1"/>
  <c r="DL69" i="28"/>
  <c r="DK69" i="28"/>
  <c r="GD69" i="28" s="1"/>
  <c r="DJ69" i="28"/>
  <c r="GC69" i="28" s="1"/>
  <c r="DI69" i="28"/>
  <c r="GB69" i="28" s="1"/>
  <c r="DH69" i="28"/>
  <c r="EQ69" i="28" s="1"/>
  <c r="DG69" i="28"/>
  <c r="DF69" i="28"/>
  <c r="DE69" i="28"/>
  <c r="FX69" i="28" s="1"/>
  <c r="DD69" i="28"/>
  <c r="FW69" i="28" s="1"/>
  <c r="DC69" i="28"/>
  <c r="FV69" i="28" s="1"/>
  <c r="DB69" i="28"/>
  <c r="FU69" i="28" s="1"/>
  <c r="DA69" i="28"/>
  <c r="CZ69" i="28"/>
  <c r="CY69" i="28"/>
  <c r="CX69" i="28"/>
  <c r="FQ69" i="28" s="1"/>
  <c r="CW69" i="28"/>
  <c r="EF69" i="28" s="1"/>
  <c r="CV69" i="28"/>
  <c r="EE69" i="28" s="1"/>
  <c r="CU69" i="28"/>
  <c r="KV68" i="28"/>
  <c r="KY68" i="28" s="1"/>
  <c r="DT68" i="28"/>
  <c r="FC68" i="28" s="1"/>
  <c r="DS68" i="28"/>
  <c r="FB68" i="28" s="1"/>
  <c r="DR68" i="28"/>
  <c r="GK68" i="28" s="1"/>
  <c r="DQ68" i="28"/>
  <c r="DP68" i="28"/>
  <c r="GI68" i="28" s="1"/>
  <c r="DO68" i="28"/>
  <c r="EX68" i="28" s="1"/>
  <c r="DN68" i="28"/>
  <c r="GG68" i="28" s="1"/>
  <c r="DM68" i="28"/>
  <c r="EV68" i="28" s="1"/>
  <c r="DL68" i="28"/>
  <c r="GE68" i="28" s="1"/>
  <c r="DK68" i="28"/>
  <c r="ET68" i="28" s="1"/>
  <c r="DJ68" i="28"/>
  <c r="GC68" i="28" s="1"/>
  <c r="DI68" i="28"/>
  <c r="GB68" i="28" s="1"/>
  <c r="DH68" i="28"/>
  <c r="EQ68" i="28" s="1"/>
  <c r="DG68" i="28"/>
  <c r="EP68" i="28" s="1"/>
  <c r="DF68" i="28"/>
  <c r="DE68" i="28"/>
  <c r="EN68" i="28" s="1"/>
  <c r="DD68" i="28"/>
  <c r="EM68" i="28" s="1"/>
  <c r="DC68" i="28"/>
  <c r="FV68" i="28" s="1"/>
  <c r="DB68" i="28"/>
  <c r="EK68" i="28" s="1"/>
  <c r="DA68" i="28"/>
  <c r="FT68" i="28" s="1"/>
  <c r="CZ68" i="28"/>
  <c r="CY68" i="28"/>
  <c r="EH68" i="28" s="1"/>
  <c r="CX68" i="28"/>
  <c r="FQ68" i="28" s="1"/>
  <c r="CW68" i="28"/>
  <c r="FP68" i="28" s="1"/>
  <c r="CV68" i="28"/>
  <c r="EE68" i="28" s="1"/>
  <c r="CU68" i="28"/>
  <c r="ED68" i="28" s="1"/>
  <c r="KV67" i="28"/>
  <c r="KY67" i="28" s="1"/>
  <c r="DT67" i="28"/>
  <c r="FC67" i="28" s="1"/>
  <c r="DS67" i="28"/>
  <c r="GL67" i="28" s="1"/>
  <c r="DR67" i="28"/>
  <c r="GK67" i="28" s="1"/>
  <c r="DQ67" i="28"/>
  <c r="EZ67" i="28" s="1"/>
  <c r="DP67" i="28"/>
  <c r="GI67" i="28" s="1"/>
  <c r="DO67" i="28"/>
  <c r="DN67" i="28"/>
  <c r="DM67" i="28"/>
  <c r="GF67" i="28" s="1"/>
  <c r="DL67" i="28"/>
  <c r="EU67" i="28" s="1"/>
  <c r="DK67" i="28"/>
  <c r="GD67" i="28" s="1"/>
  <c r="DJ67" i="28"/>
  <c r="GC67" i="28" s="1"/>
  <c r="DI67" i="28"/>
  <c r="GB67" i="28" s="1"/>
  <c r="DH67" i="28"/>
  <c r="EQ67" i="28" s="1"/>
  <c r="DG67" i="28"/>
  <c r="FZ67" i="28" s="1"/>
  <c r="DF67" i="28"/>
  <c r="EO67" i="28" s="1"/>
  <c r="DE67" i="28"/>
  <c r="FX67" i="28" s="1"/>
  <c r="DD67" i="28"/>
  <c r="DC67" i="28"/>
  <c r="EL67" i="28" s="1"/>
  <c r="DB67" i="28"/>
  <c r="DA67" i="28"/>
  <c r="FT67" i="28" s="1"/>
  <c r="CZ67" i="28"/>
  <c r="EI67" i="28" s="1"/>
  <c r="CY67" i="28"/>
  <c r="EH67" i="28" s="1"/>
  <c r="CX67" i="28"/>
  <c r="CW67" i="28"/>
  <c r="EF67" i="28" s="1"/>
  <c r="CV67" i="28"/>
  <c r="FO67" i="28" s="1"/>
  <c r="CU67" i="28"/>
  <c r="FN67" i="28" s="1"/>
  <c r="KV66" i="28"/>
  <c r="DT66" i="28"/>
  <c r="GM66" i="28" s="1"/>
  <c r="DS66" i="28"/>
  <c r="DR66" i="28"/>
  <c r="FA66" i="28" s="1"/>
  <c r="DQ66" i="28"/>
  <c r="GJ66" i="28" s="1"/>
  <c r="DP66" i="28"/>
  <c r="EY66" i="28" s="1"/>
  <c r="DO66" i="28"/>
  <c r="EX66" i="28" s="1"/>
  <c r="DN66" i="28"/>
  <c r="DM66" i="28"/>
  <c r="DL66" i="28"/>
  <c r="GE66" i="28" s="1"/>
  <c r="DK66" i="28"/>
  <c r="ET66" i="28" s="1"/>
  <c r="DJ66" i="28"/>
  <c r="GC66" i="28" s="1"/>
  <c r="DI66" i="28"/>
  <c r="ER66" i="28" s="1"/>
  <c r="DH66" i="28"/>
  <c r="DG66" i="28"/>
  <c r="EP66" i="28" s="1"/>
  <c r="DF66" i="28"/>
  <c r="FY66" i="28" s="1"/>
  <c r="DE66" i="28"/>
  <c r="FX66" i="28" s="1"/>
  <c r="DD66" i="28"/>
  <c r="EM66" i="28" s="1"/>
  <c r="DC66" i="28"/>
  <c r="EL66" i="28" s="1"/>
  <c r="DB66" i="28"/>
  <c r="DA66" i="28"/>
  <c r="EJ66" i="28" s="1"/>
  <c r="CZ66" i="28"/>
  <c r="EI66" i="28" s="1"/>
  <c r="CY66" i="28"/>
  <c r="FR66" i="28" s="1"/>
  <c r="CX66" i="28"/>
  <c r="EG66" i="28" s="1"/>
  <c r="CW66" i="28"/>
  <c r="FP66" i="28" s="1"/>
  <c r="CV66" i="28"/>
  <c r="CU66" i="28"/>
  <c r="ED66" i="28" s="1"/>
  <c r="AC66" i="28"/>
  <c r="KV65" i="28"/>
  <c r="KW65" i="28" s="1"/>
  <c r="DT65" i="28"/>
  <c r="FC65" i="28" s="1"/>
  <c r="DS65" i="28"/>
  <c r="DR65" i="28"/>
  <c r="GK65" i="28" s="1"/>
  <c r="DQ65" i="28"/>
  <c r="EZ65" i="28" s="1"/>
  <c r="DP65" i="28"/>
  <c r="EY65" i="28" s="1"/>
  <c r="DO65" i="28"/>
  <c r="EX65" i="28" s="1"/>
  <c r="DN65" i="28"/>
  <c r="EW65" i="28" s="1"/>
  <c r="DM65" i="28"/>
  <c r="EV65" i="28" s="1"/>
  <c r="DL65" i="28"/>
  <c r="GE65" i="28" s="1"/>
  <c r="DK65" i="28"/>
  <c r="GD65" i="28" s="1"/>
  <c r="DJ65" i="28"/>
  <c r="GC65" i="28" s="1"/>
  <c r="DI65" i="28"/>
  <c r="GB65" i="28" s="1"/>
  <c r="DH65" i="28"/>
  <c r="GA65" i="28" s="1"/>
  <c r="DG65" i="28"/>
  <c r="DF65" i="28"/>
  <c r="DE65" i="28"/>
  <c r="FX65" i="28" s="1"/>
  <c r="DD65" i="28"/>
  <c r="FW65" i="28" s="1"/>
  <c r="DC65" i="28"/>
  <c r="FV65" i="28" s="1"/>
  <c r="DB65" i="28"/>
  <c r="FU65" i="28" s="1"/>
  <c r="DA65" i="28"/>
  <c r="CZ65" i="28"/>
  <c r="CY65" i="28"/>
  <c r="FR65" i="28" s="1"/>
  <c r="CX65" i="28"/>
  <c r="FQ65" i="28" s="1"/>
  <c r="CW65" i="28"/>
  <c r="FP65" i="28" s="1"/>
  <c r="CV65" i="28"/>
  <c r="FO65" i="28" s="1"/>
  <c r="CU65" i="28"/>
  <c r="AC65" i="28"/>
  <c r="KV64" i="28"/>
  <c r="DT64" i="28"/>
  <c r="DS64" i="28"/>
  <c r="GL64" i="28" s="1"/>
  <c r="DR64" i="28"/>
  <c r="FA64" i="28" s="1"/>
  <c r="DQ64" i="28"/>
  <c r="GJ64" i="28" s="1"/>
  <c r="DP64" i="28"/>
  <c r="GI64" i="28" s="1"/>
  <c r="DO64" i="28"/>
  <c r="GH64" i="28" s="1"/>
  <c r="DN64" i="28"/>
  <c r="DM64" i="28"/>
  <c r="GF64" i="28" s="1"/>
  <c r="DL64" i="28"/>
  <c r="EU64" i="28" s="1"/>
  <c r="DK64" i="28"/>
  <c r="GD64" i="28" s="1"/>
  <c r="DJ64" i="28"/>
  <c r="GC64" i="28" s="1"/>
  <c r="DI64" i="28"/>
  <c r="GB64" i="28" s="1"/>
  <c r="DH64" i="28"/>
  <c r="EQ64" i="28" s="1"/>
  <c r="DG64" i="28"/>
  <c r="EP64" i="28" s="1"/>
  <c r="DF64" i="28"/>
  <c r="DE64" i="28"/>
  <c r="DD64" i="28"/>
  <c r="FW64" i="28" s="1"/>
  <c r="DC64" i="28"/>
  <c r="DB64" i="28"/>
  <c r="EK64" i="28" s="1"/>
  <c r="DA64" i="28"/>
  <c r="FT64" i="28" s="1"/>
  <c r="CZ64" i="28"/>
  <c r="FS64" i="28" s="1"/>
  <c r="CY64" i="28"/>
  <c r="EH64" i="28" s="1"/>
  <c r="CX64" i="28"/>
  <c r="EG64" i="28" s="1"/>
  <c r="CW64" i="28"/>
  <c r="CV64" i="28"/>
  <c r="EE64" i="28" s="1"/>
  <c r="CU64" i="28"/>
  <c r="ED64" i="28" s="1"/>
  <c r="AC64" i="28"/>
  <c r="KV63" i="28"/>
  <c r="KW63" i="28" s="1"/>
  <c r="DT63" i="28"/>
  <c r="FC63" i="28" s="1"/>
  <c r="DS63" i="28"/>
  <c r="GL63" i="28" s="1"/>
  <c r="DR63" i="28"/>
  <c r="DQ63" i="28"/>
  <c r="DP63" i="28"/>
  <c r="GI63" i="28" s="1"/>
  <c r="DO63" i="28"/>
  <c r="GH63" i="28" s="1"/>
  <c r="DN63" i="28"/>
  <c r="GG63" i="28" s="1"/>
  <c r="DM63" i="28"/>
  <c r="GF63" i="28" s="1"/>
  <c r="DL63" i="28"/>
  <c r="DK63" i="28"/>
  <c r="ET63" i="28" s="1"/>
  <c r="DJ63" i="28"/>
  <c r="ES63" i="28" s="1"/>
  <c r="DI63" i="28"/>
  <c r="ER63" i="28" s="1"/>
  <c r="DH63" i="28"/>
  <c r="GA63" i="28" s="1"/>
  <c r="DG63" i="28"/>
  <c r="DF63" i="28"/>
  <c r="EO63" i="28" s="1"/>
  <c r="DE63" i="28"/>
  <c r="DD63" i="28"/>
  <c r="DC63" i="28"/>
  <c r="EL63" i="28" s="1"/>
  <c r="DB63" i="28"/>
  <c r="EK63" i="28" s="1"/>
  <c r="DA63" i="28"/>
  <c r="CZ63" i="28"/>
  <c r="EI63" i="28" s="1"/>
  <c r="CY63" i="28"/>
  <c r="EH63" i="28" s="1"/>
  <c r="CX63" i="28"/>
  <c r="FQ63" i="28" s="1"/>
  <c r="CW63" i="28"/>
  <c r="EF63" i="28" s="1"/>
  <c r="CV63" i="28"/>
  <c r="FO63" i="28" s="1"/>
  <c r="CU63" i="28"/>
  <c r="AC63" i="28"/>
  <c r="KV62" i="28"/>
  <c r="DT62" i="28"/>
  <c r="GM62" i="28" s="1"/>
  <c r="DS62" i="28"/>
  <c r="FB62" i="28" s="1"/>
  <c r="DR62" i="28"/>
  <c r="FA62" i="28" s="1"/>
  <c r="DQ62" i="28"/>
  <c r="EZ62" i="28" s="1"/>
  <c r="DP62" i="28"/>
  <c r="EY62" i="28" s="1"/>
  <c r="DO62" i="28"/>
  <c r="GH62" i="28" s="1"/>
  <c r="DN62" i="28"/>
  <c r="GG62" i="28" s="1"/>
  <c r="DM62" i="28"/>
  <c r="EV62" i="28" s="1"/>
  <c r="DL62" i="28"/>
  <c r="EU62" i="28" s="1"/>
  <c r="DK62" i="28"/>
  <c r="GD62" i="28" s="1"/>
  <c r="DJ62" i="28"/>
  <c r="GC62" i="28" s="1"/>
  <c r="DI62" i="28"/>
  <c r="GB62" i="28" s="1"/>
  <c r="DH62" i="28"/>
  <c r="DG62" i="28"/>
  <c r="FZ62" i="28" s="1"/>
  <c r="DF62" i="28"/>
  <c r="FY62" i="28" s="1"/>
  <c r="DE62" i="28"/>
  <c r="FX62" i="28" s="1"/>
  <c r="DD62" i="28"/>
  <c r="DC62" i="28"/>
  <c r="DB62" i="28"/>
  <c r="FU62" i="28" s="1"/>
  <c r="DA62" i="28"/>
  <c r="EJ62" i="28" s="1"/>
  <c r="CZ62" i="28"/>
  <c r="FS62" i="28" s="1"/>
  <c r="CY62" i="28"/>
  <c r="FR62" i="28" s="1"/>
  <c r="CX62" i="28"/>
  <c r="FQ62" i="28" s="1"/>
  <c r="CW62" i="28"/>
  <c r="CV62" i="28"/>
  <c r="CU62" i="28"/>
  <c r="FN62" i="28" s="1"/>
  <c r="KV61" i="28"/>
  <c r="KY61" i="28" s="1"/>
  <c r="DT61" i="28"/>
  <c r="GM61" i="28" s="1"/>
  <c r="DS61" i="28"/>
  <c r="DR61" i="28"/>
  <c r="GK61" i="28" s="1"/>
  <c r="DQ61" i="28"/>
  <c r="GJ61" i="28" s="1"/>
  <c r="DP61" i="28"/>
  <c r="DO61" i="28"/>
  <c r="DN61" i="28"/>
  <c r="GG61" i="28" s="1"/>
  <c r="DM61" i="28"/>
  <c r="GF61" i="28" s="1"/>
  <c r="DL61" i="28"/>
  <c r="GE61" i="28" s="1"/>
  <c r="DK61" i="28"/>
  <c r="GD61" i="28" s="1"/>
  <c r="DJ61" i="28"/>
  <c r="GC61" i="28" s="1"/>
  <c r="DI61" i="28"/>
  <c r="GB61" i="28" s="1"/>
  <c r="DH61" i="28"/>
  <c r="EQ61" i="28" s="1"/>
  <c r="DG61" i="28"/>
  <c r="FZ61" i="28" s="1"/>
  <c r="DF61" i="28"/>
  <c r="DE61" i="28"/>
  <c r="DD61" i="28"/>
  <c r="DC61" i="28"/>
  <c r="EL61" i="28" s="1"/>
  <c r="DB61" i="28"/>
  <c r="EK61" i="28" s="1"/>
  <c r="DA61" i="28"/>
  <c r="CZ61" i="28"/>
  <c r="FS61" i="28" s="1"/>
  <c r="CY61" i="28"/>
  <c r="FR61" i="28" s="1"/>
  <c r="CX61" i="28"/>
  <c r="CW61" i="28"/>
  <c r="EF61" i="28" s="1"/>
  <c r="CV61" i="28"/>
  <c r="EE61" i="28" s="1"/>
  <c r="CU61" i="28"/>
  <c r="FN61" i="28" s="1"/>
  <c r="KV60" i="28"/>
  <c r="KW60" i="28" s="1"/>
  <c r="DT60" i="28"/>
  <c r="GM60" i="28" s="1"/>
  <c r="DS60" i="28"/>
  <c r="FB60" i="28" s="1"/>
  <c r="DR60" i="28"/>
  <c r="GK60" i="28" s="1"/>
  <c r="DQ60" i="28"/>
  <c r="EZ60" i="28" s="1"/>
  <c r="DP60" i="28"/>
  <c r="GI60" i="28" s="1"/>
  <c r="DO60" i="28"/>
  <c r="DN60" i="28"/>
  <c r="GG60" i="28" s="1"/>
  <c r="DM60" i="28"/>
  <c r="DL60" i="28"/>
  <c r="GE60" i="28" s="1"/>
  <c r="DK60" i="28"/>
  <c r="ET60" i="28" s="1"/>
  <c r="DJ60" i="28"/>
  <c r="GC60" i="28" s="1"/>
  <c r="DI60" i="28"/>
  <c r="ER60" i="28" s="1"/>
  <c r="DH60" i="28"/>
  <c r="EQ60" i="28" s="1"/>
  <c r="DG60" i="28"/>
  <c r="FZ60" i="28" s="1"/>
  <c r="DF60" i="28"/>
  <c r="EO60" i="28" s="1"/>
  <c r="DE60" i="28"/>
  <c r="FX60" i="28" s="1"/>
  <c r="DD60" i="28"/>
  <c r="EM60" i="28" s="1"/>
  <c r="DC60" i="28"/>
  <c r="DB60" i="28"/>
  <c r="EK60" i="28" s="1"/>
  <c r="DA60" i="28"/>
  <c r="FT60" i="28" s="1"/>
  <c r="CZ60" i="28"/>
  <c r="CY60" i="28"/>
  <c r="FR60" i="28" s="1"/>
  <c r="CX60" i="28"/>
  <c r="CW60" i="28"/>
  <c r="EF60" i="28" s="1"/>
  <c r="CV60" i="28"/>
  <c r="FO60" i="28" s="1"/>
  <c r="CU60" i="28"/>
  <c r="FN60" i="28" s="1"/>
  <c r="KV59" i="28"/>
  <c r="KW59" i="28" s="1"/>
  <c r="DT59" i="28"/>
  <c r="DS59" i="28"/>
  <c r="FB59" i="28" s="1"/>
  <c r="DR59" i="28"/>
  <c r="FA59" i="28" s="1"/>
  <c r="DQ59" i="28"/>
  <c r="GJ59" i="28" s="1"/>
  <c r="DP59" i="28"/>
  <c r="GI59" i="28" s="1"/>
  <c r="DO59" i="28"/>
  <c r="GH59" i="28" s="1"/>
  <c r="DN59" i="28"/>
  <c r="GG59" i="28" s="1"/>
  <c r="DM59" i="28"/>
  <c r="EV59" i="28" s="1"/>
  <c r="DL59" i="28"/>
  <c r="EU59" i="28" s="1"/>
  <c r="DK59" i="28"/>
  <c r="GD59" i="28" s="1"/>
  <c r="DJ59" i="28"/>
  <c r="DI59" i="28"/>
  <c r="DH59" i="28"/>
  <c r="DG59" i="28"/>
  <c r="DF59" i="28"/>
  <c r="FY59" i="28" s="1"/>
  <c r="DE59" i="28"/>
  <c r="FX59" i="28" s="1"/>
  <c r="DD59" i="28"/>
  <c r="DC59" i="28"/>
  <c r="EL59" i="28" s="1"/>
  <c r="DB59" i="28"/>
  <c r="EK59" i="28" s="1"/>
  <c r="DA59" i="28"/>
  <c r="CZ59" i="28"/>
  <c r="CY59" i="28"/>
  <c r="EH59" i="28" s="1"/>
  <c r="CX59" i="28"/>
  <c r="FQ59" i="28" s="1"/>
  <c r="CW59" i="28"/>
  <c r="FP59" i="28" s="1"/>
  <c r="CV59" i="28"/>
  <c r="CU59" i="28"/>
  <c r="KV58" i="28"/>
  <c r="KW58" i="28" s="1"/>
  <c r="DT58" i="28"/>
  <c r="GM58" i="28" s="1"/>
  <c r="DS58" i="28"/>
  <c r="FB58" i="28" s="1"/>
  <c r="DR58" i="28"/>
  <c r="GK58" i="28" s="1"/>
  <c r="DQ58" i="28"/>
  <c r="GJ58" i="28" s="1"/>
  <c r="DP58" i="28"/>
  <c r="EY58" i="28" s="1"/>
  <c r="DO58" i="28"/>
  <c r="EX58" i="28" s="1"/>
  <c r="DN58" i="28"/>
  <c r="DM58" i="28"/>
  <c r="EV58" i="28" s="1"/>
  <c r="DL58" i="28"/>
  <c r="GE58" i="28" s="1"/>
  <c r="DK58" i="28"/>
  <c r="GD58" i="28" s="1"/>
  <c r="DJ58" i="28"/>
  <c r="ES58" i="28" s="1"/>
  <c r="DI58" i="28"/>
  <c r="GB58" i="28" s="1"/>
  <c r="DH58" i="28"/>
  <c r="EQ58" i="28" s="1"/>
  <c r="DG58" i="28"/>
  <c r="DF58" i="28"/>
  <c r="EO58" i="28" s="1"/>
  <c r="DE58" i="28"/>
  <c r="EN58" i="28" s="1"/>
  <c r="DD58" i="28"/>
  <c r="DC58" i="28"/>
  <c r="FV58" i="28" s="1"/>
  <c r="DB58" i="28"/>
  <c r="DA58" i="28"/>
  <c r="FT58" i="28" s="1"/>
  <c r="CZ58" i="28"/>
  <c r="EI58" i="28" s="1"/>
  <c r="CY58" i="28"/>
  <c r="EH58" i="28" s="1"/>
  <c r="CX58" i="28"/>
  <c r="CW58" i="28"/>
  <c r="EF58" i="28" s="1"/>
  <c r="CV58" i="28"/>
  <c r="EE58" i="28" s="1"/>
  <c r="CU58" i="28"/>
  <c r="KS57" i="28"/>
  <c r="KV57" i="28" s="1"/>
  <c r="DT57" i="28"/>
  <c r="GM57" i="28" s="1"/>
  <c r="DS57" i="28"/>
  <c r="DR57" i="28"/>
  <c r="FA57" i="28" s="1"/>
  <c r="DQ57" i="28"/>
  <c r="EZ57" i="28" s="1"/>
  <c r="DP57" i="28"/>
  <c r="EY57" i="28" s="1"/>
  <c r="DO57" i="28"/>
  <c r="EX57" i="28" s="1"/>
  <c r="DN57" i="28"/>
  <c r="EW57" i="28" s="1"/>
  <c r="DM57" i="28"/>
  <c r="EV57" i="28" s="1"/>
  <c r="DL57" i="28"/>
  <c r="EU57" i="28" s="1"/>
  <c r="DK57" i="28"/>
  <c r="GD57" i="28" s="1"/>
  <c r="DJ57" i="28"/>
  <c r="GC57" i="28" s="1"/>
  <c r="DI57" i="28"/>
  <c r="ER57" i="28" s="1"/>
  <c r="DH57" i="28"/>
  <c r="EQ57" i="28" s="1"/>
  <c r="DG57" i="28"/>
  <c r="DF57" i="28"/>
  <c r="FY57" i="28" s="1"/>
  <c r="DE57" i="28"/>
  <c r="FX57" i="28" s="1"/>
  <c r="DD57" i="28"/>
  <c r="FW57" i="28" s="1"/>
  <c r="DC57" i="28"/>
  <c r="EL57" i="28" s="1"/>
  <c r="DB57" i="28"/>
  <c r="EK57" i="28" s="1"/>
  <c r="DA57" i="28"/>
  <c r="EJ57" i="28" s="1"/>
  <c r="CZ57" i="28"/>
  <c r="CY57" i="28"/>
  <c r="CX57" i="28"/>
  <c r="EG57" i="28" s="1"/>
  <c r="CW57" i="28"/>
  <c r="EF57" i="28" s="1"/>
  <c r="CV57" i="28"/>
  <c r="EE57" i="28" s="1"/>
  <c r="CU57" i="28"/>
  <c r="KS56" i="28"/>
  <c r="KV56" i="28" s="1"/>
  <c r="DT56" i="28"/>
  <c r="GM56" i="28" s="1"/>
  <c r="DS56" i="28"/>
  <c r="GL56" i="28" s="1"/>
  <c r="DR56" i="28"/>
  <c r="GK56" i="28" s="1"/>
  <c r="DQ56" i="28"/>
  <c r="GJ56" i="28" s="1"/>
  <c r="DP56" i="28"/>
  <c r="GI56" i="28" s="1"/>
  <c r="DO56" i="28"/>
  <c r="GH56" i="28" s="1"/>
  <c r="DN56" i="28"/>
  <c r="GG56" i="28" s="1"/>
  <c r="DM56" i="28"/>
  <c r="DL56" i="28"/>
  <c r="GE56" i="28" s="1"/>
  <c r="DK56" i="28"/>
  <c r="GD56" i="28" s="1"/>
  <c r="DJ56" i="28"/>
  <c r="GC56" i="28" s="1"/>
  <c r="DI56" i="28"/>
  <c r="ER56" i="28" s="1"/>
  <c r="DH56" i="28"/>
  <c r="GA56" i="28" s="1"/>
  <c r="DG56" i="28"/>
  <c r="FZ56" i="28" s="1"/>
  <c r="DF56" i="28"/>
  <c r="FY56" i="28" s="1"/>
  <c r="DE56" i="28"/>
  <c r="FX56" i="28" s="1"/>
  <c r="DD56" i="28"/>
  <c r="FW56" i="28" s="1"/>
  <c r="DC56" i="28"/>
  <c r="FV56" i="28" s="1"/>
  <c r="DB56" i="28"/>
  <c r="FU56" i="28" s="1"/>
  <c r="DA56" i="28"/>
  <c r="CZ56" i="28"/>
  <c r="CY56" i="28"/>
  <c r="EH56" i="28" s="1"/>
  <c r="CX56" i="28"/>
  <c r="EG56" i="28" s="1"/>
  <c r="CW56" i="28"/>
  <c r="FP56" i="28" s="1"/>
  <c r="CV56" i="28"/>
  <c r="FO56" i="28" s="1"/>
  <c r="CU56" i="28"/>
  <c r="FN56" i="28" s="1"/>
  <c r="KS55" i="28"/>
  <c r="KT55" i="28" s="1"/>
  <c r="DT55" i="28"/>
  <c r="DS55" i="28"/>
  <c r="GL55" i="28" s="1"/>
  <c r="DR55" i="28"/>
  <c r="DQ55" i="28"/>
  <c r="EZ55" i="28" s="1"/>
  <c r="DP55" i="28"/>
  <c r="EY55" i="28" s="1"/>
  <c r="DO55" i="28"/>
  <c r="EX55" i="28" s="1"/>
  <c r="DN55" i="28"/>
  <c r="EW55" i="28" s="1"/>
  <c r="DM55" i="28"/>
  <c r="EV55" i="28" s="1"/>
  <c r="DL55" i="28"/>
  <c r="EU55" i="28" s="1"/>
  <c r="DK55" i="28"/>
  <c r="GD55" i="28" s="1"/>
  <c r="DJ55" i="28"/>
  <c r="GC55" i="28" s="1"/>
  <c r="DI55" i="28"/>
  <c r="GB55" i="28" s="1"/>
  <c r="DH55" i="28"/>
  <c r="EQ55" i="28" s="1"/>
  <c r="DG55" i="28"/>
  <c r="EP55" i="28" s="1"/>
  <c r="DF55" i="28"/>
  <c r="DE55" i="28"/>
  <c r="FX55" i="28" s="1"/>
  <c r="DD55" i="28"/>
  <c r="FW55" i="28" s="1"/>
  <c r="DC55" i="28"/>
  <c r="DB55" i="28"/>
  <c r="EK55" i="28" s="1"/>
  <c r="DA55" i="28"/>
  <c r="EJ55" i="28" s="1"/>
  <c r="CZ55" i="28"/>
  <c r="EI55" i="28" s="1"/>
  <c r="CY55" i="28"/>
  <c r="FR55" i="28" s="1"/>
  <c r="CX55" i="28"/>
  <c r="FQ55" i="28" s="1"/>
  <c r="CW55" i="28"/>
  <c r="EF55" i="28" s="1"/>
  <c r="CV55" i="28"/>
  <c r="EE55" i="28" s="1"/>
  <c r="CU55" i="28"/>
  <c r="ED55" i="28" s="1"/>
  <c r="KS54" i="28"/>
  <c r="KV54" i="28" s="1"/>
  <c r="IC54" i="28"/>
  <c r="IB54" i="28"/>
  <c r="DT54" i="28"/>
  <c r="GM54" i="28" s="1"/>
  <c r="DS54" i="28"/>
  <c r="GL54" i="28" s="1"/>
  <c r="DR54" i="28"/>
  <c r="GK54" i="28" s="1"/>
  <c r="DQ54" i="28"/>
  <c r="GJ54" i="28" s="1"/>
  <c r="DP54" i="28"/>
  <c r="DO54" i="28"/>
  <c r="GH54" i="28" s="1"/>
  <c r="DN54" i="28"/>
  <c r="EW54" i="28" s="1"/>
  <c r="DM54" i="28"/>
  <c r="EV54" i="28" s="1"/>
  <c r="DL54" i="28"/>
  <c r="DK54" i="28"/>
  <c r="GD54" i="28" s="1"/>
  <c r="DJ54" i="28"/>
  <c r="GC54" i="28" s="1"/>
  <c r="DI54" i="28"/>
  <c r="GB54" i="28" s="1"/>
  <c r="DH54" i="28"/>
  <c r="EQ54" i="28" s="1"/>
  <c r="DG54" i="28"/>
  <c r="EP54" i="28" s="1"/>
  <c r="DF54" i="28"/>
  <c r="EO54" i="28" s="1"/>
  <c r="DE54" i="28"/>
  <c r="DD54" i="28"/>
  <c r="DC54" i="28"/>
  <c r="EL54" i="28" s="1"/>
  <c r="DB54" i="28"/>
  <c r="EK54" i="28" s="1"/>
  <c r="DA54" i="28"/>
  <c r="EJ54" i="28" s="1"/>
  <c r="CZ54" i="28"/>
  <c r="CY54" i="28"/>
  <c r="FR54" i="28" s="1"/>
  <c r="CX54" i="28"/>
  <c r="EG54" i="28" s="1"/>
  <c r="CW54" i="28"/>
  <c r="EF54" i="28" s="1"/>
  <c r="CV54" i="28"/>
  <c r="EE54" i="28" s="1"/>
  <c r="CU54" i="28"/>
  <c r="ED54" i="28" s="1"/>
  <c r="KS53" i="28"/>
  <c r="DT53" i="28"/>
  <c r="GM53" i="28" s="1"/>
  <c r="DS53" i="28"/>
  <c r="FB53" i="28" s="1"/>
  <c r="DR53" i="28"/>
  <c r="GK53" i="28" s="1"/>
  <c r="DQ53" i="28"/>
  <c r="GJ53" i="28" s="1"/>
  <c r="DP53" i="28"/>
  <c r="DO53" i="28"/>
  <c r="EX53" i="28" s="1"/>
  <c r="DN53" i="28"/>
  <c r="EW53" i="28" s="1"/>
  <c r="DM53" i="28"/>
  <c r="EV53" i="28" s="1"/>
  <c r="DL53" i="28"/>
  <c r="GE53" i="28" s="1"/>
  <c r="DK53" i="28"/>
  <c r="GD53" i="28" s="1"/>
  <c r="DJ53" i="28"/>
  <c r="GC53" i="28" s="1"/>
  <c r="DI53" i="28"/>
  <c r="GB53" i="28" s="1"/>
  <c r="DH53" i="28"/>
  <c r="GA53" i="28" s="1"/>
  <c r="DG53" i="28"/>
  <c r="EP53" i="28" s="1"/>
  <c r="DF53" i="28"/>
  <c r="EO53" i="28" s="1"/>
  <c r="DE53" i="28"/>
  <c r="EN53" i="28" s="1"/>
  <c r="DD53" i="28"/>
  <c r="DC53" i="28"/>
  <c r="EL53" i="28" s="1"/>
  <c r="DB53" i="28"/>
  <c r="DA53" i="28"/>
  <c r="EJ53" i="28" s="1"/>
  <c r="CZ53" i="28"/>
  <c r="EI53" i="28" s="1"/>
  <c r="CY53" i="28"/>
  <c r="EH53" i="28" s="1"/>
  <c r="CX53" i="28"/>
  <c r="EG53" i="28" s="1"/>
  <c r="CW53" i="28"/>
  <c r="CV53" i="28"/>
  <c r="FO53" i="28" s="1"/>
  <c r="CU53" i="28"/>
  <c r="ED53" i="28" s="1"/>
  <c r="KS52" i="28"/>
  <c r="KV52" i="28" s="1"/>
  <c r="DT52" i="28"/>
  <c r="GM52" i="28" s="1"/>
  <c r="DS52" i="28"/>
  <c r="GL52" i="28" s="1"/>
  <c r="DR52" i="28"/>
  <c r="GK52" i="28" s="1"/>
  <c r="DQ52" i="28"/>
  <c r="EZ52" i="28" s="1"/>
  <c r="DP52" i="28"/>
  <c r="GI52" i="28" s="1"/>
  <c r="DO52" i="28"/>
  <c r="GH52" i="28" s="1"/>
  <c r="DN52" i="28"/>
  <c r="GG52" i="28" s="1"/>
  <c r="DM52" i="28"/>
  <c r="EV52" i="28" s="1"/>
  <c r="DL52" i="28"/>
  <c r="GE52" i="28" s="1"/>
  <c r="DK52" i="28"/>
  <c r="GD52" i="28" s="1"/>
  <c r="DJ52" i="28"/>
  <c r="ES52" i="28" s="1"/>
  <c r="DI52" i="28"/>
  <c r="DH52" i="28"/>
  <c r="GA52" i="28" s="1"/>
  <c r="DG52" i="28"/>
  <c r="EP52" i="28" s="1"/>
  <c r="DF52" i="28"/>
  <c r="EO52" i="28" s="1"/>
  <c r="DE52" i="28"/>
  <c r="EN52" i="28" s="1"/>
  <c r="DD52" i="28"/>
  <c r="EM52" i="28" s="1"/>
  <c r="DC52" i="28"/>
  <c r="EL52" i="28" s="1"/>
  <c r="DB52" i="28"/>
  <c r="FU52" i="28" s="1"/>
  <c r="DA52" i="28"/>
  <c r="CZ52" i="28"/>
  <c r="EI52" i="28" s="1"/>
  <c r="CY52" i="28"/>
  <c r="EH52" i="28" s="1"/>
  <c r="CX52" i="28"/>
  <c r="EG52" i="28" s="1"/>
  <c r="CW52" i="28"/>
  <c r="CV52" i="28"/>
  <c r="FO52" i="28" s="1"/>
  <c r="CU52" i="28"/>
  <c r="FN52" i="28" s="1"/>
  <c r="KS51" i="28"/>
  <c r="KV51" i="28" s="1"/>
  <c r="DT51" i="28"/>
  <c r="GM51" i="28" s="1"/>
  <c r="DS51" i="28"/>
  <c r="GL51" i="28" s="1"/>
  <c r="DR51" i="28"/>
  <c r="GK51" i="28" s="1"/>
  <c r="DQ51" i="28"/>
  <c r="GJ51" i="28" s="1"/>
  <c r="DP51" i="28"/>
  <c r="GI51" i="28" s="1"/>
  <c r="DO51" i="28"/>
  <c r="GH51" i="28" s="1"/>
  <c r="DN51" i="28"/>
  <c r="GG51" i="28" s="1"/>
  <c r="DM51" i="28"/>
  <c r="GF51" i="28" s="1"/>
  <c r="DL51" i="28"/>
  <c r="GE51" i="28" s="1"/>
  <c r="DK51" i="28"/>
  <c r="GD51" i="28" s="1"/>
  <c r="DJ51" i="28"/>
  <c r="GC51" i="28" s="1"/>
  <c r="DI51" i="28"/>
  <c r="GB51" i="28" s="1"/>
  <c r="DH51" i="28"/>
  <c r="GA51" i="28" s="1"/>
  <c r="DG51" i="28"/>
  <c r="FZ51" i="28" s="1"/>
  <c r="DF51" i="28"/>
  <c r="FY51" i="28" s="1"/>
  <c r="DE51" i="28"/>
  <c r="FX51" i="28" s="1"/>
  <c r="DD51" i="28"/>
  <c r="FW51" i="28" s="1"/>
  <c r="DC51" i="28"/>
  <c r="DB51" i="28"/>
  <c r="FU51" i="28" s="1"/>
  <c r="DA51" i="28"/>
  <c r="FT51" i="28" s="1"/>
  <c r="CZ51" i="28"/>
  <c r="FS51" i="28" s="1"/>
  <c r="CY51" i="28"/>
  <c r="FR51" i="28" s="1"/>
  <c r="CX51" i="28"/>
  <c r="FQ51" i="28" s="1"/>
  <c r="CW51" i="28"/>
  <c r="CV51" i="28"/>
  <c r="EE51" i="28" s="1"/>
  <c r="CU51" i="28"/>
  <c r="ED51" i="28" s="1"/>
  <c r="KS50" i="28"/>
  <c r="KV50" i="28" s="1"/>
  <c r="KW50" i="28" s="1"/>
  <c r="DT50" i="28"/>
  <c r="GM50" i="28" s="1"/>
  <c r="DS50" i="28"/>
  <c r="GL50" i="28" s="1"/>
  <c r="DR50" i="28"/>
  <c r="GK50" i="28" s="1"/>
  <c r="DQ50" i="28"/>
  <c r="GJ50" i="28" s="1"/>
  <c r="DP50" i="28"/>
  <c r="GI50" i="28" s="1"/>
  <c r="DO50" i="28"/>
  <c r="GH50" i="28" s="1"/>
  <c r="DN50" i="28"/>
  <c r="GG50" i="28" s="1"/>
  <c r="DM50" i="28"/>
  <c r="GF50" i="28" s="1"/>
  <c r="DL50" i="28"/>
  <c r="GE50" i="28" s="1"/>
  <c r="DK50" i="28"/>
  <c r="GD50" i="28" s="1"/>
  <c r="DJ50" i="28"/>
  <c r="GC50" i="28" s="1"/>
  <c r="DI50" i="28"/>
  <c r="ER50" i="28" s="1"/>
  <c r="DH50" i="28"/>
  <c r="GA50" i="28" s="1"/>
  <c r="DG50" i="28"/>
  <c r="FZ50" i="28" s="1"/>
  <c r="DF50" i="28"/>
  <c r="FY50" i="28" s="1"/>
  <c r="DE50" i="28"/>
  <c r="FX50" i="28" s="1"/>
  <c r="DD50" i="28"/>
  <c r="FW50" i="28" s="1"/>
  <c r="DC50" i="28"/>
  <c r="FV50" i="28" s="1"/>
  <c r="DB50" i="28"/>
  <c r="FU50" i="28" s="1"/>
  <c r="DA50" i="28"/>
  <c r="FT50" i="28" s="1"/>
  <c r="CZ50" i="28"/>
  <c r="FS50" i="28" s="1"/>
  <c r="CY50" i="28"/>
  <c r="FR50" i="28" s="1"/>
  <c r="CX50" i="28"/>
  <c r="FQ50" i="28" s="1"/>
  <c r="CW50" i="28"/>
  <c r="CV50" i="28"/>
  <c r="FO50" i="28" s="1"/>
  <c r="CU50" i="28"/>
  <c r="FN50" i="28" s="1"/>
  <c r="KS49" i="28"/>
  <c r="KV49" i="28" s="1"/>
  <c r="DT49" i="28"/>
  <c r="GM49" i="28" s="1"/>
  <c r="DS49" i="28"/>
  <c r="GL49" i="28" s="1"/>
  <c r="DR49" i="28"/>
  <c r="GK49" i="28" s="1"/>
  <c r="DQ49" i="28"/>
  <c r="GJ49" i="28" s="1"/>
  <c r="DP49" i="28"/>
  <c r="GI49" i="28" s="1"/>
  <c r="DO49" i="28"/>
  <c r="GH49" i="28" s="1"/>
  <c r="DN49" i="28"/>
  <c r="GG49" i="28" s="1"/>
  <c r="DM49" i="28"/>
  <c r="GF49" i="28" s="1"/>
  <c r="DL49" i="28"/>
  <c r="GE49" i="28" s="1"/>
  <c r="DK49" i="28"/>
  <c r="GD49" i="28" s="1"/>
  <c r="DJ49" i="28"/>
  <c r="GC49" i="28" s="1"/>
  <c r="DI49" i="28"/>
  <c r="GB49" i="28" s="1"/>
  <c r="DH49" i="28"/>
  <c r="EQ49" i="28" s="1"/>
  <c r="DG49" i="28"/>
  <c r="FZ49" i="28" s="1"/>
  <c r="DF49" i="28"/>
  <c r="FY49" i="28" s="1"/>
  <c r="DE49" i="28"/>
  <c r="FX49" i="28" s="1"/>
  <c r="DD49" i="28"/>
  <c r="DC49" i="28"/>
  <c r="FV49" i="28" s="1"/>
  <c r="DB49" i="28"/>
  <c r="FU49" i="28" s="1"/>
  <c r="DA49" i="28"/>
  <c r="FT49" i="28" s="1"/>
  <c r="CZ49" i="28"/>
  <c r="FS49" i="28" s="1"/>
  <c r="CY49" i="28"/>
  <c r="FR49" i="28" s="1"/>
  <c r="CX49" i="28"/>
  <c r="FQ49" i="28" s="1"/>
  <c r="CW49" i="28"/>
  <c r="FP49" i="28" s="1"/>
  <c r="CV49" i="28"/>
  <c r="FO49" i="28" s="1"/>
  <c r="CU49" i="28"/>
  <c r="FN49" i="28" s="1"/>
  <c r="AI49" i="28"/>
  <c r="KS48" i="28"/>
  <c r="KV48" i="28" s="1"/>
  <c r="DT48" i="28"/>
  <c r="GM48" i="28" s="1"/>
  <c r="DS48" i="28"/>
  <c r="FB48" i="28" s="1"/>
  <c r="DR48" i="28"/>
  <c r="GK48" i="28" s="1"/>
  <c r="DQ48" i="28"/>
  <c r="EZ48" i="28" s="1"/>
  <c r="DP48" i="28"/>
  <c r="EY48" i="28" s="1"/>
  <c r="DO48" i="28"/>
  <c r="EX48" i="28" s="1"/>
  <c r="DN48" i="28"/>
  <c r="GG48" i="28" s="1"/>
  <c r="DM48" i="28"/>
  <c r="GF48" i="28" s="1"/>
  <c r="DL48" i="28"/>
  <c r="GE48" i="28" s="1"/>
  <c r="DK48" i="28"/>
  <c r="GD48" i="28" s="1"/>
  <c r="DJ48" i="28"/>
  <c r="GC48" i="28" s="1"/>
  <c r="DI48" i="28"/>
  <c r="GB48" i="28" s="1"/>
  <c r="DH48" i="28"/>
  <c r="GA48" i="28" s="1"/>
  <c r="DG48" i="28"/>
  <c r="EP48" i="28" s="1"/>
  <c r="DF48" i="28"/>
  <c r="DE48" i="28"/>
  <c r="EN48" i="28" s="1"/>
  <c r="DD48" i="28"/>
  <c r="EM48" i="28" s="1"/>
  <c r="DC48" i="28"/>
  <c r="FV48" i="28" s="1"/>
  <c r="DB48" i="28"/>
  <c r="FU48" i="28" s="1"/>
  <c r="DA48" i="28"/>
  <c r="EJ48" i="28" s="1"/>
  <c r="CZ48" i="28"/>
  <c r="EI48" i="28" s="1"/>
  <c r="CY48" i="28"/>
  <c r="EH48" i="28" s="1"/>
  <c r="CX48" i="28"/>
  <c r="CW48" i="28"/>
  <c r="EF48" i="28" s="1"/>
  <c r="CV48" i="28"/>
  <c r="EE48" i="28" s="1"/>
  <c r="CU48" i="28"/>
  <c r="ED48" i="28" s="1"/>
  <c r="KS47" i="28"/>
  <c r="KV47" i="28" s="1"/>
  <c r="DT47" i="28"/>
  <c r="DS47" i="28"/>
  <c r="FB47" i="28" s="1"/>
  <c r="DR47" i="28"/>
  <c r="FA47" i="28" s="1"/>
  <c r="DQ47" i="28"/>
  <c r="EZ47" i="28" s="1"/>
  <c r="DP47" i="28"/>
  <c r="GI47" i="28" s="1"/>
  <c r="DO47" i="28"/>
  <c r="EX47" i="28" s="1"/>
  <c r="DN47" i="28"/>
  <c r="EW47" i="28" s="1"/>
  <c r="DM47" i="28"/>
  <c r="EV47" i="28" s="1"/>
  <c r="DL47" i="28"/>
  <c r="EU47" i="28" s="1"/>
  <c r="DK47" i="28"/>
  <c r="GD47" i="28" s="1"/>
  <c r="DJ47" i="28"/>
  <c r="GC47" i="28" s="1"/>
  <c r="DI47" i="28"/>
  <c r="ER47" i="28" s="1"/>
  <c r="DH47" i="28"/>
  <c r="DG47" i="28"/>
  <c r="FZ47" i="28" s="1"/>
  <c r="DF47" i="28"/>
  <c r="FY47" i="28" s="1"/>
  <c r="DE47" i="28"/>
  <c r="FX47" i="28" s="1"/>
  <c r="DD47" i="28"/>
  <c r="DC47" i="28"/>
  <c r="FV47" i="28" s="1"/>
  <c r="DB47" i="28"/>
  <c r="DA47" i="28"/>
  <c r="FT47" i="28" s="1"/>
  <c r="CZ47" i="28"/>
  <c r="FS47" i="28" s="1"/>
  <c r="CY47" i="28"/>
  <c r="FR47" i="28" s="1"/>
  <c r="CX47" i="28"/>
  <c r="FQ47" i="28" s="1"/>
  <c r="CW47" i="28"/>
  <c r="CV47" i="28"/>
  <c r="FO47" i="28" s="1"/>
  <c r="CU47" i="28"/>
  <c r="FN47" i="28" s="1"/>
  <c r="KS46" i="28"/>
  <c r="KV46" i="28" s="1"/>
  <c r="DT46" i="28"/>
  <c r="GM46" i="28" s="1"/>
  <c r="DS46" i="28"/>
  <c r="GL46" i="28" s="1"/>
  <c r="DR46" i="28"/>
  <c r="GK46" i="28" s="1"/>
  <c r="DQ46" i="28"/>
  <c r="GJ46" i="28" s="1"/>
  <c r="DP46" i="28"/>
  <c r="GI46" i="28" s="1"/>
  <c r="DO46" i="28"/>
  <c r="GH46" i="28" s="1"/>
  <c r="DN46" i="28"/>
  <c r="GG46" i="28" s="1"/>
  <c r="DM46" i="28"/>
  <c r="GF46" i="28" s="1"/>
  <c r="DL46" i="28"/>
  <c r="GE46" i="28" s="1"/>
  <c r="DK46" i="28"/>
  <c r="GD46" i="28" s="1"/>
  <c r="DJ46" i="28"/>
  <c r="DI46" i="28"/>
  <c r="DH46" i="28"/>
  <c r="EQ46" i="28" s="1"/>
  <c r="DG46" i="28"/>
  <c r="FZ46" i="28" s="1"/>
  <c r="DF46" i="28"/>
  <c r="FY46" i="28" s="1"/>
  <c r="DE46" i="28"/>
  <c r="FX46" i="28" s="1"/>
  <c r="DD46" i="28"/>
  <c r="FW46" i="28" s="1"/>
  <c r="DC46" i="28"/>
  <c r="EL46" i="28" s="1"/>
  <c r="DB46" i="28"/>
  <c r="EK46" i="28" s="1"/>
  <c r="DA46" i="28"/>
  <c r="FT46" i="28" s="1"/>
  <c r="CZ46" i="28"/>
  <c r="FS46" i="28" s="1"/>
  <c r="CY46" i="28"/>
  <c r="FR46" i="28" s="1"/>
  <c r="CX46" i="28"/>
  <c r="CW46" i="28"/>
  <c r="FP46" i="28" s="1"/>
  <c r="CV46" i="28"/>
  <c r="FO46" i="28" s="1"/>
  <c r="CU46" i="28"/>
  <c r="FN46" i="28" s="1"/>
  <c r="AL46" i="28"/>
  <c r="KS45" i="28"/>
  <c r="KV45" i="28" s="1"/>
  <c r="DT45" i="28"/>
  <c r="GM45" i="28" s="1"/>
  <c r="DS45" i="28"/>
  <c r="GL45" i="28" s="1"/>
  <c r="DR45" i="28"/>
  <c r="GK45" i="28" s="1"/>
  <c r="DQ45" i="28"/>
  <c r="GJ45" i="28" s="1"/>
  <c r="DP45" i="28"/>
  <c r="EY45" i="28" s="1"/>
  <c r="DO45" i="28"/>
  <c r="GH45" i="28" s="1"/>
  <c r="DN45" i="28"/>
  <c r="GG45" i="28" s="1"/>
  <c r="DM45" i="28"/>
  <c r="GF45" i="28" s="1"/>
  <c r="DL45" i="28"/>
  <c r="GE45" i="28" s="1"/>
  <c r="DK45" i="28"/>
  <c r="GD45" i="28" s="1"/>
  <c r="DJ45" i="28"/>
  <c r="GC45" i="28" s="1"/>
  <c r="DI45" i="28"/>
  <c r="DH45" i="28"/>
  <c r="EQ45" i="28" s="1"/>
  <c r="DG45" i="28"/>
  <c r="FZ45" i="28" s="1"/>
  <c r="DF45" i="28"/>
  <c r="FY45" i="28" s="1"/>
  <c r="DE45" i="28"/>
  <c r="FX45" i="28" s="1"/>
  <c r="DD45" i="28"/>
  <c r="DC45" i="28"/>
  <c r="DB45" i="28"/>
  <c r="DA45" i="28"/>
  <c r="FT45" i="28" s="1"/>
  <c r="CZ45" i="28"/>
  <c r="FS45" i="28" s="1"/>
  <c r="CY45" i="28"/>
  <c r="FR45" i="28" s="1"/>
  <c r="CX45" i="28"/>
  <c r="FQ45" i="28" s="1"/>
  <c r="CW45" i="28"/>
  <c r="EF45" i="28" s="1"/>
  <c r="CV45" i="28"/>
  <c r="EE45" i="28" s="1"/>
  <c r="CU45" i="28"/>
  <c r="FN45" i="28" s="1"/>
  <c r="KS44" i="28"/>
  <c r="DT44" i="28"/>
  <c r="DS44" i="28"/>
  <c r="FB44" i="28" s="1"/>
  <c r="DR44" i="28"/>
  <c r="GK44" i="28" s="1"/>
  <c r="DQ44" i="28"/>
  <c r="EZ44" i="28" s="1"/>
  <c r="DP44" i="28"/>
  <c r="EY44" i="28" s="1"/>
  <c r="DO44" i="28"/>
  <c r="EX44" i="28" s="1"/>
  <c r="DN44" i="28"/>
  <c r="EW44" i="28" s="1"/>
  <c r="DM44" i="28"/>
  <c r="DL44" i="28"/>
  <c r="DK44" i="28"/>
  <c r="GD44" i="28" s="1"/>
  <c r="DJ44" i="28"/>
  <c r="GC44" i="28" s="1"/>
  <c r="DI44" i="28"/>
  <c r="GB44" i="28" s="1"/>
  <c r="DH44" i="28"/>
  <c r="DG44" i="28"/>
  <c r="EP44" i="28" s="1"/>
  <c r="DF44" i="28"/>
  <c r="FY44" i="28" s="1"/>
  <c r="DE44" i="28"/>
  <c r="EN44" i="28" s="1"/>
  <c r="DD44" i="28"/>
  <c r="FW44" i="28" s="1"/>
  <c r="DC44" i="28"/>
  <c r="EL44" i="28" s="1"/>
  <c r="DB44" i="28"/>
  <c r="EK44" i="28" s="1"/>
  <c r="DA44" i="28"/>
  <c r="CZ44" i="28"/>
  <c r="CY44" i="28"/>
  <c r="EH44" i="28" s="1"/>
  <c r="CX44" i="28"/>
  <c r="EG44" i="28" s="1"/>
  <c r="CW44" i="28"/>
  <c r="CV44" i="28"/>
  <c r="CU44" i="28"/>
  <c r="ED44" i="28" s="1"/>
  <c r="KS43" i="28"/>
  <c r="KT43" i="28" s="1"/>
  <c r="IA43" i="28"/>
  <c r="DT43" i="28"/>
  <c r="FC43" i="28" s="1"/>
  <c r="DS43" i="28"/>
  <c r="FB43" i="28" s="1"/>
  <c r="DR43" i="28"/>
  <c r="FA43" i="28" s="1"/>
  <c r="DQ43" i="28"/>
  <c r="GJ43" i="28" s="1"/>
  <c r="DP43" i="28"/>
  <c r="EY43" i="28" s="1"/>
  <c r="DO43" i="28"/>
  <c r="EX43" i="28" s="1"/>
  <c r="DN43" i="28"/>
  <c r="EW43" i="28" s="1"/>
  <c r="DM43" i="28"/>
  <c r="GF43" i="28" s="1"/>
  <c r="DL43" i="28"/>
  <c r="DK43" i="28"/>
  <c r="GD43" i="28" s="1"/>
  <c r="DJ43" i="28"/>
  <c r="GC43" i="28" s="1"/>
  <c r="DI43" i="28"/>
  <c r="GB43" i="28" s="1"/>
  <c r="DH43" i="28"/>
  <c r="EQ43" i="28" s="1"/>
  <c r="DG43" i="28"/>
  <c r="EP43" i="28" s="1"/>
  <c r="DF43" i="28"/>
  <c r="DE43" i="28"/>
  <c r="EN43" i="28" s="1"/>
  <c r="DD43" i="28"/>
  <c r="DC43" i="28"/>
  <c r="EL43" i="28" s="1"/>
  <c r="DB43" i="28"/>
  <c r="EK43" i="28" s="1"/>
  <c r="DA43" i="28"/>
  <c r="CZ43" i="28"/>
  <c r="EI43" i="28" s="1"/>
  <c r="CY43" i="28"/>
  <c r="FR43" i="28" s="1"/>
  <c r="CX43" i="28"/>
  <c r="FQ43" i="28" s="1"/>
  <c r="CW43" i="28"/>
  <c r="EF43" i="28" s="1"/>
  <c r="CV43" i="28"/>
  <c r="FO43" i="28" s="1"/>
  <c r="CU43" i="28"/>
  <c r="ED43" i="28" s="1"/>
  <c r="AF43" i="28"/>
  <c r="AC43" i="28"/>
  <c r="KS42" i="28"/>
  <c r="KT42" i="28" s="1"/>
  <c r="DT42" i="28"/>
  <c r="FC42" i="28" s="1"/>
  <c r="DS42" i="28"/>
  <c r="GL42" i="28" s="1"/>
  <c r="DR42" i="28"/>
  <c r="GK42" i="28" s="1"/>
  <c r="DQ42" i="28"/>
  <c r="DP42" i="28"/>
  <c r="GI42" i="28" s="1"/>
  <c r="DO42" i="28"/>
  <c r="GH42" i="28" s="1"/>
  <c r="DN42" i="28"/>
  <c r="EW42" i="28" s="1"/>
  <c r="DM42" i="28"/>
  <c r="EV42" i="28" s="1"/>
  <c r="DL42" i="28"/>
  <c r="EU42" i="28" s="1"/>
  <c r="DK42" i="28"/>
  <c r="GD42" i="28" s="1"/>
  <c r="DJ42" i="28"/>
  <c r="GC42" i="28" s="1"/>
  <c r="DI42" i="28"/>
  <c r="GB42" i="28" s="1"/>
  <c r="DH42" i="28"/>
  <c r="EQ42" i="28" s="1"/>
  <c r="DG42" i="28"/>
  <c r="EP42" i="28" s="1"/>
  <c r="DF42" i="28"/>
  <c r="DE42" i="28"/>
  <c r="EN42" i="28" s="1"/>
  <c r="DD42" i="28"/>
  <c r="EM42" i="28" s="1"/>
  <c r="DC42" i="28"/>
  <c r="FV42" i="28" s="1"/>
  <c r="DB42" i="28"/>
  <c r="EK42" i="28" s="1"/>
  <c r="DA42" i="28"/>
  <c r="CZ42" i="28"/>
  <c r="FS42" i="28" s="1"/>
  <c r="CY42" i="28"/>
  <c r="CX42" i="28"/>
  <c r="EG42" i="28" s="1"/>
  <c r="CW42" i="28"/>
  <c r="FP42" i="28" s="1"/>
  <c r="CV42" i="28"/>
  <c r="EE42" i="28" s="1"/>
  <c r="CU42" i="28"/>
  <c r="ED42" i="28" s="1"/>
  <c r="AL42" i="28"/>
  <c r="N42" i="28"/>
  <c r="KS41" i="28"/>
  <c r="KV41" i="28" s="1"/>
  <c r="DT41" i="28"/>
  <c r="DS41" i="28"/>
  <c r="GL41" i="28" s="1"/>
  <c r="DR41" i="28"/>
  <c r="GK41" i="28" s="1"/>
  <c r="DQ41" i="28"/>
  <c r="GJ41" i="28" s="1"/>
  <c r="DP41" i="28"/>
  <c r="GI41" i="28" s="1"/>
  <c r="DO41" i="28"/>
  <c r="GH41" i="28" s="1"/>
  <c r="DN41" i="28"/>
  <c r="GG41" i="28" s="1"/>
  <c r="DM41" i="28"/>
  <c r="GF41" i="28" s="1"/>
  <c r="DL41" i="28"/>
  <c r="GE41" i="28" s="1"/>
  <c r="DK41" i="28"/>
  <c r="GD41" i="28" s="1"/>
  <c r="DJ41" i="28"/>
  <c r="ES41" i="28" s="1"/>
  <c r="DI41" i="28"/>
  <c r="GB41" i="28" s="1"/>
  <c r="DH41" i="28"/>
  <c r="DG41" i="28"/>
  <c r="FZ41" i="28" s="1"/>
  <c r="DF41" i="28"/>
  <c r="FY41" i="28" s="1"/>
  <c r="DE41" i="28"/>
  <c r="FX41" i="28" s="1"/>
  <c r="DD41" i="28"/>
  <c r="EM41" i="28" s="1"/>
  <c r="DC41" i="28"/>
  <c r="FV41" i="28" s="1"/>
  <c r="DB41" i="28"/>
  <c r="DA41" i="28"/>
  <c r="FT41" i="28" s="1"/>
  <c r="CZ41" i="28"/>
  <c r="CY41" i="28"/>
  <c r="CX41" i="28"/>
  <c r="FQ41" i="28" s="1"/>
  <c r="CW41" i="28"/>
  <c r="FP41" i="28" s="1"/>
  <c r="CV41" i="28"/>
  <c r="CU41" i="28"/>
  <c r="FN41" i="28" s="1"/>
  <c r="KS40" i="28"/>
  <c r="KV40" i="28" s="1"/>
  <c r="DT40" i="28"/>
  <c r="GM40" i="28" s="1"/>
  <c r="DS40" i="28"/>
  <c r="GL40" i="28" s="1"/>
  <c r="DR40" i="28"/>
  <c r="GK40" i="28" s="1"/>
  <c r="DQ40" i="28"/>
  <c r="GJ40" i="28" s="1"/>
  <c r="DP40" i="28"/>
  <c r="EY40" i="28" s="1"/>
  <c r="DO40" i="28"/>
  <c r="EX40" i="28" s="1"/>
  <c r="DN40" i="28"/>
  <c r="DM40" i="28"/>
  <c r="DL40" i="28"/>
  <c r="GE40" i="28" s="1"/>
  <c r="DK40" i="28"/>
  <c r="GD40" i="28" s="1"/>
  <c r="DJ40" i="28"/>
  <c r="ES40" i="28" s="1"/>
  <c r="DI40" i="28"/>
  <c r="GB40" i="28" s="1"/>
  <c r="DH40" i="28"/>
  <c r="DG40" i="28"/>
  <c r="DF40" i="28"/>
  <c r="FY40" i="28" s="1"/>
  <c r="DE40" i="28"/>
  <c r="EN40" i="28" s="1"/>
  <c r="DD40" i="28"/>
  <c r="DC40" i="28"/>
  <c r="DB40" i="28"/>
  <c r="EK40" i="28" s="1"/>
  <c r="DA40" i="28"/>
  <c r="CZ40" i="28"/>
  <c r="FS40" i="28" s="1"/>
  <c r="CY40" i="28"/>
  <c r="CX40" i="28"/>
  <c r="FQ40" i="28" s="1"/>
  <c r="CW40" i="28"/>
  <c r="FP40" i="28" s="1"/>
  <c r="CV40" i="28"/>
  <c r="CU40" i="28"/>
  <c r="AI40" i="28"/>
  <c r="KS39" i="28"/>
  <c r="KV39" i="28" s="1"/>
  <c r="KW39" i="28" s="1"/>
  <c r="KX39" i="28" s="1"/>
  <c r="DT39" i="28"/>
  <c r="GM39" i="28" s="1"/>
  <c r="DS39" i="28"/>
  <c r="FB39" i="28" s="1"/>
  <c r="DR39" i="28"/>
  <c r="GK39" i="28" s="1"/>
  <c r="DQ39" i="28"/>
  <c r="DP39" i="28"/>
  <c r="EY39" i="28" s="1"/>
  <c r="DO39" i="28"/>
  <c r="EX39" i="28" s="1"/>
  <c r="DN39" i="28"/>
  <c r="DM39" i="28"/>
  <c r="EV39" i="28" s="1"/>
  <c r="DL39" i="28"/>
  <c r="DK39" i="28"/>
  <c r="ET39" i="28" s="1"/>
  <c r="DJ39" i="28"/>
  <c r="ES39" i="28" s="1"/>
  <c r="DI39" i="28"/>
  <c r="GB39" i="28" s="1"/>
  <c r="DH39" i="28"/>
  <c r="EQ39" i="28" s="1"/>
  <c r="DG39" i="28"/>
  <c r="EP39" i="28" s="1"/>
  <c r="DF39" i="28"/>
  <c r="DE39" i="28"/>
  <c r="EN39" i="28" s="1"/>
  <c r="DD39" i="28"/>
  <c r="FW39" i="28" s="1"/>
  <c r="DC39" i="28"/>
  <c r="FV39" i="28" s="1"/>
  <c r="DB39" i="28"/>
  <c r="DA39" i="28"/>
  <c r="EJ39" i="28" s="1"/>
  <c r="CZ39" i="28"/>
  <c r="FS39" i="28" s="1"/>
  <c r="CY39" i="28"/>
  <c r="EH39" i="28" s="1"/>
  <c r="CX39" i="28"/>
  <c r="FQ39" i="28" s="1"/>
  <c r="CW39" i="28"/>
  <c r="EF39" i="28" s="1"/>
  <c r="CV39" i="28"/>
  <c r="EE39" i="28" s="1"/>
  <c r="CU39" i="28"/>
  <c r="ED39" i="28" s="1"/>
  <c r="AI39" i="28"/>
  <c r="N39" i="28"/>
  <c r="KS38" i="28"/>
  <c r="KV38" i="28" s="1"/>
  <c r="KW38" i="28" s="1"/>
  <c r="IB38" i="28"/>
  <c r="DT38" i="28"/>
  <c r="GM38" i="28" s="1"/>
  <c r="DS38" i="28"/>
  <c r="GL38" i="28" s="1"/>
  <c r="DR38" i="28"/>
  <c r="DQ38" i="28"/>
  <c r="GJ38" i="28" s="1"/>
  <c r="DP38" i="28"/>
  <c r="DO38" i="28"/>
  <c r="EX38" i="28" s="1"/>
  <c r="DN38" i="28"/>
  <c r="EW38" i="28" s="1"/>
  <c r="DM38" i="28"/>
  <c r="GF38" i="28" s="1"/>
  <c r="DL38" i="28"/>
  <c r="DK38" i="28"/>
  <c r="GD38" i="28" s="1"/>
  <c r="DJ38" i="28"/>
  <c r="GC38" i="28" s="1"/>
  <c r="DI38" i="28"/>
  <c r="GB38" i="28" s="1"/>
  <c r="DH38" i="28"/>
  <c r="GA38" i="28" s="1"/>
  <c r="DG38" i="28"/>
  <c r="FZ38" i="28" s="1"/>
  <c r="DF38" i="28"/>
  <c r="DE38" i="28"/>
  <c r="DD38" i="28"/>
  <c r="FW38" i="28" s="1"/>
  <c r="DC38" i="28"/>
  <c r="EL38" i="28" s="1"/>
  <c r="DB38" i="28"/>
  <c r="FU38" i="28" s="1"/>
  <c r="DA38" i="28"/>
  <c r="FT38" i="28" s="1"/>
  <c r="CZ38" i="28"/>
  <c r="EI38" i="28" s="1"/>
  <c r="CY38" i="28"/>
  <c r="CX38" i="28"/>
  <c r="CW38" i="28"/>
  <c r="EF38" i="28" s="1"/>
  <c r="CV38" i="28"/>
  <c r="FO38" i="28" s="1"/>
  <c r="CU38" i="28"/>
  <c r="FN38" i="28" s="1"/>
  <c r="AI38" i="28"/>
  <c r="KS37" i="28"/>
  <c r="KV37" i="28" s="1"/>
  <c r="DT37" i="28"/>
  <c r="FC37" i="28" s="1"/>
  <c r="DS37" i="28"/>
  <c r="GL37" i="28" s="1"/>
  <c r="DR37" i="28"/>
  <c r="FA37" i="28" s="1"/>
  <c r="DQ37" i="28"/>
  <c r="EZ37" i="28" s="1"/>
  <c r="DP37" i="28"/>
  <c r="DO37" i="28"/>
  <c r="EX37" i="28" s="1"/>
  <c r="DN37" i="28"/>
  <c r="EW37" i="28" s="1"/>
  <c r="DM37" i="28"/>
  <c r="EV37" i="28" s="1"/>
  <c r="DL37" i="28"/>
  <c r="GE37" i="28" s="1"/>
  <c r="DK37" i="28"/>
  <c r="GD37" i="28" s="1"/>
  <c r="DJ37" i="28"/>
  <c r="DI37" i="28"/>
  <c r="GB37" i="28" s="1"/>
  <c r="DH37" i="28"/>
  <c r="EQ37" i="28" s="1"/>
  <c r="DG37" i="28"/>
  <c r="EP37" i="28" s="1"/>
  <c r="DF37" i="28"/>
  <c r="FY37" i="28" s="1"/>
  <c r="DE37" i="28"/>
  <c r="EN37" i="28" s="1"/>
  <c r="DD37" i="28"/>
  <c r="DC37" i="28"/>
  <c r="FV37" i="28" s="1"/>
  <c r="DB37" i="28"/>
  <c r="FU37" i="28" s="1"/>
  <c r="DA37" i="28"/>
  <c r="CZ37" i="28"/>
  <c r="CY37" i="28"/>
  <c r="FR37" i="28" s="1"/>
  <c r="CX37" i="28"/>
  <c r="FQ37" i="28" s="1"/>
  <c r="CW37" i="28"/>
  <c r="CV37" i="28"/>
  <c r="FO37" i="28" s="1"/>
  <c r="CU37" i="28"/>
  <c r="ED37" i="28" s="1"/>
  <c r="AI37" i="28"/>
  <c r="KS36" i="28"/>
  <c r="KV36" i="28" s="1"/>
  <c r="DT36" i="28"/>
  <c r="GM36" i="28" s="1"/>
  <c r="DS36" i="28"/>
  <c r="GL36" i="28" s="1"/>
  <c r="DR36" i="28"/>
  <c r="GK36" i="28" s="1"/>
  <c r="DQ36" i="28"/>
  <c r="GJ36" i="28" s="1"/>
  <c r="DP36" i="28"/>
  <c r="GI36" i="28" s="1"/>
  <c r="DO36" i="28"/>
  <c r="GH36" i="28" s="1"/>
  <c r="DN36" i="28"/>
  <c r="GG36" i="28" s="1"/>
  <c r="DM36" i="28"/>
  <c r="GF36" i="28" s="1"/>
  <c r="DL36" i="28"/>
  <c r="GE36" i="28" s="1"/>
  <c r="DK36" i="28"/>
  <c r="GD36" i="28" s="1"/>
  <c r="DJ36" i="28"/>
  <c r="ES36" i="28" s="1"/>
  <c r="DI36" i="28"/>
  <c r="ER36" i="28" s="1"/>
  <c r="DH36" i="28"/>
  <c r="GA36" i="28" s="1"/>
  <c r="DG36" i="28"/>
  <c r="FZ36" i="28" s="1"/>
  <c r="DF36" i="28"/>
  <c r="FY36" i="28" s="1"/>
  <c r="DE36" i="28"/>
  <c r="DD36" i="28"/>
  <c r="DC36" i="28"/>
  <c r="EL36" i="28" s="1"/>
  <c r="DB36" i="28"/>
  <c r="EK36" i="28" s="1"/>
  <c r="DA36" i="28"/>
  <c r="CZ36" i="28"/>
  <c r="EI36" i="28" s="1"/>
  <c r="CY36" i="28"/>
  <c r="FR36" i="28" s="1"/>
  <c r="CX36" i="28"/>
  <c r="FQ36" i="28" s="1"/>
  <c r="CW36" i="28"/>
  <c r="FP36" i="28" s="1"/>
  <c r="CV36" i="28"/>
  <c r="EE36" i="28" s="1"/>
  <c r="CU36" i="28"/>
  <c r="FN36" i="28" s="1"/>
  <c r="KS35" i="28"/>
  <c r="KV35" i="28" s="1"/>
  <c r="DT35" i="28"/>
  <c r="FC35" i="28" s="1"/>
  <c r="DS35" i="28"/>
  <c r="FB35" i="28" s="1"/>
  <c r="DR35" i="28"/>
  <c r="DQ35" i="28"/>
  <c r="DP35" i="28"/>
  <c r="GI35" i="28" s="1"/>
  <c r="DO35" i="28"/>
  <c r="DN35" i="28"/>
  <c r="GG35" i="28" s="1"/>
  <c r="DM35" i="28"/>
  <c r="GF35" i="28" s="1"/>
  <c r="DL35" i="28"/>
  <c r="GE35" i="28" s="1"/>
  <c r="DK35" i="28"/>
  <c r="GD35" i="28" s="1"/>
  <c r="DJ35" i="28"/>
  <c r="GC35" i="28" s="1"/>
  <c r="DI35" i="28"/>
  <c r="ER35" i="28" s="1"/>
  <c r="DH35" i="28"/>
  <c r="DG35" i="28"/>
  <c r="DF35" i="28"/>
  <c r="EO35" i="28" s="1"/>
  <c r="DE35" i="28"/>
  <c r="DD35" i="28"/>
  <c r="EM35" i="28" s="1"/>
  <c r="DC35" i="28"/>
  <c r="FV35" i="28" s="1"/>
  <c r="DB35" i="28"/>
  <c r="EK35" i="28" s="1"/>
  <c r="DA35" i="28"/>
  <c r="FT35" i="28" s="1"/>
  <c r="CZ35" i="28"/>
  <c r="FS35" i="28" s="1"/>
  <c r="CY35" i="28"/>
  <c r="FR35" i="28" s="1"/>
  <c r="CX35" i="28"/>
  <c r="FQ35" i="28" s="1"/>
  <c r="CW35" i="28"/>
  <c r="CV35" i="28"/>
  <c r="CU35" i="28"/>
  <c r="Z35" i="28"/>
  <c r="KS34" i="28"/>
  <c r="KV34" i="28" s="1"/>
  <c r="DT34" i="28"/>
  <c r="GM34" i="28" s="1"/>
  <c r="DS34" i="28"/>
  <c r="GL34" i="28" s="1"/>
  <c r="DR34" i="28"/>
  <c r="GK34" i="28" s="1"/>
  <c r="DQ34" i="28"/>
  <c r="GJ34" i="28" s="1"/>
  <c r="DP34" i="28"/>
  <c r="GI34" i="28" s="1"/>
  <c r="DO34" i="28"/>
  <c r="GH34" i="28" s="1"/>
  <c r="DN34" i="28"/>
  <c r="EW34" i="28" s="1"/>
  <c r="DM34" i="28"/>
  <c r="GF34" i="28" s="1"/>
  <c r="DL34" i="28"/>
  <c r="EU34" i="28" s="1"/>
  <c r="DK34" i="28"/>
  <c r="GD34" i="28" s="1"/>
  <c r="DJ34" i="28"/>
  <c r="GC34" i="28" s="1"/>
  <c r="DI34" i="28"/>
  <c r="GB34" i="28" s="1"/>
  <c r="DH34" i="28"/>
  <c r="GA34" i="28" s="1"/>
  <c r="DG34" i="28"/>
  <c r="EP34" i="28" s="1"/>
  <c r="DF34" i="28"/>
  <c r="FY34" i="28" s="1"/>
  <c r="DE34" i="28"/>
  <c r="FX34" i="28" s="1"/>
  <c r="DD34" i="28"/>
  <c r="FW34" i="28" s="1"/>
  <c r="DC34" i="28"/>
  <c r="DB34" i="28"/>
  <c r="DA34" i="28"/>
  <c r="FT34" i="28" s="1"/>
  <c r="CZ34" i="28"/>
  <c r="CY34" i="28"/>
  <c r="CX34" i="28"/>
  <c r="FQ34" i="28" s="1"/>
  <c r="CW34" i="28"/>
  <c r="FP34" i="28" s="1"/>
  <c r="CV34" i="28"/>
  <c r="FO34" i="28" s="1"/>
  <c r="CU34" i="28"/>
  <c r="FN34" i="28" s="1"/>
  <c r="AI34" i="28"/>
  <c r="AC34" i="28"/>
  <c r="Z34" i="28"/>
  <c r="KS33" i="28"/>
  <c r="KV33" i="28" s="1"/>
  <c r="KW33" i="28" s="1"/>
  <c r="DT33" i="28"/>
  <c r="FC33" i="28" s="1"/>
  <c r="DS33" i="28"/>
  <c r="GL33" i="28" s="1"/>
  <c r="DR33" i="28"/>
  <c r="GK33" i="28" s="1"/>
  <c r="DQ33" i="28"/>
  <c r="EZ33" i="28" s="1"/>
  <c r="DP33" i="28"/>
  <c r="GI33" i="28" s="1"/>
  <c r="DO33" i="28"/>
  <c r="DN33" i="28"/>
  <c r="DM33" i="28"/>
  <c r="DL33" i="28"/>
  <c r="EU33" i="28" s="1"/>
  <c r="DK33" i="28"/>
  <c r="GD33" i="28" s="1"/>
  <c r="DJ33" i="28"/>
  <c r="GC33" i="28" s="1"/>
  <c r="DI33" i="28"/>
  <c r="GB33" i="28" s="1"/>
  <c r="DH33" i="28"/>
  <c r="EQ33" i="28" s="1"/>
  <c r="DG33" i="28"/>
  <c r="EP33" i="28" s="1"/>
  <c r="DF33" i="28"/>
  <c r="FY33" i="28" s="1"/>
  <c r="DE33" i="28"/>
  <c r="EN33" i="28" s="1"/>
  <c r="DD33" i="28"/>
  <c r="FW33" i="28" s="1"/>
  <c r="DC33" i="28"/>
  <c r="FV33" i="28" s="1"/>
  <c r="DB33" i="28"/>
  <c r="EK33" i="28" s="1"/>
  <c r="DA33" i="28"/>
  <c r="FT33" i="28" s="1"/>
  <c r="CZ33" i="28"/>
  <c r="CY33" i="28"/>
  <c r="CX33" i="28"/>
  <c r="EG33" i="28" s="1"/>
  <c r="CW33" i="28"/>
  <c r="FP33" i="28" s="1"/>
  <c r="CV33" i="28"/>
  <c r="EE33" i="28" s="1"/>
  <c r="CU33" i="28"/>
  <c r="KS32" i="28"/>
  <c r="KV32" i="28" s="1"/>
  <c r="DT32" i="28"/>
  <c r="GM32" i="28" s="1"/>
  <c r="DS32" i="28"/>
  <c r="GL32" i="28" s="1"/>
  <c r="DR32" i="28"/>
  <c r="DQ32" i="28"/>
  <c r="EZ32" i="28" s="1"/>
  <c r="DP32" i="28"/>
  <c r="DO32" i="28"/>
  <c r="GH32" i="28" s="1"/>
  <c r="DN32" i="28"/>
  <c r="EW32" i="28" s="1"/>
  <c r="DM32" i="28"/>
  <c r="DL32" i="28"/>
  <c r="GE32" i="28" s="1"/>
  <c r="DK32" i="28"/>
  <c r="GD32" i="28" s="1"/>
  <c r="DJ32" i="28"/>
  <c r="ES32" i="28" s="1"/>
  <c r="DI32" i="28"/>
  <c r="GB32" i="28" s="1"/>
  <c r="DH32" i="28"/>
  <c r="EQ32" i="28" s="1"/>
  <c r="DG32" i="28"/>
  <c r="DF32" i="28"/>
  <c r="EO32" i="28" s="1"/>
  <c r="DE32" i="28"/>
  <c r="FX32" i="28" s="1"/>
  <c r="DD32" i="28"/>
  <c r="FW32" i="28" s="1"/>
  <c r="DC32" i="28"/>
  <c r="EL32" i="28" s="1"/>
  <c r="DB32" i="28"/>
  <c r="FU32" i="28" s="1"/>
  <c r="DA32" i="28"/>
  <c r="EJ32" i="28" s="1"/>
  <c r="CZ32" i="28"/>
  <c r="EI32" i="28" s="1"/>
  <c r="CY32" i="28"/>
  <c r="EH32" i="28" s="1"/>
  <c r="CX32" i="28"/>
  <c r="EG32" i="28" s="1"/>
  <c r="CW32" i="28"/>
  <c r="EF32" i="28" s="1"/>
  <c r="CV32" i="28"/>
  <c r="FO32" i="28" s="1"/>
  <c r="CU32" i="28"/>
  <c r="FN32" i="28" s="1"/>
  <c r="Z32" i="28"/>
  <c r="KS31" i="28"/>
  <c r="KV31" i="28" s="1"/>
  <c r="KW31" i="28" s="1"/>
  <c r="DT31" i="28"/>
  <c r="GM31" i="28" s="1"/>
  <c r="DS31" i="28"/>
  <c r="FB31" i="28" s="1"/>
  <c r="DR31" i="28"/>
  <c r="GK31" i="28" s="1"/>
  <c r="DQ31" i="28"/>
  <c r="GJ31" i="28" s="1"/>
  <c r="DP31" i="28"/>
  <c r="EY31" i="28" s="1"/>
  <c r="DO31" i="28"/>
  <c r="EX31" i="28" s="1"/>
  <c r="DN31" i="28"/>
  <c r="GG31" i="28" s="1"/>
  <c r="DM31" i="28"/>
  <c r="DL31" i="28"/>
  <c r="GE31" i="28" s="1"/>
  <c r="DK31" i="28"/>
  <c r="GD31" i="28" s="1"/>
  <c r="DJ31" i="28"/>
  <c r="GC31" i="28" s="1"/>
  <c r="DI31" i="28"/>
  <c r="GB31" i="28" s="1"/>
  <c r="DH31" i="28"/>
  <c r="GA31" i="28" s="1"/>
  <c r="DG31" i="28"/>
  <c r="EP31" i="28" s="1"/>
  <c r="DF31" i="28"/>
  <c r="EO31" i="28" s="1"/>
  <c r="DE31" i="28"/>
  <c r="FX31" i="28" s="1"/>
  <c r="DD31" i="28"/>
  <c r="EM31" i="28" s="1"/>
  <c r="DC31" i="28"/>
  <c r="EL31" i="28" s="1"/>
  <c r="DB31" i="28"/>
  <c r="FU31" i="28" s="1"/>
  <c r="DA31" i="28"/>
  <c r="EJ31" i="28" s="1"/>
  <c r="CZ31" i="28"/>
  <c r="EI31" i="28" s="1"/>
  <c r="CY31" i="28"/>
  <c r="FR31" i="28" s="1"/>
  <c r="CX31" i="28"/>
  <c r="CW31" i="28"/>
  <c r="EF31" i="28" s="1"/>
  <c r="CV31" i="28"/>
  <c r="FO31" i="28" s="1"/>
  <c r="CU31" i="28"/>
  <c r="ED31" i="28" s="1"/>
  <c r="AI31" i="28"/>
  <c r="KS30" i="28"/>
  <c r="KV30" i="28" s="1"/>
  <c r="KW30" i="28" s="1"/>
  <c r="DT30" i="28"/>
  <c r="DS30" i="28"/>
  <c r="GL30" i="28" s="1"/>
  <c r="DR30" i="28"/>
  <c r="FA30" i="28" s="1"/>
  <c r="DQ30" i="28"/>
  <c r="DP30" i="28"/>
  <c r="EY30" i="28" s="1"/>
  <c r="DO30" i="28"/>
  <c r="EX30" i="28" s="1"/>
  <c r="DN30" i="28"/>
  <c r="EW30" i="28" s="1"/>
  <c r="DM30" i="28"/>
  <c r="EV30" i="28" s="1"/>
  <c r="DL30" i="28"/>
  <c r="GE30" i="28" s="1"/>
  <c r="DK30" i="28"/>
  <c r="ET30" i="28" s="1"/>
  <c r="DJ30" i="28"/>
  <c r="GC30" i="28" s="1"/>
  <c r="DI30" i="28"/>
  <c r="GB30" i="28" s="1"/>
  <c r="DH30" i="28"/>
  <c r="EQ30" i="28" s="1"/>
  <c r="DG30" i="28"/>
  <c r="EP30" i="28" s="1"/>
  <c r="DF30" i="28"/>
  <c r="FY30" i="28" s="1"/>
  <c r="DE30" i="28"/>
  <c r="DD30" i="28"/>
  <c r="EM30" i="28" s="1"/>
  <c r="DC30" i="28"/>
  <c r="FV30" i="28" s="1"/>
  <c r="DB30" i="28"/>
  <c r="EK30" i="28" s="1"/>
  <c r="DA30" i="28"/>
  <c r="FT30" i="28" s="1"/>
  <c r="CZ30" i="28"/>
  <c r="FS30" i="28" s="1"/>
  <c r="CY30" i="28"/>
  <c r="EH30" i="28" s="1"/>
  <c r="CX30" i="28"/>
  <c r="EG30" i="28" s="1"/>
  <c r="CW30" i="28"/>
  <c r="FP30" i="28" s="1"/>
  <c r="CV30" i="28"/>
  <c r="EE30" i="28" s="1"/>
  <c r="CU30" i="28"/>
  <c r="FN30" i="28" s="1"/>
  <c r="AI30" i="28"/>
  <c r="KS29" i="28"/>
  <c r="KV29" i="28" s="1"/>
  <c r="DT29" i="28"/>
  <c r="FC29" i="28" s="1"/>
  <c r="DS29" i="28"/>
  <c r="GL29" i="28" s="1"/>
  <c r="DR29" i="28"/>
  <c r="GK29" i="28" s="1"/>
  <c r="DQ29" i="28"/>
  <c r="GJ29" i="28" s="1"/>
  <c r="DP29" i="28"/>
  <c r="GI29" i="28" s="1"/>
  <c r="DO29" i="28"/>
  <c r="GH29" i="28" s="1"/>
  <c r="DN29" i="28"/>
  <c r="GG29" i="28" s="1"/>
  <c r="DM29" i="28"/>
  <c r="GF29" i="28" s="1"/>
  <c r="DL29" i="28"/>
  <c r="GE29" i="28" s="1"/>
  <c r="DK29" i="28"/>
  <c r="GD29" i="28" s="1"/>
  <c r="DJ29" i="28"/>
  <c r="GC29" i="28" s="1"/>
  <c r="DI29" i="28"/>
  <c r="ER29" i="28" s="1"/>
  <c r="DH29" i="28"/>
  <c r="GA29" i="28" s="1"/>
  <c r="DG29" i="28"/>
  <c r="FZ29" i="28" s="1"/>
  <c r="DF29" i="28"/>
  <c r="EO29" i="28" s="1"/>
  <c r="DE29" i="28"/>
  <c r="EN29" i="28" s="1"/>
  <c r="DD29" i="28"/>
  <c r="FW29" i="28" s="1"/>
  <c r="DC29" i="28"/>
  <c r="DB29" i="28"/>
  <c r="FU29" i="28" s="1"/>
  <c r="DA29" i="28"/>
  <c r="EJ29" i="28" s="1"/>
  <c r="CZ29" i="28"/>
  <c r="CY29" i="28"/>
  <c r="CX29" i="28"/>
  <c r="EG29" i="28" s="1"/>
  <c r="CW29" i="28"/>
  <c r="FP29" i="28" s="1"/>
  <c r="CV29" i="28"/>
  <c r="FO29" i="28" s="1"/>
  <c r="CU29" i="28"/>
  <c r="FN29" i="28" s="1"/>
  <c r="KS28" i="28"/>
  <c r="KV28" i="28" s="1"/>
  <c r="KW28" i="28" s="1"/>
  <c r="DT28" i="28"/>
  <c r="FC28" i="28" s="1"/>
  <c r="DS28" i="28"/>
  <c r="FB28" i="28" s="1"/>
  <c r="DR28" i="28"/>
  <c r="GK28" i="28" s="1"/>
  <c r="DQ28" i="28"/>
  <c r="EZ28" i="28" s="1"/>
  <c r="DP28" i="28"/>
  <c r="GI28" i="28" s="1"/>
  <c r="DO28" i="28"/>
  <c r="EX28" i="28" s="1"/>
  <c r="DN28" i="28"/>
  <c r="EW28" i="28" s="1"/>
  <c r="DM28" i="28"/>
  <c r="GF28" i="28" s="1"/>
  <c r="DL28" i="28"/>
  <c r="EU28" i="28" s="1"/>
  <c r="DK28" i="28"/>
  <c r="GD28" i="28" s="1"/>
  <c r="DJ28" i="28"/>
  <c r="ES28" i="28" s="1"/>
  <c r="DI28" i="28"/>
  <c r="ER28" i="28" s="1"/>
  <c r="DH28" i="28"/>
  <c r="GA28" i="28" s="1"/>
  <c r="DG28" i="28"/>
  <c r="DF28" i="28"/>
  <c r="DE28" i="28"/>
  <c r="FX28" i="28" s="1"/>
  <c r="DD28" i="28"/>
  <c r="EM28" i="28" s="1"/>
  <c r="DC28" i="28"/>
  <c r="EL28" i="28" s="1"/>
  <c r="DB28" i="28"/>
  <c r="EK28" i="28" s="1"/>
  <c r="DA28" i="28"/>
  <c r="FT28" i="28" s="1"/>
  <c r="CZ28" i="28"/>
  <c r="FS28" i="28" s="1"/>
  <c r="CY28" i="28"/>
  <c r="EH28" i="28" s="1"/>
  <c r="CX28" i="28"/>
  <c r="FQ28" i="28" s="1"/>
  <c r="CW28" i="28"/>
  <c r="EF28" i="28" s="1"/>
  <c r="CV28" i="28"/>
  <c r="FO28" i="28" s="1"/>
  <c r="CU28" i="28"/>
  <c r="KS27" i="28"/>
  <c r="KV27" i="28" s="1"/>
  <c r="DT27" i="28"/>
  <c r="FC27" i="28" s="1"/>
  <c r="DS27" i="28"/>
  <c r="FB27" i="28" s="1"/>
  <c r="DR27" i="28"/>
  <c r="FA27" i="28" s="1"/>
  <c r="DQ27" i="28"/>
  <c r="EZ27" i="28" s="1"/>
  <c r="DP27" i="28"/>
  <c r="GI27" i="28" s="1"/>
  <c r="DO27" i="28"/>
  <c r="GH27" i="28" s="1"/>
  <c r="DN27" i="28"/>
  <c r="EW27" i="28" s="1"/>
  <c r="DM27" i="28"/>
  <c r="EV27" i="28" s="1"/>
  <c r="DL27" i="28"/>
  <c r="GE27" i="28" s="1"/>
  <c r="DK27" i="28"/>
  <c r="GD27" i="28" s="1"/>
  <c r="DJ27" i="28"/>
  <c r="ES27" i="28" s="1"/>
  <c r="DI27" i="28"/>
  <c r="GB27" i="28" s="1"/>
  <c r="DH27" i="28"/>
  <c r="EQ27" i="28" s="1"/>
  <c r="DG27" i="28"/>
  <c r="DF27" i="28"/>
  <c r="EO27" i="28" s="1"/>
  <c r="DE27" i="28"/>
  <c r="EN27" i="28" s="1"/>
  <c r="DD27" i="28"/>
  <c r="FW27" i="28" s="1"/>
  <c r="DC27" i="28"/>
  <c r="EL27" i="28" s="1"/>
  <c r="DB27" i="28"/>
  <c r="DA27" i="28"/>
  <c r="EJ27" i="28" s="1"/>
  <c r="CZ27" i="28"/>
  <c r="EI27" i="28" s="1"/>
  <c r="CY27" i="28"/>
  <c r="EH27" i="28" s="1"/>
  <c r="CX27" i="28"/>
  <c r="FQ27" i="28" s="1"/>
  <c r="CW27" i="28"/>
  <c r="FP27" i="28" s="1"/>
  <c r="CV27" i="28"/>
  <c r="FO27" i="28" s="1"/>
  <c r="CU27" i="28"/>
  <c r="ED27" i="28" s="1"/>
  <c r="KS26" i="28"/>
  <c r="KV26" i="28" s="1"/>
  <c r="DT26" i="28"/>
  <c r="FC26" i="28" s="1"/>
  <c r="DS26" i="28"/>
  <c r="FB26" i="28" s="1"/>
  <c r="DR26" i="28"/>
  <c r="GK26" i="28" s="1"/>
  <c r="DQ26" i="28"/>
  <c r="EZ26" i="28" s="1"/>
  <c r="DP26" i="28"/>
  <c r="GI26" i="28" s="1"/>
  <c r="DO26" i="28"/>
  <c r="GH26" i="28" s="1"/>
  <c r="DN26" i="28"/>
  <c r="GG26" i="28" s="1"/>
  <c r="DM26" i="28"/>
  <c r="EV26" i="28" s="1"/>
  <c r="DL26" i="28"/>
  <c r="EU26" i="28" s="1"/>
  <c r="DK26" i="28"/>
  <c r="GD26" i="28" s="1"/>
  <c r="DJ26" i="28"/>
  <c r="DI26" i="28"/>
  <c r="GB26" i="28" s="1"/>
  <c r="DH26" i="28"/>
  <c r="EQ26" i="28" s="1"/>
  <c r="DG26" i="28"/>
  <c r="EP26" i="28" s="1"/>
  <c r="DF26" i="28"/>
  <c r="FY26" i="28" s="1"/>
  <c r="DE26" i="28"/>
  <c r="EN26" i="28" s="1"/>
  <c r="DD26" i="28"/>
  <c r="EM26" i="28" s="1"/>
  <c r="DC26" i="28"/>
  <c r="EL26" i="28" s="1"/>
  <c r="DB26" i="28"/>
  <c r="EK26" i="28" s="1"/>
  <c r="DA26" i="28"/>
  <c r="EJ26" i="28" s="1"/>
  <c r="CZ26" i="28"/>
  <c r="FS26" i="28" s="1"/>
  <c r="CY26" i="28"/>
  <c r="FR26" i="28" s="1"/>
  <c r="CX26" i="28"/>
  <c r="EG26" i="28" s="1"/>
  <c r="CW26" i="28"/>
  <c r="CV26" i="28"/>
  <c r="EE26" i="28" s="1"/>
  <c r="CU26" i="28"/>
  <c r="ED26" i="28" s="1"/>
  <c r="N26" i="28"/>
  <c r="KS25" i="28"/>
  <c r="KV25" i="28" s="1"/>
  <c r="DT25" i="28"/>
  <c r="FC25" i="28" s="1"/>
  <c r="DS25" i="28"/>
  <c r="GL25" i="28" s="1"/>
  <c r="DR25" i="28"/>
  <c r="FA25" i="28" s="1"/>
  <c r="DQ25" i="28"/>
  <c r="EZ25" i="28" s="1"/>
  <c r="DP25" i="28"/>
  <c r="GI25" i="28" s="1"/>
  <c r="DO25" i="28"/>
  <c r="GH25" i="28" s="1"/>
  <c r="DN25" i="28"/>
  <c r="EW25" i="28" s="1"/>
  <c r="DM25" i="28"/>
  <c r="EV25" i="28" s="1"/>
  <c r="DL25" i="28"/>
  <c r="GE25" i="28" s="1"/>
  <c r="DK25" i="28"/>
  <c r="GD25" i="28" s="1"/>
  <c r="DJ25" i="28"/>
  <c r="GC25" i="28" s="1"/>
  <c r="DI25" i="28"/>
  <c r="GB25" i="28" s="1"/>
  <c r="DH25" i="28"/>
  <c r="EQ25" i="28" s="1"/>
  <c r="DG25" i="28"/>
  <c r="FZ25" i="28" s="1"/>
  <c r="DF25" i="28"/>
  <c r="EO25" i="28" s="1"/>
  <c r="DE25" i="28"/>
  <c r="EN25" i="28" s="1"/>
  <c r="DD25" i="28"/>
  <c r="FW25" i="28" s="1"/>
  <c r="DC25" i="28"/>
  <c r="EL25" i="28" s="1"/>
  <c r="DB25" i="28"/>
  <c r="EK25" i="28" s="1"/>
  <c r="DA25" i="28"/>
  <c r="FT25" i="28" s="1"/>
  <c r="CZ25" i="28"/>
  <c r="FS25" i="28" s="1"/>
  <c r="CY25" i="28"/>
  <c r="FR25" i="28" s="1"/>
  <c r="CX25" i="28"/>
  <c r="EG25" i="28" s="1"/>
  <c r="CW25" i="28"/>
  <c r="EF25" i="28" s="1"/>
  <c r="CV25" i="28"/>
  <c r="EE25" i="28" s="1"/>
  <c r="CU25" i="28"/>
  <c r="FN25" i="28" s="1"/>
  <c r="AL25" i="28"/>
  <c r="AC25" i="28"/>
  <c r="W25" i="28"/>
  <c r="FS81" i="28" s="1"/>
  <c r="KS24" i="28"/>
  <c r="KV24" i="28" s="1"/>
  <c r="DT24" i="28"/>
  <c r="GM24" i="28" s="1"/>
  <c r="DS24" i="28"/>
  <c r="FB24" i="28" s="1"/>
  <c r="DR24" i="28"/>
  <c r="FA24" i="28" s="1"/>
  <c r="DQ24" i="28"/>
  <c r="EZ24" i="28" s="1"/>
  <c r="DP24" i="28"/>
  <c r="GI24" i="28" s="1"/>
  <c r="DO24" i="28"/>
  <c r="DN24" i="28"/>
  <c r="EW24" i="28" s="1"/>
  <c r="DM24" i="28"/>
  <c r="EV24" i="28" s="1"/>
  <c r="DL24" i="28"/>
  <c r="GE24" i="28" s="1"/>
  <c r="DK24" i="28"/>
  <c r="GD24" i="28" s="1"/>
  <c r="DJ24" i="28"/>
  <c r="GC24" i="28" s="1"/>
  <c r="DI24" i="28"/>
  <c r="GB24" i="28" s="1"/>
  <c r="DH24" i="28"/>
  <c r="EQ24" i="28" s="1"/>
  <c r="DG24" i="28"/>
  <c r="EP24" i="28" s="1"/>
  <c r="DF24" i="28"/>
  <c r="FY24" i="28" s="1"/>
  <c r="DE24" i="28"/>
  <c r="FX24" i="28" s="1"/>
  <c r="DD24" i="28"/>
  <c r="FW24" i="28" s="1"/>
  <c r="DC24" i="28"/>
  <c r="EL24" i="28" s="1"/>
  <c r="DB24" i="28"/>
  <c r="EK24" i="28" s="1"/>
  <c r="DA24" i="28"/>
  <c r="EJ24" i="28" s="1"/>
  <c r="CZ24" i="28"/>
  <c r="FS24" i="28" s="1"/>
  <c r="CY24" i="28"/>
  <c r="FR24" i="28" s="1"/>
  <c r="CX24" i="28"/>
  <c r="EG24" i="28" s="1"/>
  <c r="CW24" i="28"/>
  <c r="EF24" i="28" s="1"/>
  <c r="CV24" i="28"/>
  <c r="EE24" i="28" s="1"/>
  <c r="CU24" i="28"/>
  <c r="ED24" i="28" s="1"/>
  <c r="KS23" i="28"/>
  <c r="KV23" i="28" s="1"/>
  <c r="DT23" i="28"/>
  <c r="FC23" i="28" s="1"/>
  <c r="DS23" i="28"/>
  <c r="FB23" i="28" s="1"/>
  <c r="DR23" i="28"/>
  <c r="FA23" i="28" s="1"/>
  <c r="DQ23" i="28"/>
  <c r="EZ23" i="28" s="1"/>
  <c r="DP23" i="28"/>
  <c r="EY23" i="28" s="1"/>
  <c r="DO23" i="28"/>
  <c r="EX23" i="28" s="1"/>
  <c r="DN23" i="28"/>
  <c r="GG23" i="28" s="1"/>
  <c r="DM23" i="28"/>
  <c r="EV23" i="28" s="1"/>
  <c r="DL23" i="28"/>
  <c r="EU23" i="28" s="1"/>
  <c r="DK23" i="28"/>
  <c r="GD23" i="28" s="1"/>
  <c r="DJ23" i="28"/>
  <c r="GC23" i="28" s="1"/>
  <c r="DI23" i="28"/>
  <c r="GB23" i="28" s="1"/>
  <c r="DH23" i="28"/>
  <c r="GA23" i="28" s="1"/>
  <c r="DG23" i="28"/>
  <c r="FZ23" i="28" s="1"/>
  <c r="DF23" i="28"/>
  <c r="FY23" i="28" s="1"/>
  <c r="DE23" i="28"/>
  <c r="FX23" i="28" s="1"/>
  <c r="DD23" i="28"/>
  <c r="FW23" i="28" s="1"/>
  <c r="DC23" i="28"/>
  <c r="FV23" i="28" s="1"/>
  <c r="DB23" i="28"/>
  <c r="FU23" i="28" s="1"/>
  <c r="DA23" i="28"/>
  <c r="FT23" i="28" s="1"/>
  <c r="CZ23" i="28"/>
  <c r="FS23" i="28" s="1"/>
  <c r="CY23" i="28"/>
  <c r="EH23" i="28" s="1"/>
  <c r="CX23" i="28"/>
  <c r="EG23" i="28" s="1"/>
  <c r="CW23" i="28"/>
  <c r="FP23" i="28" s="1"/>
  <c r="CV23" i="28"/>
  <c r="FO23" i="28" s="1"/>
  <c r="CU23" i="28"/>
  <c r="FN23" i="28" s="1"/>
  <c r="KS22" i="28"/>
  <c r="KV22" i="28" s="1"/>
  <c r="DT22" i="28"/>
  <c r="FC22" i="28" s="1"/>
  <c r="DS22" i="28"/>
  <c r="FB22" i="28" s="1"/>
  <c r="DR22" i="28"/>
  <c r="GK22" i="28" s="1"/>
  <c r="DQ22" i="28"/>
  <c r="EZ22" i="28" s="1"/>
  <c r="DP22" i="28"/>
  <c r="EY22" i="28" s="1"/>
  <c r="DO22" i="28"/>
  <c r="EX22" i="28" s="1"/>
  <c r="DN22" i="28"/>
  <c r="EW22" i="28" s="1"/>
  <c r="DM22" i="28"/>
  <c r="EV22" i="28" s="1"/>
  <c r="DL22" i="28"/>
  <c r="EU22" i="28" s="1"/>
  <c r="DK22" i="28"/>
  <c r="GD22" i="28" s="1"/>
  <c r="DJ22" i="28"/>
  <c r="GC22" i="28" s="1"/>
  <c r="DI22" i="28"/>
  <c r="GB22" i="28" s="1"/>
  <c r="DH22" i="28"/>
  <c r="GA22" i="28" s="1"/>
  <c r="DG22" i="28"/>
  <c r="FZ22" i="28" s="1"/>
  <c r="DF22" i="28"/>
  <c r="FY22" i="28" s="1"/>
  <c r="DE22" i="28"/>
  <c r="FX22" i="28" s="1"/>
  <c r="DD22" i="28"/>
  <c r="FW22" i="28" s="1"/>
  <c r="DC22" i="28"/>
  <c r="FV22" i="28" s="1"/>
  <c r="DB22" i="28"/>
  <c r="FU22" i="28" s="1"/>
  <c r="DA22" i="28"/>
  <c r="FT22" i="28" s="1"/>
  <c r="CZ22" i="28"/>
  <c r="FS22" i="28" s="1"/>
  <c r="CY22" i="28"/>
  <c r="EH22" i="28" s="1"/>
  <c r="CX22" i="28"/>
  <c r="FQ22" i="28" s="1"/>
  <c r="CW22" i="28"/>
  <c r="FP22" i="28" s="1"/>
  <c r="CV22" i="28"/>
  <c r="FO22" i="28" s="1"/>
  <c r="CU22" i="28"/>
  <c r="FN22" i="28" s="1"/>
  <c r="AF22" i="28"/>
  <c r="KS21" i="28"/>
  <c r="KV21" i="28" s="1"/>
  <c r="DT21" i="28"/>
  <c r="FC21" i="28" s="1"/>
  <c r="DS21" i="28"/>
  <c r="FB21" i="28" s="1"/>
  <c r="DR21" i="28"/>
  <c r="FA21" i="28" s="1"/>
  <c r="DQ21" i="28"/>
  <c r="GJ21" i="28" s="1"/>
  <c r="DP21" i="28"/>
  <c r="EY21" i="28" s="1"/>
  <c r="DO21" i="28"/>
  <c r="GH21" i="28" s="1"/>
  <c r="DN21" i="28"/>
  <c r="EW21" i="28" s="1"/>
  <c r="DM21" i="28"/>
  <c r="GF21" i="28" s="1"/>
  <c r="DL21" i="28"/>
  <c r="EU21" i="28" s="1"/>
  <c r="DK21" i="28"/>
  <c r="GD21" i="28" s="1"/>
  <c r="DJ21" i="28"/>
  <c r="GC21" i="28" s="1"/>
  <c r="DI21" i="28"/>
  <c r="GB21" i="28" s="1"/>
  <c r="DH21" i="28"/>
  <c r="EQ21" i="28" s="1"/>
  <c r="DG21" i="28"/>
  <c r="EP21" i="28" s="1"/>
  <c r="DF21" i="28"/>
  <c r="EO21" i="28" s="1"/>
  <c r="DE21" i="28"/>
  <c r="FX21" i="28" s="1"/>
  <c r="DD21" i="28"/>
  <c r="EM21" i="28" s="1"/>
  <c r="DC21" i="28"/>
  <c r="EL21" i="28" s="1"/>
  <c r="DB21" i="28"/>
  <c r="EK21" i="28" s="1"/>
  <c r="DA21" i="28"/>
  <c r="EJ21" i="28" s="1"/>
  <c r="CZ21" i="28"/>
  <c r="EI21" i="28" s="1"/>
  <c r="CY21" i="28"/>
  <c r="EH21" i="28" s="1"/>
  <c r="CX21" i="28"/>
  <c r="FQ21" i="28" s="1"/>
  <c r="CW21" i="28"/>
  <c r="EF21" i="28" s="1"/>
  <c r="CV21" i="28"/>
  <c r="EE21" i="28" s="1"/>
  <c r="CU21" i="28"/>
  <c r="ED21" i="28" s="1"/>
  <c r="KS20" i="28"/>
  <c r="KV20" i="28" s="1"/>
  <c r="DT20" i="28"/>
  <c r="FC20" i="28" s="1"/>
  <c r="DS20" i="28"/>
  <c r="FB20" i="28" s="1"/>
  <c r="DR20" i="28"/>
  <c r="FA20" i="28" s="1"/>
  <c r="DQ20" i="28"/>
  <c r="EZ20" i="28" s="1"/>
  <c r="DP20" i="28"/>
  <c r="EY20" i="28" s="1"/>
  <c r="DO20" i="28"/>
  <c r="EX20" i="28" s="1"/>
  <c r="DN20" i="28"/>
  <c r="EW20" i="28" s="1"/>
  <c r="DM20" i="28"/>
  <c r="EV20" i="28" s="1"/>
  <c r="DL20" i="28"/>
  <c r="EU20" i="28" s="1"/>
  <c r="DK20" i="28"/>
  <c r="GD20" i="28" s="1"/>
  <c r="DJ20" i="28"/>
  <c r="GC20" i="28" s="1"/>
  <c r="DI20" i="28"/>
  <c r="ER20" i="28" s="1"/>
  <c r="DH20" i="28"/>
  <c r="GA20" i="28" s="1"/>
  <c r="DG20" i="28"/>
  <c r="FZ20" i="28" s="1"/>
  <c r="DF20" i="28"/>
  <c r="FY20" i="28" s="1"/>
  <c r="DE20" i="28"/>
  <c r="FX20" i="28" s="1"/>
  <c r="DD20" i="28"/>
  <c r="EM20" i="28" s="1"/>
  <c r="DC20" i="28"/>
  <c r="FV20" i="28" s="1"/>
  <c r="DB20" i="28"/>
  <c r="FU20" i="28" s="1"/>
  <c r="DA20" i="28"/>
  <c r="FT20" i="28" s="1"/>
  <c r="CZ20" i="28"/>
  <c r="EI20" i="28" s="1"/>
  <c r="CY20" i="28"/>
  <c r="EH20" i="28" s="1"/>
  <c r="CX20" i="28"/>
  <c r="FQ20" i="28" s="1"/>
  <c r="CW20" i="28"/>
  <c r="FP20" i="28" s="1"/>
  <c r="CV20" i="28"/>
  <c r="FO20" i="28" s="1"/>
  <c r="CU20" i="28"/>
  <c r="FN20" i="28" s="1"/>
  <c r="KS19" i="28"/>
  <c r="KV19" i="28" s="1"/>
  <c r="KB19" i="28"/>
  <c r="JZ19" i="28"/>
  <c r="JV19" i="28"/>
  <c r="DT19" i="28"/>
  <c r="FC19" i="28" s="1"/>
  <c r="DS19" i="28"/>
  <c r="GL19" i="28" s="1"/>
  <c r="DR19" i="28"/>
  <c r="FA19" i="28" s="1"/>
  <c r="DQ19" i="28"/>
  <c r="GJ19" i="28" s="1"/>
  <c r="DP19" i="28"/>
  <c r="EY19" i="28" s="1"/>
  <c r="DO19" i="28"/>
  <c r="GH19" i="28" s="1"/>
  <c r="DN19" i="28"/>
  <c r="GG19" i="28" s="1"/>
  <c r="DM19" i="28"/>
  <c r="GF19" i="28" s="1"/>
  <c r="DL19" i="28"/>
  <c r="GE19" i="28" s="1"/>
  <c r="DK19" i="28"/>
  <c r="ET19" i="28" s="1"/>
  <c r="DJ19" i="28"/>
  <c r="ES19" i="28" s="1"/>
  <c r="DI19" i="28"/>
  <c r="ER19" i="28" s="1"/>
  <c r="DH19" i="28"/>
  <c r="GA19" i="28" s="1"/>
  <c r="DG19" i="28"/>
  <c r="EP19" i="28" s="1"/>
  <c r="DF19" i="28"/>
  <c r="EO19" i="28" s="1"/>
  <c r="DE19" i="28"/>
  <c r="EN19" i="28" s="1"/>
  <c r="DD19" i="28"/>
  <c r="EM19" i="28" s="1"/>
  <c r="DC19" i="28"/>
  <c r="EL19" i="28" s="1"/>
  <c r="DB19" i="28"/>
  <c r="EK19" i="28" s="1"/>
  <c r="DA19" i="28"/>
  <c r="FT19" i="28" s="1"/>
  <c r="CZ19" i="28"/>
  <c r="EI19" i="28" s="1"/>
  <c r="CY19" i="28"/>
  <c r="EH19" i="28" s="1"/>
  <c r="CX19" i="28"/>
  <c r="EG19" i="28" s="1"/>
  <c r="CW19" i="28"/>
  <c r="FP19" i="28" s="1"/>
  <c r="CV19" i="28"/>
  <c r="FO19" i="28" s="1"/>
  <c r="CU19" i="28"/>
  <c r="ED19" i="28" s="1"/>
  <c r="CS19" i="28"/>
  <c r="KS18" i="28"/>
  <c r="KV18" i="28" s="1"/>
  <c r="JT18" i="28"/>
  <c r="JU18" i="28" s="1"/>
  <c r="KA18" i="28" s="1"/>
  <c r="DT18" i="28"/>
  <c r="GM18" i="28" s="1"/>
  <c r="DS18" i="28"/>
  <c r="GL18" i="28" s="1"/>
  <c r="DR18" i="28"/>
  <c r="GK18" i="28" s="1"/>
  <c r="DQ18" i="28"/>
  <c r="EZ18" i="28" s="1"/>
  <c r="DP18" i="28"/>
  <c r="GI18" i="28" s="1"/>
  <c r="DO18" i="28"/>
  <c r="EX18" i="28" s="1"/>
  <c r="DN18" i="28"/>
  <c r="GG18" i="28" s="1"/>
  <c r="DM18" i="28"/>
  <c r="GF18" i="28" s="1"/>
  <c r="DL18" i="28"/>
  <c r="GE18" i="28" s="1"/>
  <c r="DK18" i="28"/>
  <c r="GD18" i="28" s="1"/>
  <c r="DJ18" i="28"/>
  <c r="GC18" i="28" s="1"/>
  <c r="DI18" i="28"/>
  <c r="DH18" i="28"/>
  <c r="GA18" i="28" s="1"/>
  <c r="DG18" i="28"/>
  <c r="FZ18" i="28" s="1"/>
  <c r="DF18" i="28"/>
  <c r="EO18" i="28" s="1"/>
  <c r="DE18" i="28"/>
  <c r="FX18" i="28" s="1"/>
  <c r="DD18" i="28"/>
  <c r="FW18" i="28" s="1"/>
  <c r="DC18" i="28"/>
  <c r="DB18" i="28"/>
  <c r="FU18" i="28" s="1"/>
  <c r="DA18" i="28"/>
  <c r="EJ18" i="28" s="1"/>
  <c r="CZ18" i="28"/>
  <c r="FS18" i="28" s="1"/>
  <c r="CY18" i="28"/>
  <c r="FR18" i="28" s="1"/>
  <c r="CX18" i="28"/>
  <c r="FQ18" i="28" s="1"/>
  <c r="CW18" i="28"/>
  <c r="EF18" i="28" s="1"/>
  <c r="CV18" i="28"/>
  <c r="EE18" i="28" s="1"/>
  <c r="CU18" i="28"/>
  <c r="FN18" i="28" s="1"/>
  <c r="CS18" i="28"/>
  <c r="KS17" i="28"/>
  <c r="KV17" i="28" s="1"/>
  <c r="KA17" i="28"/>
  <c r="DT17" i="28"/>
  <c r="GM17" i="28" s="1"/>
  <c r="DS17" i="28"/>
  <c r="GL17" i="28" s="1"/>
  <c r="DR17" i="28"/>
  <c r="GK17" i="28" s="1"/>
  <c r="DQ17" i="28"/>
  <c r="GJ17" i="28" s="1"/>
  <c r="DP17" i="28"/>
  <c r="GI17" i="28" s="1"/>
  <c r="DO17" i="28"/>
  <c r="GH17" i="28" s="1"/>
  <c r="DN17" i="28"/>
  <c r="EW17" i="28" s="1"/>
  <c r="DM17" i="28"/>
  <c r="GF17" i="28" s="1"/>
  <c r="DL17" i="28"/>
  <c r="GE17" i="28" s="1"/>
  <c r="DK17" i="28"/>
  <c r="ET17" i="28" s="1"/>
  <c r="DJ17" i="28"/>
  <c r="GC17" i="28" s="1"/>
  <c r="DI17" i="28"/>
  <c r="ER17" i="28" s="1"/>
  <c r="DH17" i="28"/>
  <c r="GA17" i="28" s="1"/>
  <c r="DG17" i="28"/>
  <c r="FZ17" i="28" s="1"/>
  <c r="DF17" i="28"/>
  <c r="FY17" i="28" s="1"/>
  <c r="DE17" i="28"/>
  <c r="FX17" i="28" s="1"/>
  <c r="DD17" i="28"/>
  <c r="FW17" i="28" s="1"/>
  <c r="DC17" i="28"/>
  <c r="EL17" i="28" s="1"/>
  <c r="DB17" i="28"/>
  <c r="FU17" i="28" s="1"/>
  <c r="DA17" i="28"/>
  <c r="FT17" i="28" s="1"/>
  <c r="CZ17" i="28"/>
  <c r="EI17" i="28" s="1"/>
  <c r="CY17" i="28"/>
  <c r="EH17" i="28" s="1"/>
  <c r="CX17" i="28"/>
  <c r="FQ17" i="28" s="1"/>
  <c r="CW17" i="28"/>
  <c r="FP17" i="28" s="1"/>
  <c r="CV17" i="28"/>
  <c r="FO17" i="28" s="1"/>
  <c r="CU17" i="28"/>
  <c r="FN17" i="28" s="1"/>
  <c r="CS17" i="28"/>
  <c r="Z17" i="28"/>
  <c r="Q17" i="28"/>
  <c r="KS16" i="28"/>
  <c r="KV16" i="28" s="1"/>
  <c r="KW16" i="28" s="1"/>
  <c r="KX16" i="28" s="1"/>
  <c r="KY16" i="28" s="1"/>
  <c r="KA16" i="28"/>
  <c r="JU16" i="28"/>
  <c r="HZ16" i="28"/>
  <c r="DT16" i="28"/>
  <c r="FC16" i="28" s="1"/>
  <c r="DS16" i="28"/>
  <c r="FB16" i="28" s="1"/>
  <c r="DR16" i="28"/>
  <c r="FA16" i="28" s="1"/>
  <c r="DQ16" i="28"/>
  <c r="EZ16" i="28" s="1"/>
  <c r="DP16" i="28"/>
  <c r="EY16" i="28" s="1"/>
  <c r="DO16" i="28"/>
  <c r="EX16" i="28" s="1"/>
  <c r="DN16" i="28"/>
  <c r="EW16" i="28" s="1"/>
  <c r="DM16" i="28"/>
  <c r="GF16" i="28" s="1"/>
  <c r="DL16" i="28"/>
  <c r="GE16" i="28" s="1"/>
  <c r="DK16" i="28"/>
  <c r="GD16" i="28" s="1"/>
  <c r="DJ16" i="28"/>
  <c r="GC16" i="28" s="1"/>
  <c r="DI16" i="28"/>
  <c r="GB16" i="28" s="1"/>
  <c r="DH16" i="28"/>
  <c r="GA16" i="28" s="1"/>
  <c r="DG16" i="28"/>
  <c r="FZ16" i="28" s="1"/>
  <c r="DF16" i="28"/>
  <c r="FY16" i="28" s="1"/>
  <c r="DE16" i="28"/>
  <c r="FX16" i="28" s="1"/>
  <c r="DD16" i="28"/>
  <c r="FW16" i="28" s="1"/>
  <c r="DC16" i="28"/>
  <c r="FV16" i="28" s="1"/>
  <c r="DB16" i="28"/>
  <c r="FU16" i="28" s="1"/>
  <c r="DA16" i="28"/>
  <c r="FT16" i="28" s="1"/>
  <c r="CZ16" i="28"/>
  <c r="FS16" i="28" s="1"/>
  <c r="CY16" i="28"/>
  <c r="FR16" i="28" s="1"/>
  <c r="CX16" i="28"/>
  <c r="EG16" i="28" s="1"/>
  <c r="CW16" i="28"/>
  <c r="FP16" i="28" s="1"/>
  <c r="CV16" i="28"/>
  <c r="FO16" i="28" s="1"/>
  <c r="CU16" i="28"/>
  <c r="FN16" i="28" s="1"/>
  <c r="CS16" i="28"/>
  <c r="KS15" i="28"/>
  <c r="KV15" i="28" s="1"/>
  <c r="IV15" i="28"/>
  <c r="IU15" i="28"/>
  <c r="IT15" i="28"/>
  <c r="IS15" i="28"/>
  <c r="IR15" i="28"/>
  <c r="IB15" i="28"/>
  <c r="IA15" i="28"/>
  <c r="HZ15" i="28"/>
  <c r="HY15" i="28"/>
  <c r="DT15" i="28"/>
  <c r="GM15" i="28" s="1"/>
  <c r="DS15" i="28"/>
  <c r="FB15" i="28" s="1"/>
  <c r="DR15" i="28"/>
  <c r="FA15" i="28" s="1"/>
  <c r="DQ15" i="28"/>
  <c r="EZ15" i="28" s="1"/>
  <c r="DP15" i="28"/>
  <c r="EY15" i="28" s="1"/>
  <c r="DO15" i="28"/>
  <c r="GH15" i="28" s="1"/>
  <c r="DN15" i="28"/>
  <c r="GG15" i="28" s="1"/>
  <c r="DM15" i="28"/>
  <c r="EV15" i="28" s="1"/>
  <c r="DL15" i="28"/>
  <c r="GE15" i="28" s="1"/>
  <c r="DK15" i="28"/>
  <c r="GD15" i="28" s="1"/>
  <c r="DJ15" i="28"/>
  <c r="DI15" i="28"/>
  <c r="ER15" i="28" s="1"/>
  <c r="DH15" i="28"/>
  <c r="GA15" i="28" s="1"/>
  <c r="DG15" i="28"/>
  <c r="EP15" i="28" s="1"/>
  <c r="DF15" i="28"/>
  <c r="EO15" i="28" s="1"/>
  <c r="DE15" i="28"/>
  <c r="EN15" i="28" s="1"/>
  <c r="DD15" i="28"/>
  <c r="FW15" i="28" s="1"/>
  <c r="DC15" i="28"/>
  <c r="FV15" i="28" s="1"/>
  <c r="DB15" i="28"/>
  <c r="EK15" i="28" s="1"/>
  <c r="DA15" i="28"/>
  <c r="EJ15" i="28" s="1"/>
  <c r="CZ15" i="28"/>
  <c r="EI15" i="28" s="1"/>
  <c r="CY15" i="28"/>
  <c r="EH15" i="28" s="1"/>
  <c r="CX15" i="28"/>
  <c r="EG15" i="28" s="1"/>
  <c r="CW15" i="28"/>
  <c r="FP15" i="28" s="1"/>
  <c r="CV15" i="28"/>
  <c r="FO15" i="28" s="1"/>
  <c r="CU15" i="28"/>
  <c r="ED15" i="28" s="1"/>
  <c r="CS15" i="28"/>
  <c r="KS14" i="28"/>
  <c r="KV14" i="28" s="1"/>
  <c r="LB14" i="28"/>
  <c r="IF14" i="28"/>
  <c r="IS13" i="28" s="1"/>
  <c r="FO14" i="28"/>
  <c r="FP14" i="28" s="1"/>
  <c r="FQ14" i="28" s="1"/>
  <c r="FR14" i="28" s="1"/>
  <c r="FS14" i="28" s="1"/>
  <c r="FT14" i="28" s="1"/>
  <c r="FU14" i="28" s="1"/>
  <c r="FV14" i="28" s="1"/>
  <c r="FW14" i="28" s="1"/>
  <c r="FX14" i="28" s="1"/>
  <c r="FY14" i="28" s="1"/>
  <c r="FZ14" i="28" s="1"/>
  <c r="GA14" i="28" s="1"/>
  <c r="GB14" i="28" s="1"/>
  <c r="GC14" i="28" s="1"/>
  <c r="GD14" i="28" s="1"/>
  <c r="GE14" i="28" s="1"/>
  <c r="GF14" i="28" s="1"/>
  <c r="GG14" i="28" s="1"/>
  <c r="GH14" i="28" s="1"/>
  <c r="GI14" i="28" s="1"/>
  <c r="GJ14" i="28" s="1"/>
  <c r="GK14" i="28" s="1"/>
  <c r="GL14" i="28" s="1"/>
  <c r="GM14" i="28" s="1"/>
  <c r="CV14" i="28"/>
  <c r="CW14" i="28" s="1"/>
  <c r="CX14" i="28" s="1"/>
  <c r="CY14" i="28" s="1"/>
  <c r="CZ14" i="28" s="1"/>
  <c r="DA14" i="28" s="1"/>
  <c r="DB14" i="28" s="1"/>
  <c r="DC14" i="28" s="1"/>
  <c r="DD14" i="28" s="1"/>
  <c r="DE14" i="28" s="1"/>
  <c r="DF14" i="28" s="1"/>
  <c r="DG14" i="28" s="1"/>
  <c r="DH14" i="28" s="1"/>
  <c r="DI14" i="28" s="1"/>
  <c r="DJ14" i="28" s="1"/>
  <c r="DK14" i="28" s="1"/>
  <c r="DL14" i="28" s="1"/>
  <c r="DM14" i="28" s="1"/>
  <c r="DN14" i="28" s="1"/>
  <c r="DO14" i="28" s="1"/>
  <c r="DP14" i="28" s="1"/>
  <c r="DQ14" i="28" s="1"/>
  <c r="DR14" i="28" s="1"/>
  <c r="DS14" i="28" s="1"/>
  <c r="DT14" i="28" s="1"/>
  <c r="DU14" i="28" s="1"/>
  <c r="DV14" i="28" s="1"/>
  <c r="DW14" i="28" s="1"/>
  <c r="DX14" i="28" s="1"/>
  <c r="A14" i="28"/>
  <c r="B301" i="28" s="1"/>
  <c r="B290" i="36" s="1"/>
  <c r="KS13" i="28"/>
  <c r="KV13" i="28" s="1"/>
  <c r="KW13" i="28" s="1"/>
  <c r="KX13" i="28" s="1"/>
  <c r="KY13" i="28" s="1"/>
  <c r="LC13" i="28"/>
  <c r="LD13" i="28" s="1"/>
  <c r="LE13" i="28" s="1"/>
  <c r="LF13" i="28" s="1"/>
  <c r="LG13" i="28" s="1"/>
  <c r="LH13" i="28" s="1"/>
  <c r="LI13" i="28" s="1"/>
  <c r="LJ13" i="28" s="1"/>
  <c r="LK13" i="28" s="1"/>
  <c r="LL13" i="28" s="1"/>
  <c r="LM13" i="28" s="1"/>
  <c r="LN13" i="28" s="1"/>
  <c r="LO13" i="28" s="1"/>
  <c r="LP13" i="28" s="1"/>
  <c r="LQ13" i="28" s="1"/>
  <c r="LR13" i="28" s="1"/>
  <c r="LS13" i="28" s="1"/>
  <c r="LT13" i="28" s="1"/>
  <c r="LU13" i="28" s="1"/>
  <c r="LV13" i="28" s="1"/>
  <c r="LW13" i="28" s="1"/>
  <c r="LX13" i="28" s="1"/>
  <c r="LY13" i="28" s="1"/>
  <c r="IR13" i="28"/>
  <c r="KS12" i="28"/>
  <c r="KV12" i="28" s="1"/>
  <c r="KS11" i="28"/>
  <c r="KV11" i="28" s="1"/>
  <c r="U11" i="28"/>
  <c r="L11" i="28"/>
  <c r="KS10" i="28"/>
  <c r="KV10" i="28" s="1"/>
  <c r="U10" i="28"/>
  <c r="L10" i="28"/>
  <c r="KS9" i="28"/>
  <c r="KV9" i="28" s="1"/>
  <c r="U9" i="28"/>
  <c r="L9" i="28"/>
  <c r="KS8" i="28"/>
  <c r="KV8" i="28" s="1"/>
  <c r="L8" i="28"/>
  <c r="KS7" i="28"/>
  <c r="KV7" i="28" s="1"/>
  <c r="KS6" i="28"/>
  <c r="KV6" i="28" s="1"/>
  <c r="KW6" i="28" s="1"/>
  <c r="JS6" i="28"/>
  <c r="AG6" i="28"/>
  <c r="U6" i="28"/>
  <c r="KT5" i="28"/>
  <c r="KQ5" i="28"/>
  <c r="KP5" i="28"/>
  <c r="U5" i="28"/>
  <c r="KY4" i="28"/>
  <c r="A3" i="28"/>
  <c r="LA2" i="28"/>
  <c r="JO2" i="28"/>
  <c r="JK2" i="28"/>
  <c r="HU2" i="28"/>
  <c r="HR2" i="28"/>
  <c r="HK2" i="28"/>
  <c r="HF2" i="28"/>
  <c r="CR2" i="28"/>
  <c r="LA1" i="28"/>
  <c r="KZ1" i="28"/>
  <c r="FN1" i="28"/>
  <c r="W83" i="36"/>
  <c r="V83" i="36"/>
  <c r="O83" i="36"/>
  <c r="Y83" i="36" s="1"/>
  <c r="N83" i="36"/>
  <c r="W82" i="36"/>
  <c r="V82" i="36"/>
  <c r="AA82" i="36" s="1"/>
  <c r="O82" i="36"/>
  <c r="Y82" i="36" s="1"/>
  <c r="N82" i="36"/>
  <c r="W81" i="36"/>
  <c r="V81" i="36"/>
  <c r="AA81" i="36" s="1"/>
  <c r="O81" i="36"/>
  <c r="Y81" i="36" s="1"/>
  <c r="N81" i="36"/>
  <c r="W80" i="36"/>
  <c r="V80" i="36"/>
  <c r="AA80" i="36" s="1"/>
  <c r="O80" i="36"/>
  <c r="Y80" i="36" s="1"/>
  <c r="N80" i="36"/>
  <c r="W79" i="36"/>
  <c r="V79" i="36"/>
  <c r="AA79" i="36" s="1"/>
  <c r="O79" i="36"/>
  <c r="Y79" i="36" s="1"/>
  <c r="N79" i="36"/>
  <c r="W78" i="36"/>
  <c r="V78" i="36"/>
  <c r="AA78" i="36" s="1"/>
  <c r="O78" i="36"/>
  <c r="Y78" i="36" s="1"/>
  <c r="N78" i="36"/>
  <c r="W77" i="36"/>
  <c r="V77" i="36"/>
  <c r="AA77" i="36" s="1"/>
  <c r="O77" i="36"/>
  <c r="Y77" i="36" s="1"/>
  <c r="N77" i="36"/>
  <c r="W76" i="36"/>
  <c r="V76" i="36"/>
  <c r="AA76" i="36" s="1"/>
  <c r="O76" i="36"/>
  <c r="Y76" i="36" s="1"/>
  <c r="N76" i="36"/>
  <c r="W75" i="36"/>
  <c r="V75" i="36"/>
  <c r="AA75" i="36" s="1"/>
  <c r="O75" i="36"/>
  <c r="Y75" i="36" s="1"/>
  <c r="N75" i="36"/>
  <c r="W74" i="36"/>
  <c r="V74" i="36"/>
  <c r="AA74" i="36" s="1"/>
  <c r="O74" i="36"/>
  <c r="Y74" i="36" s="1"/>
  <c r="N74" i="36"/>
  <c r="W73" i="36"/>
  <c r="V73" i="36"/>
  <c r="AA73" i="36" s="1"/>
  <c r="O73" i="36"/>
  <c r="Y73" i="36" s="1"/>
  <c r="N73" i="36"/>
  <c r="AA72" i="36"/>
  <c r="W72" i="36"/>
  <c r="V72" i="36"/>
  <c r="O72" i="36"/>
  <c r="Y72" i="36" s="1"/>
  <c r="N72" i="36"/>
  <c r="W71" i="36"/>
  <c r="V71" i="36"/>
  <c r="AA71" i="36" s="1"/>
  <c r="O71" i="36"/>
  <c r="Y71" i="36" s="1"/>
  <c r="N71" i="36"/>
  <c r="W70" i="36"/>
  <c r="V70" i="36"/>
  <c r="AA70" i="36" s="1"/>
  <c r="O70" i="36"/>
  <c r="Y70" i="36" s="1"/>
  <c r="N70" i="36"/>
  <c r="W69" i="36"/>
  <c r="V69" i="36"/>
  <c r="AA69" i="36" s="1"/>
  <c r="O69" i="36"/>
  <c r="Y69" i="36" s="1"/>
  <c r="N69" i="36"/>
  <c r="W68" i="36"/>
  <c r="V68" i="36"/>
  <c r="AA68" i="36" s="1"/>
  <c r="O68" i="36"/>
  <c r="Y68" i="36" s="1"/>
  <c r="N68" i="36"/>
  <c r="W67" i="36"/>
  <c r="V67" i="36"/>
  <c r="AA67" i="36" s="1"/>
  <c r="O67" i="36"/>
  <c r="Y67" i="36" s="1"/>
  <c r="N67" i="36"/>
  <c r="W66" i="36"/>
  <c r="V66" i="36"/>
  <c r="AA66" i="36" s="1"/>
  <c r="O66" i="36"/>
  <c r="Y66" i="36" s="1"/>
  <c r="N66" i="36"/>
  <c r="W65" i="36"/>
  <c r="V65" i="36"/>
  <c r="AA65" i="36" s="1"/>
  <c r="O65" i="36"/>
  <c r="Y65" i="36" s="1"/>
  <c r="N65" i="36"/>
  <c r="AA64" i="36"/>
  <c r="W64" i="36"/>
  <c r="V64" i="36"/>
  <c r="O64" i="36"/>
  <c r="Y64" i="36" s="1"/>
  <c r="N64" i="36"/>
  <c r="W63" i="36"/>
  <c r="V63" i="36"/>
  <c r="AA63" i="36" s="1"/>
  <c r="O63" i="36"/>
  <c r="Y63" i="36" s="1"/>
  <c r="N63" i="36"/>
  <c r="W62" i="36"/>
  <c r="V62" i="36"/>
  <c r="AA62" i="36" s="1"/>
  <c r="O62" i="36"/>
  <c r="Y62" i="36" s="1"/>
  <c r="N62" i="36"/>
  <c r="W61" i="36"/>
  <c r="V61" i="36"/>
  <c r="AA61" i="36" s="1"/>
  <c r="O61" i="36"/>
  <c r="Y61" i="36" s="1"/>
  <c r="N61" i="36"/>
  <c r="W60" i="36"/>
  <c r="V60" i="36"/>
  <c r="AA60" i="36" s="1"/>
  <c r="O60" i="36"/>
  <c r="Y60" i="36" s="1"/>
  <c r="N60" i="36"/>
  <c r="W59" i="36"/>
  <c r="V59" i="36"/>
  <c r="AA59" i="36" s="1"/>
  <c r="O59" i="36"/>
  <c r="Y59" i="36" s="1"/>
  <c r="N59" i="36"/>
  <c r="AA58" i="36"/>
  <c r="W58" i="36"/>
  <c r="V58" i="36"/>
  <c r="O58" i="36"/>
  <c r="Y58" i="36" s="1"/>
  <c r="N58" i="36"/>
  <c r="W57" i="36"/>
  <c r="V57" i="36"/>
  <c r="AA57" i="36" s="1"/>
  <c r="O57" i="36"/>
  <c r="Y57" i="36" s="1"/>
  <c r="N57" i="36"/>
  <c r="AA56" i="36"/>
  <c r="W56" i="36"/>
  <c r="V56" i="36"/>
  <c r="O56" i="36"/>
  <c r="Y56" i="36" s="1"/>
  <c r="N56" i="36"/>
  <c r="W55" i="36"/>
  <c r="V55" i="36"/>
  <c r="AA55" i="36" s="1"/>
  <c r="O55" i="36"/>
  <c r="Y55" i="36" s="1"/>
  <c r="N55" i="36"/>
  <c r="W54" i="36"/>
  <c r="V54" i="36"/>
  <c r="AA54" i="36" s="1"/>
  <c r="O54" i="36"/>
  <c r="Y54" i="36" s="1"/>
  <c r="N54" i="36"/>
  <c r="W53" i="36"/>
  <c r="V53" i="36"/>
  <c r="AA53" i="36" s="1"/>
  <c r="O53" i="36"/>
  <c r="Y53" i="36" s="1"/>
  <c r="N53" i="36"/>
  <c r="W52" i="36"/>
  <c r="V52" i="36"/>
  <c r="AA52" i="36" s="1"/>
  <c r="O52" i="36"/>
  <c r="Y52" i="36" s="1"/>
  <c r="N52" i="36"/>
  <c r="W51" i="36"/>
  <c r="V51" i="36"/>
  <c r="AA51" i="36" s="1"/>
  <c r="O51" i="36"/>
  <c r="Y51" i="36" s="1"/>
  <c r="N51" i="36"/>
  <c r="AA50" i="36"/>
  <c r="W50" i="36"/>
  <c r="V50" i="36"/>
  <c r="O50" i="36"/>
  <c r="Y50" i="36" s="1"/>
  <c r="N50" i="36"/>
  <c r="W49" i="36"/>
  <c r="V49" i="36"/>
  <c r="AA49" i="36" s="1"/>
  <c r="O49" i="36"/>
  <c r="Y49" i="36" s="1"/>
  <c r="N49" i="36"/>
  <c r="W48" i="36"/>
  <c r="V48" i="36"/>
  <c r="AA48" i="36" s="1"/>
  <c r="O48" i="36"/>
  <c r="Y48" i="36" s="1"/>
  <c r="N48" i="36"/>
  <c r="W47" i="36"/>
  <c r="V47" i="36"/>
  <c r="AA47" i="36" s="1"/>
  <c r="O47" i="36"/>
  <c r="Y47" i="36" s="1"/>
  <c r="N47" i="36"/>
  <c r="W46" i="36"/>
  <c r="V46" i="36"/>
  <c r="AA46" i="36" s="1"/>
  <c r="O46" i="36"/>
  <c r="Y46" i="36" s="1"/>
  <c r="N46" i="36"/>
  <c r="W45" i="36"/>
  <c r="V45" i="36"/>
  <c r="AA45" i="36" s="1"/>
  <c r="O45" i="36"/>
  <c r="Y45" i="36" s="1"/>
  <c r="N45" i="36"/>
  <c r="W44" i="36"/>
  <c r="V44" i="36"/>
  <c r="AA44" i="36" s="1"/>
  <c r="O44" i="36"/>
  <c r="Y44" i="36" s="1"/>
  <c r="N44" i="36"/>
  <c r="W43" i="36"/>
  <c r="V43" i="36"/>
  <c r="AA43" i="36" s="1"/>
  <c r="O43" i="36"/>
  <c r="Y43" i="36" s="1"/>
  <c r="N43" i="36"/>
  <c r="AA42" i="36"/>
  <c r="W42" i="36"/>
  <c r="V42" i="36"/>
  <c r="O42" i="36"/>
  <c r="Y42" i="36" s="1"/>
  <c r="N42" i="36"/>
  <c r="W41" i="36"/>
  <c r="V41" i="36"/>
  <c r="AA41" i="36" s="1"/>
  <c r="O41" i="36"/>
  <c r="Y41" i="36" s="1"/>
  <c r="N41" i="36"/>
  <c r="W40" i="36"/>
  <c r="V40" i="36"/>
  <c r="AA40" i="36" s="1"/>
  <c r="O40" i="36"/>
  <c r="Y40" i="36" s="1"/>
  <c r="N40" i="36"/>
  <c r="W39" i="36"/>
  <c r="V39" i="36"/>
  <c r="AA39" i="36" s="1"/>
  <c r="N39" i="36"/>
  <c r="W38" i="36"/>
  <c r="V38" i="36"/>
  <c r="N38" i="36"/>
  <c r="W37" i="36"/>
  <c r="V37" i="36"/>
  <c r="N37" i="36"/>
  <c r="W36" i="36"/>
  <c r="V36" i="36"/>
  <c r="AA36" i="36" s="1"/>
  <c r="N36" i="36"/>
  <c r="W35" i="36"/>
  <c r="V35" i="36"/>
  <c r="N35" i="36"/>
  <c r="W34" i="36"/>
  <c r="V34" i="36"/>
  <c r="N34" i="36"/>
  <c r="W33" i="36"/>
  <c r="V33" i="36"/>
  <c r="AA33" i="36" s="1"/>
  <c r="N33" i="36"/>
  <c r="W32" i="36"/>
  <c r="V32" i="36"/>
  <c r="N32" i="36"/>
  <c r="W31" i="36"/>
  <c r="V31" i="36"/>
  <c r="N31" i="36"/>
  <c r="W30" i="36"/>
  <c r="V30" i="36"/>
  <c r="AA30" i="36" s="1"/>
  <c r="N30" i="36"/>
  <c r="W29" i="36"/>
  <c r="V29" i="36"/>
  <c r="N29" i="36"/>
  <c r="W28" i="36"/>
  <c r="V28" i="36"/>
  <c r="N28" i="36"/>
  <c r="W27" i="36"/>
  <c r="V27" i="36"/>
  <c r="AA27" i="36" s="1"/>
  <c r="N27" i="36"/>
  <c r="W26" i="36"/>
  <c r="V26" i="36"/>
  <c r="N26" i="36"/>
  <c r="W25" i="36"/>
  <c r="V25" i="36"/>
  <c r="N25" i="36"/>
  <c r="W24" i="36"/>
  <c r="V24" i="36"/>
  <c r="N24" i="36"/>
  <c r="W23" i="36"/>
  <c r="V23" i="36"/>
  <c r="N23" i="36"/>
  <c r="W22" i="36"/>
  <c r="V22" i="36"/>
  <c r="N22" i="36"/>
  <c r="W21" i="36"/>
  <c r="V21" i="36"/>
  <c r="N21" i="36"/>
  <c r="W20" i="36"/>
  <c r="V20" i="36"/>
  <c r="AA20" i="36" s="1"/>
  <c r="N20" i="36"/>
  <c r="W19" i="36"/>
  <c r="V19" i="36"/>
  <c r="N19" i="36"/>
  <c r="W18" i="36"/>
  <c r="V18" i="36"/>
  <c r="AA18" i="36" s="1"/>
  <c r="N18" i="36"/>
  <c r="W17" i="36"/>
  <c r="V17" i="36"/>
  <c r="N17" i="36"/>
  <c r="W16" i="36"/>
  <c r="V16" i="36"/>
  <c r="N16" i="36"/>
  <c r="W15" i="36"/>
  <c r="V15" i="36"/>
  <c r="N15" i="36"/>
  <c r="W14" i="36"/>
  <c r="V14" i="36"/>
  <c r="N14" i="36"/>
  <c r="W13" i="36"/>
  <c r="V13" i="36"/>
  <c r="N13" i="36"/>
  <c r="W12" i="36"/>
  <c r="V12" i="36"/>
  <c r="N12" i="36"/>
  <c r="W11" i="36"/>
  <c r="V11" i="36"/>
  <c r="N11" i="36"/>
  <c r="W10" i="36"/>
  <c r="V10" i="36"/>
  <c r="N10" i="36"/>
  <c r="W9" i="36"/>
  <c r="V9" i="36"/>
  <c r="N9" i="36"/>
  <c r="W8" i="36"/>
  <c r="V8" i="36"/>
  <c r="N8" i="36"/>
  <c r="W7" i="36"/>
  <c r="V7" i="36"/>
  <c r="N7" i="36"/>
  <c r="W6" i="36"/>
  <c r="V6" i="36"/>
  <c r="N6" i="36"/>
  <c r="W5" i="36"/>
  <c r="V5" i="36"/>
  <c r="N5" i="36"/>
  <c r="C5" i="36"/>
  <c r="D5" i="36"/>
  <c r="W4" i="36"/>
  <c r="V4" i="36"/>
  <c r="N4" i="36"/>
  <c r="O4" i="36" s="1"/>
  <c r="C4" i="36"/>
  <c r="D4" i="36"/>
  <c r="P3" i="36"/>
  <c r="AA2" i="36"/>
  <c r="F1" i="36"/>
  <c r="C74" i="29"/>
  <c r="B74" i="29"/>
  <c r="B73" i="29"/>
  <c r="A73" i="29"/>
  <c r="CR72" i="29"/>
  <c r="CQ72" i="29"/>
  <c r="CP72" i="29"/>
  <c r="CO72" i="29"/>
  <c r="CN72" i="29"/>
  <c r="CM72" i="29"/>
  <c r="CL72" i="29"/>
  <c r="CK72" i="29"/>
  <c r="CJ72" i="29"/>
  <c r="CI72" i="29"/>
  <c r="CH72" i="29"/>
  <c r="CG72" i="29"/>
  <c r="CF72" i="29"/>
  <c r="CE72" i="29"/>
  <c r="CD72" i="29"/>
  <c r="CC72" i="29"/>
  <c r="CB72" i="29"/>
  <c r="CA72" i="29"/>
  <c r="BZ72" i="29"/>
  <c r="BY72" i="29"/>
  <c r="BX72" i="29"/>
  <c r="BW72" i="29"/>
  <c r="BV72" i="29"/>
  <c r="BU72" i="29"/>
  <c r="BT72" i="29"/>
  <c r="BS72" i="29"/>
  <c r="BR72" i="29"/>
  <c r="BQ72" i="29"/>
  <c r="BP72" i="29"/>
  <c r="BO72" i="29"/>
  <c r="BN72" i="29"/>
  <c r="BM72" i="29"/>
  <c r="BL72" i="29"/>
  <c r="BK72" i="29"/>
  <c r="BJ72" i="29"/>
  <c r="BI72" i="29"/>
  <c r="BH72" i="29"/>
  <c r="BG72" i="29"/>
  <c r="BF72" i="29"/>
  <c r="BE72" i="29"/>
  <c r="BD72" i="29"/>
  <c r="BC72" i="29"/>
  <c r="BB72" i="29"/>
  <c r="BA72" i="29"/>
  <c r="AZ72" i="29"/>
  <c r="AY72" i="29"/>
  <c r="AW72" i="29"/>
  <c r="AV72" i="29"/>
  <c r="AU72" i="29"/>
  <c r="AT72" i="29"/>
  <c r="AS72" i="29"/>
  <c r="AR72" i="29"/>
  <c r="AQ72" i="29"/>
  <c r="AP72" i="29"/>
  <c r="AO72" i="29"/>
  <c r="AN72" i="29"/>
  <c r="AM72" i="29"/>
  <c r="AL72" i="29"/>
  <c r="AK72" i="29"/>
  <c r="AJ72" i="29"/>
  <c r="AI72" i="29"/>
  <c r="AH72" i="29"/>
  <c r="AG72" i="29"/>
  <c r="AF72" i="29"/>
  <c r="AE72" i="29"/>
  <c r="AD72" i="29"/>
  <c r="AC72" i="29"/>
  <c r="AB72" i="29"/>
  <c r="AA72" i="29"/>
  <c r="Z72" i="29"/>
  <c r="Y72" i="29"/>
  <c r="X72" i="29"/>
  <c r="W72" i="29"/>
  <c r="V72" i="29"/>
  <c r="U72" i="29"/>
  <c r="T72" i="29"/>
  <c r="S72" i="29"/>
  <c r="R72" i="29"/>
  <c r="Q72" i="29"/>
  <c r="P72" i="29"/>
  <c r="O72" i="29"/>
  <c r="N72" i="29"/>
  <c r="M72" i="29"/>
  <c r="L72" i="29"/>
  <c r="K72" i="29"/>
  <c r="J72" i="29"/>
  <c r="I72" i="29"/>
  <c r="H72" i="29"/>
  <c r="G72" i="29"/>
  <c r="F72" i="29"/>
  <c r="E72" i="29"/>
  <c r="D72" i="29"/>
  <c r="B72" i="29"/>
  <c r="A72" i="29"/>
  <c r="CR71" i="29"/>
  <c r="CQ71" i="29"/>
  <c r="CP71" i="29"/>
  <c r="CO71" i="29"/>
  <c r="CN71" i="29"/>
  <c r="CM71" i="29"/>
  <c r="CL71" i="29"/>
  <c r="CK71" i="29"/>
  <c r="CJ71" i="29"/>
  <c r="CI71" i="29"/>
  <c r="CH71" i="29"/>
  <c r="CG71" i="29"/>
  <c r="CF71" i="29"/>
  <c r="CE71" i="29"/>
  <c r="CD71" i="29"/>
  <c r="CC71" i="29"/>
  <c r="CB71" i="29"/>
  <c r="CA71" i="29"/>
  <c r="BZ71" i="29"/>
  <c r="BY71" i="29"/>
  <c r="BX71" i="29"/>
  <c r="BW71" i="29"/>
  <c r="BV71" i="29"/>
  <c r="BU71" i="29"/>
  <c r="BT71" i="29"/>
  <c r="BS71" i="29"/>
  <c r="BR71" i="29"/>
  <c r="BQ71" i="29"/>
  <c r="BP71" i="29"/>
  <c r="BO71" i="29"/>
  <c r="BN71" i="29"/>
  <c r="BM71" i="29"/>
  <c r="BL71" i="29"/>
  <c r="BK71" i="29"/>
  <c r="BJ71" i="29"/>
  <c r="BI71" i="29"/>
  <c r="BH71" i="29"/>
  <c r="BG71" i="29"/>
  <c r="BF71" i="29"/>
  <c r="BE71" i="29"/>
  <c r="BD71" i="29"/>
  <c r="BC71" i="29"/>
  <c r="BB71" i="29"/>
  <c r="BA71" i="29"/>
  <c r="AZ71" i="29"/>
  <c r="AY71" i="29"/>
  <c r="AW71" i="29"/>
  <c r="AV71" i="29"/>
  <c r="AU71" i="29"/>
  <c r="AT71" i="29"/>
  <c r="AS71" i="29"/>
  <c r="AR71" i="29"/>
  <c r="AQ71" i="29"/>
  <c r="AP71" i="29"/>
  <c r="AO71" i="29"/>
  <c r="AN71" i="29"/>
  <c r="AM71" i="29"/>
  <c r="AL71" i="29"/>
  <c r="AK71" i="29"/>
  <c r="AJ71" i="29"/>
  <c r="AI71" i="29"/>
  <c r="AH71" i="29"/>
  <c r="AG71" i="29"/>
  <c r="AF71" i="29"/>
  <c r="AE71" i="29"/>
  <c r="AD71" i="29"/>
  <c r="AC71" i="29"/>
  <c r="AB71" i="29"/>
  <c r="AA71" i="29"/>
  <c r="Z71" i="29"/>
  <c r="Y71" i="29"/>
  <c r="X71" i="29"/>
  <c r="W71" i="29"/>
  <c r="V71" i="29"/>
  <c r="U71" i="29"/>
  <c r="T71" i="29"/>
  <c r="S71" i="29"/>
  <c r="R71" i="29"/>
  <c r="Q71" i="29"/>
  <c r="P71" i="29"/>
  <c r="O71" i="29"/>
  <c r="N71" i="29"/>
  <c r="M71" i="29"/>
  <c r="L71" i="29"/>
  <c r="K71" i="29"/>
  <c r="J71" i="29"/>
  <c r="I71" i="29"/>
  <c r="H71" i="29"/>
  <c r="G71" i="29"/>
  <c r="F71" i="29"/>
  <c r="E71" i="29"/>
  <c r="D71" i="29"/>
  <c r="B71" i="29"/>
  <c r="A71" i="29"/>
  <c r="CR70" i="29"/>
  <c r="CQ70" i="29"/>
  <c r="CP70" i="29"/>
  <c r="CO70" i="29"/>
  <c r="CN70" i="29"/>
  <c r="CM70" i="29"/>
  <c r="CL70" i="29"/>
  <c r="CK70" i="29"/>
  <c r="CJ70" i="29"/>
  <c r="CI70" i="29"/>
  <c r="CH70" i="29"/>
  <c r="CG70" i="29"/>
  <c r="CF70" i="29"/>
  <c r="CE70" i="29"/>
  <c r="CD70" i="29"/>
  <c r="CC70" i="29"/>
  <c r="CB70" i="29"/>
  <c r="CA70" i="29"/>
  <c r="BZ70" i="29"/>
  <c r="BY70" i="29"/>
  <c r="BX70" i="29"/>
  <c r="BW70" i="29"/>
  <c r="BV70" i="29"/>
  <c r="BU70" i="29"/>
  <c r="BT70" i="29"/>
  <c r="BS70" i="29"/>
  <c r="BR70" i="29"/>
  <c r="BQ70" i="29"/>
  <c r="BP70" i="29"/>
  <c r="BO70" i="29"/>
  <c r="BN70" i="29"/>
  <c r="BM70" i="29"/>
  <c r="BL70" i="29"/>
  <c r="BK70" i="29"/>
  <c r="BJ70" i="29"/>
  <c r="BI70" i="29"/>
  <c r="BH70" i="29"/>
  <c r="BG70" i="29"/>
  <c r="BF70" i="29"/>
  <c r="BE70" i="29"/>
  <c r="BD70" i="29"/>
  <c r="BC70" i="29"/>
  <c r="BB70" i="29"/>
  <c r="BA70" i="29"/>
  <c r="AZ70" i="29"/>
  <c r="AY70" i="29"/>
  <c r="AW70" i="29"/>
  <c r="AV70" i="29"/>
  <c r="AU70" i="29"/>
  <c r="AT70" i="29"/>
  <c r="AS70" i="29"/>
  <c r="AR70" i="29"/>
  <c r="AQ70" i="29"/>
  <c r="AP70" i="29"/>
  <c r="AO70" i="29"/>
  <c r="AN70" i="29"/>
  <c r="AM70" i="29"/>
  <c r="AL70" i="29"/>
  <c r="AK70" i="29"/>
  <c r="AJ70" i="29"/>
  <c r="AI70" i="29"/>
  <c r="AH70" i="29"/>
  <c r="AG70" i="29"/>
  <c r="AF70" i="29"/>
  <c r="AE70" i="29"/>
  <c r="AD70" i="29"/>
  <c r="AC70" i="29"/>
  <c r="AB70" i="29"/>
  <c r="AA70" i="29"/>
  <c r="Z70" i="29"/>
  <c r="Y70" i="29"/>
  <c r="X70" i="29"/>
  <c r="W70" i="29"/>
  <c r="V70" i="29"/>
  <c r="U70" i="29"/>
  <c r="T70" i="29"/>
  <c r="S70" i="29"/>
  <c r="R70" i="29"/>
  <c r="Q70" i="29"/>
  <c r="P70" i="29"/>
  <c r="O70" i="29"/>
  <c r="N70" i="29"/>
  <c r="M70" i="29"/>
  <c r="L70" i="29"/>
  <c r="K70" i="29"/>
  <c r="J70" i="29"/>
  <c r="I70" i="29"/>
  <c r="H70" i="29"/>
  <c r="G70" i="29"/>
  <c r="F70" i="29"/>
  <c r="E70" i="29"/>
  <c r="D70" i="29"/>
  <c r="B70" i="29"/>
  <c r="A70" i="29"/>
  <c r="CR69" i="29"/>
  <c r="CQ69" i="29"/>
  <c r="CP69" i="29"/>
  <c r="CO69" i="29"/>
  <c r="CN69" i="29"/>
  <c r="CM69" i="29"/>
  <c r="CL69" i="29"/>
  <c r="CK69" i="29"/>
  <c r="CJ69" i="29"/>
  <c r="CI69" i="29"/>
  <c r="CH69" i="29"/>
  <c r="CG69" i="29"/>
  <c r="CF69" i="29"/>
  <c r="CE69" i="29"/>
  <c r="CD69" i="29"/>
  <c r="CC69" i="29"/>
  <c r="CB69" i="29"/>
  <c r="CA69" i="29"/>
  <c r="BZ69" i="29"/>
  <c r="BY69" i="29"/>
  <c r="BX69" i="29"/>
  <c r="BW69" i="29"/>
  <c r="BV69" i="29"/>
  <c r="BU69" i="29"/>
  <c r="BT69" i="29"/>
  <c r="BS69" i="29"/>
  <c r="BR69" i="29"/>
  <c r="BQ69" i="29"/>
  <c r="BP69" i="29"/>
  <c r="BO69" i="29"/>
  <c r="BN69" i="29"/>
  <c r="BM69" i="29"/>
  <c r="BL69" i="29"/>
  <c r="BK69" i="29"/>
  <c r="BJ69" i="29"/>
  <c r="BI69" i="29"/>
  <c r="BH69" i="29"/>
  <c r="BG69" i="29"/>
  <c r="BF69" i="29"/>
  <c r="BE69" i="29"/>
  <c r="BD69" i="29"/>
  <c r="BC69" i="29"/>
  <c r="BB69" i="29"/>
  <c r="BA69" i="29"/>
  <c r="AZ69" i="29"/>
  <c r="AY69" i="29"/>
  <c r="AW69" i="29"/>
  <c r="AV69" i="29"/>
  <c r="AU69" i="29"/>
  <c r="AT69" i="29"/>
  <c r="AS69" i="29"/>
  <c r="AR69" i="29"/>
  <c r="AQ69" i="29"/>
  <c r="AP69" i="29"/>
  <c r="AO69" i="29"/>
  <c r="AN69" i="29"/>
  <c r="AM69" i="29"/>
  <c r="AL69" i="29"/>
  <c r="AK69" i="29"/>
  <c r="AJ69" i="29"/>
  <c r="AI69" i="29"/>
  <c r="AH69" i="29"/>
  <c r="AG69" i="29"/>
  <c r="AF69" i="29"/>
  <c r="AE69" i="29"/>
  <c r="AD69" i="29"/>
  <c r="AC69" i="29"/>
  <c r="AB69" i="29"/>
  <c r="AA69" i="29"/>
  <c r="Z69" i="29"/>
  <c r="Y69" i="29"/>
  <c r="X69" i="29"/>
  <c r="W69" i="29"/>
  <c r="V69" i="29"/>
  <c r="U69" i="29"/>
  <c r="T69" i="29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B69" i="29"/>
  <c r="A69" i="29"/>
  <c r="CR68" i="29"/>
  <c r="CQ68" i="29"/>
  <c r="CP68" i="29"/>
  <c r="CO68" i="29"/>
  <c r="CN68" i="29"/>
  <c r="CM68" i="29"/>
  <c r="CL68" i="29"/>
  <c r="CK68" i="29"/>
  <c r="CJ68" i="29"/>
  <c r="CI68" i="29"/>
  <c r="CH68" i="29"/>
  <c r="CG68" i="29"/>
  <c r="CF68" i="29"/>
  <c r="CE68" i="29"/>
  <c r="CD68" i="29"/>
  <c r="CC68" i="29"/>
  <c r="CB68" i="29"/>
  <c r="CA68" i="29"/>
  <c r="BZ68" i="29"/>
  <c r="BY68" i="29"/>
  <c r="BX68" i="29"/>
  <c r="BW68" i="29"/>
  <c r="BV68" i="29"/>
  <c r="BU68" i="29"/>
  <c r="BT68" i="29"/>
  <c r="BS68" i="29"/>
  <c r="BR68" i="29"/>
  <c r="BQ68" i="29"/>
  <c r="BP68" i="29"/>
  <c r="BO68" i="29"/>
  <c r="BN68" i="29"/>
  <c r="BM68" i="29"/>
  <c r="BL68" i="29"/>
  <c r="BK68" i="29"/>
  <c r="BJ68" i="29"/>
  <c r="BI68" i="29"/>
  <c r="BH68" i="29"/>
  <c r="BG68" i="29"/>
  <c r="BF68" i="29"/>
  <c r="BE68" i="29"/>
  <c r="BD68" i="29"/>
  <c r="BC68" i="29"/>
  <c r="BB68" i="29"/>
  <c r="BA68" i="29"/>
  <c r="AZ68" i="29"/>
  <c r="AY68" i="29"/>
  <c r="AW68" i="29"/>
  <c r="AV68" i="29"/>
  <c r="AU68" i="29"/>
  <c r="AT68" i="29"/>
  <c r="AS68" i="29"/>
  <c r="AR68" i="29"/>
  <c r="AQ68" i="29"/>
  <c r="AP68" i="29"/>
  <c r="AO68" i="29"/>
  <c r="AN68" i="29"/>
  <c r="AM68" i="29"/>
  <c r="AL68" i="29"/>
  <c r="AK68" i="29"/>
  <c r="AJ68" i="29"/>
  <c r="AI68" i="29"/>
  <c r="AH68" i="29"/>
  <c r="AG68" i="29"/>
  <c r="AF68" i="29"/>
  <c r="AE68" i="29"/>
  <c r="AD68" i="29"/>
  <c r="AC68" i="29"/>
  <c r="AB68" i="29"/>
  <c r="AA68" i="29"/>
  <c r="Z68" i="29"/>
  <c r="Y68" i="29"/>
  <c r="X68" i="29"/>
  <c r="W68" i="29"/>
  <c r="V68" i="29"/>
  <c r="U68" i="29"/>
  <c r="T68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B68" i="29"/>
  <c r="A68" i="29"/>
  <c r="CR67" i="29"/>
  <c r="CQ67" i="29"/>
  <c r="CP67" i="29"/>
  <c r="CO67" i="29"/>
  <c r="CN67" i="29"/>
  <c r="CM67" i="29"/>
  <c r="CL67" i="29"/>
  <c r="CK67" i="29"/>
  <c r="CJ67" i="29"/>
  <c r="CI67" i="29"/>
  <c r="CH67" i="29"/>
  <c r="CG67" i="29"/>
  <c r="CF67" i="29"/>
  <c r="CE67" i="29"/>
  <c r="CD67" i="29"/>
  <c r="CC67" i="29"/>
  <c r="CB67" i="29"/>
  <c r="CA67" i="29"/>
  <c r="BZ67" i="29"/>
  <c r="BY67" i="29"/>
  <c r="BX67" i="29"/>
  <c r="BW67" i="29"/>
  <c r="BV67" i="29"/>
  <c r="BU67" i="29"/>
  <c r="BT67" i="29"/>
  <c r="BS67" i="29"/>
  <c r="BR67" i="29"/>
  <c r="BQ67" i="29"/>
  <c r="BP67" i="29"/>
  <c r="BO67" i="29"/>
  <c r="BN67" i="29"/>
  <c r="BM67" i="29"/>
  <c r="BL67" i="29"/>
  <c r="BK67" i="29"/>
  <c r="BJ67" i="29"/>
  <c r="BI67" i="29"/>
  <c r="BH67" i="29"/>
  <c r="BG67" i="29"/>
  <c r="BF67" i="29"/>
  <c r="BE67" i="29"/>
  <c r="BD67" i="29"/>
  <c r="BC67" i="29"/>
  <c r="BB67" i="29"/>
  <c r="BA67" i="29"/>
  <c r="AZ67" i="29"/>
  <c r="AY67" i="29"/>
  <c r="AW67" i="29"/>
  <c r="AV67" i="29"/>
  <c r="AU67" i="29"/>
  <c r="AT67" i="29"/>
  <c r="AS67" i="29"/>
  <c r="AR67" i="29"/>
  <c r="AQ67" i="29"/>
  <c r="AP67" i="29"/>
  <c r="AO67" i="29"/>
  <c r="AN67" i="29"/>
  <c r="AM67" i="29"/>
  <c r="AL67" i="29"/>
  <c r="AK67" i="29"/>
  <c r="AJ67" i="29"/>
  <c r="AI67" i="29"/>
  <c r="AH67" i="29"/>
  <c r="AG67" i="29"/>
  <c r="AF67" i="29"/>
  <c r="AE67" i="29"/>
  <c r="AD67" i="29"/>
  <c r="AC67" i="29"/>
  <c r="AB67" i="29"/>
  <c r="AA67" i="29"/>
  <c r="Z67" i="29"/>
  <c r="Y67" i="29"/>
  <c r="X67" i="29"/>
  <c r="W67" i="29"/>
  <c r="V67" i="29"/>
  <c r="U67" i="29"/>
  <c r="T67" i="29"/>
  <c r="S67" i="29"/>
  <c r="R67" i="29"/>
  <c r="Q67" i="29"/>
  <c r="P67" i="29"/>
  <c r="O67" i="29"/>
  <c r="N67" i="29"/>
  <c r="M67" i="29"/>
  <c r="L67" i="29"/>
  <c r="K67" i="29"/>
  <c r="J67" i="29"/>
  <c r="I67" i="29"/>
  <c r="H67" i="29"/>
  <c r="G67" i="29"/>
  <c r="F67" i="29"/>
  <c r="E67" i="29"/>
  <c r="D67" i="29"/>
  <c r="B67" i="29"/>
  <c r="A67" i="29"/>
  <c r="CW66" i="29"/>
  <c r="CV66" i="29"/>
  <c r="CR66" i="29"/>
  <c r="CQ66" i="29"/>
  <c r="CP66" i="29"/>
  <c r="CO66" i="29"/>
  <c r="CN66" i="29"/>
  <c r="CM66" i="29"/>
  <c r="CL66" i="29"/>
  <c r="CK66" i="29"/>
  <c r="CJ66" i="29"/>
  <c r="CI66" i="29"/>
  <c r="CH66" i="29"/>
  <c r="CG66" i="29"/>
  <c r="CF66" i="29"/>
  <c r="CE66" i="29"/>
  <c r="CD66" i="29"/>
  <c r="CC66" i="29"/>
  <c r="CB66" i="29"/>
  <c r="CA66" i="29"/>
  <c r="BZ66" i="29"/>
  <c r="BY66" i="29"/>
  <c r="BX66" i="29"/>
  <c r="BW66" i="29"/>
  <c r="BV66" i="29"/>
  <c r="BU66" i="29"/>
  <c r="BT66" i="29"/>
  <c r="BS66" i="29"/>
  <c r="BR66" i="29"/>
  <c r="BQ66" i="29"/>
  <c r="BP66" i="29"/>
  <c r="BO66" i="29"/>
  <c r="BN66" i="29"/>
  <c r="BM66" i="29"/>
  <c r="BL66" i="29"/>
  <c r="BK66" i="29"/>
  <c r="BJ66" i="29"/>
  <c r="BI66" i="29"/>
  <c r="BH66" i="29"/>
  <c r="BG66" i="29"/>
  <c r="BF66" i="29"/>
  <c r="BE66" i="29"/>
  <c r="BD66" i="29"/>
  <c r="BC66" i="29"/>
  <c r="BB66" i="29"/>
  <c r="BA66" i="29"/>
  <c r="AZ66" i="29"/>
  <c r="AY66" i="29"/>
  <c r="AW66" i="29"/>
  <c r="AV66" i="29"/>
  <c r="AU66" i="29"/>
  <c r="AT66" i="29"/>
  <c r="AS66" i="29"/>
  <c r="AR66" i="29"/>
  <c r="AQ66" i="29"/>
  <c r="AP66" i="29"/>
  <c r="AO66" i="29"/>
  <c r="AN66" i="29"/>
  <c r="AM66" i="29"/>
  <c r="AL66" i="29"/>
  <c r="AK66" i="29"/>
  <c r="AJ66" i="29"/>
  <c r="AI66" i="29"/>
  <c r="AH66" i="29"/>
  <c r="AG66" i="29"/>
  <c r="AF66" i="29"/>
  <c r="AE66" i="29"/>
  <c r="AD66" i="29"/>
  <c r="AC66" i="29"/>
  <c r="AB66" i="29"/>
  <c r="AA66" i="29"/>
  <c r="Z66" i="29"/>
  <c r="Y66" i="29"/>
  <c r="X66" i="29"/>
  <c r="W66" i="29"/>
  <c r="V66" i="29"/>
  <c r="U66" i="29"/>
  <c r="T66" i="29"/>
  <c r="S66" i="29"/>
  <c r="R66" i="29"/>
  <c r="Q66" i="29"/>
  <c r="P66" i="29"/>
  <c r="O66" i="29"/>
  <c r="N66" i="29"/>
  <c r="M66" i="29"/>
  <c r="L66" i="29"/>
  <c r="K66" i="29"/>
  <c r="J66" i="29"/>
  <c r="I66" i="29"/>
  <c r="H66" i="29"/>
  <c r="G66" i="29"/>
  <c r="F66" i="29"/>
  <c r="E66" i="29"/>
  <c r="D66" i="29"/>
  <c r="B66" i="29"/>
  <c r="A66" i="29"/>
  <c r="CW65" i="29"/>
  <c r="CV65" i="29"/>
  <c r="CR65" i="29"/>
  <c r="CQ65" i="29"/>
  <c r="CP65" i="29"/>
  <c r="CO65" i="29"/>
  <c r="CN65" i="29"/>
  <c r="CM65" i="29"/>
  <c r="CL65" i="29"/>
  <c r="CK65" i="29"/>
  <c r="CJ65" i="29"/>
  <c r="CI65" i="29"/>
  <c r="CH65" i="29"/>
  <c r="CG65" i="29"/>
  <c r="CF65" i="29"/>
  <c r="CE65" i="29"/>
  <c r="CD65" i="29"/>
  <c r="CC65" i="29"/>
  <c r="CB65" i="29"/>
  <c r="CA65" i="29"/>
  <c r="BZ65" i="29"/>
  <c r="BY65" i="29"/>
  <c r="BX65" i="29"/>
  <c r="BW65" i="29"/>
  <c r="BV65" i="29"/>
  <c r="BU65" i="29"/>
  <c r="BT65" i="29"/>
  <c r="BS65" i="29"/>
  <c r="BR65" i="29"/>
  <c r="BQ65" i="29"/>
  <c r="BP65" i="29"/>
  <c r="BO65" i="29"/>
  <c r="BN65" i="29"/>
  <c r="BM65" i="29"/>
  <c r="BL65" i="29"/>
  <c r="BK65" i="29"/>
  <c r="BJ65" i="29"/>
  <c r="BI65" i="29"/>
  <c r="BH65" i="29"/>
  <c r="BG65" i="29"/>
  <c r="BF65" i="29"/>
  <c r="BE65" i="29"/>
  <c r="BD65" i="29"/>
  <c r="BC65" i="29"/>
  <c r="BB65" i="29"/>
  <c r="BA65" i="29"/>
  <c r="AZ65" i="29"/>
  <c r="AY65" i="29"/>
  <c r="AW65" i="29"/>
  <c r="AV65" i="29"/>
  <c r="AU65" i="29"/>
  <c r="AT65" i="29"/>
  <c r="AS65" i="29"/>
  <c r="AR65" i="29"/>
  <c r="AQ65" i="29"/>
  <c r="AP65" i="29"/>
  <c r="AO65" i="29"/>
  <c r="AN65" i="29"/>
  <c r="AM65" i="29"/>
  <c r="AL65" i="29"/>
  <c r="AK65" i="29"/>
  <c r="AJ65" i="29"/>
  <c r="AI65" i="29"/>
  <c r="AH65" i="29"/>
  <c r="AG65" i="29"/>
  <c r="AF65" i="29"/>
  <c r="AE65" i="29"/>
  <c r="AD65" i="29"/>
  <c r="AC65" i="29"/>
  <c r="AB65" i="29"/>
  <c r="AA65" i="29"/>
  <c r="Z65" i="29"/>
  <c r="Y65" i="29"/>
  <c r="X65" i="29"/>
  <c r="W65" i="29"/>
  <c r="V65" i="29"/>
  <c r="U65" i="29"/>
  <c r="T65" i="29"/>
  <c r="S65" i="29"/>
  <c r="R65" i="29"/>
  <c r="Q65" i="29"/>
  <c r="P65" i="29"/>
  <c r="O65" i="29"/>
  <c r="N65" i="29"/>
  <c r="M65" i="29"/>
  <c r="L65" i="29"/>
  <c r="K65" i="29"/>
  <c r="J65" i="29"/>
  <c r="I65" i="29"/>
  <c r="H65" i="29"/>
  <c r="G65" i="29"/>
  <c r="F65" i="29"/>
  <c r="E65" i="29"/>
  <c r="D65" i="29"/>
  <c r="B65" i="29"/>
  <c r="A65" i="29"/>
  <c r="CW64" i="29"/>
  <c r="CV64" i="29"/>
  <c r="CR64" i="29"/>
  <c r="CQ64" i="29"/>
  <c r="CP64" i="29"/>
  <c r="CO64" i="29"/>
  <c r="CN64" i="29"/>
  <c r="CM64" i="29"/>
  <c r="CL64" i="29"/>
  <c r="CK64" i="29"/>
  <c r="CJ64" i="29"/>
  <c r="CI64" i="29"/>
  <c r="CH64" i="29"/>
  <c r="CG64" i="29"/>
  <c r="CF64" i="29"/>
  <c r="CE64" i="29"/>
  <c r="CD64" i="29"/>
  <c r="CC64" i="29"/>
  <c r="CB64" i="29"/>
  <c r="CA64" i="29"/>
  <c r="BZ64" i="29"/>
  <c r="BY64" i="29"/>
  <c r="BX64" i="29"/>
  <c r="BW64" i="29"/>
  <c r="BV64" i="29"/>
  <c r="BU64" i="29"/>
  <c r="BT64" i="29"/>
  <c r="BS64" i="29"/>
  <c r="BR64" i="29"/>
  <c r="BQ64" i="29"/>
  <c r="BP64" i="29"/>
  <c r="BO64" i="29"/>
  <c r="BN64" i="29"/>
  <c r="BM64" i="29"/>
  <c r="BL64" i="29"/>
  <c r="BK64" i="29"/>
  <c r="BJ64" i="29"/>
  <c r="BI64" i="29"/>
  <c r="BH64" i="29"/>
  <c r="BG64" i="29"/>
  <c r="BF64" i="29"/>
  <c r="BE64" i="29"/>
  <c r="BD64" i="29"/>
  <c r="BC64" i="29"/>
  <c r="BB64" i="29"/>
  <c r="BA64" i="29"/>
  <c r="AZ64" i="29"/>
  <c r="AY64" i="29"/>
  <c r="AW64" i="29"/>
  <c r="AV64" i="29"/>
  <c r="AU64" i="29"/>
  <c r="AT64" i="29"/>
  <c r="AS64" i="29"/>
  <c r="AR64" i="29"/>
  <c r="AQ64" i="29"/>
  <c r="AP64" i="29"/>
  <c r="AO64" i="29"/>
  <c r="AN64" i="29"/>
  <c r="AM64" i="29"/>
  <c r="AL64" i="29"/>
  <c r="AK64" i="29"/>
  <c r="AJ64" i="29"/>
  <c r="AI64" i="29"/>
  <c r="AH64" i="29"/>
  <c r="AG64" i="29"/>
  <c r="AF64" i="29"/>
  <c r="AE64" i="29"/>
  <c r="AD64" i="29"/>
  <c r="AC64" i="29"/>
  <c r="AB64" i="29"/>
  <c r="AA64" i="29"/>
  <c r="Z64" i="29"/>
  <c r="Y64" i="29"/>
  <c r="X64" i="29"/>
  <c r="W64" i="29"/>
  <c r="V64" i="29"/>
  <c r="U64" i="29"/>
  <c r="T64" i="29"/>
  <c r="S64" i="29"/>
  <c r="R64" i="29"/>
  <c r="Q64" i="29"/>
  <c r="P64" i="29"/>
  <c r="O64" i="29"/>
  <c r="N64" i="29"/>
  <c r="M64" i="29"/>
  <c r="L64" i="29"/>
  <c r="K64" i="29"/>
  <c r="J64" i="29"/>
  <c r="I64" i="29"/>
  <c r="H64" i="29"/>
  <c r="G64" i="29"/>
  <c r="F64" i="29"/>
  <c r="E64" i="29"/>
  <c r="D64" i="29"/>
  <c r="B64" i="29"/>
  <c r="A64" i="29"/>
  <c r="CW63" i="29"/>
  <c r="CV63" i="29"/>
  <c r="CR63" i="29"/>
  <c r="CQ63" i="29"/>
  <c r="CP63" i="29"/>
  <c r="CO63" i="29"/>
  <c r="CN63" i="29"/>
  <c r="CM63" i="29"/>
  <c r="CL63" i="29"/>
  <c r="CK63" i="29"/>
  <c r="CJ63" i="29"/>
  <c r="CI63" i="29"/>
  <c r="CH63" i="29"/>
  <c r="CG63" i="29"/>
  <c r="CF63" i="29"/>
  <c r="CE63" i="29"/>
  <c r="CD63" i="29"/>
  <c r="CC63" i="29"/>
  <c r="CB63" i="29"/>
  <c r="CA63" i="29"/>
  <c r="BZ63" i="29"/>
  <c r="BY63" i="29"/>
  <c r="BX63" i="29"/>
  <c r="BW63" i="29"/>
  <c r="BV63" i="29"/>
  <c r="BU63" i="29"/>
  <c r="BT63" i="29"/>
  <c r="BS63" i="29"/>
  <c r="BR63" i="29"/>
  <c r="BQ63" i="29"/>
  <c r="BP63" i="29"/>
  <c r="BO63" i="29"/>
  <c r="BN63" i="29"/>
  <c r="BM63" i="29"/>
  <c r="BL63" i="29"/>
  <c r="BK63" i="29"/>
  <c r="BJ63" i="29"/>
  <c r="BI63" i="29"/>
  <c r="BH63" i="29"/>
  <c r="BG63" i="29"/>
  <c r="BF63" i="29"/>
  <c r="BE63" i="29"/>
  <c r="BD63" i="29"/>
  <c r="BC63" i="29"/>
  <c r="BB63" i="29"/>
  <c r="BA63" i="29"/>
  <c r="AZ63" i="29"/>
  <c r="AY63" i="29"/>
  <c r="AW63" i="29"/>
  <c r="AV63" i="29"/>
  <c r="AU63" i="29"/>
  <c r="AT63" i="29"/>
  <c r="AS63" i="29"/>
  <c r="AR63" i="29"/>
  <c r="AQ63" i="29"/>
  <c r="AP63" i="29"/>
  <c r="AO63" i="29"/>
  <c r="AN63" i="29"/>
  <c r="AM63" i="29"/>
  <c r="AL63" i="29"/>
  <c r="AK63" i="29"/>
  <c r="AJ63" i="29"/>
  <c r="AI63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T63" i="29"/>
  <c r="S63" i="29"/>
  <c r="R63" i="29"/>
  <c r="Q63" i="29"/>
  <c r="P63" i="29"/>
  <c r="O63" i="29"/>
  <c r="N63" i="29"/>
  <c r="M63" i="29"/>
  <c r="L63" i="29"/>
  <c r="K63" i="29"/>
  <c r="J63" i="29"/>
  <c r="I63" i="29"/>
  <c r="H63" i="29"/>
  <c r="G63" i="29"/>
  <c r="F63" i="29"/>
  <c r="E63" i="29"/>
  <c r="D63" i="29"/>
  <c r="B63" i="29"/>
  <c r="A63" i="29"/>
  <c r="CW62" i="29"/>
  <c r="CV62" i="29"/>
  <c r="CR62" i="29"/>
  <c r="CQ62" i="29"/>
  <c r="CP62" i="29"/>
  <c r="CO62" i="29"/>
  <c r="CN62" i="29"/>
  <c r="CM62" i="29"/>
  <c r="CL62" i="29"/>
  <c r="CK62" i="29"/>
  <c r="CJ62" i="29"/>
  <c r="CI62" i="29"/>
  <c r="CH62" i="29"/>
  <c r="CG62" i="29"/>
  <c r="CF62" i="29"/>
  <c r="CE62" i="29"/>
  <c r="CD62" i="29"/>
  <c r="CC62" i="29"/>
  <c r="CB62" i="29"/>
  <c r="CA62" i="29"/>
  <c r="BZ62" i="29"/>
  <c r="BY62" i="29"/>
  <c r="BX62" i="29"/>
  <c r="BW62" i="29"/>
  <c r="BV62" i="29"/>
  <c r="BU62" i="29"/>
  <c r="BT62" i="29"/>
  <c r="BS62" i="29"/>
  <c r="BR62" i="29"/>
  <c r="BQ62" i="29"/>
  <c r="BP62" i="29"/>
  <c r="BO62" i="29"/>
  <c r="BN62" i="29"/>
  <c r="BM62" i="29"/>
  <c r="BL62" i="29"/>
  <c r="BK62" i="29"/>
  <c r="BJ62" i="29"/>
  <c r="BI62" i="29"/>
  <c r="BH62" i="29"/>
  <c r="BG62" i="29"/>
  <c r="BF62" i="29"/>
  <c r="BE62" i="29"/>
  <c r="BD62" i="29"/>
  <c r="BC62" i="29"/>
  <c r="BB62" i="29"/>
  <c r="BA62" i="29"/>
  <c r="AZ62" i="29"/>
  <c r="AY62" i="29"/>
  <c r="AW62" i="29"/>
  <c r="AV62" i="29"/>
  <c r="AU62" i="29"/>
  <c r="AT62" i="29"/>
  <c r="AS62" i="29"/>
  <c r="AR62" i="29"/>
  <c r="AQ62" i="29"/>
  <c r="AP62" i="29"/>
  <c r="AO62" i="29"/>
  <c r="AN62" i="29"/>
  <c r="AM62" i="29"/>
  <c r="AL62" i="29"/>
  <c r="AK62" i="29"/>
  <c r="AJ62" i="29"/>
  <c r="AI62" i="29"/>
  <c r="AH62" i="29"/>
  <c r="AG62" i="29"/>
  <c r="AF62" i="29"/>
  <c r="AE62" i="29"/>
  <c r="AD62" i="29"/>
  <c r="AC62" i="29"/>
  <c r="AB62" i="29"/>
  <c r="AA62" i="29"/>
  <c r="Z62" i="29"/>
  <c r="Y62" i="29"/>
  <c r="X62" i="29"/>
  <c r="W62" i="29"/>
  <c r="V62" i="29"/>
  <c r="U62" i="29"/>
  <c r="T62" i="29"/>
  <c r="S62" i="29"/>
  <c r="R62" i="29"/>
  <c r="Q62" i="29"/>
  <c r="P62" i="29"/>
  <c r="O62" i="29"/>
  <c r="N62" i="29"/>
  <c r="M62" i="29"/>
  <c r="L62" i="29"/>
  <c r="K62" i="29"/>
  <c r="J62" i="29"/>
  <c r="I62" i="29"/>
  <c r="H62" i="29"/>
  <c r="G62" i="29"/>
  <c r="F62" i="29"/>
  <c r="E62" i="29"/>
  <c r="D62" i="29"/>
  <c r="B62" i="29"/>
  <c r="A62" i="29"/>
  <c r="CW61" i="29"/>
  <c r="CV61" i="29"/>
  <c r="CR61" i="29"/>
  <c r="CQ61" i="29"/>
  <c r="CP61" i="29"/>
  <c r="CO61" i="29"/>
  <c r="CN61" i="29"/>
  <c r="CM61" i="29"/>
  <c r="CL61" i="29"/>
  <c r="CK61" i="29"/>
  <c r="CJ61" i="29"/>
  <c r="CI61" i="29"/>
  <c r="CH61" i="29"/>
  <c r="CG61" i="29"/>
  <c r="CF61" i="29"/>
  <c r="CE61" i="29"/>
  <c r="CD61" i="29"/>
  <c r="CC61" i="29"/>
  <c r="CB61" i="29"/>
  <c r="CA61" i="29"/>
  <c r="BZ61" i="29"/>
  <c r="BY61" i="29"/>
  <c r="BX61" i="29"/>
  <c r="BW61" i="29"/>
  <c r="BV61" i="29"/>
  <c r="BU61" i="29"/>
  <c r="BT61" i="29"/>
  <c r="BS61" i="29"/>
  <c r="BR61" i="29"/>
  <c r="BQ61" i="29"/>
  <c r="BP61" i="29"/>
  <c r="BO61" i="29"/>
  <c r="BN61" i="29"/>
  <c r="BM61" i="29"/>
  <c r="BL61" i="29"/>
  <c r="BK61" i="29"/>
  <c r="BJ61" i="29"/>
  <c r="BI61" i="29"/>
  <c r="BH61" i="29"/>
  <c r="BG61" i="29"/>
  <c r="BF61" i="29"/>
  <c r="BE61" i="29"/>
  <c r="BD61" i="29"/>
  <c r="BC61" i="29"/>
  <c r="BB61" i="29"/>
  <c r="BA61" i="29"/>
  <c r="AZ61" i="29"/>
  <c r="AY61" i="29"/>
  <c r="AW61" i="29"/>
  <c r="AV61" i="29"/>
  <c r="AU61" i="29"/>
  <c r="AT61" i="29"/>
  <c r="AS61" i="29"/>
  <c r="AR61" i="29"/>
  <c r="AQ61" i="29"/>
  <c r="AP61" i="29"/>
  <c r="AO61" i="29"/>
  <c r="AN61" i="29"/>
  <c r="AM61" i="29"/>
  <c r="AL61" i="29"/>
  <c r="AK61" i="29"/>
  <c r="AJ61" i="29"/>
  <c r="AI61" i="29"/>
  <c r="AH61" i="29"/>
  <c r="AG61" i="29"/>
  <c r="AF61" i="29"/>
  <c r="AE61" i="29"/>
  <c r="AD61" i="29"/>
  <c r="AC61" i="29"/>
  <c r="AB61" i="29"/>
  <c r="AA61" i="29"/>
  <c r="Z61" i="29"/>
  <c r="Y61" i="29"/>
  <c r="X61" i="29"/>
  <c r="W61" i="29"/>
  <c r="V61" i="29"/>
  <c r="U61" i="29"/>
  <c r="T61" i="29"/>
  <c r="S61" i="29"/>
  <c r="R61" i="29"/>
  <c r="Q61" i="29"/>
  <c r="P61" i="29"/>
  <c r="O61" i="29"/>
  <c r="N61" i="29"/>
  <c r="M61" i="29"/>
  <c r="L61" i="29"/>
  <c r="K61" i="29"/>
  <c r="J61" i="29"/>
  <c r="I61" i="29"/>
  <c r="H61" i="29"/>
  <c r="G61" i="29"/>
  <c r="F61" i="29"/>
  <c r="E61" i="29"/>
  <c r="D61" i="29"/>
  <c r="B61" i="29"/>
  <c r="A61" i="29"/>
  <c r="CW60" i="29"/>
  <c r="CV60" i="29"/>
  <c r="CR60" i="29"/>
  <c r="CQ60" i="29"/>
  <c r="CP60" i="29"/>
  <c r="CO60" i="29"/>
  <c r="CN60" i="29"/>
  <c r="CM60" i="29"/>
  <c r="CL60" i="29"/>
  <c r="CK60" i="29"/>
  <c r="CJ60" i="29"/>
  <c r="CI60" i="29"/>
  <c r="CH60" i="29"/>
  <c r="CG60" i="29"/>
  <c r="CF60" i="29"/>
  <c r="CE60" i="29"/>
  <c r="CD60" i="29"/>
  <c r="CC60" i="29"/>
  <c r="CB60" i="29"/>
  <c r="CA60" i="29"/>
  <c r="BZ60" i="29"/>
  <c r="BY60" i="29"/>
  <c r="BX60" i="29"/>
  <c r="BW60" i="29"/>
  <c r="BV60" i="29"/>
  <c r="BU60" i="29"/>
  <c r="BT60" i="29"/>
  <c r="BS60" i="29"/>
  <c r="BR60" i="29"/>
  <c r="BQ60" i="29"/>
  <c r="BP60" i="29"/>
  <c r="BO60" i="29"/>
  <c r="BN60" i="29"/>
  <c r="BM60" i="29"/>
  <c r="BL60" i="29"/>
  <c r="BK60" i="29"/>
  <c r="BJ60" i="29"/>
  <c r="BI60" i="29"/>
  <c r="BH60" i="29"/>
  <c r="BG60" i="29"/>
  <c r="BF60" i="29"/>
  <c r="BE60" i="29"/>
  <c r="BD60" i="29"/>
  <c r="BC60" i="29"/>
  <c r="BB60" i="29"/>
  <c r="BA60" i="29"/>
  <c r="AZ60" i="29"/>
  <c r="AY60" i="29"/>
  <c r="AW60" i="29"/>
  <c r="AV60" i="29"/>
  <c r="AU60" i="29"/>
  <c r="AT60" i="29"/>
  <c r="AS60" i="29"/>
  <c r="AR60" i="29"/>
  <c r="AQ60" i="29"/>
  <c r="AP60" i="29"/>
  <c r="AO60" i="29"/>
  <c r="AN60" i="29"/>
  <c r="AM60" i="29"/>
  <c r="AL60" i="29"/>
  <c r="AK60" i="29"/>
  <c r="AJ60" i="29"/>
  <c r="AI60" i="29"/>
  <c r="AH60" i="29"/>
  <c r="AG60" i="29"/>
  <c r="AF60" i="29"/>
  <c r="AE60" i="29"/>
  <c r="AD60" i="29"/>
  <c r="AC60" i="29"/>
  <c r="AB60" i="29"/>
  <c r="AA60" i="29"/>
  <c r="Z60" i="29"/>
  <c r="Y60" i="29"/>
  <c r="X60" i="29"/>
  <c r="W60" i="29"/>
  <c r="V60" i="29"/>
  <c r="U60" i="29"/>
  <c r="T60" i="29"/>
  <c r="S60" i="29"/>
  <c r="R60" i="29"/>
  <c r="Q60" i="29"/>
  <c r="P60" i="29"/>
  <c r="O60" i="29"/>
  <c r="N60" i="29"/>
  <c r="M60" i="29"/>
  <c r="L60" i="29"/>
  <c r="K60" i="29"/>
  <c r="J60" i="29"/>
  <c r="I60" i="29"/>
  <c r="H60" i="29"/>
  <c r="G60" i="29"/>
  <c r="F60" i="29"/>
  <c r="E60" i="29"/>
  <c r="D60" i="29"/>
  <c r="B60" i="29"/>
  <c r="A60" i="29"/>
  <c r="CW59" i="29"/>
  <c r="CV59" i="29"/>
  <c r="CR59" i="29"/>
  <c r="CQ59" i="29"/>
  <c r="CP59" i="29"/>
  <c r="CO59" i="29"/>
  <c r="CN59" i="29"/>
  <c r="CM59" i="29"/>
  <c r="CL59" i="29"/>
  <c r="CK59" i="29"/>
  <c r="CJ59" i="29"/>
  <c r="CI59" i="29"/>
  <c r="CH59" i="29"/>
  <c r="CG59" i="29"/>
  <c r="CF59" i="29"/>
  <c r="CE59" i="29"/>
  <c r="CD59" i="29"/>
  <c r="CC59" i="29"/>
  <c r="CB59" i="29"/>
  <c r="CA59" i="29"/>
  <c r="BZ59" i="29"/>
  <c r="BY59" i="29"/>
  <c r="BX59" i="29"/>
  <c r="BW59" i="29"/>
  <c r="BV59" i="29"/>
  <c r="BU59" i="29"/>
  <c r="BT59" i="29"/>
  <c r="BS59" i="29"/>
  <c r="BR59" i="29"/>
  <c r="BQ59" i="29"/>
  <c r="BP59" i="29"/>
  <c r="BO59" i="29"/>
  <c r="BN59" i="29"/>
  <c r="BM59" i="29"/>
  <c r="BL59" i="29"/>
  <c r="BK59" i="29"/>
  <c r="BJ59" i="29"/>
  <c r="BI59" i="29"/>
  <c r="BH59" i="29"/>
  <c r="BG59" i="29"/>
  <c r="BF59" i="29"/>
  <c r="BE59" i="29"/>
  <c r="BD59" i="29"/>
  <c r="BC59" i="29"/>
  <c r="BB59" i="29"/>
  <c r="BA59" i="29"/>
  <c r="AZ59" i="29"/>
  <c r="AY59" i="29"/>
  <c r="AW59" i="29"/>
  <c r="AV59" i="29"/>
  <c r="AU59" i="29"/>
  <c r="AT59" i="29"/>
  <c r="AS59" i="29"/>
  <c r="AR59" i="29"/>
  <c r="AQ59" i="29"/>
  <c r="AP59" i="29"/>
  <c r="AO59" i="29"/>
  <c r="AN59" i="29"/>
  <c r="AM59" i="29"/>
  <c r="AL59" i="29"/>
  <c r="AK59" i="29"/>
  <c r="AJ59" i="29"/>
  <c r="AI59" i="29"/>
  <c r="AH59" i="29"/>
  <c r="AG59" i="29"/>
  <c r="AF59" i="29"/>
  <c r="AE59" i="29"/>
  <c r="AD59" i="29"/>
  <c r="AC59" i="29"/>
  <c r="AB59" i="29"/>
  <c r="AA59" i="29"/>
  <c r="Z59" i="29"/>
  <c r="Y59" i="29"/>
  <c r="X59" i="29"/>
  <c r="W59" i="29"/>
  <c r="V59" i="29"/>
  <c r="U59" i="29"/>
  <c r="T59" i="29"/>
  <c r="S59" i="29"/>
  <c r="R59" i="29"/>
  <c r="Q59" i="29"/>
  <c r="P59" i="29"/>
  <c r="O59" i="29"/>
  <c r="N59" i="29"/>
  <c r="M59" i="29"/>
  <c r="L59" i="29"/>
  <c r="K59" i="29"/>
  <c r="J59" i="29"/>
  <c r="I59" i="29"/>
  <c r="H59" i="29"/>
  <c r="G59" i="29"/>
  <c r="F59" i="29"/>
  <c r="E59" i="29"/>
  <c r="D59" i="29"/>
  <c r="B59" i="29"/>
  <c r="A59" i="29"/>
  <c r="CW58" i="29"/>
  <c r="CV58" i="29"/>
  <c r="CR58" i="29"/>
  <c r="CQ58" i="29"/>
  <c r="CP58" i="29"/>
  <c r="CO58" i="29"/>
  <c r="CN58" i="29"/>
  <c r="CM58" i="29"/>
  <c r="CL58" i="29"/>
  <c r="CK58" i="29"/>
  <c r="CJ58" i="29"/>
  <c r="CI58" i="29"/>
  <c r="CH58" i="29"/>
  <c r="CG58" i="29"/>
  <c r="CF58" i="29"/>
  <c r="CE58" i="29"/>
  <c r="CD58" i="29"/>
  <c r="CC58" i="29"/>
  <c r="CB58" i="29"/>
  <c r="CA58" i="29"/>
  <c r="BZ58" i="29"/>
  <c r="BY58" i="29"/>
  <c r="BX58" i="29"/>
  <c r="BW58" i="29"/>
  <c r="BV58" i="29"/>
  <c r="BU58" i="29"/>
  <c r="BT58" i="29"/>
  <c r="BS58" i="29"/>
  <c r="BR58" i="29"/>
  <c r="BQ58" i="29"/>
  <c r="BP58" i="29"/>
  <c r="BO58" i="29"/>
  <c r="BN58" i="29"/>
  <c r="BM58" i="29"/>
  <c r="BL58" i="29"/>
  <c r="BK58" i="29"/>
  <c r="BJ58" i="29"/>
  <c r="BI58" i="29"/>
  <c r="BH58" i="29"/>
  <c r="BG58" i="29"/>
  <c r="BF58" i="29"/>
  <c r="BE58" i="29"/>
  <c r="BD58" i="29"/>
  <c r="BC58" i="29"/>
  <c r="BB58" i="29"/>
  <c r="BA58" i="29"/>
  <c r="AZ58" i="29"/>
  <c r="AY58" i="29"/>
  <c r="AW58" i="29"/>
  <c r="AV58" i="29"/>
  <c r="AU58" i="29"/>
  <c r="AT58" i="29"/>
  <c r="AS58" i="29"/>
  <c r="AR58" i="29"/>
  <c r="AQ58" i="29"/>
  <c r="AP58" i="29"/>
  <c r="AO58" i="29"/>
  <c r="AN58" i="29"/>
  <c r="AM58" i="29"/>
  <c r="AL58" i="29"/>
  <c r="AK58" i="29"/>
  <c r="AJ58" i="29"/>
  <c r="AI58" i="29"/>
  <c r="AH58" i="29"/>
  <c r="AG58" i="29"/>
  <c r="AF58" i="29"/>
  <c r="AE58" i="29"/>
  <c r="AD58" i="29"/>
  <c r="AC58" i="29"/>
  <c r="AB58" i="29"/>
  <c r="AA58" i="29"/>
  <c r="Z58" i="29"/>
  <c r="Y58" i="29"/>
  <c r="X58" i="29"/>
  <c r="W58" i="29"/>
  <c r="V58" i="29"/>
  <c r="U58" i="29"/>
  <c r="T58" i="29"/>
  <c r="S58" i="29"/>
  <c r="R58" i="29"/>
  <c r="Q58" i="29"/>
  <c r="P58" i="29"/>
  <c r="O58" i="29"/>
  <c r="N58" i="29"/>
  <c r="M58" i="29"/>
  <c r="L58" i="29"/>
  <c r="K58" i="29"/>
  <c r="J58" i="29"/>
  <c r="I58" i="29"/>
  <c r="H58" i="29"/>
  <c r="G58" i="29"/>
  <c r="F58" i="29"/>
  <c r="E58" i="29"/>
  <c r="D58" i="29"/>
  <c r="B58" i="29"/>
  <c r="A58" i="29"/>
  <c r="CW57" i="29"/>
  <c r="CV57" i="29"/>
  <c r="CR57" i="29"/>
  <c r="CQ57" i="29"/>
  <c r="CP57" i="29"/>
  <c r="CO57" i="29"/>
  <c r="CN57" i="29"/>
  <c r="CM57" i="29"/>
  <c r="CL57" i="29"/>
  <c r="CK57" i="29"/>
  <c r="CJ57" i="29"/>
  <c r="CI57" i="29"/>
  <c r="CH57" i="29"/>
  <c r="CG57" i="29"/>
  <c r="CF57" i="29"/>
  <c r="CE57" i="29"/>
  <c r="CD57" i="29"/>
  <c r="CC57" i="29"/>
  <c r="CB57" i="29"/>
  <c r="CA57" i="29"/>
  <c r="BZ57" i="29"/>
  <c r="BY57" i="29"/>
  <c r="BX57" i="29"/>
  <c r="BW57" i="29"/>
  <c r="BV57" i="29"/>
  <c r="BU57" i="29"/>
  <c r="BT57" i="29"/>
  <c r="BS57" i="29"/>
  <c r="BR57" i="29"/>
  <c r="BQ57" i="29"/>
  <c r="BP57" i="29"/>
  <c r="BO57" i="29"/>
  <c r="BN57" i="29"/>
  <c r="BM57" i="29"/>
  <c r="BL57" i="29"/>
  <c r="BK57" i="29"/>
  <c r="BJ57" i="29"/>
  <c r="BI57" i="29"/>
  <c r="BH57" i="29"/>
  <c r="BG57" i="29"/>
  <c r="BF57" i="29"/>
  <c r="BE57" i="29"/>
  <c r="BD57" i="29"/>
  <c r="BC57" i="29"/>
  <c r="BB57" i="29"/>
  <c r="BA57" i="29"/>
  <c r="AZ57" i="29"/>
  <c r="AY57" i="29"/>
  <c r="AW57" i="29"/>
  <c r="AV57" i="29"/>
  <c r="AU57" i="29"/>
  <c r="AT57" i="29"/>
  <c r="AS57" i="29"/>
  <c r="AR57" i="29"/>
  <c r="AQ57" i="29"/>
  <c r="AP57" i="29"/>
  <c r="AO57" i="29"/>
  <c r="AN57" i="29"/>
  <c r="AM57" i="29"/>
  <c r="AL57" i="29"/>
  <c r="AK57" i="29"/>
  <c r="AJ57" i="29"/>
  <c r="AI57" i="29"/>
  <c r="AH57" i="29"/>
  <c r="AG57" i="29"/>
  <c r="AF57" i="29"/>
  <c r="AE57" i="29"/>
  <c r="AD57" i="29"/>
  <c r="AC57" i="29"/>
  <c r="AB57" i="29"/>
  <c r="AA57" i="29"/>
  <c r="Z57" i="29"/>
  <c r="Y57" i="29"/>
  <c r="X57" i="29"/>
  <c r="W57" i="29"/>
  <c r="V57" i="29"/>
  <c r="U57" i="29"/>
  <c r="T57" i="29"/>
  <c r="S57" i="29"/>
  <c r="R57" i="29"/>
  <c r="Q57" i="29"/>
  <c r="P57" i="29"/>
  <c r="O57" i="29"/>
  <c r="N57" i="29"/>
  <c r="M57" i="29"/>
  <c r="L57" i="29"/>
  <c r="K57" i="29"/>
  <c r="J57" i="29"/>
  <c r="I57" i="29"/>
  <c r="H57" i="29"/>
  <c r="G57" i="29"/>
  <c r="F57" i="29"/>
  <c r="E57" i="29"/>
  <c r="D57" i="29"/>
  <c r="B57" i="29"/>
  <c r="A57" i="29"/>
  <c r="CW56" i="29"/>
  <c r="CV56" i="29"/>
  <c r="CR56" i="29"/>
  <c r="CQ56" i="29"/>
  <c r="CP56" i="29"/>
  <c r="CO56" i="29"/>
  <c r="CN56" i="29"/>
  <c r="CM56" i="29"/>
  <c r="CL56" i="29"/>
  <c r="CK56" i="29"/>
  <c r="CJ56" i="29"/>
  <c r="CI56" i="29"/>
  <c r="CH56" i="29"/>
  <c r="CG56" i="29"/>
  <c r="CF56" i="29"/>
  <c r="CE56" i="29"/>
  <c r="CD56" i="29"/>
  <c r="CC56" i="29"/>
  <c r="CB56" i="29"/>
  <c r="CA56" i="29"/>
  <c r="BZ56" i="29"/>
  <c r="BY56" i="29"/>
  <c r="BX56" i="29"/>
  <c r="BW56" i="29"/>
  <c r="BV56" i="29"/>
  <c r="BU56" i="29"/>
  <c r="BT56" i="29"/>
  <c r="BS56" i="29"/>
  <c r="BR56" i="29"/>
  <c r="BQ56" i="29"/>
  <c r="BP56" i="29"/>
  <c r="BO56" i="29"/>
  <c r="BN56" i="29"/>
  <c r="BM56" i="29"/>
  <c r="BL56" i="29"/>
  <c r="BK56" i="29"/>
  <c r="BJ56" i="29"/>
  <c r="BI56" i="29"/>
  <c r="BH56" i="29"/>
  <c r="BG56" i="29"/>
  <c r="BF56" i="29"/>
  <c r="BE56" i="29"/>
  <c r="BD56" i="29"/>
  <c r="BC56" i="29"/>
  <c r="BB56" i="29"/>
  <c r="BA56" i="29"/>
  <c r="AZ56" i="29"/>
  <c r="AY56" i="29"/>
  <c r="AW56" i="29"/>
  <c r="AV56" i="29"/>
  <c r="AU56" i="29"/>
  <c r="AT56" i="29"/>
  <c r="AS56" i="29"/>
  <c r="AR56" i="29"/>
  <c r="AQ56" i="29"/>
  <c r="AP56" i="29"/>
  <c r="AO56" i="29"/>
  <c r="AN56" i="29"/>
  <c r="AM56" i="29"/>
  <c r="AL56" i="29"/>
  <c r="AK56" i="29"/>
  <c r="AJ56" i="29"/>
  <c r="AI56" i="29"/>
  <c r="AH56" i="29"/>
  <c r="AG56" i="29"/>
  <c r="AF56" i="29"/>
  <c r="AE56" i="29"/>
  <c r="AD56" i="29"/>
  <c r="AC56" i="29"/>
  <c r="AB56" i="29"/>
  <c r="AA56" i="29"/>
  <c r="Z56" i="29"/>
  <c r="Y56" i="29"/>
  <c r="X56" i="29"/>
  <c r="W56" i="29"/>
  <c r="V56" i="29"/>
  <c r="U56" i="29"/>
  <c r="T56" i="29"/>
  <c r="S56" i="29"/>
  <c r="R56" i="29"/>
  <c r="Q56" i="29"/>
  <c r="P56" i="29"/>
  <c r="O56" i="29"/>
  <c r="N56" i="29"/>
  <c r="M56" i="29"/>
  <c r="L56" i="29"/>
  <c r="K56" i="29"/>
  <c r="J56" i="29"/>
  <c r="I56" i="29"/>
  <c r="H56" i="29"/>
  <c r="G56" i="29"/>
  <c r="F56" i="29"/>
  <c r="E56" i="29"/>
  <c r="D56" i="29"/>
  <c r="B56" i="29"/>
  <c r="A56" i="29"/>
  <c r="CW55" i="29"/>
  <c r="CV55" i="29"/>
  <c r="CR55" i="29"/>
  <c r="CQ55" i="29"/>
  <c r="CP55" i="29"/>
  <c r="CO55" i="29"/>
  <c r="CN55" i="29"/>
  <c r="CM55" i="29"/>
  <c r="CL55" i="29"/>
  <c r="CK55" i="29"/>
  <c r="CJ55" i="29"/>
  <c r="CI55" i="29"/>
  <c r="CH55" i="29"/>
  <c r="CG55" i="29"/>
  <c r="CF55" i="29"/>
  <c r="CE55" i="29"/>
  <c r="CD55" i="29"/>
  <c r="CC55" i="29"/>
  <c r="CB55" i="29"/>
  <c r="CA55" i="29"/>
  <c r="BZ55" i="29"/>
  <c r="BY55" i="29"/>
  <c r="BX55" i="29"/>
  <c r="BW55" i="29"/>
  <c r="BV55" i="29"/>
  <c r="BU55" i="29"/>
  <c r="BT55" i="29"/>
  <c r="BS55" i="29"/>
  <c r="BR55" i="29"/>
  <c r="BQ55" i="29"/>
  <c r="BP55" i="29"/>
  <c r="BO55" i="29"/>
  <c r="BN55" i="29"/>
  <c r="BM55" i="29"/>
  <c r="BL55" i="29"/>
  <c r="BK55" i="29"/>
  <c r="BJ55" i="29"/>
  <c r="BI55" i="29"/>
  <c r="BH55" i="29"/>
  <c r="BG55" i="29"/>
  <c r="BF55" i="29"/>
  <c r="BE55" i="29"/>
  <c r="BD55" i="29"/>
  <c r="BC55" i="29"/>
  <c r="BB55" i="29"/>
  <c r="BA55" i="29"/>
  <c r="AZ55" i="29"/>
  <c r="AY55" i="29"/>
  <c r="AW55" i="29"/>
  <c r="AV55" i="29"/>
  <c r="AU55" i="29"/>
  <c r="AT55" i="29"/>
  <c r="AS55" i="29"/>
  <c r="AR55" i="29"/>
  <c r="AQ55" i="29"/>
  <c r="AP55" i="29"/>
  <c r="AO55" i="29"/>
  <c r="AN55" i="29"/>
  <c r="AM55" i="29"/>
  <c r="AL55" i="29"/>
  <c r="AK55" i="29"/>
  <c r="AJ55" i="29"/>
  <c r="AI55" i="29"/>
  <c r="AH55" i="29"/>
  <c r="AG55" i="29"/>
  <c r="AF55" i="29"/>
  <c r="AE55" i="29"/>
  <c r="AD55" i="29"/>
  <c r="AC55" i="29"/>
  <c r="AB55" i="29"/>
  <c r="AA55" i="29"/>
  <c r="Z55" i="29"/>
  <c r="Y55" i="29"/>
  <c r="X55" i="29"/>
  <c r="W55" i="29"/>
  <c r="V55" i="29"/>
  <c r="U55" i="29"/>
  <c r="T55" i="29"/>
  <c r="S55" i="29"/>
  <c r="R55" i="29"/>
  <c r="Q55" i="29"/>
  <c r="P55" i="29"/>
  <c r="O55" i="29"/>
  <c r="N55" i="29"/>
  <c r="M55" i="29"/>
  <c r="L55" i="29"/>
  <c r="K55" i="29"/>
  <c r="J55" i="29"/>
  <c r="I55" i="29"/>
  <c r="H55" i="29"/>
  <c r="G55" i="29"/>
  <c r="F55" i="29"/>
  <c r="E55" i="29"/>
  <c r="D55" i="29"/>
  <c r="B55" i="29"/>
  <c r="A55" i="29"/>
  <c r="CW54" i="29"/>
  <c r="CV54" i="29"/>
  <c r="CR54" i="29"/>
  <c r="CQ54" i="29"/>
  <c r="CP54" i="29"/>
  <c r="CO54" i="29"/>
  <c r="CN54" i="29"/>
  <c r="CM54" i="29"/>
  <c r="CL54" i="29"/>
  <c r="CK54" i="29"/>
  <c r="CJ54" i="29"/>
  <c r="CI54" i="29"/>
  <c r="CH54" i="29"/>
  <c r="CG54" i="29"/>
  <c r="CF54" i="29"/>
  <c r="CE54" i="29"/>
  <c r="CD54" i="29"/>
  <c r="CC54" i="29"/>
  <c r="CB54" i="29"/>
  <c r="CA54" i="29"/>
  <c r="BZ54" i="29"/>
  <c r="BY54" i="29"/>
  <c r="BX54" i="29"/>
  <c r="BW54" i="29"/>
  <c r="BV54" i="29"/>
  <c r="BU54" i="29"/>
  <c r="BT54" i="29"/>
  <c r="BS54" i="29"/>
  <c r="BR54" i="29"/>
  <c r="BQ54" i="29"/>
  <c r="BP54" i="29"/>
  <c r="BO54" i="29"/>
  <c r="BN54" i="29"/>
  <c r="BM54" i="29"/>
  <c r="BL54" i="29"/>
  <c r="BK54" i="29"/>
  <c r="BJ54" i="29"/>
  <c r="BI54" i="29"/>
  <c r="BH54" i="29"/>
  <c r="BG54" i="29"/>
  <c r="BF54" i="29"/>
  <c r="BE54" i="29"/>
  <c r="BD54" i="29"/>
  <c r="BC54" i="29"/>
  <c r="BB54" i="29"/>
  <c r="BA54" i="29"/>
  <c r="AZ54" i="29"/>
  <c r="AY54" i="29"/>
  <c r="AW54" i="29"/>
  <c r="AV54" i="29"/>
  <c r="AU54" i="29"/>
  <c r="AT54" i="29"/>
  <c r="AS54" i="29"/>
  <c r="AR54" i="29"/>
  <c r="AQ54" i="29"/>
  <c r="AP54" i="29"/>
  <c r="AO54" i="29"/>
  <c r="AN54" i="29"/>
  <c r="AM54" i="29"/>
  <c r="AL54" i="29"/>
  <c r="AK54" i="29"/>
  <c r="AJ54" i="29"/>
  <c r="AI54" i="29"/>
  <c r="AH54" i="29"/>
  <c r="AG54" i="29"/>
  <c r="AF54" i="29"/>
  <c r="AE54" i="29"/>
  <c r="AD54" i="29"/>
  <c r="AC54" i="29"/>
  <c r="AB54" i="29"/>
  <c r="AA54" i="29"/>
  <c r="Z54" i="29"/>
  <c r="Y54" i="29"/>
  <c r="X54" i="29"/>
  <c r="W54" i="29"/>
  <c r="V54" i="29"/>
  <c r="U54" i="29"/>
  <c r="T54" i="29"/>
  <c r="S54" i="29"/>
  <c r="R54" i="29"/>
  <c r="Q54" i="29"/>
  <c r="P54" i="29"/>
  <c r="O54" i="29"/>
  <c r="N54" i="29"/>
  <c r="M54" i="29"/>
  <c r="L54" i="29"/>
  <c r="K54" i="29"/>
  <c r="J54" i="29"/>
  <c r="I54" i="29"/>
  <c r="H54" i="29"/>
  <c r="G54" i="29"/>
  <c r="F54" i="29"/>
  <c r="E54" i="29"/>
  <c r="D54" i="29"/>
  <c r="B54" i="29"/>
  <c r="A54" i="29"/>
  <c r="CW53" i="29"/>
  <c r="CV53" i="29"/>
  <c r="CR53" i="29"/>
  <c r="CQ53" i="29"/>
  <c r="CP53" i="29"/>
  <c r="CO53" i="29"/>
  <c r="CN53" i="29"/>
  <c r="CM53" i="29"/>
  <c r="CL53" i="29"/>
  <c r="CK53" i="29"/>
  <c r="CJ53" i="29"/>
  <c r="CI53" i="29"/>
  <c r="CH53" i="29"/>
  <c r="CG53" i="29"/>
  <c r="CF53" i="29"/>
  <c r="CE53" i="29"/>
  <c r="CD53" i="29"/>
  <c r="CC53" i="29"/>
  <c r="CB53" i="29"/>
  <c r="CA53" i="29"/>
  <c r="BZ53" i="29"/>
  <c r="BY53" i="29"/>
  <c r="BX53" i="29"/>
  <c r="BW53" i="29"/>
  <c r="BV53" i="29"/>
  <c r="BU53" i="29"/>
  <c r="BT53" i="29"/>
  <c r="BS53" i="29"/>
  <c r="BR53" i="29"/>
  <c r="BQ53" i="29"/>
  <c r="BP53" i="29"/>
  <c r="BO53" i="29"/>
  <c r="BN53" i="29"/>
  <c r="BM53" i="29"/>
  <c r="BL53" i="29"/>
  <c r="BK53" i="29"/>
  <c r="BJ53" i="29"/>
  <c r="BI53" i="29"/>
  <c r="BH53" i="29"/>
  <c r="BG53" i="29"/>
  <c r="BF53" i="29"/>
  <c r="BE53" i="29"/>
  <c r="BD53" i="29"/>
  <c r="BC53" i="29"/>
  <c r="BB53" i="29"/>
  <c r="BA53" i="29"/>
  <c r="AZ53" i="29"/>
  <c r="AY53" i="29"/>
  <c r="AW53" i="29"/>
  <c r="AV53" i="29"/>
  <c r="AU53" i="29"/>
  <c r="AT53" i="29"/>
  <c r="AS53" i="29"/>
  <c r="AR53" i="29"/>
  <c r="AQ53" i="29"/>
  <c r="AP53" i="29"/>
  <c r="AO53" i="29"/>
  <c r="AN53" i="29"/>
  <c r="AM53" i="29"/>
  <c r="AL53" i="29"/>
  <c r="AK53" i="29"/>
  <c r="AJ53" i="29"/>
  <c r="AI53" i="29"/>
  <c r="AH53" i="29"/>
  <c r="AG53" i="29"/>
  <c r="AF53" i="29"/>
  <c r="AE53" i="29"/>
  <c r="AD53" i="29"/>
  <c r="AC53" i="29"/>
  <c r="AB53" i="29"/>
  <c r="AA53" i="29"/>
  <c r="Z53" i="29"/>
  <c r="Y53" i="29"/>
  <c r="X53" i="29"/>
  <c r="W53" i="29"/>
  <c r="V53" i="29"/>
  <c r="U53" i="29"/>
  <c r="T53" i="29"/>
  <c r="S53" i="29"/>
  <c r="R53" i="29"/>
  <c r="Q53" i="29"/>
  <c r="P53" i="29"/>
  <c r="O53" i="29"/>
  <c r="N53" i="29"/>
  <c r="M53" i="29"/>
  <c r="L53" i="29"/>
  <c r="K53" i="29"/>
  <c r="J53" i="29"/>
  <c r="I53" i="29"/>
  <c r="H53" i="29"/>
  <c r="G53" i="29"/>
  <c r="F53" i="29"/>
  <c r="E53" i="29"/>
  <c r="D53" i="29"/>
  <c r="B53" i="29"/>
  <c r="A53" i="29"/>
  <c r="CW52" i="29"/>
  <c r="CV52" i="29"/>
  <c r="CR52" i="29"/>
  <c r="CQ52" i="29"/>
  <c r="CP52" i="29"/>
  <c r="CO52" i="29"/>
  <c r="CN52" i="29"/>
  <c r="CM52" i="29"/>
  <c r="CL52" i="29"/>
  <c r="CK52" i="29"/>
  <c r="CJ52" i="29"/>
  <c r="CI52" i="29"/>
  <c r="CH52" i="29"/>
  <c r="CG52" i="29"/>
  <c r="CF52" i="29"/>
  <c r="CE52" i="29"/>
  <c r="CD52" i="29"/>
  <c r="CC52" i="29"/>
  <c r="CB52" i="29"/>
  <c r="CA52" i="29"/>
  <c r="BZ52" i="29"/>
  <c r="BY52" i="29"/>
  <c r="BX52" i="29"/>
  <c r="BW52" i="29"/>
  <c r="BV52" i="29"/>
  <c r="BU52" i="29"/>
  <c r="BT52" i="29"/>
  <c r="BS52" i="29"/>
  <c r="BR52" i="29"/>
  <c r="BQ52" i="29"/>
  <c r="BP52" i="29"/>
  <c r="BO52" i="29"/>
  <c r="BN52" i="29"/>
  <c r="BM52" i="29"/>
  <c r="BL52" i="29"/>
  <c r="BK52" i="29"/>
  <c r="BJ52" i="29"/>
  <c r="BI52" i="29"/>
  <c r="BH52" i="29"/>
  <c r="BG52" i="29"/>
  <c r="BF52" i="29"/>
  <c r="BE52" i="29"/>
  <c r="BD52" i="29"/>
  <c r="BC52" i="29"/>
  <c r="BB52" i="29"/>
  <c r="BA52" i="29"/>
  <c r="AZ52" i="29"/>
  <c r="AY52" i="29"/>
  <c r="AW52" i="29"/>
  <c r="AV52" i="29"/>
  <c r="AU52" i="29"/>
  <c r="AT52" i="29"/>
  <c r="AS52" i="29"/>
  <c r="AR52" i="29"/>
  <c r="AQ52" i="29"/>
  <c r="AP52" i="29"/>
  <c r="AO52" i="29"/>
  <c r="AN52" i="29"/>
  <c r="AM52" i="29"/>
  <c r="AL52" i="29"/>
  <c r="AK52" i="29"/>
  <c r="AJ52" i="29"/>
  <c r="AI52" i="29"/>
  <c r="AH52" i="29"/>
  <c r="AG52" i="29"/>
  <c r="AF52" i="29"/>
  <c r="AE52" i="29"/>
  <c r="AD52" i="29"/>
  <c r="AC52" i="29"/>
  <c r="AB52" i="29"/>
  <c r="AA52" i="29"/>
  <c r="Z52" i="29"/>
  <c r="Y52" i="29"/>
  <c r="X52" i="29"/>
  <c r="W52" i="29"/>
  <c r="V52" i="29"/>
  <c r="U52" i="29"/>
  <c r="T52" i="29"/>
  <c r="S52" i="29"/>
  <c r="R52" i="29"/>
  <c r="Q52" i="29"/>
  <c r="P52" i="29"/>
  <c r="O52" i="29"/>
  <c r="N52" i="29"/>
  <c r="M52" i="29"/>
  <c r="L52" i="29"/>
  <c r="K52" i="29"/>
  <c r="J52" i="29"/>
  <c r="I52" i="29"/>
  <c r="H52" i="29"/>
  <c r="G52" i="29"/>
  <c r="F52" i="29"/>
  <c r="E52" i="29"/>
  <c r="D52" i="29"/>
  <c r="B52" i="29"/>
  <c r="A52" i="29"/>
  <c r="CW51" i="29"/>
  <c r="CV51" i="29"/>
  <c r="CR51" i="29"/>
  <c r="CQ51" i="29"/>
  <c r="CP51" i="29"/>
  <c r="CO51" i="29"/>
  <c r="CN51" i="29"/>
  <c r="CM51" i="29"/>
  <c r="CL51" i="29"/>
  <c r="CK51" i="29"/>
  <c r="CJ51" i="29"/>
  <c r="CI51" i="29"/>
  <c r="CH51" i="29"/>
  <c r="CG51" i="29"/>
  <c r="CF51" i="29"/>
  <c r="CE51" i="29"/>
  <c r="CD51" i="29"/>
  <c r="CC51" i="29"/>
  <c r="CB51" i="29"/>
  <c r="CA51" i="29"/>
  <c r="BZ51" i="29"/>
  <c r="BY51" i="29"/>
  <c r="BX51" i="29"/>
  <c r="BW51" i="29"/>
  <c r="BV51" i="29"/>
  <c r="BU51" i="29"/>
  <c r="BT51" i="29"/>
  <c r="BS51" i="29"/>
  <c r="BR51" i="29"/>
  <c r="BQ51" i="29"/>
  <c r="BP51" i="29"/>
  <c r="BO51" i="29"/>
  <c r="BN51" i="29"/>
  <c r="BM51" i="29"/>
  <c r="BL51" i="29"/>
  <c r="BK51" i="29"/>
  <c r="BJ51" i="29"/>
  <c r="BI51" i="29"/>
  <c r="BH51" i="29"/>
  <c r="BG51" i="29"/>
  <c r="BF51" i="29"/>
  <c r="BE51" i="29"/>
  <c r="BD51" i="29"/>
  <c r="BC51" i="29"/>
  <c r="BB51" i="29"/>
  <c r="BA51" i="29"/>
  <c r="AZ51" i="29"/>
  <c r="AY51" i="29"/>
  <c r="AW51" i="29"/>
  <c r="AV51" i="29"/>
  <c r="AU51" i="29"/>
  <c r="AT51" i="29"/>
  <c r="AS51" i="29"/>
  <c r="AR51" i="29"/>
  <c r="AQ51" i="29"/>
  <c r="AP51" i="29"/>
  <c r="AO51" i="29"/>
  <c r="AN51" i="29"/>
  <c r="AM51" i="29"/>
  <c r="AL51" i="29"/>
  <c r="AK51" i="29"/>
  <c r="AJ51" i="29"/>
  <c r="AI51" i="29"/>
  <c r="AH51" i="29"/>
  <c r="AG51" i="29"/>
  <c r="AF51" i="29"/>
  <c r="AE51" i="29"/>
  <c r="AD51" i="29"/>
  <c r="AC51" i="29"/>
  <c r="AB51" i="29"/>
  <c r="AA51" i="29"/>
  <c r="Z51" i="29"/>
  <c r="Y51" i="29"/>
  <c r="X51" i="29"/>
  <c r="W51" i="29"/>
  <c r="V51" i="29"/>
  <c r="U51" i="29"/>
  <c r="T51" i="29"/>
  <c r="S51" i="29"/>
  <c r="R51" i="29"/>
  <c r="Q51" i="29"/>
  <c r="P51" i="29"/>
  <c r="O51" i="29"/>
  <c r="N51" i="29"/>
  <c r="M51" i="29"/>
  <c r="L51" i="29"/>
  <c r="K51" i="29"/>
  <c r="J51" i="29"/>
  <c r="I51" i="29"/>
  <c r="H51" i="29"/>
  <c r="G51" i="29"/>
  <c r="F51" i="29"/>
  <c r="E51" i="29"/>
  <c r="D51" i="29"/>
  <c r="B51" i="29"/>
  <c r="A51" i="29"/>
  <c r="CW50" i="29"/>
  <c r="CV50" i="29"/>
  <c r="CR50" i="29"/>
  <c r="CQ50" i="29"/>
  <c r="CP50" i="29"/>
  <c r="CO50" i="29"/>
  <c r="CN50" i="29"/>
  <c r="CM50" i="29"/>
  <c r="CL50" i="29"/>
  <c r="CK50" i="29"/>
  <c r="CJ50" i="29"/>
  <c r="CI50" i="29"/>
  <c r="CH50" i="29"/>
  <c r="CG50" i="29"/>
  <c r="CF50" i="29"/>
  <c r="CE50" i="29"/>
  <c r="CD50" i="29"/>
  <c r="CC50" i="29"/>
  <c r="CB50" i="29"/>
  <c r="CA50" i="29"/>
  <c r="BZ50" i="29"/>
  <c r="BY50" i="29"/>
  <c r="BX50" i="29"/>
  <c r="BW50" i="29"/>
  <c r="BV50" i="29"/>
  <c r="BU50" i="29"/>
  <c r="BT50" i="29"/>
  <c r="BS50" i="29"/>
  <c r="BR50" i="29"/>
  <c r="BQ50" i="29"/>
  <c r="BP50" i="29"/>
  <c r="BO50" i="29"/>
  <c r="BN50" i="29"/>
  <c r="BM50" i="29"/>
  <c r="BL50" i="29"/>
  <c r="BK50" i="29"/>
  <c r="BJ50" i="29"/>
  <c r="BI50" i="29"/>
  <c r="BH50" i="29"/>
  <c r="BG50" i="29"/>
  <c r="BF50" i="29"/>
  <c r="BE50" i="29"/>
  <c r="BD50" i="29"/>
  <c r="BC50" i="29"/>
  <c r="BB50" i="29"/>
  <c r="BA50" i="29"/>
  <c r="AZ50" i="29"/>
  <c r="AY50" i="29"/>
  <c r="AW50" i="29"/>
  <c r="AV50" i="29"/>
  <c r="AU50" i="29"/>
  <c r="AT50" i="29"/>
  <c r="AS50" i="29"/>
  <c r="AR50" i="29"/>
  <c r="AQ50" i="29"/>
  <c r="AP50" i="29"/>
  <c r="AO50" i="29"/>
  <c r="AN50" i="29"/>
  <c r="AM50" i="29"/>
  <c r="AL50" i="29"/>
  <c r="AK50" i="29"/>
  <c r="AJ50" i="29"/>
  <c r="AI50" i="29"/>
  <c r="AH50" i="29"/>
  <c r="AG50" i="29"/>
  <c r="AF50" i="29"/>
  <c r="AE50" i="29"/>
  <c r="AD50" i="29"/>
  <c r="AC50" i="29"/>
  <c r="AB50" i="29"/>
  <c r="AA50" i="29"/>
  <c r="Z50" i="29"/>
  <c r="Y50" i="29"/>
  <c r="X50" i="29"/>
  <c r="W50" i="29"/>
  <c r="V50" i="29"/>
  <c r="U50" i="29"/>
  <c r="T50" i="29"/>
  <c r="S50" i="29"/>
  <c r="R50" i="29"/>
  <c r="Q50" i="29"/>
  <c r="P50" i="29"/>
  <c r="O50" i="29"/>
  <c r="N50" i="29"/>
  <c r="M50" i="29"/>
  <c r="L50" i="29"/>
  <c r="K50" i="29"/>
  <c r="J50" i="29"/>
  <c r="I50" i="29"/>
  <c r="H50" i="29"/>
  <c r="G50" i="29"/>
  <c r="F50" i="29"/>
  <c r="E50" i="29"/>
  <c r="D50" i="29"/>
  <c r="B50" i="29"/>
  <c r="A50" i="29"/>
  <c r="CW49" i="29"/>
  <c r="CV49" i="29"/>
  <c r="CR49" i="29"/>
  <c r="CQ49" i="29"/>
  <c r="CP49" i="29"/>
  <c r="CO49" i="29"/>
  <c r="CN49" i="29"/>
  <c r="CM49" i="29"/>
  <c r="CL49" i="29"/>
  <c r="CK49" i="29"/>
  <c r="CJ49" i="29"/>
  <c r="CI49" i="29"/>
  <c r="CH49" i="29"/>
  <c r="CG49" i="29"/>
  <c r="CF49" i="29"/>
  <c r="CE49" i="29"/>
  <c r="CD49" i="29"/>
  <c r="CC49" i="29"/>
  <c r="CB49" i="29"/>
  <c r="CA49" i="29"/>
  <c r="BZ49" i="29"/>
  <c r="BY49" i="29"/>
  <c r="BX49" i="29"/>
  <c r="BW49" i="29"/>
  <c r="BV49" i="29"/>
  <c r="BU49" i="29"/>
  <c r="BT49" i="29"/>
  <c r="BS49" i="29"/>
  <c r="BR49" i="29"/>
  <c r="BQ49" i="29"/>
  <c r="BP49" i="29"/>
  <c r="BO49" i="29"/>
  <c r="BN49" i="29"/>
  <c r="BM49" i="29"/>
  <c r="BL49" i="29"/>
  <c r="BK49" i="29"/>
  <c r="BJ49" i="29"/>
  <c r="BI49" i="29"/>
  <c r="BH49" i="29"/>
  <c r="BG49" i="29"/>
  <c r="BF49" i="29"/>
  <c r="BE49" i="29"/>
  <c r="BD49" i="29"/>
  <c r="BC49" i="29"/>
  <c r="BB49" i="29"/>
  <c r="BA49" i="29"/>
  <c r="AZ49" i="29"/>
  <c r="AY49" i="29"/>
  <c r="AW49" i="29"/>
  <c r="AV49" i="29"/>
  <c r="AU49" i="29"/>
  <c r="AT49" i="29"/>
  <c r="AS49" i="29"/>
  <c r="AR49" i="29"/>
  <c r="AQ49" i="29"/>
  <c r="AP49" i="29"/>
  <c r="AO49" i="29"/>
  <c r="AN49" i="29"/>
  <c r="AM49" i="29"/>
  <c r="AL49" i="29"/>
  <c r="AK49" i="29"/>
  <c r="AJ49" i="29"/>
  <c r="AI49" i="29"/>
  <c r="AH49" i="29"/>
  <c r="AG49" i="29"/>
  <c r="AF49" i="29"/>
  <c r="AE49" i="29"/>
  <c r="AD49" i="29"/>
  <c r="AC49" i="29"/>
  <c r="AB49" i="29"/>
  <c r="AA49" i="29"/>
  <c r="Z49" i="29"/>
  <c r="Y49" i="29"/>
  <c r="X49" i="29"/>
  <c r="W49" i="29"/>
  <c r="V49" i="29"/>
  <c r="U49" i="29"/>
  <c r="T49" i="29"/>
  <c r="S49" i="29"/>
  <c r="R49" i="29"/>
  <c r="Q49" i="29"/>
  <c r="P49" i="29"/>
  <c r="O49" i="29"/>
  <c r="N49" i="29"/>
  <c r="M49" i="29"/>
  <c r="L49" i="29"/>
  <c r="K49" i="29"/>
  <c r="J49" i="29"/>
  <c r="I49" i="29"/>
  <c r="H49" i="29"/>
  <c r="G49" i="29"/>
  <c r="F49" i="29"/>
  <c r="E49" i="29"/>
  <c r="D49" i="29"/>
  <c r="B49" i="29"/>
  <c r="A49" i="29"/>
  <c r="CW48" i="29"/>
  <c r="CV48" i="29"/>
  <c r="CR48" i="29"/>
  <c r="CQ48" i="29"/>
  <c r="CP48" i="29"/>
  <c r="CO48" i="29"/>
  <c r="CN48" i="29"/>
  <c r="CM48" i="29"/>
  <c r="CL48" i="29"/>
  <c r="CK48" i="29"/>
  <c r="CJ48" i="29"/>
  <c r="CI48" i="29"/>
  <c r="CH48" i="29"/>
  <c r="CG48" i="29"/>
  <c r="CF48" i="29"/>
  <c r="CE48" i="29"/>
  <c r="CD48" i="29"/>
  <c r="CC48" i="29"/>
  <c r="CB48" i="29"/>
  <c r="CA48" i="29"/>
  <c r="BZ48" i="29"/>
  <c r="BY48" i="29"/>
  <c r="BX48" i="29"/>
  <c r="BW48" i="29"/>
  <c r="BV48" i="29"/>
  <c r="BU48" i="29"/>
  <c r="BT48" i="29"/>
  <c r="BS48" i="29"/>
  <c r="BR48" i="29"/>
  <c r="BQ48" i="29"/>
  <c r="BP48" i="29"/>
  <c r="BO48" i="29"/>
  <c r="BN48" i="29"/>
  <c r="BM48" i="29"/>
  <c r="BL48" i="29"/>
  <c r="BK48" i="29"/>
  <c r="BJ48" i="29"/>
  <c r="BI48" i="29"/>
  <c r="BH48" i="29"/>
  <c r="BG48" i="29"/>
  <c r="BF48" i="29"/>
  <c r="BE48" i="29"/>
  <c r="BD48" i="29"/>
  <c r="BC48" i="29"/>
  <c r="BB48" i="29"/>
  <c r="BA48" i="29"/>
  <c r="AZ48" i="29"/>
  <c r="AY48" i="29"/>
  <c r="AW48" i="29"/>
  <c r="AV48" i="29"/>
  <c r="AU48" i="29"/>
  <c r="AT48" i="29"/>
  <c r="AS48" i="29"/>
  <c r="AR48" i="29"/>
  <c r="AQ48" i="29"/>
  <c r="AP48" i="29"/>
  <c r="AO48" i="29"/>
  <c r="AN48" i="29"/>
  <c r="AM48" i="29"/>
  <c r="AL48" i="29"/>
  <c r="AK48" i="29"/>
  <c r="AJ48" i="29"/>
  <c r="AI48" i="29"/>
  <c r="AH48" i="29"/>
  <c r="AG48" i="29"/>
  <c r="AF48" i="29"/>
  <c r="AE48" i="29"/>
  <c r="AD48" i="29"/>
  <c r="AC48" i="29"/>
  <c r="AB48" i="29"/>
  <c r="AA48" i="29"/>
  <c r="Z48" i="29"/>
  <c r="Y48" i="29"/>
  <c r="X48" i="29"/>
  <c r="W48" i="29"/>
  <c r="V48" i="29"/>
  <c r="U48" i="29"/>
  <c r="T48" i="29"/>
  <c r="S48" i="29"/>
  <c r="R48" i="29"/>
  <c r="Q48" i="29"/>
  <c r="P48" i="29"/>
  <c r="O48" i="29"/>
  <c r="N48" i="29"/>
  <c r="M48" i="29"/>
  <c r="L48" i="29"/>
  <c r="K48" i="29"/>
  <c r="J48" i="29"/>
  <c r="I48" i="29"/>
  <c r="H48" i="29"/>
  <c r="G48" i="29"/>
  <c r="F48" i="29"/>
  <c r="E48" i="29"/>
  <c r="D48" i="29"/>
  <c r="B48" i="29"/>
  <c r="A48" i="29"/>
  <c r="CW47" i="29"/>
  <c r="CV47" i="29"/>
  <c r="CR47" i="29"/>
  <c r="CQ47" i="29"/>
  <c r="CP47" i="29"/>
  <c r="CO47" i="29"/>
  <c r="CN47" i="29"/>
  <c r="CM47" i="29"/>
  <c r="CL47" i="29"/>
  <c r="CK47" i="29"/>
  <c r="CJ47" i="29"/>
  <c r="CI47" i="29"/>
  <c r="CH47" i="29"/>
  <c r="CG47" i="29"/>
  <c r="CF47" i="29"/>
  <c r="CE47" i="29"/>
  <c r="CD47" i="29"/>
  <c r="CC47" i="29"/>
  <c r="CB47" i="29"/>
  <c r="CA47" i="29"/>
  <c r="BZ47" i="29"/>
  <c r="BY47" i="29"/>
  <c r="BX47" i="29"/>
  <c r="BW47" i="29"/>
  <c r="BV47" i="29"/>
  <c r="BU47" i="29"/>
  <c r="BT47" i="29"/>
  <c r="BS47" i="29"/>
  <c r="BR47" i="29"/>
  <c r="BQ47" i="29"/>
  <c r="BP47" i="29"/>
  <c r="BO47" i="29"/>
  <c r="BN47" i="29"/>
  <c r="BM47" i="29"/>
  <c r="BL47" i="29"/>
  <c r="BK47" i="29"/>
  <c r="BJ47" i="29"/>
  <c r="BI47" i="29"/>
  <c r="BH47" i="29"/>
  <c r="BG47" i="29"/>
  <c r="BF47" i="29"/>
  <c r="BE47" i="29"/>
  <c r="BD47" i="29"/>
  <c r="BC47" i="29"/>
  <c r="BB47" i="29"/>
  <c r="BA47" i="29"/>
  <c r="AZ47" i="29"/>
  <c r="AY47" i="29"/>
  <c r="AW47" i="29"/>
  <c r="AV47" i="29"/>
  <c r="AU47" i="29"/>
  <c r="AT47" i="29"/>
  <c r="AS47" i="29"/>
  <c r="AR47" i="29"/>
  <c r="AQ47" i="29"/>
  <c r="AP47" i="29"/>
  <c r="AO47" i="29"/>
  <c r="AN47" i="29"/>
  <c r="AM47" i="29"/>
  <c r="AL47" i="29"/>
  <c r="AK47" i="29"/>
  <c r="AJ47" i="29"/>
  <c r="AI47" i="29"/>
  <c r="AH47" i="29"/>
  <c r="AG47" i="29"/>
  <c r="AF47" i="29"/>
  <c r="AE47" i="29"/>
  <c r="AD47" i="29"/>
  <c r="AC47" i="29"/>
  <c r="AB47" i="29"/>
  <c r="AA47" i="29"/>
  <c r="Z47" i="29"/>
  <c r="Y47" i="29"/>
  <c r="X47" i="29"/>
  <c r="W47" i="29"/>
  <c r="V47" i="29"/>
  <c r="U47" i="29"/>
  <c r="T47" i="29"/>
  <c r="S47" i="29"/>
  <c r="R47" i="29"/>
  <c r="Q47" i="29"/>
  <c r="P47" i="29"/>
  <c r="O47" i="29"/>
  <c r="N47" i="29"/>
  <c r="M47" i="29"/>
  <c r="L47" i="29"/>
  <c r="K47" i="29"/>
  <c r="J47" i="29"/>
  <c r="I47" i="29"/>
  <c r="H47" i="29"/>
  <c r="G47" i="29"/>
  <c r="F47" i="29"/>
  <c r="E47" i="29"/>
  <c r="D47" i="29"/>
  <c r="B47" i="29"/>
  <c r="A47" i="29"/>
  <c r="CW46" i="29"/>
  <c r="CV46" i="29"/>
  <c r="CR46" i="29"/>
  <c r="CQ46" i="29"/>
  <c r="CP46" i="29"/>
  <c r="CO46" i="29"/>
  <c r="CN46" i="29"/>
  <c r="CM46" i="29"/>
  <c r="CL46" i="29"/>
  <c r="CK46" i="29"/>
  <c r="CJ46" i="29"/>
  <c r="CI46" i="29"/>
  <c r="CH46" i="29"/>
  <c r="CG46" i="29"/>
  <c r="CF46" i="29"/>
  <c r="CE46" i="29"/>
  <c r="CD46" i="29"/>
  <c r="CC46" i="29"/>
  <c r="CB46" i="29"/>
  <c r="CA46" i="29"/>
  <c r="BZ46" i="29"/>
  <c r="BY46" i="29"/>
  <c r="BX46" i="29"/>
  <c r="BW46" i="29"/>
  <c r="BV46" i="29"/>
  <c r="BU46" i="29"/>
  <c r="BT46" i="29"/>
  <c r="BS46" i="29"/>
  <c r="BR46" i="29"/>
  <c r="BQ46" i="29"/>
  <c r="BP46" i="29"/>
  <c r="BO46" i="29"/>
  <c r="BN46" i="29"/>
  <c r="BM46" i="29"/>
  <c r="BL46" i="29"/>
  <c r="BK46" i="29"/>
  <c r="BJ46" i="29"/>
  <c r="BI46" i="29"/>
  <c r="BH46" i="29"/>
  <c r="BG46" i="29"/>
  <c r="BF46" i="29"/>
  <c r="BE46" i="29"/>
  <c r="BD46" i="29"/>
  <c r="BC46" i="29"/>
  <c r="BB46" i="29"/>
  <c r="BA46" i="29"/>
  <c r="AZ46" i="29"/>
  <c r="AY46" i="29"/>
  <c r="AW46" i="29"/>
  <c r="AV46" i="29"/>
  <c r="AU46" i="29"/>
  <c r="AT46" i="29"/>
  <c r="AS46" i="29"/>
  <c r="AR46" i="29"/>
  <c r="AQ46" i="29"/>
  <c r="AP46" i="29"/>
  <c r="AO46" i="29"/>
  <c r="AN46" i="29"/>
  <c r="AM46" i="29"/>
  <c r="AL46" i="29"/>
  <c r="AK46" i="29"/>
  <c r="AJ46" i="29"/>
  <c r="AI46" i="29"/>
  <c r="AH46" i="29"/>
  <c r="AG46" i="29"/>
  <c r="AF46" i="29"/>
  <c r="AE46" i="29"/>
  <c r="AD46" i="29"/>
  <c r="AC46" i="29"/>
  <c r="AB46" i="29"/>
  <c r="AA46" i="29"/>
  <c r="Z46" i="29"/>
  <c r="Y46" i="29"/>
  <c r="X46" i="29"/>
  <c r="W46" i="29"/>
  <c r="V46" i="29"/>
  <c r="U46" i="29"/>
  <c r="T46" i="29"/>
  <c r="S46" i="29"/>
  <c r="R46" i="29"/>
  <c r="Q46" i="29"/>
  <c r="P46" i="29"/>
  <c r="O46" i="29"/>
  <c r="N46" i="29"/>
  <c r="M46" i="29"/>
  <c r="L46" i="29"/>
  <c r="K46" i="29"/>
  <c r="J46" i="29"/>
  <c r="I46" i="29"/>
  <c r="H46" i="29"/>
  <c r="G46" i="29"/>
  <c r="F46" i="29"/>
  <c r="E46" i="29"/>
  <c r="D46" i="29"/>
  <c r="B46" i="29"/>
  <c r="A46" i="29"/>
  <c r="CW45" i="29"/>
  <c r="CV45" i="29"/>
  <c r="CR45" i="29"/>
  <c r="CQ45" i="29"/>
  <c r="CP45" i="29"/>
  <c r="CO45" i="29"/>
  <c r="CN45" i="29"/>
  <c r="CM45" i="29"/>
  <c r="CL45" i="29"/>
  <c r="CK45" i="29"/>
  <c r="CJ45" i="29"/>
  <c r="CI45" i="29"/>
  <c r="CH45" i="29"/>
  <c r="CG45" i="29"/>
  <c r="CF45" i="29"/>
  <c r="CE45" i="29"/>
  <c r="CD45" i="29"/>
  <c r="CC45" i="29"/>
  <c r="CB45" i="29"/>
  <c r="CA45" i="29"/>
  <c r="BZ45" i="29"/>
  <c r="BY45" i="29"/>
  <c r="BX45" i="29"/>
  <c r="BW45" i="29"/>
  <c r="BV45" i="29"/>
  <c r="BU45" i="29"/>
  <c r="BT45" i="29"/>
  <c r="BS45" i="29"/>
  <c r="BR45" i="29"/>
  <c r="BQ45" i="29"/>
  <c r="BP45" i="29"/>
  <c r="BO45" i="29"/>
  <c r="BN45" i="29"/>
  <c r="BM45" i="29"/>
  <c r="BL45" i="29"/>
  <c r="BK45" i="29"/>
  <c r="BJ45" i="29"/>
  <c r="BI45" i="29"/>
  <c r="BH45" i="29"/>
  <c r="BG45" i="29"/>
  <c r="BF45" i="29"/>
  <c r="BE45" i="29"/>
  <c r="BD45" i="29"/>
  <c r="BC45" i="29"/>
  <c r="BB45" i="29"/>
  <c r="BA45" i="29"/>
  <c r="AZ45" i="29"/>
  <c r="AY45" i="29"/>
  <c r="AW45" i="29"/>
  <c r="AV45" i="29"/>
  <c r="AU45" i="29"/>
  <c r="AT45" i="29"/>
  <c r="AS45" i="29"/>
  <c r="AR45" i="29"/>
  <c r="AQ45" i="29"/>
  <c r="AP45" i="29"/>
  <c r="AO45" i="29"/>
  <c r="AN45" i="29"/>
  <c r="AM45" i="29"/>
  <c r="AL45" i="29"/>
  <c r="AK45" i="29"/>
  <c r="AJ45" i="29"/>
  <c r="AI45" i="29"/>
  <c r="AH45" i="29"/>
  <c r="AG45" i="29"/>
  <c r="AF45" i="29"/>
  <c r="AE45" i="29"/>
  <c r="AD45" i="29"/>
  <c r="AC45" i="29"/>
  <c r="AB45" i="29"/>
  <c r="AA45" i="29"/>
  <c r="Z45" i="29"/>
  <c r="Y45" i="29"/>
  <c r="X45" i="29"/>
  <c r="W45" i="29"/>
  <c r="V45" i="29"/>
  <c r="U45" i="29"/>
  <c r="T45" i="29"/>
  <c r="S45" i="29"/>
  <c r="R45" i="29"/>
  <c r="Q45" i="29"/>
  <c r="P45" i="29"/>
  <c r="O45" i="29"/>
  <c r="N45" i="29"/>
  <c r="M45" i="29"/>
  <c r="L45" i="29"/>
  <c r="K45" i="29"/>
  <c r="J45" i="29"/>
  <c r="I45" i="29"/>
  <c r="H45" i="29"/>
  <c r="G45" i="29"/>
  <c r="F45" i="29"/>
  <c r="E45" i="29"/>
  <c r="D45" i="29"/>
  <c r="C45" i="29"/>
  <c r="B45" i="29"/>
  <c r="A45" i="29"/>
  <c r="CW44" i="29"/>
  <c r="CV44" i="29"/>
  <c r="CR44" i="29"/>
  <c r="CQ44" i="29"/>
  <c r="CP44" i="29"/>
  <c r="CO44" i="29"/>
  <c r="CN44" i="29"/>
  <c r="CM44" i="29"/>
  <c r="CL44" i="29"/>
  <c r="CK44" i="29"/>
  <c r="CJ44" i="29"/>
  <c r="CI44" i="29"/>
  <c r="CH44" i="29"/>
  <c r="CG44" i="29"/>
  <c r="CF44" i="29"/>
  <c r="CE44" i="29"/>
  <c r="CD44" i="29"/>
  <c r="CC44" i="29"/>
  <c r="CB44" i="29"/>
  <c r="CA44" i="29"/>
  <c r="BZ44" i="29"/>
  <c r="BY44" i="29"/>
  <c r="BX44" i="29"/>
  <c r="BW44" i="29"/>
  <c r="BV44" i="29"/>
  <c r="BU44" i="29"/>
  <c r="BT44" i="29"/>
  <c r="BS44" i="29"/>
  <c r="BR44" i="29"/>
  <c r="BQ44" i="29"/>
  <c r="BP44" i="29"/>
  <c r="BO44" i="29"/>
  <c r="BN44" i="29"/>
  <c r="BM44" i="29"/>
  <c r="BL44" i="29"/>
  <c r="BK44" i="29"/>
  <c r="BJ44" i="29"/>
  <c r="BI44" i="29"/>
  <c r="BH44" i="29"/>
  <c r="BG44" i="29"/>
  <c r="BF44" i="29"/>
  <c r="BE44" i="29"/>
  <c r="BD44" i="29"/>
  <c r="BC44" i="29"/>
  <c r="BB44" i="29"/>
  <c r="BA44" i="29"/>
  <c r="AZ44" i="29"/>
  <c r="AY44" i="29"/>
  <c r="AW44" i="29"/>
  <c r="AV44" i="29"/>
  <c r="AU44" i="29"/>
  <c r="AT44" i="29"/>
  <c r="AS44" i="29"/>
  <c r="AR44" i="29"/>
  <c r="AQ44" i="29"/>
  <c r="AP44" i="29"/>
  <c r="AO44" i="29"/>
  <c r="AN44" i="29"/>
  <c r="AM44" i="29"/>
  <c r="AL44" i="29"/>
  <c r="AK44" i="29"/>
  <c r="AJ44" i="29"/>
  <c r="AI44" i="29"/>
  <c r="AH44" i="29"/>
  <c r="AG44" i="29"/>
  <c r="AF44" i="29"/>
  <c r="AE44" i="29"/>
  <c r="AD44" i="29"/>
  <c r="AC44" i="29"/>
  <c r="AB44" i="29"/>
  <c r="AA44" i="29"/>
  <c r="Z44" i="29"/>
  <c r="Y44" i="29"/>
  <c r="X44" i="29"/>
  <c r="W44" i="29"/>
  <c r="V44" i="29"/>
  <c r="U44" i="29"/>
  <c r="T44" i="29"/>
  <c r="S44" i="29"/>
  <c r="R44" i="29"/>
  <c r="Q44" i="29"/>
  <c r="P44" i="29"/>
  <c r="O44" i="29"/>
  <c r="N44" i="29"/>
  <c r="M44" i="29"/>
  <c r="L44" i="29"/>
  <c r="K44" i="29"/>
  <c r="J44" i="29"/>
  <c r="I44" i="29"/>
  <c r="H44" i="29"/>
  <c r="G44" i="29"/>
  <c r="F44" i="29"/>
  <c r="E44" i="29"/>
  <c r="D44" i="29"/>
  <c r="C44" i="29"/>
  <c r="B44" i="29"/>
  <c r="A44" i="29"/>
  <c r="CW43" i="29"/>
  <c r="CV43" i="29"/>
  <c r="CR43" i="29"/>
  <c r="CQ43" i="29"/>
  <c r="CP43" i="29"/>
  <c r="CO43" i="29"/>
  <c r="CN43" i="29"/>
  <c r="CM43" i="29"/>
  <c r="CL43" i="29"/>
  <c r="CK43" i="29"/>
  <c r="CJ43" i="29"/>
  <c r="CI43" i="29"/>
  <c r="CH43" i="29"/>
  <c r="CG43" i="29"/>
  <c r="CF43" i="29"/>
  <c r="CE43" i="29"/>
  <c r="CD43" i="29"/>
  <c r="CC43" i="29"/>
  <c r="CB43" i="29"/>
  <c r="CA43" i="29"/>
  <c r="BZ43" i="29"/>
  <c r="BY43" i="29"/>
  <c r="BX43" i="29"/>
  <c r="BW43" i="29"/>
  <c r="BV43" i="29"/>
  <c r="BU43" i="29"/>
  <c r="BT43" i="29"/>
  <c r="BS43" i="29"/>
  <c r="BR43" i="29"/>
  <c r="BQ43" i="29"/>
  <c r="BP43" i="29"/>
  <c r="BO43" i="29"/>
  <c r="BN43" i="29"/>
  <c r="BM43" i="29"/>
  <c r="BL43" i="29"/>
  <c r="BK43" i="29"/>
  <c r="BJ43" i="29"/>
  <c r="BI43" i="29"/>
  <c r="BH43" i="29"/>
  <c r="BG43" i="29"/>
  <c r="BF43" i="29"/>
  <c r="BE43" i="29"/>
  <c r="BD43" i="29"/>
  <c r="BC43" i="29"/>
  <c r="BB43" i="29"/>
  <c r="BA43" i="29"/>
  <c r="AZ43" i="29"/>
  <c r="AY43" i="29"/>
  <c r="AW43" i="29"/>
  <c r="AV43" i="29"/>
  <c r="AU43" i="29"/>
  <c r="AT43" i="29"/>
  <c r="AS43" i="29"/>
  <c r="AR43" i="29"/>
  <c r="AQ43" i="29"/>
  <c r="AP43" i="29"/>
  <c r="AO43" i="29"/>
  <c r="AN43" i="29"/>
  <c r="AM43" i="29"/>
  <c r="AL43" i="29"/>
  <c r="AK43" i="29"/>
  <c r="AJ43" i="29"/>
  <c r="AI43" i="29"/>
  <c r="AH43" i="29"/>
  <c r="AG43" i="29"/>
  <c r="AF43" i="29"/>
  <c r="AE43" i="29"/>
  <c r="AD43" i="29"/>
  <c r="AC43" i="29"/>
  <c r="AB43" i="29"/>
  <c r="AA43" i="29"/>
  <c r="Z43" i="29"/>
  <c r="Y43" i="29"/>
  <c r="X43" i="29"/>
  <c r="W43" i="29"/>
  <c r="V43" i="29"/>
  <c r="U43" i="29"/>
  <c r="T43" i="29"/>
  <c r="S43" i="29"/>
  <c r="R43" i="29"/>
  <c r="Q43" i="29"/>
  <c r="P43" i="29"/>
  <c r="O43" i="29"/>
  <c r="N43" i="29"/>
  <c r="M43" i="29"/>
  <c r="L43" i="29"/>
  <c r="K43" i="29"/>
  <c r="J43" i="29"/>
  <c r="I43" i="29"/>
  <c r="H43" i="29"/>
  <c r="G43" i="29"/>
  <c r="F43" i="29"/>
  <c r="E43" i="29"/>
  <c r="D43" i="29"/>
  <c r="B43" i="29"/>
  <c r="A43" i="29"/>
  <c r="CW42" i="29"/>
  <c r="CV42" i="29"/>
  <c r="CR42" i="29"/>
  <c r="CQ42" i="29"/>
  <c r="CP42" i="29"/>
  <c r="CO42" i="29"/>
  <c r="CN42" i="29"/>
  <c r="CM42" i="29"/>
  <c r="CL42" i="29"/>
  <c r="CK42" i="29"/>
  <c r="CJ42" i="29"/>
  <c r="CI42" i="29"/>
  <c r="CH42" i="29"/>
  <c r="CG42" i="29"/>
  <c r="CF42" i="29"/>
  <c r="CE42" i="29"/>
  <c r="CD42" i="29"/>
  <c r="CC42" i="29"/>
  <c r="CB42" i="29"/>
  <c r="CA42" i="29"/>
  <c r="BZ42" i="29"/>
  <c r="BY42" i="29"/>
  <c r="BX42" i="29"/>
  <c r="BW42" i="29"/>
  <c r="BV42" i="29"/>
  <c r="BU42" i="29"/>
  <c r="BT42" i="29"/>
  <c r="BS42" i="29"/>
  <c r="BR42" i="29"/>
  <c r="BQ42" i="29"/>
  <c r="BP42" i="29"/>
  <c r="BO42" i="29"/>
  <c r="BN42" i="29"/>
  <c r="BM42" i="29"/>
  <c r="BL42" i="29"/>
  <c r="BK42" i="29"/>
  <c r="BJ42" i="29"/>
  <c r="BI42" i="29"/>
  <c r="BH42" i="29"/>
  <c r="BG42" i="29"/>
  <c r="BF42" i="29"/>
  <c r="BE42" i="29"/>
  <c r="BD42" i="29"/>
  <c r="BC42" i="29"/>
  <c r="BB42" i="29"/>
  <c r="BA42" i="29"/>
  <c r="AZ42" i="29"/>
  <c r="AY42" i="29"/>
  <c r="AW42" i="29"/>
  <c r="AV42" i="29"/>
  <c r="AU42" i="29"/>
  <c r="AT42" i="29"/>
  <c r="AS42" i="29"/>
  <c r="AR42" i="29"/>
  <c r="AQ42" i="29"/>
  <c r="AP42" i="29"/>
  <c r="AO42" i="29"/>
  <c r="AN42" i="29"/>
  <c r="AM42" i="29"/>
  <c r="AL42" i="29"/>
  <c r="AK42" i="29"/>
  <c r="AJ42" i="29"/>
  <c r="AI42" i="29"/>
  <c r="AH42" i="29"/>
  <c r="AG42" i="29"/>
  <c r="AF42" i="29"/>
  <c r="AE42" i="29"/>
  <c r="AD42" i="29"/>
  <c r="AC42" i="29"/>
  <c r="AB42" i="29"/>
  <c r="AA42" i="29"/>
  <c r="Z42" i="29"/>
  <c r="Y42" i="29"/>
  <c r="X42" i="29"/>
  <c r="W42" i="29"/>
  <c r="V42" i="29"/>
  <c r="U42" i="29"/>
  <c r="T42" i="29"/>
  <c r="S42" i="29"/>
  <c r="R42" i="29"/>
  <c r="Q42" i="29"/>
  <c r="P42" i="29"/>
  <c r="O42" i="29"/>
  <c r="N42" i="29"/>
  <c r="M42" i="29"/>
  <c r="L42" i="29"/>
  <c r="K42" i="29"/>
  <c r="J42" i="29"/>
  <c r="I42" i="29"/>
  <c r="H42" i="29"/>
  <c r="G42" i="29"/>
  <c r="F42" i="29"/>
  <c r="E42" i="29"/>
  <c r="D42" i="29"/>
  <c r="A42" i="29"/>
  <c r="CW40" i="29"/>
  <c r="CV40" i="29"/>
  <c r="BC40" i="29"/>
  <c r="H40" i="29"/>
  <c r="C40" i="29"/>
  <c r="B40" i="29"/>
  <c r="BBY36" i="29"/>
  <c r="BBX36" i="29"/>
  <c r="BBW36" i="29"/>
  <c r="BBV36" i="29"/>
  <c r="BBU36" i="29"/>
  <c r="BBT36" i="29"/>
  <c r="BBS36" i="29"/>
  <c r="BBR36" i="29"/>
  <c r="BBQ36" i="29"/>
  <c r="BBP36" i="29"/>
  <c r="BBO36" i="29"/>
  <c r="BBN36" i="29"/>
  <c r="BBM36" i="29"/>
  <c r="BBL36" i="29"/>
  <c r="BBK36" i="29"/>
  <c r="BBJ36" i="29"/>
  <c r="BBI36" i="29"/>
  <c r="BBH36" i="29"/>
  <c r="BBG36" i="29"/>
  <c r="BBF36" i="29"/>
  <c r="BBE36" i="29"/>
  <c r="BBD36" i="29"/>
  <c r="BBC36" i="29"/>
  <c r="BBB36" i="29"/>
  <c r="BBA36" i="29"/>
  <c r="BAZ36" i="29"/>
  <c r="BAY36" i="29"/>
  <c r="BAX36" i="29"/>
  <c r="BAW36" i="29"/>
  <c r="BAV36" i="29"/>
  <c r="BAU36" i="29"/>
  <c r="BAT36" i="29"/>
  <c r="BAS36" i="29"/>
  <c r="BAR36" i="29"/>
  <c r="BAQ36" i="29"/>
  <c r="BAP36" i="29"/>
  <c r="BAO36" i="29"/>
  <c r="BAN36" i="29"/>
  <c r="BAM36" i="29"/>
  <c r="BAL36" i="29"/>
  <c r="BAK36" i="29"/>
  <c r="BAJ36" i="29"/>
  <c r="BAI36" i="29"/>
  <c r="BAH36" i="29"/>
  <c r="BAG36" i="29"/>
  <c r="BAF36" i="29"/>
  <c r="BAE36" i="29"/>
  <c r="BAD36" i="29"/>
  <c r="BAC36" i="29"/>
  <c r="BAB36" i="29"/>
  <c r="BAA36" i="29"/>
  <c r="AZZ36" i="29"/>
  <c r="AZY36" i="29"/>
  <c r="AZX36" i="29"/>
  <c r="AZW36" i="29"/>
  <c r="AZV36" i="29"/>
  <c r="AZU36" i="29"/>
  <c r="AZT36" i="29"/>
  <c r="AZS36" i="29"/>
  <c r="AZR36" i="29"/>
  <c r="AZQ36" i="29"/>
  <c r="AZP36" i="29"/>
  <c r="AZO36" i="29"/>
  <c r="AZN36" i="29"/>
  <c r="AZM36" i="29"/>
  <c r="AZL36" i="29"/>
  <c r="AZK36" i="29"/>
  <c r="AZJ36" i="29"/>
  <c r="AZI36" i="29"/>
  <c r="AZH36" i="29"/>
  <c r="AZG36" i="29"/>
  <c r="AZF36" i="29"/>
  <c r="AZE36" i="29"/>
  <c r="AZD36" i="29"/>
  <c r="AZC36" i="29"/>
  <c r="AZB36" i="29"/>
  <c r="AZA36" i="29"/>
  <c r="AYZ36" i="29"/>
  <c r="AYY36" i="29"/>
  <c r="AYX36" i="29"/>
  <c r="AYW36" i="29"/>
  <c r="AYV36" i="29"/>
  <c r="AYU36" i="29"/>
  <c r="AYT36" i="29"/>
  <c r="AYS36" i="29"/>
  <c r="AYR36" i="29"/>
  <c r="AYQ36" i="29"/>
  <c r="AYP36" i="29"/>
  <c r="AYO36" i="29"/>
  <c r="AYN36" i="29"/>
  <c r="AYM36" i="29"/>
  <c r="AYL36" i="29"/>
  <c r="AYK36" i="29"/>
  <c r="AYJ36" i="29"/>
  <c r="AYI36" i="29"/>
  <c r="AYH36" i="29"/>
  <c r="AYG36" i="29"/>
  <c r="AYF36" i="29"/>
  <c r="AYE36" i="29"/>
  <c r="AYD36" i="29"/>
  <c r="AYC36" i="29"/>
  <c r="AYB36" i="29"/>
  <c r="AYA36" i="29"/>
  <c r="AXZ36" i="29"/>
  <c r="AXY36" i="29"/>
  <c r="AXX36" i="29"/>
  <c r="AXW36" i="29"/>
  <c r="AXV36" i="29"/>
  <c r="AXU36" i="29"/>
  <c r="AXT36" i="29"/>
  <c r="AXS36" i="29"/>
  <c r="AXR36" i="29"/>
  <c r="AXQ36" i="29"/>
  <c r="AXP36" i="29"/>
  <c r="AXO36" i="29"/>
  <c r="AXN36" i="29"/>
  <c r="AXM36" i="29"/>
  <c r="AXL36" i="29"/>
  <c r="AXK36" i="29"/>
  <c r="AXJ36" i="29"/>
  <c r="AXI36" i="29"/>
  <c r="AXH36" i="29"/>
  <c r="AXG36" i="29"/>
  <c r="AXF36" i="29"/>
  <c r="AXE36" i="29"/>
  <c r="AXD36" i="29"/>
  <c r="AXC36" i="29"/>
  <c r="AXB36" i="29"/>
  <c r="AXA36" i="29"/>
  <c r="AWZ36" i="29"/>
  <c r="AWY36" i="29"/>
  <c r="AWX36" i="29"/>
  <c r="AWW36" i="29"/>
  <c r="AWV36" i="29"/>
  <c r="AWU36" i="29"/>
  <c r="AWT36" i="29"/>
  <c r="AWS36" i="29"/>
  <c r="AWR36" i="29"/>
  <c r="AWQ36" i="29"/>
  <c r="AWP36" i="29"/>
  <c r="AWO36" i="29"/>
  <c r="AWN36" i="29"/>
  <c r="AWM36" i="29"/>
  <c r="AWL36" i="29"/>
  <c r="AWK36" i="29"/>
  <c r="AWJ36" i="29"/>
  <c r="AWI36" i="29"/>
  <c r="AWH36" i="29"/>
  <c r="AWG36" i="29"/>
  <c r="AWF36" i="29"/>
  <c r="AWE36" i="29"/>
  <c r="AWD36" i="29"/>
  <c r="AWC36" i="29"/>
  <c r="AWB36" i="29"/>
  <c r="AWA36" i="29"/>
  <c r="AVZ36" i="29"/>
  <c r="AVY36" i="29"/>
  <c r="AVX36" i="29"/>
  <c r="AVW36" i="29"/>
  <c r="AVV36" i="29"/>
  <c r="AVU36" i="29"/>
  <c r="AVT36" i="29"/>
  <c r="AVS36" i="29"/>
  <c r="AVR36" i="29"/>
  <c r="AVQ36" i="29"/>
  <c r="AVP36" i="29"/>
  <c r="AVO36" i="29"/>
  <c r="AVN36" i="29"/>
  <c r="AVM36" i="29"/>
  <c r="AVL36" i="29"/>
  <c r="AVK36" i="29"/>
  <c r="AVJ36" i="29"/>
  <c r="AVI36" i="29"/>
  <c r="AVH36" i="29"/>
  <c r="AVG36" i="29"/>
  <c r="AVF36" i="29"/>
  <c r="AVE36" i="29"/>
  <c r="AVD36" i="29"/>
  <c r="AVC36" i="29"/>
  <c r="AVB36" i="29"/>
  <c r="AVA36" i="29"/>
  <c r="AUZ36" i="29"/>
  <c r="AUY36" i="29"/>
  <c r="AUX36" i="29"/>
  <c r="AUW36" i="29"/>
  <c r="AUV36" i="29"/>
  <c r="AUU36" i="29"/>
  <c r="AUT36" i="29"/>
  <c r="AUS36" i="29"/>
  <c r="AUR36" i="29"/>
  <c r="AUQ36" i="29"/>
  <c r="AUP36" i="29"/>
  <c r="AUO36" i="29"/>
  <c r="AUN36" i="29"/>
  <c r="AUM36" i="29"/>
  <c r="AUL36" i="29"/>
  <c r="AUK36" i="29"/>
  <c r="AUJ36" i="29"/>
  <c r="AUI36" i="29"/>
  <c r="AUH36" i="29"/>
  <c r="AUG36" i="29"/>
  <c r="AUF36" i="29"/>
  <c r="AUE36" i="29"/>
  <c r="AUD36" i="29"/>
  <c r="AUC36" i="29"/>
  <c r="AUB36" i="29"/>
  <c r="AUA36" i="29"/>
  <c r="ATZ36" i="29"/>
  <c r="ATY36" i="29"/>
  <c r="ATX36" i="29"/>
  <c r="ATW36" i="29"/>
  <c r="ATV36" i="29"/>
  <c r="ATU36" i="29"/>
  <c r="ATT36" i="29"/>
  <c r="ATS36" i="29"/>
  <c r="ATR36" i="29"/>
  <c r="ATQ36" i="29"/>
  <c r="ATP36" i="29"/>
  <c r="ATO36" i="29"/>
  <c r="ATN36" i="29"/>
  <c r="ATM36" i="29"/>
  <c r="ATL36" i="29"/>
  <c r="ATK36" i="29"/>
  <c r="ATJ36" i="29"/>
  <c r="ATI36" i="29"/>
  <c r="ATH36" i="29"/>
  <c r="ATG36" i="29"/>
  <c r="ATF36" i="29"/>
  <c r="ATE36" i="29"/>
  <c r="ATD36" i="29"/>
  <c r="ATC36" i="29"/>
  <c r="ATB36" i="29"/>
  <c r="ATA36" i="29"/>
  <c r="ASZ36" i="29"/>
  <c r="ASY36" i="29"/>
  <c r="ASX36" i="29"/>
  <c r="ASW36" i="29"/>
  <c r="ASV36" i="29"/>
  <c r="ASU36" i="29"/>
  <c r="AST36" i="29"/>
  <c r="ASS36" i="29"/>
  <c r="ASR36" i="29"/>
  <c r="ASQ36" i="29"/>
  <c r="ASP36" i="29"/>
  <c r="ASO36" i="29"/>
  <c r="ASN36" i="29"/>
  <c r="ASM36" i="29"/>
  <c r="ASL36" i="29"/>
  <c r="ASK36" i="29"/>
  <c r="ASJ36" i="29"/>
  <c r="ASI36" i="29"/>
  <c r="ASH36" i="29"/>
  <c r="ASG36" i="29"/>
  <c r="ASF36" i="29"/>
  <c r="ASE36" i="29"/>
  <c r="ASD36" i="29"/>
  <c r="ASC36" i="29"/>
  <c r="ASB36" i="29"/>
  <c r="ASA36" i="29"/>
  <c r="ARZ36" i="29"/>
  <c r="ARY36" i="29"/>
  <c r="ARX36" i="29"/>
  <c r="ARW36" i="29"/>
  <c r="ARV36" i="29"/>
  <c r="ARU36" i="29"/>
  <c r="ART36" i="29"/>
  <c r="ARS36" i="29"/>
  <c r="ARR36" i="29"/>
  <c r="ARQ36" i="29"/>
  <c r="ARP36" i="29"/>
  <c r="ARO36" i="29"/>
  <c r="ARN36" i="29"/>
  <c r="ARM36" i="29"/>
  <c r="ARL36" i="29"/>
  <c r="ARK36" i="29"/>
  <c r="ARJ36" i="29"/>
  <c r="ARI36" i="29"/>
  <c r="ARH36" i="29"/>
  <c r="ARG36" i="29"/>
  <c r="ARF36" i="29"/>
  <c r="ARE36" i="29"/>
  <c r="ARD36" i="29"/>
  <c r="ARC36" i="29"/>
  <c r="ARB36" i="29"/>
  <c r="ARA36" i="29"/>
  <c r="AQZ36" i="29"/>
  <c r="AQY36" i="29"/>
  <c r="AQX36" i="29"/>
  <c r="AQW36" i="29"/>
  <c r="AQV36" i="29"/>
  <c r="AQU36" i="29"/>
  <c r="AQT36" i="29"/>
  <c r="AQS36" i="29"/>
  <c r="AQR36" i="29"/>
  <c r="AQQ36" i="29"/>
  <c r="AQP36" i="29"/>
  <c r="AQO36" i="29"/>
  <c r="AQN36" i="29"/>
  <c r="AQM36" i="29"/>
  <c r="AQL36" i="29"/>
  <c r="AQK36" i="29"/>
  <c r="AQJ36" i="29"/>
  <c r="AQI36" i="29"/>
  <c r="AQH36" i="29"/>
  <c r="AQG36" i="29"/>
  <c r="AQF36" i="29"/>
  <c r="AQE36" i="29"/>
  <c r="AQD36" i="29"/>
  <c r="AQC36" i="29"/>
  <c r="AQB36" i="29"/>
  <c r="AQA36" i="29"/>
  <c r="APZ36" i="29"/>
  <c r="APY36" i="29"/>
  <c r="APX36" i="29"/>
  <c r="APW36" i="29"/>
  <c r="APV36" i="29"/>
  <c r="APU36" i="29"/>
  <c r="APT36" i="29"/>
  <c r="APS36" i="29"/>
  <c r="APR36" i="29"/>
  <c r="APQ36" i="29"/>
  <c r="APP36" i="29"/>
  <c r="APO36" i="29"/>
  <c r="APN36" i="29"/>
  <c r="APM36" i="29"/>
  <c r="APL36" i="29"/>
  <c r="APK36" i="29"/>
  <c r="APJ36" i="29"/>
  <c r="API36" i="29"/>
  <c r="APH36" i="29"/>
  <c r="APG36" i="29"/>
  <c r="APF36" i="29"/>
  <c r="APE36" i="29"/>
  <c r="APD36" i="29"/>
  <c r="APC36" i="29"/>
  <c r="APB36" i="29"/>
  <c r="APA36" i="29"/>
  <c r="AOZ36" i="29"/>
  <c r="AOY36" i="29"/>
  <c r="AOX36" i="29"/>
  <c r="AOW36" i="29"/>
  <c r="AOV36" i="29"/>
  <c r="AOU36" i="29"/>
  <c r="AOT36" i="29"/>
  <c r="AOS36" i="29"/>
  <c r="AOR36" i="29"/>
  <c r="AOQ36" i="29"/>
  <c r="AOP36" i="29"/>
  <c r="AOO36" i="29"/>
  <c r="AON36" i="29"/>
  <c r="AOM36" i="29"/>
  <c r="AOL36" i="29"/>
  <c r="AOK36" i="29"/>
  <c r="AOJ36" i="29"/>
  <c r="AOI36" i="29"/>
  <c r="AOH36" i="29"/>
  <c r="AOG36" i="29"/>
  <c r="AOF36" i="29"/>
  <c r="AOE36" i="29"/>
  <c r="AOD36" i="29"/>
  <c r="AOC36" i="29"/>
  <c r="AOB36" i="29"/>
  <c r="AOA36" i="29"/>
  <c r="ANZ36" i="29"/>
  <c r="ANY36" i="29"/>
  <c r="ANX36" i="29"/>
  <c r="ANW36" i="29"/>
  <c r="ANV36" i="29"/>
  <c r="ANU36" i="29"/>
  <c r="ANT36" i="29"/>
  <c r="ANS36" i="29"/>
  <c r="ANR36" i="29"/>
  <c r="ANQ36" i="29"/>
  <c r="ANP36" i="29"/>
  <c r="ANO36" i="29"/>
  <c r="ANN36" i="29"/>
  <c r="ANM36" i="29"/>
  <c r="ANL36" i="29"/>
  <c r="ANK36" i="29"/>
  <c r="ANJ36" i="29"/>
  <c r="ANI36" i="29"/>
  <c r="ANH36" i="29"/>
  <c r="ANG36" i="29"/>
  <c r="ANF36" i="29"/>
  <c r="ANE36" i="29"/>
  <c r="AND36" i="29"/>
  <c r="ANC36" i="29"/>
  <c r="ANB36" i="29"/>
  <c r="ANA36" i="29"/>
  <c r="AMZ36" i="29"/>
  <c r="AMY36" i="29"/>
  <c r="AMX36" i="29"/>
  <c r="AMW36" i="29"/>
  <c r="AMV36" i="29"/>
  <c r="AMU36" i="29"/>
  <c r="AMT36" i="29"/>
  <c r="AMS36" i="29"/>
  <c r="AMR36" i="29"/>
  <c r="AMQ36" i="29"/>
  <c r="AMP36" i="29"/>
  <c r="AMO36" i="29"/>
  <c r="AMN36" i="29"/>
  <c r="AMM36" i="29"/>
  <c r="AML36" i="29"/>
  <c r="AMK36" i="29"/>
  <c r="AMJ36" i="29"/>
  <c r="AMI36" i="29"/>
  <c r="AMH36" i="29"/>
  <c r="AMG36" i="29"/>
  <c r="AMF36" i="29"/>
  <c r="AME36" i="29"/>
  <c r="AMD36" i="29"/>
  <c r="AMC36" i="29"/>
  <c r="AMB36" i="29"/>
  <c r="AMA36" i="29"/>
  <c r="ALZ36" i="29"/>
  <c r="ALY36" i="29"/>
  <c r="ALX36" i="29"/>
  <c r="ALW36" i="29"/>
  <c r="ALV36" i="29"/>
  <c r="ALU36" i="29"/>
  <c r="ALT36" i="29"/>
  <c r="ALS36" i="29"/>
  <c r="ALR36" i="29"/>
  <c r="ALQ36" i="29"/>
  <c r="ALP36" i="29"/>
  <c r="ALO36" i="29"/>
  <c r="ALN36" i="29"/>
  <c r="ALM36" i="29"/>
  <c r="ALL36" i="29"/>
  <c r="ALK36" i="29"/>
  <c r="ALJ36" i="29"/>
  <c r="ALI36" i="29"/>
  <c r="ALH36" i="29"/>
  <c r="ALG36" i="29"/>
  <c r="ALF36" i="29"/>
  <c r="ALE36" i="29"/>
  <c r="ALD36" i="29"/>
  <c r="ALC36" i="29"/>
  <c r="ALB36" i="29"/>
  <c r="ALA36" i="29"/>
  <c r="AKZ36" i="29"/>
  <c r="AKY36" i="29"/>
  <c r="AKX36" i="29"/>
  <c r="AKW36" i="29"/>
  <c r="AKV36" i="29"/>
  <c r="AKU36" i="29"/>
  <c r="AKT36" i="29"/>
  <c r="AKS36" i="29"/>
  <c r="AKR36" i="29"/>
  <c r="AKQ36" i="29"/>
  <c r="AKP36" i="29"/>
  <c r="AKO36" i="29"/>
  <c r="AKN36" i="29"/>
  <c r="AKM36" i="29"/>
  <c r="AKL36" i="29"/>
  <c r="AKK36" i="29"/>
  <c r="AKJ36" i="29"/>
  <c r="AKI36" i="29"/>
  <c r="AKH36" i="29"/>
  <c r="AKG36" i="29"/>
  <c r="AKF36" i="29"/>
  <c r="AKE36" i="29"/>
  <c r="AKD36" i="29"/>
  <c r="AKC36" i="29"/>
  <c r="AKB36" i="29"/>
  <c r="AKA36" i="29"/>
  <c r="AJZ36" i="29"/>
  <c r="AJY36" i="29"/>
  <c r="AJX36" i="29"/>
  <c r="AJW36" i="29"/>
  <c r="AJV36" i="29"/>
  <c r="AJU36" i="29"/>
  <c r="AJT36" i="29"/>
  <c r="AJS36" i="29"/>
  <c r="AJR36" i="29"/>
  <c r="AJQ36" i="29"/>
  <c r="AJP36" i="29"/>
  <c r="AJO36" i="29"/>
  <c r="AJN36" i="29"/>
  <c r="AJM36" i="29"/>
  <c r="AJL36" i="29"/>
  <c r="AJK36" i="29"/>
  <c r="AJJ36" i="29"/>
  <c r="AJI36" i="29"/>
  <c r="AJH36" i="29"/>
  <c r="AJG36" i="29"/>
  <c r="AJF36" i="29"/>
  <c r="AJE36" i="29"/>
  <c r="AJD36" i="29"/>
  <c r="AJC36" i="29"/>
  <c r="AJB36" i="29"/>
  <c r="AJA36" i="29"/>
  <c r="AIZ36" i="29"/>
  <c r="AIY36" i="29"/>
  <c r="AIX36" i="29"/>
  <c r="AIW36" i="29"/>
  <c r="AIV36" i="29"/>
  <c r="AIU36" i="29"/>
  <c r="AIT36" i="29"/>
  <c r="AIS36" i="29"/>
  <c r="AIR36" i="29"/>
  <c r="AIQ36" i="29"/>
  <c r="AIP36" i="29"/>
  <c r="AIO36" i="29"/>
  <c r="AIN36" i="29"/>
  <c r="AIM36" i="29"/>
  <c r="AIL36" i="29"/>
  <c r="AIK36" i="29"/>
  <c r="AIJ36" i="29"/>
  <c r="AII36" i="29"/>
  <c r="AIH36" i="29"/>
  <c r="AIG36" i="29"/>
  <c r="AIF36" i="29"/>
  <c r="AIE36" i="29"/>
  <c r="AID36" i="29"/>
  <c r="AIC36" i="29"/>
  <c r="AIB36" i="29"/>
  <c r="AIA36" i="29"/>
  <c r="AHZ36" i="29"/>
  <c r="AHY36" i="29"/>
  <c r="AHX36" i="29"/>
  <c r="AHW36" i="29"/>
  <c r="AHV36" i="29"/>
  <c r="AHU36" i="29"/>
  <c r="AHT36" i="29"/>
  <c r="AHS36" i="29"/>
  <c r="AHR36" i="29"/>
  <c r="AHQ36" i="29"/>
  <c r="AHP36" i="29"/>
  <c r="AHO36" i="29"/>
  <c r="AHN36" i="29"/>
  <c r="AHM36" i="29"/>
  <c r="AHL36" i="29"/>
  <c r="AHK36" i="29"/>
  <c r="AHJ36" i="29"/>
  <c r="AHI36" i="29"/>
  <c r="AHH36" i="29"/>
  <c r="AHG36" i="29"/>
  <c r="AHF36" i="29"/>
  <c r="AHE36" i="29"/>
  <c r="AHD36" i="29"/>
  <c r="AHC36" i="29"/>
  <c r="AHB36" i="29"/>
  <c r="AHA36" i="29"/>
  <c r="AGZ36" i="29"/>
  <c r="AGY36" i="29"/>
  <c r="AGX36" i="29"/>
  <c r="AGW36" i="29"/>
  <c r="AGV36" i="29"/>
  <c r="AGU36" i="29"/>
  <c r="AGT36" i="29"/>
  <c r="AGS36" i="29"/>
  <c r="AGR36" i="29"/>
  <c r="AGQ36" i="29"/>
  <c r="AGP36" i="29"/>
  <c r="AGO36" i="29"/>
  <c r="AGN36" i="29"/>
  <c r="AGM36" i="29"/>
  <c r="AGL36" i="29"/>
  <c r="AGK36" i="29"/>
  <c r="AGJ36" i="29"/>
  <c r="AGI36" i="29"/>
  <c r="AGH36" i="29"/>
  <c r="AGG36" i="29"/>
  <c r="AGF36" i="29"/>
  <c r="AGE36" i="29"/>
  <c r="AGD36" i="29"/>
  <c r="AGC36" i="29"/>
  <c r="AGB36" i="29"/>
  <c r="AGA36" i="29"/>
  <c r="AFZ36" i="29"/>
  <c r="AFY36" i="29"/>
  <c r="AFX36" i="29"/>
  <c r="AFW36" i="29"/>
  <c r="AFV36" i="29"/>
  <c r="AFU36" i="29"/>
  <c r="AFT36" i="29"/>
  <c r="AFS36" i="29"/>
  <c r="AFR36" i="29"/>
  <c r="AFQ36" i="29"/>
  <c r="AFP36" i="29"/>
  <c r="AFO36" i="29"/>
  <c r="AFN36" i="29"/>
  <c r="AFM36" i="29"/>
  <c r="AFL36" i="29"/>
  <c r="AFK36" i="29"/>
  <c r="AFJ36" i="29"/>
  <c r="AFI36" i="29"/>
  <c r="AFH36" i="29"/>
  <c r="AFG36" i="29"/>
  <c r="AFF36" i="29"/>
  <c r="AFE36" i="29"/>
  <c r="AFD36" i="29"/>
  <c r="AFC36" i="29"/>
  <c r="AFB36" i="29"/>
  <c r="AFA36" i="29"/>
  <c r="AEZ36" i="29"/>
  <c r="AEY36" i="29"/>
  <c r="AEX36" i="29"/>
  <c r="AEW36" i="29"/>
  <c r="AEV36" i="29"/>
  <c r="AEU36" i="29"/>
  <c r="AET36" i="29"/>
  <c r="AES36" i="29"/>
  <c r="AER36" i="29"/>
  <c r="AEQ36" i="29"/>
  <c r="AEP36" i="29"/>
  <c r="AEO36" i="29"/>
  <c r="AEN36" i="29"/>
  <c r="AEM36" i="29"/>
  <c r="AEL36" i="29"/>
  <c r="AEK36" i="29"/>
  <c r="AEJ36" i="29"/>
  <c r="AEI36" i="29"/>
  <c r="AEH36" i="29"/>
  <c r="AEG36" i="29"/>
  <c r="AEF36" i="29"/>
  <c r="AEE36" i="29"/>
  <c r="AED36" i="29"/>
  <c r="AEC36" i="29"/>
  <c r="AEB36" i="29"/>
  <c r="AEA36" i="29"/>
  <c r="ADZ36" i="29"/>
  <c r="ADY36" i="29"/>
  <c r="ADX36" i="29"/>
  <c r="ADW36" i="29"/>
  <c r="ADV36" i="29"/>
  <c r="ADU36" i="29"/>
  <c r="ADT36" i="29"/>
  <c r="ADS36" i="29"/>
  <c r="ADR36" i="29"/>
  <c r="ADQ36" i="29"/>
  <c r="ADP36" i="29"/>
  <c r="ADO36" i="29"/>
  <c r="ADN36" i="29"/>
  <c r="ADM36" i="29"/>
  <c r="ADL36" i="29"/>
  <c r="ADK36" i="29"/>
  <c r="ADJ36" i="29"/>
  <c r="ADI36" i="29"/>
  <c r="ADH36" i="29"/>
  <c r="ADG36" i="29"/>
  <c r="ADF36" i="29"/>
  <c r="ADE36" i="29"/>
  <c r="ADD36" i="29"/>
  <c r="ADC36" i="29"/>
  <c r="ADB36" i="29"/>
  <c r="ADA36" i="29"/>
  <c r="ACZ36" i="29"/>
  <c r="ACY36" i="29"/>
  <c r="ACX36" i="29"/>
  <c r="ACW36" i="29"/>
  <c r="ACV36" i="29"/>
  <c r="ACU36" i="29"/>
  <c r="ACT36" i="29"/>
  <c r="ACS36" i="29"/>
  <c r="ACR36" i="29"/>
  <c r="ACQ36" i="29"/>
  <c r="ACP36" i="29"/>
  <c r="ACO36" i="29"/>
  <c r="ACN36" i="29"/>
  <c r="ACM36" i="29"/>
  <c r="ACL36" i="29"/>
  <c r="ACK36" i="29"/>
  <c r="ACJ36" i="29"/>
  <c r="ACI36" i="29"/>
  <c r="ACH36" i="29"/>
  <c r="ACG36" i="29"/>
  <c r="ACF36" i="29"/>
  <c r="ACE36" i="29"/>
  <c r="ACD36" i="29"/>
  <c r="ACC36" i="29"/>
  <c r="ACB36" i="29"/>
  <c r="ACA36" i="29"/>
  <c r="ABZ36" i="29"/>
  <c r="ABY36" i="29"/>
  <c r="ABX36" i="29"/>
  <c r="ABW36" i="29"/>
  <c r="ABV36" i="29"/>
  <c r="ABU36" i="29"/>
  <c r="ABT36" i="29"/>
  <c r="ABS36" i="29"/>
  <c r="ABR36" i="29"/>
  <c r="ABQ36" i="29"/>
  <c r="ABP36" i="29"/>
  <c r="ABO36" i="29"/>
  <c r="ABN36" i="29"/>
  <c r="ABM36" i="29"/>
  <c r="ABL36" i="29"/>
  <c r="ABK36" i="29"/>
  <c r="ABJ36" i="29"/>
  <c r="ABI36" i="29"/>
  <c r="ABH36" i="29"/>
  <c r="ABG36" i="29"/>
  <c r="ABF36" i="29"/>
  <c r="ABE36" i="29"/>
  <c r="ABD36" i="29"/>
  <c r="ABC36" i="29"/>
  <c r="ABB36" i="29"/>
  <c r="ABA36" i="29"/>
  <c r="AAZ36" i="29"/>
  <c r="AAY36" i="29"/>
  <c r="AAX36" i="29"/>
  <c r="AAW36" i="29"/>
  <c r="AAV36" i="29"/>
  <c r="AAU36" i="29"/>
  <c r="AAT36" i="29"/>
  <c r="AAS36" i="29"/>
  <c r="AAR36" i="29"/>
  <c r="AAQ36" i="29"/>
  <c r="AAP36" i="29"/>
  <c r="AAO36" i="29"/>
  <c r="AAN36" i="29"/>
  <c r="AAM36" i="29"/>
  <c r="AAL36" i="29"/>
  <c r="AAK36" i="29"/>
  <c r="AAJ36" i="29"/>
  <c r="AAI36" i="29"/>
  <c r="AAH36" i="29"/>
  <c r="AAG36" i="29"/>
  <c r="AAF36" i="29"/>
  <c r="AAE36" i="29"/>
  <c r="AAD36" i="29"/>
  <c r="AAC36" i="29"/>
  <c r="AAB36" i="29"/>
  <c r="AAA36" i="29"/>
  <c r="ZZ36" i="29"/>
  <c r="ZY36" i="29"/>
  <c r="ZX36" i="29"/>
  <c r="ZW36" i="29"/>
  <c r="ZV36" i="29"/>
  <c r="ZU36" i="29"/>
  <c r="ZT36" i="29"/>
  <c r="ZS36" i="29"/>
  <c r="ZR36" i="29"/>
  <c r="ZQ36" i="29"/>
  <c r="ZP36" i="29"/>
  <c r="ZO36" i="29"/>
  <c r="ZN36" i="29"/>
  <c r="ZM36" i="29"/>
  <c r="ZL36" i="29"/>
  <c r="ZK36" i="29"/>
  <c r="ZJ36" i="29"/>
  <c r="ZI36" i="29"/>
  <c r="ZH36" i="29"/>
  <c r="ZG36" i="29"/>
  <c r="ZF36" i="29"/>
  <c r="ZE36" i="29"/>
  <c r="ZD36" i="29"/>
  <c r="ZC36" i="29"/>
  <c r="ZB36" i="29"/>
  <c r="ZA36" i="29"/>
  <c r="YZ36" i="29"/>
  <c r="YY36" i="29"/>
  <c r="YX36" i="29"/>
  <c r="YW36" i="29"/>
  <c r="YV36" i="29"/>
  <c r="YU36" i="29"/>
  <c r="YT36" i="29"/>
  <c r="YS36" i="29"/>
  <c r="YR36" i="29"/>
  <c r="YQ36" i="29"/>
  <c r="YP36" i="29"/>
  <c r="YO36" i="29"/>
  <c r="YN36" i="29"/>
  <c r="YM36" i="29"/>
  <c r="YL36" i="29"/>
  <c r="YK36" i="29"/>
  <c r="YJ36" i="29"/>
  <c r="YI36" i="29"/>
  <c r="YH36" i="29"/>
  <c r="YG36" i="29"/>
  <c r="YF36" i="29"/>
  <c r="YE36" i="29"/>
  <c r="YD36" i="29"/>
  <c r="YC36" i="29"/>
  <c r="YB36" i="29"/>
  <c r="YA36" i="29"/>
  <c r="XZ36" i="29"/>
  <c r="XY36" i="29"/>
  <c r="XX36" i="29"/>
  <c r="XW36" i="29"/>
  <c r="XV36" i="29"/>
  <c r="XU36" i="29"/>
  <c r="XT36" i="29"/>
  <c r="XS36" i="29"/>
  <c r="XR36" i="29"/>
  <c r="XQ36" i="29"/>
  <c r="XP36" i="29"/>
  <c r="XO36" i="29"/>
  <c r="XN36" i="29"/>
  <c r="XM36" i="29"/>
  <c r="XL36" i="29"/>
  <c r="XK36" i="29"/>
  <c r="XJ36" i="29"/>
  <c r="XI36" i="29"/>
  <c r="XH36" i="29"/>
  <c r="XG36" i="29"/>
  <c r="XF36" i="29"/>
  <c r="XE36" i="29"/>
  <c r="XD36" i="29"/>
  <c r="XC36" i="29"/>
  <c r="XB36" i="29"/>
  <c r="XA36" i="29"/>
  <c r="WZ36" i="29"/>
  <c r="WY36" i="29"/>
  <c r="WX36" i="29"/>
  <c r="WW36" i="29"/>
  <c r="WV36" i="29"/>
  <c r="WU36" i="29"/>
  <c r="WT36" i="29"/>
  <c r="WS36" i="29"/>
  <c r="WR36" i="29"/>
  <c r="WQ36" i="29"/>
  <c r="WP36" i="29"/>
  <c r="WO36" i="29"/>
  <c r="WN36" i="29"/>
  <c r="WM36" i="29"/>
  <c r="WL36" i="29"/>
  <c r="WK36" i="29"/>
  <c r="WJ36" i="29"/>
  <c r="WI36" i="29"/>
  <c r="WH36" i="29"/>
  <c r="WG36" i="29"/>
  <c r="WF36" i="29"/>
  <c r="WE36" i="29"/>
  <c r="WD36" i="29"/>
  <c r="WC36" i="29"/>
  <c r="WB36" i="29"/>
  <c r="WA36" i="29"/>
  <c r="VZ36" i="29"/>
  <c r="VY36" i="29"/>
  <c r="VX36" i="29"/>
  <c r="VW36" i="29"/>
  <c r="VV36" i="29"/>
  <c r="VU36" i="29"/>
  <c r="VT36" i="29"/>
  <c r="VS36" i="29"/>
  <c r="VR36" i="29"/>
  <c r="VQ36" i="29"/>
  <c r="VP36" i="29"/>
  <c r="VO36" i="29"/>
  <c r="VN36" i="29"/>
  <c r="VM36" i="29"/>
  <c r="VL36" i="29"/>
  <c r="VK36" i="29"/>
  <c r="VJ36" i="29"/>
  <c r="VI36" i="29"/>
  <c r="VH36" i="29"/>
  <c r="VG36" i="29"/>
  <c r="VF36" i="29"/>
  <c r="VE36" i="29"/>
  <c r="VD36" i="29"/>
  <c r="VC36" i="29"/>
  <c r="VB36" i="29"/>
  <c r="VA36" i="29"/>
  <c r="UZ36" i="29"/>
  <c r="UY36" i="29"/>
  <c r="UX36" i="29"/>
  <c r="UW36" i="29"/>
  <c r="UV36" i="29"/>
  <c r="UU36" i="29"/>
  <c r="UT36" i="29"/>
  <c r="US36" i="29"/>
  <c r="UR36" i="29"/>
  <c r="UQ36" i="29"/>
  <c r="UP36" i="29"/>
  <c r="UO36" i="29"/>
  <c r="UN36" i="29"/>
  <c r="UM36" i="29"/>
  <c r="UL36" i="29"/>
  <c r="UK36" i="29"/>
  <c r="UJ36" i="29"/>
  <c r="UI36" i="29"/>
  <c r="UH36" i="29"/>
  <c r="UG36" i="29"/>
  <c r="UF36" i="29"/>
  <c r="UE36" i="29"/>
  <c r="UD36" i="29"/>
  <c r="UC36" i="29"/>
  <c r="UB36" i="29"/>
  <c r="UA36" i="29"/>
  <c r="TZ36" i="29"/>
  <c r="TY36" i="29"/>
  <c r="TX36" i="29"/>
  <c r="TW36" i="29"/>
  <c r="TV36" i="29"/>
  <c r="TU36" i="29"/>
  <c r="TT36" i="29"/>
  <c r="TS36" i="29"/>
  <c r="TR36" i="29"/>
  <c r="TQ36" i="29"/>
  <c r="TP36" i="29"/>
  <c r="TO36" i="29"/>
  <c r="TN36" i="29"/>
  <c r="TM36" i="29"/>
  <c r="TL36" i="29"/>
  <c r="TK36" i="29"/>
  <c r="TJ36" i="29"/>
  <c r="TI36" i="29"/>
  <c r="TH36" i="29"/>
  <c r="TG36" i="29"/>
  <c r="TF36" i="29"/>
  <c r="TE36" i="29"/>
  <c r="TD36" i="29"/>
  <c r="TC36" i="29"/>
  <c r="TB36" i="29"/>
  <c r="TA36" i="29"/>
  <c r="SZ36" i="29"/>
  <c r="SY36" i="29"/>
  <c r="SX36" i="29"/>
  <c r="SW36" i="29"/>
  <c r="SV36" i="29"/>
  <c r="SU36" i="29"/>
  <c r="ST36" i="29"/>
  <c r="SS36" i="29"/>
  <c r="SR36" i="29"/>
  <c r="SQ36" i="29"/>
  <c r="SP36" i="29"/>
  <c r="SO36" i="29"/>
  <c r="SN36" i="29"/>
  <c r="SM36" i="29"/>
  <c r="SL36" i="29"/>
  <c r="SK36" i="29"/>
  <c r="SJ36" i="29"/>
  <c r="SI36" i="29"/>
  <c r="SH36" i="29"/>
  <c r="SG36" i="29"/>
  <c r="SF36" i="29"/>
  <c r="SE36" i="29"/>
  <c r="SD36" i="29"/>
  <c r="SC36" i="29"/>
  <c r="SB36" i="29"/>
  <c r="SA36" i="29"/>
  <c r="RZ36" i="29"/>
  <c r="RY36" i="29"/>
  <c r="RX36" i="29"/>
  <c r="RW36" i="29"/>
  <c r="RV36" i="29"/>
  <c r="RU36" i="29"/>
  <c r="RT36" i="29"/>
  <c r="RS36" i="29"/>
  <c r="RR36" i="29"/>
  <c r="RQ36" i="29"/>
  <c r="RP36" i="29"/>
  <c r="RO36" i="29"/>
  <c r="RN36" i="29"/>
  <c r="RM36" i="29"/>
  <c r="RL36" i="29"/>
  <c r="RK36" i="29"/>
  <c r="RJ36" i="29"/>
  <c r="RI36" i="29"/>
  <c r="RH36" i="29"/>
  <c r="RG36" i="29"/>
  <c r="RF36" i="29"/>
  <c r="RE36" i="29"/>
  <c r="RD36" i="29"/>
  <c r="RC36" i="29"/>
  <c r="RB36" i="29"/>
  <c r="RA36" i="29"/>
  <c r="QZ36" i="29"/>
  <c r="QY36" i="29"/>
  <c r="QX36" i="29"/>
  <c r="QW36" i="29"/>
  <c r="QV36" i="29"/>
  <c r="QU36" i="29"/>
  <c r="QT36" i="29"/>
  <c r="QS36" i="29"/>
  <c r="QR36" i="29"/>
  <c r="QQ36" i="29"/>
  <c r="QP36" i="29"/>
  <c r="QO36" i="29"/>
  <c r="QN36" i="29"/>
  <c r="QM36" i="29"/>
  <c r="QL36" i="29"/>
  <c r="QK36" i="29"/>
  <c r="QJ36" i="29"/>
  <c r="QI36" i="29"/>
  <c r="QH36" i="29"/>
  <c r="QG36" i="29"/>
  <c r="QF36" i="29"/>
  <c r="QE36" i="29"/>
  <c r="QD36" i="29"/>
  <c r="QC36" i="29"/>
  <c r="QB36" i="29"/>
  <c r="QA36" i="29"/>
  <c r="PZ36" i="29"/>
  <c r="PY36" i="29"/>
  <c r="PX36" i="29"/>
  <c r="PW36" i="29"/>
  <c r="PV36" i="29"/>
  <c r="PU36" i="29"/>
  <c r="PT36" i="29"/>
  <c r="PS36" i="29"/>
  <c r="PR36" i="29"/>
  <c r="PQ36" i="29"/>
  <c r="PP36" i="29"/>
  <c r="PO36" i="29"/>
  <c r="PN36" i="29"/>
  <c r="PM36" i="29"/>
  <c r="PL36" i="29"/>
  <c r="PK36" i="29"/>
  <c r="PJ36" i="29"/>
  <c r="PI36" i="29"/>
  <c r="PH36" i="29"/>
  <c r="PG36" i="29"/>
  <c r="PF36" i="29"/>
  <c r="PE36" i="29"/>
  <c r="PD36" i="29"/>
  <c r="PC36" i="29"/>
  <c r="PB36" i="29"/>
  <c r="PA36" i="29"/>
  <c r="OZ36" i="29"/>
  <c r="OY36" i="29"/>
  <c r="OX36" i="29"/>
  <c r="OW36" i="29"/>
  <c r="OV36" i="29"/>
  <c r="OU36" i="29"/>
  <c r="OT36" i="29"/>
  <c r="OS36" i="29"/>
  <c r="OR36" i="29"/>
  <c r="OQ36" i="29"/>
  <c r="OP36" i="29"/>
  <c r="OO36" i="29"/>
  <c r="ON36" i="29"/>
  <c r="OM36" i="29"/>
  <c r="OL36" i="29"/>
  <c r="OK36" i="29"/>
  <c r="OJ36" i="29"/>
  <c r="OI36" i="29"/>
  <c r="OH36" i="29"/>
  <c r="OG36" i="29"/>
  <c r="OF36" i="29"/>
  <c r="OE36" i="29"/>
  <c r="OD36" i="29"/>
  <c r="OC36" i="29"/>
  <c r="OB36" i="29"/>
  <c r="OA36" i="29"/>
  <c r="NZ36" i="29"/>
  <c r="NY36" i="29"/>
  <c r="NX36" i="29"/>
  <c r="NW36" i="29"/>
  <c r="NV36" i="29"/>
  <c r="NU36" i="29"/>
  <c r="NT36" i="29"/>
  <c r="NS36" i="29"/>
  <c r="NR36" i="29"/>
  <c r="NQ36" i="29"/>
  <c r="NP36" i="29"/>
  <c r="NO36" i="29"/>
  <c r="NN36" i="29"/>
  <c r="NM36" i="29"/>
  <c r="NL36" i="29"/>
  <c r="NK36" i="29"/>
  <c r="NJ36" i="29"/>
  <c r="NI36" i="29"/>
  <c r="NH36" i="29"/>
  <c r="NG36" i="29"/>
  <c r="NF36" i="29"/>
  <c r="NE36" i="29"/>
  <c r="ND36" i="29"/>
  <c r="NC36" i="29"/>
  <c r="NB36" i="29"/>
  <c r="NA36" i="29"/>
  <c r="MZ36" i="29"/>
  <c r="MY36" i="29"/>
  <c r="MX36" i="29"/>
  <c r="MW36" i="29"/>
  <c r="MV36" i="29"/>
  <c r="MU36" i="29"/>
  <c r="MT36" i="29"/>
  <c r="MS36" i="29"/>
  <c r="MR36" i="29"/>
  <c r="MQ36" i="29"/>
  <c r="MP36" i="29"/>
  <c r="MO36" i="29"/>
  <c r="MN36" i="29"/>
  <c r="MM36" i="29"/>
  <c r="ML36" i="29"/>
  <c r="MK36" i="29"/>
  <c r="MJ36" i="29"/>
  <c r="MI36" i="29"/>
  <c r="MH36" i="29"/>
  <c r="MG36" i="29"/>
  <c r="MF36" i="29"/>
  <c r="ME36" i="29"/>
  <c r="MD36" i="29"/>
  <c r="MC36" i="29"/>
  <c r="MB36" i="29"/>
  <c r="MA36" i="29"/>
  <c r="LZ36" i="29"/>
  <c r="LY36" i="29"/>
  <c r="LX36" i="29"/>
  <c r="LW36" i="29"/>
  <c r="LV36" i="29"/>
  <c r="LU36" i="29"/>
  <c r="LT36" i="29"/>
  <c r="LS36" i="29"/>
  <c r="LR36" i="29"/>
  <c r="LQ36" i="29"/>
  <c r="LP36" i="29"/>
  <c r="LO36" i="29"/>
  <c r="LN36" i="29"/>
  <c r="LM36" i="29"/>
  <c r="LL36" i="29"/>
  <c r="LK36" i="29"/>
  <c r="LJ36" i="29"/>
  <c r="LI36" i="29"/>
  <c r="LH36" i="29"/>
  <c r="LG36" i="29"/>
  <c r="LF36" i="29"/>
  <c r="LE36" i="29"/>
  <c r="LD36" i="29"/>
  <c r="LC36" i="29"/>
  <c r="LB36" i="29"/>
  <c r="LA36" i="29"/>
  <c r="KZ36" i="29"/>
  <c r="KY36" i="29"/>
  <c r="KX36" i="29"/>
  <c r="KW36" i="29"/>
  <c r="KV36" i="29"/>
  <c r="KU36" i="29"/>
  <c r="KT36" i="29"/>
  <c r="KS36" i="29"/>
  <c r="KR36" i="29"/>
  <c r="KQ36" i="29"/>
  <c r="KP36" i="29"/>
  <c r="KO36" i="29"/>
  <c r="KN36" i="29"/>
  <c r="KM36" i="29"/>
  <c r="KL36" i="29"/>
  <c r="KK36" i="29"/>
  <c r="KJ36" i="29"/>
  <c r="KI36" i="29"/>
  <c r="KH36" i="29"/>
  <c r="KG36" i="29"/>
  <c r="KF36" i="29"/>
  <c r="KE36" i="29"/>
  <c r="KD36" i="29"/>
  <c r="KC36" i="29"/>
  <c r="KB36" i="29"/>
  <c r="KA36" i="29"/>
  <c r="JZ36" i="29"/>
  <c r="JY36" i="29"/>
  <c r="JX36" i="29"/>
  <c r="JW36" i="29"/>
  <c r="JV36" i="29"/>
  <c r="JU36" i="29"/>
  <c r="JT36" i="29"/>
  <c r="JS36" i="29"/>
  <c r="JR36" i="29"/>
  <c r="JQ36" i="29"/>
  <c r="JP36" i="29"/>
  <c r="JO36" i="29"/>
  <c r="JN36" i="29"/>
  <c r="JM36" i="29"/>
  <c r="JL36" i="29"/>
  <c r="JK36" i="29"/>
  <c r="JJ36" i="29"/>
  <c r="JI36" i="29"/>
  <c r="JH36" i="29"/>
  <c r="JG36" i="29"/>
  <c r="JF36" i="29"/>
  <c r="JE36" i="29"/>
  <c r="JD36" i="29"/>
  <c r="JC36" i="29"/>
  <c r="JB36" i="29"/>
  <c r="JA36" i="29"/>
  <c r="IZ36" i="29"/>
  <c r="IY36" i="29"/>
  <c r="IX36" i="29"/>
  <c r="IW36" i="29"/>
  <c r="IV36" i="29"/>
  <c r="IU36" i="29"/>
  <c r="IT36" i="29"/>
  <c r="IS36" i="29"/>
  <c r="IR36" i="29"/>
  <c r="IQ36" i="29"/>
  <c r="IP36" i="29"/>
  <c r="IO36" i="29"/>
  <c r="IN36" i="29"/>
  <c r="IM36" i="29"/>
  <c r="IL36" i="29"/>
  <c r="IK36" i="29"/>
  <c r="IJ36" i="29"/>
  <c r="II36" i="29"/>
  <c r="IH36" i="29"/>
  <c r="IG36" i="29"/>
  <c r="IF36" i="29"/>
  <c r="IE36" i="29"/>
  <c r="ID36" i="29"/>
  <c r="IC36" i="29"/>
  <c r="IB36" i="29"/>
  <c r="IA36" i="29"/>
  <c r="HZ36" i="29"/>
  <c r="HY36" i="29"/>
  <c r="HX36" i="29"/>
  <c r="HW36" i="29"/>
  <c r="HV36" i="29"/>
  <c r="HU36" i="29"/>
  <c r="HT36" i="29"/>
  <c r="HS36" i="29"/>
  <c r="HR36" i="29"/>
  <c r="HQ36" i="29"/>
  <c r="HP36" i="29"/>
  <c r="HO36" i="29"/>
  <c r="HN36" i="29"/>
  <c r="HM36" i="29"/>
  <c r="HL36" i="29"/>
  <c r="HK36" i="29"/>
  <c r="HJ36" i="29"/>
  <c r="HI36" i="29"/>
  <c r="HH36" i="29"/>
  <c r="HG36" i="29"/>
  <c r="HF36" i="29"/>
  <c r="HE36" i="29"/>
  <c r="HD36" i="29"/>
  <c r="HC36" i="29"/>
  <c r="HB36" i="29"/>
  <c r="HA36" i="29"/>
  <c r="GZ36" i="29"/>
  <c r="GY36" i="29"/>
  <c r="GX36" i="29"/>
  <c r="GW36" i="29"/>
  <c r="GV36" i="29"/>
  <c r="GU36" i="29"/>
  <c r="GT36" i="29"/>
  <c r="GS36" i="29"/>
  <c r="GR36" i="29"/>
  <c r="GQ36" i="29"/>
  <c r="GP36" i="29"/>
  <c r="GO36" i="29"/>
  <c r="GN36" i="29"/>
  <c r="GM36" i="29"/>
  <c r="GL36" i="29"/>
  <c r="GK36" i="29"/>
  <c r="GJ36" i="29"/>
  <c r="GI36" i="29"/>
  <c r="GH36" i="29"/>
  <c r="GG36" i="29"/>
  <c r="GF36" i="29"/>
  <c r="GE36" i="29"/>
  <c r="GD36" i="29"/>
  <c r="GC36" i="29"/>
  <c r="GB36" i="29"/>
  <c r="GA36" i="29"/>
  <c r="FZ36" i="29"/>
  <c r="FY36" i="29"/>
  <c r="FX36" i="29"/>
  <c r="FW36" i="29"/>
  <c r="FV36" i="29"/>
  <c r="FU36" i="29"/>
  <c r="FT36" i="29"/>
  <c r="FS36" i="29"/>
  <c r="FR36" i="29"/>
  <c r="FQ36" i="29"/>
  <c r="FP36" i="29"/>
  <c r="FO36" i="29"/>
  <c r="FN36" i="29"/>
  <c r="FM36" i="29"/>
  <c r="FL36" i="29"/>
  <c r="FK36" i="29"/>
  <c r="FJ36" i="29"/>
  <c r="FI36" i="29"/>
  <c r="FH36" i="29"/>
  <c r="FG36" i="29"/>
  <c r="FF36" i="29"/>
  <c r="FE36" i="29"/>
  <c r="FD36" i="29"/>
  <c r="FC36" i="29"/>
  <c r="FB36" i="29"/>
  <c r="FA36" i="29"/>
  <c r="EZ36" i="29"/>
  <c r="EY36" i="29"/>
  <c r="EX36" i="29"/>
  <c r="EW36" i="29"/>
  <c r="EV36" i="29"/>
  <c r="EU36" i="29"/>
  <c r="ET36" i="29"/>
  <c r="ES36" i="29"/>
  <c r="ER36" i="29"/>
  <c r="EQ36" i="29"/>
  <c r="EP36" i="29"/>
  <c r="EO36" i="29"/>
  <c r="EN36" i="29"/>
  <c r="EM36" i="29"/>
  <c r="EL36" i="29"/>
  <c r="EK36" i="29"/>
  <c r="EJ36" i="29"/>
  <c r="EI36" i="29"/>
  <c r="EH36" i="29"/>
  <c r="EG36" i="29"/>
  <c r="EF36" i="29"/>
  <c r="EE36" i="29"/>
  <c r="ED36" i="29"/>
  <c r="EC36" i="29"/>
  <c r="EB36" i="29"/>
  <c r="EA36" i="29"/>
  <c r="DZ36" i="29"/>
  <c r="DY36" i="29"/>
  <c r="DX36" i="29"/>
  <c r="DW36" i="29"/>
  <c r="DV36" i="29"/>
  <c r="DU36" i="29"/>
  <c r="DT36" i="29"/>
  <c r="DS36" i="29"/>
  <c r="DR36" i="29"/>
  <c r="DQ36" i="29"/>
  <c r="DP36" i="29"/>
  <c r="DO36" i="29"/>
  <c r="DN36" i="29"/>
  <c r="DM36" i="29"/>
  <c r="DL36" i="29"/>
  <c r="DK36" i="29"/>
  <c r="DJ36" i="29"/>
  <c r="DI36" i="29"/>
  <c r="DH36" i="29"/>
  <c r="DG36" i="29"/>
  <c r="DF36" i="29"/>
  <c r="DE36" i="29"/>
  <c r="DD36" i="29"/>
  <c r="DC36" i="29"/>
  <c r="DB36" i="29"/>
  <c r="DA36" i="29"/>
  <c r="CZ36" i="29"/>
  <c r="CY36" i="29"/>
  <c r="CX36" i="29"/>
  <c r="CW36" i="29"/>
  <c r="CV36" i="29"/>
  <c r="CU36" i="29"/>
  <c r="CT36" i="29"/>
  <c r="CS36" i="29"/>
  <c r="CR36" i="29"/>
  <c r="CQ36" i="29"/>
  <c r="CP36" i="29"/>
  <c r="CO36" i="29"/>
  <c r="CN36" i="29"/>
  <c r="CM36" i="29"/>
  <c r="CL36" i="29"/>
  <c r="CK36" i="29"/>
  <c r="CJ36" i="29"/>
  <c r="CI36" i="29"/>
  <c r="CH36" i="29"/>
  <c r="CG36" i="29"/>
  <c r="CF36" i="29"/>
  <c r="CE36" i="29"/>
  <c r="CD36" i="29"/>
  <c r="CC36" i="29"/>
  <c r="CB36" i="29"/>
  <c r="CA36" i="29"/>
  <c r="BZ36" i="29"/>
  <c r="BY36" i="29"/>
  <c r="BX36" i="29"/>
  <c r="BW36" i="29"/>
  <c r="BV36" i="29"/>
  <c r="BU36" i="29"/>
  <c r="BT36" i="29"/>
  <c r="BS36" i="29"/>
  <c r="BR36" i="29"/>
  <c r="BQ36" i="29"/>
  <c r="BP36" i="29"/>
  <c r="BO36" i="29"/>
  <c r="BN36" i="29"/>
  <c r="BM36" i="29"/>
  <c r="BL36" i="29"/>
  <c r="BK36" i="29"/>
  <c r="BJ36" i="29"/>
  <c r="BI36" i="29"/>
  <c r="BH36" i="29"/>
  <c r="BG36" i="29"/>
  <c r="BF36" i="29"/>
  <c r="BE36" i="29"/>
  <c r="BD36" i="29"/>
  <c r="BC36" i="29"/>
  <c r="BB36" i="29"/>
  <c r="BA36" i="29"/>
  <c r="AZ36" i="29"/>
  <c r="AY36" i="29"/>
  <c r="AX36" i="29"/>
  <c r="AW36" i="29"/>
  <c r="AV36" i="29"/>
  <c r="AU36" i="29"/>
  <c r="AT36" i="29"/>
  <c r="AS36" i="29"/>
  <c r="AR36" i="29"/>
  <c r="AQ36" i="29"/>
  <c r="AP36" i="29"/>
  <c r="AO36" i="29"/>
  <c r="AN36" i="29"/>
  <c r="AM36" i="29"/>
  <c r="AL36" i="29"/>
  <c r="AK36" i="29"/>
  <c r="AJ36" i="29"/>
  <c r="AI36" i="29"/>
  <c r="AH36" i="29"/>
  <c r="AG36" i="29"/>
  <c r="AF36" i="29"/>
  <c r="AE36" i="29"/>
  <c r="AD36" i="29"/>
  <c r="AC36" i="29"/>
  <c r="AB36" i="29"/>
  <c r="AA36" i="29"/>
  <c r="Z36" i="29"/>
  <c r="Y36" i="29"/>
  <c r="X36" i="29"/>
  <c r="W36" i="29"/>
  <c r="V36" i="29"/>
  <c r="U36" i="29"/>
  <c r="T36" i="29"/>
  <c r="S36" i="29"/>
  <c r="R36" i="29"/>
  <c r="Q36" i="29"/>
  <c r="P36" i="29"/>
  <c r="O36" i="29"/>
  <c r="N36" i="29"/>
  <c r="M36" i="29"/>
  <c r="L36" i="29"/>
  <c r="K36" i="29"/>
  <c r="J36" i="29"/>
  <c r="I36" i="29"/>
  <c r="H36" i="29"/>
  <c r="G36" i="29"/>
  <c r="F36" i="29"/>
  <c r="E36" i="29"/>
  <c r="BC2" i="29"/>
  <c r="H2" i="29"/>
  <c r="C2" i="29"/>
  <c r="B2" i="29"/>
  <c r="BC1504" i="23"/>
  <c r="E1504" i="23"/>
  <c r="C1504" i="23"/>
  <c r="BC1503" i="23"/>
  <c r="E1503" i="23"/>
  <c r="C1503" i="23"/>
  <c r="BC1502" i="23"/>
  <c r="E1502" i="23"/>
  <c r="C1502" i="23"/>
  <c r="BC1501" i="23"/>
  <c r="E1501" i="23"/>
  <c r="C1501" i="23"/>
  <c r="BC1500" i="23"/>
  <c r="E1500" i="23"/>
  <c r="C1500" i="23"/>
  <c r="BC1499" i="23"/>
  <c r="E1499" i="23"/>
  <c r="C1499" i="23"/>
  <c r="BC1498" i="23"/>
  <c r="E1498" i="23"/>
  <c r="C1498" i="23"/>
  <c r="BC1497" i="23"/>
  <c r="E1497" i="23"/>
  <c r="C1497" i="23"/>
  <c r="BC1496" i="23"/>
  <c r="E1496" i="23"/>
  <c r="C1496" i="23"/>
  <c r="BC1495" i="23"/>
  <c r="E1495" i="23"/>
  <c r="C1495" i="23"/>
  <c r="BC1494" i="23"/>
  <c r="E1494" i="23"/>
  <c r="C1494" i="23"/>
  <c r="BC1493" i="23"/>
  <c r="E1493" i="23"/>
  <c r="C1493" i="23"/>
  <c r="BC1492" i="23"/>
  <c r="E1492" i="23"/>
  <c r="C1492" i="23"/>
  <c r="BC1491" i="23"/>
  <c r="E1491" i="23"/>
  <c r="C1491" i="23"/>
  <c r="BC1490" i="23"/>
  <c r="E1490" i="23"/>
  <c r="C1490" i="23"/>
  <c r="BC1489" i="23"/>
  <c r="E1489" i="23"/>
  <c r="C1489" i="23"/>
  <c r="BC1488" i="23"/>
  <c r="E1488" i="23"/>
  <c r="C1488" i="23"/>
  <c r="BC1487" i="23"/>
  <c r="E1487" i="23"/>
  <c r="C1487" i="23"/>
  <c r="BC1486" i="23"/>
  <c r="E1486" i="23"/>
  <c r="C1486" i="23"/>
  <c r="BC1485" i="23"/>
  <c r="E1485" i="23"/>
  <c r="C1485" i="23"/>
  <c r="BC1484" i="23"/>
  <c r="E1484" i="23"/>
  <c r="C1484" i="23"/>
  <c r="BC1483" i="23"/>
  <c r="E1483" i="23"/>
  <c r="C1483" i="23"/>
  <c r="BC1482" i="23"/>
  <c r="E1482" i="23"/>
  <c r="C1482" i="23"/>
  <c r="BC1481" i="23"/>
  <c r="E1481" i="23"/>
  <c r="C1481" i="23"/>
  <c r="BC1480" i="23"/>
  <c r="E1480" i="23"/>
  <c r="C1480" i="23"/>
  <c r="BC1479" i="23"/>
  <c r="E1479" i="23"/>
  <c r="C1479" i="23"/>
  <c r="BC1478" i="23"/>
  <c r="E1478" i="23"/>
  <c r="C1478" i="23"/>
  <c r="BC1477" i="23"/>
  <c r="E1477" i="23"/>
  <c r="C1477" i="23"/>
  <c r="BC1476" i="23"/>
  <c r="E1476" i="23"/>
  <c r="C1476" i="23"/>
  <c r="BC1475" i="23"/>
  <c r="E1475" i="23"/>
  <c r="C1475" i="23"/>
  <c r="BC1474" i="23"/>
  <c r="E1474" i="23"/>
  <c r="C1474" i="23"/>
  <c r="BC1473" i="23"/>
  <c r="E1473" i="23"/>
  <c r="C1473" i="23"/>
  <c r="BC1472" i="23"/>
  <c r="E1472" i="23"/>
  <c r="C1472" i="23"/>
  <c r="BC1471" i="23"/>
  <c r="E1471" i="23"/>
  <c r="C1471" i="23"/>
  <c r="BC1470" i="23"/>
  <c r="E1470" i="23"/>
  <c r="C1470" i="23"/>
  <c r="BC1469" i="23"/>
  <c r="E1469" i="23"/>
  <c r="C1469" i="23"/>
  <c r="BC1468" i="23"/>
  <c r="E1468" i="23"/>
  <c r="C1468" i="23"/>
  <c r="BC1467" i="23"/>
  <c r="E1467" i="23"/>
  <c r="C1467" i="23"/>
  <c r="BC1466" i="23"/>
  <c r="E1466" i="23"/>
  <c r="C1466" i="23"/>
  <c r="BC1465" i="23"/>
  <c r="E1465" i="23"/>
  <c r="C1465" i="23"/>
  <c r="BC1464" i="23"/>
  <c r="E1464" i="23"/>
  <c r="C1464" i="23"/>
  <c r="BC1463" i="23"/>
  <c r="E1463" i="23"/>
  <c r="C1463" i="23"/>
  <c r="BC1462" i="23"/>
  <c r="E1462" i="23"/>
  <c r="C1462" i="23"/>
  <c r="BC1461" i="23"/>
  <c r="E1461" i="23"/>
  <c r="C1461" i="23"/>
  <c r="BC1460" i="23"/>
  <c r="E1460" i="23"/>
  <c r="C1460" i="23"/>
  <c r="BC1459" i="23"/>
  <c r="E1459" i="23"/>
  <c r="C1459" i="23"/>
  <c r="BC1458" i="23"/>
  <c r="E1458" i="23"/>
  <c r="C1458" i="23"/>
  <c r="BC1457" i="23"/>
  <c r="E1457" i="23"/>
  <c r="C1457" i="23"/>
  <c r="BC1456" i="23"/>
  <c r="E1456" i="23"/>
  <c r="C1456" i="23"/>
  <c r="BC1455" i="23"/>
  <c r="E1455" i="23"/>
  <c r="C1455" i="23"/>
  <c r="BC1454" i="23"/>
  <c r="E1454" i="23"/>
  <c r="C1454" i="23"/>
  <c r="BC1453" i="23"/>
  <c r="E1453" i="23"/>
  <c r="C1453" i="23"/>
  <c r="BC1452" i="23"/>
  <c r="E1452" i="23"/>
  <c r="C1452" i="23"/>
  <c r="BC1451" i="23"/>
  <c r="E1451" i="23"/>
  <c r="C1451" i="23"/>
  <c r="BC1450" i="23"/>
  <c r="E1450" i="23"/>
  <c r="C1450" i="23"/>
  <c r="BC1449" i="23"/>
  <c r="E1449" i="23"/>
  <c r="C1449" i="23"/>
  <c r="BC1448" i="23"/>
  <c r="E1448" i="23"/>
  <c r="C1448" i="23"/>
  <c r="BC1447" i="23"/>
  <c r="E1447" i="23"/>
  <c r="C1447" i="23"/>
  <c r="BC1446" i="23"/>
  <c r="E1446" i="23"/>
  <c r="C1446" i="23"/>
  <c r="BC1445" i="23"/>
  <c r="E1445" i="23"/>
  <c r="C1445" i="23"/>
  <c r="BC1444" i="23"/>
  <c r="E1444" i="23"/>
  <c r="C1444" i="23"/>
  <c r="BC1443" i="23"/>
  <c r="E1443" i="23"/>
  <c r="C1443" i="23"/>
  <c r="BC1442" i="23"/>
  <c r="E1442" i="23"/>
  <c r="C1442" i="23"/>
  <c r="BC1441" i="23"/>
  <c r="E1441" i="23"/>
  <c r="C1441" i="23"/>
  <c r="BC1440" i="23"/>
  <c r="E1440" i="23"/>
  <c r="C1440" i="23"/>
  <c r="BC1439" i="23"/>
  <c r="E1439" i="23"/>
  <c r="C1439" i="23"/>
  <c r="BC1438" i="23"/>
  <c r="E1438" i="23"/>
  <c r="C1438" i="23"/>
  <c r="BC1437" i="23"/>
  <c r="E1437" i="23"/>
  <c r="C1437" i="23"/>
  <c r="BC1436" i="23"/>
  <c r="E1436" i="23"/>
  <c r="C1436" i="23"/>
  <c r="BC1435" i="23"/>
  <c r="E1435" i="23"/>
  <c r="C1435" i="23"/>
  <c r="BC1434" i="23"/>
  <c r="E1434" i="23"/>
  <c r="C1434" i="23"/>
  <c r="BC1433" i="23"/>
  <c r="E1433" i="23"/>
  <c r="C1433" i="23"/>
  <c r="BC1432" i="23"/>
  <c r="E1432" i="23"/>
  <c r="C1432" i="23"/>
  <c r="BC1431" i="23"/>
  <c r="E1431" i="23"/>
  <c r="C1431" i="23"/>
  <c r="BC1430" i="23"/>
  <c r="E1430" i="23"/>
  <c r="C1430" i="23"/>
  <c r="BC1429" i="23"/>
  <c r="E1429" i="23"/>
  <c r="C1429" i="23"/>
  <c r="BC1428" i="23"/>
  <c r="E1428" i="23"/>
  <c r="C1428" i="23"/>
  <c r="BC1427" i="23"/>
  <c r="E1427" i="23"/>
  <c r="C1427" i="23"/>
  <c r="BC1426" i="23"/>
  <c r="E1426" i="23"/>
  <c r="C1426" i="23"/>
  <c r="BC1425" i="23"/>
  <c r="E1425" i="23"/>
  <c r="C1425" i="23"/>
  <c r="BC1424" i="23"/>
  <c r="E1424" i="23"/>
  <c r="C1424" i="23"/>
  <c r="BC1423" i="23"/>
  <c r="E1423" i="23"/>
  <c r="C1423" i="23"/>
  <c r="BC1422" i="23"/>
  <c r="E1422" i="23"/>
  <c r="C1422" i="23"/>
  <c r="BC1421" i="23"/>
  <c r="E1421" i="23"/>
  <c r="C1421" i="23"/>
  <c r="BC1420" i="23"/>
  <c r="E1420" i="23"/>
  <c r="C1420" i="23"/>
  <c r="BC1419" i="23"/>
  <c r="E1419" i="23"/>
  <c r="C1419" i="23"/>
  <c r="BC1418" i="23"/>
  <c r="E1418" i="23"/>
  <c r="C1418" i="23"/>
  <c r="BC1417" i="23"/>
  <c r="E1417" i="23"/>
  <c r="C1417" i="23"/>
  <c r="BC1416" i="23"/>
  <c r="E1416" i="23"/>
  <c r="C1416" i="23"/>
  <c r="BC1415" i="23"/>
  <c r="E1415" i="23"/>
  <c r="C1415" i="23"/>
  <c r="BC1414" i="23"/>
  <c r="E1414" i="23"/>
  <c r="C1414" i="23"/>
  <c r="BC1413" i="23"/>
  <c r="E1413" i="23"/>
  <c r="C1413" i="23"/>
  <c r="BC1412" i="23"/>
  <c r="E1412" i="23"/>
  <c r="C1412" i="23"/>
  <c r="BC1411" i="23"/>
  <c r="E1411" i="23"/>
  <c r="C1411" i="23"/>
  <c r="BC1410" i="23"/>
  <c r="E1410" i="23"/>
  <c r="C1410" i="23"/>
  <c r="BC1409" i="23"/>
  <c r="E1409" i="23"/>
  <c r="C1409" i="23"/>
  <c r="BC1408" i="23"/>
  <c r="E1408" i="23"/>
  <c r="C1408" i="23"/>
  <c r="BC1407" i="23"/>
  <c r="E1407" i="23"/>
  <c r="C1407" i="23"/>
  <c r="BC1406" i="23"/>
  <c r="E1406" i="23"/>
  <c r="C1406" i="23"/>
  <c r="BC1405" i="23"/>
  <c r="E1405" i="23"/>
  <c r="C1405" i="23"/>
  <c r="BC1404" i="23"/>
  <c r="E1404" i="23"/>
  <c r="C1404" i="23"/>
  <c r="BC1403" i="23"/>
  <c r="E1403" i="23"/>
  <c r="C1403" i="23"/>
  <c r="BC1402" i="23"/>
  <c r="E1402" i="23"/>
  <c r="C1402" i="23"/>
  <c r="BC1401" i="23"/>
  <c r="E1401" i="23"/>
  <c r="C1401" i="23"/>
  <c r="BC1400" i="23"/>
  <c r="E1400" i="23"/>
  <c r="C1400" i="23"/>
  <c r="BC1399" i="23"/>
  <c r="E1399" i="23"/>
  <c r="C1399" i="23"/>
  <c r="BC1398" i="23"/>
  <c r="E1398" i="23"/>
  <c r="C1398" i="23"/>
  <c r="BC1397" i="23"/>
  <c r="E1397" i="23"/>
  <c r="C1397" i="23"/>
  <c r="BC1396" i="23"/>
  <c r="E1396" i="23"/>
  <c r="C1396" i="23"/>
  <c r="BC1395" i="23"/>
  <c r="E1395" i="23"/>
  <c r="C1395" i="23"/>
  <c r="BC1394" i="23"/>
  <c r="E1394" i="23"/>
  <c r="C1394" i="23"/>
  <c r="BC1393" i="23"/>
  <c r="E1393" i="23"/>
  <c r="C1393" i="23"/>
  <c r="BC1392" i="23"/>
  <c r="E1392" i="23"/>
  <c r="C1392" i="23"/>
  <c r="BC1391" i="23"/>
  <c r="E1391" i="23"/>
  <c r="C1391" i="23"/>
  <c r="BC1390" i="23"/>
  <c r="E1390" i="23"/>
  <c r="C1390" i="23"/>
  <c r="BC1389" i="23"/>
  <c r="E1389" i="23"/>
  <c r="C1389" i="23"/>
  <c r="BC1388" i="23"/>
  <c r="E1388" i="23"/>
  <c r="C1388" i="23"/>
  <c r="BC1387" i="23"/>
  <c r="E1387" i="23"/>
  <c r="C1387" i="23"/>
  <c r="BC1386" i="23"/>
  <c r="E1386" i="23"/>
  <c r="C1386" i="23"/>
  <c r="BC1385" i="23"/>
  <c r="E1385" i="23"/>
  <c r="C1385" i="23"/>
  <c r="BC1384" i="23"/>
  <c r="E1384" i="23"/>
  <c r="C1384" i="23"/>
  <c r="BC1383" i="23"/>
  <c r="E1383" i="23"/>
  <c r="C1383" i="23"/>
  <c r="BC1382" i="23"/>
  <c r="E1382" i="23"/>
  <c r="C1382" i="23"/>
  <c r="BC1381" i="23"/>
  <c r="E1381" i="23"/>
  <c r="C1381" i="23"/>
  <c r="BC1380" i="23"/>
  <c r="E1380" i="23"/>
  <c r="C1380" i="23"/>
  <c r="BC1379" i="23"/>
  <c r="E1379" i="23"/>
  <c r="C1379" i="23"/>
  <c r="BC1378" i="23"/>
  <c r="E1378" i="23"/>
  <c r="C1378" i="23"/>
  <c r="BC1377" i="23"/>
  <c r="E1377" i="23"/>
  <c r="C1377" i="23"/>
  <c r="BC1376" i="23"/>
  <c r="E1376" i="23"/>
  <c r="C1376" i="23"/>
  <c r="BC1375" i="23"/>
  <c r="E1375" i="23"/>
  <c r="C1375" i="23"/>
  <c r="BC1374" i="23"/>
  <c r="E1374" i="23"/>
  <c r="C1374" i="23"/>
  <c r="BC1373" i="23"/>
  <c r="E1373" i="23"/>
  <c r="C1373" i="23"/>
  <c r="BC1372" i="23"/>
  <c r="E1372" i="23"/>
  <c r="C1372" i="23"/>
  <c r="BC1371" i="23"/>
  <c r="E1371" i="23"/>
  <c r="C1371" i="23"/>
  <c r="BC1370" i="23"/>
  <c r="E1370" i="23"/>
  <c r="C1370" i="23"/>
  <c r="BC1369" i="23"/>
  <c r="E1369" i="23"/>
  <c r="C1369" i="23"/>
  <c r="BC1368" i="23"/>
  <c r="E1368" i="23"/>
  <c r="C1368" i="23"/>
  <c r="BC1367" i="23"/>
  <c r="E1367" i="23"/>
  <c r="C1367" i="23"/>
  <c r="BC1366" i="23"/>
  <c r="E1366" i="23"/>
  <c r="C1366" i="23"/>
  <c r="BC1365" i="23"/>
  <c r="E1365" i="23"/>
  <c r="C1365" i="23"/>
  <c r="BC1364" i="23"/>
  <c r="E1364" i="23"/>
  <c r="C1364" i="23"/>
  <c r="BC1363" i="23"/>
  <c r="E1363" i="23"/>
  <c r="C1363" i="23"/>
  <c r="BC1362" i="23"/>
  <c r="E1362" i="23"/>
  <c r="C1362" i="23"/>
  <c r="BC1361" i="23"/>
  <c r="E1361" i="23"/>
  <c r="C1361" i="23"/>
  <c r="BC1360" i="23"/>
  <c r="E1360" i="23"/>
  <c r="C1360" i="23"/>
  <c r="BC1359" i="23"/>
  <c r="E1359" i="23"/>
  <c r="C1359" i="23"/>
  <c r="BC1358" i="23"/>
  <c r="E1358" i="23"/>
  <c r="C1358" i="23"/>
  <c r="BC1357" i="23"/>
  <c r="E1357" i="23"/>
  <c r="C1357" i="23"/>
  <c r="BC1356" i="23"/>
  <c r="E1356" i="23"/>
  <c r="C1356" i="23"/>
  <c r="BC1355" i="23"/>
  <c r="E1355" i="23"/>
  <c r="C1355" i="23"/>
  <c r="BC1354" i="23"/>
  <c r="E1354" i="23"/>
  <c r="C1354" i="23"/>
  <c r="BC1353" i="23"/>
  <c r="E1353" i="23"/>
  <c r="C1353" i="23"/>
  <c r="BC1352" i="23"/>
  <c r="E1352" i="23"/>
  <c r="C1352" i="23"/>
  <c r="BC1351" i="23"/>
  <c r="E1351" i="23"/>
  <c r="C1351" i="23"/>
  <c r="BC1350" i="23"/>
  <c r="E1350" i="23"/>
  <c r="C1350" i="23"/>
  <c r="BC1349" i="23"/>
  <c r="E1349" i="23"/>
  <c r="C1349" i="23"/>
  <c r="BC1348" i="23"/>
  <c r="E1348" i="23"/>
  <c r="C1348" i="23"/>
  <c r="BC1347" i="23"/>
  <c r="E1347" i="23"/>
  <c r="C1347" i="23"/>
  <c r="BC1346" i="23"/>
  <c r="E1346" i="23"/>
  <c r="C1346" i="23"/>
  <c r="BC1345" i="23"/>
  <c r="E1345" i="23"/>
  <c r="C1345" i="23"/>
  <c r="BC1344" i="23"/>
  <c r="E1344" i="23"/>
  <c r="C1344" i="23"/>
  <c r="BC1343" i="23"/>
  <c r="E1343" i="23"/>
  <c r="C1343" i="23"/>
  <c r="BC1342" i="23"/>
  <c r="E1342" i="23"/>
  <c r="C1342" i="23"/>
  <c r="BC1341" i="23"/>
  <c r="E1341" i="23"/>
  <c r="C1341" i="23"/>
  <c r="BC1340" i="23"/>
  <c r="E1340" i="23"/>
  <c r="C1340" i="23"/>
  <c r="BC1339" i="23"/>
  <c r="E1339" i="23"/>
  <c r="C1339" i="23"/>
  <c r="BC1338" i="23"/>
  <c r="E1338" i="23"/>
  <c r="C1338" i="23"/>
  <c r="BC1337" i="23"/>
  <c r="E1337" i="23"/>
  <c r="C1337" i="23"/>
  <c r="BC1336" i="23"/>
  <c r="E1336" i="23"/>
  <c r="C1336" i="23"/>
  <c r="BC1335" i="23"/>
  <c r="E1335" i="23"/>
  <c r="C1335" i="23"/>
  <c r="BC1334" i="23"/>
  <c r="E1334" i="23"/>
  <c r="C1334" i="23"/>
  <c r="BC1333" i="23"/>
  <c r="E1333" i="23"/>
  <c r="C1333" i="23"/>
  <c r="BC1332" i="23"/>
  <c r="E1332" i="23"/>
  <c r="C1332" i="23"/>
  <c r="BC1331" i="23"/>
  <c r="E1331" i="23"/>
  <c r="C1331" i="23"/>
  <c r="BC1330" i="23"/>
  <c r="E1330" i="23"/>
  <c r="C1330" i="23"/>
  <c r="BC1329" i="23"/>
  <c r="E1329" i="23"/>
  <c r="C1329" i="23"/>
  <c r="BC1328" i="23"/>
  <c r="E1328" i="23"/>
  <c r="C1328" i="23"/>
  <c r="BC1327" i="23"/>
  <c r="E1327" i="23"/>
  <c r="C1327" i="23"/>
  <c r="BC1326" i="23"/>
  <c r="E1326" i="23"/>
  <c r="C1326" i="23"/>
  <c r="BC1325" i="23"/>
  <c r="E1325" i="23"/>
  <c r="C1325" i="23"/>
  <c r="BC1324" i="23"/>
  <c r="E1324" i="23"/>
  <c r="C1324" i="23"/>
  <c r="BC1323" i="23"/>
  <c r="E1323" i="23"/>
  <c r="C1323" i="23"/>
  <c r="BC1322" i="23"/>
  <c r="E1322" i="23"/>
  <c r="C1322" i="23"/>
  <c r="BC1321" i="23"/>
  <c r="E1321" i="23"/>
  <c r="C1321" i="23"/>
  <c r="BC1320" i="23"/>
  <c r="E1320" i="23"/>
  <c r="C1320" i="23"/>
  <c r="BC1319" i="23"/>
  <c r="E1319" i="23"/>
  <c r="C1319" i="23"/>
  <c r="BC1318" i="23"/>
  <c r="E1318" i="23"/>
  <c r="C1318" i="23"/>
  <c r="BC1317" i="23"/>
  <c r="E1317" i="23"/>
  <c r="C1317" i="23"/>
  <c r="BC1316" i="23"/>
  <c r="E1316" i="23"/>
  <c r="C1316" i="23"/>
  <c r="BC1315" i="23"/>
  <c r="E1315" i="23"/>
  <c r="C1315" i="23"/>
  <c r="BC1314" i="23"/>
  <c r="E1314" i="23"/>
  <c r="C1314" i="23"/>
  <c r="BC1313" i="23"/>
  <c r="E1313" i="23"/>
  <c r="C1313" i="23"/>
  <c r="BC1312" i="23"/>
  <c r="E1312" i="23"/>
  <c r="C1312" i="23"/>
  <c r="BC1311" i="23"/>
  <c r="E1311" i="23"/>
  <c r="C1311" i="23"/>
  <c r="BC1310" i="23"/>
  <c r="E1310" i="23"/>
  <c r="C1310" i="23"/>
  <c r="BC1309" i="23"/>
  <c r="E1309" i="23"/>
  <c r="C1309" i="23"/>
  <c r="BC1308" i="23"/>
  <c r="E1308" i="23"/>
  <c r="C1308" i="23"/>
  <c r="BC1307" i="23"/>
  <c r="E1307" i="23"/>
  <c r="C1307" i="23"/>
  <c r="BC1306" i="23"/>
  <c r="E1306" i="23"/>
  <c r="C1306" i="23"/>
  <c r="BC1305" i="23"/>
  <c r="E1305" i="23"/>
  <c r="C1305" i="23"/>
  <c r="BC1304" i="23"/>
  <c r="E1304" i="23"/>
  <c r="C1304" i="23"/>
  <c r="BC1303" i="23"/>
  <c r="E1303" i="23"/>
  <c r="C1303" i="23"/>
  <c r="BC1302" i="23"/>
  <c r="E1302" i="23"/>
  <c r="C1302" i="23"/>
  <c r="BC1301" i="23"/>
  <c r="E1301" i="23"/>
  <c r="C1301" i="23"/>
  <c r="BC1300" i="23"/>
  <c r="E1300" i="23"/>
  <c r="C1300" i="23"/>
  <c r="BC1299" i="23"/>
  <c r="E1299" i="23"/>
  <c r="C1299" i="23"/>
  <c r="BC1298" i="23"/>
  <c r="E1298" i="23"/>
  <c r="C1298" i="23"/>
  <c r="BC1297" i="23"/>
  <c r="E1297" i="23"/>
  <c r="C1297" i="23"/>
  <c r="BC1296" i="23"/>
  <c r="E1296" i="23"/>
  <c r="C1296" i="23"/>
  <c r="BC1295" i="23"/>
  <c r="E1295" i="23"/>
  <c r="C1295" i="23"/>
  <c r="BC1294" i="23"/>
  <c r="E1294" i="23"/>
  <c r="C1294" i="23"/>
  <c r="BC1293" i="23"/>
  <c r="E1293" i="23"/>
  <c r="C1293" i="23"/>
  <c r="BC1292" i="23"/>
  <c r="E1292" i="23"/>
  <c r="C1292" i="23"/>
  <c r="BC1291" i="23"/>
  <c r="E1291" i="23"/>
  <c r="C1291" i="23"/>
  <c r="BC1290" i="23"/>
  <c r="E1290" i="23"/>
  <c r="C1290" i="23"/>
  <c r="BC1289" i="23"/>
  <c r="E1289" i="23"/>
  <c r="C1289" i="23"/>
  <c r="BC1288" i="23"/>
  <c r="E1288" i="23"/>
  <c r="C1288" i="23"/>
  <c r="BC1287" i="23"/>
  <c r="E1287" i="23"/>
  <c r="C1287" i="23"/>
  <c r="BC1286" i="23"/>
  <c r="E1286" i="23"/>
  <c r="C1286" i="23"/>
  <c r="BC1285" i="23"/>
  <c r="E1285" i="23"/>
  <c r="C1285" i="23"/>
  <c r="BC1284" i="23"/>
  <c r="E1284" i="23"/>
  <c r="C1284" i="23"/>
  <c r="BC1283" i="23"/>
  <c r="E1283" i="23"/>
  <c r="C1283" i="23"/>
  <c r="BC1282" i="23"/>
  <c r="E1282" i="23"/>
  <c r="C1282" i="23"/>
  <c r="BC1281" i="23"/>
  <c r="E1281" i="23"/>
  <c r="C1281" i="23"/>
  <c r="BC1280" i="23"/>
  <c r="E1280" i="23"/>
  <c r="C1280" i="23"/>
  <c r="BC1279" i="23"/>
  <c r="E1279" i="23"/>
  <c r="C1279" i="23"/>
  <c r="BC1278" i="23"/>
  <c r="E1278" i="23"/>
  <c r="C1278" i="23"/>
  <c r="BC1277" i="23"/>
  <c r="E1277" i="23"/>
  <c r="C1277" i="23"/>
  <c r="BC1276" i="23"/>
  <c r="E1276" i="23"/>
  <c r="C1276" i="23"/>
  <c r="BC1275" i="23"/>
  <c r="E1275" i="23"/>
  <c r="C1275" i="23"/>
  <c r="BC1274" i="23"/>
  <c r="E1274" i="23"/>
  <c r="C1274" i="23"/>
  <c r="BC1273" i="23"/>
  <c r="E1273" i="23"/>
  <c r="C1273" i="23"/>
  <c r="BC1272" i="23"/>
  <c r="E1272" i="23"/>
  <c r="C1272" i="23"/>
  <c r="BC1271" i="23"/>
  <c r="E1271" i="23"/>
  <c r="C1271" i="23"/>
  <c r="BC1270" i="23"/>
  <c r="E1270" i="23"/>
  <c r="C1270" i="23"/>
  <c r="BC1269" i="23"/>
  <c r="E1269" i="23"/>
  <c r="C1269" i="23"/>
  <c r="BC1268" i="23"/>
  <c r="E1268" i="23"/>
  <c r="C1268" i="23"/>
  <c r="BC1267" i="23"/>
  <c r="E1267" i="23"/>
  <c r="C1267" i="23"/>
  <c r="BC1266" i="23"/>
  <c r="E1266" i="23"/>
  <c r="C1266" i="23"/>
  <c r="BC1265" i="23"/>
  <c r="E1265" i="23"/>
  <c r="C1265" i="23"/>
  <c r="BC1264" i="23"/>
  <c r="E1264" i="23"/>
  <c r="C1264" i="23"/>
  <c r="BC1263" i="23"/>
  <c r="E1263" i="23"/>
  <c r="C1263" i="23"/>
  <c r="BC1262" i="23"/>
  <c r="E1262" i="23"/>
  <c r="C1262" i="23"/>
  <c r="BC1261" i="23"/>
  <c r="E1261" i="23"/>
  <c r="C1261" i="23"/>
  <c r="BC1260" i="23"/>
  <c r="E1260" i="23"/>
  <c r="C1260" i="23"/>
  <c r="BC1259" i="23"/>
  <c r="E1259" i="23"/>
  <c r="C1259" i="23"/>
  <c r="BC1258" i="23"/>
  <c r="E1258" i="23"/>
  <c r="C1258" i="23"/>
  <c r="BC1257" i="23"/>
  <c r="E1257" i="23"/>
  <c r="C1257" i="23"/>
  <c r="BC1256" i="23"/>
  <c r="E1256" i="23"/>
  <c r="C1256" i="23"/>
  <c r="BC1255" i="23"/>
  <c r="E1255" i="23"/>
  <c r="C1255" i="23"/>
  <c r="BC1254" i="23"/>
  <c r="E1254" i="23"/>
  <c r="C1254" i="23"/>
  <c r="BC1253" i="23"/>
  <c r="E1253" i="23"/>
  <c r="C1253" i="23"/>
  <c r="BC1252" i="23"/>
  <c r="E1252" i="23"/>
  <c r="C1252" i="23"/>
  <c r="BC1251" i="23"/>
  <c r="E1251" i="23"/>
  <c r="C1251" i="23"/>
  <c r="BC1250" i="23"/>
  <c r="E1250" i="23"/>
  <c r="C1250" i="23"/>
  <c r="BC1249" i="23"/>
  <c r="E1249" i="23"/>
  <c r="C1249" i="23"/>
  <c r="BC1248" i="23"/>
  <c r="E1248" i="23"/>
  <c r="C1248" i="23"/>
  <c r="BC1247" i="23"/>
  <c r="E1247" i="23"/>
  <c r="C1247" i="23"/>
  <c r="BC1246" i="23"/>
  <c r="E1246" i="23"/>
  <c r="C1246" i="23"/>
  <c r="BC1245" i="23"/>
  <c r="E1245" i="23"/>
  <c r="C1245" i="23"/>
  <c r="BC1244" i="23"/>
  <c r="E1244" i="23"/>
  <c r="C1244" i="23"/>
  <c r="BC1243" i="23"/>
  <c r="E1243" i="23"/>
  <c r="C1243" i="23"/>
  <c r="BC1242" i="23"/>
  <c r="E1242" i="23"/>
  <c r="C1242" i="23"/>
  <c r="BC1241" i="23"/>
  <c r="E1241" i="23"/>
  <c r="C1241" i="23"/>
  <c r="BC1240" i="23"/>
  <c r="E1240" i="23"/>
  <c r="C1240" i="23"/>
  <c r="BC1239" i="23"/>
  <c r="E1239" i="23"/>
  <c r="C1239" i="23"/>
  <c r="BC1238" i="23"/>
  <c r="E1238" i="23"/>
  <c r="C1238" i="23"/>
  <c r="BC1237" i="23"/>
  <c r="E1237" i="23"/>
  <c r="C1237" i="23"/>
  <c r="BC1236" i="23"/>
  <c r="E1236" i="23"/>
  <c r="C1236" i="23"/>
  <c r="BC1235" i="23"/>
  <c r="E1235" i="23"/>
  <c r="C1235" i="23"/>
  <c r="BC1234" i="23"/>
  <c r="E1234" i="23"/>
  <c r="C1234" i="23"/>
  <c r="BC1233" i="23"/>
  <c r="E1233" i="23"/>
  <c r="C1233" i="23"/>
  <c r="BC1232" i="23"/>
  <c r="E1232" i="23"/>
  <c r="C1232" i="23"/>
  <c r="BC1231" i="23"/>
  <c r="E1231" i="23"/>
  <c r="C1231" i="23"/>
  <c r="BC1230" i="23"/>
  <c r="E1230" i="23"/>
  <c r="C1230" i="23"/>
  <c r="BC1229" i="23"/>
  <c r="E1229" i="23"/>
  <c r="C1229" i="23"/>
  <c r="BC1228" i="23"/>
  <c r="E1228" i="23"/>
  <c r="C1228" i="23"/>
  <c r="BC1227" i="23"/>
  <c r="E1227" i="23"/>
  <c r="C1227" i="23"/>
  <c r="BC1226" i="23"/>
  <c r="E1226" i="23"/>
  <c r="C1226" i="23"/>
  <c r="BC1225" i="23"/>
  <c r="E1225" i="23"/>
  <c r="C1225" i="23"/>
  <c r="BC1224" i="23"/>
  <c r="E1224" i="23"/>
  <c r="C1224" i="23"/>
  <c r="BC1223" i="23"/>
  <c r="E1223" i="23"/>
  <c r="C1223" i="23"/>
  <c r="BC1222" i="23"/>
  <c r="E1222" i="23"/>
  <c r="C1222" i="23"/>
  <c r="BC1221" i="23"/>
  <c r="E1221" i="23"/>
  <c r="C1221" i="23"/>
  <c r="BC1220" i="23"/>
  <c r="E1220" i="23"/>
  <c r="C1220" i="23"/>
  <c r="BC1219" i="23"/>
  <c r="E1219" i="23"/>
  <c r="C1219" i="23"/>
  <c r="BC1218" i="23"/>
  <c r="E1218" i="23"/>
  <c r="C1218" i="23"/>
  <c r="BC1217" i="23"/>
  <c r="E1217" i="23"/>
  <c r="C1217" i="23"/>
  <c r="BC1216" i="23"/>
  <c r="E1216" i="23"/>
  <c r="C1216" i="23"/>
  <c r="BC1215" i="23"/>
  <c r="E1215" i="23"/>
  <c r="C1215" i="23"/>
  <c r="BC1214" i="23"/>
  <c r="E1214" i="23"/>
  <c r="C1214" i="23"/>
  <c r="BC1213" i="23"/>
  <c r="E1213" i="23"/>
  <c r="C1213" i="23"/>
  <c r="BC1212" i="23"/>
  <c r="E1212" i="23"/>
  <c r="C1212" i="23"/>
  <c r="BC1211" i="23"/>
  <c r="E1211" i="23"/>
  <c r="C1211" i="23"/>
  <c r="BC1210" i="23"/>
  <c r="E1210" i="23"/>
  <c r="C1210" i="23"/>
  <c r="BC1209" i="23"/>
  <c r="E1209" i="23"/>
  <c r="C1209" i="23"/>
  <c r="BC1208" i="23"/>
  <c r="E1208" i="23"/>
  <c r="C1208" i="23"/>
  <c r="BC1207" i="23"/>
  <c r="E1207" i="23"/>
  <c r="C1207" i="23"/>
  <c r="BC1206" i="23"/>
  <c r="E1206" i="23"/>
  <c r="C1206" i="23"/>
  <c r="BC1205" i="23"/>
  <c r="E1205" i="23"/>
  <c r="C1205" i="23"/>
  <c r="BC1204" i="23"/>
  <c r="E1204" i="23"/>
  <c r="C1204" i="23"/>
  <c r="BC1203" i="23"/>
  <c r="E1203" i="23"/>
  <c r="C1203" i="23"/>
  <c r="BC1202" i="23"/>
  <c r="E1202" i="23"/>
  <c r="C1202" i="23"/>
  <c r="BC1201" i="23"/>
  <c r="E1201" i="23"/>
  <c r="C1201" i="23"/>
  <c r="BC1200" i="23"/>
  <c r="E1200" i="23"/>
  <c r="C1200" i="23"/>
  <c r="BC1199" i="23"/>
  <c r="E1199" i="23"/>
  <c r="C1199" i="23"/>
  <c r="BC1198" i="23"/>
  <c r="E1198" i="23"/>
  <c r="C1198" i="23"/>
  <c r="BC1197" i="23"/>
  <c r="E1197" i="23"/>
  <c r="C1197" i="23"/>
  <c r="BC1196" i="23"/>
  <c r="E1196" i="23"/>
  <c r="C1196" i="23"/>
  <c r="BC1195" i="23"/>
  <c r="E1195" i="23"/>
  <c r="C1195" i="23"/>
  <c r="BC1194" i="23"/>
  <c r="E1194" i="23"/>
  <c r="C1194" i="23"/>
  <c r="BC1193" i="23"/>
  <c r="E1193" i="23"/>
  <c r="C1193" i="23"/>
  <c r="BC1192" i="23"/>
  <c r="E1192" i="23"/>
  <c r="C1192" i="23"/>
  <c r="BC1191" i="23"/>
  <c r="E1191" i="23"/>
  <c r="C1191" i="23"/>
  <c r="BC1190" i="23"/>
  <c r="E1190" i="23"/>
  <c r="C1190" i="23"/>
  <c r="BC1189" i="23"/>
  <c r="E1189" i="23"/>
  <c r="C1189" i="23"/>
  <c r="BC1188" i="23"/>
  <c r="E1188" i="23"/>
  <c r="C1188" i="23"/>
  <c r="BC1187" i="23"/>
  <c r="E1187" i="23"/>
  <c r="C1187" i="23"/>
  <c r="BC1186" i="23"/>
  <c r="E1186" i="23"/>
  <c r="C1186" i="23"/>
  <c r="BC1185" i="23"/>
  <c r="E1185" i="23"/>
  <c r="C1185" i="23"/>
  <c r="BC1184" i="23"/>
  <c r="E1184" i="23"/>
  <c r="C1184" i="23"/>
  <c r="BC1183" i="23"/>
  <c r="E1183" i="23"/>
  <c r="C1183" i="23"/>
  <c r="BC1182" i="23"/>
  <c r="E1182" i="23"/>
  <c r="C1182" i="23"/>
  <c r="BC1181" i="23"/>
  <c r="E1181" i="23"/>
  <c r="C1181" i="23"/>
  <c r="BC1180" i="23"/>
  <c r="E1180" i="23"/>
  <c r="C1180" i="23"/>
  <c r="BC1179" i="23"/>
  <c r="E1179" i="23"/>
  <c r="C1179" i="23"/>
  <c r="BC1178" i="23"/>
  <c r="E1178" i="23"/>
  <c r="C1178" i="23"/>
  <c r="BC1177" i="23"/>
  <c r="E1177" i="23"/>
  <c r="C1177" i="23"/>
  <c r="BC1176" i="23"/>
  <c r="E1176" i="23"/>
  <c r="C1176" i="23"/>
  <c r="BC1175" i="23"/>
  <c r="E1175" i="23"/>
  <c r="C1175" i="23"/>
  <c r="BC1174" i="23"/>
  <c r="E1174" i="23"/>
  <c r="C1174" i="23"/>
  <c r="BC1173" i="23"/>
  <c r="E1173" i="23"/>
  <c r="C1173" i="23"/>
  <c r="BC1172" i="23"/>
  <c r="E1172" i="23"/>
  <c r="C1172" i="23"/>
  <c r="BC1171" i="23"/>
  <c r="E1171" i="23"/>
  <c r="C1171" i="23"/>
  <c r="BC1170" i="23"/>
  <c r="E1170" i="23"/>
  <c r="C1170" i="23"/>
  <c r="BC1169" i="23"/>
  <c r="E1169" i="23"/>
  <c r="C1169" i="23"/>
  <c r="BC1168" i="23"/>
  <c r="E1168" i="23"/>
  <c r="C1168" i="23"/>
  <c r="BC1167" i="23"/>
  <c r="E1167" i="23"/>
  <c r="C1167" i="23"/>
  <c r="BC1166" i="23"/>
  <c r="E1166" i="23"/>
  <c r="C1166" i="23"/>
  <c r="BC1165" i="23"/>
  <c r="E1165" i="23"/>
  <c r="C1165" i="23"/>
  <c r="BC1164" i="23"/>
  <c r="E1164" i="23"/>
  <c r="C1164" i="23"/>
  <c r="BC1163" i="23"/>
  <c r="E1163" i="23"/>
  <c r="C1163" i="23"/>
  <c r="BC1162" i="23"/>
  <c r="E1162" i="23"/>
  <c r="C1162" i="23"/>
  <c r="BC1161" i="23"/>
  <c r="E1161" i="23"/>
  <c r="C1161" i="23"/>
  <c r="BC1160" i="23"/>
  <c r="E1160" i="23"/>
  <c r="C1160" i="23"/>
  <c r="BC1159" i="23"/>
  <c r="E1159" i="23"/>
  <c r="C1159" i="23"/>
  <c r="BC1158" i="23"/>
  <c r="E1158" i="23"/>
  <c r="C1158" i="23"/>
  <c r="BC1157" i="23"/>
  <c r="E1157" i="23"/>
  <c r="C1157" i="23"/>
  <c r="BC1156" i="23"/>
  <c r="E1156" i="23"/>
  <c r="C1156" i="23"/>
  <c r="BC1155" i="23"/>
  <c r="E1155" i="23"/>
  <c r="C1155" i="23"/>
  <c r="BC1154" i="23"/>
  <c r="E1154" i="23"/>
  <c r="C1154" i="23"/>
  <c r="BC1153" i="23"/>
  <c r="E1153" i="23"/>
  <c r="C1153" i="23"/>
  <c r="BC1152" i="23"/>
  <c r="E1152" i="23"/>
  <c r="C1152" i="23"/>
  <c r="BC1151" i="23"/>
  <c r="E1151" i="23"/>
  <c r="C1151" i="23"/>
  <c r="BC1150" i="23"/>
  <c r="E1150" i="23"/>
  <c r="C1150" i="23"/>
  <c r="BC1149" i="23"/>
  <c r="E1149" i="23"/>
  <c r="C1149" i="23"/>
  <c r="BC1148" i="23"/>
  <c r="E1148" i="23"/>
  <c r="C1148" i="23"/>
  <c r="BC1147" i="23"/>
  <c r="E1147" i="23"/>
  <c r="C1147" i="23"/>
  <c r="BC1146" i="23"/>
  <c r="E1146" i="23"/>
  <c r="C1146" i="23"/>
  <c r="BC1145" i="23"/>
  <c r="E1145" i="23"/>
  <c r="C1145" i="23"/>
  <c r="BC1144" i="23"/>
  <c r="E1144" i="23"/>
  <c r="C1144" i="23"/>
  <c r="BC1143" i="23"/>
  <c r="E1143" i="23"/>
  <c r="C1143" i="23"/>
  <c r="BC1142" i="23"/>
  <c r="E1142" i="23"/>
  <c r="C1142" i="23"/>
  <c r="BC1141" i="23"/>
  <c r="E1141" i="23"/>
  <c r="C1141" i="23"/>
  <c r="BC1140" i="23"/>
  <c r="E1140" i="23"/>
  <c r="C1140" i="23"/>
  <c r="BC1139" i="23"/>
  <c r="E1139" i="23"/>
  <c r="C1139" i="23"/>
  <c r="BC1138" i="23"/>
  <c r="E1138" i="23"/>
  <c r="C1138" i="23"/>
  <c r="BC1137" i="23"/>
  <c r="E1137" i="23"/>
  <c r="C1137" i="23"/>
  <c r="BC1136" i="23"/>
  <c r="E1136" i="23"/>
  <c r="C1136" i="23"/>
  <c r="BC1135" i="23"/>
  <c r="E1135" i="23"/>
  <c r="C1135" i="23"/>
  <c r="BC1134" i="23"/>
  <c r="E1134" i="23"/>
  <c r="C1134" i="23"/>
  <c r="BC1133" i="23"/>
  <c r="E1133" i="23"/>
  <c r="C1133" i="23"/>
  <c r="BC1132" i="23"/>
  <c r="E1132" i="23"/>
  <c r="C1132" i="23"/>
  <c r="BC1131" i="23"/>
  <c r="E1131" i="23"/>
  <c r="C1131" i="23"/>
  <c r="BC1130" i="23"/>
  <c r="E1130" i="23"/>
  <c r="C1130" i="23"/>
  <c r="BC1129" i="23"/>
  <c r="E1129" i="23"/>
  <c r="C1129" i="23"/>
  <c r="BC1128" i="23"/>
  <c r="E1128" i="23"/>
  <c r="C1128" i="23"/>
  <c r="BC1127" i="23"/>
  <c r="E1127" i="23"/>
  <c r="C1127" i="23"/>
  <c r="BC1126" i="23"/>
  <c r="E1126" i="23"/>
  <c r="C1126" i="23"/>
  <c r="BC1125" i="23"/>
  <c r="E1125" i="23"/>
  <c r="C1125" i="23"/>
  <c r="BC1124" i="23"/>
  <c r="E1124" i="23"/>
  <c r="C1124" i="23"/>
  <c r="BC1123" i="23"/>
  <c r="E1123" i="23"/>
  <c r="C1123" i="23"/>
  <c r="BC1122" i="23"/>
  <c r="E1122" i="23"/>
  <c r="C1122" i="23"/>
  <c r="BC1121" i="23"/>
  <c r="E1121" i="23"/>
  <c r="C1121" i="23"/>
  <c r="BC1120" i="23"/>
  <c r="E1120" i="23"/>
  <c r="C1120" i="23"/>
  <c r="BC1119" i="23"/>
  <c r="E1119" i="23"/>
  <c r="C1119" i="23"/>
  <c r="BC1118" i="23"/>
  <c r="E1118" i="23"/>
  <c r="C1118" i="23"/>
  <c r="BC1117" i="23"/>
  <c r="E1117" i="23"/>
  <c r="C1117" i="23"/>
  <c r="BC1116" i="23"/>
  <c r="E1116" i="23"/>
  <c r="C1116" i="23"/>
  <c r="BC1115" i="23"/>
  <c r="E1115" i="23"/>
  <c r="C1115" i="23"/>
  <c r="BC1114" i="23"/>
  <c r="E1114" i="23"/>
  <c r="C1114" i="23"/>
  <c r="BC1113" i="23"/>
  <c r="E1113" i="23"/>
  <c r="C1113" i="23"/>
  <c r="BC1112" i="23"/>
  <c r="E1112" i="23"/>
  <c r="C1112" i="23"/>
  <c r="BC1111" i="23"/>
  <c r="E1111" i="23"/>
  <c r="C1111" i="23"/>
  <c r="BC1110" i="23"/>
  <c r="E1110" i="23"/>
  <c r="C1110" i="23"/>
  <c r="BC1109" i="23"/>
  <c r="E1109" i="23"/>
  <c r="C1109" i="23"/>
  <c r="BC1108" i="23"/>
  <c r="E1108" i="23"/>
  <c r="C1108" i="23"/>
  <c r="BC1107" i="23"/>
  <c r="E1107" i="23"/>
  <c r="C1107" i="23"/>
  <c r="BC1106" i="23"/>
  <c r="E1106" i="23"/>
  <c r="C1106" i="23"/>
  <c r="BC1105" i="23"/>
  <c r="E1105" i="23"/>
  <c r="C1105" i="23"/>
  <c r="BC1104" i="23"/>
  <c r="E1104" i="23"/>
  <c r="C1104" i="23"/>
  <c r="BC1103" i="23"/>
  <c r="E1103" i="23"/>
  <c r="C1103" i="23"/>
  <c r="BC1102" i="23"/>
  <c r="E1102" i="23"/>
  <c r="C1102" i="23"/>
  <c r="BC1101" i="23"/>
  <c r="E1101" i="23"/>
  <c r="C1101" i="23"/>
  <c r="BC1100" i="23"/>
  <c r="E1100" i="23"/>
  <c r="C1100" i="23"/>
  <c r="BC1099" i="23"/>
  <c r="E1099" i="23"/>
  <c r="C1099" i="23"/>
  <c r="BC1098" i="23"/>
  <c r="E1098" i="23"/>
  <c r="C1098" i="23"/>
  <c r="BC1097" i="23"/>
  <c r="E1097" i="23"/>
  <c r="C1097" i="23"/>
  <c r="BC1096" i="23"/>
  <c r="E1096" i="23"/>
  <c r="C1096" i="23"/>
  <c r="BC1095" i="23"/>
  <c r="E1095" i="23"/>
  <c r="C1095" i="23"/>
  <c r="BC1094" i="23"/>
  <c r="E1094" i="23"/>
  <c r="C1094" i="23"/>
  <c r="BC1093" i="23"/>
  <c r="E1093" i="23"/>
  <c r="C1093" i="23"/>
  <c r="BC1092" i="23"/>
  <c r="E1092" i="23"/>
  <c r="C1092" i="23"/>
  <c r="BC1091" i="23"/>
  <c r="E1091" i="23"/>
  <c r="C1091" i="23"/>
  <c r="BC1090" i="23"/>
  <c r="E1090" i="23"/>
  <c r="C1090" i="23"/>
  <c r="BC1089" i="23"/>
  <c r="E1089" i="23"/>
  <c r="C1089" i="23"/>
  <c r="BC1088" i="23"/>
  <c r="E1088" i="23"/>
  <c r="C1088" i="23"/>
  <c r="BC1087" i="23"/>
  <c r="E1087" i="23"/>
  <c r="C1087" i="23"/>
  <c r="BC1086" i="23"/>
  <c r="E1086" i="23"/>
  <c r="C1086" i="23"/>
  <c r="BC1085" i="23"/>
  <c r="E1085" i="23"/>
  <c r="C1085" i="23"/>
  <c r="BC1084" i="23"/>
  <c r="E1084" i="23"/>
  <c r="C1084" i="23"/>
  <c r="BC1083" i="23"/>
  <c r="E1083" i="23"/>
  <c r="C1083" i="23"/>
  <c r="BC1082" i="23"/>
  <c r="E1082" i="23"/>
  <c r="C1082" i="23"/>
  <c r="BC1081" i="23"/>
  <c r="E1081" i="23"/>
  <c r="C1081" i="23"/>
  <c r="BC1080" i="23"/>
  <c r="E1080" i="23"/>
  <c r="C1080" i="23"/>
  <c r="BC1079" i="23"/>
  <c r="E1079" i="23"/>
  <c r="C1079" i="23"/>
  <c r="BC1078" i="23"/>
  <c r="E1078" i="23"/>
  <c r="C1078" i="23"/>
  <c r="BC1077" i="23"/>
  <c r="E1077" i="23"/>
  <c r="C1077" i="23"/>
  <c r="BC1076" i="23"/>
  <c r="E1076" i="23"/>
  <c r="C1076" i="23"/>
  <c r="BC1075" i="23"/>
  <c r="E1075" i="23"/>
  <c r="C1075" i="23"/>
  <c r="BC1074" i="23"/>
  <c r="E1074" i="23"/>
  <c r="C1074" i="23"/>
  <c r="BC1073" i="23"/>
  <c r="E1073" i="23"/>
  <c r="C1073" i="23"/>
  <c r="BC1072" i="23"/>
  <c r="E1072" i="23"/>
  <c r="C1072" i="23"/>
  <c r="BC1071" i="23"/>
  <c r="E1071" i="23"/>
  <c r="C1071" i="23"/>
  <c r="BC1070" i="23"/>
  <c r="E1070" i="23"/>
  <c r="C1070" i="23"/>
  <c r="BC1069" i="23"/>
  <c r="E1069" i="23"/>
  <c r="C1069" i="23"/>
  <c r="BC1068" i="23"/>
  <c r="E1068" i="23"/>
  <c r="C1068" i="23"/>
  <c r="BC1067" i="23"/>
  <c r="E1067" i="23"/>
  <c r="C1067" i="23"/>
  <c r="BC1066" i="23"/>
  <c r="E1066" i="23"/>
  <c r="C1066" i="23"/>
  <c r="BC1065" i="23"/>
  <c r="E1065" i="23"/>
  <c r="C1065" i="23"/>
  <c r="BC1064" i="23"/>
  <c r="E1064" i="23"/>
  <c r="C1064" i="23"/>
  <c r="BC1063" i="23"/>
  <c r="E1063" i="23"/>
  <c r="C1063" i="23"/>
  <c r="BC1062" i="23"/>
  <c r="E1062" i="23"/>
  <c r="C1062" i="23"/>
  <c r="BC1061" i="23"/>
  <c r="E1061" i="23"/>
  <c r="C1061" i="23"/>
  <c r="BC1060" i="23"/>
  <c r="E1060" i="23"/>
  <c r="C1060" i="23"/>
  <c r="BC1059" i="23"/>
  <c r="E1059" i="23"/>
  <c r="C1059" i="23"/>
  <c r="BC1058" i="23"/>
  <c r="E1058" i="23"/>
  <c r="C1058" i="23"/>
  <c r="BC1057" i="23"/>
  <c r="E1057" i="23"/>
  <c r="C1057" i="23"/>
  <c r="BC1056" i="23"/>
  <c r="E1056" i="23"/>
  <c r="C1056" i="23"/>
  <c r="BC1055" i="23"/>
  <c r="E1055" i="23"/>
  <c r="C1055" i="23"/>
  <c r="BC1054" i="23"/>
  <c r="E1054" i="23"/>
  <c r="C1054" i="23"/>
  <c r="BC1053" i="23"/>
  <c r="E1053" i="23"/>
  <c r="C1053" i="23"/>
  <c r="BC1052" i="23"/>
  <c r="E1052" i="23"/>
  <c r="C1052" i="23"/>
  <c r="BC1051" i="23"/>
  <c r="E1051" i="23"/>
  <c r="C1051" i="23"/>
  <c r="BC1050" i="23"/>
  <c r="E1050" i="23"/>
  <c r="C1050" i="23"/>
  <c r="BC1049" i="23"/>
  <c r="E1049" i="23"/>
  <c r="C1049" i="23"/>
  <c r="BC1048" i="23"/>
  <c r="E1048" i="23"/>
  <c r="C1048" i="23"/>
  <c r="BC1047" i="23"/>
  <c r="E1047" i="23"/>
  <c r="C1047" i="23"/>
  <c r="BC1046" i="23"/>
  <c r="E1046" i="23"/>
  <c r="C1046" i="23"/>
  <c r="BC1045" i="23"/>
  <c r="E1045" i="23"/>
  <c r="C1045" i="23"/>
  <c r="BC1044" i="23"/>
  <c r="E1044" i="23"/>
  <c r="C1044" i="23"/>
  <c r="BC1043" i="23"/>
  <c r="E1043" i="23"/>
  <c r="C1043" i="23"/>
  <c r="BC1042" i="23"/>
  <c r="E1042" i="23"/>
  <c r="C1042" i="23"/>
  <c r="BC1041" i="23"/>
  <c r="E1041" i="23"/>
  <c r="C1041" i="23"/>
  <c r="BC1040" i="23"/>
  <c r="E1040" i="23"/>
  <c r="C1040" i="23"/>
  <c r="BC1039" i="23"/>
  <c r="E1039" i="23"/>
  <c r="C1039" i="23"/>
  <c r="BC1038" i="23"/>
  <c r="E1038" i="23"/>
  <c r="C1038" i="23"/>
  <c r="BC1037" i="23"/>
  <c r="E1037" i="23"/>
  <c r="C1037" i="23"/>
  <c r="BC1036" i="23"/>
  <c r="E1036" i="23"/>
  <c r="C1036" i="23"/>
  <c r="BC1035" i="23"/>
  <c r="E1035" i="23"/>
  <c r="C1035" i="23"/>
  <c r="BC1034" i="23"/>
  <c r="E1034" i="23"/>
  <c r="C1034" i="23"/>
  <c r="BC1033" i="23"/>
  <c r="E1033" i="23"/>
  <c r="C1033" i="23"/>
  <c r="BC1032" i="23"/>
  <c r="E1032" i="23"/>
  <c r="C1032" i="23"/>
  <c r="BC1031" i="23"/>
  <c r="E1031" i="23"/>
  <c r="C1031" i="23"/>
  <c r="BC1030" i="23"/>
  <c r="E1030" i="23"/>
  <c r="C1030" i="23"/>
  <c r="BC1029" i="23"/>
  <c r="E1029" i="23"/>
  <c r="C1029" i="23"/>
  <c r="BC1028" i="23"/>
  <c r="E1028" i="23"/>
  <c r="C1028" i="23"/>
  <c r="BC1027" i="23"/>
  <c r="E1027" i="23"/>
  <c r="C1027" i="23"/>
  <c r="BC1026" i="23"/>
  <c r="E1026" i="23"/>
  <c r="C1026" i="23"/>
  <c r="BC1025" i="23"/>
  <c r="E1025" i="23"/>
  <c r="C1025" i="23"/>
  <c r="BC1024" i="23"/>
  <c r="E1024" i="23"/>
  <c r="C1024" i="23"/>
  <c r="BC1023" i="23"/>
  <c r="E1023" i="23"/>
  <c r="C1023" i="23"/>
  <c r="BC1022" i="23"/>
  <c r="E1022" i="23"/>
  <c r="C1022" i="23"/>
  <c r="BC1021" i="23"/>
  <c r="E1021" i="23"/>
  <c r="C1021" i="23"/>
  <c r="BC1020" i="23"/>
  <c r="E1020" i="23"/>
  <c r="C1020" i="23"/>
  <c r="BC1019" i="23"/>
  <c r="E1019" i="23"/>
  <c r="C1019" i="23"/>
  <c r="BC1018" i="23"/>
  <c r="E1018" i="23"/>
  <c r="C1018" i="23"/>
  <c r="BC1017" i="23"/>
  <c r="E1017" i="23"/>
  <c r="C1017" i="23"/>
  <c r="BC1016" i="23"/>
  <c r="E1016" i="23"/>
  <c r="C1016" i="23"/>
  <c r="BC1015" i="23"/>
  <c r="E1015" i="23"/>
  <c r="C1015" i="23"/>
  <c r="BC1014" i="23"/>
  <c r="E1014" i="23"/>
  <c r="C1014" i="23"/>
  <c r="BC1013" i="23"/>
  <c r="E1013" i="23"/>
  <c r="C1013" i="23"/>
  <c r="BC1012" i="23"/>
  <c r="E1012" i="23"/>
  <c r="C1012" i="23"/>
  <c r="BC1011" i="23"/>
  <c r="E1011" i="23"/>
  <c r="C1011" i="23"/>
  <c r="BC1010" i="23"/>
  <c r="E1010" i="23"/>
  <c r="C1010" i="23"/>
  <c r="BC1009" i="23"/>
  <c r="E1009" i="23"/>
  <c r="C1009" i="23"/>
  <c r="BC1008" i="23"/>
  <c r="E1008" i="23"/>
  <c r="C1008" i="23"/>
  <c r="BC1007" i="23"/>
  <c r="E1007" i="23"/>
  <c r="C1007" i="23"/>
  <c r="BC1006" i="23"/>
  <c r="E1006" i="23"/>
  <c r="C1006" i="23"/>
  <c r="BC1005" i="23"/>
  <c r="E1005" i="23"/>
  <c r="C1005" i="23"/>
  <c r="BC1004" i="23"/>
  <c r="E1004" i="23"/>
  <c r="C1004" i="23"/>
  <c r="BC1003" i="23"/>
  <c r="E1003" i="23"/>
  <c r="C1003" i="23"/>
  <c r="BC1002" i="23"/>
  <c r="E1002" i="23"/>
  <c r="C1002" i="23"/>
  <c r="BC1001" i="23"/>
  <c r="E1001" i="23"/>
  <c r="C1001" i="23"/>
  <c r="BC1000" i="23"/>
  <c r="E1000" i="23"/>
  <c r="C1000" i="23"/>
  <c r="BC999" i="23"/>
  <c r="E999" i="23"/>
  <c r="C999" i="23"/>
  <c r="BC998" i="23"/>
  <c r="E998" i="23"/>
  <c r="C998" i="23"/>
  <c r="BC997" i="23"/>
  <c r="E997" i="23"/>
  <c r="C997" i="23"/>
  <c r="BC996" i="23"/>
  <c r="E996" i="23"/>
  <c r="C996" i="23"/>
  <c r="BC995" i="23"/>
  <c r="E995" i="23"/>
  <c r="C995" i="23"/>
  <c r="BC994" i="23"/>
  <c r="E994" i="23"/>
  <c r="C994" i="23"/>
  <c r="BC993" i="23"/>
  <c r="E993" i="23"/>
  <c r="C993" i="23"/>
  <c r="BC992" i="23"/>
  <c r="E992" i="23"/>
  <c r="C992" i="23"/>
  <c r="BC991" i="23"/>
  <c r="E991" i="23"/>
  <c r="C991" i="23"/>
  <c r="BC990" i="23"/>
  <c r="E990" i="23"/>
  <c r="C990" i="23"/>
  <c r="BC989" i="23"/>
  <c r="E989" i="23"/>
  <c r="C989" i="23"/>
  <c r="BC988" i="23"/>
  <c r="E988" i="23"/>
  <c r="C988" i="23"/>
  <c r="BC987" i="23"/>
  <c r="E987" i="23"/>
  <c r="C987" i="23"/>
  <c r="BC986" i="23"/>
  <c r="E986" i="23"/>
  <c r="C986" i="23"/>
  <c r="BC985" i="23"/>
  <c r="E985" i="23"/>
  <c r="C985" i="23"/>
  <c r="BC984" i="23"/>
  <c r="E984" i="23"/>
  <c r="C984" i="23"/>
  <c r="BC983" i="23"/>
  <c r="E983" i="23"/>
  <c r="C983" i="23"/>
  <c r="BC982" i="23"/>
  <c r="E982" i="23"/>
  <c r="C982" i="23"/>
  <c r="BC981" i="23"/>
  <c r="E981" i="23"/>
  <c r="C981" i="23"/>
  <c r="BC980" i="23"/>
  <c r="E980" i="23"/>
  <c r="C980" i="23"/>
  <c r="BC979" i="23"/>
  <c r="E979" i="23"/>
  <c r="C979" i="23"/>
  <c r="BC978" i="23"/>
  <c r="E978" i="23"/>
  <c r="C978" i="23"/>
  <c r="BC977" i="23"/>
  <c r="E977" i="23"/>
  <c r="C977" i="23"/>
  <c r="BC976" i="23"/>
  <c r="E976" i="23"/>
  <c r="C976" i="23"/>
  <c r="BC975" i="23"/>
  <c r="E975" i="23"/>
  <c r="C975" i="23"/>
  <c r="BC974" i="23"/>
  <c r="E974" i="23"/>
  <c r="C974" i="23"/>
  <c r="BC973" i="23"/>
  <c r="E973" i="23"/>
  <c r="C973" i="23"/>
  <c r="BC972" i="23"/>
  <c r="E972" i="23"/>
  <c r="C972" i="23"/>
  <c r="BC971" i="23"/>
  <c r="E971" i="23"/>
  <c r="C971" i="23"/>
  <c r="BC970" i="23"/>
  <c r="E970" i="23"/>
  <c r="C970" i="23"/>
  <c r="BC969" i="23"/>
  <c r="E969" i="23"/>
  <c r="C969" i="23"/>
  <c r="BC968" i="23"/>
  <c r="E968" i="23"/>
  <c r="C968" i="23"/>
  <c r="BC967" i="23"/>
  <c r="E967" i="23"/>
  <c r="C967" i="23"/>
  <c r="BC966" i="23"/>
  <c r="E966" i="23"/>
  <c r="C966" i="23"/>
  <c r="BC965" i="23"/>
  <c r="E965" i="23"/>
  <c r="C965" i="23"/>
  <c r="BC964" i="23"/>
  <c r="E964" i="23"/>
  <c r="C964" i="23"/>
  <c r="BC963" i="23"/>
  <c r="E963" i="23"/>
  <c r="C963" i="23"/>
  <c r="BC962" i="23"/>
  <c r="E962" i="23"/>
  <c r="C962" i="23"/>
  <c r="BC961" i="23"/>
  <c r="E961" i="23"/>
  <c r="C961" i="23"/>
  <c r="BC960" i="23"/>
  <c r="E960" i="23"/>
  <c r="C960" i="23"/>
  <c r="BC959" i="23"/>
  <c r="E959" i="23"/>
  <c r="C959" i="23"/>
  <c r="BC958" i="23"/>
  <c r="E958" i="23"/>
  <c r="C958" i="23"/>
  <c r="BC957" i="23"/>
  <c r="E957" i="23"/>
  <c r="C957" i="23"/>
  <c r="BC956" i="23"/>
  <c r="E956" i="23"/>
  <c r="C956" i="23"/>
  <c r="BC955" i="23"/>
  <c r="E955" i="23"/>
  <c r="C955" i="23"/>
  <c r="BC954" i="23"/>
  <c r="E954" i="23"/>
  <c r="C954" i="23"/>
  <c r="BC953" i="23"/>
  <c r="E953" i="23"/>
  <c r="C953" i="23"/>
  <c r="BC952" i="23"/>
  <c r="E952" i="23"/>
  <c r="C952" i="23"/>
  <c r="BC951" i="23"/>
  <c r="E951" i="23"/>
  <c r="C951" i="23"/>
  <c r="BC950" i="23"/>
  <c r="E950" i="23"/>
  <c r="C950" i="23"/>
  <c r="BC949" i="23"/>
  <c r="E949" i="23"/>
  <c r="C949" i="23"/>
  <c r="BC948" i="23"/>
  <c r="E948" i="23"/>
  <c r="C948" i="23"/>
  <c r="BC947" i="23"/>
  <c r="E947" i="23"/>
  <c r="C947" i="23"/>
  <c r="BC946" i="23"/>
  <c r="E946" i="23"/>
  <c r="C946" i="23"/>
  <c r="BC945" i="23"/>
  <c r="E945" i="23"/>
  <c r="C945" i="23"/>
  <c r="BC944" i="23"/>
  <c r="E944" i="23"/>
  <c r="C944" i="23"/>
  <c r="BC943" i="23"/>
  <c r="E943" i="23"/>
  <c r="C943" i="23"/>
  <c r="BC942" i="23"/>
  <c r="E942" i="23"/>
  <c r="C942" i="23"/>
  <c r="BC941" i="23"/>
  <c r="E941" i="23"/>
  <c r="C941" i="23"/>
  <c r="BC940" i="23"/>
  <c r="E940" i="23"/>
  <c r="C940" i="23"/>
  <c r="BC939" i="23"/>
  <c r="E939" i="23"/>
  <c r="C939" i="23"/>
  <c r="BC938" i="23"/>
  <c r="E938" i="23"/>
  <c r="C938" i="23"/>
  <c r="BC937" i="23"/>
  <c r="E937" i="23"/>
  <c r="C937" i="23"/>
  <c r="BC936" i="23"/>
  <c r="E936" i="23"/>
  <c r="C936" i="23"/>
  <c r="BC935" i="23"/>
  <c r="E935" i="23"/>
  <c r="C935" i="23"/>
  <c r="BC934" i="23"/>
  <c r="E934" i="23"/>
  <c r="C934" i="23"/>
  <c r="BC933" i="23"/>
  <c r="E933" i="23"/>
  <c r="C933" i="23"/>
  <c r="BC932" i="23"/>
  <c r="E932" i="23"/>
  <c r="C932" i="23"/>
  <c r="BC931" i="23"/>
  <c r="E931" i="23"/>
  <c r="C931" i="23"/>
  <c r="BC930" i="23"/>
  <c r="E930" i="23"/>
  <c r="C930" i="23"/>
  <c r="BC929" i="23"/>
  <c r="E929" i="23"/>
  <c r="C929" i="23"/>
  <c r="BC928" i="23"/>
  <c r="E928" i="23"/>
  <c r="C928" i="23"/>
  <c r="BC927" i="23"/>
  <c r="E927" i="23"/>
  <c r="C927" i="23"/>
  <c r="BC926" i="23"/>
  <c r="E926" i="23"/>
  <c r="C926" i="23"/>
  <c r="BC925" i="23"/>
  <c r="E925" i="23"/>
  <c r="C925" i="23"/>
  <c r="BC924" i="23"/>
  <c r="E924" i="23"/>
  <c r="C924" i="23"/>
  <c r="BC923" i="23"/>
  <c r="E923" i="23"/>
  <c r="C923" i="23"/>
  <c r="BC922" i="23"/>
  <c r="E922" i="23"/>
  <c r="C922" i="23"/>
  <c r="BC921" i="23"/>
  <c r="E921" i="23"/>
  <c r="C921" i="23"/>
  <c r="BC920" i="23"/>
  <c r="E920" i="23"/>
  <c r="C920" i="23"/>
  <c r="BC919" i="23"/>
  <c r="E919" i="23"/>
  <c r="C919" i="23"/>
  <c r="BC918" i="23"/>
  <c r="E918" i="23"/>
  <c r="C918" i="23"/>
  <c r="BC917" i="23"/>
  <c r="E917" i="23"/>
  <c r="C917" i="23"/>
  <c r="BC916" i="23"/>
  <c r="E916" i="23"/>
  <c r="C916" i="23"/>
  <c r="BC915" i="23"/>
  <c r="E915" i="23"/>
  <c r="C915" i="23"/>
  <c r="BC914" i="23"/>
  <c r="E914" i="23"/>
  <c r="C914" i="23"/>
  <c r="BC913" i="23"/>
  <c r="E913" i="23"/>
  <c r="C913" i="23"/>
  <c r="BC912" i="23"/>
  <c r="E912" i="23"/>
  <c r="C912" i="23"/>
  <c r="BC911" i="23"/>
  <c r="E911" i="23"/>
  <c r="C911" i="23"/>
  <c r="BC910" i="23"/>
  <c r="E910" i="23"/>
  <c r="C910" i="23"/>
  <c r="BC909" i="23"/>
  <c r="E909" i="23"/>
  <c r="C909" i="23"/>
  <c r="BC908" i="23"/>
  <c r="E908" i="23"/>
  <c r="C908" i="23"/>
  <c r="BC907" i="23"/>
  <c r="E907" i="23"/>
  <c r="C907" i="23"/>
  <c r="BC906" i="23"/>
  <c r="E906" i="23"/>
  <c r="C906" i="23"/>
  <c r="BC905" i="23"/>
  <c r="E905" i="23"/>
  <c r="C905" i="23"/>
  <c r="BC904" i="23"/>
  <c r="E904" i="23"/>
  <c r="C904" i="23"/>
  <c r="BC903" i="23"/>
  <c r="E903" i="23"/>
  <c r="C903" i="23"/>
  <c r="BC902" i="23"/>
  <c r="E902" i="23"/>
  <c r="C902" i="23"/>
  <c r="BC901" i="23"/>
  <c r="E901" i="23"/>
  <c r="C901" i="23"/>
  <c r="BC900" i="23"/>
  <c r="E900" i="23"/>
  <c r="C900" i="23"/>
  <c r="BC899" i="23"/>
  <c r="E899" i="23"/>
  <c r="C899" i="23"/>
  <c r="BC898" i="23"/>
  <c r="E898" i="23"/>
  <c r="C898" i="23"/>
  <c r="BC897" i="23"/>
  <c r="E897" i="23"/>
  <c r="C897" i="23"/>
  <c r="BC896" i="23"/>
  <c r="E896" i="23"/>
  <c r="C896" i="23"/>
  <c r="BC895" i="23"/>
  <c r="E895" i="23"/>
  <c r="C895" i="23"/>
  <c r="BC894" i="23"/>
  <c r="E894" i="23"/>
  <c r="C894" i="23"/>
  <c r="BC893" i="23"/>
  <c r="E893" i="23"/>
  <c r="C893" i="23"/>
  <c r="BC892" i="23"/>
  <c r="E892" i="23"/>
  <c r="C892" i="23"/>
  <c r="BC891" i="23"/>
  <c r="E891" i="23"/>
  <c r="C891" i="23"/>
  <c r="BC890" i="23"/>
  <c r="E890" i="23"/>
  <c r="C890" i="23"/>
  <c r="BC889" i="23"/>
  <c r="E889" i="23"/>
  <c r="C889" i="23"/>
  <c r="BC888" i="23"/>
  <c r="E888" i="23"/>
  <c r="C888" i="23"/>
  <c r="BC887" i="23"/>
  <c r="E887" i="23"/>
  <c r="C887" i="23"/>
  <c r="BC886" i="23"/>
  <c r="E886" i="23"/>
  <c r="C886" i="23"/>
  <c r="BC885" i="23"/>
  <c r="E885" i="23"/>
  <c r="C885" i="23"/>
  <c r="BC884" i="23"/>
  <c r="E884" i="23"/>
  <c r="C884" i="23"/>
  <c r="BC883" i="23"/>
  <c r="E883" i="23"/>
  <c r="C883" i="23"/>
  <c r="BC882" i="23"/>
  <c r="E882" i="23"/>
  <c r="C882" i="23"/>
  <c r="BC881" i="23"/>
  <c r="E881" i="23"/>
  <c r="C881" i="23"/>
  <c r="BC880" i="23"/>
  <c r="E880" i="23"/>
  <c r="C880" i="23"/>
  <c r="BC879" i="23"/>
  <c r="E879" i="23"/>
  <c r="C879" i="23"/>
  <c r="BC878" i="23"/>
  <c r="E878" i="23"/>
  <c r="C878" i="23"/>
  <c r="BC877" i="23"/>
  <c r="E877" i="23"/>
  <c r="C877" i="23"/>
  <c r="BC876" i="23"/>
  <c r="E876" i="23"/>
  <c r="C876" i="23"/>
  <c r="BC875" i="23"/>
  <c r="E875" i="23"/>
  <c r="C875" i="23"/>
  <c r="BC874" i="23"/>
  <c r="E874" i="23"/>
  <c r="C874" i="23"/>
  <c r="BC873" i="23"/>
  <c r="E873" i="23"/>
  <c r="C873" i="23"/>
  <c r="BC872" i="23"/>
  <c r="E872" i="23"/>
  <c r="C872" i="23"/>
  <c r="BC871" i="23"/>
  <c r="E871" i="23"/>
  <c r="C871" i="23"/>
  <c r="BC870" i="23"/>
  <c r="E870" i="23"/>
  <c r="C870" i="23"/>
  <c r="BC869" i="23"/>
  <c r="E869" i="23"/>
  <c r="C869" i="23"/>
  <c r="BC868" i="23"/>
  <c r="E868" i="23"/>
  <c r="C868" i="23"/>
  <c r="BC867" i="23"/>
  <c r="E867" i="23"/>
  <c r="C867" i="23"/>
  <c r="BC866" i="23"/>
  <c r="E866" i="23"/>
  <c r="C866" i="23"/>
  <c r="BC865" i="23"/>
  <c r="E865" i="23"/>
  <c r="C865" i="23"/>
  <c r="BC864" i="23"/>
  <c r="E864" i="23"/>
  <c r="C864" i="23"/>
  <c r="BC863" i="23"/>
  <c r="E863" i="23"/>
  <c r="C863" i="23"/>
  <c r="BC862" i="23"/>
  <c r="E862" i="23"/>
  <c r="C862" i="23"/>
  <c r="BC861" i="23"/>
  <c r="E861" i="23"/>
  <c r="C861" i="23"/>
  <c r="BC860" i="23"/>
  <c r="E860" i="23"/>
  <c r="C860" i="23"/>
  <c r="BC859" i="23"/>
  <c r="E859" i="23"/>
  <c r="C859" i="23"/>
  <c r="BC858" i="23"/>
  <c r="E858" i="23"/>
  <c r="C858" i="23"/>
  <c r="BC857" i="23"/>
  <c r="E857" i="23"/>
  <c r="C857" i="23"/>
  <c r="BC856" i="23"/>
  <c r="E856" i="23"/>
  <c r="C856" i="23"/>
  <c r="BC855" i="23"/>
  <c r="E855" i="23"/>
  <c r="C855" i="23"/>
  <c r="BC854" i="23"/>
  <c r="E854" i="23"/>
  <c r="C854" i="23"/>
  <c r="BC853" i="23"/>
  <c r="E853" i="23"/>
  <c r="C853" i="23"/>
  <c r="BC852" i="23"/>
  <c r="E852" i="23"/>
  <c r="C852" i="23"/>
  <c r="BC851" i="23"/>
  <c r="E851" i="23"/>
  <c r="C851" i="23"/>
  <c r="BC850" i="23"/>
  <c r="E850" i="23"/>
  <c r="C850" i="23"/>
  <c r="BC849" i="23"/>
  <c r="E849" i="23"/>
  <c r="C849" i="23"/>
  <c r="BC848" i="23"/>
  <c r="E848" i="23"/>
  <c r="C848" i="23"/>
  <c r="BC847" i="23"/>
  <c r="E847" i="23"/>
  <c r="C847" i="23"/>
  <c r="BC846" i="23"/>
  <c r="E846" i="23"/>
  <c r="C846" i="23"/>
  <c r="BC845" i="23"/>
  <c r="E845" i="23"/>
  <c r="C845" i="23"/>
  <c r="BC844" i="23"/>
  <c r="E844" i="23"/>
  <c r="C844" i="23"/>
  <c r="BC843" i="23"/>
  <c r="E843" i="23"/>
  <c r="C843" i="23"/>
  <c r="BC842" i="23"/>
  <c r="E842" i="23"/>
  <c r="C842" i="23"/>
  <c r="BC841" i="23"/>
  <c r="E841" i="23"/>
  <c r="C841" i="23"/>
  <c r="BC840" i="23"/>
  <c r="E840" i="23"/>
  <c r="C840" i="23"/>
  <c r="BC839" i="23"/>
  <c r="E839" i="23"/>
  <c r="C839" i="23"/>
  <c r="BC838" i="23"/>
  <c r="E838" i="23"/>
  <c r="C838" i="23"/>
  <c r="BC837" i="23"/>
  <c r="E837" i="23"/>
  <c r="C837" i="23"/>
  <c r="BC836" i="23"/>
  <c r="E836" i="23"/>
  <c r="C836" i="23"/>
  <c r="BC835" i="23"/>
  <c r="E835" i="23"/>
  <c r="C835" i="23"/>
  <c r="BC834" i="23"/>
  <c r="E834" i="23"/>
  <c r="C834" i="23"/>
  <c r="BC833" i="23"/>
  <c r="E833" i="23"/>
  <c r="C833" i="23"/>
  <c r="BC832" i="23"/>
  <c r="E832" i="23"/>
  <c r="C832" i="23"/>
  <c r="BC831" i="23"/>
  <c r="E831" i="23"/>
  <c r="C831" i="23"/>
  <c r="BC830" i="23"/>
  <c r="E830" i="23"/>
  <c r="C830" i="23"/>
  <c r="BC829" i="23"/>
  <c r="E829" i="23"/>
  <c r="C829" i="23"/>
  <c r="BC828" i="23"/>
  <c r="E828" i="23"/>
  <c r="C828" i="23"/>
  <c r="BC827" i="23"/>
  <c r="E827" i="23"/>
  <c r="C827" i="23"/>
  <c r="BC826" i="23"/>
  <c r="E826" i="23"/>
  <c r="C826" i="23"/>
  <c r="BC825" i="23"/>
  <c r="E825" i="23"/>
  <c r="C825" i="23"/>
  <c r="BC824" i="23"/>
  <c r="E824" i="23"/>
  <c r="C824" i="23"/>
  <c r="BC823" i="23"/>
  <c r="E823" i="23"/>
  <c r="C823" i="23"/>
  <c r="BC822" i="23"/>
  <c r="E822" i="23"/>
  <c r="C822" i="23"/>
  <c r="BC821" i="23"/>
  <c r="E821" i="23"/>
  <c r="C821" i="23"/>
  <c r="BC820" i="23"/>
  <c r="E820" i="23"/>
  <c r="C820" i="23"/>
  <c r="BC819" i="23"/>
  <c r="E819" i="23"/>
  <c r="C819" i="23"/>
  <c r="BC818" i="23"/>
  <c r="E818" i="23"/>
  <c r="C818" i="23"/>
  <c r="BC817" i="23"/>
  <c r="E817" i="23"/>
  <c r="C817" i="23"/>
  <c r="BC816" i="23"/>
  <c r="E816" i="23"/>
  <c r="C816" i="23"/>
  <c r="BC815" i="23"/>
  <c r="E815" i="23"/>
  <c r="C815" i="23"/>
  <c r="BC814" i="23"/>
  <c r="E814" i="23"/>
  <c r="C814" i="23"/>
  <c r="BC813" i="23"/>
  <c r="E813" i="23"/>
  <c r="C813" i="23"/>
  <c r="BC812" i="23"/>
  <c r="E812" i="23"/>
  <c r="C812" i="23"/>
  <c r="BC811" i="23"/>
  <c r="E811" i="23"/>
  <c r="C811" i="23"/>
  <c r="BC810" i="23"/>
  <c r="E810" i="23"/>
  <c r="C810" i="23"/>
  <c r="BC809" i="23"/>
  <c r="E809" i="23"/>
  <c r="C809" i="23"/>
  <c r="BC808" i="23"/>
  <c r="E808" i="23"/>
  <c r="C808" i="23"/>
  <c r="BC807" i="23"/>
  <c r="E807" i="23"/>
  <c r="C807" i="23"/>
  <c r="BC806" i="23"/>
  <c r="E806" i="23"/>
  <c r="C806" i="23"/>
  <c r="BC805" i="23"/>
  <c r="E805" i="23"/>
  <c r="C805" i="23"/>
  <c r="BC804" i="23"/>
  <c r="E804" i="23"/>
  <c r="C804" i="23"/>
  <c r="BC803" i="23"/>
  <c r="E803" i="23"/>
  <c r="C803" i="23"/>
  <c r="BC802" i="23"/>
  <c r="E802" i="23"/>
  <c r="C802" i="23"/>
  <c r="BC801" i="23"/>
  <c r="E801" i="23"/>
  <c r="C801" i="23"/>
  <c r="BC800" i="23"/>
  <c r="E800" i="23"/>
  <c r="C800" i="23"/>
  <c r="BC799" i="23"/>
  <c r="E799" i="23"/>
  <c r="C799" i="23"/>
  <c r="BC798" i="23"/>
  <c r="E798" i="23"/>
  <c r="C798" i="23"/>
  <c r="BC797" i="23"/>
  <c r="E797" i="23"/>
  <c r="C797" i="23"/>
  <c r="BC796" i="23"/>
  <c r="E796" i="23"/>
  <c r="C796" i="23"/>
  <c r="BC795" i="23"/>
  <c r="E795" i="23"/>
  <c r="C795" i="23"/>
  <c r="BC794" i="23"/>
  <c r="E794" i="23"/>
  <c r="C794" i="23"/>
  <c r="BC793" i="23"/>
  <c r="E793" i="23"/>
  <c r="C793" i="23"/>
  <c r="BC792" i="23"/>
  <c r="E792" i="23"/>
  <c r="C792" i="23"/>
  <c r="BC791" i="23"/>
  <c r="E791" i="23"/>
  <c r="C791" i="23"/>
  <c r="BC790" i="23"/>
  <c r="E790" i="23"/>
  <c r="C790" i="23"/>
  <c r="BC789" i="23"/>
  <c r="E789" i="23"/>
  <c r="C789" i="23"/>
  <c r="BC788" i="23"/>
  <c r="E788" i="23"/>
  <c r="C788" i="23"/>
  <c r="BC787" i="23"/>
  <c r="E787" i="23"/>
  <c r="C787" i="23"/>
  <c r="BC786" i="23"/>
  <c r="E786" i="23"/>
  <c r="C786" i="23"/>
  <c r="BC785" i="23"/>
  <c r="E785" i="23"/>
  <c r="C785" i="23"/>
  <c r="BC784" i="23"/>
  <c r="E784" i="23"/>
  <c r="C784" i="23"/>
  <c r="BC783" i="23"/>
  <c r="E783" i="23"/>
  <c r="C783" i="23"/>
  <c r="BC782" i="23"/>
  <c r="E782" i="23"/>
  <c r="C782" i="23"/>
  <c r="BC781" i="23"/>
  <c r="E781" i="23"/>
  <c r="C781" i="23"/>
  <c r="BC780" i="23"/>
  <c r="E780" i="23"/>
  <c r="C780" i="23"/>
  <c r="BC779" i="23"/>
  <c r="E779" i="23"/>
  <c r="C779" i="23"/>
  <c r="BC778" i="23"/>
  <c r="E778" i="23"/>
  <c r="C778" i="23"/>
  <c r="BC777" i="23"/>
  <c r="E777" i="23"/>
  <c r="C777" i="23"/>
  <c r="BC776" i="23"/>
  <c r="E776" i="23"/>
  <c r="C776" i="23"/>
  <c r="BC775" i="23"/>
  <c r="E775" i="23"/>
  <c r="C775" i="23"/>
  <c r="BC774" i="23"/>
  <c r="E774" i="23"/>
  <c r="C774" i="23"/>
  <c r="BC773" i="23"/>
  <c r="E773" i="23"/>
  <c r="C773" i="23"/>
  <c r="BC772" i="23"/>
  <c r="E772" i="23"/>
  <c r="C772" i="23"/>
  <c r="BC771" i="23"/>
  <c r="E771" i="23"/>
  <c r="C771" i="23"/>
  <c r="BC770" i="23"/>
  <c r="E770" i="23"/>
  <c r="C770" i="23"/>
  <c r="BC769" i="23"/>
  <c r="E769" i="23"/>
  <c r="C769" i="23"/>
  <c r="BC768" i="23"/>
  <c r="E768" i="23"/>
  <c r="C768" i="23"/>
  <c r="BC767" i="23"/>
  <c r="E767" i="23"/>
  <c r="C767" i="23"/>
  <c r="BC766" i="23"/>
  <c r="E766" i="23"/>
  <c r="C766" i="23"/>
  <c r="BC765" i="23"/>
  <c r="E765" i="23"/>
  <c r="C765" i="23"/>
  <c r="BC764" i="23"/>
  <c r="E764" i="23"/>
  <c r="C764" i="23"/>
  <c r="BC763" i="23"/>
  <c r="E763" i="23"/>
  <c r="C763" i="23"/>
  <c r="BC762" i="23"/>
  <c r="E762" i="23"/>
  <c r="C762" i="23"/>
  <c r="BC761" i="23"/>
  <c r="E761" i="23"/>
  <c r="C761" i="23"/>
  <c r="BC760" i="23"/>
  <c r="E760" i="23"/>
  <c r="C760" i="23"/>
  <c r="BC759" i="23"/>
  <c r="E759" i="23"/>
  <c r="C759" i="23"/>
  <c r="BC758" i="23"/>
  <c r="E758" i="23"/>
  <c r="C758" i="23"/>
  <c r="BC757" i="23"/>
  <c r="E757" i="23"/>
  <c r="C757" i="23"/>
  <c r="BC756" i="23"/>
  <c r="E756" i="23"/>
  <c r="C756" i="23"/>
  <c r="BC755" i="23"/>
  <c r="E755" i="23"/>
  <c r="C755" i="23"/>
  <c r="BC754" i="23"/>
  <c r="E754" i="23"/>
  <c r="C754" i="23"/>
  <c r="BC753" i="23"/>
  <c r="E753" i="23"/>
  <c r="C753" i="23"/>
  <c r="BC752" i="23"/>
  <c r="E752" i="23"/>
  <c r="C752" i="23"/>
  <c r="BC751" i="23"/>
  <c r="E751" i="23"/>
  <c r="C751" i="23"/>
  <c r="BC750" i="23"/>
  <c r="E750" i="23"/>
  <c r="C750" i="23"/>
  <c r="BC749" i="23"/>
  <c r="E749" i="23"/>
  <c r="C749" i="23"/>
  <c r="BC748" i="23"/>
  <c r="E748" i="23"/>
  <c r="C748" i="23"/>
  <c r="BC747" i="23"/>
  <c r="E747" i="23"/>
  <c r="C747" i="23"/>
  <c r="BC746" i="23"/>
  <c r="E746" i="23"/>
  <c r="C746" i="23"/>
  <c r="BC745" i="23"/>
  <c r="E745" i="23"/>
  <c r="C745" i="23"/>
  <c r="BC744" i="23"/>
  <c r="E744" i="23"/>
  <c r="C744" i="23"/>
  <c r="BC743" i="23"/>
  <c r="E743" i="23"/>
  <c r="C743" i="23"/>
  <c r="BC742" i="23"/>
  <c r="E742" i="23"/>
  <c r="C742" i="23"/>
  <c r="BC741" i="23"/>
  <c r="E741" i="23"/>
  <c r="C741" i="23"/>
  <c r="BC740" i="23"/>
  <c r="E740" i="23"/>
  <c r="C740" i="23"/>
  <c r="BC739" i="23"/>
  <c r="E739" i="23"/>
  <c r="C739" i="23"/>
  <c r="BC738" i="23"/>
  <c r="E738" i="23"/>
  <c r="C738" i="23"/>
  <c r="BC737" i="23"/>
  <c r="E737" i="23"/>
  <c r="C737" i="23"/>
  <c r="BC736" i="23"/>
  <c r="E736" i="23"/>
  <c r="C736" i="23"/>
  <c r="BC735" i="23"/>
  <c r="E735" i="23"/>
  <c r="C735" i="23"/>
  <c r="BC734" i="23"/>
  <c r="E734" i="23"/>
  <c r="C734" i="23"/>
  <c r="BC733" i="23"/>
  <c r="E733" i="23"/>
  <c r="C733" i="23"/>
  <c r="BC732" i="23"/>
  <c r="E732" i="23"/>
  <c r="C732" i="23"/>
  <c r="BC731" i="23"/>
  <c r="E731" i="23"/>
  <c r="C731" i="23"/>
  <c r="BC730" i="23"/>
  <c r="E730" i="23"/>
  <c r="C730" i="23"/>
  <c r="BC729" i="23"/>
  <c r="E729" i="23"/>
  <c r="C729" i="23"/>
  <c r="BC728" i="23"/>
  <c r="E728" i="23"/>
  <c r="C728" i="23"/>
  <c r="BC727" i="23"/>
  <c r="E727" i="23"/>
  <c r="C727" i="23"/>
  <c r="BC726" i="23"/>
  <c r="E726" i="23"/>
  <c r="C726" i="23"/>
  <c r="BC725" i="23"/>
  <c r="E725" i="23"/>
  <c r="C725" i="23"/>
  <c r="BC724" i="23"/>
  <c r="E724" i="23"/>
  <c r="C724" i="23"/>
  <c r="BC723" i="23"/>
  <c r="E723" i="23"/>
  <c r="C723" i="23"/>
  <c r="BC722" i="23"/>
  <c r="E722" i="23"/>
  <c r="C722" i="23"/>
  <c r="BC721" i="23"/>
  <c r="E721" i="23"/>
  <c r="C721" i="23"/>
  <c r="BC720" i="23"/>
  <c r="E720" i="23"/>
  <c r="C720" i="23"/>
  <c r="BC719" i="23"/>
  <c r="E719" i="23"/>
  <c r="C719" i="23"/>
  <c r="BC718" i="23"/>
  <c r="E718" i="23"/>
  <c r="C718" i="23"/>
  <c r="BC717" i="23"/>
  <c r="E717" i="23"/>
  <c r="C717" i="23"/>
  <c r="BC716" i="23"/>
  <c r="E716" i="23"/>
  <c r="C716" i="23"/>
  <c r="BC715" i="23"/>
  <c r="E715" i="23"/>
  <c r="C715" i="23"/>
  <c r="BC714" i="23"/>
  <c r="E714" i="23"/>
  <c r="C714" i="23"/>
  <c r="BC713" i="23"/>
  <c r="E713" i="23"/>
  <c r="C713" i="23"/>
  <c r="BC712" i="23"/>
  <c r="E712" i="23"/>
  <c r="C712" i="23"/>
  <c r="BC711" i="23"/>
  <c r="E711" i="23"/>
  <c r="C711" i="23"/>
  <c r="BC710" i="23"/>
  <c r="E710" i="23"/>
  <c r="C710" i="23"/>
  <c r="BC709" i="23"/>
  <c r="E709" i="23"/>
  <c r="C709" i="23"/>
  <c r="BC708" i="23"/>
  <c r="E708" i="23"/>
  <c r="C708" i="23"/>
  <c r="BC707" i="23"/>
  <c r="E707" i="23"/>
  <c r="C707" i="23"/>
  <c r="BC706" i="23"/>
  <c r="E706" i="23"/>
  <c r="C706" i="23"/>
  <c r="BC705" i="23"/>
  <c r="E705" i="23"/>
  <c r="C705" i="23"/>
  <c r="BC704" i="23"/>
  <c r="E704" i="23"/>
  <c r="C704" i="23"/>
  <c r="BC703" i="23"/>
  <c r="E703" i="23"/>
  <c r="C703" i="23"/>
  <c r="BC702" i="23"/>
  <c r="E702" i="23"/>
  <c r="C702" i="23"/>
  <c r="BC701" i="23"/>
  <c r="E701" i="23"/>
  <c r="C701" i="23"/>
  <c r="BC700" i="23"/>
  <c r="E700" i="23"/>
  <c r="C700" i="23"/>
  <c r="BC699" i="23"/>
  <c r="E699" i="23"/>
  <c r="C699" i="23"/>
  <c r="BC698" i="23"/>
  <c r="E698" i="23"/>
  <c r="C698" i="23"/>
  <c r="BC697" i="23"/>
  <c r="E697" i="23"/>
  <c r="C697" i="23"/>
  <c r="BC696" i="23"/>
  <c r="E696" i="23"/>
  <c r="C696" i="23"/>
  <c r="BC695" i="23"/>
  <c r="E695" i="23"/>
  <c r="C695" i="23"/>
  <c r="BC694" i="23"/>
  <c r="E694" i="23"/>
  <c r="C694" i="23"/>
  <c r="BC693" i="23"/>
  <c r="E693" i="23"/>
  <c r="C693" i="23"/>
  <c r="BC692" i="23"/>
  <c r="E692" i="23"/>
  <c r="C692" i="23"/>
  <c r="BC691" i="23"/>
  <c r="E691" i="23"/>
  <c r="C691" i="23"/>
  <c r="BC690" i="23"/>
  <c r="E690" i="23"/>
  <c r="C690" i="23"/>
  <c r="BC689" i="23"/>
  <c r="E689" i="23"/>
  <c r="C689" i="23"/>
  <c r="BC688" i="23"/>
  <c r="E688" i="23"/>
  <c r="C688" i="23"/>
  <c r="BC687" i="23"/>
  <c r="E687" i="23"/>
  <c r="C687" i="23"/>
  <c r="BC686" i="23"/>
  <c r="E686" i="23"/>
  <c r="C686" i="23"/>
  <c r="BC685" i="23"/>
  <c r="E685" i="23"/>
  <c r="C685" i="23"/>
  <c r="BC684" i="23"/>
  <c r="E684" i="23"/>
  <c r="C684" i="23"/>
  <c r="BC683" i="23"/>
  <c r="E683" i="23"/>
  <c r="C683" i="23"/>
  <c r="BC682" i="23"/>
  <c r="E682" i="23"/>
  <c r="C682" i="23"/>
  <c r="BC681" i="23"/>
  <c r="E681" i="23"/>
  <c r="C681" i="23"/>
  <c r="BC680" i="23"/>
  <c r="E680" i="23"/>
  <c r="C680" i="23"/>
  <c r="BC679" i="23"/>
  <c r="E679" i="23"/>
  <c r="C679" i="23"/>
  <c r="BC678" i="23"/>
  <c r="E678" i="23"/>
  <c r="C678" i="23"/>
  <c r="BC677" i="23"/>
  <c r="E677" i="23"/>
  <c r="C677" i="23"/>
  <c r="BC676" i="23"/>
  <c r="E676" i="23"/>
  <c r="C676" i="23"/>
  <c r="BC675" i="23"/>
  <c r="E675" i="23"/>
  <c r="C675" i="23"/>
  <c r="BC674" i="23"/>
  <c r="E674" i="23"/>
  <c r="C674" i="23"/>
  <c r="BC673" i="23"/>
  <c r="E673" i="23"/>
  <c r="C673" i="23"/>
  <c r="BC672" i="23"/>
  <c r="E672" i="23"/>
  <c r="C672" i="23"/>
  <c r="BC671" i="23"/>
  <c r="E671" i="23"/>
  <c r="C671" i="23"/>
  <c r="BC670" i="23"/>
  <c r="E670" i="23"/>
  <c r="C670" i="23"/>
  <c r="BC669" i="23"/>
  <c r="E669" i="23"/>
  <c r="C669" i="23"/>
  <c r="BC668" i="23"/>
  <c r="E668" i="23"/>
  <c r="C668" i="23"/>
  <c r="BC667" i="23"/>
  <c r="E667" i="23"/>
  <c r="C667" i="23"/>
  <c r="BC666" i="23"/>
  <c r="E666" i="23"/>
  <c r="C666" i="23"/>
  <c r="BC665" i="23"/>
  <c r="E665" i="23"/>
  <c r="C665" i="23"/>
  <c r="BC664" i="23"/>
  <c r="E664" i="23"/>
  <c r="C664" i="23"/>
  <c r="BC663" i="23"/>
  <c r="E663" i="23"/>
  <c r="C663" i="23"/>
  <c r="BC662" i="23"/>
  <c r="E662" i="23"/>
  <c r="C662" i="23"/>
  <c r="BC661" i="23"/>
  <c r="E661" i="23"/>
  <c r="C661" i="23"/>
  <c r="BC660" i="23"/>
  <c r="E660" i="23"/>
  <c r="C660" i="23"/>
  <c r="BC659" i="23"/>
  <c r="E659" i="23"/>
  <c r="C659" i="23"/>
  <c r="BC658" i="23"/>
  <c r="E658" i="23"/>
  <c r="C658" i="23"/>
  <c r="BC657" i="23"/>
  <c r="E657" i="23"/>
  <c r="C657" i="23"/>
  <c r="BC656" i="23"/>
  <c r="E656" i="23"/>
  <c r="C656" i="23"/>
  <c r="BC655" i="23"/>
  <c r="E655" i="23"/>
  <c r="C655" i="23"/>
  <c r="BC654" i="23"/>
  <c r="E654" i="23"/>
  <c r="C654" i="23"/>
  <c r="BC653" i="23"/>
  <c r="E653" i="23"/>
  <c r="C653" i="23"/>
  <c r="BC652" i="23"/>
  <c r="E652" i="23"/>
  <c r="C652" i="23"/>
  <c r="BC651" i="23"/>
  <c r="E651" i="23"/>
  <c r="C651" i="23"/>
  <c r="BC650" i="23"/>
  <c r="E650" i="23"/>
  <c r="C650" i="23"/>
  <c r="BC649" i="23"/>
  <c r="E649" i="23"/>
  <c r="C649" i="23"/>
  <c r="BC648" i="23"/>
  <c r="E648" i="23"/>
  <c r="C648" i="23"/>
  <c r="BC647" i="23"/>
  <c r="E647" i="23"/>
  <c r="C647" i="23"/>
  <c r="BC646" i="23"/>
  <c r="E646" i="23"/>
  <c r="C646" i="23"/>
  <c r="BC645" i="23"/>
  <c r="E645" i="23"/>
  <c r="C645" i="23"/>
  <c r="BC644" i="23"/>
  <c r="E644" i="23"/>
  <c r="C644" i="23"/>
  <c r="BC643" i="23"/>
  <c r="E643" i="23"/>
  <c r="C643" i="23"/>
  <c r="BC642" i="23"/>
  <c r="E642" i="23"/>
  <c r="C642" i="23"/>
  <c r="BC641" i="23"/>
  <c r="E641" i="23"/>
  <c r="C641" i="23"/>
  <c r="BC640" i="23"/>
  <c r="E640" i="23"/>
  <c r="C640" i="23"/>
  <c r="BC639" i="23"/>
  <c r="E639" i="23"/>
  <c r="C639" i="23"/>
  <c r="BC638" i="23"/>
  <c r="E638" i="23"/>
  <c r="C638" i="23"/>
  <c r="BC637" i="23"/>
  <c r="E637" i="23"/>
  <c r="C637" i="23"/>
  <c r="BC636" i="23"/>
  <c r="E636" i="23"/>
  <c r="C636" i="23"/>
  <c r="BC635" i="23"/>
  <c r="E635" i="23"/>
  <c r="C635" i="23"/>
  <c r="BC634" i="23"/>
  <c r="E634" i="23"/>
  <c r="C634" i="23"/>
  <c r="BC633" i="23"/>
  <c r="E633" i="23"/>
  <c r="C633" i="23"/>
  <c r="BC632" i="23"/>
  <c r="E632" i="23"/>
  <c r="C632" i="23"/>
  <c r="BC631" i="23"/>
  <c r="E631" i="23"/>
  <c r="C631" i="23"/>
  <c r="BC630" i="23"/>
  <c r="E630" i="23"/>
  <c r="C630" i="23"/>
  <c r="BC629" i="23"/>
  <c r="E629" i="23"/>
  <c r="C629" i="23"/>
  <c r="BC628" i="23"/>
  <c r="E628" i="23"/>
  <c r="C628" i="23"/>
  <c r="BC627" i="23"/>
  <c r="E627" i="23"/>
  <c r="C627" i="23"/>
  <c r="BC626" i="23"/>
  <c r="E626" i="23"/>
  <c r="C626" i="23"/>
  <c r="BC625" i="23"/>
  <c r="E625" i="23"/>
  <c r="C625" i="23"/>
  <c r="BC624" i="23"/>
  <c r="E624" i="23"/>
  <c r="C624" i="23"/>
  <c r="BC623" i="23"/>
  <c r="E623" i="23"/>
  <c r="C623" i="23"/>
  <c r="BC622" i="23"/>
  <c r="E622" i="23"/>
  <c r="C622" i="23"/>
  <c r="BC621" i="23"/>
  <c r="E621" i="23"/>
  <c r="C621" i="23"/>
  <c r="BC620" i="23"/>
  <c r="E620" i="23"/>
  <c r="C620" i="23"/>
  <c r="BC619" i="23"/>
  <c r="E619" i="23"/>
  <c r="C619" i="23"/>
  <c r="BC618" i="23"/>
  <c r="E618" i="23"/>
  <c r="C618" i="23"/>
  <c r="BC617" i="23"/>
  <c r="E617" i="23"/>
  <c r="C617" i="23"/>
  <c r="BC616" i="23"/>
  <c r="E616" i="23"/>
  <c r="C616" i="23"/>
  <c r="BC615" i="23"/>
  <c r="E615" i="23"/>
  <c r="C615" i="23"/>
  <c r="BC614" i="23"/>
  <c r="E614" i="23"/>
  <c r="C614" i="23"/>
  <c r="BC613" i="23"/>
  <c r="E613" i="23"/>
  <c r="C613" i="23"/>
  <c r="BC612" i="23"/>
  <c r="E612" i="23"/>
  <c r="C612" i="23"/>
  <c r="BC611" i="23"/>
  <c r="E611" i="23"/>
  <c r="C611" i="23"/>
  <c r="BC610" i="23"/>
  <c r="E610" i="23"/>
  <c r="C610" i="23"/>
  <c r="BC609" i="23"/>
  <c r="E609" i="23"/>
  <c r="C609" i="23"/>
  <c r="BC608" i="23"/>
  <c r="E608" i="23"/>
  <c r="C608" i="23"/>
  <c r="BC607" i="23"/>
  <c r="E607" i="23"/>
  <c r="C607" i="23"/>
  <c r="BC606" i="23"/>
  <c r="E606" i="23"/>
  <c r="C606" i="23"/>
  <c r="BC605" i="23"/>
  <c r="E605" i="23"/>
  <c r="C605" i="23"/>
  <c r="BC604" i="23"/>
  <c r="E604" i="23"/>
  <c r="C604" i="23"/>
  <c r="BC603" i="23"/>
  <c r="E603" i="23"/>
  <c r="C603" i="23"/>
  <c r="BC602" i="23"/>
  <c r="E602" i="23"/>
  <c r="C602" i="23"/>
  <c r="BC601" i="23"/>
  <c r="E601" i="23"/>
  <c r="C601" i="23"/>
  <c r="BC600" i="23"/>
  <c r="E600" i="23"/>
  <c r="C600" i="23"/>
  <c r="BC599" i="23"/>
  <c r="E599" i="23"/>
  <c r="C599" i="23"/>
  <c r="BC598" i="23"/>
  <c r="E598" i="23"/>
  <c r="C598" i="23"/>
  <c r="BC597" i="23"/>
  <c r="E597" i="23"/>
  <c r="C597" i="23"/>
  <c r="BC596" i="23"/>
  <c r="E596" i="23"/>
  <c r="C596" i="23"/>
  <c r="BC595" i="23"/>
  <c r="E595" i="23"/>
  <c r="C595" i="23"/>
  <c r="BC594" i="23"/>
  <c r="E594" i="23"/>
  <c r="C594" i="23"/>
  <c r="BC593" i="23"/>
  <c r="E593" i="23"/>
  <c r="C593" i="23"/>
  <c r="BC592" i="23"/>
  <c r="E592" i="23"/>
  <c r="C592" i="23"/>
  <c r="BC591" i="23"/>
  <c r="E591" i="23"/>
  <c r="C591" i="23"/>
  <c r="BC590" i="23"/>
  <c r="E590" i="23"/>
  <c r="C590" i="23"/>
  <c r="BC589" i="23"/>
  <c r="E589" i="23"/>
  <c r="C589" i="23"/>
  <c r="BC588" i="23"/>
  <c r="E588" i="23"/>
  <c r="C588" i="23"/>
  <c r="BC587" i="23"/>
  <c r="E587" i="23"/>
  <c r="C587" i="23"/>
  <c r="BC586" i="23"/>
  <c r="E586" i="23"/>
  <c r="C586" i="23"/>
  <c r="BC585" i="23"/>
  <c r="E585" i="23"/>
  <c r="C585" i="23"/>
  <c r="BC584" i="23"/>
  <c r="E584" i="23"/>
  <c r="C584" i="23"/>
  <c r="BC583" i="23"/>
  <c r="E583" i="23"/>
  <c r="C583" i="23"/>
  <c r="BC582" i="23"/>
  <c r="E582" i="23"/>
  <c r="C582" i="23"/>
  <c r="BC581" i="23"/>
  <c r="E581" i="23"/>
  <c r="C581" i="23"/>
  <c r="BC580" i="23"/>
  <c r="E580" i="23"/>
  <c r="C580" i="23"/>
  <c r="BC579" i="23"/>
  <c r="E579" i="23"/>
  <c r="C579" i="23"/>
  <c r="BC578" i="23"/>
  <c r="E578" i="23"/>
  <c r="C578" i="23"/>
  <c r="BC577" i="23"/>
  <c r="E577" i="23"/>
  <c r="C577" i="23"/>
  <c r="BC576" i="23"/>
  <c r="E576" i="23"/>
  <c r="C576" i="23"/>
  <c r="BC575" i="23"/>
  <c r="E575" i="23"/>
  <c r="C575" i="23"/>
  <c r="BC574" i="23"/>
  <c r="E574" i="23"/>
  <c r="C574" i="23"/>
  <c r="BC573" i="23"/>
  <c r="E573" i="23"/>
  <c r="C573" i="23"/>
  <c r="BC572" i="23"/>
  <c r="E572" i="23"/>
  <c r="C572" i="23"/>
  <c r="BC571" i="23"/>
  <c r="E571" i="23"/>
  <c r="C571" i="23"/>
  <c r="BC570" i="23"/>
  <c r="E570" i="23"/>
  <c r="C570" i="23"/>
  <c r="BC569" i="23"/>
  <c r="E569" i="23"/>
  <c r="C569" i="23"/>
  <c r="BC568" i="23"/>
  <c r="E568" i="23"/>
  <c r="C568" i="23"/>
  <c r="BC567" i="23"/>
  <c r="E567" i="23"/>
  <c r="C567" i="23"/>
  <c r="BC566" i="23"/>
  <c r="E566" i="23"/>
  <c r="C566" i="23"/>
  <c r="BC565" i="23"/>
  <c r="E565" i="23"/>
  <c r="C565" i="23"/>
  <c r="BC564" i="23"/>
  <c r="E564" i="23"/>
  <c r="C564" i="23"/>
  <c r="BC563" i="23"/>
  <c r="E563" i="23"/>
  <c r="C563" i="23"/>
  <c r="BC562" i="23"/>
  <c r="E562" i="23"/>
  <c r="C562" i="23"/>
  <c r="BC561" i="23"/>
  <c r="E561" i="23"/>
  <c r="C561" i="23"/>
  <c r="BC560" i="23"/>
  <c r="E560" i="23"/>
  <c r="C560" i="23"/>
  <c r="BC559" i="23"/>
  <c r="E559" i="23"/>
  <c r="C559" i="23"/>
  <c r="BC558" i="23"/>
  <c r="E558" i="23"/>
  <c r="C558" i="23"/>
  <c r="BC557" i="23"/>
  <c r="E557" i="23"/>
  <c r="C557" i="23"/>
  <c r="BC556" i="23"/>
  <c r="E556" i="23"/>
  <c r="C556" i="23"/>
  <c r="BC555" i="23"/>
  <c r="E555" i="23"/>
  <c r="C555" i="23"/>
  <c r="BC554" i="23"/>
  <c r="E554" i="23"/>
  <c r="C554" i="23"/>
  <c r="BC553" i="23"/>
  <c r="E553" i="23"/>
  <c r="C553" i="23"/>
  <c r="BC552" i="23"/>
  <c r="E552" i="23"/>
  <c r="C552" i="23"/>
  <c r="BC551" i="23"/>
  <c r="E551" i="23"/>
  <c r="C551" i="23"/>
  <c r="BC550" i="23"/>
  <c r="E550" i="23"/>
  <c r="C550" i="23"/>
  <c r="BC549" i="23"/>
  <c r="E549" i="23"/>
  <c r="C549" i="23"/>
  <c r="BC548" i="23"/>
  <c r="E548" i="23"/>
  <c r="C548" i="23"/>
  <c r="BC547" i="23"/>
  <c r="E547" i="23"/>
  <c r="C547" i="23"/>
  <c r="BC546" i="23"/>
  <c r="E546" i="23"/>
  <c r="C546" i="23"/>
  <c r="BC545" i="23"/>
  <c r="E545" i="23"/>
  <c r="C545" i="23"/>
  <c r="BC544" i="23"/>
  <c r="E544" i="23"/>
  <c r="C544" i="23"/>
  <c r="BC543" i="23"/>
  <c r="E543" i="23"/>
  <c r="C543" i="23"/>
  <c r="BC542" i="23"/>
  <c r="E542" i="23"/>
  <c r="C542" i="23"/>
  <c r="BC541" i="23"/>
  <c r="E541" i="23"/>
  <c r="C541" i="23"/>
  <c r="BC540" i="23"/>
  <c r="E540" i="23"/>
  <c r="C540" i="23"/>
  <c r="BC539" i="23"/>
  <c r="E539" i="23"/>
  <c r="C539" i="23"/>
  <c r="BC538" i="23"/>
  <c r="E538" i="23"/>
  <c r="C538" i="23"/>
  <c r="BC537" i="23"/>
  <c r="E537" i="23"/>
  <c r="C537" i="23"/>
  <c r="BC536" i="23"/>
  <c r="E536" i="23"/>
  <c r="C536" i="23"/>
  <c r="BC535" i="23"/>
  <c r="E535" i="23"/>
  <c r="C535" i="23"/>
  <c r="BC534" i="23"/>
  <c r="E534" i="23"/>
  <c r="C534" i="23"/>
  <c r="BC533" i="23"/>
  <c r="E533" i="23"/>
  <c r="C533" i="23"/>
  <c r="BC532" i="23"/>
  <c r="E532" i="23"/>
  <c r="C532" i="23"/>
  <c r="BC531" i="23"/>
  <c r="E531" i="23"/>
  <c r="C531" i="23"/>
  <c r="BC530" i="23"/>
  <c r="E530" i="23"/>
  <c r="C530" i="23"/>
  <c r="BC529" i="23"/>
  <c r="E529" i="23"/>
  <c r="C529" i="23"/>
  <c r="BC528" i="23"/>
  <c r="E528" i="23"/>
  <c r="C528" i="23"/>
  <c r="BC527" i="23"/>
  <c r="E527" i="23"/>
  <c r="C527" i="23"/>
  <c r="BC526" i="23"/>
  <c r="E526" i="23"/>
  <c r="C526" i="23"/>
  <c r="BC525" i="23"/>
  <c r="E525" i="23"/>
  <c r="C525" i="23"/>
  <c r="BC524" i="23"/>
  <c r="E524" i="23"/>
  <c r="C524" i="23"/>
  <c r="BC523" i="23"/>
  <c r="E523" i="23"/>
  <c r="C523" i="23"/>
  <c r="BC522" i="23"/>
  <c r="E522" i="23"/>
  <c r="C522" i="23"/>
  <c r="BC521" i="23"/>
  <c r="E521" i="23"/>
  <c r="C521" i="23"/>
  <c r="BC520" i="23"/>
  <c r="E520" i="23"/>
  <c r="C520" i="23"/>
  <c r="BC519" i="23"/>
  <c r="E519" i="23"/>
  <c r="C519" i="23"/>
  <c r="BC518" i="23"/>
  <c r="E518" i="23"/>
  <c r="C518" i="23"/>
  <c r="BC517" i="23"/>
  <c r="E517" i="23"/>
  <c r="C517" i="23"/>
  <c r="BC516" i="23"/>
  <c r="E516" i="23"/>
  <c r="C516" i="23"/>
  <c r="BC515" i="23"/>
  <c r="E515" i="23"/>
  <c r="C515" i="23"/>
  <c r="BC514" i="23"/>
  <c r="E514" i="23"/>
  <c r="C514" i="23"/>
  <c r="BC513" i="23"/>
  <c r="E513" i="23"/>
  <c r="C513" i="23"/>
  <c r="BC512" i="23"/>
  <c r="E512" i="23"/>
  <c r="C512" i="23"/>
  <c r="BC511" i="23"/>
  <c r="E511" i="23"/>
  <c r="C511" i="23"/>
  <c r="BC510" i="23"/>
  <c r="E510" i="23"/>
  <c r="C510" i="23"/>
  <c r="BC509" i="23"/>
  <c r="E509" i="23"/>
  <c r="C509" i="23"/>
  <c r="BC508" i="23"/>
  <c r="E508" i="23"/>
  <c r="C508" i="23"/>
  <c r="BC507" i="23"/>
  <c r="E507" i="23"/>
  <c r="C507" i="23"/>
  <c r="BC506" i="23"/>
  <c r="E506" i="23"/>
  <c r="C506" i="23"/>
  <c r="BC505" i="23"/>
  <c r="E505" i="23"/>
  <c r="C505" i="23"/>
  <c r="BC504" i="23"/>
  <c r="E504" i="23"/>
  <c r="C504" i="23"/>
  <c r="BC503" i="23"/>
  <c r="E503" i="23"/>
  <c r="C503" i="23"/>
  <c r="BC502" i="23"/>
  <c r="E502" i="23"/>
  <c r="C502" i="23"/>
  <c r="BC501" i="23"/>
  <c r="E501" i="23"/>
  <c r="C501" i="23"/>
  <c r="BC500" i="23"/>
  <c r="E500" i="23"/>
  <c r="C500" i="23"/>
  <c r="BC499" i="23"/>
  <c r="E499" i="23"/>
  <c r="C499" i="23"/>
  <c r="BC498" i="23"/>
  <c r="E498" i="23"/>
  <c r="C498" i="23"/>
  <c r="BC497" i="23"/>
  <c r="E497" i="23"/>
  <c r="C497" i="23"/>
  <c r="BC496" i="23"/>
  <c r="E496" i="23"/>
  <c r="C496" i="23"/>
  <c r="BC495" i="23"/>
  <c r="E495" i="23"/>
  <c r="C495" i="23"/>
  <c r="BC494" i="23"/>
  <c r="E494" i="23"/>
  <c r="C494" i="23"/>
  <c r="BC493" i="23"/>
  <c r="E493" i="23"/>
  <c r="C493" i="23"/>
  <c r="BC492" i="23"/>
  <c r="E492" i="23"/>
  <c r="C492" i="23"/>
  <c r="BC491" i="23"/>
  <c r="E491" i="23"/>
  <c r="C491" i="23"/>
  <c r="BC490" i="23"/>
  <c r="E490" i="23"/>
  <c r="C490" i="23"/>
  <c r="BC489" i="23"/>
  <c r="E489" i="23"/>
  <c r="C489" i="23"/>
  <c r="BC488" i="23"/>
  <c r="E488" i="23"/>
  <c r="C488" i="23"/>
  <c r="BC487" i="23"/>
  <c r="E487" i="23"/>
  <c r="C487" i="23"/>
  <c r="BC486" i="23"/>
  <c r="E486" i="23"/>
  <c r="C486" i="23"/>
  <c r="BC485" i="23"/>
  <c r="E485" i="23"/>
  <c r="C485" i="23"/>
  <c r="BC484" i="23"/>
  <c r="E484" i="23"/>
  <c r="C484" i="23"/>
  <c r="BC483" i="23"/>
  <c r="E483" i="23"/>
  <c r="C483" i="23"/>
  <c r="BC482" i="23"/>
  <c r="E482" i="23"/>
  <c r="C482" i="23"/>
  <c r="BC481" i="23"/>
  <c r="E481" i="23"/>
  <c r="C481" i="23"/>
  <c r="BC480" i="23"/>
  <c r="E480" i="23"/>
  <c r="C480" i="23"/>
  <c r="BC479" i="23"/>
  <c r="E479" i="23"/>
  <c r="C479" i="23"/>
  <c r="BC478" i="23"/>
  <c r="E478" i="23"/>
  <c r="C478" i="23"/>
  <c r="BC477" i="23"/>
  <c r="E477" i="23"/>
  <c r="C477" i="23"/>
  <c r="BC476" i="23"/>
  <c r="E476" i="23"/>
  <c r="C476" i="23"/>
  <c r="BC475" i="23"/>
  <c r="E475" i="23"/>
  <c r="C475" i="23"/>
  <c r="BC474" i="23"/>
  <c r="E474" i="23"/>
  <c r="C474" i="23"/>
  <c r="BC473" i="23"/>
  <c r="E473" i="23"/>
  <c r="C473" i="23"/>
  <c r="BC472" i="23"/>
  <c r="E472" i="23"/>
  <c r="C472" i="23"/>
  <c r="BC471" i="23"/>
  <c r="E471" i="23"/>
  <c r="C471" i="23"/>
  <c r="BC470" i="23"/>
  <c r="E470" i="23"/>
  <c r="C470" i="23"/>
  <c r="BC469" i="23"/>
  <c r="E469" i="23"/>
  <c r="C469" i="23"/>
  <c r="BC468" i="23"/>
  <c r="E468" i="23"/>
  <c r="C468" i="23"/>
  <c r="BC467" i="23"/>
  <c r="E467" i="23"/>
  <c r="C467" i="23"/>
  <c r="BC466" i="23"/>
  <c r="E466" i="23"/>
  <c r="C466" i="23"/>
  <c r="BC465" i="23"/>
  <c r="E465" i="23"/>
  <c r="C465" i="23"/>
  <c r="BC464" i="23"/>
  <c r="E464" i="23"/>
  <c r="C464" i="23"/>
  <c r="BC463" i="23"/>
  <c r="E463" i="23"/>
  <c r="C463" i="23"/>
  <c r="BC462" i="23"/>
  <c r="E462" i="23"/>
  <c r="C462" i="23"/>
  <c r="BC461" i="23"/>
  <c r="E461" i="23"/>
  <c r="C461" i="23"/>
  <c r="BC460" i="23"/>
  <c r="E460" i="23"/>
  <c r="C460" i="23"/>
  <c r="BC459" i="23"/>
  <c r="E459" i="23"/>
  <c r="C459" i="23"/>
  <c r="BC458" i="23"/>
  <c r="E458" i="23"/>
  <c r="C458" i="23"/>
  <c r="BC457" i="23"/>
  <c r="E457" i="23"/>
  <c r="C457" i="23"/>
  <c r="BC456" i="23"/>
  <c r="E456" i="23"/>
  <c r="C456" i="23"/>
  <c r="BC455" i="23"/>
  <c r="E455" i="23"/>
  <c r="C455" i="23"/>
  <c r="BC454" i="23"/>
  <c r="E454" i="23"/>
  <c r="C454" i="23"/>
  <c r="BC453" i="23"/>
  <c r="E453" i="23"/>
  <c r="C453" i="23"/>
  <c r="BC452" i="23"/>
  <c r="E452" i="23"/>
  <c r="C452" i="23"/>
  <c r="BC451" i="23"/>
  <c r="E451" i="23"/>
  <c r="C451" i="23"/>
  <c r="BC450" i="23"/>
  <c r="E450" i="23"/>
  <c r="C450" i="23"/>
  <c r="BC449" i="23"/>
  <c r="E449" i="23"/>
  <c r="C449" i="23"/>
  <c r="BC448" i="23"/>
  <c r="E448" i="23"/>
  <c r="C448" i="23"/>
  <c r="BC447" i="23"/>
  <c r="E447" i="23"/>
  <c r="C447" i="23"/>
  <c r="BC446" i="23"/>
  <c r="E446" i="23"/>
  <c r="C446" i="23"/>
  <c r="BC445" i="23"/>
  <c r="E445" i="23"/>
  <c r="C445" i="23"/>
  <c r="BC444" i="23"/>
  <c r="E444" i="23"/>
  <c r="C444" i="23"/>
  <c r="BC443" i="23"/>
  <c r="E443" i="23"/>
  <c r="C443" i="23"/>
  <c r="BC442" i="23"/>
  <c r="E442" i="23"/>
  <c r="C442" i="23"/>
  <c r="BC441" i="23"/>
  <c r="E441" i="23"/>
  <c r="C441" i="23"/>
  <c r="BC440" i="23"/>
  <c r="E440" i="23"/>
  <c r="C440" i="23"/>
  <c r="BC439" i="23"/>
  <c r="E439" i="23"/>
  <c r="C439" i="23"/>
  <c r="BC438" i="23"/>
  <c r="E438" i="23"/>
  <c r="C438" i="23"/>
  <c r="BC437" i="23"/>
  <c r="E437" i="23"/>
  <c r="C437" i="23"/>
  <c r="BC436" i="23"/>
  <c r="E436" i="23"/>
  <c r="C436" i="23"/>
  <c r="BC435" i="23"/>
  <c r="E435" i="23"/>
  <c r="C435" i="23"/>
  <c r="BC434" i="23"/>
  <c r="E434" i="23"/>
  <c r="C434" i="23"/>
  <c r="BC433" i="23"/>
  <c r="E433" i="23"/>
  <c r="C433" i="23"/>
  <c r="BC432" i="23"/>
  <c r="E432" i="23"/>
  <c r="C432" i="23"/>
  <c r="BC431" i="23"/>
  <c r="E431" i="23"/>
  <c r="C431" i="23"/>
  <c r="BC430" i="23"/>
  <c r="E430" i="23"/>
  <c r="C430" i="23"/>
  <c r="BC429" i="23"/>
  <c r="E429" i="23"/>
  <c r="C429" i="23"/>
  <c r="BC428" i="23"/>
  <c r="E428" i="23"/>
  <c r="C428" i="23"/>
  <c r="BC427" i="23"/>
  <c r="E427" i="23"/>
  <c r="C427" i="23"/>
  <c r="BC426" i="23"/>
  <c r="E426" i="23"/>
  <c r="C426" i="23"/>
  <c r="BC425" i="23"/>
  <c r="E425" i="23"/>
  <c r="C425" i="23"/>
  <c r="BC424" i="23"/>
  <c r="E424" i="23"/>
  <c r="C424" i="23"/>
  <c r="BC423" i="23"/>
  <c r="E423" i="23"/>
  <c r="C423" i="23"/>
  <c r="BC422" i="23"/>
  <c r="E422" i="23"/>
  <c r="C422" i="23"/>
  <c r="BC421" i="23"/>
  <c r="E421" i="23"/>
  <c r="C421" i="23"/>
  <c r="BC420" i="23"/>
  <c r="E420" i="23"/>
  <c r="C420" i="23"/>
  <c r="BC419" i="23"/>
  <c r="E419" i="23"/>
  <c r="C419" i="23"/>
  <c r="BC418" i="23"/>
  <c r="E418" i="23"/>
  <c r="C418" i="23"/>
  <c r="BC417" i="23"/>
  <c r="E417" i="23"/>
  <c r="C417" i="23"/>
  <c r="BC416" i="23"/>
  <c r="E416" i="23"/>
  <c r="C416" i="23"/>
  <c r="BC415" i="23"/>
  <c r="E415" i="23"/>
  <c r="C415" i="23"/>
  <c r="BC414" i="23"/>
  <c r="E414" i="23"/>
  <c r="C414" i="23"/>
  <c r="BC413" i="23"/>
  <c r="E413" i="23"/>
  <c r="C413" i="23"/>
  <c r="BC412" i="23"/>
  <c r="E412" i="23"/>
  <c r="C412" i="23"/>
  <c r="BC411" i="23"/>
  <c r="E411" i="23"/>
  <c r="C411" i="23"/>
  <c r="BC410" i="23"/>
  <c r="E410" i="23"/>
  <c r="C410" i="23"/>
  <c r="BC409" i="23"/>
  <c r="E409" i="23"/>
  <c r="C409" i="23"/>
  <c r="BC408" i="23"/>
  <c r="E408" i="23"/>
  <c r="C408" i="23"/>
  <c r="BC407" i="23"/>
  <c r="E407" i="23"/>
  <c r="C407" i="23"/>
  <c r="BC406" i="23"/>
  <c r="E406" i="23"/>
  <c r="C406" i="23"/>
  <c r="BC405" i="23"/>
  <c r="E405" i="23"/>
  <c r="C405" i="23"/>
  <c r="BC404" i="23"/>
  <c r="E404" i="23"/>
  <c r="C404" i="23"/>
  <c r="BC403" i="23"/>
  <c r="E403" i="23"/>
  <c r="C403" i="23"/>
  <c r="BC402" i="23"/>
  <c r="E402" i="23"/>
  <c r="C402" i="23"/>
  <c r="BC401" i="23"/>
  <c r="E401" i="23"/>
  <c r="C401" i="23"/>
  <c r="BC400" i="23"/>
  <c r="E400" i="23"/>
  <c r="C400" i="23"/>
  <c r="BC399" i="23"/>
  <c r="E399" i="23"/>
  <c r="C399" i="23"/>
  <c r="BC398" i="23"/>
  <c r="E398" i="23"/>
  <c r="C398" i="23"/>
  <c r="BC397" i="23"/>
  <c r="E397" i="23"/>
  <c r="C397" i="23"/>
  <c r="BC396" i="23"/>
  <c r="E396" i="23"/>
  <c r="C396" i="23"/>
  <c r="BC395" i="23"/>
  <c r="E395" i="23"/>
  <c r="C395" i="23"/>
  <c r="BC394" i="23"/>
  <c r="E394" i="23"/>
  <c r="C394" i="23"/>
  <c r="BC393" i="23"/>
  <c r="E393" i="23"/>
  <c r="C393" i="23"/>
  <c r="BC392" i="23"/>
  <c r="E392" i="23"/>
  <c r="C392" i="23"/>
  <c r="BC391" i="23"/>
  <c r="E391" i="23"/>
  <c r="C391" i="23"/>
  <c r="BC390" i="23"/>
  <c r="E390" i="23"/>
  <c r="C390" i="23"/>
  <c r="BC389" i="23"/>
  <c r="E389" i="23"/>
  <c r="C389" i="23"/>
  <c r="BC388" i="23"/>
  <c r="E388" i="23"/>
  <c r="C388" i="23"/>
  <c r="BC387" i="23"/>
  <c r="E387" i="23"/>
  <c r="C387" i="23"/>
  <c r="BC386" i="23"/>
  <c r="E386" i="23"/>
  <c r="C386" i="23"/>
  <c r="BC385" i="23"/>
  <c r="E385" i="23"/>
  <c r="C385" i="23"/>
  <c r="BC384" i="23"/>
  <c r="E384" i="23"/>
  <c r="C384" i="23"/>
  <c r="BC383" i="23"/>
  <c r="E383" i="23"/>
  <c r="C383" i="23"/>
  <c r="BC382" i="23"/>
  <c r="E382" i="23"/>
  <c r="C382" i="23"/>
  <c r="BC381" i="23"/>
  <c r="E381" i="23"/>
  <c r="C381" i="23"/>
  <c r="BC380" i="23"/>
  <c r="E380" i="23"/>
  <c r="C380" i="23"/>
  <c r="BC379" i="23"/>
  <c r="E379" i="23"/>
  <c r="C379" i="23"/>
  <c r="BC378" i="23"/>
  <c r="E378" i="23"/>
  <c r="C378" i="23"/>
  <c r="BC377" i="23"/>
  <c r="E377" i="23"/>
  <c r="C377" i="23"/>
  <c r="BC376" i="23"/>
  <c r="E376" i="23"/>
  <c r="C376" i="23"/>
  <c r="BC375" i="23"/>
  <c r="E375" i="23"/>
  <c r="C375" i="23"/>
  <c r="BC374" i="23"/>
  <c r="E374" i="23"/>
  <c r="C374" i="23"/>
  <c r="BC373" i="23"/>
  <c r="E373" i="23"/>
  <c r="C373" i="23"/>
  <c r="BC372" i="23"/>
  <c r="E372" i="23"/>
  <c r="C372" i="23"/>
  <c r="BC371" i="23"/>
  <c r="E371" i="23"/>
  <c r="C371" i="23"/>
  <c r="BC370" i="23"/>
  <c r="E370" i="23"/>
  <c r="C370" i="23"/>
  <c r="BC369" i="23"/>
  <c r="E369" i="23"/>
  <c r="C369" i="23"/>
  <c r="BC368" i="23"/>
  <c r="E368" i="23"/>
  <c r="C368" i="23"/>
  <c r="BC367" i="23"/>
  <c r="E367" i="23"/>
  <c r="C367" i="23"/>
  <c r="BC366" i="23"/>
  <c r="E366" i="23"/>
  <c r="C366" i="23"/>
  <c r="BC365" i="23"/>
  <c r="E365" i="23"/>
  <c r="C365" i="23"/>
  <c r="BC364" i="23"/>
  <c r="E364" i="23"/>
  <c r="C364" i="23"/>
  <c r="BC363" i="23"/>
  <c r="E363" i="23"/>
  <c r="C363" i="23"/>
  <c r="BC362" i="23"/>
  <c r="E362" i="23"/>
  <c r="C362" i="23"/>
  <c r="BC361" i="23"/>
  <c r="E361" i="23"/>
  <c r="C361" i="23"/>
  <c r="BC360" i="23"/>
  <c r="E360" i="23"/>
  <c r="C360" i="23"/>
  <c r="BC359" i="23"/>
  <c r="E359" i="23"/>
  <c r="C359" i="23"/>
  <c r="BC358" i="23"/>
  <c r="E358" i="23"/>
  <c r="C358" i="23"/>
  <c r="BC357" i="23"/>
  <c r="E357" i="23"/>
  <c r="C357" i="23"/>
  <c r="BC356" i="23"/>
  <c r="E356" i="23"/>
  <c r="C356" i="23"/>
  <c r="BC355" i="23"/>
  <c r="E355" i="23"/>
  <c r="C355" i="23"/>
  <c r="BC354" i="23"/>
  <c r="E354" i="23"/>
  <c r="C354" i="23"/>
  <c r="BC353" i="23"/>
  <c r="E353" i="23"/>
  <c r="C353" i="23"/>
  <c r="BC352" i="23"/>
  <c r="E352" i="23"/>
  <c r="C352" i="23"/>
  <c r="BC351" i="23"/>
  <c r="E351" i="23"/>
  <c r="C351" i="23"/>
  <c r="BC350" i="23"/>
  <c r="E350" i="23"/>
  <c r="C350" i="23"/>
  <c r="BC349" i="23"/>
  <c r="E349" i="23"/>
  <c r="C349" i="23"/>
  <c r="BC348" i="23"/>
  <c r="E348" i="23"/>
  <c r="C348" i="23"/>
  <c r="BC347" i="23"/>
  <c r="E347" i="23"/>
  <c r="C347" i="23"/>
  <c r="BC346" i="23"/>
  <c r="E346" i="23"/>
  <c r="C346" i="23"/>
  <c r="BC345" i="23"/>
  <c r="E345" i="23"/>
  <c r="C345" i="23"/>
  <c r="BC344" i="23"/>
  <c r="E344" i="23"/>
  <c r="C344" i="23"/>
  <c r="BC343" i="23"/>
  <c r="E343" i="23"/>
  <c r="C343" i="23"/>
  <c r="BC342" i="23"/>
  <c r="E342" i="23"/>
  <c r="C342" i="23"/>
  <c r="BC341" i="23"/>
  <c r="E341" i="23"/>
  <c r="C341" i="23"/>
  <c r="BC340" i="23"/>
  <c r="E340" i="23"/>
  <c r="C340" i="23"/>
  <c r="BC339" i="23"/>
  <c r="E339" i="23"/>
  <c r="C339" i="23"/>
  <c r="BC338" i="23"/>
  <c r="E338" i="23"/>
  <c r="C338" i="23"/>
  <c r="BC337" i="23"/>
  <c r="E337" i="23"/>
  <c r="C337" i="23"/>
  <c r="BC336" i="23"/>
  <c r="E336" i="23"/>
  <c r="C336" i="23"/>
  <c r="BC335" i="23"/>
  <c r="E335" i="23"/>
  <c r="C335" i="23"/>
  <c r="BC334" i="23"/>
  <c r="E334" i="23"/>
  <c r="C334" i="23"/>
  <c r="BC333" i="23"/>
  <c r="E333" i="23"/>
  <c r="C333" i="23"/>
  <c r="BC332" i="23"/>
  <c r="E332" i="23"/>
  <c r="C332" i="23"/>
  <c r="BC331" i="23"/>
  <c r="E331" i="23"/>
  <c r="C331" i="23"/>
  <c r="BC330" i="23"/>
  <c r="E330" i="23"/>
  <c r="C330" i="23"/>
  <c r="BC329" i="23"/>
  <c r="E329" i="23"/>
  <c r="C329" i="23"/>
  <c r="BC328" i="23"/>
  <c r="E328" i="23"/>
  <c r="C328" i="23"/>
  <c r="BC327" i="23"/>
  <c r="E327" i="23"/>
  <c r="C327" i="23"/>
  <c r="BC326" i="23"/>
  <c r="E326" i="23"/>
  <c r="C326" i="23"/>
  <c r="BC325" i="23"/>
  <c r="E325" i="23"/>
  <c r="C325" i="23"/>
  <c r="BC324" i="23"/>
  <c r="E324" i="23"/>
  <c r="C324" i="23"/>
  <c r="BC323" i="23"/>
  <c r="E323" i="23"/>
  <c r="C323" i="23"/>
  <c r="BC322" i="23"/>
  <c r="E322" i="23"/>
  <c r="C322" i="23"/>
  <c r="BC321" i="23"/>
  <c r="E321" i="23"/>
  <c r="C321" i="23"/>
  <c r="BC320" i="23"/>
  <c r="E320" i="23"/>
  <c r="C320" i="23"/>
  <c r="BC319" i="23"/>
  <c r="E319" i="23"/>
  <c r="C319" i="23"/>
  <c r="BC318" i="23"/>
  <c r="E318" i="23"/>
  <c r="C318" i="23"/>
  <c r="BC317" i="23"/>
  <c r="E317" i="23"/>
  <c r="C317" i="23"/>
  <c r="BC316" i="23"/>
  <c r="E316" i="23"/>
  <c r="C316" i="23"/>
  <c r="BC315" i="23"/>
  <c r="E315" i="23"/>
  <c r="C315" i="23"/>
  <c r="BC314" i="23"/>
  <c r="E314" i="23"/>
  <c r="C314" i="23"/>
  <c r="BC313" i="23"/>
  <c r="E313" i="23"/>
  <c r="C313" i="23"/>
  <c r="BC312" i="23"/>
  <c r="E312" i="23"/>
  <c r="C312" i="23"/>
  <c r="BC311" i="23"/>
  <c r="E311" i="23"/>
  <c r="C311" i="23"/>
  <c r="BC310" i="23"/>
  <c r="E310" i="23"/>
  <c r="C310" i="23"/>
  <c r="BC309" i="23"/>
  <c r="E309" i="23"/>
  <c r="C309" i="23"/>
  <c r="BC308" i="23"/>
  <c r="E308" i="23"/>
  <c r="C308" i="23"/>
  <c r="BC307" i="23"/>
  <c r="E307" i="23"/>
  <c r="C307" i="23"/>
  <c r="BC306" i="23"/>
  <c r="E306" i="23"/>
  <c r="C306" i="23"/>
  <c r="BC305" i="23"/>
  <c r="E305" i="23"/>
  <c r="C305" i="23"/>
  <c r="BC304" i="23"/>
  <c r="E304" i="23"/>
  <c r="C304" i="23"/>
  <c r="BC303" i="23"/>
  <c r="E303" i="23"/>
  <c r="C303" i="23"/>
  <c r="BC302" i="23"/>
  <c r="E302" i="23"/>
  <c r="C302" i="23"/>
  <c r="BC301" i="23"/>
  <c r="E301" i="23"/>
  <c r="C301" i="23"/>
  <c r="BC300" i="23"/>
  <c r="E300" i="23"/>
  <c r="C300" i="23"/>
  <c r="BC299" i="23"/>
  <c r="E299" i="23"/>
  <c r="C299" i="23"/>
  <c r="BC298" i="23"/>
  <c r="E298" i="23"/>
  <c r="C298" i="23"/>
  <c r="BC297" i="23"/>
  <c r="E297" i="23"/>
  <c r="C297" i="23"/>
  <c r="BC296" i="23"/>
  <c r="E296" i="23"/>
  <c r="C296" i="23"/>
  <c r="BC295" i="23"/>
  <c r="E295" i="23"/>
  <c r="C295" i="23"/>
  <c r="BC294" i="23"/>
  <c r="E294" i="23"/>
  <c r="C294" i="23"/>
  <c r="BC293" i="23"/>
  <c r="E293" i="23"/>
  <c r="C293" i="23"/>
  <c r="BC292" i="23"/>
  <c r="E292" i="23"/>
  <c r="C292" i="23"/>
  <c r="BC291" i="23"/>
  <c r="E291" i="23"/>
  <c r="C291" i="23"/>
  <c r="BC290" i="23"/>
  <c r="E290" i="23"/>
  <c r="C290" i="23"/>
  <c r="BC289" i="23"/>
  <c r="E289" i="23"/>
  <c r="C289" i="23"/>
  <c r="BC288" i="23"/>
  <c r="E288" i="23"/>
  <c r="C288" i="23"/>
  <c r="BC287" i="23"/>
  <c r="E287" i="23"/>
  <c r="C287" i="23"/>
  <c r="BC286" i="23"/>
  <c r="E286" i="23"/>
  <c r="C286" i="23"/>
  <c r="BC285" i="23"/>
  <c r="E285" i="23"/>
  <c r="C285" i="23"/>
  <c r="BC284" i="23"/>
  <c r="E284" i="23"/>
  <c r="C284" i="23"/>
  <c r="BC283" i="23"/>
  <c r="E283" i="23"/>
  <c r="C283" i="23"/>
  <c r="BC282" i="23"/>
  <c r="E282" i="23"/>
  <c r="C282" i="23"/>
  <c r="BC281" i="23"/>
  <c r="E281" i="23"/>
  <c r="C281" i="23"/>
  <c r="BC280" i="23"/>
  <c r="E280" i="23"/>
  <c r="C280" i="23"/>
  <c r="BC279" i="23"/>
  <c r="E279" i="23"/>
  <c r="C279" i="23"/>
  <c r="BC278" i="23"/>
  <c r="E278" i="23"/>
  <c r="C278" i="23"/>
  <c r="BC277" i="23"/>
  <c r="E277" i="23"/>
  <c r="C277" i="23"/>
  <c r="BC276" i="23"/>
  <c r="E276" i="23"/>
  <c r="C276" i="23"/>
  <c r="BC275" i="23"/>
  <c r="E275" i="23"/>
  <c r="C275" i="23"/>
  <c r="BC274" i="23"/>
  <c r="E274" i="23"/>
  <c r="C274" i="23"/>
  <c r="BC273" i="23"/>
  <c r="E273" i="23"/>
  <c r="C273" i="23"/>
  <c r="BC272" i="23"/>
  <c r="E272" i="23"/>
  <c r="C272" i="23"/>
  <c r="BC271" i="23"/>
  <c r="E271" i="23"/>
  <c r="C271" i="23"/>
  <c r="BC270" i="23"/>
  <c r="E270" i="23"/>
  <c r="C270" i="23"/>
  <c r="BC269" i="23"/>
  <c r="E269" i="23"/>
  <c r="C269" i="23"/>
  <c r="BC268" i="23"/>
  <c r="E268" i="23"/>
  <c r="C268" i="23"/>
  <c r="BC267" i="23"/>
  <c r="E267" i="23"/>
  <c r="C267" i="23"/>
  <c r="BC266" i="23"/>
  <c r="E266" i="23"/>
  <c r="C266" i="23"/>
  <c r="BC265" i="23"/>
  <c r="E265" i="23"/>
  <c r="C265" i="23"/>
  <c r="BC264" i="23"/>
  <c r="E264" i="23"/>
  <c r="C264" i="23"/>
  <c r="BC263" i="23"/>
  <c r="E263" i="23"/>
  <c r="C263" i="23"/>
  <c r="BC262" i="23"/>
  <c r="E262" i="23"/>
  <c r="C262" i="23"/>
  <c r="BC261" i="23"/>
  <c r="E261" i="23"/>
  <c r="C261" i="23"/>
  <c r="BC260" i="23"/>
  <c r="E260" i="23"/>
  <c r="C260" i="23"/>
  <c r="BC259" i="23"/>
  <c r="E259" i="23"/>
  <c r="C259" i="23"/>
  <c r="BC258" i="23"/>
  <c r="E258" i="23"/>
  <c r="C258" i="23"/>
  <c r="BC257" i="23"/>
  <c r="E257" i="23"/>
  <c r="C257" i="23"/>
  <c r="BC256" i="23"/>
  <c r="E256" i="23"/>
  <c r="C256" i="23"/>
  <c r="BC255" i="23"/>
  <c r="E255" i="23"/>
  <c r="C255" i="23"/>
  <c r="BC254" i="23"/>
  <c r="E254" i="23"/>
  <c r="C254" i="23"/>
  <c r="BC253" i="23"/>
  <c r="E253" i="23"/>
  <c r="C253" i="23"/>
  <c r="BC252" i="23"/>
  <c r="E252" i="23"/>
  <c r="C252" i="23"/>
  <c r="BC251" i="23"/>
  <c r="E251" i="23"/>
  <c r="C251" i="23"/>
  <c r="BC250" i="23"/>
  <c r="E250" i="23"/>
  <c r="C250" i="23"/>
  <c r="BC249" i="23"/>
  <c r="E249" i="23"/>
  <c r="C249" i="23"/>
  <c r="BC248" i="23"/>
  <c r="E248" i="23"/>
  <c r="C248" i="23"/>
  <c r="BC247" i="23"/>
  <c r="E247" i="23"/>
  <c r="C247" i="23"/>
  <c r="BC246" i="23"/>
  <c r="E246" i="23"/>
  <c r="C246" i="23"/>
  <c r="BC245" i="23"/>
  <c r="E245" i="23"/>
  <c r="C245" i="23"/>
  <c r="BC244" i="23"/>
  <c r="E244" i="23"/>
  <c r="C244" i="23"/>
  <c r="BC243" i="23"/>
  <c r="E243" i="23"/>
  <c r="C243" i="23"/>
  <c r="BC242" i="23"/>
  <c r="E242" i="23"/>
  <c r="C242" i="23"/>
  <c r="BC241" i="23"/>
  <c r="E241" i="23"/>
  <c r="C241" i="23"/>
  <c r="BC240" i="23"/>
  <c r="E240" i="23"/>
  <c r="C240" i="23"/>
  <c r="BC239" i="23"/>
  <c r="E239" i="23"/>
  <c r="C239" i="23"/>
  <c r="BC238" i="23"/>
  <c r="E238" i="23"/>
  <c r="C238" i="23"/>
  <c r="BC237" i="23"/>
  <c r="E237" i="23"/>
  <c r="C237" i="23"/>
  <c r="BC236" i="23"/>
  <c r="E236" i="23"/>
  <c r="C236" i="23"/>
  <c r="BC235" i="23"/>
  <c r="E235" i="23"/>
  <c r="C235" i="23"/>
  <c r="BC234" i="23"/>
  <c r="E234" i="23"/>
  <c r="C234" i="23"/>
  <c r="BC233" i="23"/>
  <c r="E233" i="23"/>
  <c r="C233" i="23"/>
  <c r="BC232" i="23"/>
  <c r="E232" i="23"/>
  <c r="C232" i="23"/>
  <c r="BC231" i="23"/>
  <c r="E231" i="23"/>
  <c r="C231" i="23"/>
  <c r="BC230" i="23"/>
  <c r="E230" i="23"/>
  <c r="C230" i="23"/>
  <c r="BC229" i="23"/>
  <c r="E229" i="23"/>
  <c r="C229" i="23"/>
  <c r="BC228" i="23"/>
  <c r="E228" i="23"/>
  <c r="C228" i="23"/>
  <c r="BC227" i="23"/>
  <c r="E227" i="23"/>
  <c r="C227" i="23"/>
  <c r="BC226" i="23"/>
  <c r="E226" i="23"/>
  <c r="C226" i="23"/>
  <c r="BC225" i="23"/>
  <c r="E225" i="23"/>
  <c r="C225" i="23"/>
  <c r="BC224" i="23"/>
  <c r="E224" i="23"/>
  <c r="C224" i="23"/>
  <c r="BC223" i="23"/>
  <c r="E223" i="23"/>
  <c r="C223" i="23"/>
  <c r="BC222" i="23"/>
  <c r="E222" i="23"/>
  <c r="C222" i="23"/>
  <c r="BC221" i="23"/>
  <c r="E221" i="23"/>
  <c r="C221" i="23"/>
  <c r="BC220" i="23"/>
  <c r="E220" i="23"/>
  <c r="C220" i="23"/>
  <c r="BC219" i="23"/>
  <c r="E219" i="23"/>
  <c r="C219" i="23"/>
  <c r="BC218" i="23"/>
  <c r="E218" i="23"/>
  <c r="C218" i="23"/>
  <c r="BC217" i="23"/>
  <c r="E217" i="23"/>
  <c r="C217" i="23"/>
  <c r="BC216" i="23"/>
  <c r="E216" i="23"/>
  <c r="C216" i="23"/>
  <c r="BC215" i="23"/>
  <c r="E215" i="23"/>
  <c r="C215" i="23"/>
  <c r="BC214" i="23"/>
  <c r="E214" i="23"/>
  <c r="C214" i="23"/>
  <c r="BC213" i="23"/>
  <c r="E213" i="23"/>
  <c r="C213" i="23"/>
  <c r="BC212" i="23"/>
  <c r="E212" i="23"/>
  <c r="C212" i="23"/>
  <c r="BC211" i="23"/>
  <c r="E211" i="23"/>
  <c r="C211" i="23"/>
  <c r="BC210" i="23"/>
  <c r="E210" i="23"/>
  <c r="C210" i="23"/>
  <c r="BC209" i="23"/>
  <c r="E209" i="23"/>
  <c r="C209" i="23"/>
  <c r="BC208" i="23"/>
  <c r="E208" i="23"/>
  <c r="C208" i="23"/>
  <c r="BC207" i="23"/>
  <c r="E207" i="23"/>
  <c r="C207" i="23"/>
  <c r="BC206" i="23"/>
  <c r="E206" i="23"/>
  <c r="C206" i="23"/>
  <c r="BC205" i="23"/>
  <c r="E205" i="23"/>
  <c r="C205" i="23"/>
  <c r="BC204" i="23"/>
  <c r="E204" i="23"/>
  <c r="C204" i="23"/>
  <c r="BC203" i="23"/>
  <c r="E203" i="23"/>
  <c r="C203" i="23"/>
  <c r="BC202" i="23"/>
  <c r="E202" i="23"/>
  <c r="C202" i="23"/>
  <c r="BC201" i="23"/>
  <c r="E201" i="23"/>
  <c r="C201" i="23"/>
  <c r="BC200" i="23"/>
  <c r="E200" i="23"/>
  <c r="C200" i="23"/>
  <c r="BC199" i="23"/>
  <c r="E199" i="23"/>
  <c r="C199" i="23"/>
  <c r="BC198" i="23"/>
  <c r="E198" i="23"/>
  <c r="C198" i="23"/>
  <c r="BC197" i="23"/>
  <c r="E197" i="23"/>
  <c r="C197" i="23"/>
  <c r="BC196" i="23"/>
  <c r="E196" i="23"/>
  <c r="C196" i="23"/>
  <c r="BC195" i="23"/>
  <c r="E195" i="23"/>
  <c r="C195" i="23"/>
  <c r="BC194" i="23"/>
  <c r="E194" i="23"/>
  <c r="C194" i="23"/>
  <c r="BC193" i="23"/>
  <c r="E193" i="23"/>
  <c r="C193" i="23"/>
  <c r="BC192" i="23"/>
  <c r="E192" i="23"/>
  <c r="C192" i="23"/>
  <c r="BC191" i="23"/>
  <c r="E191" i="23"/>
  <c r="C191" i="23"/>
  <c r="BC190" i="23"/>
  <c r="E190" i="23"/>
  <c r="C190" i="23"/>
  <c r="BC189" i="23"/>
  <c r="E189" i="23"/>
  <c r="C189" i="23"/>
  <c r="BC188" i="23"/>
  <c r="E188" i="23"/>
  <c r="C188" i="23"/>
  <c r="BC187" i="23"/>
  <c r="E187" i="23"/>
  <c r="C187" i="23"/>
  <c r="BC186" i="23"/>
  <c r="E186" i="23"/>
  <c r="C186" i="23"/>
  <c r="BC185" i="23"/>
  <c r="E185" i="23"/>
  <c r="C185" i="23"/>
  <c r="BC184" i="23"/>
  <c r="E184" i="23"/>
  <c r="C184" i="23"/>
  <c r="BC183" i="23"/>
  <c r="E183" i="23"/>
  <c r="C183" i="23"/>
  <c r="BC182" i="23"/>
  <c r="E182" i="23"/>
  <c r="C182" i="23"/>
  <c r="BC181" i="23"/>
  <c r="E181" i="23"/>
  <c r="C181" i="23"/>
  <c r="BC180" i="23"/>
  <c r="E180" i="23"/>
  <c r="C180" i="23"/>
  <c r="BC179" i="23"/>
  <c r="E179" i="23"/>
  <c r="C179" i="23"/>
  <c r="BC178" i="23"/>
  <c r="E178" i="23"/>
  <c r="C178" i="23"/>
  <c r="BC177" i="23"/>
  <c r="E177" i="23"/>
  <c r="C177" i="23"/>
  <c r="BC176" i="23"/>
  <c r="E176" i="23"/>
  <c r="C176" i="23"/>
  <c r="BC175" i="23"/>
  <c r="E175" i="23"/>
  <c r="C175" i="23"/>
  <c r="BC174" i="23"/>
  <c r="E174" i="23"/>
  <c r="C174" i="23"/>
  <c r="BC173" i="23"/>
  <c r="E173" i="23"/>
  <c r="C173" i="23"/>
  <c r="BC172" i="23"/>
  <c r="E172" i="23"/>
  <c r="C172" i="23"/>
  <c r="BC171" i="23"/>
  <c r="E171" i="23"/>
  <c r="C171" i="23"/>
  <c r="BC170" i="23"/>
  <c r="E170" i="23"/>
  <c r="C170" i="23"/>
  <c r="BC169" i="23"/>
  <c r="E169" i="23"/>
  <c r="C169" i="23"/>
  <c r="BC168" i="23"/>
  <c r="E168" i="23"/>
  <c r="C168" i="23"/>
  <c r="BC167" i="23"/>
  <c r="E167" i="23"/>
  <c r="C167" i="23"/>
  <c r="BC166" i="23"/>
  <c r="E166" i="23"/>
  <c r="C166" i="23"/>
  <c r="BC165" i="23"/>
  <c r="E165" i="23"/>
  <c r="C165" i="23"/>
  <c r="BC164" i="23"/>
  <c r="E164" i="23"/>
  <c r="C164" i="23"/>
  <c r="BC163" i="23"/>
  <c r="E163" i="23"/>
  <c r="C163" i="23"/>
  <c r="BC162" i="23"/>
  <c r="E162" i="23"/>
  <c r="C162" i="23"/>
  <c r="BC161" i="23"/>
  <c r="E161" i="23"/>
  <c r="C161" i="23"/>
  <c r="BC160" i="23"/>
  <c r="E160" i="23"/>
  <c r="C160" i="23"/>
  <c r="BC159" i="23"/>
  <c r="E159" i="23"/>
  <c r="C159" i="23"/>
  <c r="BC158" i="23"/>
  <c r="E158" i="23"/>
  <c r="C158" i="23"/>
  <c r="BC157" i="23"/>
  <c r="E157" i="23"/>
  <c r="C157" i="23"/>
  <c r="BC156" i="23"/>
  <c r="E156" i="23"/>
  <c r="C156" i="23"/>
  <c r="BC155" i="23"/>
  <c r="E155" i="23"/>
  <c r="C155" i="23"/>
  <c r="BC154" i="23"/>
  <c r="E154" i="23"/>
  <c r="C154" i="23"/>
  <c r="BC153" i="23"/>
  <c r="E153" i="23"/>
  <c r="C153" i="23"/>
  <c r="BC152" i="23"/>
  <c r="E152" i="23"/>
  <c r="C152" i="23"/>
  <c r="BC151" i="23"/>
  <c r="E151" i="23"/>
  <c r="C151" i="23"/>
  <c r="BC150" i="23"/>
  <c r="E150" i="23"/>
  <c r="C150" i="23"/>
  <c r="BC149" i="23"/>
  <c r="E149" i="23"/>
  <c r="C149" i="23"/>
  <c r="BC148" i="23"/>
  <c r="E148" i="23"/>
  <c r="C148" i="23"/>
  <c r="BC147" i="23"/>
  <c r="E147" i="23"/>
  <c r="C147" i="23"/>
  <c r="BC146" i="23"/>
  <c r="E146" i="23"/>
  <c r="C146" i="23"/>
  <c r="BC145" i="23"/>
  <c r="E145" i="23"/>
  <c r="C145" i="23"/>
  <c r="BC144" i="23"/>
  <c r="E144" i="23"/>
  <c r="C144" i="23"/>
  <c r="BC143" i="23"/>
  <c r="E143" i="23"/>
  <c r="C143" i="23"/>
  <c r="BC142" i="23"/>
  <c r="E142" i="23"/>
  <c r="C142" i="23"/>
  <c r="BC141" i="23"/>
  <c r="E141" i="23"/>
  <c r="C141" i="23"/>
  <c r="BC140" i="23"/>
  <c r="E140" i="23"/>
  <c r="C140" i="23"/>
  <c r="BC139" i="23"/>
  <c r="E139" i="23"/>
  <c r="C139" i="23"/>
  <c r="BC138" i="23"/>
  <c r="E138" i="23"/>
  <c r="C138" i="23"/>
  <c r="BC137" i="23"/>
  <c r="E137" i="23"/>
  <c r="C137" i="23"/>
  <c r="BC136" i="23"/>
  <c r="E136" i="23"/>
  <c r="C136" i="23"/>
  <c r="BC135" i="23"/>
  <c r="E135" i="23"/>
  <c r="C135" i="23"/>
  <c r="BC134" i="23"/>
  <c r="E134" i="23"/>
  <c r="C134" i="23"/>
  <c r="BC133" i="23"/>
  <c r="E133" i="23"/>
  <c r="C133" i="23"/>
  <c r="BC132" i="23"/>
  <c r="E132" i="23"/>
  <c r="C132" i="23"/>
  <c r="BC131" i="23"/>
  <c r="E131" i="23"/>
  <c r="C131" i="23"/>
  <c r="BC130" i="23"/>
  <c r="E130" i="23"/>
  <c r="C130" i="23"/>
  <c r="BC129" i="23"/>
  <c r="E129" i="23"/>
  <c r="C129" i="23"/>
  <c r="BC128" i="23"/>
  <c r="E128" i="23"/>
  <c r="C128" i="23"/>
  <c r="BC127" i="23"/>
  <c r="E127" i="23"/>
  <c r="C127" i="23"/>
  <c r="BC126" i="23"/>
  <c r="E126" i="23"/>
  <c r="C126" i="23"/>
  <c r="BC125" i="23"/>
  <c r="E125" i="23"/>
  <c r="C125" i="23"/>
  <c r="BC124" i="23"/>
  <c r="E124" i="23"/>
  <c r="C124" i="23"/>
  <c r="BC123" i="23"/>
  <c r="E123" i="23"/>
  <c r="C123" i="23"/>
  <c r="BC122" i="23"/>
  <c r="E122" i="23"/>
  <c r="C122" i="23"/>
  <c r="BC121" i="23"/>
  <c r="E121" i="23"/>
  <c r="C121" i="23"/>
  <c r="BC120" i="23"/>
  <c r="E120" i="23"/>
  <c r="C120" i="23"/>
  <c r="BC119" i="23"/>
  <c r="E119" i="23"/>
  <c r="C119" i="23"/>
  <c r="BC118" i="23"/>
  <c r="E118" i="23"/>
  <c r="C118" i="23"/>
  <c r="BC117" i="23"/>
  <c r="E117" i="23"/>
  <c r="C117" i="23"/>
  <c r="BC116" i="23"/>
  <c r="E116" i="23"/>
  <c r="C116" i="23"/>
  <c r="BC115" i="23"/>
  <c r="E115" i="23"/>
  <c r="C115" i="23"/>
  <c r="BC114" i="23"/>
  <c r="E114" i="23"/>
  <c r="C114" i="23"/>
  <c r="BC113" i="23"/>
  <c r="E113" i="23"/>
  <c r="C113" i="23"/>
  <c r="BC112" i="23"/>
  <c r="E112" i="23"/>
  <c r="C112" i="23"/>
  <c r="BC111" i="23"/>
  <c r="E111" i="23"/>
  <c r="C111" i="23"/>
  <c r="BC110" i="23"/>
  <c r="E110" i="23"/>
  <c r="C110" i="23"/>
  <c r="BC109" i="23"/>
  <c r="E109" i="23"/>
  <c r="C109" i="23"/>
  <c r="BC108" i="23"/>
  <c r="E108" i="23"/>
  <c r="C108" i="23"/>
  <c r="BC107" i="23"/>
  <c r="E107" i="23"/>
  <c r="C107" i="23"/>
  <c r="BC106" i="23"/>
  <c r="E106" i="23"/>
  <c r="C106" i="23"/>
  <c r="BC105" i="23"/>
  <c r="E105" i="23"/>
  <c r="C105" i="23"/>
  <c r="BC104" i="23"/>
  <c r="E104" i="23"/>
  <c r="C104" i="23"/>
  <c r="BC103" i="23"/>
  <c r="E103" i="23"/>
  <c r="C103" i="23"/>
  <c r="BC102" i="23"/>
  <c r="E102" i="23"/>
  <c r="C102" i="23"/>
  <c r="BC101" i="23"/>
  <c r="E101" i="23"/>
  <c r="C101" i="23"/>
  <c r="BC100" i="23"/>
  <c r="E100" i="23"/>
  <c r="C100" i="23"/>
  <c r="BC99" i="23"/>
  <c r="E99" i="23"/>
  <c r="C99" i="23"/>
  <c r="BC98" i="23"/>
  <c r="E98" i="23"/>
  <c r="C98" i="23"/>
  <c r="BC97" i="23"/>
  <c r="E97" i="23"/>
  <c r="C97" i="23"/>
  <c r="BC96" i="23"/>
  <c r="E96" i="23"/>
  <c r="C96" i="23"/>
  <c r="BC95" i="23"/>
  <c r="E95" i="23"/>
  <c r="C95" i="23"/>
  <c r="BC94" i="23"/>
  <c r="E94" i="23"/>
  <c r="C94" i="23"/>
  <c r="BC93" i="23"/>
  <c r="E93" i="23"/>
  <c r="C93" i="23"/>
  <c r="BC92" i="23"/>
  <c r="E92" i="23"/>
  <c r="C92" i="23"/>
  <c r="BC91" i="23"/>
  <c r="E91" i="23"/>
  <c r="C91" i="23"/>
  <c r="BC90" i="23"/>
  <c r="E90" i="23"/>
  <c r="C90" i="23"/>
  <c r="BC89" i="23"/>
  <c r="E89" i="23"/>
  <c r="C89" i="23"/>
  <c r="BC88" i="23"/>
  <c r="E88" i="23"/>
  <c r="C88" i="23"/>
  <c r="BC87" i="23"/>
  <c r="E87" i="23"/>
  <c r="C87" i="23"/>
  <c r="BC86" i="23"/>
  <c r="E86" i="23"/>
  <c r="C86" i="23"/>
  <c r="BC85" i="23"/>
  <c r="E85" i="23"/>
  <c r="C85" i="23"/>
  <c r="BC84" i="23"/>
  <c r="E84" i="23"/>
  <c r="C84" i="23"/>
  <c r="BC83" i="23"/>
  <c r="E83" i="23"/>
  <c r="C83" i="23"/>
  <c r="BC82" i="23"/>
  <c r="E82" i="23"/>
  <c r="C82" i="23"/>
  <c r="BC81" i="23"/>
  <c r="E81" i="23"/>
  <c r="C81" i="23"/>
  <c r="BC80" i="23"/>
  <c r="E80" i="23"/>
  <c r="C80" i="23"/>
  <c r="BC79" i="23"/>
  <c r="E79" i="23"/>
  <c r="C79" i="23"/>
  <c r="BC78" i="23"/>
  <c r="E78" i="23"/>
  <c r="C78" i="23"/>
  <c r="BC77" i="23"/>
  <c r="E77" i="23"/>
  <c r="C77" i="23"/>
  <c r="BC76" i="23"/>
  <c r="E76" i="23"/>
  <c r="C76" i="23"/>
  <c r="BC75" i="23"/>
  <c r="E75" i="23"/>
  <c r="C75" i="23"/>
  <c r="BC74" i="23"/>
  <c r="E74" i="23"/>
  <c r="C74" i="23"/>
  <c r="BC73" i="23"/>
  <c r="E73" i="23"/>
  <c r="C73" i="23"/>
  <c r="BC72" i="23"/>
  <c r="E72" i="23"/>
  <c r="C72" i="23"/>
  <c r="BC71" i="23"/>
  <c r="E71" i="23"/>
  <c r="C71" i="23"/>
  <c r="BC70" i="23"/>
  <c r="E70" i="23"/>
  <c r="C70" i="23"/>
  <c r="BC69" i="23"/>
  <c r="E69" i="23"/>
  <c r="C69" i="23"/>
  <c r="BC68" i="23"/>
  <c r="E68" i="23"/>
  <c r="C68" i="23"/>
  <c r="BC67" i="23"/>
  <c r="E67" i="23"/>
  <c r="C67" i="23"/>
  <c r="BC66" i="23"/>
  <c r="E66" i="23"/>
  <c r="C66" i="23"/>
  <c r="BC65" i="23"/>
  <c r="E65" i="23"/>
  <c r="C65" i="23"/>
  <c r="BC64" i="23"/>
  <c r="E64" i="23"/>
  <c r="C64" i="23"/>
  <c r="BC63" i="23"/>
  <c r="E63" i="23"/>
  <c r="C63" i="23"/>
  <c r="BC62" i="23"/>
  <c r="E62" i="23"/>
  <c r="C62" i="23"/>
  <c r="BC61" i="23"/>
  <c r="E61" i="23"/>
  <c r="C61" i="23"/>
  <c r="BC60" i="23"/>
  <c r="E60" i="23"/>
  <c r="C60" i="23"/>
  <c r="BC59" i="23"/>
  <c r="E59" i="23"/>
  <c r="C59" i="23"/>
  <c r="BC58" i="23"/>
  <c r="E58" i="23"/>
  <c r="C58" i="23"/>
  <c r="BC57" i="23"/>
  <c r="E57" i="23"/>
  <c r="C57" i="23"/>
  <c r="BC56" i="23"/>
  <c r="E56" i="23"/>
  <c r="C56" i="23"/>
  <c r="BC55" i="23"/>
  <c r="E55" i="23"/>
  <c r="C55" i="23"/>
  <c r="BC54" i="23"/>
  <c r="E54" i="23"/>
  <c r="C54" i="23"/>
  <c r="BC53" i="23"/>
  <c r="E53" i="23"/>
  <c r="C53" i="23"/>
  <c r="BC52" i="23"/>
  <c r="E52" i="23"/>
  <c r="C52" i="23"/>
  <c r="BC51" i="23"/>
  <c r="E51" i="23"/>
  <c r="C51" i="23"/>
  <c r="BC50" i="23"/>
  <c r="E50" i="23"/>
  <c r="C50" i="23"/>
  <c r="BC49" i="23"/>
  <c r="E49" i="23"/>
  <c r="C49" i="23"/>
  <c r="BC48" i="23"/>
  <c r="E48" i="23"/>
  <c r="C48" i="23"/>
  <c r="BC47" i="23"/>
  <c r="E47" i="23"/>
  <c r="C47" i="23"/>
  <c r="BC46" i="23"/>
  <c r="E46" i="23"/>
  <c r="C46" i="23"/>
  <c r="BC45" i="23"/>
  <c r="E45" i="23"/>
  <c r="C45" i="23"/>
  <c r="BC44" i="23"/>
  <c r="E44" i="23"/>
  <c r="C44" i="23"/>
  <c r="BC43" i="23"/>
  <c r="E43" i="23"/>
  <c r="C43" i="23"/>
  <c r="BC42" i="23"/>
  <c r="E42" i="23"/>
  <c r="C42" i="23"/>
  <c r="BC41" i="23"/>
  <c r="E41" i="23"/>
  <c r="C41" i="23"/>
  <c r="BC40" i="23"/>
  <c r="E40" i="23"/>
  <c r="C40" i="23"/>
  <c r="BC39" i="23"/>
  <c r="E39" i="23"/>
  <c r="C39" i="23"/>
  <c r="BC38" i="23"/>
  <c r="E38" i="23"/>
  <c r="C38" i="23"/>
  <c r="BC37" i="23"/>
  <c r="E37" i="23"/>
  <c r="C37" i="23"/>
  <c r="BC36" i="23"/>
  <c r="E36" i="23"/>
  <c r="C36" i="23"/>
  <c r="BC35" i="23"/>
  <c r="E35" i="23"/>
  <c r="C35" i="23"/>
  <c r="BC34" i="23"/>
  <c r="E34" i="23"/>
  <c r="C34" i="23"/>
  <c r="BC33" i="23"/>
  <c r="E33" i="23"/>
  <c r="C33" i="23"/>
  <c r="BC32" i="23"/>
  <c r="E32" i="23"/>
  <c r="C32" i="23"/>
  <c r="BC31" i="23"/>
  <c r="E31" i="23"/>
  <c r="C31" i="23"/>
  <c r="BC30" i="23"/>
  <c r="E30" i="23"/>
  <c r="C30" i="23"/>
  <c r="BC29" i="23"/>
  <c r="E29" i="23"/>
  <c r="C29" i="23"/>
  <c r="BC28" i="23"/>
  <c r="E28" i="23"/>
  <c r="C28" i="23"/>
  <c r="BC27" i="23"/>
  <c r="E27" i="23"/>
  <c r="C27" i="23"/>
  <c r="BC26" i="23"/>
  <c r="E26" i="23"/>
  <c r="C26" i="23"/>
  <c r="BC25" i="23"/>
  <c r="E25" i="23"/>
  <c r="C25" i="23"/>
  <c r="BC24" i="23"/>
  <c r="E24" i="23"/>
  <c r="C24" i="23"/>
  <c r="BC23" i="23"/>
  <c r="E23" i="23"/>
  <c r="C23" i="23"/>
  <c r="BC22" i="23"/>
  <c r="E22" i="23"/>
  <c r="C22" i="23"/>
  <c r="BC21" i="23"/>
  <c r="E21" i="23"/>
  <c r="C21" i="23"/>
  <c r="BC20" i="23"/>
  <c r="E20" i="23"/>
  <c r="C20" i="23"/>
  <c r="BC19" i="23"/>
  <c r="E19" i="23"/>
  <c r="C19" i="23"/>
  <c r="BC18" i="23"/>
  <c r="E18" i="23"/>
  <c r="C18" i="23"/>
  <c r="BC17" i="23"/>
  <c r="E17" i="23"/>
  <c r="C17" i="23"/>
  <c r="BC16" i="23"/>
  <c r="E16" i="23"/>
  <c r="C16" i="23"/>
  <c r="BC15" i="23"/>
  <c r="E15" i="23"/>
  <c r="C15" i="23"/>
  <c r="BC14" i="23"/>
  <c r="E14" i="23"/>
  <c r="C14" i="23"/>
  <c r="BC13" i="23"/>
  <c r="E13" i="23"/>
  <c r="C13" i="23"/>
  <c r="BC12" i="23"/>
  <c r="E12" i="23"/>
  <c r="C12" i="23"/>
  <c r="BC11" i="23"/>
  <c r="E11" i="23"/>
  <c r="C11" i="23"/>
  <c r="BC10" i="23"/>
  <c r="E10" i="23"/>
  <c r="C10" i="23"/>
  <c r="BC9" i="23"/>
  <c r="E9" i="23"/>
  <c r="C9" i="23"/>
  <c r="BC8" i="23"/>
  <c r="E8" i="23"/>
  <c r="C8" i="23"/>
  <c r="BC7" i="23"/>
  <c r="E7" i="23"/>
  <c r="C7" i="23"/>
  <c r="BC6" i="23"/>
  <c r="E6" i="23"/>
  <c r="C6" i="23"/>
  <c r="BC5" i="23"/>
  <c r="E5" i="23"/>
  <c r="C5" i="23"/>
  <c r="C4" i="23"/>
  <c r="DB2" i="23"/>
  <c r="DA2" i="23"/>
  <c r="CZ2" i="23"/>
  <c r="CY2" i="23"/>
  <c r="CX2" i="23"/>
  <c r="CW2" i="23"/>
  <c r="CV2" i="23"/>
  <c r="CU2" i="23"/>
  <c r="CT2" i="23"/>
  <c r="CS2" i="23"/>
  <c r="CR2" i="23"/>
  <c r="CQ2" i="23"/>
  <c r="CP2" i="23"/>
  <c r="CO2" i="23"/>
  <c r="CN2" i="23"/>
  <c r="CM2" i="23"/>
  <c r="CL2" i="23"/>
  <c r="CK2" i="23"/>
  <c r="CJ2" i="23"/>
  <c r="CI2" i="23"/>
  <c r="CH2" i="23"/>
  <c r="CG2" i="23"/>
  <c r="CF2" i="23"/>
  <c r="CE2" i="23"/>
  <c r="CD2" i="23"/>
  <c r="CC2" i="23"/>
  <c r="CB2" i="23"/>
  <c r="CA2" i="23"/>
  <c r="BZ2" i="23"/>
  <c r="BY2" i="23"/>
  <c r="BX2" i="23"/>
  <c r="BW2" i="23"/>
  <c r="BV2" i="23"/>
  <c r="BU2" i="23"/>
  <c r="BT2" i="23"/>
  <c r="BS2" i="23"/>
  <c r="BR2" i="23"/>
  <c r="BQ2" i="23"/>
  <c r="BP2" i="23"/>
  <c r="BO2" i="23"/>
  <c r="BN2" i="23"/>
  <c r="BM2" i="23"/>
  <c r="BL2" i="23"/>
  <c r="BK2" i="23"/>
  <c r="BJ2" i="23"/>
  <c r="BI2" i="23"/>
  <c r="BH2" i="23"/>
  <c r="BG2" i="23"/>
  <c r="BF2" i="23"/>
  <c r="BE2" i="23"/>
  <c r="BD2" i="23"/>
  <c r="BC2" i="23"/>
  <c r="BB2" i="23"/>
  <c r="BA2" i="23"/>
  <c r="AZ2" i="23"/>
  <c r="AY2" i="23"/>
  <c r="AX2" i="23"/>
  <c r="AW2" i="23"/>
  <c r="AV2" i="23"/>
  <c r="AU2" i="23"/>
  <c r="AT2" i="23"/>
  <c r="AS2" i="23"/>
  <c r="AR2" i="23"/>
  <c r="AQ2" i="23"/>
  <c r="AP2" i="23"/>
  <c r="AO2" i="23"/>
  <c r="AN2" i="23"/>
  <c r="AM2" i="23"/>
  <c r="AL2" i="23"/>
  <c r="AK2" i="23"/>
  <c r="AJ2" i="23"/>
  <c r="AI2" i="23"/>
  <c r="AH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U74" i="28" l="1"/>
  <c r="FV55" i="28"/>
  <c r="EF279" i="28"/>
  <c r="FW122" i="28"/>
  <c r="FW123" i="28"/>
  <c r="FV91" i="28"/>
  <c r="B269" i="28"/>
  <c r="B258" i="36" s="1"/>
  <c r="B281" i="28"/>
  <c r="B270" i="36" s="1"/>
  <c r="B293" i="28"/>
  <c r="B282" i="36" s="1"/>
  <c r="B267" i="28"/>
  <c r="B256" i="36" s="1"/>
  <c r="B270" i="28"/>
  <c r="B259" i="36" s="1"/>
  <c r="B282" i="28"/>
  <c r="B271" i="36" s="1"/>
  <c r="B294" i="28"/>
  <c r="B283" i="36" s="1"/>
  <c r="B292" i="28"/>
  <c r="B281" i="36" s="1"/>
  <c r="B271" i="28"/>
  <c r="B260" i="36" s="1"/>
  <c r="B283" i="28"/>
  <c r="B272" i="36" s="1"/>
  <c r="B295" i="28"/>
  <c r="B284" i="36" s="1"/>
  <c r="B272" i="28"/>
  <c r="B261" i="36" s="1"/>
  <c r="B284" i="28"/>
  <c r="B273" i="36" s="1"/>
  <c r="B296" i="28"/>
  <c r="B285" i="36" s="1"/>
  <c r="B291" i="28"/>
  <c r="B280" i="36" s="1"/>
  <c r="B261" i="28"/>
  <c r="B250" i="36" s="1"/>
  <c r="B273" i="28"/>
  <c r="B262" i="36" s="1"/>
  <c r="B285" i="28"/>
  <c r="B274" i="36" s="1"/>
  <c r="B297" i="28"/>
  <c r="B286" i="36" s="1"/>
  <c r="B279" i="28"/>
  <c r="B268" i="36" s="1"/>
  <c r="B280" i="28"/>
  <c r="B269" i="36" s="1"/>
  <c r="B262" i="28"/>
  <c r="B251" i="36" s="1"/>
  <c r="B274" i="28"/>
  <c r="B263" i="36" s="1"/>
  <c r="B286" i="28"/>
  <c r="B275" i="36" s="1"/>
  <c r="B298" i="28"/>
  <c r="B287" i="36" s="1"/>
  <c r="B263" i="28"/>
  <c r="B252" i="36" s="1"/>
  <c r="B275" i="28"/>
  <c r="B264" i="36" s="1"/>
  <c r="B287" i="28"/>
  <c r="B276" i="36" s="1"/>
  <c r="B299" i="28"/>
  <c r="B288" i="36" s="1"/>
  <c r="B264" i="28"/>
  <c r="B253" i="36" s="1"/>
  <c r="B276" i="28"/>
  <c r="B265" i="36" s="1"/>
  <c r="B288" i="28"/>
  <c r="B277" i="36" s="1"/>
  <c r="B300" i="28"/>
  <c r="B289" i="36" s="1"/>
  <c r="B268" i="28"/>
  <c r="B257" i="36" s="1"/>
  <c r="B265" i="28"/>
  <c r="B254" i="36" s="1"/>
  <c r="B277" i="28"/>
  <c r="B266" i="36" s="1"/>
  <c r="B289" i="28"/>
  <c r="B278" i="36" s="1"/>
  <c r="B266" i="28"/>
  <c r="B255" i="36" s="1"/>
  <c r="B278" i="28"/>
  <c r="B267" i="36" s="1"/>
  <c r="B290" i="28"/>
  <c r="B279" i="36" s="1"/>
  <c r="FU76" i="28"/>
  <c r="FS85" i="28"/>
  <c r="FT85" i="28"/>
  <c r="EG277" i="28"/>
  <c r="AA4" i="36"/>
  <c r="EH277" i="28"/>
  <c r="EG308" i="28"/>
  <c r="EM275" i="28"/>
  <c r="GW310" i="28"/>
  <c r="FT95" i="28"/>
  <c r="IV16" i="28"/>
  <c r="IV17" i="28" s="1"/>
  <c r="EF308" i="28"/>
  <c r="IU16" i="28"/>
  <c r="IU17" i="28" s="1"/>
  <c r="IS16" i="28"/>
  <c r="IR16" i="28"/>
  <c r="IT16" i="28"/>
  <c r="EF312" i="28"/>
  <c r="EI295" i="28"/>
  <c r="FV293" i="28"/>
  <c r="EF277" i="28"/>
  <c r="EL274" i="28"/>
  <c r="GK312" i="28"/>
  <c r="EH274" i="28"/>
  <c r="FU311" i="28"/>
  <c r="EE274" i="28"/>
  <c r="FW120" i="28"/>
  <c r="EH310" i="28"/>
  <c r="FW290" i="28"/>
  <c r="FQ276" i="28"/>
  <c r="FT311" i="28"/>
  <c r="EG294" i="28"/>
  <c r="EG303" i="28"/>
  <c r="EG297" i="28"/>
  <c r="FQ306" i="28"/>
  <c r="ED303" i="28"/>
  <c r="FQ286" i="28"/>
  <c r="EK299" i="28"/>
  <c r="EO298" i="28"/>
  <c r="GI275" i="28"/>
  <c r="EN305" i="28"/>
  <c r="ED294" i="28"/>
  <c r="EK275" i="28"/>
  <c r="ED296" i="28"/>
  <c r="FQ298" i="28"/>
  <c r="EG281" i="28"/>
  <c r="EH278" i="28"/>
  <c r="FU293" i="28"/>
  <c r="FU290" i="28"/>
  <c r="GF311" i="28"/>
  <c r="ET290" i="28"/>
  <c r="FO308" i="28"/>
  <c r="FV297" i="28"/>
  <c r="EM308" i="28"/>
  <c r="EJ294" i="28"/>
  <c r="FT279" i="28"/>
  <c r="FT275" i="28"/>
  <c r="EG299" i="28"/>
  <c r="EJ301" i="28"/>
  <c r="FU292" i="28"/>
  <c r="KW67" i="28"/>
  <c r="EG289" i="28"/>
  <c r="FV277" i="28"/>
  <c r="FU277" i="28"/>
  <c r="GD274" i="28"/>
  <c r="FU305" i="28"/>
  <c r="FT300" i="28"/>
  <c r="FR291" i="28"/>
  <c r="FA300" i="28"/>
  <c r="EE298" i="28"/>
  <c r="FY293" i="28"/>
  <c r="EO309" i="28"/>
  <c r="EO295" i="28"/>
  <c r="FY302" i="28"/>
  <c r="FN275" i="28"/>
  <c r="KX60" i="28"/>
  <c r="KX85" i="28"/>
  <c r="ED281" i="28"/>
  <c r="KY60" i="28"/>
  <c r="EM279" i="28"/>
  <c r="FW307" i="28"/>
  <c r="EN302" i="28"/>
  <c r="EI298" i="28"/>
  <c r="EG284" i="28"/>
  <c r="EH279" i="28"/>
  <c r="EJ277" i="28"/>
  <c r="EI311" i="28"/>
  <c r="EE307" i="28"/>
  <c r="EE305" i="28"/>
  <c r="FU303" i="28"/>
  <c r="EK302" i="28"/>
  <c r="FX296" i="28"/>
  <c r="EM293" i="28"/>
  <c r="EE291" i="28"/>
  <c r="EM289" i="28"/>
  <c r="EM303" i="28"/>
  <c r="EE302" i="28"/>
  <c r="EK296" i="28"/>
  <c r="FX294" i="28"/>
  <c r="EL289" i="28"/>
  <c r="EK289" i="28"/>
  <c r="GJ312" i="28"/>
  <c r="GD310" i="28"/>
  <c r="FS304" i="28"/>
  <c r="FN304" i="28"/>
  <c r="EI301" i="28"/>
  <c r="EU297" i="28"/>
  <c r="FT295" i="28"/>
  <c r="FQ292" i="28"/>
  <c r="EO285" i="28"/>
  <c r="EL304" i="28"/>
  <c r="EJ297" i="28"/>
  <c r="EP295" i="28"/>
  <c r="EH290" i="28"/>
  <c r="EI276" i="28"/>
  <c r="FA274" i="28"/>
  <c r="GK302" i="28"/>
  <c r="ED290" i="28"/>
  <c r="FR282" i="28"/>
  <c r="GM298" i="28"/>
  <c r="EV297" i="28"/>
  <c r="GC274" i="28"/>
  <c r="EQ298" i="28"/>
  <c r="EX292" i="28"/>
  <c r="ES308" i="28"/>
  <c r="ES299" i="28"/>
  <c r="GJ296" i="28"/>
  <c r="EY293" i="28"/>
  <c r="EX274" i="28"/>
  <c r="GK309" i="28"/>
  <c r="ES294" i="28"/>
  <c r="GE274" i="28"/>
  <c r="GC311" i="28"/>
  <c r="EU298" i="28"/>
  <c r="ES298" i="28"/>
  <c r="EQ297" i="28"/>
  <c r="GB274" i="28"/>
  <c r="GA274" i="28"/>
  <c r="FZ274" i="28"/>
  <c r="GE311" i="28"/>
  <c r="GD291" i="28"/>
  <c r="EV308" i="28"/>
  <c r="EP307" i="28"/>
  <c r="GB296" i="28"/>
  <c r="ET292" i="28"/>
  <c r="FZ298" i="28"/>
  <c r="GC297" i="28"/>
  <c r="GA294" i="28"/>
  <c r="GI287" i="28"/>
  <c r="FX287" i="28"/>
  <c r="FU280" i="28"/>
  <c r="FR287" i="28"/>
  <c r="FU282" i="28"/>
  <c r="EI280" i="28"/>
  <c r="EG282" i="28"/>
  <c r="EE284" i="28"/>
  <c r="FY275" i="28"/>
  <c r="EG278" i="28"/>
  <c r="FQ283" i="28"/>
  <c r="GK275" i="28"/>
  <c r="EK274" i="28"/>
  <c r="FU279" i="28"/>
  <c r="GA284" i="28"/>
  <c r="GD277" i="28"/>
  <c r="ES276" i="28"/>
  <c r="GD288" i="28"/>
  <c r="EN284" i="28"/>
  <c r="EL286" i="28"/>
  <c r="GE280" i="28"/>
  <c r="FX280" i="28"/>
  <c r="FT274" i="28"/>
  <c r="GB287" i="28"/>
  <c r="GH281" i="28"/>
  <c r="GF301" i="28"/>
  <c r="EV274" i="28"/>
  <c r="GF300" i="28"/>
  <c r="EW274" i="28"/>
  <c r="EW302" i="28"/>
  <c r="ER309" i="28"/>
  <c r="EH307" i="28"/>
  <c r="FW305" i="28"/>
  <c r="EE301" i="28"/>
  <c r="EH300" i="28"/>
  <c r="EK294" i="28"/>
  <c r="FW282" i="28"/>
  <c r="EI281" i="28"/>
  <c r="EE280" i="28"/>
  <c r="EH275" i="28"/>
  <c r="FW274" i="28"/>
  <c r="EF289" i="28"/>
  <c r="EJ304" i="28"/>
  <c r="EJ298" i="28"/>
  <c r="EH296" i="28"/>
  <c r="EI294" i="28"/>
  <c r="EE293" i="28"/>
  <c r="FW287" i="28"/>
  <c r="GJ285" i="28"/>
  <c r="FW277" i="28"/>
  <c r="GB312" i="28"/>
  <c r="FU310" i="28"/>
  <c r="GF298" i="28"/>
  <c r="GL290" i="28"/>
  <c r="GB289" i="28"/>
  <c r="EY282" i="28"/>
  <c r="FO276" i="28"/>
  <c r="FX312" i="28"/>
  <c r="EY310" i="28"/>
  <c r="EF305" i="28"/>
  <c r="GM300" i="28"/>
  <c r="GA299" i="28"/>
  <c r="EI297" i="28"/>
  <c r="GE294" i="28"/>
  <c r="FP291" i="28"/>
  <c r="GE290" i="28"/>
  <c r="FT289" i="28"/>
  <c r="FU288" i="28"/>
  <c r="ET287" i="28"/>
  <c r="GB279" i="28"/>
  <c r="GK278" i="28"/>
  <c r="FO299" i="28"/>
  <c r="EV288" i="28"/>
  <c r="EL285" i="28"/>
  <c r="FY278" i="28"/>
  <c r="EN276" i="28"/>
  <c r="EU281" i="28"/>
  <c r="EY274" i="28"/>
  <c r="GH94" i="28"/>
  <c r="EJ306" i="28"/>
  <c r="GC301" i="28"/>
  <c r="GD300" i="28"/>
  <c r="FV298" i="28"/>
  <c r="ED297" i="28"/>
  <c r="FW292" i="28"/>
  <c r="FN291" i="28"/>
  <c r="EZ289" i="28"/>
  <c r="EM288" i="28"/>
  <c r="FO278" i="28"/>
  <c r="GD308" i="28"/>
  <c r="GA303" i="28"/>
  <c r="FC302" i="28"/>
  <c r="FQ301" i="28"/>
  <c r="FY300" i="28"/>
  <c r="GF295" i="28"/>
  <c r="FA291" i="28"/>
  <c r="FO279" i="28"/>
  <c r="EO312" i="28"/>
  <c r="ER311" i="28"/>
  <c r="GA307" i="28"/>
  <c r="FN301" i="28"/>
  <c r="EQ291" i="28"/>
  <c r="ET279" i="28"/>
  <c r="GB308" i="28"/>
  <c r="FW304" i="28"/>
  <c r="FR303" i="28"/>
  <c r="EQ302" i="28"/>
  <c r="FN298" i="28"/>
  <c r="FA295" i="28"/>
  <c r="EV294" i="28"/>
  <c r="FQ280" i="28"/>
  <c r="ED278" i="28"/>
  <c r="ED276" i="28"/>
  <c r="EF290" i="28"/>
  <c r="EX300" i="28"/>
  <c r="GL294" i="28"/>
  <c r="EY277" i="28"/>
  <c r="FA276" i="28"/>
  <c r="GJ305" i="28"/>
  <c r="GJ294" i="28"/>
  <c r="EX277" i="28"/>
  <c r="GL308" i="28"/>
  <c r="GJ297" i="28"/>
  <c r="EX286" i="28"/>
  <c r="EX284" i="28"/>
  <c r="GJ306" i="28"/>
  <c r="EZ302" i="28"/>
  <c r="GM299" i="28"/>
  <c r="EX295" i="28"/>
  <c r="GK290" i="28"/>
  <c r="GI289" i="28"/>
  <c r="GJ307" i="28"/>
  <c r="EY305" i="28"/>
  <c r="FA304" i="28"/>
  <c r="FB303" i="28"/>
  <c r="GL298" i="28"/>
  <c r="GH293" i="28"/>
  <c r="GH289" i="28"/>
  <c r="GJ310" i="28"/>
  <c r="EZ309" i="28"/>
  <c r="GI307" i="28"/>
  <c r="EY304" i="28"/>
  <c r="EY301" i="28"/>
  <c r="GI298" i="28"/>
  <c r="EX304" i="28"/>
  <c r="EX301" i="28"/>
  <c r="FA292" i="28"/>
  <c r="FA308" i="28"/>
  <c r="EY292" i="28"/>
  <c r="EW310" i="28"/>
  <c r="GG304" i="28"/>
  <c r="GI288" i="28"/>
  <c r="EE287" i="28"/>
  <c r="GI283" i="28"/>
  <c r="ER281" i="28"/>
  <c r="EY280" i="28"/>
  <c r="EX279" i="28"/>
  <c r="GA278" i="28"/>
  <c r="EO276" i="28"/>
  <c r="GF275" i="28"/>
  <c r="GB288" i="28"/>
  <c r="GH287" i="28"/>
  <c r="FZ285" i="28"/>
  <c r="FZ283" i="28"/>
  <c r="EM276" i="28"/>
  <c r="GA288" i="28"/>
  <c r="FX288" i="28"/>
  <c r="GD286" i="28"/>
  <c r="GI276" i="28"/>
  <c r="FS286" i="28"/>
  <c r="ER285" i="28"/>
  <c r="FS275" i="28"/>
  <c r="FV287" i="28"/>
  <c r="GF280" i="28"/>
  <c r="GD282" i="28"/>
  <c r="FV281" i="28"/>
  <c r="EV276" i="28"/>
  <c r="GG303" i="28"/>
  <c r="GG291" i="28"/>
  <c r="AA25" i="36"/>
  <c r="AA28" i="36"/>
  <c r="AA31" i="36"/>
  <c r="AA34" i="36"/>
  <c r="AA37" i="36"/>
  <c r="AA23" i="36"/>
  <c r="EW296" i="28"/>
  <c r="GG293" i="28"/>
  <c r="GG279" i="28"/>
  <c r="GG289" i="28"/>
  <c r="GG282" i="28"/>
  <c r="EW306" i="28"/>
  <c r="GG297" i="28"/>
  <c r="EW292" i="28"/>
  <c r="GG288" i="28"/>
  <c r="EJ281" i="28"/>
  <c r="GK285" i="28"/>
  <c r="EK285" i="28"/>
  <c r="FO283" i="28"/>
  <c r="EV277" i="28"/>
  <c r="FT287" i="28"/>
  <c r="GC286" i="28"/>
  <c r="EU283" i="28"/>
  <c r="GF279" i="28"/>
  <c r="EL279" i="28"/>
  <c r="FS278" i="28"/>
  <c r="GD285" i="28"/>
  <c r="EQ280" i="28"/>
  <c r="FP278" i="28"/>
  <c r="ER283" i="28"/>
  <c r="EO280" i="28"/>
  <c r="FR281" i="28"/>
  <c r="GK280" i="28"/>
  <c r="EW286" i="28"/>
  <c r="GM284" i="28"/>
  <c r="EN283" i="28"/>
  <c r="EN282" i="28"/>
  <c r="EZ281" i="28"/>
  <c r="GJ280" i="28"/>
  <c r="ET278" i="28"/>
  <c r="EP275" i="28"/>
  <c r="GL283" i="28"/>
  <c r="EI283" i="28"/>
  <c r="EV281" i="28"/>
  <c r="ES278" i="28"/>
  <c r="EZ276" i="28"/>
  <c r="ER278" i="28"/>
  <c r="ED280" i="28"/>
  <c r="FW311" i="28"/>
  <c r="EY300" i="28"/>
  <c r="FX297" i="28"/>
  <c r="FB296" i="28"/>
  <c r="GI295" i="28"/>
  <c r="ER291" i="28"/>
  <c r="EX290" i="28"/>
  <c r="FB279" i="28"/>
  <c r="EX278" i="28"/>
  <c r="EK312" i="28"/>
  <c r="EN309" i="28"/>
  <c r="EI308" i="28"/>
  <c r="FC307" i="28"/>
  <c r="FA303" i="28"/>
  <c r="EP300" i="28"/>
  <c r="GH299" i="28"/>
  <c r="FU297" i="28"/>
  <c r="FW295" i="28"/>
  <c r="FR294" i="28"/>
  <c r="EU293" i="28"/>
  <c r="EO292" i="28"/>
  <c r="EP291" i="28"/>
  <c r="ER290" i="28"/>
  <c r="GF289" i="28"/>
  <c r="GK287" i="28"/>
  <c r="FC287" i="28"/>
  <c r="EK286" i="28"/>
  <c r="EJ285" i="28"/>
  <c r="GE284" i="28"/>
  <c r="EL284" i="28"/>
  <c r="EM283" i="28"/>
  <c r="EH299" i="28"/>
  <c r="EI312" i="28"/>
  <c r="EY311" i="28"/>
  <c r="GB310" i="28"/>
  <c r="GH309" i="28"/>
  <c r="EL309" i="28"/>
  <c r="FB307" i="28"/>
  <c r="GF306" i="28"/>
  <c r="GL304" i="28"/>
  <c r="ER304" i="28"/>
  <c r="GJ303" i="28"/>
  <c r="GE302" i="28"/>
  <c r="EQ301" i="28"/>
  <c r="EP296" i="28"/>
  <c r="ET293" i="28"/>
  <c r="GF292" i="28"/>
  <c r="EL292" i="28"/>
  <c r="EM291" i="28"/>
  <c r="EJ286" i="28"/>
  <c r="EK284" i="28"/>
  <c r="GG284" i="28"/>
  <c r="FW312" i="28"/>
  <c r="EX311" i="28"/>
  <c r="FX310" i="28"/>
  <c r="EK309" i="28"/>
  <c r="FY308" i="28"/>
  <c r="GB306" i="28"/>
  <c r="ER305" i="28"/>
  <c r="EO304" i="28"/>
  <c r="GI303" i="28"/>
  <c r="ES303" i="28"/>
  <c r="EO301" i="28"/>
  <c r="GG300" i="28"/>
  <c r="EM300" i="28"/>
  <c r="FS299" i="28"/>
  <c r="EO296" i="28"/>
  <c r="FP295" i="28"/>
  <c r="FO294" i="28"/>
  <c r="ER293" i="28"/>
  <c r="GE292" i="28"/>
  <c r="EI292" i="28"/>
  <c r="FX291" i="28"/>
  <c r="EK291" i="28"/>
  <c r="FZ290" i="28"/>
  <c r="EZ288" i="28"/>
  <c r="FR285" i="28"/>
  <c r="EE285" i="28"/>
  <c r="EI284" i="28"/>
  <c r="EH283" i="28"/>
  <c r="EN281" i="28"/>
  <c r="EJ280" i="28"/>
  <c r="GA279" i="28"/>
  <c r="EP279" i="28"/>
  <c r="GG277" i="28"/>
  <c r="ES277" i="28"/>
  <c r="GM276" i="28"/>
  <c r="FP275" i="28"/>
  <c r="FV312" i="28"/>
  <c r="FW310" i="28"/>
  <c r="FT308" i="28"/>
  <c r="EV307" i="28"/>
  <c r="GL305" i="28"/>
  <c r="EO305" i="28"/>
  <c r="GC304" i="28"/>
  <c r="EP303" i="28"/>
  <c r="FS302" i="28"/>
  <c r="GL301" i="28"/>
  <c r="EL301" i="28"/>
  <c r="EL300" i="28"/>
  <c r="FP299" i="28"/>
  <c r="EX297" i="28"/>
  <c r="EL296" i="28"/>
  <c r="FN295" i="28"/>
  <c r="GK293" i="28"/>
  <c r="EP293" i="28"/>
  <c r="EH292" i="28"/>
  <c r="FY290" i="28"/>
  <c r="GF287" i="28"/>
  <c r="FZ286" i="28"/>
  <c r="ED286" i="28"/>
  <c r="FN285" i="28"/>
  <c r="GC281" i="28"/>
  <c r="FX279" i="28"/>
  <c r="EL278" i="28"/>
  <c r="EO277" i="28"/>
  <c r="EQ276" i="28"/>
  <c r="FW309" i="28"/>
  <c r="FS306" i="28"/>
  <c r="GK305" i="28"/>
  <c r="GB303" i="28"/>
  <c r="EP282" i="28"/>
  <c r="FZ281" i="28"/>
  <c r="ET275" i="28"/>
  <c r="EF306" i="28"/>
  <c r="FZ304" i="28"/>
  <c r="FV290" i="28"/>
  <c r="GG311" i="28"/>
  <c r="FN308" i="28"/>
  <c r="EJ305" i="28"/>
  <c r="EH304" i="28"/>
  <c r="FZ301" i="28"/>
  <c r="EH301" i="28"/>
  <c r="EE300" i="28"/>
  <c r="EZ299" i="28"/>
  <c r="ER298" i="28"/>
  <c r="ER295" i="28"/>
  <c r="GI294" i="28"/>
  <c r="EH293" i="28"/>
  <c r="FY287" i="28"/>
  <c r="EI287" i="28"/>
  <c r="FB286" i="28"/>
  <c r="EV285" i="28"/>
  <c r="FX303" i="28"/>
  <c r="EI288" i="28"/>
  <c r="EZ284" i="28"/>
  <c r="GB275" i="28"/>
  <c r="GL291" i="28"/>
  <c r="FC291" i="28"/>
  <c r="EO289" i="28"/>
  <c r="EU308" i="28"/>
  <c r="FC301" i="28"/>
  <c r="EN299" i="28"/>
  <c r="EL295" i="28"/>
  <c r="GI291" i="28"/>
  <c r="EY290" i="28"/>
  <c r="EV286" i="28"/>
  <c r="GG285" i="28"/>
  <c r="GK284" i="28"/>
  <c r="GM283" i="28"/>
  <c r="GC282" i="28"/>
  <c r="FN279" i="28"/>
  <c r="EF276" i="28"/>
  <c r="GL312" i="28"/>
  <c r="FN307" i="28"/>
  <c r="ED307" i="28"/>
  <c r="FA288" i="28"/>
  <c r="GK288" i="28"/>
  <c r="EO288" i="28"/>
  <c r="FY288" i="28"/>
  <c r="EY278" i="28"/>
  <c r="GI278" i="28"/>
  <c r="FA307" i="28"/>
  <c r="GK307" i="28"/>
  <c r="FN287" i="28"/>
  <c r="ED287" i="28"/>
  <c r="EY286" i="28"/>
  <c r="GI286" i="28"/>
  <c r="EP277" i="28"/>
  <c r="FZ277" i="28"/>
  <c r="ED277" i="28"/>
  <c r="FN277" i="28"/>
  <c r="EO110" i="28"/>
  <c r="FN312" i="28"/>
  <c r="GA310" i="28"/>
  <c r="FS309" i="28"/>
  <c r="EH309" i="28"/>
  <c r="FN306" i="28"/>
  <c r="ED306" i="28"/>
  <c r="EI305" i="28"/>
  <c r="EH302" i="28"/>
  <c r="EV299" i="28"/>
  <c r="GF299" i="28"/>
  <c r="FT299" i="28"/>
  <c r="EJ299" i="28"/>
  <c r="EE296" i="28"/>
  <c r="EG296" i="28"/>
  <c r="FQ296" i="28"/>
  <c r="FW294" i="28"/>
  <c r="EM294" i="28"/>
  <c r="GE291" i="28"/>
  <c r="EU291" i="28"/>
  <c r="EI291" i="28"/>
  <c r="FS291" i="28"/>
  <c r="EM278" i="28"/>
  <c r="EW278" i="28"/>
  <c r="GG278" i="28"/>
  <c r="GH312" i="28"/>
  <c r="FC312" i="28"/>
  <c r="EE312" i="28"/>
  <c r="FZ311" i="28"/>
  <c r="FZ310" i="28"/>
  <c r="ES310" i="28"/>
  <c r="FZ308" i="28"/>
  <c r="GD307" i="28"/>
  <c r="GM306" i="28"/>
  <c r="FO306" i="28"/>
  <c r="FN305" i="28"/>
  <c r="EK304" i="28"/>
  <c r="ER302" i="28"/>
  <c r="GB302" i="28"/>
  <c r="FP302" i="28"/>
  <c r="EF302" i="28"/>
  <c r="GA296" i="28"/>
  <c r="ED292" i="28"/>
  <c r="GB292" i="28"/>
  <c r="ER292" i="28"/>
  <c r="EF292" i="28"/>
  <c r="FP292" i="28"/>
  <c r="EO286" i="28"/>
  <c r="GJ282" i="28"/>
  <c r="GE312" i="28"/>
  <c r="GD302" i="28"/>
  <c r="FC296" i="28"/>
  <c r="GM296" i="28"/>
  <c r="EW294" i="28"/>
  <c r="GG294" i="28"/>
  <c r="GC290" i="28"/>
  <c r="ES290" i="28"/>
  <c r="FQ290" i="28"/>
  <c r="EG290" i="28"/>
  <c r="FB289" i="28"/>
  <c r="GL289" i="28"/>
  <c r="EP289" i="28"/>
  <c r="FZ289" i="28"/>
  <c r="ED289" i="28"/>
  <c r="FN289" i="28"/>
  <c r="GB280" i="28"/>
  <c r="ER280" i="28"/>
  <c r="FP280" i="28"/>
  <c r="EF280" i="28"/>
  <c r="EK278" i="28"/>
  <c r="B18" i="28"/>
  <c r="GW18" i="28" s="1"/>
  <c r="FY307" i="28"/>
  <c r="EW307" i="28"/>
  <c r="GG307" i="28"/>
  <c r="GA305" i="28"/>
  <c r="EQ305" i="28"/>
  <c r="GF303" i="28"/>
  <c r="EV303" i="28"/>
  <c r="GD299" i="28"/>
  <c r="FB292" i="28"/>
  <c r="GL292" i="28"/>
  <c r="FZ292" i="28"/>
  <c r="EP292" i="28"/>
  <c r="EU279" i="28"/>
  <c r="GE279" i="28"/>
  <c r="EI279" i="28"/>
  <c r="FS279" i="28"/>
  <c r="GJ275" i="28"/>
  <c r="EZ275" i="28"/>
  <c r="EN275" i="28"/>
  <c r="FX275" i="28"/>
  <c r="FZ312" i="28"/>
  <c r="EW312" i="28"/>
  <c r="GI309" i="28"/>
  <c r="FR308" i="28"/>
  <c r="FX307" i="28"/>
  <c r="FT307" i="28"/>
  <c r="EJ307" i="28"/>
  <c r="GD306" i="28"/>
  <c r="EG304" i="28"/>
  <c r="FQ304" i="28"/>
  <c r="EU295" i="28"/>
  <c r="GE295" i="28"/>
  <c r="GA290" i="28"/>
  <c r="EQ290" i="28"/>
  <c r="GH283" i="28"/>
  <c r="FB280" i="28"/>
  <c r="GL280" i="28"/>
  <c r="FZ280" i="28"/>
  <c r="EP280" i="28"/>
  <c r="EL311" i="28"/>
  <c r="GM310" i="28"/>
  <c r="EW309" i="28"/>
  <c r="GC306" i="28"/>
  <c r="FU306" i="28"/>
  <c r="EK306" i="28"/>
  <c r="GH305" i="28"/>
  <c r="EU305" i="28"/>
  <c r="EJ303" i="28"/>
  <c r="ET303" i="28"/>
  <c r="GD303" i="28"/>
  <c r="EP287" i="28"/>
  <c r="FW286" i="28"/>
  <c r="EV283" i="28"/>
  <c r="GF283" i="28"/>
  <c r="EJ283" i="28"/>
  <c r="FT283" i="28"/>
  <c r="FY281" i="28"/>
  <c r="EO281" i="28"/>
  <c r="FY31" i="28"/>
  <c r="FQ311" i="28"/>
  <c r="GL310" i="28"/>
  <c r="FP310" i="28"/>
  <c r="GE309" i="28"/>
  <c r="ET309" i="28"/>
  <c r="FV307" i="28"/>
  <c r="EQ306" i="28"/>
  <c r="ES296" i="28"/>
  <c r="FQ295" i="28"/>
  <c r="EG295" i="28"/>
  <c r="FB293" i="28"/>
  <c r="GL293" i="28"/>
  <c r="ED293" i="28"/>
  <c r="FN293" i="28"/>
  <c r="GC285" i="28"/>
  <c r="ES285" i="28"/>
  <c r="FQ285" i="28"/>
  <c r="EG285" i="28"/>
  <c r="EL283" i="28"/>
  <c r="EQ312" i="28"/>
  <c r="GL311" i="28"/>
  <c r="FP311" i="28"/>
  <c r="FO310" i="28"/>
  <c r="EG310" i="28"/>
  <c r="FU307" i="28"/>
  <c r="EN306" i="28"/>
  <c r="EU306" i="28"/>
  <c r="GE306" i="28"/>
  <c r="FZ305" i="28"/>
  <c r="GD301" i="28"/>
  <c r="ET301" i="28"/>
  <c r="GC300" i="28"/>
  <c r="ES300" i="28"/>
  <c r="FQ300" i="28"/>
  <c r="EG300" i="28"/>
  <c r="GC295" i="28"/>
  <c r="FN311" i="28"/>
  <c r="FN310" i="28"/>
  <c r="GI308" i="28"/>
  <c r="EH306" i="28"/>
  <c r="FR306" i="28"/>
  <c r="EU304" i="28"/>
  <c r="EZ293" i="28"/>
  <c r="GJ293" i="28"/>
  <c r="FX293" i="28"/>
  <c r="EN293" i="28"/>
  <c r="FC288" i="28"/>
  <c r="GM288" i="28"/>
  <c r="EE288" i="28"/>
  <c r="FO288" i="28"/>
  <c r="FC285" i="28"/>
  <c r="GM285" i="28"/>
  <c r="GA285" i="28"/>
  <c r="EQ285" i="28"/>
  <c r="ER284" i="28"/>
  <c r="GB284" i="28"/>
  <c r="FP284" i="28"/>
  <c r="EF284" i="28"/>
  <c r="GK281" i="28"/>
  <c r="ER301" i="28"/>
  <c r="GB301" i="28"/>
  <c r="FP301" i="28"/>
  <c r="EF301" i="28"/>
  <c r="EM298" i="28"/>
  <c r="FW298" i="28"/>
  <c r="GI297" i="28"/>
  <c r="EY297" i="28"/>
  <c r="FW297" i="28"/>
  <c r="EM297" i="28"/>
  <c r="FA286" i="28"/>
  <c r="GK286" i="28"/>
  <c r="EX282" i="28"/>
  <c r="GH282" i="28"/>
  <c r="FV282" i="28"/>
  <c r="EL282" i="28"/>
  <c r="GD276" i="28"/>
  <c r="ET276" i="28"/>
  <c r="EH276" i="28"/>
  <c r="FR276" i="28"/>
  <c r="EY302" i="28"/>
  <c r="FA299" i="28"/>
  <c r="GK298" i="28"/>
  <c r="EN298" i="28"/>
  <c r="GM297" i="28"/>
  <c r="FR297" i="28"/>
  <c r="EP297" i="28"/>
  <c r="ET296" i="28"/>
  <c r="EZ295" i="28"/>
  <c r="FS293" i="28"/>
  <c r="EQ293" i="28"/>
  <c r="GG290" i="28"/>
  <c r="GD289" i="28"/>
  <c r="EQ287" i="28"/>
  <c r="FX285" i="28"/>
  <c r="EY284" i="28"/>
  <c r="FN283" i="28"/>
  <c r="FS282" i="28"/>
  <c r="EO282" i="28"/>
  <c r="FW280" i="28"/>
  <c r="EY279" i="28"/>
  <c r="ER277" i="28"/>
  <c r="FO275" i="28"/>
  <c r="EL275" i="28"/>
  <c r="EV305" i="28"/>
  <c r="EF303" i="28"/>
  <c r="EV302" i="28"/>
  <c r="EU301" i="28"/>
  <c r="GA300" i="28"/>
  <c r="ED300" i="28"/>
  <c r="GB299" i="28"/>
  <c r="GH298" i="28"/>
  <c r="FO297" i="28"/>
  <c r="GD294" i="28"/>
  <c r="FP293" i="28"/>
  <c r="FT292" i="28"/>
  <c r="EX291" i="28"/>
  <c r="ES289" i="28"/>
  <c r="FR286" i="28"/>
  <c r="FY284" i="28"/>
  <c r="EK281" i="28"/>
  <c r="EN277" i="28"/>
  <c r="FU276" i="28"/>
  <c r="GA275" i="28"/>
  <c r="FC275" i="28"/>
  <c r="FW301" i="28"/>
  <c r="EW299" i="28"/>
  <c r="FS296" i="28"/>
  <c r="FX295" i="28"/>
  <c r="GA283" i="28"/>
  <c r="FO282" i="28"/>
  <c r="FP281" i="28"/>
  <c r="FW302" i="28"/>
  <c r="FX300" i="28"/>
  <c r="FY299" i="28"/>
  <c r="EZ298" i="28"/>
  <c r="FB297" i="28"/>
  <c r="FC293" i="28"/>
  <c r="FR288" i="28"/>
  <c r="FO286" i="28"/>
  <c r="FB282" i="28"/>
  <c r="FV305" i="28"/>
  <c r="FV299" i="28"/>
  <c r="EF298" i="28"/>
  <c r="GD297" i="28"/>
  <c r="GK296" i="28"/>
  <c r="FP296" i="28"/>
  <c r="FZ294" i="28"/>
  <c r="EF294" i="28"/>
  <c r="EN289" i="28"/>
  <c r="FQ288" i="28"/>
  <c r="EJ288" i="28"/>
  <c r="FP287" i="28"/>
  <c r="GH285" i="28"/>
  <c r="FT284" i="28"/>
  <c r="ET283" i="28"/>
  <c r="FA282" i="28"/>
  <c r="GD281" i="28"/>
  <c r="GJ279" i="28"/>
  <c r="FZ278" i="28"/>
  <c r="FA277" i="28"/>
  <c r="EX275" i="28"/>
  <c r="FU300" i="28"/>
  <c r="EZ277" i="28"/>
  <c r="GK301" i="28"/>
  <c r="GH296" i="28"/>
  <c r="GL295" i="28"/>
  <c r="GJ291" i="28"/>
  <c r="FR289" i="28"/>
  <c r="EM284" i="28"/>
  <c r="GA282" i="28"/>
  <c r="ED282" i="28"/>
  <c r="EW281" i="28"/>
  <c r="GG276" i="28"/>
  <c r="EJ276" i="28"/>
  <c r="GE296" i="28"/>
  <c r="GA286" i="28"/>
  <c r="ER294" i="28"/>
  <c r="EW280" i="28"/>
  <c r="GB276" i="28"/>
  <c r="EJ302" i="28"/>
  <c r="FB300" i="28"/>
  <c r="EK295" i="28"/>
  <c r="EU287" i="28"/>
  <c r="GF284" i="28"/>
  <c r="FC279" i="28"/>
  <c r="GL278" i="28"/>
  <c r="EX306" i="28"/>
  <c r="EH305" i="28"/>
  <c r="EZ274" i="28"/>
  <c r="GJ274" i="28"/>
  <c r="EN274" i="28"/>
  <c r="FX274" i="28"/>
  <c r="EY296" i="28"/>
  <c r="GI296" i="28"/>
  <c r="EM296" i="28"/>
  <c r="FW296" i="28"/>
  <c r="GG305" i="28"/>
  <c r="ET305" i="28"/>
  <c r="ES302" i="28"/>
  <c r="GC302" i="28"/>
  <c r="EG302" i="28"/>
  <c r="FQ302" i="28"/>
  <c r="EV293" i="28"/>
  <c r="GF293" i="28"/>
  <c r="EJ293" i="28"/>
  <c r="FT293" i="28"/>
  <c r="EV278" i="28"/>
  <c r="GF278" i="28"/>
  <c r="EJ278" i="28"/>
  <c r="FT278" i="28"/>
  <c r="GL39" i="28"/>
  <c r="GI312" i="28"/>
  <c r="GD311" i="28"/>
  <c r="FR311" i="28"/>
  <c r="GK310" i="28"/>
  <c r="FY310" i="28"/>
  <c r="GF309" i="28"/>
  <c r="FT309" i="28"/>
  <c r="GM308" i="28"/>
  <c r="GA308" i="28"/>
  <c r="GH307" i="28"/>
  <c r="FQ305" i="28"/>
  <c r="FX304" i="28"/>
  <c r="EU300" i="28"/>
  <c r="GE300" i="28"/>
  <c r="EI300" i="28"/>
  <c r="FS300" i="28"/>
  <c r="ER297" i="28"/>
  <c r="GB297" i="28"/>
  <c r="EF297" i="28"/>
  <c r="FP297" i="28"/>
  <c r="GC305" i="28"/>
  <c r="EV304" i="28"/>
  <c r="GM303" i="28"/>
  <c r="GL302" i="28"/>
  <c r="FB302" i="28"/>
  <c r="FZ302" i="28"/>
  <c r="EP302" i="28"/>
  <c r="FN302" i="28"/>
  <c r="ED302" i="28"/>
  <c r="EJ64" i="28"/>
  <c r="EO103" i="28"/>
  <c r="GA114" i="28"/>
  <c r="GF312" i="28"/>
  <c r="FT312" i="28"/>
  <c r="GM311" i="28"/>
  <c r="GA311" i="28"/>
  <c r="FO311" i="28"/>
  <c r="GH310" i="28"/>
  <c r="FV310" i="28"/>
  <c r="GC309" i="28"/>
  <c r="FQ309" i="28"/>
  <c r="GJ308" i="28"/>
  <c r="FX308" i="28"/>
  <c r="GE307" i="28"/>
  <c r="FS307" i="28"/>
  <c r="GL306" i="28"/>
  <c r="FZ306" i="28"/>
  <c r="FC305" i="28"/>
  <c r="GJ304" i="28"/>
  <c r="EO303" i="28"/>
  <c r="FV302" i="28"/>
  <c r="FA294" i="28"/>
  <c r="GK294" i="28"/>
  <c r="EO294" i="28"/>
  <c r="FY294" i="28"/>
  <c r="EX126" i="28"/>
  <c r="GK306" i="28"/>
  <c r="FY306" i="28"/>
  <c r="ET304" i="28"/>
  <c r="FC304" i="28"/>
  <c r="GM304" i="28"/>
  <c r="EQ304" i="28"/>
  <c r="GA304" i="28"/>
  <c r="EE304" i="28"/>
  <c r="FO304" i="28"/>
  <c r="FO303" i="28"/>
  <c r="EX303" i="28"/>
  <c r="GH303" i="28"/>
  <c r="EL303" i="28"/>
  <c r="FV303" i="28"/>
  <c r="EW298" i="28"/>
  <c r="GG298" i="28"/>
  <c r="EK298" i="28"/>
  <c r="FU298" i="28"/>
  <c r="GD312" i="28"/>
  <c r="FR312" i="28"/>
  <c r="GK311" i="28"/>
  <c r="FY311" i="28"/>
  <c r="GF310" i="28"/>
  <c r="FT310" i="28"/>
  <c r="GM309" i="28"/>
  <c r="GA309" i="28"/>
  <c r="FO309" i="28"/>
  <c r="GH308" i="28"/>
  <c r="FV308" i="28"/>
  <c r="GC307" i="28"/>
  <c r="FQ307" i="28"/>
  <c r="GW305" i="28"/>
  <c r="ET295" i="28"/>
  <c r="GD295" i="28"/>
  <c r="EH295" i="28"/>
  <c r="FR295" i="28"/>
  <c r="ES287" i="28"/>
  <c r="GC287" i="28"/>
  <c r="EG287" i="28"/>
  <c r="FQ287" i="28"/>
  <c r="GC312" i="28"/>
  <c r="FQ312" i="28"/>
  <c r="GJ311" i="28"/>
  <c r="FX311" i="28"/>
  <c r="GE310" i="28"/>
  <c r="FS310" i="28"/>
  <c r="GL309" i="28"/>
  <c r="FZ309" i="28"/>
  <c r="FN309" i="28"/>
  <c r="GG308" i="28"/>
  <c r="FU308" i="28"/>
  <c r="GB307" i="28"/>
  <c r="FP307" i="28"/>
  <c r="GI306" i="28"/>
  <c r="FW306" i="28"/>
  <c r="EZ301" i="28"/>
  <c r="GJ301" i="28"/>
  <c r="EN301" i="28"/>
  <c r="FX301" i="28"/>
  <c r="EV291" i="28"/>
  <c r="GF291" i="28"/>
  <c r="EJ291" i="28"/>
  <c r="FT291" i="28"/>
  <c r="FV306" i="28"/>
  <c r="GE303" i="28"/>
  <c r="EU303" i="28"/>
  <c r="FS303" i="28"/>
  <c r="EI303" i="28"/>
  <c r="FB299" i="28"/>
  <c r="GL299" i="28"/>
  <c r="EP299" i="28"/>
  <c r="FZ299" i="28"/>
  <c r="ED299" i="28"/>
  <c r="FN299" i="28"/>
  <c r="FC292" i="28"/>
  <c r="GM292" i="28"/>
  <c r="EQ292" i="28"/>
  <c r="GA292" i="28"/>
  <c r="EE292" i="28"/>
  <c r="FO292" i="28"/>
  <c r="GH302" i="28"/>
  <c r="EW301" i="28"/>
  <c r="EK301" i="28"/>
  <c r="ER300" i="28"/>
  <c r="EF300" i="28"/>
  <c r="EY299" i="28"/>
  <c r="EM299" i="28"/>
  <c r="ET298" i="28"/>
  <c r="EH298" i="28"/>
  <c r="FA297" i="28"/>
  <c r="EO297" i="28"/>
  <c r="EV296" i="28"/>
  <c r="EJ296" i="28"/>
  <c r="FC295" i="28"/>
  <c r="EQ295" i="28"/>
  <c r="EE295" i="28"/>
  <c r="EX294" i="28"/>
  <c r="EL294" i="28"/>
  <c r="ES293" i="28"/>
  <c r="EG293" i="28"/>
  <c r="EZ292" i="28"/>
  <c r="EN292" i="28"/>
  <c r="GC291" i="28"/>
  <c r="FQ291" i="28"/>
  <c r="FC290" i="28"/>
  <c r="FA289" i="28"/>
  <c r="GA289" i="28"/>
  <c r="EU285" i="28"/>
  <c r="GE285" i="28"/>
  <c r="EI285" i="28"/>
  <c r="FS285" i="28"/>
  <c r="GJ300" i="28"/>
  <c r="GE299" i="28"/>
  <c r="ER282" i="28"/>
  <c r="GB282" i="28"/>
  <c r="EF282" i="28"/>
  <c r="FP282" i="28"/>
  <c r="FA279" i="28"/>
  <c r="GK279" i="28"/>
  <c r="EO279" i="28"/>
  <c r="FY279" i="28"/>
  <c r="GG295" i="28"/>
  <c r="FY291" i="28"/>
  <c r="EE290" i="28"/>
  <c r="EZ286" i="28"/>
  <c r="GJ286" i="28"/>
  <c r="EN286" i="28"/>
  <c r="FX286" i="28"/>
  <c r="GM294" i="28"/>
  <c r="GC292" i="28"/>
  <c r="GM289" i="28"/>
  <c r="ET280" i="28"/>
  <c r="GD280" i="28"/>
  <c r="EH280" i="28"/>
  <c r="FR280" i="28"/>
  <c r="ES275" i="28"/>
  <c r="GC275" i="28"/>
  <c r="EG275" i="28"/>
  <c r="FQ275" i="28"/>
  <c r="EW283" i="28"/>
  <c r="GG283" i="28"/>
  <c r="EK283" i="28"/>
  <c r="FU283" i="28"/>
  <c r="EX276" i="28"/>
  <c r="GH276" i="28"/>
  <c r="EL276" i="28"/>
  <c r="FV276" i="28"/>
  <c r="FV291" i="28"/>
  <c r="FT290" i="28"/>
  <c r="EX288" i="28"/>
  <c r="GH288" i="28"/>
  <c r="EL288" i="28"/>
  <c r="FV288" i="28"/>
  <c r="FS290" i="28"/>
  <c r="FB284" i="28"/>
  <c r="GL284" i="28"/>
  <c r="EP284" i="28"/>
  <c r="FZ284" i="28"/>
  <c r="ED284" i="28"/>
  <c r="FN284" i="28"/>
  <c r="FC277" i="28"/>
  <c r="GM277" i="28"/>
  <c r="EQ277" i="28"/>
  <c r="GA277" i="28"/>
  <c r="EE277" i="28"/>
  <c r="FO277" i="28"/>
  <c r="EZ290" i="28"/>
  <c r="GJ290" i="28"/>
  <c r="EN290" i="28"/>
  <c r="FX290" i="28"/>
  <c r="EY281" i="28"/>
  <c r="GI281" i="28"/>
  <c r="EM281" i="28"/>
  <c r="FW281" i="28"/>
  <c r="GF290" i="28"/>
  <c r="FO289" i="28"/>
  <c r="GC288" i="28"/>
  <c r="EU288" i="28"/>
  <c r="GJ287" i="28"/>
  <c r="FB287" i="28"/>
  <c r="GE286" i="28"/>
  <c r="GL285" i="28"/>
  <c r="FC280" i="28"/>
  <c r="GM278" i="28"/>
  <c r="EU276" i="28"/>
  <c r="FB275" i="28"/>
  <c r="GE289" i="28"/>
  <c r="FS289" i="28"/>
  <c r="GL288" i="28"/>
  <c r="FZ288" i="28"/>
  <c r="FN288" i="28"/>
  <c r="GG287" i="28"/>
  <c r="FU287" i="28"/>
  <c r="GB286" i="28"/>
  <c r="FP286" i="28"/>
  <c r="GI285" i="28"/>
  <c r="FW285" i="28"/>
  <c r="GD284" i="28"/>
  <c r="FR284" i="28"/>
  <c r="GK283" i="28"/>
  <c r="FY283" i="28"/>
  <c r="GF282" i="28"/>
  <c r="FT282" i="28"/>
  <c r="GM281" i="28"/>
  <c r="GA281" i="28"/>
  <c r="FO281" i="28"/>
  <c r="GH280" i="28"/>
  <c r="FV280" i="28"/>
  <c r="GC279" i="28"/>
  <c r="FQ279" i="28"/>
  <c r="GJ278" i="28"/>
  <c r="FX278" i="28"/>
  <c r="GE277" i="28"/>
  <c r="FS277" i="28"/>
  <c r="GL276" i="28"/>
  <c r="FZ276" i="28"/>
  <c r="GG275" i="28"/>
  <c r="GM286" i="28"/>
  <c r="GC284" i="28"/>
  <c r="GJ283" i="28"/>
  <c r="GE282" i="28"/>
  <c r="GL281" i="28"/>
  <c r="GM274" i="28"/>
  <c r="GE275" i="28"/>
  <c r="GL274" i="28"/>
  <c r="GM282" i="28"/>
  <c r="GC280" i="28"/>
  <c r="GE278" i="28"/>
  <c r="GL277" i="28"/>
  <c r="EE32" i="28"/>
  <c r="KX69" i="28"/>
  <c r="EK105" i="28"/>
  <c r="GH110" i="28"/>
  <c r="EJ19" i="28"/>
  <c r="EO44" i="28"/>
  <c r="FT98" i="28"/>
  <c r="FX37" i="28"/>
  <c r="KT47" i="28"/>
  <c r="FW151" i="28"/>
  <c r="FY67" i="28"/>
  <c r="EN24" i="28"/>
  <c r="GI93" i="28"/>
  <c r="EL49" i="28"/>
  <c r="GM68" i="28"/>
  <c r="KY93" i="28"/>
  <c r="EJ83" i="28"/>
  <c r="ED142" i="28"/>
  <c r="FR30" i="28"/>
  <c r="EK38" i="28"/>
  <c r="FW72" i="28"/>
  <c r="EK114" i="28"/>
  <c r="EM22" i="28"/>
  <c r="GK30" i="28"/>
  <c r="FW91" i="28"/>
  <c r="FO36" i="28"/>
  <c r="EJ38" i="28"/>
  <c r="KY85" i="28"/>
  <c r="EQ101" i="28"/>
  <c r="KX63" i="28"/>
  <c r="FV74" i="28"/>
  <c r="FN76" i="28"/>
  <c r="FX15" i="28"/>
  <c r="FR17" i="28"/>
  <c r="FY18" i="28"/>
  <c r="GH22" i="28"/>
  <c r="FV38" i="28"/>
  <c r="KY63" i="28"/>
  <c r="GA68" i="28"/>
  <c r="FW74" i="28"/>
  <c r="FZ76" i="28"/>
  <c r="KW83" i="28"/>
  <c r="GJ138" i="28"/>
  <c r="EM33" i="28"/>
  <c r="EE47" i="28"/>
  <c r="EM55" i="28"/>
  <c r="KT56" i="28"/>
  <c r="KW74" i="28"/>
  <c r="EQ133" i="28"/>
  <c r="GM155" i="28"/>
  <c r="GW313" i="28"/>
  <c r="GI20" i="28"/>
  <c r="EY33" i="28"/>
  <c r="KV42" i="28"/>
  <c r="KW42" i="28" s="1"/>
  <c r="KX42" i="28" s="1"/>
  <c r="KY42" i="28" s="1"/>
  <c r="EN55" i="28"/>
  <c r="KY74" i="28"/>
  <c r="GK98" i="28"/>
  <c r="EK103" i="28"/>
  <c r="FW112" i="28"/>
  <c r="B16" i="28"/>
  <c r="FU46" i="28"/>
  <c r="GA49" i="28"/>
  <c r="EK50" i="28"/>
  <c r="EE31" i="28"/>
  <c r="EJ35" i="28"/>
  <c r="FO69" i="28"/>
  <c r="FY27" i="28"/>
  <c r="FS31" i="28"/>
  <c r="EM44" i="28"/>
  <c r="EP75" i="28"/>
  <c r="EJ85" i="28"/>
  <c r="EN113" i="28"/>
  <c r="JZ18" i="28"/>
  <c r="FA26" i="28"/>
  <c r="FQ44" i="28"/>
  <c r="EL110" i="28"/>
  <c r="EE37" i="28"/>
  <c r="EI40" i="28"/>
  <c r="FA67" i="28"/>
  <c r="FT72" i="28"/>
  <c r="EY82" i="28"/>
  <c r="FT91" i="28"/>
  <c r="EL100" i="28"/>
  <c r="FV130" i="28"/>
  <c r="GC268" i="28"/>
  <c r="FW20" i="28"/>
  <c r="EH37" i="28"/>
  <c r="EN56" i="28"/>
  <c r="ED96" i="28"/>
  <c r="EI115" i="28"/>
  <c r="FN146" i="28"/>
  <c r="FT102" i="28"/>
  <c r="FC70" i="28"/>
  <c r="GK72" i="28"/>
  <c r="EN80" i="28"/>
  <c r="GJ88" i="28"/>
  <c r="FY91" i="28"/>
  <c r="EM168" i="28"/>
  <c r="EM57" i="28"/>
  <c r="FP70" i="28"/>
  <c r="ED77" i="28"/>
  <c r="EZ80" i="28"/>
  <c r="FS94" i="28"/>
  <c r="EN101" i="28"/>
  <c r="EM77" i="28"/>
  <c r="EO116" i="28"/>
  <c r="GH16" i="28"/>
  <c r="FS58" i="28"/>
  <c r="EI61" i="28"/>
  <c r="FY83" i="28"/>
  <c r="EZ181" i="28"/>
  <c r="FS224" i="28"/>
  <c r="FV61" i="28"/>
  <c r="EP148" i="28"/>
  <c r="FU153" i="28"/>
  <c r="EI28" i="28"/>
  <c r="EJ34" i="28"/>
  <c r="FS71" i="28"/>
  <c r="EO81" i="28"/>
  <c r="EQ15" i="28"/>
  <c r="EY24" i="28"/>
  <c r="FV27" i="28"/>
  <c r="EL41" i="28"/>
  <c r="EX42" i="28"/>
  <c r="FO45" i="28"/>
  <c r="FV46" i="28"/>
  <c r="ED50" i="28"/>
  <c r="FB52" i="28"/>
  <c r="FY71" i="28"/>
  <c r="GH81" i="28"/>
  <c r="EM95" i="28"/>
  <c r="EM106" i="28"/>
  <c r="GD313" i="28"/>
  <c r="FQ23" i="28"/>
  <c r="FB42" i="28"/>
  <c r="FZ52" i="28"/>
  <c r="EG55" i="28"/>
  <c r="EJ76" i="28"/>
  <c r="FV93" i="28"/>
  <c r="FU95" i="28"/>
  <c r="GM99" i="28"/>
  <c r="FZ106" i="28"/>
  <c r="FV114" i="28"/>
  <c r="FT129" i="28"/>
  <c r="FZ33" i="28"/>
  <c r="EN66" i="28"/>
  <c r="FC15" i="28"/>
  <c r="EI35" i="28"/>
  <c r="EM40" i="28"/>
  <c r="FW40" i="28"/>
  <c r="FZ44" i="28"/>
  <c r="EI60" i="28"/>
  <c r="FS60" i="28"/>
  <c r="FN31" i="28"/>
  <c r="EF53" i="28"/>
  <c r="FP53" i="28"/>
  <c r="EQ53" i="28"/>
  <c r="EP25" i="28"/>
  <c r="EO33" i="28"/>
  <c r="GM41" i="28"/>
  <c r="FC41" i="28"/>
  <c r="FT61" i="28"/>
  <c r="EJ61" i="28"/>
  <c r="FV31" i="28"/>
  <c r="EF41" i="28"/>
  <c r="GJ25" i="28"/>
  <c r="EH26" i="28"/>
  <c r="EP32" i="28"/>
  <c r="FZ32" i="28"/>
  <c r="FT52" i="28"/>
  <c r="EJ52" i="28"/>
  <c r="FP18" i="28"/>
  <c r="EO26" i="28"/>
  <c r="EE27" i="28"/>
  <c r="FB33" i="28"/>
  <c r="FZ34" i="28"/>
  <c r="EF36" i="28"/>
  <c r="EO40" i="28"/>
  <c r="EO41" i="28"/>
  <c r="EL42" i="28"/>
  <c r="EO43" i="28"/>
  <c r="FY43" i="28"/>
  <c r="FW59" i="28"/>
  <c r="EM59" i="28"/>
  <c r="EX26" i="28"/>
  <c r="EM29" i="28"/>
  <c r="FQ30" i="28"/>
  <c r="FO33" i="28"/>
  <c r="FA40" i="28"/>
  <c r="EL15" i="28"/>
  <c r="EL16" i="28"/>
  <c r="FU19" i="28"/>
  <c r="EI22" i="28"/>
  <c r="EH24" i="28"/>
  <c r="GA27" i="28"/>
  <c r="FW30" i="28"/>
  <c r="FS32" i="28"/>
  <c r="FT39" i="28"/>
  <c r="EE43" i="28"/>
  <c r="ED58" i="28"/>
  <c r="FN58" i="28"/>
  <c r="EP58" i="28"/>
  <c r="FZ58" i="28"/>
  <c r="EE15" i="28"/>
  <c r="EM15" i="28"/>
  <c r="FQ16" i="28"/>
  <c r="FY21" i="28"/>
  <c r="EN23" i="28"/>
  <c r="EI24" i="28"/>
  <c r="FW42" i="28"/>
  <c r="FZ39" i="28"/>
  <c r="FT42" i="28"/>
  <c r="EJ42" i="28"/>
  <c r="GA43" i="28"/>
  <c r="EI45" i="28"/>
  <c r="EK48" i="28"/>
  <c r="FC58" i="28"/>
  <c r="EK65" i="28"/>
  <c r="GA67" i="28"/>
  <c r="FP69" i="28"/>
  <c r="GH72" i="28"/>
  <c r="FP76" i="28"/>
  <c r="ED83" i="28"/>
  <c r="GL89" i="28"/>
  <c r="FQ95" i="28"/>
  <c r="EG103" i="28"/>
  <c r="FU109" i="28"/>
  <c r="EE112" i="28"/>
  <c r="FT114" i="28"/>
  <c r="EZ126" i="28"/>
  <c r="EP142" i="28"/>
  <c r="EZ270" i="28"/>
  <c r="FQ71" i="28"/>
  <c r="FY78" i="28"/>
  <c r="FX126" i="28"/>
  <c r="EE87" i="28"/>
  <c r="FX95" i="28"/>
  <c r="EO98" i="28"/>
  <c r="FV134" i="28"/>
  <c r="GH233" i="28"/>
  <c r="GC313" i="28"/>
  <c r="ED60" i="28"/>
  <c r="EG68" i="28"/>
  <c r="EP92" i="28"/>
  <c r="EQ98" i="28"/>
  <c r="EP103" i="28"/>
  <c r="EH110" i="28"/>
  <c r="FY134" i="28"/>
  <c r="FS55" i="28"/>
  <c r="FO68" i="28"/>
  <c r="EG90" i="28"/>
  <c r="FN92" i="28"/>
  <c r="FP98" i="28"/>
  <c r="GL103" i="28"/>
  <c r="EG113" i="28"/>
  <c r="EJ131" i="28"/>
  <c r="GA134" i="28"/>
  <c r="EL148" i="28"/>
  <c r="EH156" i="28"/>
  <c r="FQ66" i="28"/>
  <c r="EN73" i="28"/>
  <c r="EX79" i="28"/>
  <c r="FV94" i="28"/>
  <c r="GJ98" i="28"/>
  <c r="EE115" i="28"/>
  <c r="EO148" i="28"/>
  <c r="FR113" i="28"/>
  <c r="FN51" i="28"/>
  <c r="ED52" i="28"/>
  <c r="EO56" i="28"/>
  <c r="EX62" i="28"/>
  <c r="FP63" i="28"/>
  <c r="ED67" i="28"/>
  <c r="FY70" i="28"/>
  <c r="EH72" i="28"/>
  <c r="FQ77" i="28"/>
  <c r="GJ84" i="28"/>
  <c r="EE86" i="28"/>
  <c r="FX88" i="28"/>
  <c r="EP96" i="28"/>
  <c r="FQ104" i="28"/>
  <c r="EQ115" i="28"/>
  <c r="EI120" i="28"/>
  <c r="EQ125" i="28"/>
  <c r="EM128" i="28"/>
  <c r="EE145" i="28"/>
  <c r="EO153" i="28"/>
  <c r="GK268" i="28"/>
  <c r="FR56" i="28"/>
  <c r="FV63" i="28"/>
  <c r="EL72" i="28"/>
  <c r="FS77" i="28"/>
  <c r="EJ86" i="28"/>
  <c r="EL91" i="28"/>
  <c r="FW96" i="28"/>
  <c r="FR108" i="28"/>
  <c r="EL141" i="28"/>
  <c r="GL145" i="28"/>
  <c r="EP67" i="28"/>
  <c r="FZ77" i="28"/>
  <c r="EM80" i="28"/>
  <c r="FA86" i="28"/>
  <c r="EM93" i="28"/>
  <c r="GL96" i="28"/>
  <c r="EX99" i="28"/>
  <c r="EK102" i="28"/>
  <c r="FW108" i="28"/>
  <c r="EN111" i="28"/>
  <c r="EG114" i="28"/>
  <c r="EM133" i="28"/>
  <c r="FY149" i="28"/>
  <c r="FT187" i="28"/>
  <c r="EP204" i="28"/>
  <c r="FC86" i="28"/>
  <c r="FP121" i="28"/>
  <c r="FU60" i="28"/>
  <c r="EI122" i="28"/>
  <c r="FS122" i="28"/>
  <c r="GA124" i="28"/>
  <c r="EQ124" i="28"/>
  <c r="FV129" i="28"/>
  <c r="EL129" i="28"/>
  <c r="FQ32" i="28"/>
  <c r="EM39" i="28"/>
  <c r="FO51" i="28"/>
  <c r="FQ53" i="28"/>
  <c r="EH54" i="28"/>
  <c r="FS63" i="28"/>
  <c r="EN65" i="28"/>
  <c r="FU68" i="28"/>
  <c r="FY72" i="28"/>
  <c r="EF75" i="28"/>
  <c r="EK76" i="28"/>
  <c r="EO77" i="28"/>
  <c r="EH80" i="28"/>
  <c r="EI83" i="28"/>
  <c r="EJ88" i="28"/>
  <c r="FR96" i="28"/>
  <c r="FT99" i="28"/>
  <c r="EH103" i="28"/>
  <c r="FU104" i="28"/>
  <c r="EN106" i="28"/>
  <c r="FV109" i="28"/>
  <c r="FW115" i="28"/>
  <c r="ED128" i="28"/>
  <c r="FN128" i="28"/>
  <c r="FN145" i="28"/>
  <c r="ED145" i="28"/>
  <c r="EP145" i="28"/>
  <c r="FZ145" i="28"/>
  <c r="FU150" i="28"/>
  <c r="EK150" i="28"/>
  <c r="EJ155" i="28"/>
  <c r="FT155" i="28"/>
  <c r="GG240" i="28"/>
  <c r="EW240" i="28"/>
  <c r="FT18" i="28"/>
  <c r="EK29" i="28"/>
  <c r="EM38" i="28"/>
  <c r="FR39" i="28"/>
  <c r="ED41" i="28"/>
  <c r="EE52" i="28"/>
  <c r="FQ56" i="28"/>
  <c r="FR58" i="28"/>
  <c r="GA69" i="28"/>
  <c r="EG74" i="28"/>
  <c r="ED86" i="28"/>
  <c r="EQ88" i="28"/>
  <c r="EI91" i="28"/>
  <c r="EK94" i="28"/>
  <c r="FP95" i="28"/>
  <c r="FT96" i="28"/>
  <c r="FS101" i="28"/>
  <c r="FV104" i="28"/>
  <c r="FT106" i="28"/>
  <c r="FN108" i="28"/>
  <c r="EJ233" i="28"/>
  <c r="FT233" i="28"/>
  <c r="EF15" i="28"/>
  <c r="FV28" i="28"/>
  <c r="FZ30" i="28"/>
  <c r="EF46" i="28"/>
  <c r="GJ65" i="28"/>
  <c r="GL68" i="28"/>
  <c r="GM69" i="28"/>
  <c r="EK74" i="28"/>
  <c r="EQ75" i="28"/>
  <c r="FC88" i="28"/>
  <c r="FQ94" i="28"/>
  <c r="EG140" i="28"/>
  <c r="FQ140" i="28"/>
  <c r="FR144" i="28"/>
  <c r="EH144" i="28"/>
  <c r="EG17" i="28"/>
  <c r="EP29" i="28"/>
  <c r="FZ31" i="28"/>
  <c r="GA32" i="28"/>
  <c r="FQ42" i="28"/>
  <c r="EE50" i="28"/>
  <c r="EH55" i="28"/>
  <c r="FC61" i="28"/>
  <c r="FQ75" i="28"/>
  <c r="FV76" i="28"/>
  <c r="FT77" i="28"/>
  <c r="EE79" i="28"/>
  <c r="EI82" i="28"/>
  <c r="EI85" i="28"/>
  <c r="EJ87" i="28"/>
  <c r="EE110" i="28"/>
  <c r="FQ111" i="28"/>
  <c r="FA142" i="28"/>
  <c r="GK142" i="28"/>
  <c r="GA204" i="28"/>
  <c r="EQ204" i="28"/>
  <c r="FC24" i="28"/>
  <c r="FB29" i="28"/>
  <c r="ED34" i="28"/>
  <c r="GH40" i="28"/>
  <c r="EQ52" i="28"/>
  <c r="EN59" i="28"/>
  <c r="FU61" i="28"/>
  <c r="ED62" i="28"/>
  <c r="EQ79" i="28"/>
  <c r="FP80" i="28"/>
  <c r="EN82" i="28"/>
  <c r="EK86" i="28"/>
  <c r="EO90" i="28"/>
  <c r="FR98" i="28"/>
  <c r="FP103" i="28"/>
  <c r="GL108" i="28"/>
  <c r="EO113" i="28"/>
  <c r="FA115" i="28"/>
  <c r="GK115" i="28"/>
  <c r="FQ116" i="28"/>
  <c r="FR120" i="28"/>
  <c r="EH120" i="28"/>
  <c r="FO121" i="28"/>
  <c r="EE121" i="28"/>
  <c r="B241" i="28"/>
  <c r="B230" i="36" s="1"/>
  <c r="B253" i="28"/>
  <c r="B242" i="36" s="1"/>
  <c r="B242" i="28"/>
  <c r="B231" i="36" s="1"/>
  <c r="B254" i="28"/>
  <c r="B243" i="36" s="1"/>
  <c r="B243" i="28"/>
  <c r="B232" i="36" s="1"/>
  <c r="B255" i="28"/>
  <c r="B244" i="36" s="1"/>
  <c r="B244" i="28"/>
  <c r="B233" i="36" s="1"/>
  <c r="B256" i="28"/>
  <c r="B245" i="36" s="1"/>
  <c r="B245" i="28"/>
  <c r="B234" i="36" s="1"/>
  <c r="B257" i="28"/>
  <c r="B246" i="36" s="1"/>
  <c r="B246" i="28"/>
  <c r="B235" i="36" s="1"/>
  <c r="B258" i="28"/>
  <c r="B247" i="36" s="1"/>
  <c r="B247" i="28"/>
  <c r="B236" i="36" s="1"/>
  <c r="B259" i="28"/>
  <c r="B248" i="36" s="1"/>
  <c r="B236" i="28"/>
  <c r="B225" i="36" s="1"/>
  <c r="B248" i="28"/>
  <c r="B237" i="36" s="1"/>
  <c r="B260" i="28"/>
  <c r="B249" i="36" s="1"/>
  <c r="B237" i="28"/>
  <c r="B226" i="36" s="1"/>
  <c r="B249" i="28"/>
  <c r="B238" i="36" s="1"/>
  <c r="B238" i="28"/>
  <c r="B227" i="36" s="1"/>
  <c r="B250" i="28"/>
  <c r="B239" i="36" s="1"/>
  <c r="B239" i="28"/>
  <c r="B228" i="36" s="1"/>
  <c r="B251" i="28"/>
  <c r="B240" i="36" s="1"/>
  <c r="B240" i="28"/>
  <c r="B229" i="36" s="1"/>
  <c r="B252" i="28"/>
  <c r="B241" i="36" s="1"/>
  <c r="FR15" i="28"/>
  <c r="EO16" i="28"/>
  <c r="EN17" i="28"/>
  <c r="FU24" i="28"/>
  <c r="FV26" i="28"/>
  <c r="FQ29" i="28"/>
  <c r="ED32" i="28"/>
  <c r="EF34" i="28"/>
  <c r="EQ36" i="28"/>
  <c r="GI39" i="28"/>
  <c r="EP41" i="28"/>
  <c r="FZ42" i="28"/>
  <c r="EY47" i="28"/>
  <c r="EP50" i="28"/>
  <c r="FR59" i="28"/>
  <c r="EP62" i="28"/>
  <c r="EM64" i="28"/>
  <c r="KX67" i="28"/>
  <c r="KY69" i="28"/>
  <c r="KY75" i="28"/>
  <c r="GA76" i="28"/>
  <c r="EO82" i="28"/>
  <c r="FP85" i="28"/>
  <c r="FC87" i="28"/>
  <c r="FN90" i="28"/>
  <c r="FS93" i="28"/>
  <c r="GI95" i="28"/>
  <c r="FO100" i="28"/>
  <c r="EO105" i="28"/>
  <c r="EL107" i="28"/>
  <c r="FW118" i="28"/>
  <c r="FU119" i="28"/>
  <c r="EK119" i="28"/>
  <c r="FW19" i="28"/>
  <c r="EL48" i="28"/>
  <c r="FV52" i="28"/>
  <c r="EY64" i="28"/>
  <c r="EN72" i="28"/>
  <c r="FX79" i="28"/>
  <c r="GM80" i="28"/>
  <c r="FS90" i="28"/>
  <c r="EK97" i="28"/>
  <c r="FR100" i="28"/>
  <c r="EX107" i="28"/>
  <c r="GA117" i="28"/>
  <c r="EQ117" i="28"/>
  <c r="FB130" i="28"/>
  <c r="GL130" i="28"/>
  <c r="B19" i="28"/>
  <c r="GA26" i="28"/>
  <c r="B15" i="28"/>
  <c r="FV17" i="28"/>
  <c r="GI19" i="28"/>
  <c r="GJ24" i="28"/>
  <c r="GJ26" i="28"/>
  <c r="EF27" i="28"/>
  <c r="FX29" i="28"/>
  <c r="EK32" i="28"/>
  <c r="GA33" i="28"/>
  <c r="EO34" i="28"/>
  <c r="EY35" i="28"/>
  <c r="FU36" i="28"/>
  <c r="FA48" i="28"/>
  <c r="FX52" i="28"/>
  <c r="KV55" i="28"/>
  <c r="KW55" i="28" s="1"/>
  <c r="KX55" i="28" s="1"/>
  <c r="KY55" i="28" s="1"/>
  <c r="EN57" i="28"/>
  <c r="EE60" i="28"/>
  <c r="FT62" i="28"/>
  <c r="EZ64" i="28"/>
  <c r="EO66" i="28"/>
  <c r="FP71" i="28"/>
  <c r="EO73" i="28"/>
  <c r="GL79" i="28"/>
  <c r="FU87" i="28"/>
  <c r="FU90" i="28"/>
  <c r="KW94" i="28"/>
  <c r="EP97" i="28"/>
  <c r="FP102" i="28"/>
  <c r="FV105" i="28"/>
  <c r="FC107" i="28"/>
  <c r="EE109" i="28"/>
  <c r="FN110" i="28"/>
  <c r="EJ112" i="28"/>
  <c r="EP117" i="28"/>
  <c r="EM27" i="28"/>
  <c r="ED30" i="28"/>
  <c r="FA60" i="28"/>
  <c r="FY87" i="28"/>
  <c r="KX94" i="28"/>
  <c r="FN97" i="28"/>
  <c r="FX102" i="28"/>
  <c r="FY107" i="28"/>
  <c r="FP110" i="28"/>
  <c r="EQ112" i="28"/>
  <c r="GK16" i="28"/>
  <c r="EI25" i="28"/>
  <c r="EO30" i="28"/>
  <c r="EQ31" i="28"/>
  <c r="FU35" i="28"/>
  <c r="FU43" i="28"/>
  <c r="FW48" i="28"/>
  <c r="EK51" i="28"/>
  <c r="FZ64" i="28"/>
  <c r="FS66" i="28"/>
  <c r="EJ68" i="28"/>
  <c r="EG69" i="28"/>
  <c r="EL70" i="28"/>
  <c r="FR71" i="28"/>
  <c r="FS72" i="28"/>
  <c r="KX73" i="28"/>
  <c r="EN78" i="28"/>
  <c r="KX79" i="28"/>
  <c r="EN84" i="28"/>
  <c r="FY86" i="28"/>
  <c r="EM89" i="28"/>
  <c r="FZ90" i="28"/>
  <c r="EG92" i="28"/>
  <c r="FV97" i="28"/>
  <c r="EF99" i="28"/>
  <c r="GA107" i="28"/>
  <c r="EQ109" i="28"/>
  <c r="FW110" i="28"/>
  <c r="FZ114" i="28"/>
  <c r="EP114" i="28"/>
  <c r="EJ115" i="28"/>
  <c r="FT121" i="28"/>
  <c r="EJ121" i="28"/>
  <c r="EK18" i="28"/>
  <c r="EN20" i="28"/>
  <c r="EN21" i="28"/>
  <c r="EX27" i="28"/>
  <c r="FA31" i="28"/>
  <c r="FC32" i="28"/>
  <c r="EJ33" i="28"/>
  <c r="GL35" i="28"/>
  <c r="EI42" i="28"/>
  <c r="FX43" i="28"/>
  <c r="EP51" i="28"/>
  <c r="GJ52" i="28"/>
  <c r="GL62" i="28"/>
  <c r="EH65" i="28"/>
  <c r="EM70" i="28"/>
  <c r="KY73" i="28"/>
  <c r="EI76" i="28"/>
  <c r="FS84" i="28"/>
  <c r="GA86" i="28"/>
  <c r="EM99" i="28"/>
  <c r="FT109" i="28"/>
  <c r="FZ110" i="28"/>
  <c r="EO115" i="28"/>
  <c r="EQ156" i="28"/>
  <c r="GA156" i="28"/>
  <c r="GM156" i="28"/>
  <c r="FC156" i="28"/>
  <c r="FS151" i="28"/>
  <c r="ET269" i="28"/>
  <c r="EX115" i="28"/>
  <c r="FC133" i="28"/>
  <c r="FY135" i="28"/>
  <c r="EI156" i="28"/>
  <c r="EU269" i="28"/>
  <c r="FW124" i="28"/>
  <c r="FO133" i="28"/>
  <c r="EQ146" i="28"/>
  <c r="EP154" i="28"/>
  <c r="EG220" i="28"/>
  <c r="FS269" i="28"/>
  <c r="FW154" i="28"/>
  <c r="FQ121" i="28"/>
  <c r="GL133" i="28"/>
  <c r="FN144" i="28"/>
  <c r="FT152" i="28"/>
  <c r="EI313" i="28"/>
  <c r="GM27" i="28"/>
  <c r="EJ313" i="28"/>
  <c r="GA131" i="28"/>
  <c r="EI147" i="28"/>
  <c r="ED150" i="28"/>
  <c r="EQ185" i="28"/>
  <c r="EG268" i="28"/>
  <c r="FC270" i="28"/>
  <c r="EU313" i="28"/>
  <c r="EM116" i="28"/>
  <c r="FP147" i="28"/>
  <c r="EH150" i="28"/>
  <c r="EN155" i="28"/>
  <c r="GA268" i="28"/>
  <c r="FR270" i="28"/>
  <c r="FQ313" i="28"/>
  <c r="EH138" i="28"/>
  <c r="EN153" i="28"/>
  <c r="EG191" i="28"/>
  <c r="FR313" i="28"/>
  <c r="EK145" i="28"/>
  <c r="EL150" i="28"/>
  <c r="GK181" i="28"/>
  <c r="ED123" i="28"/>
  <c r="FQ153" i="28"/>
  <c r="FT271" i="28"/>
  <c r="AA24" i="36"/>
  <c r="AA26" i="36"/>
  <c r="AA29" i="36"/>
  <c r="AA32" i="36"/>
  <c r="AA35" i="36"/>
  <c r="AA38" i="36"/>
  <c r="AA6" i="36"/>
  <c r="AA9" i="36"/>
  <c r="AA12" i="36"/>
  <c r="AA15" i="36"/>
  <c r="AA21" i="36"/>
  <c r="AA7" i="36"/>
  <c r="AA10" i="36"/>
  <c r="AA13" i="36"/>
  <c r="AA16" i="36"/>
  <c r="AA19" i="36"/>
  <c r="AA22" i="36"/>
  <c r="AA5" i="36"/>
  <c r="AA8" i="36"/>
  <c r="AA11" i="36"/>
  <c r="AA14" i="36"/>
  <c r="AA17" i="36"/>
  <c r="O5" i="36"/>
  <c r="Y5" i="36" s="1"/>
  <c r="GK21" i="28"/>
  <c r="EX29" i="28"/>
  <c r="EY42" i="28"/>
  <c r="FC48" i="28"/>
  <c r="FC60" i="28"/>
  <c r="GM65" i="28"/>
  <c r="GH93" i="28"/>
  <c r="EY99" i="28"/>
  <c r="GH109" i="28"/>
  <c r="EY115" i="28"/>
  <c r="GL131" i="28"/>
  <c r="GJ137" i="28"/>
  <c r="EX148" i="28"/>
  <c r="GH165" i="28"/>
  <c r="EY29" i="28"/>
  <c r="GM33" i="28"/>
  <c r="GM43" i="28"/>
  <c r="GL76" i="28"/>
  <c r="FC84" i="28"/>
  <c r="GM109" i="28"/>
  <c r="FC115" i="28"/>
  <c r="FC129" i="28"/>
  <c r="GM137" i="28"/>
  <c r="FB148" i="28"/>
  <c r="GI40" i="28"/>
  <c r="EY98" i="28"/>
  <c r="GJ99" i="28"/>
  <c r="GH114" i="28"/>
  <c r="GI30" i="28"/>
  <c r="EX34" i="28"/>
  <c r="GH48" i="28"/>
  <c r="GH69" i="28"/>
  <c r="GH87" i="28"/>
  <c r="GL110" i="28"/>
  <c r="GM114" i="28"/>
  <c r="FA192" i="28"/>
  <c r="GH226" i="28"/>
  <c r="GK27" i="28"/>
  <c r="GJ60" i="28"/>
  <c r="GH70" i="28"/>
  <c r="GH80" i="28"/>
  <c r="FA97" i="28"/>
  <c r="FB192" i="28"/>
  <c r="EY28" i="28"/>
  <c r="GH31" i="28"/>
  <c r="GM79" i="28"/>
  <c r="EZ90" i="28"/>
  <c r="EX269" i="28"/>
  <c r="FA28" i="28"/>
  <c r="GI31" i="28"/>
  <c r="GM35" i="28"/>
  <c r="FA53" i="28"/>
  <c r="GL60" i="28"/>
  <c r="EX63" i="28"/>
  <c r="EY75" i="28"/>
  <c r="FA82" i="28"/>
  <c r="FA90" i="28"/>
  <c r="FA96" i="28"/>
  <c r="GH104" i="28"/>
  <c r="GK107" i="28"/>
  <c r="GK130" i="28"/>
  <c r="EY142" i="28"/>
  <c r="EZ189" i="28"/>
  <c r="GJ47" i="28"/>
  <c r="GI55" i="28"/>
  <c r="FC57" i="28"/>
  <c r="FB78" i="28"/>
  <c r="EZ89" i="28"/>
  <c r="EZ94" i="28"/>
  <c r="GL104" i="28"/>
  <c r="FA106" i="28"/>
  <c r="EZ111" i="28"/>
  <c r="GK269" i="28"/>
  <c r="GK47" i="28"/>
  <c r="GH57" i="28"/>
  <c r="GH66" i="28"/>
  <c r="GH82" i="28"/>
  <c r="FA89" i="28"/>
  <c r="GI91" i="28"/>
  <c r="GH97" i="28"/>
  <c r="FA110" i="28"/>
  <c r="GH28" i="28"/>
  <c r="GI57" i="28"/>
  <c r="GI66" i="28"/>
  <c r="GK75" i="28"/>
  <c r="EY85" i="28"/>
  <c r="GL91" i="28"/>
  <c r="GL97" i="28"/>
  <c r="EY102" i="28"/>
  <c r="GH103" i="28"/>
  <c r="GK111" i="28"/>
  <c r="GH128" i="28"/>
  <c r="GJ145" i="28"/>
  <c r="GH20" i="28"/>
  <c r="EX21" i="28"/>
  <c r="EZ38" i="28"/>
  <c r="FC54" i="28"/>
  <c r="GM63" i="28"/>
  <c r="GK66" i="28"/>
  <c r="GJ82" i="28"/>
  <c r="FB85" i="28"/>
  <c r="FB88" i="28"/>
  <c r="GI96" i="28"/>
  <c r="GI106" i="28"/>
  <c r="EY108" i="28"/>
  <c r="EZ114" i="28"/>
  <c r="GI143" i="28"/>
  <c r="EW36" i="28"/>
  <c r="GG86" i="28"/>
  <c r="GG54" i="28"/>
  <c r="FV192" i="28"/>
  <c r="FO270" i="28"/>
  <c r="ED173" i="28"/>
  <c r="FT196" i="28"/>
  <c r="EH202" i="28"/>
  <c r="FR205" i="28"/>
  <c r="EQ208" i="28"/>
  <c r="FY251" i="28"/>
  <c r="EJ268" i="28"/>
  <c r="GL268" i="28"/>
  <c r="ED270" i="28"/>
  <c r="FX270" i="28"/>
  <c r="EX272" i="28"/>
  <c r="GM268" i="28"/>
  <c r="FC269" i="28"/>
  <c r="FY270" i="28"/>
  <c r="FW272" i="28"/>
  <c r="FZ173" i="28"/>
  <c r="FP193" i="28"/>
  <c r="GA270" i="28"/>
  <c r="FC191" i="28"/>
  <c r="EM200" i="28"/>
  <c r="FT269" i="28"/>
  <c r="EP270" i="28"/>
  <c r="GD270" i="28"/>
  <c r="EO171" i="28"/>
  <c r="ED184" i="28"/>
  <c r="EX197" i="28"/>
  <c r="EW200" i="28"/>
  <c r="EL206" i="28"/>
  <c r="FU213" i="28"/>
  <c r="FO268" i="28"/>
  <c r="EH269" i="28"/>
  <c r="FV269" i="28"/>
  <c r="EQ273" i="28"/>
  <c r="FA171" i="28"/>
  <c r="EP184" i="28"/>
  <c r="EI188" i="28"/>
  <c r="FV197" i="28"/>
  <c r="GM206" i="28"/>
  <c r="EE232" i="28"/>
  <c r="EN246" i="28"/>
  <c r="FV249" i="28"/>
  <c r="FY269" i="28"/>
  <c r="GK270" i="28"/>
  <c r="ES273" i="28"/>
  <c r="GI167" i="28"/>
  <c r="GJ184" i="28"/>
  <c r="EQ232" i="28"/>
  <c r="FW235" i="28"/>
  <c r="EQ246" i="28"/>
  <c r="FR268" i="28"/>
  <c r="EK269" i="28"/>
  <c r="EY270" i="28"/>
  <c r="GM273" i="28"/>
  <c r="EN181" i="28"/>
  <c r="EX192" i="28"/>
  <c r="FC246" i="28"/>
  <c r="FQ201" i="28"/>
  <c r="FZ268" i="28"/>
  <c r="FB270" i="28"/>
  <c r="GG21" i="28"/>
  <c r="EW48" i="28"/>
  <c r="EW35" i="28"/>
  <c r="GG92" i="28"/>
  <c r="GG65" i="28"/>
  <c r="EW97" i="28"/>
  <c r="GG32" i="28"/>
  <c r="EW68" i="28"/>
  <c r="GG81" i="28"/>
  <c r="GG47" i="28"/>
  <c r="EW79" i="28"/>
  <c r="GG94" i="28"/>
  <c r="GG38" i="28"/>
  <c r="EW63" i="28"/>
  <c r="EW70" i="28"/>
  <c r="GG37" i="28"/>
  <c r="EW31" i="28"/>
  <c r="GG34" i="28"/>
  <c r="GG53" i="28"/>
  <c r="GG69" i="28"/>
  <c r="GG273" i="28"/>
  <c r="EW89" i="28"/>
  <c r="EW169" i="28"/>
  <c r="GG110" i="28"/>
  <c r="EW269" i="28"/>
  <c r="GG72" i="28"/>
  <c r="EW144" i="28"/>
  <c r="EW52" i="28"/>
  <c r="EW87" i="28"/>
  <c r="EW248" i="28"/>
  <c r="EW272" i="28"/>
  <c r="ET273" i="28"/>
  <c r="EF272" i="28"/>
  <c r="GI272" i="28"/>
  <c r="EN272" i="28"/>
  <c r="GK272" i="28"/>
  <c r="FB273" i="28"/>
  <c r="EO272" i="28"/>
  <c r="FO273" i="28"/>
  <c r="FP273" i="28"/>
  <c r="EZ272" i="28"/>
  <c r="EG273" i="28"/>
  <c r="FR273" i="28"/>
  <c r="FU273" i="28"/>
  <c r="FV272" i="28"/>
  <c r="EP273" i="28"/>
  <c r="GB273" i="28"/>
  <c r="ER268" i="28"/>
  <c r="GB272" i="28"/>
  <c r="FW271" i="28"/>
  <c r="GC271" i="28"/>
  <c r="EI271" i="28"/>
  <c r="GD271" i="28"/>
  <c r="GI271" i="28"/>
  <c r="ER271" i="28"/>
  <c r="EU271" i="28"/>
  <c r="FQ271" i="28"/>
  <c r="FR271" i="28"/>
  <c r="GF268" i="28"/>
  <c r="GF269" i="28"/>
  <c r="EV313" i="28"/>
  <c r="GF271" i="28"/>
  <c r="EU268" i="28"/>
  <c r="FX268" i="28"/>
  <c r="EN268" i="28"/>
  <c r="GJ268" i="28"/>
  <c r="EZ268" i="28"/>
  <c r="GD268" i="28"/>
  <c r="EX268" i="28"/>
  <c r="FW269" i="28"/>
  <c r="EM269" i="28"/>
  <c r="GI269" i="28"/>
  <c r="EY269" i="28"/>
  <c r="FU268" i="28"/>
  <c r="EK268" i="28"/>
  <c r="FX269" i="28"/>
  <c r="EN269" i="28"/>
  <c r="GJ269" i="28"/>
  <c r="EZ269" i="28"/>
  <c r="GG268" i="28"/>
  <c r="EW268" i="28"/>
  <c r="EF268" i="28"/>
  <c r="FN268" i="28"/>
  <c r="FN269" i="28"/>
  <c r="ED269" i="28"/>
  <c r="FZ269" i="28"/>
  <c r="EP269" i="28"/>
  <c r="GL269" i="28"/>
  <c r="FB269" i="28"/>
  <c r="FP270" i="28"/>
  <c r="EF270" i="28"/>
  <c r="GB270" i="28"/>
  <c r="ER270" i="28"/>
  <c r="FU313" i="28"/>
  <c r="EK313" i="28"/>
  <c r="GG313" i="28"/>
  <c r="EW313" i="28"/>
  <c r="EI268" i="28"/>
  <c r="FQ270" i="28"/>
  <c r="EG270" i="28"/>
  <c r="GC270" i="28"/>
  <c r="ES270" i="28"/>
  <c r="FV313" i="28"/>
  <c r="EL313" i="28"/>
  <c r="GH313" i="28"/>
  <c r="EX313" i="28"/>
  <c r="FU271" i="28"/>
  <c r="EK271" i="28"/>
  <c r="GG271" i="28"/>
  <c r="EW271" i="28"/>
  <c r="FN272" i="28"/>
  <c r="ED272" i="28"/>
  <c r="FZ272" i="28"/>
  <c r="EP272" i="28"/>
  <c r="GL272" i="28"/>
  <c r="FB272" i="28"/>
  <c r="FS273" i="28"/>
  <c r="EI273" i="28"/>
  <c r="GE273" i="28"/>
  <c r="EU273" i="28"/>
  <c r="EL268" i="28"/>
  <c r="FQ269" i="28"/>
  <c r="EG269" i="28"/>
  <c r="FV271" i="28"/>
  <c r="EL271" i="28"/>
  <c r="GH271" i="28"/>
  <c r="EX271" i="28"/>
  <c r="FO272" i="28"/>
  <c r="EE272" i="28"/>
  <c r="GA272" i="28"/>
  <c r="EQ272" i="28"/>
  <c r="GM272" i="28"/>
  <c r="FC272" i="28"/>
  <c r="FT273" i="28"/>
  <c r="EJ273" i="28"/>
  <c r="GF273" i="28"/>
  <c r="EV273" i="28"/>
  <c r="EM313" i="28"/>
  <c r="EY313" i="28"/>
  <c r="EI270" i="28"/>
  <c r="EU270" i="28"/>
  <c r="EN271" i="28"/>
  <c r="EZ271" i="28"/>
  <c r="EG272" i="28"/>
  <c r="ES272" i="28"/>
  <c r="EL273" i="28"/>
  <c r="EX273" i="28"/>
  <c r="EN313" i="28"/>
  <c r="EZ313" i="28"/>
  <c r="EE269" i="28"/>
  <c r="EQ269" i="28"/>
  <c r="EJ270" i="28"/>
  <c r="EV270" i="28"/>
  <c r="EO271" i="28"/>
  <c r="FA271" i="28"/>
  <c r="EH272" i="28"/>
  <c r="ET272" i="28"/>
  <c r="EM273" i="28"/>
  <c r="EY273" i="28"/>
  <c r="EO313" i="28"/>
  <c r="FA313" i="28"/>
  <c r="EM268" i="28"/>
  <c r="EY268" i="28"/>
  <c r="EF269" i="28"/>
  <c r="ER269" i="28"/>
  <c r="EK270" i="28"/>
  <c r="EW270" i="28"/>
  <c r="ED271" i="28"/>
  <c r="EP271" i="28"/>
  <c r="FB271" i="28"/>
  <c r="EI272" i="28"/>
  <c r="EU272" i="28"/>
  <c r="EN273" i="28"/>
  <c r="EZ273" i="28"/>
  <c r="ED313" i="28"/>
  <c r="EP313" i="28"/>
  <c r="FB313" i="28"/>
  <c r="ES269" i="28"/>
  <c r="EL270" i="28"/>
  <c r="EX270" i="28"/>
  <c r="EE271" i="28"/>
  <c r="EQ271" i="28"/>
  <c r="FC271" i="28"/>
  <c r="EJ272" i="28"/>
  <c r="EV272" i="28"/>
  <c r="EO273" i="28"/>
  <c r="FA273" i="28"/>
  <c r="EE313" i="28"/>
  <c r="EQ313" i="28"/>
  <c r="FC313" i="28"/>
  <c r="EO268" i="28"/>
  <c r="EM270" i="28"/>
  <c r="EF271" i="28"/>
  <c r="EK272" i="28"/>
  <c r="ED273" i="28"/>
  <c r="EF313" i="28"/>
  <c r="ER313" i="28"/>
  <c r="EL121" i="28"/>
  <c r="FT124" i="28"/>
  <c r="EK128" i="28"/>
  <c r="GK131" i="28"/>
  <c r="FU134" i="28"/>
  <c r="GI135" i="28"/>
  <c r="GK137" i="28"/>
  <c r="GK138" i="28"/>
  <c r="FS140" i="28"/>
  <c r="FV146" i="28"/>
  <c r="FV154" i="28"/>
  <c r="GK155" i="28"/>
  <c r="FV173" i="28"/>
  <c r="EQ177" i="28"/>
  <c r="EX200" i="28"/>
  <c r="EQ221" i="28"/>
  <c r="EF145" i="28"/>
  <c r="FW156" i="28"/>
  <c r="FB165" i="28"/>
  <c r="FR171" i="28"/>
  <c r="FO177" i="28"/>
  <c r="FR200" i="28"/>
  <c r="FN165" i="28"/>
  <c r="EQ194" i="28"/>
  <c r="ED199" i="28"/>
  <c r="FN202" i="28"/>
  <c r="EO216" i="28"/>
  <c r="EJ120" i="28"/>
  <c r="FB123" i="28"/>
  <c r="FP128" i="28"/>
  <c r="GK129" i="28"/>
  <c r="FR136" i="28"/>
  <c r="EP139" i="28"/>
  <c r="GA142" i="28"/>
  <c r="EF152" i="28"/>
  <c r="GH154" i="28"/>
  <c r="GI156" i="28"/>
  <c r="EL199" i="28"/>
  <c r="FT133" i="28"/>
  <c r="EN125" i="28"/>
  <c r="GG128" i="28"/>
  <c r="GL129" i="28"/>
  <c r="EE131" i="28"/>
  <c r="FN132" i="28"/>
  <c r="GH133" i="28"/>
  <c r="GK134" i="28"/>
  <c r="EE138" i="28"/>
  <c r="FN139" i="28"/>
  <c r="EK141" i="28"/>
  <c r="GJ142" i="28"/>
  <c r="FB144" i="28"/>
  <c r="EQ147" i="28"/>
  <c r="FA148" i="28"/>
  <c r="EI152" i="28"/>
  <c r="GG153" i="28"/>
  <c r="GI154" i="28"/>
  <c r="EE156" i="28"/>
  <c r="FO174" i="28"/>
  <c r="FO197" i="28"/>
  <c r="EP199" i="28"/>
  <c r="EG205" i="28"/>
  <c r="GI210" i="28"/>
  <c r="EK222" i="28"/>
  <c r="FQ132" i="28"/>
  <c r="EQ152" i="28"/>
  <c r="GL154" i="28"/>
  <c r="EM188" i="28"/>
  <c r="EN201" i="28"/>
  <c r="EO222" i="28"/>
  <c r="EN247" i="28"/>
  <c r="EO119" i="28"/>
  <c r="GM123" i="28"/>
  <c r="FQ125" i="28"/>
  <c r="EO127" i="28"/>
  <c r="EW131" i="28"/>
  <c r="GH132" i="28"/>
  <c r="EE137" i="28"/>
  <c r="EO138" i="28"/>
  <c r="FA141" i="28"/>
  <c r="FP144" i="28"/>
  <c r="FO152" i="28"/>
  <c r="GK169" i="28"/>
  <c r="FO185" i="28"/>
  <c r="EQ188" i="28"/>
  <c r="GK197" i="28"/>
  <c r="EZ201" i="28"/>
  <c r="EI203" i="28"/>
  <c r="FY205" i="28"/>
  <c r="FW214" i="28"/>
  <c r="EW222" i="28"/>
  <c r="FY228" i="28"/>
  <c r="GG129" i="28"/>
  <c r="FS123" i="28"/>
  <c r="FA119" i="28"/>
  <c r="ED122" i="28"/>
  <c r="GK125" i="28"/>
  <c r="FR127" i="28"/>
  <c r="EF130" i="28"/>
  <c r="EY131" i="28"/>
  <c r="EH135" i="28"/>
  <c r="EF137" i="28"/>
  <c r="EQ138" i="28"/>
  <c r="FT141" i="28"/>
  <c r="FX144" i="28"/>
  <c r="GI147" i="28"/>
  <c r="ED154" i="28"/>
  <c r="EL156" i="28"/>
  <c r="EM179" i="28"/>
  <c r="FP185" i="28"/>
  <c r="FB188" i="28"/>
  <c r="EN193" i="28"/>
  <c r="FB201" i="28"/>
  <c r="FW203" i="28"/>
  <c r="EN208" i="28"/>
  <c r="EP217" i="28"/>
  <c r="GG245" i="28"/>
  <c r="GJ247" i="28"/>
  <c r="FQ250" i="28"/>
  <c r="FS127" i="28"/>
  <c r="EF129" i="28"/>
  <c r="EK130" i="28"/>
  <c r="EJ135" i="28"/>
  <c r="EQ137" i="28"/>
  <c r="EY138" i="28"/>
  <c r="EM140" i="28"/>
  <c r="EF146" i="28"/>
  <c r="GJ147" i="28"/>
  <c r="EI154" i="28"/>
  <c r="GI179" i="28"/>
  <c r="EL183" i="28"/>
  <c r="FS185" i="28"/>
  <c r="FC188" i="28"/>
  <c r="FP201" i="28"/>
  <c r="FN217" i="28"/>
  <c r="EJ242" i="28"/>
  <c r="GG250" i="28"/>
  <c r="FU140" i="28"/>
  <c r="FW119" i="28"/>
  <c r="EE124" i="28"/>
  <c r="FU127" i="28"/>
  <c r="EG129" i="28"/>
  <c r="EX130" i="28"/>
  <c r="FU131" i="28"/>
  <c r="EL133" i="28"/>
  <c r="FS135" i="28"/>
  <c r="FS137" i="28"/>
  <c r="EW140" i="28"/>
  <c r="GL141" i="28"/>
  <c r="FR143" i="28"/>
  <c r="GM147" i="28"/>
  <c r="EK149" i="28"/>
  <c r="EH151" i="28"/>
  <c r="EK164" i="28"/>
  <c r="EQ167" i="28"/>
  <c r="EI173" i="28"/>
  <c r="EI176" i="28"/>
  <c r="FA183" i="28"/>
  <c r="FC196" i="28"/>
  <c r="EZ208" i="28"/>
  <c r="FO226" i="28"/>
  <c r="GI242" i="28"/>
  <c r="FQ122" i="28"/>
  <c r="EL124" i="28"/>
  <c r="FN130" i="28"/>
  <c r="FY131" i="28"/>
  <c r="FX137" i="28"/>
  <c r="EY140" i="28"/>
  <c r="FT143" i="28"/>
  <c r="EY146" i="28"/>
  <c r="EN149" i="28"/>
  <c r="FQ155" i="28"/>
  <c r="FA156" i="28"/>
  <c r="FO167" i="28"/>
  <c r="GI193" i="28"/>
  <c r="FP196" i="28"/>
  <c r="FP198" i="28"/>
  <c r="EE206" i="28"/>
  <c r="EN215" i="28"/>
  <c r="GL217" i="28"/>
  <c r="FS223" i="28"/>
  <c r="GA226" i="28"/>
  <c r="FU229" i="28"/>
  <c r="EN118" i="28"/>
  <c r="EP118" i="28"/>
  <c r="FQ118" i="28"/>
  <c r="GH214" i="28"/>
  <c r="EE224" i="28"/>
  <c r="FR226" i="28"/>
  <c r="EN254" i="28"/>
  <c r="GM210" i="28"/>
  <c r="FC218" i="28"/>
  <c r="FU220" i="28"/>
  <c r="FN229" i="28"/>
  <c r="EO242" i="28"/>
  <c r="EI252" i="28"/>
  <c r="EQ218" i="28"/>
  <c r="EJ213" i="28"/>
  <c r="EM215" i="28"/>
  <c r="FX218" i="28"/>
  <c r="FR229" i="28"/>
  <c r="EG234" i="28"/>
  <c r="FR237" i="28"/>
  <c r="EO248" i="28"/>
  <c r="FZ250" i="28"/>
  <c r="FN252" i="28"/>
  <c r="FZ252" i="28"/>
  <c r="GL218" i="28"/>
  <c r="EG225" i="28"/>
  <c r="FY227" i="28"/>
  <c r="FA240" i="28"/>
  <c r="EO245" i="28"/>
  <c r="ED211" i="28"/>
  <c r="FY215" i="28"/>
  <c r="EM221" i="28"/>
  <c r="FA209" i="28"/>
  <c r="GI215" i="28"/>
  <c r="EO238" i="28"/>
  <c r="FV245" i="28"/>
  <c r="EK247" i="28"/>
  <c r="FV209" i="28"/>
  <c r="FQ211" i="28"/>
  <c r="ED214" i="28"/>
  <c r="GJ215" i="28"/>
  <c r="GA217" i="28"/>
  <c r="FP221" i="28"/>
  <c r="EK230" i="28"/>
  <c r="FP238" i="28"/>
  <c r="FQ243" i="28"/>
  <c r="FO249" i="28"/>
  <c r="EJ251" i="28"/>
  <c r="FC224" i="28"/>
  <c r="EO234" i="28"/>
  <c r="EL214" i="28"/>
  <c r="FY219" i="28"/>
  <c r="FA228" i="28"/>
  <c r="GG230" i="28"/>
  <c r="EI233" i="28"/>
  <c r="GK238" i="28"/>
  <c r="GG243" i="28"/>
  <c r="EQ247" i="28"/>
  <c r="FQ249" i="28"/>
  <c r="FU251" i="28"/>
  <c r="EV222" i="28"/>
  <c r="GF39" i="28"/>
  <c r="GF68" i="28"/>
  <c r="EV90" i="28"/>
  <c r="EV38" i="28"/>
  <c r="GF79" i="28"/>
  <c r="EV196" i="28"/>
  <c r="EV87" i="28"/>
  <c r="EV88" i="28"/>
  <c r="EV119" i="28"/>
  <c r="GF23" i="28"/>
  <c r="GF37" i="28"/>
  <c r="EV141" i="28"/>
  <c r="GF174" i="28"/>
  <c r="EV35" i="28"/>
  <c r="GF54" i="28"/>
  <c r="EV111" i="28"/>
  <c r="GF52" i="28"/>
  <c r="GF140" i="28"/>
  <c r="GF143" i="28"/>
  <c r="EV19" i="28"/>
  <c r="GF27" i="28"/>
  <c r="EV171" i="28"/>
  <c r="EV28" i="28"/>
  <c r="EV129" i="28"/>
  <c r="EV64" i="28"/>
  <c r="EV114" i="28"/>
  <c r="GF124" i="28"/>
  <c r="EV133" i="28"/>
  <c r="EV187" i="28"/>
  <c r="EV208" i="28"/>
  <c r="GF210" i="28"/>
  <c r="GF108" i="28"/>
  <c r="GF216" i="28"/>
  <c r="GF42" i="28"/>
  <c r="EV96" i="28"/>
  <c r="GF134" i="28"/>
  <c r="GF136" i="28"/>
  <c r="GF179" i="28"/>
  <c r="GF155" i="28"/>
  <c r="GF191" i="28"/>
  <c r="EV234" i="28"/>
  <c r="EJ266" i="28"/>
  <c r="GM266" i="28"/>
  <c r="EU94" i="28"/>
  <c r="EU61" i="28"/>
  <c r="GE47" i="28"/>
  <c r="GE67" i="28"/>
  <c r="EU37" i="28"/>
  <c r="EU123" i="28"/>
  <c r="GE34" i="28"/>
  <c r="EU66" i="28"/>
  <c r="GE85" i="28"/>
  <c r="GE145" i="28"/>
  <c r="GE86" i="28"/>
  <c r="GE71" i="28"/>
  <c r="GE81" i="28"/>
  <c r="GE138" i="28"/>
  <c r="EU147" i="28"/>
  <c r="GE253" i="28"/>
  <c r="EU106" i="28"/>
  <c r="EU53" i="28"/>
  <c r="GE249" i="28"/>
  <c r="EU25" i="28"/>
  <c r="EU41" i="28"/>
  <c r="EU65" i="28"/>
  <c r="EU91" i="28"/>
  <c r="GE141" i="28"/>
  <c r="GE140" i="28"/>
  <c r="EU19" i="28"/>
  <c r="EU256" i="28"/>
  <c r="EU247" i="28"/>
  <c r="EU137" i="28"/>
  <c r="GE206" i="28"/>
  <c r="EU60" i="28"/>
  <c r="EU32" i="28"/>
  <c r="GE146" i="28"/>
  <c r="EU84" i="28"/>
  <c r="GH210" i="28"/>
  <c r="EX210" i="28"/>
  <c r="FS33" i="28"/>
  <c r="EI33" i="28"/>
  <c r="FN35" i="28"/>
  <c r="ED35" i="28"/>
  <c r="FZ35" i="28"/>
  <c r="EP35" i="28"/>
  <c r="FV36" i="28"/>
  <c r="FW43" i="28"/>
  <c r="EM43" i="28"/>
  <c r="FA61" i="28"/>
  <c r="EX71" i="28"/>
  <c r="GH71" i="28"/>
  <c r="EW77" i="28"/>
  <c r="GG77" i="28"/>
  <c r="EJ202" i="28"/>
  <c r="FT202" i="28"/>
  <c r="FW206" i="28"/>
  <c r="EM206" i="28"/>
  <c r="GI206" i="28"/>
  <c r="EY206" i="28"/>
  <c r="EY25" i="28"/>
  <c r="EE19" i="28"/>
  <c r="EO23" i="28"/>
  <c r="GF15" i="28"/>
  <c r="GJ16" i="28"/>
  <c r="EF19" i="28"/>
  <c r="FY19" i="28"/>
  <c r="FR20" i="28"/>
  <c r="EZ21" i="28"/>
  <c r="EN22" i="28"/>
  <c r="EW23" i="28"/>
  <c r="EM24" i="28"/>
  <c r="GL24" i="28"/>
  <c r="FQ25" i="28"/>
  <c r="EY26" i="28"/>
  <c r="EE28" i="28"/>
  <c r="GE28" i="28"/>
  <c r="GF30" i="28"/>
  <c r="EU31" i="28"/>
  <c r="FR32" i="28"/>
  <c r="EV33" i="28"/>
  <c r="GF33" i="28"/>
  <c r="EM37" i="28"/>
  <c r="FW37" i="28"/>
  <c r="EY37" i="28"/>
  <c r="GI37" i="28"/>
  <c r="GA45" i="28"/>
  <c r="GA47" i="28"/>
  <c r="EQ47" i="28"/>
  <c r="FC47" i="28"/>
  <c r="GM47" i="28"/>
  <c r="EK53" i="28"/>
  <c r="FU53" i="28"/>
  <c r="GF53" i="28"/>
  <c r="EN74" i="28"/>
  <c r="FX74" i="28"/>
  <c r="EE99" i="28"/>
  <c r="FO99" i="28"/>
  <c r="EZ134" i="28"/>
  <c r="GJ134" i="28"/>
  <c r="EH16" i="28"/>
  <c r="FS20" i="28"/>
  <c r="FR21" i="28"/>
  <c r="FR22" i="28"/>
  <c r="FU25" i="28"/>
  <c r="EG28" i="28"/>
  <c r="FN40" i="28"/>
  <c r="ED40" i="28"/>
  <c r="FZ40" i="28"/>
  <c r="EP40" i="28"/>
  <c r="EK45" i="28"/>
  <c r="FU45" i="28"/>
  <c r="FP47" i="28"/>
  <c r="EF47" i="28"/>
  <c r="EL60" i="28"/>
  <c r="FV60" i="28"/>
  <c r="EX60" i="28"/>
  <c r="GH60" i="28"/>
  <c r="ED72" i="28"/>
  <c r="FN72" i="28"/>
  <c r="EP72" i="28"/>
  <c r="FZ72" i="28"/>
  <c r="GG84" i="28"/>
  <c r="EW84" i="28"/>
  <c r="EI89" i="28"/>
  <c r="FS89" i="28"/>
  <c r="EU89" i="28"/>
  <c r="GE89" i="28"/>
  <c r="ED137" i="28"/>
  <c r="FN137" i="28"/>
  <c r="FZ137" i="28"/>
  <c r="EP137" i="28"/>
  <c r="FB137" i="28"/>
  <c r="GL137" i="28"/>
  <c r="EV21" i="28"/>
  <c r="EX15" i="28"/>
  <c r="GI15" i="28"/>
  <c r="EO17" i="28"/>
  <c r="EQ18" i="28"/>
  <c r="FT21" i="28"/>
  <c r="FR23" i="28"/>
  <c r="EU24" i="28"/>
  <c r="FX25" i="28"/>
  <c r="FQ26" i="28"/>
  <c r="GJ28" i="28"/>
  <c r="EJ30" i="28"/>
  <c r="FT32" i="28"/>
  <c r="EG34" i="28"/>
  <c r="FX38" i="28"/>
  <c r="EN38" i="28"/>
  <c r="EE40" i="28"/>
  <c r="FO40" i="28"/>
  <c r="EQ40" i="28"/>
  <c r="GA40" i="28"/>
  <c r="FW41" i="28"/>
  <c r="EL45" i="28"/>
  <c r="FV45" i="28"/>
  <c r="EG62" i="28"/>
  <c r="EG65" i="28"/>
  <c r="EG79" i="28"/>
  <c r="EN54" i="28"/>
  <c r="FX54" i="28"/>
  <c r="GL15" i="28"/>
  <c r="EN16" i="28"/>
  <c r="FO18" i="28"/>
  <c r="EQ19" i="28"/>
  <c r="FV21" i="28"/>
  <c r="EH25" i="28"/>
  <c r="EN28" i="28"/>
  <c r="EI34" i="28"/>
  <c r="FS34" i="28"/>
  <c r="EO38" i="28"/>
  <c r="FY38" i="28"/>
  <c r="FA38" i="28"/>
  <c r="GK38" i="28"/>
  <c r="FX81" i="28"/>
  <c r="GI43" i="28"/>
  <c r="EO48" i="28"/>
  <c r="FY48" i="28"/>
  <c r="EZ54" i="28"/>
  <c r="FR57" i="28"/>
  <c r="EH57" i="28"/>
  <c r="KY59" i="28"/>
  <c r="KX59" i="28"/>
  <c r="EH62" i="28"/>
  <c r="EN64" i="28"/>
  <c r="FX64" i="28"/>
  <c r="FR69" i="28"/>
  <c r="EH69" i="28"/>
  <c r="EH79" i="28"/>
  <c r="EW83" i="28"/>
  <c r="GG83" i="28"/>
  <c r="FU88" i="28"/>
  <c r="EK88" i="28"/>
  <c r="FY95" i="28"/>
  <c r="EO95" i="28"/>
  <c r="GK19" i="28"/>
  <c r="GH24" i="28"/>
  <c r="EX24" i="28"/>
  <c r="GG25" i="28"/>
  <c r="FT26" i="28"/>
  <c r="FP31" i="28"/>
  <c r="EM32" i="28"/>
  <c r="EI57" i="28"/>
  <c r="FS57" i="28"/>
  <c r="GE57" i="28"/>
  <c r="FX61" i="28"/>
  <c r="EN61" i="28"/>
  <c r="FW63" i="28"/>
  <c r="EM63" i="28"/>
  <c r="FY64" i="28"/>
  <c r="EO64" i="28"/>
  <c r="FU67" i="28"/>
  <c r="EK67" i="28"/>
  <c r="EW67" i="28"/>
  <c r="GG67" i="28"/>
  <c r="FO93" i="28"/>
  <c r="EE93" i="28"/>
  <c r="EQ93" i="28"/>
  <c r="GA93" i="28"/>
  <c r="FC93" i="28"/>
  <c r="GM93" i="28"/>
  <c r="EF94" i="28"/>
  <c r="ED95" i="28"/>
  <c r="FN95" i="28"/>
  <c r="EP95" i="28"/>
  <c r="FZ95" i="28"/>
  <c r="FB95" i="28"/>
  <c r="GL95" i="28"/>
  <c r="FQ80" i="28"/>
  <c r="EG80" i="28"/>
  <c r="EH115" i="28"/>
  <c r="FR115" i="28"/>
  <c r="EI118" i="28"/>
  <c r="FS118" i="28"/>
  <c r="EG43" i="28"/>
  <c r="KV44" i="28"/>
  <c r="KT44" i="28"/>
  <c r="GE59" i="28"/>
  <c r="EN63" i="28"/>
  <c r="FX63" i="28"/>
  <c r="GJ63" i="28"/>
  <c r="EZ63" i="28"/>
  <c r="B29" i="28"/>
  <c r="B18" i="36" s="1"/>
  <c r="B41" i="28"/>
  <c r="B30" i="36" s="1"/>
  <c r="B53" i="28"/>
  <c r="B42" i="36" s="1"/>
  <c r="B65" i="28"/>
  <c r="B54" i="36" s="1"/>
  <c r="B77" i="28"/>
  <c r="B66" i="36" s="1"/>
  <c r="B89" i="28"/>
  <c r="B78" i="36" s="1"/>
  <c r="B101" i="28"/>
  <c r="B90" i="36" s="1"/>
  <c r="B113" i="28"/>
  <c r="B102" i="36" s="1"/>
  <c r="B125" i="28"/>
  <c r="B114" i="36" s="1"/>
  <c r="B137" i="28"/>
  <c r="B126" i="36" s="1"/>
  <c r="B149" i="28"/>
  <c r="B138" i="36" s="1"/>
  <c r="B161" i="28"/>
  <c r="B150" i="36" s="1"/>
  <c r="B173" i="28"/>
  <c r="B162" i="36" s="1"/>
  <c r="B185" i="28"/>
  <c r="B174" i="36" s="1"/>
  <c r="B197" i="28"/>
  <c r="B186" i="36" s="1"/>
  <c r="B209" i="28"/>
  <c r="B198" i="36" s="1"/>
  <c r="B221" i="28"/>
  <c r="B210" i="36" s="1"/>
  <c r="B233" i="28"/>
  <c r="B222" i="36" s="1"/>
  <c r="B30" i="28"/>
  <c r="B19" i="36" s="1"/>
  <c r="B42" i="28"/>
  <c r="B31" i="36" s="1"/>
  <c r="B54" i="28"/>
  <c r="B43" i="36" s="1"/>
  <c r="B66" i="28"/>
  <c r="B55" i="36" s="1"/>
  <c r="B78" i="28"/>
  <c r="B67" i="36" s="1"/>
  <c r="B90" i="28"/>
  <c r="B79" i="36" s="1"/>
  <c r="B102" i="28"/>
  <c r="B91" i="36" s="1"/>
  <c r="B114" i="28"/>
  <c r="B103" i="36" s="1"/>
  <c r="B126" i="28"/>
  <c r="B115" i="36" s="1"/>
  <c r="B138" i="28"/>
  <c r="B127" i="36" s="1"/>
  <c r="B150" i="28"/>
  <c r="B139" i="36" s="1"/>
  <c r="B162" i="28"/>
  <c r="B151" i="36" s="1"/>
  <c r="B174" i="28"/>
  <c r="B163" i="36" s="1"/>
  <c r="B186" i="28"/>
  <c r="B175" i="36" s="1"/>
  <c r="B198" i="28"/>
  <c r="B187" i="36" s="1"/>
  <c r="B210" i="28"/>
  <c r="B199" i="36" s="1"/>
  <c r="B222" i="28"/>
  <c r="B211" i="36" s="1"/>
  <c r="B234" i="28"/>
  <c r="B223" i="36" s="1"/>
  <c r="B31" i="28"/>
  <c r="B20" i="36" s="1"/>
  <c r="B43" i="28"/>
  <c r="B32" i="36" s="1"/>
  <c r="B55" i="28"/>
  <c r="B44" i="36" s="1"/>
  <c r="B67" i="28"/>
  <c r="B56" i="36" s="1"/>
  <c r="B79" i="28"/>
  <c r="B68" i="36" s="1"/>
  <c r="B91" i="28"/>
  <c r="B80" i="36" s="1"/>
  <c r="B103" i="28"/>
  <c r="B92" i="36" s="1"/>
  <c r="B115" i="28"/>
  <c r="B104" i="36" s="1"/>
  <c r="B127" i="28"/>
  <c r="B116" i="36" s="1"/>
  <c r="B139" i="28"/>
  <c r="B128" i="36" s="1"/>
  <c r="B151" i="28"/>
  <c r="B140" i="36" s="1"/>
  <c r="B163" i="28"/>
  <c r="B152" i="36" s="1"/>
  <c r="B175" i="28"/>
  <c r="B164" i="36" s="1"/>
  <c r="B187" i="28"/>
  <c r="B176" i="36" s="1"/>
  <c r="B199" i="28"/>
  <c r="B188" i="36" s="1"/>
  <c r="B211" i="28"/>
  <c r="B200" i="36" s="1"/>
  <c r="B223" i="28"/>
  <c r="B212" i="36" s="1"/>
  <c r="B235" i="28"/>
  <c r="B224" i="36" s="1"/>
  <c r="B20" i="28"/>
  <c r="B32" i="28"/>
  <c r="B21" i="36" s="1"/>
  <c r="B44" i="28"/>
  <c r="B33" i="36" s="1"/>
  <c r="B56" i="28"/>
  <c r="B45" i="36" s="1"/>
  <c r="B68" i="28"/>
  <c r="B57" i="36" s="1"/>
  <c r="B80" i="28"/>
  <c r="B69" i="36" s="1"/>
  <c r="B92" i="28"/>
  <c r="B81" i="36" s="1"/>
  <c r="B104" i="28"/>
  <c r="B93" i="36" s="1"/>
  <c r="B116" i="28"/>
  <c r="B105" i="36" s="1"/>
  <c r="B128" i="28"/>
  <c r="B117" i="36" s="1"/>
  <c r="B140" i="28"/>
  <c r="B129" i="36" s="1"/>
  <c r="B152" i="28"/>
  <c r="B141" i="36" s="1"/>
  <c r="B164" i="28"/>
  <c r="B153" i="36" s="1"/>
  <c r="B176" i="28"/>
  <c r="B165" i="36" s="1"/>
  <c r="B188" i="28"/>
  <c r="B177" i="36" s="1"/>
  <c r="B200" i="28"/>
  <c r="B189" i="36" s="1"/>
  <c r="B212" i="28"/>
  <c r="B201" i="36" s="1"/>
  <c r="B224" i="28"/>
  <c r="B213" i="36" s="1"/>
  <c r="B21" i="28"/>
  <c r="GW21" i="28" s="1"/>
  <c r="B33" i="28"/>
  <c r="B22" i="36" s="1"/>
  <c r="B45" i="28"/>
  <c r="B34" i="36" s="1"/>
  <c r="B57" i="28"/>
  <c r="B46" i="36" s="1"/>
  <c r="B69" i="28"/>
  <c r="B58" i="36" s="1"/>
  <c r="B81" i="28"/>
  <c r="B70" i="36" s="1"/>
  <c r="B93" i="28"/>
  <c r="B82" i="36" s="1"/>
  <c r="B105" i="28"/>
  <c r="B94" i="36" s="1"/>
  <c r="B117" i="28"/>
  <c r="B106" i="36" s="1"/>
  <c r="B129" i="28"/>
  <c r="B118" i="36" s="1"/>
  <c r="B141" i="28"/>
  <c r="B130" i="36" s="1"/>
  <c r="B153" i="28"/>
  <c r="B142" i="36" s="1"/>
  <c r="B165" i="28"/>
  <c r="B154" i="36" s="1"/>
  <c r="B177" i="28"/>
  <c r="B166" i="36" s="1"/>
  <c r="B189" i="28"/>
  <c r="B178" i="36" s="1"/>
  <c r="B201" i="28"/>
  <c r="B190" i="36" s="1"/>
  <c r="B213" i="28"/>
  <c r="B202" i="36" s="1"/>
  <c r="B225" i="28"/>
  <c r="B214" i="36" s="1"/>
  <c r="B22" i="28"/>
  <c r="B34" i="28"/>
  <c r="B23" i="36" s="1"/>
  <c r="B46" i="28"/>
  <c r="B35" i="36" s="1"/>
  <c r="B58" i="28"/>
  <c r="B47" i="36" s="1"/>
  <c r="B70" i="28"/>
  <c r="B59" i="36" s="1"/>
  <c r="B82" i="28"/>
  <c r="B71" i="36" s="1"/>
  <c r="B94" i="28"/>
  <c r="B83" i="36" s="1"/>
  <c r="B106" i="28"/>
  <c r="B95" i="36" s="1"/>
  <c r="B118" i="28"/>
  <c r="B107" i="36" s="1"/>
  <c r="B130" i="28"/>
  <c r="B119" i="36" s="1"/>
  <c r="B142" i="28"/>
  <c r="B131" i="36" s="1"/>
  <c r="B154" i="28"/>
  <c r="B143" i="36" s="1"/>
  <c r="B166" i="28"/>
  <c r="B155" i="36" s="1"/>
  <c r="B178" i="28"/>
  <c r="B167" i="36" s="1"/>
  <c r="B190" i="28"/>
  <c r="B179" i="36" s="1"/>
  <c r="B202" i="28"/>
  <c r="B191" i="36" s="1"/>
  <c r="B214" i="28"/>
  <c r="B203" i="36" s="1"/>
  <c r="B226" i="28"/>
  <c r="B215" i="36" s="1"/>
  <c r="B23" i="28"/>
  <c r="B35" i="28"/>
  <c r="B24" i="36" s="1"/>
  <c r="B47" i="28"/>
  <c r="B36" i="36" s="1"/>
  <c r="B59" i="28"/>
  <c r="B48" i="36" s="1"/>
  <c r="B71" i="28"/>
  <c r="B60" i="36" s="1"/>
  <c r="B83" i="28"/>
  <c r="B72" i="36" s="1"/>
  <c r="B95" i="28"/>
  <c r="B84" i="36" s="1"/>
  <c r="B107" i="28"/>
  <c r="B96" i="36" s="1"/>
  <c r="B119" i="28"/>
  <c r="B108" i="36" s="1"/>
  <c r="B131" i="28"/>
  <c r="B120" i="36" s="1"/>
  <c r="B143" i="28"/>
  <c r="B132" i="36" s="1"/>
  <c r="B155" i="28"/>
  <c r="B144" i="36" s="1"/>
  <c r="B167" i="28"/>
  <c r="B156" i="36" s="1"/>
  <c r="B179" i="28"/>
  <c r="B168" i="36" s="1"/>
  <c r="B191" i="28"/>
  <c r="B180" i="36" s="1"/>
  <c r="B203" i="28"/>
  <c r="B192" i="36" s="1"/>
  <c r="B215" i="28"/>
  <c r="B204" i="36" s="1"/>
  <c r="B227" i="28"/>
  <c r="B216" i="36" s="1"/>
  <c r="B24" i="28"/>
  <c r="B36" i="28"/>
  <c r="B25" i="36" s="1"/>
  <c r="B48" i="28"/>
  <c r="B37" i="36" s="1"/>
  <c r="B60" i="28"/>
  <c r="B49" i="36" s="1"/>
  <c r="B72" i="28"/>
  <c r="B61" i="36" s="1"/>
  <c r="B84" i="28"/>
  <c r="B73" i="36" s="1"/>
  <c r="B96" i="28"/>
  <c r="B85" i="36" s="1"/>
  <c r="B108" i="28"/>
  <c r="B97" i="36" s="1"/>
  <c r="B120" i="28"/>
  <c r="B109" i="36" s="1"/>
  <c r="B132" i="28"/>
  <c r="B121" i="36" s="1"/>
  <c r="B144" i="28"/>
  <c r="B133" i="36" s="1"/>
  <c r="B156" i="28"/>
  <c r="B145" i="36" s="1"/>
  <c r="B168" i="28"/>
  <c r="B157" i="36" s="1"/>
  <c r="B180" i="28"/>
  <c r="B169" i="36" s="1"/>
  <c r="B192" i="28"/>
  <c r="B181" i="36" s="1"/>
  <c r="B204" i="28"/>
  <c r="B193" i="36" s="1"/>
  <c r="B216" i="28"/>
  <c r="B205" i="36" s="1"/>
  <c r="B228" i="28"/>
  <c r="B217" i="36" s="1"/>
  <c r="B25" i="28"/>
  <c r="GW25" i="28" s="1"/>
  <c r="B37" i="28"/>
  <c r="B26" i="36" s="1"/>
  <c r="B49" i="28"/>
  <c r="B38" i="36" s="1"/>
  <c r="B61" i="28"/>
  <c r="B50" i="36" s="1"/>
  <c r="B73" i="28"/>
  <c r="B62" i="36" s="1"/>
  <c r="B85" i="28"/>
  <c r="B74" i="36" s="1"/>
  <c r="B97" i="28"/>
  <c r="B86" i="36" s="1"/>
  <c r="B109" i="28"/>
  <c r="B98" i="36" s="1"/>
  <c r="B121" i="28"/>
  <c r="B110" i="36" s="1"/>
  <c r="B133" i="28"/>
  <c r="B122" i="36" s="1"/>
  <c r="B145" i="28"/>
  <c r="B134" i="36" s="1"/>
  <c r="B157" i="28"/>
  <c r="B146" i="36" s="1"/>
  <c r="B169" i="28"/>
  <c r="B158" i="36" s="1"/>
  <c r="B181" i="28"/>
  <c r="B170" i="36" s="1"/>
  <c r="B193" i="28"/>
  <c r="B182" i="36" s="1"/>
  <c r="B205" i="28"/>
  <c r="B194" i="36" s="1"/>
  <c r="B217" i="28"/>
  <c r="B206" i="36" s="1"/>
  <c r="B229" i="28"/>
  <c r="B218" i="36" s="1"/>
  <c r="B26" i="28"/>
  <c r="B38" i="28"/>
  <c r="B27" i="36" s="1"/>
  <c r="B50" i="28"/>
  <c r="B39" i="36" s="1"/>
  <c r="B62" i="28"/>
  <c r="B51" i="36" s="1"/>
  <c r="B74" i="28"/>
  <c r="B63" i="36" s="1"/>
  <c r="B86" i="28"/>
  <c r="B75" i="36" s="1"/>
  <c r="B98" i="28"/>
  <c r="B87" i="36" s="1"/>
  <c r="B110" i="28"/>
  <c r="B99" i="36" s="1"/>
  <c r="B122" i="28"/>
  <c r="B111" i="36" s="1"/>
  <c r="B134" i="28"/>
  <c r="B123" i="36" s="1"/>
  <c r="B146" i="28"/>
  <c r="B135" i="36" s="1"/>
  <c r="B158" i="28"/>
  <c r="B147" i="36" s="1"/>
  <c r="B170" i="28"/>
  <c r="B159" i="36" s="1"/>
  <c r="B182" i="28"/>
  <c r="B171" i="36" s="1"/>
  <c r="B194" i="28"/>
  <c r="B183" i="36" s="1"/>
  <c r="B206" i="28"/>
  <c r="B195" i="36" s="1"/>
  <c r="B218" i="28"/>
  <c r="B207" i="36" s="1"/>
  <c r="B230" i="28"/>
  <c r="B219" i="36" s="1"/>
  <c r="B27" i="28"/>
  <c r="B39" i="28"/>
  <c r="B28" i="36" s="1"/>
  <c r="B51" i="28"/>
  <c r="B40" i="36" s="1"/>
  <c r="B63" i="28"/>
  <c r="B52" i="36" s="1"/>
  <c r="B75" i="28"/>
  <c r="B64" i="36" s="1"/>
  <c r="B87" i="28"/>
  <c r="B76" i="36" s="1"/>
  <c r="B99" i="28"/>
  <c r="B88" i="36" s="1"/>
  <c r="B111" i="28"/>
  <c r="B100" i="36" s="1"/>
  <c r="B123" i="28"/>
  <c r="B112" i="36" s="1"/>
  <c r="B135" i="28"/>
  <c r="B124" i="36" s="1"/>
  <c r="B147" i="28"/>
  <c r="B136" i="36" s="1"/>
  <c r="B159" i="28"/>
  <c r="B148" i="36" s="1"/>
  <c r="B171" i="28"/>
  <c r="B160" i="36" s="1"/>
  <c r="B183" i="28"/>
  <c r="B172" i="36" s="1"/>
  <c r="B195" i="28"/>
  <c r="B184" i="36" s="1"/>
  <c r="B207" i="28"/>
  <c r="B196" i="36" s="1"/>
  <c r="B219" i="28"/>
  <c r="B208" i="36" s="1"/>
  <c r="B231" i="28"/>
  <c r="B220" i="36" s="1"/>
  <c r="B28" i="28"/>
  <c r="B40" i="28"/>
  <c r="B29" i="36" s="1"/>
  <c r="B52" i="28"/>
  <c r="B41" i="36" s="1"/>
  <c r="B64" i="28"/>
  <c r="B53" i="36" s="1"/>
  <c r="B76" i="28"/>
  <c r="B65" i="36" s="1"/>
  <c r="B88" i="28"/>
  <c r="B77" i="36" s="1"/>
  <c r="B100" i="28"/>
  <c r="B89" i="36" s="1"/>
  <c r="B112" i="28"/>
  <c r="B101" i="36" s="1"/>
  <c r="B124" i="28"/>
  <c r="B113" i="36" s="1"/>
  <c r="B136" i="28"/>
  <c r="B125" i="36" s="1"/>
  <c r="B148" i="28"/>
  <c r="B137" i="36" s="1"/>
  <c r="B160" i="28"/>
  <c r="B149" i="36" s="1"/>
  <c r="B172" i="28"/>
  <c r="B161" i="36" s="1"/>
  <c r="B184" i="28"/>
  <c r="B173" i="36" s="1"/>
  <c r="B196" i="28"/>
  <c r="B185" i="36" s="1"/>
  <c r="B208" i="28"/>
  <c r="B197" i="36" s="1"/>
  <c r="B220" i="28"/>
  <c r="B209" i="36" s="1"/>
  <c r="B232" i="28"/>
  <c r="B221" i="36" s="1"/>
  <c r="GL20" i="28"/>
  <c r="EG21" i="28"/>
  <c r="GI22" i="28"/>
  <c r="GH23" i="28"/>
  <c r="FV24" i="28"/>
  <c r="GK25" i="28"/>
  <c r="FX26" i="28"/>
  <c r="EH31" i="28"/>
  <c r="GJ32" i="28"/>
  <c r="ED33" i="28"/>
  <c r="FN33" i="28"/>
  <c r="GE33" i="28"/>
  <c r="FB40" i="28"/>
  <c r="EH43" i="28"/>
  <c r="FA44" i="28"/>
  <c r="FU47" i="28"/>
  <c r="EK47" i="28"/>
  <c r="GF59" i="28"/>
  <c r="EH70" i="28"/>
  <c r="FR70" i="28"/>
  <c r="KW86" i="28"/>
  <c r="KY86" i="28"/>
  <c r="KX86" i="28"/>
  <c r="EV118" i="28"/>
  <c r="GF118" i="28"/>
  <c r="FO119" i="28"/>
  <c r="EE119" i="28"/>
  <c r="GA119" i="28"/>
  <c r="EQ119" i="28"/>
  <c r="EM25" i="28"/>
  <c r="EO61" i="28"/>
  <c r="FY61" i="28"/>
  <c r="GI21" i="28"/>
  <c r="GL22" i="28"/>
  <c r="GJ23" i="28"/>
  <c r="EP27" i="28"/>
  <c r="FZ27" i="28"/>
  <c r="FT40" i="28"/>
  <c r="EJ40" i="28"/>
  <c r="GF40" i="28"/>
  <c r="EV40" i="28"/>
  <c r="FS44" i="28"/>
  <c r="EI44" i="28"/>
  <c r="EU44" i="28"/>
  <c r="GE44" i="28"/>
  <c r="FC55" i="28"/>
  <c r="GM55" i="28"/>
  <c r="EW66" i="28"/>
  <c r="GG66" i="28"/>
  <c r="EI70" i="28"/>
  <c r="FS70" i="28"/>
  <c r="EF73" i="28"/>
  <c r="GF75" i="28"/>
  <c r="EV75" i="28"/>
  <c r="GM19" i="28"/>
  <c r="FT15" i="28"/>
  <c r="GK23" i="28"/>
  <c r="FZ24" i="28"/>
  <c r="EK31" i="28"/>
  <c r="EY36" i="28"/>
  <c r="EH38" i="28"/>
  <c r="FR38" i="28"/>
  <c r="EG41" i="28"/>
  <c r="EH42" i="28"/>
  <c r="FR42" i="28"/>
  <c r="EJ44" i="28"/>
  <c r="FT44" i="28"/>
  <c r="EV44" i="28"/>
  <c r="GF44" i="28"/>
  <c r="EI56" i="28"/>
  <c r="FS56" i="28"/>
  <c r="KY66" i="28"/>
  <c r="KX66" i="28"/>
  <c r="KW66" i="28"/>
  <c r="EG73" i="28"/>
  <c r="EK75" i="28"/>
  <c r="FU75" i="28"/>
  <c r="GG75" i="28"/>
  <c r="EH78" i="28"/>
  <c r="FR78" i="28"/>
  <c r="EK108" i="28"/>
  <c r="FU108" i="28"/>
  <c r="GG108" i="28"/>
  <c r="EW108" i="28"/>
  <c r="EO109" i="28"/>
  <c r="FY109" i="28"/>
  <c r="FA109" i="28"/>
  <c r="GK109" i="28"/>
  <c r="GM23" i="28"/>
  <c r="EX25" i="28"/>
  <c r="GM26" i="28"/>
  <c r="FY28" i="28"/>
  <c r="EO28" i="28"/>
  <c r="FP28" i="28"/>
  <c r="EN35" i="28"/>
  <c r="FX35" i="28"/>
  <c r="GJ35" i="28"/>
  <c r="EZ35" i="28"/>
  <c r="FW35" i="28"/>
  <c r="EU38" i="28"/>
  <c r="GE38" i="28"/>
  <c r="FW54" i="28"/>
  <c r="EM54" i="28"/>
  <c r="EY54" i="28"/>
  <c r="GI54" i="28"/>
  <c r="GF56" i="28"/>
  <c r="EV56" i="28"/>
  <c r="EI107" i="28"/>
  <c r="FS107" i="28"/>
  <c r="GE107" i="28"/>
  <c r="EU107" i="28"/>
  <c r="EZ36" i="28"/>
  <c r="FB38" i="28"/>
  <c r="EG39" i="28"/>
  <c r="FN42" i="28"/>
  <c r="FP45" i="28"/>
  <c r="FX104" i="28"/>
  <c r="GA46" i="28"/>
  <c r="GL48" i="28"/>
  <c r="EJ50" i="28"/>
  <c r="EJ51" i="28"/>
  <c r="EK52" i="28"/>
  <c r="GH53" i="28"/>
  <c r="FQ54" i="28"/>
  <c r="EO57" i="28"/>
  <c r="EO59" i="28"/>
  <c r="GK59" i="28"/>
  <c r="EI62" i="28"/>
  <c r="FB64" i="28"/>
  <c r="GH65" i="28"/>
  <c r="FW68" i="28"/>
  <c r="EH73" i="28"/>
  <c r="EV76" i="28"/>
  <c r="GF76" i="28"/>
  <c r="EM79" i="28"/>
  <c r="FA81" i="28"/>
  <c r="GK81" i="28"/>
  <c r="FW84" i="28"/>
  <c r="FC91" i="28"/>
  <c r="GM91" i="28"/>
  <c r="EE96" i="28"/>
  <c r="FO96" i="28"/>
  <c r="EQ96" i="28"/>
  <c r="GA96" i="28"/>
  <c r="FC96" i="28"/>
  <c r="GM96" i="28"/>
  <c r="EI102" i="28"/>
  <c r="FS102" i="28"/>
  <c r="EO104" i="28"/>
  <c r="FY104" i="28"/>
  <c r="FA104" i="28"/>
  <c r="GK104" i="28"/>
  <c r="EH105" i="28"/>
  <c r="GE113" i="28"/>
  <c r="EU113" i="28"/>
  <c r="EH116" i="28"/>
  <c r="FR116" i="28"/>
  <c r="EF119" i="28"/>
  <c r="FP119" i="28"/>
  <c r="EH128" i="28"/>
  <c r="FV140" i="28"/>
  <c r="EL140" i="28"/>
  <c r="EX140" i="28"/>
  <c r="GH140" i="28"/>
  <c r="FR183" i="28"/>
  <c r="EH183" i="28"/>
  <c r="FX198" i="28"/>
  <c r="EN198" i="28"/>
  <c r="GJ198" i="28"/>
  <c r="EZ198" i="28"/>
  <c r="FC38" i="28"/>
  <c r="EG40" i="28"/>
  <c r="FO48" i="28"/>
  <c r="EE49" i="28"/>
  <c r="EZ53" i="28"/>
  <c r="EL55" i="28"/>
  <c r="GG55" i="28"/>
  <c r="GJ57" i="28"/>
  <c r="KT57" i="28"/>
  <c r="GL59" i="28"/>
  <c r="FO61" i="28"/>
  <c r="GI62" i="28"/>
  <c r="FN64" i="28"/>
  <c r="EL65" i="28"/>
  <c r="EL68" i="28"/>
  <c r="EM69" i="28"/>
  <c r="GJ69" i="28"/>
  <c r="EN70" i="28"/>
  <c r="EI73" i="28"/>
  <c r="GL75" i="28"/>
  <c r="EV80" i="28"/>
  <c r="GI84" i="28"/>
  <c r="FZ85" i="28"/>
  <c r="EP87" i="28"/>
  <c r="FZ87" i="28"/>
  <c r="GL87" i="28"/>
  <c r="FY88" i="28"/>
  <c r="GH89" i="28"/>
  <c r="EX89" i="28"/>
  <c r="FV89" i="28"/>
  <c r="EF91" i="28"/>
  <c r="FP91" i="28"/>
  <c r="EE91" i="28"/>
  <c r="EG97" i="28"/>
  <c r="EG105" i="28"/>
  <c r="FQ105" i="28"/>
  <c r="FP106" i="28"/>
  <c r="EJ113" i="28"/>
  <c r="FT113" i="28"/>
  <c r="EW123" i="28"/>
  <c r="EM127" i="28"/>
  <c r="FW127" i="28"/>
  <c r="EY127" i="28"/>
  <c r="GI127" i="28"/>
  <c r="EZ130" i="28"/>
  <c r="FZ37" i="28"/>
  <c r="EE38" i="28"/>
  <c r="EL39" i="28"/>
  <c r="FU41" i="28"/>
  <c r="EF42" i="28"/>
  <c r="GG43" i="28"/>
  <c r="GI44" i="28"/>
  <c r="EL47" i="28"/>
  <c r="FP48" i="28"/>
  <c r="EF49" i="28"/>
  <c r="GL53" i="28"/>
  <c r="GH55" i="28"/>
  <c r="FX58" i="28"/>
  <c r="EY59" i="28"/>
  <c r="FP61" i="28"/>
  <c r="GJ62" i="28"/>
  <c r="FR64" i="28"/>
  <c r="EM65" i="28"/>
  <c r="GJ67" i="28"/>
  <c r="EN69" i="28"/>
  <c r="EO76" i="28"/>
  <c r="FS78" i="28"/>
  <c r="GJ79" i="28"/>
  <c r="EW80" i="28"/>
  <c r="GM82" i="28"/>
  <c r="FC82" i="28"/>
  <c r="EZ85" i="28"/>
  <c r="GJ85" i="28"/>
  <c r="EY86" i="28"/>
  <c r="GG90" i="28"/>
  <c r="EW90" i="28"/>
  <c r="EN127" i="28"/>
  <c r="FX127" i="28"/>
  <c r="EY129" i="28"/>
  <c r="FQ139" i="28"/>
  <c r="EG139" i="28"/>
  <c r="FN169" i="28"/>
  <c r="ED169" i="28"/>
  <c r="FZ169" i="28"/>
  <c r="EP169" i="28"/>
  <c r="FB169" i="28"/>
  <c r="GL169" i="28"/>
  <c r="GH30" i="28"/>
  <c r="FS36" i="28"/>
  <c r="GA37" i="28"/>
  <c r="GH39" i="28"/>
  <c r="GH43" i="28"/>
  <c r="KV43" i="28"/>
  <c r="GL44" i="28"/>
  <c r="EE46" i="28"/>
  <c r="EK49" i="28"/>
  <c r="EQ50" i="28"/>
  <c r="EQ51" i="28"/>
  <c r="KT52" i="28"/>
  <c r="FC53" i="28"/>
  <c r="FY54" i="28"/>
  <c r="FY58" i="28"/>
  <c r="EZ59" i="28"/>
  <c r="EH61" i="28"/>
  <c r="EW62" i="28"/>
  <c r="EE63" i="28"/>
  <c r="FR63" i="28"/>
  <c r="EI64" i="28"/>
  <c r="EU68" i="28"/>
  <c r="EZ70" i="28"/>
  <c r="FX71" i="28"/>
  <c r="GE72" i="28"/>
  <c r="EH74" i="28"/>
  <c r="KW75" i="28"/>
  <c r="EX76" i="28"/>
  <c r="EL81" i="28"/>
  <c r="EH82" i="28"/>
  <c r="EP83" i="28"/>
  <c r="FZ83" i="28"/>
  <c r="EL90" i="28"/>
  <c r="FV90" i="28"/>
  <c r="EH92" i="28"/>
  <c r="EM131" i="28"/>
  <c r="FW131" i="28"/>
  <c r="EH133" i="28"/>
  <c r="FR133" i="28"/>
  <c r="EF156" i="28"/>
  <c r="FP156" i="28"/>
  <c r="GM67" i="28"/>
  <c r="FN75" i="28"/>
  <c r="ED75" i="28"/>
  <c r="EK123" i="28"/>
  <c r="FU123" i="28"/>
  <c r="EM129" i="28"/>
  <c r="FW129" i="28"/>
  <c r="EZ131" i="28"/>
  <c r="GJ131" i="28"/>
  <c r="EN132" i="28"/>
  <c r="FX132" i="28"/>
  <c r="EZ132" i="28"/>
  <c r="GJ132" i="28"/>
  <c r="FW136" i="28"/>
  <c r="EM136" i="28"/>
  <c r="EE154" i="28"/>
  <c r="FO154" i="28"/>
  <c r="GA154" i="28"/>
  <c r="EQ154" i="28"/>
  <c r="FC154" i="28"/>
  <c r="GM154" i="28"/>
  <c r="EZ43" i="28"/>
  <c r="GA58" i="28"/>
  <c r="EG63" i="28"/>
  <c r="EE75" i="28"/>
  <c r="FO75" i="28"/>
  <c r="EZ86" i="28"/>
  <c r="GJ86" i="28"/>
  <c r="ED89" i="28"/>
  <c r="FN89" i="28"/>
  <c r="FZ89" i="28"/>
  <c r="EP89" i="28"/>
  <c r="KY89" i="28"/>
  <c r="KX89" i="28"/>
  <c r="EO100" i="28"/>
  <c r="FY100" i="28"/>
  <c r="EX123" i="28"/>
  <c r="GH123" i="28"/>
  <c r="EO124" i="28"/>
  <c r="FY124" i="28"/>
  <c r="FA124" i="28"/>
  <c r="GK124" i="28"/>
  <c r="FY132" i="28"/>
  <c r="EO132" i="28"/>
  <c r="FT138" i="28"/>
  <c r="EJ138" i="28"/>
  <c r="EF149" i="28"/>
  <c r="FP25" i="28"/>
  <c r="EJ28" i="28"/>
  <c r="FB30" i="28"/>
  <c r="EL35" i="28"/>
  <c r="EU40" i="28"/>
  <c r="FN44" i="28"/>
  <c r="EQ48" i="28"/>
  <c r="EE53" i="28"/>
  <c r="FS53" i="28"/>
  <c r="GI58" i="28"/>
  <c r="FU59" i="28"/>
  <c r="EH60" i="28"/>
  <c r="FY60" i="28"/>
  <c r="KX61" i="28"/>
  <c r="GE64" i="28"/>
  <c r="EF66" i="28"/>
  <c r="FW66" i="28"/>
  <c r="EE67" i="28"/>
  <c r="EY68" i="28"/>
  <c r="FO76" i="28"/>
  <c r="KX78" i="28"/>
  <c r="FR81" i="28"/>
  <c r="EO84" i="28"/>
  <c r="ED85" i="28"/>
  <c r="KW89" i="28"/>
  <c r="GF98" i="28"/>
  <c r="EV98" i="28"/>
  <c r="EQ106" i="28"/>
  <c r="GA106" i="28"/>
  <c r="FC106" i="28"/>
  <c r="GM106" i="28"/>
  <c r="EK112" i="28"/>
  <c r="FU112" i="28"/>
  <c r="FB124" i="28"/>
  <c r="GL124" i="28"/>
  <c r="EN130" i="28"/>
  <c r="FX130" i="28"/>
  <c r="EK138" i="28"/>
  <c r="FU138" i="28"/>
  <c r="EG149" i="28"/>
  <c r="FO151" i="28"/>
  <c r="EE151" i="28"/>
  <c r="EQ151" i="28"/>
  <c r="GA151" i="28"/>
  <c r="GL31" i="28"/>
  <c r="GJ37" i="28"/>
  <c r="EP38" i="28"/>
  <c r="EU48" i="28"/>
  <c r="FB55" i="28"/>
  <c r="FT57" i="28"/>
  <c r="EJ58" i="28"/>
  <c r="GL58" i="28"/>
  <c r="FV59" i="28"/>
  <c r="GA60" i="28"/>
  <c r="GA61" i="28"/>
  <c r="EJ67" i="28"/>
  <c r="FP67" i="28"/>
  <c r="GI71" i="28"/>
  <c r="FW75" i="28"/>
  <c r="FP79" i="28"/>
  <c r="GL80" i="28"/>
  <c r="FB80" i="28"/>
  <c r="FV80" i="28"/>
  <c r="EU82" i="28"/>
  <c r="FR84" i="28"/>
  <c r="EH84" i="28"/>
  <c r="FZ86" i="28"/>
  <c r="EP86" i="28"/>
  <c r="FB86" i="28"/>
  <c r="GL86" i="28"/>
  <c r="EK98" i="28"/>
  <c r="FU98" i="28"/>
  <c r="EW98" i="28"/>
  <c r="GG98" i="28"/>
  <c r="EN99" i="28"/>
  <c r="FX99" i="28"/>
  <c r="EE106" i="28"/>
  <c r="EH107" i="28"/>
  <c r="EJ117" i="28"/>
  <c r="FT117" i="28"/>
  <c r="FS125" i="28"/>
  <c r="EI125" i="28"/>
  <c r="GE125" i="28"/>
  <c r="EU125" i="28"/>
  <c r="EX135" i="28"/>
  <c r="GH135" i="28"/>
  <c r="ED25" i="28"/>
  <c r="EW26" i="28"/>
  <c r="FO30" i="28"/>
  <c r="FC31" i="28"/>
  <c r="EF33" i="28"/>
  <c r="FQ33" i="28"/>
  <c r="GM37" i="28"/>
  <c r="EQ38" i="28"/>
  <c r="FN39" i="28"/>
  <c r="GM42" i="28"/>
  <c r="KT46" i="28"/>
  <c r="EV48" i="28"/>
  <c r="FV53" i="28"/>
  <c r="KT54" i="28"/>
  <c r="EZ58" i="28"/>
  <c r="EP60" i="28"/>
  <c r="EP61" i="28"/>
  <c r="EH66" i="28"/>
  <c r="FS67" i="28"/>
  <c r="EG70" i="28"/>
  <c r="GK71" i="28"/>
  <c r="EL75" i="28"/>
  <c r="EH85" i="28"/>
  <c r="FR85" i="28"/>
  <c r="EU88" i="28"/>
  <c r="GE88" i="28"/>
  <c r="EO89" i="28"/>
  <c r="GE90" i="28"/>
  <c r="GA91" i="28"/>
  <c r="FA93" i="28"/>
  <c r="GK93" i="28"/>
  <c r="EO94" i="28"/>
  <c r="FY94" i="28"/>
  <c r="FA94" i="28"/>
  <c r="GK94" i="28"/>
  <c r="EJ111" i="28"/>
  <c r="FT111" i="28"/>
  <c r="EH114" i="28"/>
  <c r="FR114" i="28"/>
  <c r="EJ125" i="28"/>
  <c r="FT125" i="28"/>
  <c r="GF125" i="28"/>
  <c r="EV125" i="28"/>
  <c r="FN126" i="28"/>
  <c r="ED126" i="28"/>
  <c r="FT142" i="28"/>
  <c r="EJ142" i="28"/>
  <c r="EV142" i="28"/>
  <c r="GF142" i="28"/>
  <c r="FS43" i="28"/>
  <c r="FU44" i="28"/>
  <c r="EQ63" i="28"/>
  <c r="EN67" i="28"/>
  <c r="EF68" i="28"/>
  <c r="FQ72" i="28"/>
  <c r="EL78" i="28"/>
  <c r="FV79" i="28"/>
  <c r="FA84" i="28"/>
  <c r="EF90" i="28"/>
  <c r="ED94" i="28"/>
  <c r="FN94" i="28"/>
  <c r="EP94" i="28"/>
  <c r="FZ94" i="28"/>
  <c r="FB94" i="28"/>
  <c r="GL94" i="28"/>
  <c r="FU111" i="28"/>
  <c r="EK111" i="28"/>
  <c r="GG111" i="28"/>
  <c r="EK142" i="28"/>
  <c r="FU142" i="28"/>
  <c r="GG142" i="28"/>
  <c r="EW142" i="28"/>
  <c r="EL92" i="28"/>
  <c r="EG96" i="28"/>
  <c r="FV96" i="28"/>
  <c r="EO97" i="28"/>
  <c r="FB99" i="28"/>
  <c r="FO101" i="28"/>
  <c r="GJ107" i="28"/>
  <c r="EX111" i="28"/>
  <c r="FP112" i="28"/>
  <c r="FY114" i="28"/>
  <c r="EN115" i="28"/>
  <c r="FO117" i="28"/>
  <c r="EJ119" i="28"/>
  <c r="FY120" i="28"/>
  <c r="GL128" i="28"/>
  <c r="GM130" i="28"/>
  <c r="FT132" i="28"/>
  <c r="GF137" i="28"/>
  <c r="FY139" i="28"/>
  <c r="FY178" i="28"/>
  <c r="EO178" i="28"/>
  <c r="FA178" i="28"/>
  <c r="GK178" i="28"/>
  <c r="FR209" i="28"/>
  <c r="EH209" i="28"/>
  <c r="GF115" i="28"/>
  <c r="FX122" i="28"/>
  <c r="EM138" i="28"/>
  <c r="FW138" i="28"/>
  <c r="GK140" i="28"/>
  <c r="FA140" i="28"/>
  <c r="FY143" i="28"/>
  <c r="EO143" i="28"/>
  <c r="FQ144" i="28"/>
  <c r="EG144" i="28"/>
  <c r="ED178" i="28"/>
  <c r="FN178" i="28"/>
  <c r="FS193" i="28"/>
  <c r="EI193" i="28"/>
  <c r="GE201" i="28"/>
  <c r="EU201" i="28"/>
  <c r="FN228" i="28"/>
  <c r="ED228" i="28"/>
  <c r="FZ228" i="28"/>
  <c r="EP228" i="28"/>
  <c r="FB228" i="28"/>
  <c r="GL228" i="28"/>
  <c r="FR240" i="28"/>
  <c r="EH240" i="28"/>
  <c r="FR245" i="28"/>
  <c r="EH245" i="28"/>
  <c r="GJ251" i="28"/>
  <c r="EZ251" i="28"/>
  <c r="EN253" i="28"/>
  <c r="FX253" i="28"/>
  <c r="EU92" i="28"/>
  <c r="GE93" i="28"/>
  <c r="EU97" i="28"/>
  <c r="ED99" i="28"/>
  <c r="FQ99" i="28"/>
  <c r="ED100" i="28"/>
  <c r="FZ100" i="28"/>
  <c r="FV101" i="28"/>
  <c r="ED104" i="28"/>
  <c r="FZ104" i="28"/>
  <c r="EK106" i="28"/>
  <c r="EW107" i="28"/>
  <c r="FP108" i="28"/>
  <c r="GI110" i="28"/>
  <c r="GM111" i="28"/>
  <c r="FV117" i="28"/>
  <c r="EL119" i="28"/>
  <c r="GA121" i="28"/>
  <c r="FZ122" i="28"/>
  <c r="FQ123" i="28"/>
  <c r="GG124" i="28"/>
  <c r="EZ125" i="28"/>
  <c r="EI126" i="28"/>
  <c r="EZ128" i="28"/>
  <c r="FO129" i="28"/>
  <c r="FR131" i="28"/>
  <c r="FZ132" i="28"/>
  <c r="FB136" i="28"/>
  <c r="GL136" i="28"/>
  <c r="FZ140" i="28"/>
  <c r="EP140" i="28"/>
  <c r="GL140" i="28"/>
  <c r="GJ141" i="28"/>
  <c r="EZ141" i="28"/>
  <c r="ED143" i="28"/>
  <c r="FN143" i="28"/>
  <c r="FY150" i="28"/>
  <c r="EO150" i="28"/>
  <c r="EK155" i="28"/>
  <c r="FU165" i="28"/>
  <c r="EK165" i="28"/>
  <c r="EE172" i="28"/>
  <c r="FO172" i="28"/>
  <c r="GA172" i="28"/>
  <c r="EQ172" i="28"/>
  <c r="FC172" i="28"/>
  <c r="GM172" i="28"/>
  <c r="GF181" i="28"/>
  <c r="FX182" i="28"/>
  <c r="EN182" i="28"/>
  <c r="EZ182" i="28"/>
  <c r="GJ182" i="28"/>
  <c r="EG184" i="28"/>
  <c r="FQ184" i="28"/>
  <c r="EF187" i="28"/>
  <c r="FP187" i="28"/>
  <c r="EV193" i="28"/>
  <c r="GF193" i="28"/>
  <c r="FN212" i="28"/>
  <c r="ED212" i="28"/>
  <c r="EP212" i="28"/>
  <c r="FZ212" i="28"/>
  <c r="FO233" i="28"/>
  <c r="EE233" i="28"/>
  <c r="GA233" i="28"/>
  <c r="EQ233" i="28"/>
  <c r="GH96" i="28"/>
  <c r="FC98" i="28"/>
  <c r="FS99" i="28"/>
  <c r="GA100" i="28"/>
  <c r="FW101" i="28"/>
  <c r="GF106" i="28"/>
  <c r="GF109" i="28"/>
  <c r="FZ127" i="28"/>
  <c r="EE130" i="28"/>
  <c r="FS130" i="28"/>
  <c r="ED131" i="28"/>
  <c r="EI132" i="28"/>
  <c r="GF132" i="28"/>
  <c r="EE134" i="28"/>
  <c r="EK137" i="28"/>
  <c r="GM140" i="28"/>
  <c r="GJ146" i="28"/>
  <c r="EZ146" i="28"/>
  <c r="EN152" i="28"/>
  <c r="FX152" i="28"/>
  <c r="FV165" i="28"/>
  <c r="EL165" i="28"/>
  <c r="FN175" i="28"/>
  <c r="ED175" i="28"/>
  <c r="FZ175" i="28"/>
  <c r="EP175" i="28"/>
  <c r="FN190" i="28"/>
  <c r="ED190" i="28"/>
  <c r="FZ190" i="28"/>
  <c r="EP190" i="28"/>
  <c r="GG217" i="28"/>
  <c r="EW217" i="28"/>
  <c r="GE95" i="28"/>
  <c r="EZ97" i="28"/>
  <c r="FO111" i="28"/>
  <c r="FB125" i="28"/>
  <c r="EU126" i="28"/>
  <c r="EG136" i="28"/>
  <c r="FN138" i="28"/>
  <c r="ED138" i="28"/>
  <c r="EV144" i="28"/>
  <c r="GF144" i="28"/>
  <c r="FT181" i="28"/>
  <c r="EJ181" i="28"/>
  <c r="EH189" i="28"/>
  <c r="FR189" i="28"/>
  <c r="GA190" i="28"/>
  <c r="EQ190" i="28"/>
  <c r="GM190" i="28"/>
  <c r="FC190" i="28"/>
  <c r="GJ197" i="28"/>
  <c r="EZ197" i="28"/>
  <c r="FB220" i="28"/>
  <c r="GL220" i="28"/>
  <c r="GK236" i="28"/>
  <c r="FA236" i="28"/>
  <c r="EX91" i="28"/>
  <c r="GF95" i="28"/>
  <c r="GK114" i="28"/>
  <c r="GH118" i="28"/>
  <c r="FX123" i="28"/>
  <c r="GL127" i="28"/>
  <c r="GA141" i="28"/>
  <c r="EQ141" i="28"/>
  <c r="EP146" i="28"/>
  <c r="FZ146" i="28"/>
  <c r="FR147" i="28"/>
  <c r="EH147" i="28"/>
  <c r="GF148" i="28"/>
  <c r="EV148" i="28"/>
  <c r="EP171" i="28"/>
  <c r="FZ171" i="28"/>
  <c r="FB171" i="28"/>
  <c r="GL171" i="28"/>
  <c r="EJ174" i="28"/>
  <c r="FT174" i="28"/>
  <c r="FU186" i="28"/>
  <c r="EK186" i="28"/>
  <c r="EW186" i="28"/>
  <c r="GG186" i="28"/>
  <c r="GH227" i="28"/>
  <c r="EX227" i="28"/>
  <c r="EH235" i="28"/>
  <c r="FR235" i="28"/>
  <c r="FY239" i="28"/>
  <c r="EO239" i="28"/>
  <c r="EO85" i="28"/>
  <c r="EE98" i="28"/>
  <c r="GA99" i="28"/>
  <c r="GM104" i="28"/>
  <c r="FZ108" i="28"/>
  <c r="EF111" i="28"/>
  <c r="ED117" i="28"/>
  <c r="GJ118" i="28"/>
  <c r="EF123" i="28"/>
  <c r="FZ123" i="28"/>
  <c r="FY129" i="28"/>
  <c r="FZ130" i="28"/>
  <c r="FP136" i="28"/>
  <c r="GL138" i="28"/>
  <c r="EF141" i="28"/>
  <c r="FP141" i="28"/>
  <c r="EE141" i="28"/>
  <c r="EU153" i="28"/>
  <c r="GE153" i="28"/>
  <c r="EW155" i="28"/>
  <c r="GG155" i="28"/>
  <c r="EE176" i="28"/>
  <c r="FO176" i="28"/>
  <c r="GA176" i="28"/>
  <c r="EQ176" i="28"/>
  <c r="FV186" i="28"/>
  <c r="EL186" i="28"/>
  <c r="GA213" i="28"/>
  <c r="EQ213" i="28"/>
  <c r="FT238" i="28"/>
  <c r="EJ238" i="28"/>
  <c r="GI250" i="28"/>
  <c r="EY250" i="28"/>
  <c r="FW252" i="28"/>
  <c r="EM252" i="28"/>
  <c r="FN88" i="28"/>
  <c r="FP89" i="28"/>
  <c r="FS92" i="28"/>
  <c r="EW93" i="28"/>
  <c r="EP99" i="28"/>
  <c r="GE99" i="28"/>
  <c r="GF105" i="28"/>
  <c r="EQ108" i="28"/>
  <c r="FV111" i="28"/>
  <c r="ED118" i="28"/>
  <c r="GK118" i="28"/>
  <c r="ED125" i="28"/>
  <c r="FZ125" i="28"/>
  <c r="GA129" i="28"/>
  <c r="GE130" i="28"/>
  <c r="GE131" i="28"/>
  <c r="EM135" i="28"/>
  <c r="FZ143" i="28"/>
  <c r="GE154" i="28"/>
  <c r="FA168" i="28"/>
  <c r="GK168" i="28"/>
  <c r="EH173" i="28"/>
  <c r="FR173" i="28"/>
  <c r="FB254" i="28"/>
  <c r="GL254" i="28"/>
  <c r="FP81" i="28"/>
  <c r="GM81" i="28"/>
  <c r="EV85" i="28"/>
  <c r="EH89" i="28"/>
  <c r="FB93" i="28"/>
  <c r="KW93" i="28"/>
  <c r="FS97" i="28"/>
  <c r="GF99" i="28"/>
  <c r="GE103" i="28"/>
  <c r="GK105" i="28"/>
  <c r="FN106" i="28"/>
  <c r="ED107" i="28"/>
  <c r="FU107" i="28"/>
  <c r="EU108" i="28"/>
  <c r="FY111" i="28"/>
  <c r="ED114" i="28"/>
  <c r="FO114" i="28"/>
  <c r="FP115" i="28"/>
  <c r="GM118" i="28"/>
  <c r="FR119" i="28"/>
  <c r="EM123" i="28"/>
  <c r="FP124" i="28"/>
  <c r="FQ126" i="28"/>
  <c r="FN127" i="28"/>
  <c r="FX128" i="28"/>
  <c r="EQ130" i="28"/>
  <c r="GF130" i="28"/>
  <c r="EP131" i="28"/>
  <c r="EL132" i="28"/>
  <c r="FV132" i="28"/>
  <c r="FX133" i="28"/>
  <c r="FT134" i="28"/>
  <c r="FU136" i="28"/>
  <c r="EH141" i="28"/>
  <c r="FR141" i="28"/>
  <c r="EU142" i="28"/>
  <c r="EM148" i="28"/>
  <c r="FW148" i="28"/>
  <c r="EY148" i="28"/>
  <c r="GI148" i="28"/>
  <c r="FS167" i="28"/>
  <c r="EI167" i="28"/>
  <c r="EN203" i="28"/>
  <c r="FX203" i="28"/>
  <c r="EZ203" i="28"/>
  <c r="GJ203" i="28"/>
  <c r="FY207" i="28"/>
  <c r="EO207" i="28"/>
  <c r="GK207" i="28"/>
  <c r="FA207" i="28"/>
  <c r="FA225" i="28"/>
  <c r="GK225" i="28"/>
  <c r="FW82" i="28"/>
  <c r="GH84" i="28"/>
  <c r="EX85" i="28"/>
  <c r="EE88" i="28"/>
  <c r="FR90" i="28"/>
  <c r="EF97" i="28"/>
  <c r="GG103" i="28"/>
  <c r="EG107" i="28"/>
  <c r="FR109" i="28"/>
  <c r="FU110" i="28"/>
  <c r="GA111" i="28"/>
  <c r="FR124" i="28"/>
  <c r="EL125" i="28"/>
  <c r="FP127" i="28"/>
  <c r="EG128" i="28"/>
  <c r="FZ128" i="28"/>
  <c r="EU129" i="28"/>
  <c r="EG133" i="28"/>
  <c r="EW136" i="28"/>
  <c r="GG136" i="28"/>
  <c r="FV137" i="28"/>
  <c r="EP138" i="28"/>
  <c r="EI142" i="28"/>
  <c r="FS142" i="28"/>
  <c r="GH147" i="28"/>
  <c r="EX147" i="28"/>
  <c r="FT179" i="28"/>
  <c r="EJ179" i="28"/>
  <c r="GF194" i="28"/>
  <c r="EV194" i="28"/>
  <c r="FU216" i="28"/>
  <c r="EK216" i="28"/>
  <c r="EW216" i="28"/>
  <c r="GG216" i="28"/>
  <c r="EU218" i="28"/>
  <c r="GE218" i="28"/>
  <c r="FR246" i="28"/>
  <c r="EH246" i="28"/>
  <c r="EK249" i="28"/>
  <c r="FU249" i="28"/>
  <c r="EF172" i="28"/>
  <c r="FQ188" i="28"/>
  <c r="EU204" i="28"/>
  <c r="FZ209" i="28"/>
  <c r="EF213" i="28"/>
  <c r="EO214" i="28"/>
  <c r="EU221" i="28"/>
  <c r="EU246" i="28"/>
  <c r="GK251" i="28"/>
  <c r="FN148" i="28"/>
  <c r="FB183" i="28"/>
  <c r="GE185" i="28"/>
  <c r="FR191" i="28"/>
  <c r="FP195" i="28"/>
  <c r="FV200" i="28"/>
  <c r="FC204" i="28"/>
  <c r="GJ216" i="28"/>
  <c r="GH217" i="28"/>
  <c r="FQ248" i="28"/>
  <c r="EF140" i="28"/>
  <c r="EP141" i="28"/>
  <c r="GG141" i="28"/>
  <c r="EI143" i="28"/>
  <c r="GH143" i="28"/>
  <c r="GF146" i="28"/>
  <c r="FR148" i="28"/>
  <c r="FY155" i="28"/>
  <c r="GE156" i="28"/>
  <c r="FY164" i="28"/>
  <c r="FC166" i="28"/>
  <c r="EK168" i="28"/>
  <c r="EV169" i="28"/>
  <c r="EW171" i="28"/>
  <c r="EL175" i="28"/>
  <c r="FR180" i="28"/>
  <c r="EJ182" i="28"/>
  <c r="FS183" i="28"/>
  <c r="GK184" i="28"/>
  <c r="GM185" i="28"/>
  <c r="FU191" i="28"/>
  <c r="GJ193" i="28"/>
  <c r="EJ198" i="28"/>
  <c r="FX200" i="28"/>
  <c r="FO204" i="28"/>
  <c r="EJ207" i="28"/>
  <c r="EL212" i="28"/>
  <c r="FZ214" i="28"/>
  <c r="GK216" i="28"/>
  <c r="GK217" i="28"/>
  <c r="FR220" i="28"/>
  <c r="FS221" i="28"/>
  <c r="FA222" i="28"/>
  <c r="EL225" i="28"/>
  <c r="EP231" i="28"/>
  <c r="FA234" i="28"/>
  <c r="EH236" i="28"/>
  <c r="FV237" i="28"/>
  <c r="EG239" i="28"/>
  <c r="GF242" i="28"/>
  <c r="EX244" i="28"/>
  <c r="FO246" i="28"/>
  <c r="FB247" i="28"/>
  <c r="EE253" i="28"/>
  <c r="EQ254" i="28"/>
  <c r="FO142" i="28"/>
  <c r="EE146" i="28"/>
  <c r="FO147" i="28"/>
  <c r="EP150" i="28"/>
  <c r="EL151" i="28"/>
  <c r="GH156" i="28"/>
  <c r="GG166" i="28"/>
  <c r="EL168" i="28"/>
  <c r="EZ171" i="28"/>
  <c r="FW176" i="28"/>
  <c r="GG180" i="28"/>
  <c r="GJ187" i="28"/>
  <c r="GH188" i="28"/>
  <c r="EX190" i="28"/>
  <c r="EK197" i="28"/>
  <c r="GM201" i="28"/>
  <c r="FO212" i="28"/>
  <c r="EU213" i="28"/>
  <c r="FT221" i="28"/>
  <c r="FN222" i="28"/>
  <c r="EK236" i="28"/>
  <c r="FC244" i="28"/>
  <c r="FC247" i="28"/>
  <c r="ED250" i="28"/>
  <c r="EP253" i="28"/>
  <c r="EY254" i="28"/>
  <c r="FU266" i="28"/>
  <c r="EK266" i="28"/>
  <c r="FQ142" i="28"/>
  <c r="FZ144" i="28"/>
  <c r="EG148" i="28"/>
  <c r="EF153" i="28"/>
  <c r="GJ153" i="28"/>
  <c r="FQ169" i="28"/>
  <c r="FT172" i="28"/>
  <c r="FZ183" i="28"/>
  <c r="GI188" i="28"/>
  <c r="FR212" i="28"/>
  <c r="GF220" i="28"/>
  <c r="FU225" i="28"/>
  <c r="FV233" i="28"/>
  <c r="EW236" i="28"/>
  <c r="ES239" i="28"/>
  <c r="GK242" i="28"/>
  <c r="FO244" i="28"/>
  <c r="GH245" i="28"/>
  <c r="EK250" i="28"/>
  <c r="EE252" i="28"/>
  <c r="EQ253" i="28"/>
  <c r="GE254" i="28"/>
  <c r="EI139" i="28"/>
  <c r="EX141" i="28"/>
  <c r="GK153" i="28"/>
  <c r="GJ155" i="28"/>
  <c r="FB168" i="28"/>
  <c r="FR175" i="28"/>
  <c r="GA182" i="28"/>
  <c r="GE183" i="28"/>
  <c r="FT190" i="28"/>
  <c r="FC198" i="28"/>
  <c r="FN207" i="28"/>
  <c r="GM208" i="28"/>
  <c r="EN210" i="28"/>
  <c r="EP211" i="28"/>
  <c r="FS212" i="28"/>
  <c r="FX213" i="28"/>
  <c r="EQ224" i="28"/>
  <c r="GG225" i="28"/>
  <c r="GJ228" i="28"/>
  <c r="FP230" i="28"/>
  <c r="FX233" i="28"/>
  <c r="EI241" i="28"/>
  <c r="FT244" i="28"/>
  <c r="GJ245" i="28"/>
  <c r="EL250" i="28"/>
  <c r="EW251" i="28"/>
  <c r="EF252" i="28"/>
  <c r="FS253" i="28"/>
  <c r="EH267" i="28"/>
  <c r="FR267" i="28"/>
  <c r="FV145" i="28"/>
  <c r="FX147" i="28"/>
  <c r="GH183" i="28"/>
  <c r="EM185" i="28"/>
  <c r="FB197" i="28"/>
  <c r="EU210" i="28"/>
  <c r="EZ211" i="28"/>
  <c r="GI221" i="28"/>
  <c r="EU224" i="28"/>
  <c r="FS230" i="28"/>
  <c r="EM241" i="28"/>
  <c r="EO265" i="28"/>
  <c r="GG168" i="28"/>
  <c r="FQ219" i="28"/>
  <c r="FX230" i="28"/>
  <c r="EL232" i="28"/>
  <c r="GE241" i="28"/>
  <c r="GM254" i="28"/>
  <c r="EM144" i="28"/>
  <c r="EM147" i="28"/>
  <c r="GH168" i="28"/>
  <c r="FP174" i="28"/>
  <c r="GA175" i="28"/>
  <c r="EK192" i="28"/>
  <c r="FR194" i="28"/>
  <c r="GA212" i="28"/>
  <c r="GE230" i="28"/>
  <c r="FP235" i="28"/>
  <c r="FP251" i="28"/>
  <c r="FP143" i="28"/>
  <c r="GF145" i="28"/>
  <c r="FT163" i="28"/>
  <c r="FC167" i="28"/>
  <c r="FP177" i="28"/>
  <c r="GE179" i="28"/>
  <c r="ED183" i="28"/>
  <c r="EU188" i="28"/>
  <c r="GH194" i="28"/>
  <c r="FQ196" i="28"/>
  <c r="GA197" i="28"/>
  <c r="EO200" i="28"/>
  <c r="EJ208" i="28"/>
  <c r="FY210" i="28"/>
  <c r="FU215" i="28"/>
  <c r="FO218" i="28"/>
  <c r="GF230" i="28"/>
  <c r="GI238" i="28"/>
  <c r="EK240" i="28"/>
  <c r="GF243" i="28"/>
  <c r="EF247" i="28"/>
  <c r="FR251" i="28"/>
  <c r="GM253" i="28"/>
  <c r="FP267" i="28"/>
  <c r="ES71" i="28"/>
  <c r="ES34" i="28"/>
  <c r="ES47" i="28"/>
  <c r="GC28" i="28"/>
  <c r="ES103" i="28"/>
  <c r="ES154" i="28"/>
  <c r="ES78" i="28"/>
  <c r="GC36" i="28"/>
  <c r="ES49" i="28"/>
  <c r="GC149" i="28"/>
  <c r="GC248" i="28"/>
  <c r="ES29" i="28"/>
  <c r="ES122" i="28"/>
  <c r="ES118" i="28"/>
  <c r="GC109" i="28"/>
  <c r="ES155" i="28"/>
  <c r="GC219" i="28"/>
  <c r="ES243" i="28"/>
  <c r="GC102" i="28"/>
  <c r="GC73" i="28"/>
  <c r="ES45" i="28"/>
  <c r="GC104" i="28"/>
  <c r="ES139" i="28"/>
  <c r="ES267" i="28"/>
  <c r="GC41" i="28"/>
  <c r="GC58" i="28"/>
  <c r="ES81" i="28"/>
  <c r="GC88" i="28"/>
  <c r="ES228" i="28"/>
  <c r="ES35" i="28"/>
  <c r="ES153" i="28"/>
  <c r="ES231" i="28"/>
  <c r="ES181" i="28"/>
  <c r="EZ265" i="28"/>
  <c r="FC265" i="28"/>
  <c r="FQ264" i="28"/>
  <c r="FR264" i="28"/>
  <c r="FU264" i="28"/>
  <c r="GF264" i="28"/>
  <c r="FX163" i="28"/>
  <c r="ES166" i="28"/>
  <c r="GE172" i="28"/>
  <c r="EL174" i="28"/>
  <c r="GA174" i="28"/>
  <c r="EJ177" i="28"/>
  <c r="GG178" i="28"/>
  <c r="EL180" i="28"/>
  <c r="EF181" i="28"/>
  <c r="EW183" i="28"/>
  <c r="FN186" i="28"/>
  <c r="EP189" i="28"/>
  <c r="EO191" i="28"/>
  <c r="EL194" i="28"/>
  <c r="FZ194" i="28"/>
  <c r="EQ195" i="28"/>
  <c r="EN196" i="28"/>
  <c r="GJ196" i="28"/>
  <c r="EH234" i="28"/>
  <c r="FR234" i="28"/>
  <c r="FV253" i="28"/>
  <c r="EL253" i="28"/>
  <c r="EX253" i="28"/>
  <c r="GH253" i="28"/>
  <c r="GA163" i="28"/>
  <c r="GC164" i="28"/>
  <c r="FP165" i="28"/>
  <c r="EY166" i="28"/>
  <c r="EM167" i="28"/>
  <c r="FN168" i="28"/>
  <c r="FR169" i="28"/>
  <c r="EF171" i="28"/>
  <c r="FU171" i="28"/>
  <c r="GF172" i="28"/>
  <c r="EM174" i="28"/>
  <c r="GE174" i="28"/>
  <c r="EN177" i="28"/>
  <c r="GH178" i="28"/>
  <c r="EP180" i="28"/>
  <c r="EI181" i="28"/>
  <c r="GF182" i="28"/>
  <c r="FR184" i="28"/>
  <c r="EN185" i="28"/>
  <c r="GI185" i="28"/>
  <c r="FQ186" i="28"/>
  <c r="EP188" i="28"/>
  <c r="EQ189" i="28"/>
  <c r="EE190" i="28"/>
  <c r="FW190" i="28"/>
  <c r="FN192" i="28"/>
  <c r="FY193" i="28"/>
  <c r="GG194" i="28"/>
  <c r="FO195" i="28"/>
  <c r="EU196" i="28"/>
  <c r="FN197" i="28"/>
  <c r="EI198" i="28"/>
  <c r="EL201" i="28"/>
  <c r="FV201" i="28"/>
  <c r="EJ210" i="28"/>
  <c r="FT210" i="28"/>
  <c r="EK211" i="28"/>
  <c r="FU211" i="28"/>
  <c r="GF228" i="28"/>
  <c r="EV228" i="28"/>
  <c r="EF236" i="28"/>
  <c r="FP236" i="28"/>
  <c r="FA157" i="28"/>
  <c r="GB163" i="28"/>
  <c r="FR165" i="28"/>
  <c r="FR168" i="28"/>
  <c r="EJ169" i="28"/>
  <c r="FU169" i="28"/>
  <c r="EG171" i="28"/>
  <c r="FV171" i="28"/>
  <c r="EK172" i="28"/>
  <c r="GI172" i="28"/>
  <c r="FX179" i="28"/>
  <c r="FN180" i="28"/>
  <c r="GI182" i="28"/>
  <c r="FU184" i="28"/>
  <c r="EI190" i="28"/>
  <c r="EW191" i="28"/>
  <c r="FO192" i="28"/>
  <c r="FZ200" i="28"/>
  <c r="EP200" i="28"/>
  <c r="FB200" i="28"/>
  <c r="GL200" i="28"/>
  <c r="FW201" i="28"/>
  <c r="EM201" i="28"/>
  <c r="GJ202" i="28"/>
  <c r="EZ202" i="28"/>
  <c r="EL211" i="28"/>
  <c r="FV211" i="28"/>
  <c r="EX218" i="28"/>
  <c r="EM226" i="28"/>
  <c r="FW226" i="28"/>
  <c r="EY226" i="28"/>
  <c r="GI226" i="28"/>
  <c r="FB241" i="28"/>
  <c r="GL241" i="28"/>
  <c r="EE163" i="28"/>
  <c r="FU166" i="28"/>
  <c r="EU167" i="28"/>
  <c r="FY169" i="28"/>
  <c r="EN172" i="28"/>
  <c r="GJ172" i="28"/>
  <c r="GI174" i="28"/>
  <c r="EH178" i="28"/>
  <c r="GL178" i="28"/>
  <c r="FY184" i="28"/>
  <c r="FY186" i="28"/>
  <c r="FN189" i="28"/>
  <c r="GE190" i="28"/>
  <c r="FA191" i="28"/>
  <c r="FR192" i="28"/>
  <c r="EJ193" i="28"/>
  <c r="GK194" i="28"/>
  <c r="FT195" i="28"/>
  <c r="FR197" i="28"/>
  <c r="ES203" i="28"/>
  <c r="GC203" i="28"/>
  <c r="EJ203" i="28"/>
  <c r="FS215" i="28"/>
  <c r="EI215" i="28"/>
  <c r="FT216" i="28"/>
  <c r="EJ216" i="28"/>
  <c r="EM229" i="28"/>
  <c r="FW229" i="28"/>
  <c r="EY229" i="28"/>
  <c r="GI229" i="28"/>
  <c r="EI231" i="28"/>
  <c r="FS231" i="28"/>
  <c r="EF163" i="28"/>
  <c r="FX166" i="28"/>
  <c r="FZ168" i="28"/>
  <c r="EX174" i="28"/>
  <c r="GM174" i="28"/>
  <c r="FU175" i="28"/>
  <c r="FR176" i="28"/>
  <c r="EL178" i="28"/>
  <c r="FU180" i="28"/>
  <c r="GM182" i="28"/>
  <c r="GF184" i="28"/>
  <c r="EX185" i="28"/>
  <c r="FZ186" i="28"/>
  <c r="FX187" i="28"/>
  <c r="GL194" i="28"/>
  <c r="FX195" i="28"/>
  <c r="FB196" i="28"/>
  <c r="EV198" i="28"/>
  <c r="ED200" i="28"/>
  <c r="FB202" i="28"/>
  <c r="GL202" i="28"/>
  <c r="EH203" i="28"/>
  <c r="FR203" i="28"/>
  <c r="EV203" i="28"/>
  <c r="EX204" i="28"/>
  <c r="GE208" i="28"/>
  <c r="EU208" i="28"/>
  <c r="EJ215" i="28"/>
  <c r="FT215" i="28"/>
  <c r="EV215" i="28"/>
  <c r="GF215" i="28"/>
  <c r="EL246" i="28"/>
  <c r="FV246" i="28"/>
  <c r="EX246" i="28"/>
  <c r="GH246" i="28"/>
  <c r="EI163" i="28"/>
  <c r="EF164" i="28"/>
  <c r="FZ165" i="28"/>
  <c r="FY166" i="28"/>
  <c r="FA167" i="28"/>
  <c r="GE168" i="28"/>
  <c r="ES172" i="28"/>
  <c r="FY173" i="28"/>
  <c r="EF182" i="28"/>
  <c r="GG184" i="28"/>
  <c r="FY187" i="28"/>
  <c r="FV189" i="28"/>
  <c r="GI190" i="28"/>
  <c r="FZ192" i="28"/>
  <c r="GM193" i="28"/>
  <c r="FZ197" i="28"/>
  <c r="EE202" i="28"/>
  <c r="FO202" i="28"/>
  <c r="EQ202" i="28"/>
  <c r="GA202" i="28"/>
  <c r="EH214" i="28"/>
  <c r="FR214" i="28"/>
  <c r="GE215" i="28"/>
  <c r="GJ220" i="28"/>
  <c r="EZ220" i="28"/>
  <c r="FZ223" i="28"/>
  <c r="EP223" i="28"/>
  <c r="EG164" i="28"/>
  <c r="GJ169" i="28"/>
  <c r="GH171" i="28"/>
  <c r="EP178" i="28"/>
  <c r="EF179" i="28"/>
  <c r="GJ179" i="28"/>
  <c r="GK186" i="28"/>
  <c r="GA192" i="28"/>
  <c r="EX193" i="28"/>
  <c r="EG199" i="28"/>
  <c r="EG212" i="28"/>
  <c r="EG213" i="28"/>
  <c r="FQ213" i="28"/>
  <c r="EI214" i="28"/>
  <c r="FS214" i="28"/>
  <c r="EL217" i="28"/>
  <c r="FV217" i="28"/>
  <c r="GC238" i="28"/>
  <c r="ES238" i="28"/>
  <c r="GJ257" i="28"/>
  <c r="EZ257" i="28"/>
  <c r="GK166" i="28"/>
  <c r="EY198" i="28"/>
  <c r="GI198" i="28"/>
  <c r="EH199" i="28"/>
  <c r="EM204" i="28"/>
  <c r="FW204" i="28"/>
  <c r="GI204" i="28"/>
  <c r="EY204" i="28"/>
  <c r="EH232" i="28"/>
  <c r="FR232" i="28"/>
  <c r="FN249" i="28"/>
  <c r="ED249" i="28"/>
  <c r="EP249" i="28"/>
  <c r="FZ249" i="28"/>
  <c r="EJ255" i="28"/>
  <c r="FT255" i="28"/>
  <c r="EY169" i="28"/>
  <c r="EE175" i="28"/>
  <c r="GF177" i="28"/>
  <c r="GH180" i="28"/>
  <c r="FO188" i="28"/>
  <c r="GF189" i="28"/>
  <c r="FN194" i="28"/>
  <c r="FX205" i="28"/>
  <c r="EN205" i="28"/>
  <c r="EU165" i="28"/>
  <c r="FS174" i="28"/>
  <c r="GI177" i="28"/>
  <c r="GL180" i="28"/>
  <c r="EV186" i="28"/>
  <c r="EE189" i="28"/>
  <c r="FA205" i="28"/>
  <c r="GK205" i="28"/>
  <c r="FN171" i="28"/>
  <c r="GJ177" i="28"/>
  <c r="ES179" i="28"/>
  <c r="EZ192" i="28"/>
  <c r="EG194" i="28"/>
  <c r="FY198" i="28"/>
  <c r="FZ202" i="28"/>
  <c r="EI206" i="28"/>
  <c r="FS206" i="28"/>
  <c r="EF245" i="28"/>
  <c r="FP245" i="28"/>
  <c r="FU254" i="28"/>
  <c r="EK254" i="28"/>
  <c r="GM177" i="28"/>
  <c r="EQ183" i="28"/>
  <c r="EU187" i="28"/>
  <c r="EN191" i="28"/>
  <c r="FW194" i="28"/>
  <c r="EM196" i="28"/>
  <c r="FS200" i="28"/>
  <c r="EJ201" i="28"/>
  <c r="FT201" i="28"/>
  <c r="EV201" i="28"/>
  <c r="GF201" i="28"/>
  <c r="GM205" i="28"/>
  <c r="FC205" i="28"/>
  <c r="EK207" i="28"/>
  <c r="FU207" i="28"/>
  <c r="EW207" i="28"/>
  <c r="GG207" i="28"/>
  <c r="FN209" i="28"/>
  <c r="ED209" i="28"/>
  <c r="FB209" i="28"/>
  <c r="GL209" i="28"/>
  <c r="EY218" i="28"/>
  <c r="FN224" i="28"/>
  <c r="EG251" i="28"/>
  <c r="FV202" i="28"/>
  <c r="GK203" i="28"/>
  <c r="FU205" i="28"/>
  <c r="EQ206" i="28"/>
  <c r="GL206" i="28"/>
  <c r="FQ207" i="28"/>
  <c r="GH209" i="28"/>
  <c r="GJ210" i="28"/>
  <c r="FW212" i="28"/>
  <c r="FY213" i="28"/>
  <c r="GA214" i="28"/>
  <c r="FV220" i="28"/>
  <c r="EP221" i="28"/>
  <c r="EE223" i="28"/>
  <c r="FB227" i="28"/>
  <c r="FS229" i="28"/>
  <c r="FN231" i="28"/>
  <c r="GE233" i="28"/>
  <c r="EX234" i="28"/>
  <c r="FT235" i="28"/>
  <c r="EO236" i="28"/>
  <c r="FW237" i="28"/>
  <c r="EL239" i="28"/>
  <c r="EO240" i="28"/>
  <c r="EF241" i="28"/>
  <c r="EF242" i="28"/>
  <c r="FR244" i="28"/>
  <c r="EN245" i="28"/>
  <c r="GK245" i="28"/>
  <c r="FN248" i="28"/>
  <c r="FR249" i="28"/>
  <c r="EH250" i="28"/>
  <c r="EH252" i="28"/>
  <c r="GA252" i="28"/>
  <c r="GL253" i="28"/>
  <c r="GJ254" i="28"/>
  <c r="GI264" i="28"/>
  <c r="FP265" i="28"/>
  <c r="EN266" i="28"/>
  <c r="GA267" i="28"/>
  <c r="EW214" i="28"/>
  <c r="FY220" i="28"/>
  <c r="GA237" i="28"/>
  <c r="EF264" i="28"/>
  <c r="EV266" i="28"/>
  <c r="GF267" i="28"/>
  <c r="EK202" i="28"/>
  <c r="GF205" i="28"/>
  <c r="GC207" i="28"/>
  <c r="FR211" i="28"/>
  <c r="GF213" i="28"/>
  <c r="GK214" i="28"/>
  <c r="FQ222" i="28"/>
  <c r="EM223" i="28"/>
  <c r="FW224" i="28"/>
  <c r="EO225" i="28"/>
  <c r="FC228" i="28"/>
  <c r="GH230" i="28"/>
  <c r="FV231" i="28"/>
  <c r="GI233" i="28"/>
  <c r="EE235" i="28"/>
  <c r="GA235" i="28"/>
  <c r="EE237" i="28"/>
  <c r="GH237" i="28"/>
  <c r="FX244" i="28"/>
  <c r="FR248" i="28"/>
  <c r="GC250" i="28"/>
  <c r="FZ251" i="28"/>
  <c r="FZ265" i="28"/>
  <c r="EZ266" i="28"/>
  <c r="GL267" i="28"/>
  <c r="EX198" i="28"/>
  <c r="GH202" i="28"/>
  <c r="FS204" i="28"/>
  <c r="GG205" i="28"/>
  <c r="FA206" i="28"/>
  <c r="FP208" i="28"/>
  <c r="EO209" i="28"/>
  <c r="EW212" i="28"/>
  <c r="GJ213" i="28"/>
  <c r="GL214" i="28"/>
  <c r="GM215" i="28"/>
  <c r="FO217" i="28"/>
  <c r="FP218" i="28"/>
  <c r="GG220" i="28"/>
  <c r="EX221" i="28"/>
  <c r="GM221" i="28"/>
  <c r="FR222" i="28"/>
  <c r="EJ224" i="28"/>
  <c r="EP225" i="28"/>
  <c r="FZ229" i="28"/>
  <c r="GJ230" i="28"/>
  <c r="GJ233" i="28"/>
  <c r="GE235" i="28"/>
  <c r="FN236" i="28"/>
  <c r="GK237" i="28"/>
  <c r="FN240" i="28"/>
  <c r="GA244" i="28"/>
  <c r="FP246" i="28"/>
  <c r="FS248" i="28"/>
  <c r="FY249" i="28"/>
  <c r="EM250" i="28"/>
  <c r="GE250" i="28"/>
  <c r="EW261" i="28"/>
  <c r="EJ264" i="28"/>
  <c r="GE265" i="28"/>
  <c r="FB266" i="28"/>
  <c r="EG267" i="28"/>
  <c r="GK202" i="28"/>
  <c r="FP203" i="28"/>
  <c r="ED204" i="28"/>
  <c r="FT204" i="28"/>
  <c r="EX212" i="28"/>
  <c r="EY213" i="28"/>
  <c r="GM213" i="28"/>
  <c r="FQ216" i="28"/>
  <c r="FR217" i="28"/>
  <c r="FS218" i="28"/>
  <c r="EK219" i="28"/>
  <c r="GK220" i="28"/>
  <c r="EQ223" i="28"/>
  <c r="GL226" i="28"/>
  <c r="FQ228" i="28"/>
  <c r="GG229" i="28"/>
  <c r="GH232" i="28"/>
  <c r="GM233" i="28"/>
  <c r="FT234" i="28"/>
  <c r="GF235" i="28"/>
  <c r="GL237" i="28"/>
  <c r="GE238" i="28"/>
  <c r="EL243" i="28"/>
  <c r="GF244" i="28"/>
  <c r="FS246" i="28"/>
  <c r="EE247" i="28"/>
  <c r="FQ247" i="28"/>
  <c r="FV248" i="28"/>
  <c r="EO250" i="28"/>
  <c r="EV251" i="28"/>
  <c r="ED253" i="28"/>
  <c r="EO264" i="28"/>
  <c r="EI267" i="28"/>
  <c r="FP210" i="28"/>
  <c r="FA212" i="28"/>
  <c r="GL212" i="28"/>
  <c r="FP215" i="28"/>
  <c r="FR216" i="28"/>
  <c r="FS217" i="28"/>
  <c r="FW218" i="28"/>
  <c r="FB221" i="28"/>
  <c r="EN224" i="28"/>
  <c r="GI224" i="28"/>
  <c r="GM226" i="28"/>
  <c r="FU228" i="28"/>
  <c r="GH229" i="28"/>
  <c r="GK232" i="28"/>
  <c r="FV234" i="28"/>
  <c r="GI235" i="28"/>
  <c r="GM237" i="28"/>
  <c r="GF238" i="28"/>
  <c r="EP243" i="28"/>
  <c r="GJ244" i="28"/>
  <c r="FT246" i="28"/>
  <c r="FS247" i="28"/>
  <c r="GA249" i="28"/>
  <c r="EF254" i="28"/>
  <c r="EJ267" i="28"/>
  <c r="FP206" i="28"/>
  <c r="FQ210" i="28"/>
  <c r="FO214" i="28"/>
  <c r="FQ215" i="28"/>
  <c r="EG217" i="28"/>
  <c r="FZ222" i="28"/>
  <c r="GL224" i="28"/>
  <c r="FB225" i="28"/>
  <c r="EU226" i="28"/>
  <c r="FW228" i="28"/>
  <c r="GM232" i="28"/>
  <c r="GM235" i="28"/>
  <c r="FZ240" i="28"/>
  <c r="FZ248" i="28"/>
  <c r="GL250" i="28"/>
  <c r="EY251" i="28"/>
  <c r="FT253" i="28"/>
  <c r="EI254" i="28"/>
  <c r="FQ254" i="28"/>
  <c r="EK265" i="28"/>
  <c r="EO267" i="28"/>
  <c r="EI210" i="28"/>
  <c r="EF216" i="28"/>
  <c r="FV216" i="28"/>
  <c r="EP218" i="28"/>
  <c r="FO221" i="28"/>
  <c r="GJ229" i="28"/>
  <c r="FQ230" i="28"/>
  <c r="GI241" i="28"/>
  <c r="FU242" i="28"/>
  <c r="EX243" i="28"/>
  <c r="EJ247" i="28"/>
  <c r="EJ254" i="28"/>
  <c r="EN265" i="28"/>
  <c r="EH228" i="28"/>
  <c r="GL229" i="28"/>
  <c r="GG234" i="28"/>
  <c r="FZ236" i="28"/>
  <c r="EM246" i="28"/>
  <c r="EM253" i="28"/>
  <c r="EM210" i="28"/>
  <c r="EE213" i="28"/>
  <c r="FZ216" i="28"/>
  <c r="EZ224" i="28"/>
  <c r="EJ227" i="28"/>
  <c r="GG228" i="28"/>
  <c r="GC246" i="28"/>
  <c r="GF247" i="28"/>
  <c r="FN251" i="28"/>
  <c r="EM254" i="28"/>
  <c r="EG266" i="28"/>
  <c r="FY159" i="28"/>
  <c r="EJ157" i="28"/>
  <c r="EM161" i="28"/>
  <c r="EV157" i="28"/>
  <c r="GJ161" i="28"/>
  <c r="ES161" i="28"/>
  <c r="GC159" i="28"/>
  <c r="GL161" i="28"/>
  <c r="EP160" i="28"/>
  <c r="EP162" i="28"/>
  <c r="FU160" i="28"/>
  <c r="FR162" i="28"/>
  <c r="FV160" i="28"/>
  <c r="FU162" i="28"/>
  <c r="DM13" i="28"/>
  <c r="EU158" i="28"/>
  <c r="FS158" i="28"/>
  <c r="EJ161" i="28"/>
  <c r="EW157" i="28"/>
  <c r="EY157" i="28"/>
  <c r="ED158" i="28"/>
  <c r="FO158" i="28"/>
  <c r="EF159" i="28"/>
  <c r="FY160" i="28"/>
  <c r="EN161" i="28"/>
  <c r="FV162" i="28"/>
  <c r="FB158" i="28"/>
  <c r="EG159" i="28"/>
  <c r="FC158" i="28"/>
  <c r="FQ157" i="28"/>
  <c r="EH158" i="28"/>
  <c r="FW158" i="28"/>
  <c r="EK159" i="28"/>
  <c r="ED160" i="28"/>
  <c r="GG160" i="28"/>
  <c r="FP161" i="28"/>
  <c r="ED162" i="28"/>
  <c r="GG162" i="28"/>
  <c r="FU157" i="28"/>
  <c r="FX158" i="28"/>
  <c r="EN159" i="28"/>
  <c r="EH160" i="28"/>
  <c r="GH160" i="28"/>
  <c r="FS161" i="28"/>
  <c r="EG162" i="28"/>
  <c r="GH162" i="28"/>
  <c r="DL13" i="28"/>
  <c r="FY157" i="28"/>
  <c r="GA158" i="28"/>
  <c r="GK160" i="28"/>
  <c r="GJ162" i="28"/>
  <c r="EF157" i="28"/>
  <c r="FZ157" i="28"/>
  <c r="EP158" i="28"/>
  <c r="GL160" i="28"/>
  <c r="GL162" i="28"/>
  <c r="GG158" i="28"/>
  <c r="GI158" i="28"/>
  <c r="GE161" i="28"/>
  <c r="GF161" i="28"/>
  <c r="GI161" i="28"/>
  <c r="DN13" i="28"/>
  <c r="EL263" i="28"/>
  <c r="EO263" i="28"/>
  <c r="EV263" i="28"/>
  <c r="EX263" i="28"/>
  <c r="FC263" i="28"/>
  <c r="FP263" i="28"/>
  <c r="FQ263" i="28"/>
  <c r="GE263" i="28"/>
  <c r="GG263" i="28"/>
  <c r="EJ263" i="28"/>
  <c r="CU13" i="28"/>
  <c r="GI261" i="28"/>
  <c r="DG13" i="28"/>
  <c r="FA260" i="28"/>
  <c r="EV262" i="28"/>
  <c r="FC260" i="28"/>
  <c r="DS13" i="28"/>
  <c r="GF260" i="28"/>
  <c r="GH260" i="28"/>
  <c r="I2" i="36"/>
  <c r="G2" i="36" s="1"/>
  <c r="Y4" i="36"/>
  <c r="O6" i="36"/>
  <c r="EU262" i="28"/>
  <c r="FT260" i="28"/>
  <c r="EG261" i="28"/>
  <c r="GJ261" i="28"/>
  <c r="EZ262" i="28"/>
  <c r="FV260" i="28"/>
  <c r="EH261" i="28"/>
  <c r="FB262" i="28"/>
  <c r="FY260" i="28"/>
  <c r="EJ261" i="28"/>
  <c r="FN262" i="28"/>
  <c r="EG260" i="28"/>
  <c r="EK261" i="28"/>
  <c r="FQ262" i="28"/>
  <c r="EK260" i="28"/>
  <c r="FX262" i="28"/>
  <c r="FZ262" i="28"/>
  <c r="EN260" i="28"/>
  <c r="EF262" i="28"/>
  <c r="FP261" i="28"/>
  <c r="EO262" i="28"/>
  <c r="FZ259" i="28"/>
  <c r="CY13" i="28"/>
  <c r="ED259" i="28"/>
  <c r="EW258" i="28"/>
  <c r="DC13" i="28"/>
  <c r="EZ258" i="28"/>
  <c r="ET250" i="28"/>
  <c r="FP258" i="28"/>
  <c r="EF259" i="28"/>
  <c r="GE259" i="28"/>
  <c r="FR258" i="28"/>
  <c r="EG259" i="28"/>
  <c r="GF259" i="28"/>
  <c r="FU258" i="28"/>
  <c r="EK259" i="28"/>
  <c r="GJ259" i="28"/>
  <c r="EG258" i="28"/>
  <c r="EO259" i="28"/>
  <c r="GL259" i="28"/>
  <c r="GI258" i="28"/>
  <c r="EJ258" i="28"/>
  <c r="ES259" i="28"/>
  <c r="EO258" i="28"/>
  <c r="EV258" i="28"/>
  <c r="FA257" i="28"/>
  <c r="FC257" i="28"/>
  <c r="FT257" i="28"/>
  <c r="FV257" i="28"/>
  <c r="EG257" i="28"/>
  <c r="FY257" i="28"/>
  <c r="GF257" i="28"/>
  <c r="EK257" i="28"/>
  <c r="EN257" i="28"/>
  <c r="EV256" i="28"/>
  <c r="EZ256" i="28"/>
  <c r="FN256" i="28"/>
  <c r="FQ256" i="28"/>
  <c r="FU256" i="28"/>
  <c r="DP13" i="28"/>
  <c r="EF256" i="28"/>
  <c r="FV256" i="28"/>
  <c r="FX256" i="28"/>
  <c r="FZ256" i="28"/>
  <c r="EO256" i="28"/>
  <c r="ET32" i="28"/>
  <c r="GD104" i="28"/>
  <c r="GD103" i="28"/>
  <c r="ET109" i="28"/>
  <c r="ET203" i="28"/>
  <c r="FU255" i="28"/>
  <c r="FY255" i="28"/>
  <c r="EF255" i="28"/>
  <c r="GF255" i="28"/>
  <c r="EG255" i="28"/>
  <c r="GG255" i="28"/>
  <c r="EH255" i="28"/>
  <c r="GI255" i="28"/>
  <c r="GJ255" i="28"/>
  <c r="KW7" i="28"/>
  <c r="KX7" i="28" s="1"/>
  <c r="KY7" i="28" s="1"/>
  <c r="KW17" i="28"/>
  <c r="KX17" i="28" s="1"/>
  <c r="KY17" i="28" s="1"/>
  <c r="KW8" i="28"/>
  <c r="KX8" i="28" s="1"/>
  <c r="KY8" i="28" s="1"/>
  <c r="KW25" i="28"/>
  <c r="KX25" i="28" s="1"/>
  <c r="KY25" i="28" s="1"/>
  <c r="KW15" i="28"/>
  <c r="KX15" i="28" s="1"/>
  <c r="KY15" i="28" s="1"/>
  <c r="KW35" i="28"/>
  <c r="KX35" i="28" s="1"/>
  <c r="KY35" i="28" s="1"/>
  <c r="KW18" i="28"/>
  <c r="KX18" i="28" s="1"/>
  <c r="KY18" i="28" s="1"/>
  <c r="KW24" i="28"/>
  <c r="KX24" i="28" s="1"/>
  <c r="KY24" i="28" s="1"/>
  <c r="KW9" i="28"/>
  <c r="KX9" i="28" s="1"/>
  <c r="KY9" i="28" s="1"/>
  <c r="KW26" i="28"/>
  <c r="KX26" i="28" s="1"/>
  <c r="KY26" i="28" s="1"/>
  <c r="KW14" i="28"/>
  <c r="KX14" i="28" s="1"/>
  <c r="KY14" i="28" s="1"/>
  <c r="KW23" i="28"/>
  <c r="KX23" i="28" s="1"/>
  <c r="KY23" i="28" s="1"/>
  <c r="GL27" i="28"/>
  <c r="DO13" i="28"/>
  <c r="EU16" i="28"/>
  <c r="FA22" i="28"/>
  <c r="EU15" i="28"/>
  <c r="FQ15" i="28"/>
  <c r="EV16" i="28"/>
  <c r="GG16" i="28"/>
  <c r="EV17" i="28"/>
  <c r="EY18" i="28"/>
  <c r="EZ19" i="28"/>
  <c r="FV19" i="28"/>
  <c r="GM20" i="28"/>
  <c r="FS21" i="28"/>
  <c r="GM22" i="28"/>
  <c r="FN24" i="28"/>
  <c r="GA24" i="28"/>
  <c r="FV25" i="28"/>
  <c r="GM25" i="28"/>
  <c r="EI26" i="28"/>
  <c r="FU26" i="28"/>
  <c r="EU27" i="28"/>
  <c r="FR27" i="28"/>
  <c r="GG27" i="28"/>
  <c r="EQ28" i="28"/>
  <c r="EQ29" i="28"/>
  <c r="FT29" i="28"/>
  <c r="KW29" i="28"/>
  <c r="KX29" i="28" s="1"/>
  <c r="KY29" i="28" s="1"/>
  <c r="EI30" i="28"/>
  <c r="GG30" i="28"/>
  <c r="EG31" i="28"/>
  <c r="FQ31" i="28"/>
  <c r="KX31" i="28"/>
  <c r="KY31" i="28" s="1"/>
  <c r="GI32" i="28"/>
  <c r="EY32" i="28"/>
  <c r="KW32" i="28"/>
  <c r="KX32" i="28" s="1"/>
  <c r="KY32" i="28" s="1"/>
  <c r="FX33" i="28"/>
  <c r="FY35" i="28"/>
  <c r="EG37" i="28"/>
  <c r="EI39" i="28"/>
  <c r="KY39" i="28"/>
  <c r="EL40" i="28"/>
  <c r="FV40" i="28"/>
  <c r="EO42" i="28"/>
  <c r="FY42" i="28"/>
  <c r="FA42" i="28"/>
  <c r="EE44" i="28"/>
  <c r="FO44" i="28"/>
  <c r="EQ44" i="28"/>
  <c r="GA44" i="28"/>
  <c r="FC44" i="28"/>
  <c r="GM44" i="28"/>
  <c r="EY49" i="28"/>
  <c r="KW54" i="28"/>
  <c r="KX54" i="28" s="1"/>
  <c r="KY54" i="28" s="1"/>
  <c r="GH18" i="28"/>
  <c r="EL18" i="28"/>
  <c r="FV18" i="28"/>
  <c r="GJ18" i="28"/>
  <c r="EO20" i="28"/>
  <c r="EG27" i="28"/>
  <c r="FS27" i="28"/>
  <c r="GM29" i="28"/>
  <c r="GK35" i="28"/>
  <c r="FA35" i="28"/>
  <c r="FS37" i="28"/>
  <c r="EI37" i="28"/>
  <c r="GE39" i="28"/>
  <c r="EU39" i="28"/>
  <c r="EF44" i="28"/>
  <c r="FP44" i="28"/>
  <c r="KW47" i="28"/>
  <c r="KX47" i="28" s="1"/>
  <c r="KY47" i="28" s="1"/>
  <c r="KW48" i="28"/>
  <c r="KX48" i="28" s="1"/>
  <c r="KY48" i="28" s="1"/>
  <c r="FW49" i="28"/>
  <c r="EM49" i="28"/>
  <c r="ED57" i="28"/>
  <c r="FN57" i="28"/>
  <c r="EP57" i="28"/>
  <c r="FZ57" i="28"/>
  <c r="FB57" i="28"/>
  <c r="GL57" i="28"/>
  <c r="CZ13" i="28"/>
  <c r="EI16" i="28"/>
  <c r="GG17" i="28"/>
  <c r="EO22" i="28"/>
  <c r="EI23" i="28"/>
  <c r="EO24" i="28"/>
  <c r="FO24" i="28"/>
  <c r="EJ25" i="28"/>
  <c r="KW11" i="28"/>
  <c r="KX11" i="28" s="1"/>
  <c r="KY11" i="28" s="1"/>
  <c r="DA13" i="28"/>
  <c r="EW15" i="28"/>
  <c r="FS15" i="28"/>
  <c r="EJ16" i="28"/>
  <c r="GI16" i="28"/>
  <c r="B17" i="28"/>
  <c r="EJ17" i="28"/>
  <c r="EX17" i="28"/>
  <c r="EM18" i="28"/>
  <c r="FA18" i="28"/>
  <c r="FB19" i="28"/>
  <c r="FX19" i="28"/>
  <c r="ED20" i="28"/>
  <c r="EP20" i="28"/>
  <c r="KW20" i="28"/>
  <c r="KX20" i="28" s="1"/>
  <c r="KY20" i="28" s="1"/>
  <c r="FU21" i="28"/>
  <c r="ED22" i="28"/>
  <c r="EP22" i="28"/>
  <c r="KW22" i="28"/>
  <c r="KX22" i="28" s="1"/>
  <c r="KY22" i="28" s="1"/>
  <c r="EJ23" i="28"/>
  <c r="GI23" i="28"/>
  <c r="FP24" i="28"/>
  <c r="GF24" i="28"/>
  <c r="FB25" i="28"/>
  <c r="FY25" i="28"/>
  <c r="FW26" i="28"/>
  <c r="GL26" i="28"/>
  <c r="FT27" i="28"/>
  <c r="GJ27" i="28"/>
  <c r="FR28" i="28"/>
  <c r="GG28" i="28"/>
  <c r="ED29" i="28"/>
  <c r="EU29" i="28"/>
  <c r="EL30" i="28"/>
  <c r="GK32" i="28"/>
  <c r="FA32" i="28"/>
  <c r="FT37" i="28"/>
  <c r="EJ37" i="28"/>
  <c r="KW37" i="28"/>
  <c r="KX37" i="28" s="1"/>
  <c r="KY37" i="28" s="1"/>
  <c r="EY38" i="28"/>
  <c r="GI38" i="28"/>
  <c r="FX39" i="28"/>
  <c r="GI45" i="28"/>
  <c r="EO55" i="28"/>
  <c r="FY55" i="28"/>
  <c r="FA55" i="28"/>
  <c r="GK55" i="28"/>
  <c r="EG60" i="28"/>
  <c r="FQ60" i="28"/>
  <c r="DR13" i="28"/>
  <c r="FS17" i="28"/>
  <c r="DB13" i="28"/>
  <c r="EK16" i="28"/>
  <c r="EK17" i="28"/>
  <c r="EY17" i="28"/>
  <c r="EN18" i="28"/>
  <c r="FB18" i="28"/>
  <c r="EE20" i="28"/>
  <c r="EQ20" i="28"/>
  <c r="EE22" i="28"/>
  <c r="EQ22" i="28"/>
  <c r="EK23" i="28"/>
  <c r="FQ24" i="28"/>
  <c r="GG24" i="28"/>
  <c r="FU27" i="28"/>
  <c r="EK27" i="28"/>
  <c r="EE29" i="28"/>
  <c r="EV31" i="28"/>
  <c r="GF31" i="28"/>
  <c r="FV32" i="28"/>
  <c r="FO35" i="28"/>
  <c r="EE35" i="28"/>
  <c r="GA35" i="28"/>
  <c r="EQ35" i="28"/>
  <c r="EK39" i="28"/>
  <c r="FU39" i="28"/>
  <c r="GG39" i="28"/>
  <c r="EW39" i="28"/>
  <c r="FQ46" i="28"/>
  <c r="EG46" i="28"/>
  <c r="GC46" i="28"/>
  <c r="ES46" i="28"/>
  <c r="FV51" i="28"/>
  <c r="EL51" i="28"/>
  <c r="EX51" i="28"/>
  <c r="FO59" i="28"/>
  <c r="EE59" i="28"/>
  <c r="EQ59" i="28"/>
  <c r="GA59" i="28"/>
  <c r="GM59" i="28"/>
  <c r="FC59" i="28"/>
  <c r="GE63" i="28"/>
  <c r="EU63" i="28"/>
  <c r="KW10" i="28"/>
  <c r="KX10" i="28" s="1"/>
  <c r="KY10" i="28" s="1"/>
  <c r="FU15" i="28"/>
  <c r="GJ15" i="28"/>
  <c r="EZ17" i="28"/>
  <c r="FC18" i="28"/>
  <c r="FN19" i="28"/>
  <c r="FZ19" i="28"/>
  <c r="EF20" i="28"/>
  <c r="ES20" i="28"/>
  <c r="GE20" i="28"/>
  <c r="FW21" i="28"/>
  <c r="GL21" i="28"/>
  <c r="EF22" i="28"/>
  <c r="ES22" i="28"/>
  <c r="GE22" i="28"/>
  <c r="EL23" i="28"/>
  <c r="GA25" i="28"/>
  <c r="FR29" i="28"/>
  <c r="EH29" i="28"/>
  <c r="EF29" i="28"/>
  <c r="FY29" i="28"/>
  <c r="EN30" i="28"/>
  <c r="FX30" i="28"/>
  <c r="GJ30" i="28"/>
  <c r="EZ30" i="28"/>
  <c r="KX30" i="28"/>
  <c r="KY30" i="28" s="1"/>
  <c r="EN31" i="28"/>
  <c r="FT31" i="28"/>
  <c r="FY32" i="28"/>
  <c r="FA33" i="28"/>
  <c r="FP35" i="28"/>
  <c r="EF35" i="28"/>
  <c r="EH36" i="28"/>
  <c r="KX38" i="28"/>
  <c r="KY38" i="28" s="1"/>
  <c r="DD13" i="28"/>
  <c r="GK15" i="28"/>
  <c r="EM16" i="28"/>
  <c r="GL16" i="28"/>
  <c r="EM17" i="28"/>
  <c r="FA17" i="28"/>
  <c r="ED18" i="28"/>
  <c r="EP18" i="28"/>
  <c r="EG20" i="28"/>
  <c r="GF20" i="28"/>
  <c r="GM21" i="28"/>
  <c r="EG22" i="28"/>
  <c r="GF22" i="28"/>
  <c r="EM23" i="28"/>
  <c r="GL23" i="28"/>
  <c r="FT24" i="28"/>
  <c r="FO25" i="28"/>
  <c r="FZ26" i="28"/>
  <c r="FX27" i="28"/>
  <c r="FU28" i="28"/>
  <c r="FS29" i="28"/>
  <c r="EI29" i="28"/>
  <c r="FA29" i="28"/>
  <c r="EU30" i="28"/>
  <c r="EX32" i="28"/>
  <c r="FO41" i="28"/>
  <c r="EE41" i="28"/>
  <c r="GA41" i="28"/>
  <c r="EQ41" i="28"/>
  <c r="EU43" i="28"/>
  <c r="GE43" i="28"/>
  <c r="KW49" i="28"/>
  <c r="KX49" i="28" s="1"/>
  <c r="KY49" i="28" s="1"/>
  <c r="KX50" i="28"/>
  <c r="KY50" i="28" s="1"/>
  <c r="KW52" i="28"/>
  <c r="KX52" i="28" s="1"/>
  <c r="KY52" i="28" s="1"/>
  <c r="EM53" i="28"/>
  <c r="FW53" i="28"/>
  <c r="EY53" i="28"/>
  <c r="GI53" i="28"/>
  <c r="KV53" i="28"/>
  <c r="KT53" i="28"/>
  <c r="FT56" i="28"/>
  <c r="EJ56" i="28"/>
  <c r="FU58" i="28"/>
  <c r="EK58" i="28"/>
  <c r="EW58" i="28"/>
  <c r="GG58" i="28"/>
  <c r="DF13" i="28"/>
  <c r="GM16" i="28"/>
  <c r="FB17" i="28"/>
  <c r="GC19" i="28"/>
  <c r="GG20" i="28"/>
  <c r="GG22" i="28"/>
  <c r="GK24" i="28"/>
  <c r="GF25" i="28"/>
  <c r="FN26" i="28"/>
  <c r="FU30" i="28"/>
  <c r="FW31" i="28"/>
  <c r="GJ33" i="28"/>
  <c r="FR34" i="28"/>
  <c r="EH34" i="28"/>
  <c r="FT36" i="28"/>
  <c r="EJ36" i="28"/>
  <c r="KW36" i="28"/>
  <c r="KX36" i="28" s="1"/>
  <c r="KY36" i="28" s="1"/>
  <c r="GJ39" i="28"/>
  <c r="EZ39" i="28"/>
  <c r="EJ43" i="28"/>
  <c r="FT43" i="28"/>
  <c r="FW45" i="28"/>
  <c r="EM45" i="28"/>
  <c r="EG48" i="28"/>
  <c r="FQ48" i="28"/>
  <c r="EM61" i="28"/>
  <c r="FW61" i="28"/>
  <c r="GI61" i="28"/>
  <c r="EY61" i="28"/>
  <c r="FN65" i="28"/>
  <c r="ED65" i="28"/>
  <c r="FZ65" i="28"/>
  <c r="EP65" i="28"/>
  <c r="FB65" i="28"/>
  <c r="GL65" i="28"/>
  <c r="FC17" i="28"/>
  <c r="ES18" i="28"/>
  <c r="FQ19" i="28"/>
  <c r="FN21" i="28"/>
  <c r="FZ21" i="28"/>
  <c r="KW21" i="28"/>
  <c r="KX21" i="28" s="1"/>
  <c r="KY21" i="28" s="1"/>
  <c r="FO26" i="28"/>
  <c r="GE26" i="28"/>
  <c r="KW27" i="28"/>
  <c r="KX27" i="28" s="1"/>
  <c r="KY27" i="28" s="1"/>
  <c r="FW28" i="28"/>
  <c r="GL28" i="28"/>
  <c r="GM30" i="28"/>
  <c r="FC30" i="28"/>
  <c r="GC32" i="28"/>
  <c r="EH33" i="28"/>
  <c r="FR33" i="28"/>
  <c r="KX33" i="28"/>
  <c r="KY33" i="28" s="1"/>
  <c r="ED38" i="28"/>
  <c r="EO39" i="28"/>
  <c r="FY39" i="28"/>
  <c r="FA39" i="28"/>
  <c r="EF40" i="28"/>
  <c r="FX42" i="28"/>
  <c r="KW46" i="28"/>
  <c r="KX46" i="28" s="1"/>
  <c r="KY46" i="28" s="1"/>
  <c r="FW47" i="28"/>
  <c r="EM47" i="28"/>
  <c r="KX6" i="28"/>
  <c r="KY6" i="28" s="1"/>
  <c r="KW12" i="28"/>
  <c r="KX12" i="28" s="1"/>
  <c r="KY12" i="28" s="1"/>
  <c r="IG14" i="28"/>
  <c r="FY15" i="28"/>
  <c r="ED16" i="28"/>
  <c r="EP16" i="28"/>
  <c r="ED17" i="28"/>
  <c r="EP17" i="28"/>
  <c r="EG18" i="28"/>
  <c r="EU18" i="28"/>
  <c r="FR19" i="28"/>
  <c r="KW19" i="28"/>
  <c r="KX19" i="28" s="1"/>
  <c r="KY19" i="28" s="1"/>
  <c r="EJ20" i="28"/>
  <c r="FO21" i="28"/>
  <c r="GA21" i="28"/>
  <c r="EJ22" i="28"/>
  <c r="ED23" i="28"/>
  <c r="EP23" i="28"/>
  <c r="FP26" i="28"/>
  <c r="EF26" i="28"/>
  <c r="GF26" i="28"/>
  <c r="FN27" i="28"/>
  <c r="GM28" i="28"/>
  <c r="FV29" i="28"/>
  <c r="EL29" i="28"/>
  <c r="FB37" i="28"/>
  <c r="EG38" i="28"/>
  <c r="FQ38" i="28"/>
  <c r="EH40" i="28"/>
  <c r="FR40" i="28"/>
  <c r="FR41" i="28"/>
  <c r="EH41" i="28"/>
  <c r="EV43" i="28"/>
  <c r="FP50" i="28"/>
  <c r="EF50" i="28"/>
  <c r="KW51" i="28"/>
  <c r="KX51" i="28" s="1"/>
  <c r="KY51" i="28" s="1"/>
  <c r="FN15" i="28"/>
  <c r="FZ15" i="28"/>
  <c r="EE16" i="28"/>
  <c r="EQ16" i="28"/>
  <c r="EE17" i="28"/>
  <c r="EQ17" i="28"/>
  <c r="EH18" i="28"/>
  <c r="EV18" i="28"/>
  <c r="EW19" i="28"/>
  <c r="FS19" i="28"/>
  <c r="EK20" i="28"/>
  <c r="GJ20" i="28"/>
  <c r="FP21" i="28"/>
  <c r="GE21" i="28"/>
  <c r="EK22" i="28"/>
  <c r="GJ22" i="28"/>
  <c r="EE23" i="28"/>
  <c r="EQ23" i="28"/>
  <c r="GC26" i="28"/>
  <c r="ES26" i="28"/>
  <c r="GC27" i="28"/>
  <c r="KX28" i="28"/>
  <c r="KY28" i="28" s="1"/>
  <c r="EF30" i="28"/>
  <c r="GA30" i="28"/>
  <c r="GF32" i="28"/>
  <c r="EV32" i="28"/>
  <c r="EL33" i="28"/>
  <c r="FU34" i="28"/>
  <c r="EK34" i="28"/>
  <c r="FW36" i="28"/>
  <c r="EM36" i="28"/>
  <c r="FN37" i="28"/>
  <c r="FP38" i="28"/>
  <c r="FS41" i="28"/>
  <c r="EI41" i="28"/>
  <c r="FP51" i="28"/>
  <c r="KW57" i="28"/>
  <c r="KX57" i="28" s="1"/>
  <c r="KY57" i="28" s="1"/>
  <c r="EF16" i="28"/>
  <c r="ES16" i="28"/>
  <c r="EF17" i="28"/>
  <c r="ES17" i="28"/>
  <c r="EI18" i="28"/>
  <c r="EW18" i="28"/>
  <c r="EX19" i="28"/>
  <c r="EL20" i="28"/>
  <c r="GK20" i="28"/>
  <c r="EL22" i="28"/>
  <c r="EF23" i="28"/>
  <c r="ES23" i="28"/>
  <c r="GE23" i="28"/>
  <c r="EZ31" i="28"/>
  <c r="FP32" i="28"/>
  <c r="EW33" i="28"/>
  <c r="GG33" i="28"/>
  <c r="FU33" i="28"/>
  <c r="FV34" i="28"/>
  <c r="EL34" i="28"/>
  <c r="KW34" i="28"/>
  <c r="KX34" i="28" s="1"/>
  <c r="KY34" i="28" s="1"/>
  <c r="GH35" i="28"/>
  <c r="EX35" i="28"/>
  <c r="FX36" i="28"/>
  <c r="EN36" i="28"/>
  <c r="EV36" i="28"/>
  <c r="FP37" i="28"/>
  <c r="EF37" i="28"/>
  <c r="FP39" i="28"/>
  <c r="KW45" i="28"/>
  <c r="KX45" i="28" s="1"/>
  <c r="KY45" i="28" s="1"/>
  <c r="FS69" i="28"/>
  <c r="EI69" i="28"/>
  <c r="GE69" i="28"/>
  <c r="EU69" i="28"/>
  <c r="EU17" i="28"/>
  <c r="FN28" i="28"/>
  <c r="ED28" i="28"/>
  <c r="FZ28" i="28"/>
  <c r="EP28" i="28"/>
  <c r="EX33" i="28"/>
  <c r="GH33" i="28"/>
  <c r="GC37" i="28"/>
  <c r="ES37" i="28"/>
  <c r="GG40" i="28"/>
  <c r="EW40" i="28"/>
  <c r="FU40" i="28"/>
  <c r="EZ42" i="28"/>
  <c r="GJ42" i="28"/>
  <c r="EF52" i="28"/>
  <c r="FP52" i="28"/>
  <c r="EI54" i="28"/>
  <c r="FS54" i="28"/>
  <c r="GE54" i="28"/>
  <c r="EU54" i="28"/>
  <c r="FO71" i="28"/>
  <c r="EE71" i="28"/>
  <c r="GA71" i="28"/>
  <c r="EQ71" i="28"/>
  <c r="EE72" i="28"/>
  <c r="FO72" i="28"/>
  <c r="EQ72" i="28"/>
  <c r="GA72" i="28"/>
  <c r="GM72" i="28"/>
  <c r="FC72" i="28"/>
  <c r="EZ45" i="28"/>
  <c r="EZ49" i="28"/>
  <c r="EY51" i="28"/>
  <c r="GC52" i="28"/>
  <c r="EW56" i="28"/>
  <c r="EJ63" i="28"/>
  <c r="FT63" i="28"/>
  <c r="FC64" i="28"/>
  <c r="GM64" i="28"/>
  <c r="GL66" i="28"/>
  <c r="FB66" i="28"/>
  <c r="EZ68" i="28"/>
  <c r="GJ68" i="28"/>
  <c r="FT69" i="28"/>
  <c r="EJ69" i="28"/>
  <c r="ED70" i="28"/>
  <c r="FN70" i="28"/>
  <c r="EP70" i="28"/>
  <c r="FZ70" i="28"/>
  <c r="FB70" i="28"/>
  <c r="GL70" i="28"/>
  <c r="FS74" i="28"/>
  <c r="EI74" i="28"/>
  <c r="EN75" i="28"/>
  <c r="FX75" i="28"/>
  <c r="GJ75" i="28"/>
  <c r="EZ75" i="28"/>
  <c r="EK85" i="28"/>
  <c r="FU85" i="28"/>
  <c r="EW85" i="28"/>
  <c r="GG85" i="28"/>
  <c r="EY34" i="28"/>
  <c r="FA36" i="28"/>
  <c r="GH37" i="28"/>
  <c r="FC39" i="28"/>
  <c r="EZ40" i="28"/>
  <c r="EV41" i="28"/>
  <c r="FA45" i="28"/>
  <c r="KT45" i="28"/>
  <c r="EU46" i="28"/>
  <c r="GL47" i="28"/>
  <c r="FR48" i="28"/>
  <c r="FA49" i="28"/>
  <c r="ES50" i="28"/>
  <c r="EZ51" i="28"/>
  <c r="EU52" i="28"/>
  <c r="FQ52" i="28"/>
  <c r="FX53" i="28"/>
  <c r="EX54" i="28"/>
  <c r="FT54" i="28"/>
  <c r="FN55" i="28"/>
  <c r="FZ55" i="28"/>
  <c r="EX56" i="28"/>
  <c r="FO57" i="28"/>
  <c r="GA57" i="28"/>
  <c r="FW58" i="28"/>
  <c r="EM58" i="28"/>
  <c r="EL58" i="28"/>
  <c r="GC59" i="28"/>
  <c r="ES59" i="28"/>
  <c r="EG59" i="28"/>
  <c r="EF64" i="28"/>
  <c r="FP64" i="28"/>
  <c r="EE66" i="28"/>
  <c r="FO66" i="28"/>
  <c r="EQ66" i="28"/>
  <c r="GA66" i="28"/>
  <c r="FC66" i="28"/>
  <c r="GH67" i="28"/>
  <c r="EX67" i="28"/>
  <c r="FV67" i="28"/>
  <c r="EO68" i="28"/>
  <c r="FY68" i="28"/>
  <c r="EI79" i="28"/>
  <c r="FS79" i="28"/>
  <c r="GE79" i="28"/>
  <c r="EU79" i="28"/>
  <c r="FT81" i="28"/>
  <c r="EJ81" i="28"/>
  <c r="ED82" i="28"/>
  <c r="FN82" i="28"/>
  <c r="EP82" i="28"/>
  <c r="FZ82" i="28"/>
  <c r="FB82" i="28"/>
  <c r="GL82" i="28"/>
  <c r="FU83" i="28"/>
  <c r="EK83" i="28"/>
  <c r="FV87" i="28"/>
  <c r="KX90" i="28"/>
  <c r="KW90" i="28"/>
  <c r="KY90" i="28"/>
  <c r="EZ34" i="28"/>
  <c r="FB36" i="28"/>
  <c r="EW41" i="28"/>
  <c r="EN45" i="28"/>
  <c r="FB45" i="28"/>
  <c r="EH46" i="28"/>
  <c r="EV46" i="28"/>
  <c r="EN47" i="28"/>
  <c r="FS48" i="28"/>
  <c r="EN49" i="28"/>
  <c r="FB49" i="28"/>
  <c r="EG50" i="28"/>
  <c r="EU50" i="28"/>
  <c r="EM51" i="28"/>
  <c r="FA51" i="28"/>
  <c r="FR52" i="28"/>
  <c r="FY53" i="28"/>
  <c r="FU54" i="28"/>
  <c r="FO55" i="28"/>
  <c r="GA55" i="28"/>
  <c r="EK56" i="28"/>
  <c r="EY56" i="28"/>
  <c r="FP57" i="28"/>
  <c r="EV60" i="28"/>
  <c r="GF60" i="28"/>
  <c r="EJ60" i="28"/>
  <c r="GL61" i="28"/>
  <c r="FB61" i="28"/>
  <c r="EK62" i="28"/>
  <c r="FY63" i="28"/>
  <c r="FO64" i="28"/>
  <c r="FN66" i="28"/>
  <c r="EM67" i="28"/>
  <c r="FW67" i="28"/>
  <c r="FA68" i="28"/>
  <c r="GF69" i="28"/>
  <c r="FU81" i="28"/>
  <c r="FW87" i="28"/>
  <c r="EM87" i="28"/>
  <c r="EY87" i="28"/>
  <c r="GI87" i="28"/>
  <c r="EE90" i="28"/>
  <c r="FO90" i="28"/>
  <c r="EQ90" i="28"/>
  <c r="GA90" i="28"/>
  <c r="GM90" i="28"/>
  <c r="FC90" i="28"/>
  <c r="EV29" i="28"/>
  <c r="EN32" i="28"/>
  <c r="EM34" i="28"/>
  <c r="FA34" i="28"/>
  <c r="EG35" i="28"/>
  <c r="ET35" i="28"/>
  <c r="EO36" i="28"/>
  <c r="FC36" i="28"/>
  <c r="EK37" i="28"/>
  <c r="FS38" i="28"/>
  <c r="GH38" i="28"/>
  <c r="FO39" i="28"/>
  <c r="GA39" i="28"/>
  <c r="FX40" i="28"/>
  <c r="KW40" i="28"/>
  <c r="KX40" i="28" s="1"/>
  <c r="KY40" i="28" s="1"/>
  <c r="EJ41" i="28"/>
  <c r="EX41" i="28"/>
  <c r="FO42" i="28"/>
  <c r="GA42" i="28"/>
  <c r="FV43" i="28"/>
  <c r="GK43" i="28"/>
  <c r="FR44" i="28"/>
  <c r="GG44" i="28"/>
  <c r="EO45" i="28"/>
  <c r="FC45" i="28"/>
  <c r="EI46" i="28"/>
  <c r="EW46" i="28"/>
  <c r="EO47" i="28"/>
  <c r="FT48" i="28"/>
  <c r="GI48" i="28"/>
  <c r="EO49" i="28"/>
  <c r="FC49" i="28"/>
  <c r="KT49" i="28"/>
  <c r="EH50" i="28"/>
  <c r="EV50" i="28"/>
  <c r="EN51" i="28"/>
  <c r="FB51" i="28"/>
  <c r="KT51" i="28"/>
  <c r="FS52" i="28"/>
  <c r="FN53" i="28"/>
  <c r="FZ53" i="28"/>
  <c r="FV54" i="28"/>
  <c r="FP55" i="28"/>
  <c r="GE55" i="28"/>
  <c r="EL56" i="28"/>
  <c r="EZ56" i="28"/>
  <c r="FQ57" i="28"/>
  <c r="GF57" i="28"/>
  <c r="FO58" i="28"/>
  <c r="GF58" i="28"/>
  <c r="FS59" i="28"/>
  <c r="EI59" i="28"/>
  <c r="FP60" i="28"/>
  <c r="FV62" i="28"/>
  <c r="EL62" i="28"/>
  <c r="EO62" i="28"/>
  <c r="EV63" i="28"/>
  <c r="GL73" i="28"/>
  <c r="EU74" i="28"/>
  <c r="FU77" i="28"/>
  <c r="EK77" i="28"/>
  <c r="FN78" i="28"/>
  <c r="ED78" i="28"/>
  <c r="FZ78" i="28"/>
  <c r="EP78" i="28"/>
  <c r="EV81" i="28"/>
  <c r="EN93" i="28"/>
  <c r="FX93" i="28"/>
  <c r="GJ93" i="28"/>
  <c r="EZ93" i="28"/>
  <c r="EY27" i="28"/>
  <c r="EW29" i="28"/>
  <c r="FB32" i="28"/>
  <c r="EN34" i="28"/>
  <c r="FB34" i="28"/>
  <c r="EH35" i="28"/>
  <c r="EU35" i="28"/>
  <c r="ED36" i="28"/>
  <c r="EP36" i="28"/>
  <c r="EL37" i="28"/>
  <c r="GK37" i="28"/>
  <c r="GC39" i="28"/>
  <c r="FC40" i="28"/>
  <c r="EK41" i="28"/>
  <c r="EY41" i="28"/>
  <c r="GE42" i="28"/>
  <c r="GL43" i="28"/>
  <c r="GH44" i="28"/>
  <c r="ED45" i="28"/>
  <c r="EP45" i="28"/>
  <c r="EJ46" i="28"/>
  <c r="EX46" i="28"/>
  <c r="ED47" i="28"/>
  <c r="EP47" i="28"/>
  <c r="GJ48" i="28"/>
  <c r="ED49" i="28"/>
  <c r="EP49" i="28"/>
  <c r="EI50" i="28"/>
  <c r="EW50" i="28"/>
  <c r="EO51" i="28"/>
  <c r="FC51" i="28"/>
  <c r="EX52" i="28"/>
  <c r="FA54" i="28"/>
  <c r="GF55" i="28"/>
  <c r="EM56" i="28"/>
  <c r="FA56" i="28"/>
  <c r="GG57" i="28"/>
  <c r="FP58" i="28"/>
  <c r="FT59" i="28"/>
  <c r="EJ59" i="28"/>
  <c r="ED61" i="28"/>
  <c r="EZ61" i="28"/>
  <c r="KW61" i="28"/>
  <c r="FW62" i="28"/>
  <c r="EM62" i="28"/>
  <c r="KY62" i="28"/>
  <c r="KX62" i="28"/>
  <c r="KW62" i="28"/>
  <c r="FS65" i="28"/>
  <c r="EI65" i="28"/>
  <c r="GF72" i="28"/>
  <c r="EV72" i="28"/>
  <c r="FW81" i="28"/>
  <c r="KY84" i="28"/>
  <c r="KX84" i="28"/>
  <c r="KW84" i="28"/>
  <c r="KX92" i="28"/>
  <c r="KW92" i="28"/>
  <c r="KY92" i="28"/>
  <c r="FC34" i="28"/>
  <c r="EZ41" i="28"/>
  <c r="EY46" i="28"/>
  <c r="EX50" i="28"/>
  <c r="EY52" i="28"/>
  <c r="FB54" i="28"/>
  <c r="FB56" i="28"/>
  <c r="GH58" i="28"/>
  <c r="EN60" i="28"/>
  <c r="EG61" i="28"/>
  <c r="FQ61" i="28"/>
  <c r="GK63" i="28"/>
  <c r="FA63" i="28"/>
  <c r="FU64" i="28"/>
  <c r="FT65" i="28"/>
  <c r="EJ65" i="28"/>
  <c r="GF65" i="28"/>
  <c r="FT66" i="28"/>
  <c r="EY67" i="28"/>
  <c r="FY69" i="28"/>
  <c r="EO69" i="28"/>
  <c r="FA69" i="28"/>
  <c r="EU70" i="28"/>
  <c r="GE70" i="28"/>
  <c r="FU71" i="28"/>
  <c r="EK71" i="28"/>
  <c r="EK72" i="28"/>
  <c r="FU72" i="28"/>
  <c r="FU73" i="28"/>
  <c r="EK73" i="28"/>
  <c r="KY82" i="28"/>
  <c r="KX82" i="28"/>
  <c r="KW82" i="28"/>
  <c r="GF97" i="28"/>
  <c r="FA41" i="28"/>
  <c r="GG42" i="28"/>
  <c r="GJ44" i="28"/>
  <c r="EZ46" i="28"/>
  <c r="EY50" i="28"/>
  <c r="FC56" i="28"/>
  <c r="ED63" i="28"/>
  <c r="FN63" i="28"/>
  <c r="EP63" i="28"/>
  <c r="FZ63" i="28"/>
  <c r="EW64" i="28"/>
  <c r="GG64" i="28"/>
  <c r="GF66" i="28"/>
  <c r="EV66" i="28"/>
  <c r="FN69" i="28"/>
  <c r="ED69" i="28"/>
  <c r="FZ69" i="28"/>
  <c r="EP69" i="28"/>
  <c r="FB69" i="28"/>
  <c r="EJ70" i="28"/>
  <c r="FT70" i="28"/>
  <c r="EL88" i="28"/>
  <c r="FV88" i="28"/>
  <c r="EX88" i="28"/>
  <c r="GH88" i="28"/>
  <c r="EJ97" i="28"/>
  <c r="FT97" i="28"/>
  <c r="EZ29" i="28"/>
  <c r="EE34" i="28"/>
  <c r="EQ34" i="28"/>
  <c r="EG36" i="28"/>
  <c r="EU36" i="28"/>
  <c r="EO37" i="28"/>
  <c r="GC40" i="28"/>
  <c r="EN41" i="28"/>
  <c r="FB41" i="28"/>
  <c r="KW41" i="28"/>
  <c r="KX41" i="28" s="1"/>
  <c r="KY41" i="28" s="1"/>
  <c r="FN43" i="28"/>
  <c r="FZ43" i="28"/>
  <c r="FV44" i="28"/>
  <c r="EG45" i="28"/>
  <c r="EU45" i="28"/>
  <c r="EM46" i="28"/>
  <c r="FA46" i="28"/>
  <c r="EG47" i="28"/>
  <c r="GF47" i="28"/>
  <c r="FX48" i="28"/>
  <c r="KT48" i="28"/>
  <c r="EG49" i="28"/>
  <c r="EU49" i="28"/>
  <c r="EL50" i="28"/>
  <c r="EZ50" i="28"/>
  <c r="EF51" i="28"/>
  <c r="ES51" i="28"/>
  <c r="FA52" i="28"/>
  <c r="FW52" i="28"/>
  <c r="FR53" i="28"/>
  <c r="FN54" i="28"/>
  <c r="FZ54" i="28"/>
  <c r="FT55" i="28"/>
  <c r="ED56" i="28"/>
  <c r="EP56" i="28"/>
  <c r="KW56" i="28"/>
  <c r="KX56" i="28" s="1"/>
  <c r="KY56" i="28" s="1"/>
  <c r="FU57" i="28"/>
  <c r="FQ58" i="28"/>
  <c r="EG58" i="28"/>
  <c r="KX58" i="28"/>
  <c r="FW60" i="28"/>
  <c r="FB63" i="28"/>
  <c r="EL64" i="28"/>
  <c r="FV64" i="28"/>
  <c r="EK66" i="28"/>
  <c r="FU66" i="28"/>
  <c r="EI68" i="28"/>
  <c r="FS68" i="28"/>
  <c r="FR68" i="28"/>
  <c r="FU70" i="28"/>
  <c r="EW71" i="28"/>
  <c r="KY76" i="28"/>
  <c r="KX76" i="28"/>
  <c r="KW76" i="28"/>
  <c r="EF86" i="28"/>
  <c r="FP86" i="28"/>
  <c r="EH45" i="28"/>
  <c r="EV45" i="28"/>
  <c r="EN46" i="28"/>
  <c r="FB46" i="28"/>
  <c r="EH47" i="28"/>
  <c r="EH49" i="28"/>
  <c r="EV49" i="28"/>
  <c r="EM50" i="28"/>
  <c r="FA50" i="28"/>
  <c r="EG51" i="28"/>
  <c r="EU51" i="28"/>
  <c r="FO54" i="28"/>
  <c r="GA54" i="28"/>
  <c r="FU55" i="28"/>
  <c r="GJ55" i="28"/>
  <c r="EE56" i="28"/>
  <c r="EQ56" i="28"/>
  <c r="FV57" i="28"/>
  <c r="GK57" i="28"/>
  <c r="KY58" i="28"/>
  <c r="FO62" i="28"/>
  <c r="EE62" i="28"/>
  <c r="GA62" i="28"/>
  <c r="EQ62" i="28"/>
  <c r="FC62" i="28"/>
  <c r="GA64" i="28"/>
  <c r="FZ66" i="28"/>
  <c r="EG67" i="28"/>
  <c r="FQ67" i="28"/>
  <c r="EV70" i="28"/>
  <c r="FB71" i="28"/>
  <c r="GM71" i="28"/>
  <c r="FU42" i="28"/>
  <c r="FP43" i="28"/>
  <c r="FX44" i="28"/>
  <c r="EW45" i="28"/>
  <c r="EO46" i="28"/>
  <c r="FC46" i="28"/>
  <c r="EI47" i="28"/>
  <c r="GH47" i="28"/>
  <c r="FN48" i="28"/>
  <c r="FZ48" i="28"/>
  <c r="EI49" i="28"/>
  <c r="EW49" i="28"/>
  <c r="EN50" i="28"/>
  <c r="FB50" i="28"/>
  <c r="KT50" i="28"/>
  <c r="EH51" i="28"/>
  <c r="EV51" i="28"/>
  <c r="FC52" i="28"/>
  <c r="FY52" i="28"/>
  <c r="FT53" i="28"/>
  <c r="FP54" i="28"/>
  <c r="EF56" i="28"/>
  <c r="ES56" i="28"/>
  <c r="EW60" i="28"/>
  <c r="FP62" i="28"/>
  <c r="EF62" i="28"/>
  <c r="EX64" i="28"/>
  <c r="KY64" i="28"/>
  <c r="KX64" i="28"/>
  <c r="KW64" i="28"/>
  <c r="FA65" i="28"/>
  <c r="KY65" i="28"/>
  <c r="KX65" i="28"/>
  <c r="KY70" i="28"/>
  <c r="KX70" i="28"/>
  <c r="KW70" i="28"/>
  <c r="KY71" i="28"/>
  <c r="KX71" i="28"/>
  <c r="KW71" i="28"/>
  <c r="KY72" i="28"/>
  <c r="KX72" i="28"/>
  <c r="KW72" i="28"/>
  <c r="KY87" i="28"/>
  <c r="KX87" i="28"/>
  <c r="KW87" i="28"/>
  <c r="EV34" i="28"/>
  <c r="EX36" i="28"/>
  <c r="EJ45" i="28"/>
  <c r="EX45" i="28"/>
  <c r="ED46" i="28"/>
  <c r="EP46" i="28"/>
  <c r="EJ47" i="28"/>
  <c r="EJ49" i="28"/>
  <c r="EX49" i="28"/>
  <c r="EO50" i="28"/>
  <c r="FC50" i="28"/>
  <c r="EI51" i="28"/>
  <c r="EW51" i="28"/>
  <c r="EU56" i="28"/>
  <c r="FN59" i="28"/>
  <c r="ED59" i="28"/>
  <c r="FZ59" i="28"/>
  <c r="EP59" i="28"/>
  <c r="EY60" i="28"/>
  <c r="GH61" i="28"/>
  <c r="EX61" i="28"/>
  <c r="FY65" i="28"/>
  <c r="EO65" i="28"/>
  <c r="FX68" i="28"/>
  <c r="FN71" i="28"/>
  <c r="ED71" i="28"/>
  <c r="FZ71" i="28"/>
  <c r="EP71" i="28"/>
  <c r="FN73" i="28"/>
  <c r="ED73" i="28"/>
  <c r="FZ73" i="28"/>
  <c r="EP73" i="28"/>
  <c r="FQ76" i="28"/>
  <c r="EG76" i="28"/>
  <c r="GC76" i="28"/>
  <c r="ES76" i="28"/>
  <c r="EO80" i="28"/>
  <c r="FY80" i="28"/>
  <c r="FA80" i="28"/>
  <c r="GK80" i="28"/>
  <c r="FQ81" i="28"/>
  <c r="ED84" i="28"/>
  <c r="FN84" i="28"/>
  <c r="EP84" i="28"/>
  <c r="FZ84" i="28"/>
  <c r="FB84" i="28"/>
  <c r="GL84" i="28"/>
  <c r="FC73" i="28"/>
  <c r="EV74" i="28"/>
  <c r="EX77" i="28"/>
  <c r="FC78" i="28"/>
  <c r="EX83" i="28"/>
  <c r="GA89" i="28"/>
  <c r="EZ91" i="28"/>
  <c r="GJ91" i="28"/>
  <c r="EM94" i="28"/>
  <c r="FW94" i="28"/>
  <c r="EY94" i="28"/>
  <c r="GI94" i="28"/>
  <c r="EK96" i="28"/>
  <c r="FU96" i="28"/>
  <c r="GG96" i="28"/>
  <c r="EL98" i="28"/>
  <c r="FV98" i="28"/>
  <c r="EX98" i="28"/>
  <c r="GH98" i="28"/>
  <c r="FP104" i="28"/>
  <c r="EF104" i="28"/>
  <c r="EW59" i="28"/>
  <c r="GK64" i="28"/>
  <c r="GH68" i="28"/>
  <c r="GI70" i="28"/>
  <c r="EY72" i="28"/>
  <c r="EW74" i="28"/>
  <c r="FC75" i="28"/>
  <c r="FY75" i="28"/>
  <c r="ET76" i="28"/>
  <c r="EY77" i="28"/>
  <c r="FT79" i="28"/>
  <c r="FN80" i="28"/>
  <c r="FZ80" i="28"/>
  <c r="KW80" i="28"/>
  <c r="GI81" i="28"/>
  <c r="FO82" i="28"/>
  <c r="GA82" i="28"/>
  <c r="EY83" i="28"/>
  <c r="FO84" i="28"/>
  <c r="GA84" i="28"/>
  <c r="FV85" i="28"/>
  <c r="GK85" i="28"/>
  <c r="FQ86" i="28"/>
  <c r="GF86" i="28"/>
  <c r="EN87" i="28"/>
  <c r="FN87" i="28"/>
  <c r="GA87" i="28"/>
  <c r="EM88" i="28"/>
  <c r="FA91" i="28"/>
  <c r="KX91" i="28"/>
  <c r="KW91" i="28"/>
  <c r="FX92" i="28"/>
  <c r="EN92" i="28"/>
  <c r="EZ92" i="28"/>
  <c r="FN93" i="28"/>
  <c r="ED93" i="28"/>
  <c r="FZ93" i="28"/>
  <c r="EP93" i="28"/>
  <c r="FA58" i="28"/>
  <c r="EX59" i="28"/>
  <c r="EV61" i="28"/>
  <c r="ES62" i="28"/>
  <c r="GE62" i="28"/>
  <c r="GI65" i="28"/>
  <c r="FB67" i="28"/>
  <c r="EZ72" i="28"/>
  <c r="EE73" i="28"/>
  <c r="EQ73" i="28"/>
  <c r="EJ74" i="28"/>
  <c r="EX74" i="28"/>
  <c r="EH76" i="28"/>
  <c r="EU76" i="28"/>
  <c r="EL77" i="28"/>
  <c r="EZ77" i="28"/>
  <c r="EE78" i="28"/>
  <c r="EQ78" i="28"/>
  <c r="KW78" i="28"/>
  <c r="EY79" i="28"/>
  <c r="FU79" i="28"/>
  <c r="FO80" i="28"/>
  <c r="GA80" i="28"/>
  <c r="KX80" i="28"/>
  <c r="EK81" i="28"/>
  <c r="GJ81" i="28"/>
  <c r="FP82" i="28"/>
  <c r="EL83" i="28"/>
  <c r="EZ83" i="28"/>
  <c r="FP84" i="28"/>
  <c r="FW85" i="28"/>
  <c r="FR86" i="28"/>
  <c r="GC87" i="28"/>
  <c r="GK88" i="28"/>
  <c r="FA88" i="28"/>
  <c r="FP88" i="28"/>
  <c r="EG89" i="28"/>
  <c r="FQ89" i="28"/>
  <c r="EE89" i="28"/>
  <c r="ED91" i="28"/>
  <c r="FN91" i="28"/>
  <c r="EP91" i="28"/>
  <c r="FZ91" i="28"/>
  <c r="KY91" i="28"/>
  <c r="EM97" i="28"/>
  <c r="FW97" i="28"/>
  <c r="EY97" i="28"/>
  <c r="GI97" i="28"/>
  <c r="FX98" i="28"/>
  <c r="FB101" i="28"/>
  <c r="EW61" i="28"/>
  <c r="GF62" i="28"/>
  <c r="GC63" i="28"/>
  <c r="GK70" i="28"/>
  <c r="EY74" i="28"/>
  <c r="FA77" i="28"/>
  <c r="EF78" i="28"/>
  <c r="GE80" i="28"/>
  <c r="FQ82" i="28"/>
  <c r="GF82" i="28"/>
  <c r="EM83" i="28"/>
  <c r="FA83" i="28"/>
  <c r="FQ84" i="28"/>
  <c r="GF84" i="28"/>
  <c r="FX85" i="28"/>
  <c r="GM85" i="28"/>
  <c r="FS86" i="28"/>
  <c r="GH86" i="28"/>
  <c r="FP87" i="28"/>
  <c r="FQ88" i="28"/>
  <c r="GI88" i="28"/>
  <c r="KX95" i="28"/>
  <c r="KW95" i="28"/>
  <c r="EN96" i="28"/>
  <c r="FX96" i="28"/>
  <c r="EZ96" i="28"/>
  <c r="GJ96" i="28"/>
  <c r="EZ105" i="28"/>
  <c r="ES69" i="28"/>
  <c r="GF71" i="28"/>
  <c r="FB72" i="28"/>
  <c r="EU73" i="28"/>
  <c r="EZ74" i="28"/>
  <c r="GC75" i="28"/>
  <c r="EW76" i="28"/>
  <c r="EN77" i="28"/>
  <c r="FB77" i="28"/>
  <c r="EG78" i="28"/>
  <c r="EU78" i="28"/>
  <c r="FA79" i="28"/>
  <c r="EM81" i="28"/>
  <c r="GL81" i="28"/>
  <c r="GG82" i="28"/>
  <c r="EN83" i="28"/>
  <c r="FB83" i="28"/>
  <c r="FR87" i="28"/>
  <c r="EP88" i="28"/>
  <c r="FR88" i="28"/>
  <c r="EK89" i="28"/>
  <c r="EJ90" i="28"/>
  <c r="FT90" i="28"/>
  <c r="FQ93" i="28"/>
  <c r="EG93" i="28"/>
  <c r="GC93" i="28"/>
  <c r="ES93" i="28"/>
  <c r="EE94" i="28"/>
  <c r="FO94" i="28"/>
  <c r="KY95" i="28"/>
  <c r="EV73" i="28"/>
  <c r="FA74" i="28"/>
  <c r="EU75" i="28"/>
  <c r="FC77" i="28"/>
  <c r="EV78" i="28"/>
  <c r="FC83" i="28"/>
  <c r="FS87" i="28"/>
  <c r="EJ89" i="28"/>
  <c r="FT89" i="28"/>
  <c r="EV89" i="28"/>
  <c r="GF89" i="28"/>
  <c r="GM89" i="28"/>
  <c r="EG91" i="28"/>
  <c r="FQ91" i="28"/>
  <c r="FP92" i="28"/>
  <c r="EF92" i="28"/>
  <c r="GK95" i="28"/>
  <c r="FA95" i="28"/>
  <c r="FQ100" i="28"/>
  <c r="EG100" i="28"/>
  <c r="GC100" i="28"/>
  <c r="ES100" i="28"/>
  <c r="EW73" i="28"/>
  <c r="FB74" i="28"/>
  <c r="FR75" i="28"/>
  <c r="EY76" i="28"/>
  <c r="EW78" i="28"/>
  <c r="FY79" i="28"/>
  <c r="FS80" i="28"/>
  <c r="FT82" i="28"/>
  <c r="FT84" i="28"/>
  <c r="FO85" i="28"/>
  <c r="GA85" i="28"/>
  <c r="FV86" i="28"/>
  <c r="EG87" i="28"/>
  <c r="EH99" i="28"/>
  <c r="FR99" i="28"/>
  <c r="FN101" i="28"/>
  <c r="ED101" i="28"/>
  <c r="FZ101" i="28"/>
  <c r="EP101" i="28"/>
  <c r="FX105" i="28"/>
  <c r="EN105" i="28"/>
  <c r="EJ71" i="28"/>
  <c r="EJ73" i="28"/>
  <c r="EX73" i="28"/>
  <c r="EO74" i="28"/>
  <c r="FC74" i="28"/>
  <c r="FS75" i="28"/>
  <c r="EM76" i="28"/>
  <c r="EZ76" i="28"/>
  <c r="EE77" i="28"/>
  <c r="EQ77" i="28"/>
  <c r="KW77" i="28"/>
  <c r="EJ78" i="28"/>
  <c r="EX78" i="28"/>
  <c r="FN79" i="28"/>
  <c r="FZ79" i="28"/>
  <c r="FT80" i="28"/>
  <c r="GI80" i="28"/>
  <c r="ED81" i="28"/>
  <c r="EP81" i="28"/>
  <c r="KW81" i="28"/>
  <c r="FU82" i="28"/>
  <c r="EE83" i="28"/>
  <c r="EQ83" i="28"/>
  <c r="FU84" i="28"/>
  <c r="FW86" i="28"/>
  <c r="GE87" i="28"/>
  <c r="EU87" i="28"/>
  <c r="GJ87" i="28"/>
  <c r="EM90" i="28"/>
  <c r="FW90" i="28"/>
  <c r="GI90" i="28"/>
  <c r="EY90" i="28"/>
  <c r="EH94" i="28"/>
  <c r="EE95" i="28"/>
  <c r="FO95" i="28"/>
  <c r="EQ95" i="28"/>
  <c r="GA95" i="28"/>
  <c r="GM95" i="28"/>
  <c r="FC95" i="28"/>
  <c r="FW102" i="28"/>
  <c r="EM102" i="28"/>
  <c r="FT103" i="28"/>
  <c r="EJ103" i="28"/>
  <c r="FV106" i="28"/>
  <c r="EL106" i="28"/>
  <c r="EX106" i="28"/>
  <c r="GH106" i="28"/>
  <c r="EU58" i="28"/>
  <c r="GK62" i="28"/>
  <c r="EY63" i="28"/>
  <c r="FU63" i="28"/>
  <c r="FQ64" i="28"/>
  <c r="EZ66" i="28"/>
  <c r="FV66" i="28"/>
  <c r="EV67" i="28"/>
  <c r="FR67" i="28"/>
  <c r="FN68" i="28"/>
  <c r="FZ68" i="28"/>
  <c r="KW68" i="28"/>
  <c r="GI69" i="28"/>
  <c r="FO70" i="28"/>
  <c r="GA70" i="28"/>
  <c r="GJ71" i="28"/>
  <c r="FP72" i="28"/>
  <c r="GC72" i="28"/>
  <c r="EY73" i="28"/>
  <c r="ED74" i="28"/>
  <c r="EP74" i="28"/>
  <c r="EX75" i="28"/>
  <c r="FT75" i="28"/>
  <c r="EN76" i="28"/>
  <c r="FA76" i="28"/>
  <c r="EF77" i="28"/>
  <c r="ES77" i="28"/>
  <c r="KX77" i="28"/>
  <c r="EK78" i="28"/>
  <c r="EY78" i="28"/>
  <c r="KW79" i="28"/>
  <c r="FU80" i="28"/>
  <c r="EE81" i="28"/>
  <c r="EQ81" i="28"/>
  <c r="KX81" i="28"/>
  <c r="FV82" i="28"/>
  <c r="EF83" i="28"/>
  <c r="ES83" i="28"/>
  <c r="KX83" i="28"/>
  <c r="FV84" i="28"/>
  <c r="FQ85" i="28"/>
  <c r="FX86" i="28"/>
  <c r="GK87" i="28"/>
  <c r="KX88" i="28"/>
  <c r="EY89" i="28"/>
  <c r="GI89" i="28"/>
  <c r="EN90" i="28"/>
  <c r="FX90" i="28"/>
  <c r="EN91" i="28"/>
  <c r="FU93" i="28"/>
  <c r="EK93" i="28"/>
  <c r="EG98" i="28"/>
  <c r="EE65" i="28"/>
  <c r="EQ65" i="28"/>
  <c r="KX68" i="28"/>
  <c r="EK69" i="28"/>
  <c r="EL71" i="28"/>
  <c r="EL73" i="28"/>
  <c r="EZ73" i="28"/>
  <c r="EE74" i="28"/>
  <c r="EQ74" i="28"/>
  <c r="EU77" i="28"/>
  <c r="EZ78" i="28"/>
  <c r="EF81" i="28"/>
  <c r="EG83" i="28"/>
  <c r="EU83" i="28"/>
  <c r="KY88" i="28"/>
  <c r="EK91" i="28"/>
  <c r="FU91" i="28"/>
  <c r="EW91" i="28"/>
  <c r="GG91" i="28"/>
  <c r="EJ94" i="28"/>
  <c r="FT94" i="28"/>
  <c r="GF94" i="28"/>
  <c r="EH97" i="28"/>
  <c r="EI98" i="28"/>
  <c r="FS98" i="28"/>
  <c r="GE98" i="28"/>
  <c r="EK99" i="28"/>
  <c r="FU99" i="28"/>
  <c r="EF59" i="28"/>
  <c r="EN62" i="28"/>
  <c r="EF65" i="28"/>
  <c r="ES65" i="28"/>
  <c r="EL69" i="28"/>
  <c r="EM71" i="28"/>
  <c r="EM73" i="28"/>
  <c r="FA73" i="28"/>
  <c r="EF74" i="28"/>
  <c r="ES74" i="28"/>
  <c r="FC76" i="28"/>
  <c r="EH77" i="28"/>
  <c r="EV77" i="28"/>
  <c r="EM78" i="28"/>
  <c r="FA78" i="28"/>
  <c r="EG81" i="28"/>
  <c r="EH83" i="28"/>
  <c r="EV83" i="28"/>
  <c r="GG88" i="28"/>
  <c r="EW88" i="28"/>
  <c r="EI88" i="28"/>
  <c r="FX89" i="28"/>
  <c r="FU92" i="28"/>
  <c r="EK92" i="28"/>
  <c r="EH95" i="28"/>
  <c r="FR95" i="28"/>
  <c r="EU96" i="28"/>
  <c r="GE96" i="28"/>
  <c r="EI96" i="28"/>
  <c r="EV103" i="28"/>
  <c r="FP107" i="28"/>
  <c r="EF107" i="28"/>
  <c r="EV92" i="28"/>
  <c r="FA101" i="28"/>
  <c r="EX102" i="28"/>
  <c r="EY105" i="28"/>
  <c r="EZ106" i="28"/>
  <c r="GI107" i="28"/>
  <c r="EL108" i="28"/>
  <c r="FQ108" i="28"/>
  <c r="GJ108" i="28"/>
  <c r="EP109" i="28"/>
  <c r="EN110" i="28"/>
  <c r="FX110" i="28"/>
  <c r="EZ110" i="28"/>
  <c r="GJ110" i="28"/>
  <c r="ED115" i="28"/>
  <c r="FN115" i="28"/>
  <c r="EP115" i="28"/>
  <c r="FZ115" i="28"/>
  <c r="GL115" i="28"/>
  <c r="FB115" i="28"/>
  <c r="GJ109" i="28"/>
  <c r="EZ109" i="28"/>
  <c r="EM111" i="28"/>
  <c r="FW111" i="28"/>
  <c r="EY111" i="28"/>
  <c r="GI111" i="28"/>
  <c r="FV112" i="28"/>
  <c r="EL112" i="28"/>
  <c r="EX112" i="28"/>
  <c r="EF114" i="28"/>
  <c r="FP114" i="28"/>
  <c r="EX90" i="28"/>
  <c r="EJ92" i="28"/>
  <c r="EX92" i="28"/>
  <c r="EO93" i="28"/>
  <c r="GG99" i="28"/>
  <c r="EF100" i="28"/>
  <c r="EO101" i="28"/>
  <c r="FC101" i="28"/>
  <c r="EL102" i="28"/>
  <c r="EZ102" i="28"/>
  <c r="EI103" i="28"/>
  <c r="EE104" i="28"/>
  <c r="EQ104" i="28"/>
  <c r="EM105" i="28"/>
  <c r="GL105" i="28"/>
  <c r="FB106" i="28"/>
  <c r="GC107" i="28"/>
  <c r="ES107" i="28"/>
  <c r="EE107" i="28"/>
  <c r="EV107" i="28"/>
  <c r="FT107" i="28"/>
  <c r="EO108" i="28"/>
  <c r="FS108" i="28"/>
  <c r="GM108" i="28"/>
  <c r="FS113" i="28"/>
  <c r="EI113" i="28"/>
  <c r="EY92" i="28"/>
  <c r="GC95" i="28"/>
  <c r="EU100" i="28"/>
  <c r="FA102" i="28"/>
  <c r="GM105" i="28"/>
  <c r="GL109" i="28"/>
  <c r="FB109" i="28"/>
  <c r="FW109" i="28"/>
  <c r="FC110" i="28"/>
  <c r="GM110" i="28"/>
  <c r="EV100" i="28"/>
  <c r="FB102" i="28"/>
  <c r="EY103" i="28"/>
  <c r="EU104" i="28"/>
  <c r="FY106" i="28"/>
  <c r="EO106" i="28"/>
  <c r="ED111" i="28"/>
  <c r="FN111" i="28"/>
  <c r="EP111" i="28"/>
  <c r="FZ111" i="28"/>
  <c r="GF91" i="28"/>
  <c r="EM92" i="28"/>
  <c r="FA92" i="28"/>
  <c r="EF93" i="28"/>
  <c r="EI100" i="28"/>
  <c r="EW100" i="28"/>
  <c r="EF101" i="28"/>
  <c r="ES101" i="28"/>
  <c r="EO102" i="28"/>
  <c r="FC102" i="28"/>
  <c r="EL103" i="28"/>
  <c r="EZ103" i="28"/>
  <c r="EH104" i="28"/>
  <c r="EV104" i="28"/>
  <c r="ED105" i="28"/>
  <c r="EP105" i="28"/>
  <c r="FX107" i="28"/>
  <c r="FX108" i="28"/>
  <c r="ED109" i="28"/>
  <c r="EY109" i="28"/>
  <c r="EG110" i="28"/>
  <c r="FB90" i="28"/>
  <c r="FR91" i="28"/>
  <c r="FB92" i="28"/>
  <c r="GF93" i="28"/>
  <c r="FX94" i="28"/>
  <c r="GM94" i="28"/>
  <c r="EW95" i="28"/>
  <c r="FS95" i="28"/>
  <c r="FY96" i="28"/>
  <c r="FX97" i="28"/>
  <c r="GM97" i="28"/>
  <c r="FW98" i="28"/>
  <c r="GL98" i="28"/>
  <c r="FV99" i="28"/>
  <c r="GK99" i="28"/>
  <c r="EJ100" i="28"/>
  <c r="EX100" i="28"/>
  <c r="EG101" i="28"/>
  <c r="EU101" i="28"/>
  <c r="ED102" i="28"/>
  <c r="EP102" i="28"/>
  <c r="EM103" i="28"/>
  <c r="FA103" i="28"/>
  <c r="EI104" i="28"/>
  <c r="EW104" i="28"/>
  <c r="EE105" i="28"/>
  <c r="EQ105" i="28"/>
  <c r="FQ106" i="28"/>
  <c r="EO92" i="28"/>
  <c r="FC92" i="28"/>
  <c r="EH93" i="28"/>
  <c r="EX95" i="28"/>
  <c r="EK100" i="28"/>
  <c r="EY100" i="28"/>
  <c r="EH101" i="28"/>
  <c r="EV101" i="28"/>
  <c r="EE102" i="28"/>
  <c r="EQ102" i="28"/>
  <c r="EN103" i="28"/>
  <c r="EJ104" i="28"/>
  <c r="EF105" i="28"/>
  <c r="ES105" i="28"/>
  <c r="GE105" i="28"/>
  <c r="ES106" i="28"/>
  <c r="FS106" i="28"/>
  <c r="FB107" i="28"/>
  <c r="FZ107" i="28"/>
  <c r="EE108" i="28"/>
  <c r="EG109" i="28"/>
  <c r="FS110" i="28"/>
  <c r="FR111" i="28"/>
  <c r="EZ100" i="28"/>
  <c r="EW101" i="28"/>
  <c r="FC103" i="28"/>
  <c r="EY104" i="28"/>
  <c r="FW107" i="28"/>
  <c r="EM107" i="28"/>
  <c r="FA108" i="28"/>
  <c r="GE109" i="28"/>
  <c r="EU109" i="28"/>
  <c r="EI109" i="28"/>
  <c r="EJ110" i="28"/>
  <c r="FT110" i="28"/>
  <c r="FQ112" i="28"/>
  <c r="EG112" i="28"/>
  <c r="GC112" i="28"/>
  <c r="ES112" i="28"/>
  <c r="EE92" i="28"/>
  <c r="EQ92" i="28"/>
  <c r="EJ93" i="28"/>
  <c r="GA94" i="28"/>
  <c r="EZ95" i="28"/>
  <c r="FV95" i="28"/>
  <c r="FP96" i="28"/>
  <c r="FO97" i="28"/>
  <c r="GA97" i="28"/>
  <c r="FN98" i="28"/>
  <c r="FZ98" i="28"/>
  <c r="FY99" i="28"/>
  <c r="EM100" i="28"/>
  <c r="FA100" i="28"/>
  <c r="EJ101" i="28"/>
  <c r="EX101" i="28"/>
  <c r="EG102" i="28"/>
  <c r="EU102" i="28"/>
  <c r="ED103" i="28"/>
  <c r="EZ104" i="28"/>
  <c r="GG105" i="28"/>
  <c r="FR106" i="28"/>
  <c r="EH106" i="28"/>
  <c r="EW106" i="28"/>
  <c r="EI111" i="28"/>
  <c r="FS111" i="28"/>
  <c r="GC90" i="28"/>
  <c r="ES92" i="28"/>
  <c r="EN100" i="28"/>
  <c r="FB100" i="28"/>
  <c r="EK101" i="28"/>
  <c r="EY101" i="28"/>
  <c r="EH102" i="28"/>
  <c r="EV102" i="28"/>
  <c r="EE103" i="28"/>
  <c r="EQ103" i="28"/>
  <c r="EM104" i="28"/>
  <c r="EI105" i="28"/>
  <c r="GH105" i="28"/>
  <c r="GH108" i="28"/>
  <c r="GG109" i="28"/>
  <c r="EW109" i="28"/>
  <c r="FP109" i="28"/>
  <c r="EQ110" i="28"/>
  <c r="FC100" i="28"/>
  <c r="EZ101" i="28"/>
  <c r="EW102" i="28"/>
  <c r="EJ105" i="28"/>
  <c r="EJ108" i="28"/>
  <c r="EN109" i="28"/>
  <c r="EV110" i="28"/>
  <c r="GE110" i="28"/>
  <c r="EU111" i="28"/>
  <c r="EN112" i="28"/>
  <c r="FB112" i="28"/>
  <c r="EK113" i="28"/>
  <c r="EY113" i="28"/>
  <c r="EW114" i="28"/>
  <c r="FS114" i="28"/>
  <c r="EU115" i="28"/>
  <c r="FQ115" i="28"/>
  <c r="ED116" i="28"/>
  <c r="EP116" i="28"/>
  <c r="EM117" i="28"/>
  <c r="FA117" i="28"/>
  <c r="EJ118" i="28"/>
  <c r="GG118" i="28"/>
  <c r="EU119" i="28"/>
  <c r="FQ119" i="28"/>
  <c r="ED120" i="28"/>
  <c r="EP120" i="28"/>
  <c r="EM121" i="28"/>
  <c r="FA121" i="28"/>
  <c r="EJ122" i="28"/>
  <c r="EX122" i="28"/>
  <c r="EV123" i="28"/>
  <c r="FR123" i="28"/>
  <c r="EU124" i="28"/>
  <c r="FQ124" i="28"/>
  <c r="EE125" i="28"/>
  <c r="FR125" i="28"/>
  <c r="EM126" i="28"/>
  <c r="FO126" i="28"/>
  <c r="GI126" i="28"/>
  <c r="FT127" i="28"/>
  <c r="EO112" i="28"/>
  <c r="FC112" i="28"/>
  <c r="EL113" i="28"/>
  <c r="EZ113" i="28"/>
  <c r="EE116" i="28"/>
  <c r="EQ116" i="28"/>
  <c r="EN117" i="28"/>
  <c r="FB117" i="28"/>
  <c r="EK118" i="28"/>
  <c r="EY118" i="28"/>
  <c r="EE120" i="28"/>
  <c r="EQ120" i="28"/>
  <c r="EN121" i="28"/>
  <c r="FB121" i="28"/>
  <c r="EK122" i="28"/>
  <c r="EY122" i="28"/>
  <c r="EF125" i="28"/>
  <c r="FV127" i="28"/>
  <c r="EL127" i="28"/>
  <c r="EE128" i="28"/>
  <c r="FO128" i="28"/>
  <c r="EQ128" i="28"/>
  <c r="GA128" i="28"/>
  <c r="EG130" i="28"/>
  <c r="FQ130" i="28"/>
  <c r="ED112" i="28"/>
  <c r="EP112" i="28"/>
  <c r="EM113" i="28"/>
  <c r="FA113" i="28"/>
  <c r="EY114" i="28"/>
  <c r="EW115" i="28"/>
  <c r="EF116" i="28"/>
  <c r="ES116" i="28"/>
  <c r="EO117" i="28"/>
  <c r="FC117" i="28"/>
  <c r="EL118" i="28"/>
  <c r="EW119" i="28"/>
  <c r="FS119" i="28"/>
  <c r="EF120" i="28"/>
  <c r="ES120" i="28"/>
  <c r="EO121" i="28"/>
  <c r="FC121" i="28"/>
  <c r="EL122" i="28"/>
  <c r="EZ122" i="28"/>
  <c r="FT123" i="28"/>
  <c r="GI123" i="28"/>
  <c r="FS124" i="28"/>
  <c r="GH124" i="28"/>
  <c r="EX125" i="28"/>
  <c r="FU125" i="28"/>
  <c r="EO126" i="28"/>
  <c r="GK126" i="28"/>
  <c r="EQ127" i="28"/>
  <c r="FB113" i="28"/>
  <c r="EU116" i="28"/>
  <c r="EM118" i="28"/>
  <c r="EX119" i="28"/>
  <c r="EG120" i="28"/>
  <c r="EU120" i="28"/>
  <c r="ED121" i="28"/>
  <c r="EP121" i="28"/>
  <c r="EM122" i="28"/>
  <c r="FA122" i="28"/>
  <c r="GJ123" i="28"/>
  <c r="GI124" i="28"/>
  <c r="EY125" i="28"/>
  <c r="EP126" i="28"/>
  <c r="FT126" i="28"/>
  <c r="GM126" i="28"/>
  <c r="EV127" i="28"/>
  <c r="FS128" i="28"/>
  <c r="EH129" i="28"/>
  <c r="FR129" i="28"/>
  <c r="FC113" i="28"/>
  <c r="FW114" i="28"/>
  <c r="FU115" i="28"/>
  <c r="EV116" i="28"/>
  <c r="FB118" i="28"/>
  <c r="EY119" i="28"/>
  <c r="EV120" i="28"/>
  <c r="FB122" i="28"/>
  <c r="FV123" i="28"/>
  <c r="GK123" i="28"/>
  <c r="FU124" i="28"/>
  <c r="GJ124" i="28"/>
  <c r="FW125" i="28"/>
  <c r="FU126" i="28"/>
  <c r="GK127" i="28"/>
  <c r="FA127" i="28"/>
  <c r="EW127" i="28"/>
  <c r="EU112" i="28"/>
  <c r="ED113" i="28"/>
  <c r="EP113" i="28"/>
  <c r="FB114" i="28"/>
  <c r="FX114" i="28"/>
  <c r="EZ115" i="28"/>
  <c r="FV115" i="28"/>
  <c r="EI116" i="28"/>
  <c r="EW116" i="28"/>
  <c r="EF117" i="28"/>
  <c r="ES117" i="28"/>
  <c r="EO118" i="28"/>
  <c r="EZ119" i="28"/>
  <c r="EW120" i="28"/>
  <c r="ES121" i="28"/>
  <c r="EO122" i="28"/>
  <c r="FC122" i="28"/>
  <c r="FY125" i="28"/>
  <c r="EW126" i="28"/>
  <c r="FV126" i="28"/>
  <c r="EX127" i="28"/>
  <c r="EU128" i="28"/>
  <c r="GE128" i="28"/>
  <c r="EH112" i="28"/>
  <c r="EV112" i="28"/>
  <c r="EE113" i="28"/>
  <c r="EQ113" i="28"/>
  <c r="EJ116" i="28"/>
  <c r="EX116" i="28"/>
  <c r="EG117" i="28"/>
  <c r="EU117" i="28"/>
  <c r="EX120" i="28"/>
  <c r="EU121" i="28"/>
  <c r="GM127" i="28"/>
  <c r="FC127" i="28"/>
  <c r="FT128" i="28"/>
  <c r="EJ128" i="28"/>
  <c r="EI112" i="28"/>
  <c r="EW112" i="28"/>
  <c r="EF113" i="28"/>
  <c r="ES113" i="28"/>
  <c r="EK116" i="28"/>
  <c r="EY116" i="28"/>
  <c r="EH117" i="28"/>
  <c r="EV117" i="28"/>
  <c r="EE118" i="28"/>
  <c r="EQ118" i="28"/>
  <c r="FB119" i="28"/>
  <c r="FX119" i="28"/>
  <c r="EK120" i="28"/>
  <c r="EY120" i="28"/>
  <c r="EH121" i="28"/>
  <c r="EV121" i="28"/>
  <c r="EE122" i="28"/>
  <c r="EQ122" i="28"/>
  <c r="FY123" i="28"/>
  <c r="FX124" i="28"/>
  <c r="GM124" i="28"/>
  <c r="FC125" i="28"/>
  <c r="EF126" i="28"/>
  <c r="EE127" i="28"/>
  <c r="EO128" i="28"/>
  <c r="EM130" i="28"/>
  <c r="FW130" i="28"/>
  <c r="EL116" i="28"/>
  <c r="EZ116" i="28"/>
  <c r="EI117" i="28"/>
  <c r="EW117" i="28"/>
  <c r="EF118" i="28"/>
  <c r="FC119" i="28"/>
  <c r="EL120" i="28"/>
  <c r="EZ120" i="28"/>
  <c r="EI121" i="28"/>
  <c r="EW121" i="28"/>
  <c r="EF122" i="28"/>
  <c r="EH126" i="28"/>
  <c r="EG127" i="28"/>
  <c r="EV128" i="28"/>
  <c r="GL111" i="28"/>
  <c r="EY112" i="28"/>
  <c r="EV113" i="28"/>
  <c r="FA116" i="28"/>
  <c r="EX117" i="28"/>
  <c r="EU118" i="28"/>
  <c r="GD118" i="28"/>
  <c r="FN119" i="28"/>
  <c r="FZ119" i="28"/>
  <c r="FA120" i="28"/>
  <c r="EX121" i="28"/>
  <c r="EU122" i="28"/>
  <c r="FO123" i="28"/>
  <c r="GA123" i="28"/>
  <c r="FN124" i="28"/>
  <c r="FZ124" i="28"/>
  <c r="FB126" i="28"/>
  <c r="GA126" i="28"/>
  <c r="EN129" i="28"/>
  <c r="FX129" i="28"/>
  <c r="EZ129" i="28"/>
  <c r="GJ129" i="28"/>
  <c r="EZ112" i="28"/>
  <c r="EW113" i="28"/>
  <c r="EU114" i="28"/>
  <c r="EN116" i="28"/>
  <c r="FB116" i="28"/>
  <c r="EK117" i="28"/>
  <c r="EY117" i="28"/>
  <c r="EH118" i="28"/>
  <c r="EN120" i="28"/>
  <c r="FB120" i="28"/>
  <c r="EK121" i="28"/>
  <c r="EY121" i="28"/>
  <c r="EH122" i="28"/>
  <c r="EV122" i="28"/>
  <c r="GG125" i="28"/>
  <c r="GF126" i="28"/>
  <c r="GE127" i="28"/>
  <c r="EU127" i="28"/>
  <c r="GM128" i="28"/>
  <c r="FA112" i="28"/>
  <c r="EX113" i="28"/>
  <c r="FC116" i="28"/>
  <c r="EZ117" i="28"/>
  <c r="GC119" i="28"/>
  <c r="FC120" i="28"/>
  <c r="EZ121" i="28"/>
  <c r="EW122" i="28"/>
  <c r="FA128" i="28"/>
  <c r="GK128" i="28"/>
  <c r="ED129" i="28"/>
  <c r="FN129" i="28"/>
  <c r="EY128" i="28"/>
  <c r="EI129" i="28"/>
  <c r="EX129" i="28"/>
  <c r="EH130" i="28"/>
  <c r="EW130" i="28"/>
  <c r="EG131" i="28"/>
  <c r="EV131" i="28"/>
  <c r="EF132" i="28"/>
  <c r="EU132" i="28"/>
  <c r="ED133" i="28"/>
  <c r="EP133" i="28"/>
  <c r="EN134" i="28"/>
  <c r="FB134" i="28"/>
  <c r="GM134" i="28"/>
  <c r="EL135" i="28"/>
  <c r="EZ135" i="28"/>
  <c r="GK135" i="28"/>
  <c r="EJ136" i="28"/>
  <c r="EX136" i="28"/>
  <c r="GI136" i="28"/>
  <c r="EH137" i="28"/>
  <c r="EW137" i="28"/>
  <c r="GH137" i="28"/>
  <c r="EG138" i="28"/>
  <c r="EV138" i="28"/>
  <c r="GG138" i="28"/>
  <c r="EF139" i="28"/>
  <c r="EO140" i="28"/>
  <c r="FN140" i="28"/>
  <c r="EN141" i="28"/>
  <c r="FC141" i="28"/>
  <c r="FY141" i="28"/>
  <c r="EM142" i="28"/>
  <c r="FB142" i="28"/>
  <c r="FX142" i="28"/>
  <c r="GM142" i="28"/>
  <c r="EL143" i="28"/>
  <c r="FA143" i="28"/>
  <c r="FW143" i="28"/>
  <c r="EJ144" i="28"/>
  <c r="EY144" i="28"/>
  <c r="FU144" i="28"/>
  <c r="EH145" i="28"/>
  <c r="FS145" i="28"/>
  <c r="GH145" i="28"/>
  <c r="FT146" i="28"/>
  <c r="EJ146" i="28"/>
  <c r="EH146" i="28"/>
  <c r="EP147" i="28"/>
  <c r="FU147" i="28"/>
  <c r="FT148" i="28"/>
  <c r="FR149" i="28"/>
  <c r="EH149" i="28"/>
  <c r="FV128" i="28"/>
  <c r="FU129" i="28"/>
  <c r="FT130" i="28"/>
  <c r="GI130" i="28"/>
  <c r="FS131" i="28"/>
  <c r="GH131" i="28"/>
  <c r="FR132" i="28"/>
  <c r="FP133" i="28"/>
  <c r="GC133" i="28"/>
  <c r="GL135" i="28"/>
  <c r="GJ136" i="28"/>
  <c r="FT137" i="28"/>
  <c r="GI137" i="28"/>
  <c r="FS138" i="28"/>
  <c r="GH138" i="28"/>
  <c r="EU139" i="28"/>
  <c r="FO140" i="28"/>
  <c r="GA140" i="28"/>
  <c r="FN141" i="28"/>
  <c r="FY142" i="28"/>
  <c r="FB143" i="28"/>
  <c r="FX143" i="28"/>
  <c r="EZ144" i="28"/>
  <c r="FV144" i="28"/>
  <c r="EW145" i="28"/>
  <c r="FT145" i="28"/>
  <c r="GI145" i="28"/>
  <c r="EK146" i="28"/>
  <c r="GK146" i="28"/>
  <c r="EU148" i="28"/>
  <c r="GE148" i="28"/>
  <c r="EI148" i="28"/>
  <c r="EW132" i="28"/>
  <c r="EU133" i="28"/>
  <c r="ED134" i="28"/>
  <c r="EP134" i="28"/>
  <c r="EN135" i="28"/>
  <c r="GM135" i="28"/>
  <c r="EL136" i="28"/>
  <c r="GK136" i="28"/>
  <c r="EH139" i="28"/>
  <c r="EV139" i="28"/>
  <c r="FC143" i="28"/>
  <c r="FA144" i="28"/>
  <c r="FQ146" i="28"/>
  <c r="EO147" i="28"/>
  <c r="FY147" i="28"/>
  <c r="GK147" i="28"/>
  <c r="FA147" i="28"/>
  <c r="EW139" i="28"/>
  <c r="EM146" i="28"/>
  <c r="EW147" i="28"/>
  <c r="FU148" i="28"/>
  <c r="EK148" i="28"/>
  <c r="GA148" i="28"/>
  <c r="FV131" i="28"/>
  <c r="EY132" i="28"/>
  <c r="FU132" i="28"/>
  <c r="EW133" i="28"/>
  <c r="FS133" i="28"/>
  <c r="EF134" i="28"/>
  <c r="ES134" i="28"/>
  <c r="GE134" i="28"/>
  <c r="ED135" i="28"/>
  <c r="EP135" i="28"/>
  <c r="EN136" i="28"/>
  <c r="GM136" i="28"/>
  <c r="FW137" i="28"/>
  <c r="FV138" i="28"/>
  <c r="EJ139" i="28"/>
  <c r="EX139" i="28"/>
  <c r="FR140" i="28"/>
  <c r="FQ141" i="28"/>
  <c r="FP142" i="28"/>
  <c r="FO143" i="28"/>
  <c r="GA143" i="28"/>
  <c r="FC144" i="28"/>
  <c r="FY144" i="28"/>
  <c r="FX145" i="28"/>
  <c r="GM145" i="28"/>
  <c r="FX146" i="28"/>
  <c r="EN146" i="28"/>
  <c r="GG148" i="28"/>
  <c r="EG134" i="28"/>
  <c r="EE135" i="28"/>
  <c r="EQ135" i="28"/>
  <c r="EO136" i="28"/>
  <c r="EK139" i="28"/>
  <c r="EY139" i="28"/>
  <c r="GK145" i="28"/>
  <c r="FA145" i="28"/>
  <c r="EM145" i="28"/>
  <c r="FY145" i="28"/>
  <c r="FY146" i="28"/>
  <c r="EO146" i="28"/>
  <c r="ED147" i="28"/>
  <c r="FW149" i="28"/>
  <c r="EM149" i="28"/>
  <c r="FZ129" i="28"/>
  <c r="FY130" i="28"/>
  <c r="FX131" i="28"/>
  <c r="GM131" i="28"/>
  <c r="FA132" i="28"/>
  <c r="FW132" i="28"/>
  <c r="EY133" i="28"/>
  <c r="FU133" i="28"/>
  <c r="EH134" i="28"/>
  <c r="GG134" i="28"/>
  <c r="EF135" i="28"/>
  <c r="ES135" i="28"/>
  <c r="GE135" i="28"/>
  <c r="ED136" i="28"/>
  <c r="EP136" i="28"/>
  <c r="FY137" i="28"/>
  <c r="FX138" i="28"/>
  <c r="GM138" i="28"/>
  <c r="EL139" i="28"/>
  <c r="EZ139" i="28"/>
  <c r="FT140" i="28"/>
  <c r="FS141" i="28"/>
  <c r="FR142" i="28"/>
  <c r="EU143" i="28"/>
  <c r="FQ143" i="28"/>
  <c r="FO144" i="28"/>
  <c r="GA144" i="28"/>
  <c r="ES146" i="28"/>
  <c r="EG147" i="28"/>
  <c r="FQ147" i="28"/>
  <c r="FB147" i="28"/>
  <c r="EN148" i="28"/>
  <c r="FX148" i="28"/>
  <c r="GJ148" i="28"/>
  <c r="EZ148" i="28"/>
  <c r="FB132" i="28"/>
  <c r="EZ133" i="28"/>
  <c r="EI134" i="28"/>
  <c r="GH134" i="28"/>
  <c r="EG135" i="28"/>
  <c r="GF135" i="28"/>
  <c r="EE136" i="28"/>
  <c r="EQ136" i="28"/>
  <c r="EM139" i="28"/>
  <c r="FA139" i="28"/>
  <c r="GJ140" i="28"/>
  <c r="GI141" i="28"/>
  <c r="GH142" i="28"/>
  <c r="GA145" i="28"/>
  <c r="FC132" i="28"/>
  <c r="FA133" i="28"/>
  <c r="GI134" i="28"/>
  <c r="GG135" i="28"/>
  <c r="ES136" i="28"/>
  <c r="GE136" i="28"/>
  <c r="EN139" i="28"/>
  <c r="FB139" i="28"/>
  <c r="EW143" i="28"/>
  <c r="EU144" i="28"/>
  <c r="GC145" i="28"/>
  <c r="FC139" i="28"/>
  <c r="EV147" i="28"/>
  <c r="GF147" i="28"/>
  <c r="EJ147" i="28"/>
  <c r="FC148" i="28"/>
  <c r="GM148" i="28"/>
  <c r="FO149" i="28"/>
  <c r="EE149" i="28"/>
  <c r="GA149" i="28"/>
  <c r="EQ149" i="28"/>
  <c r="GM149" i="28"/>
  <c r="FC149" i="28"/>
  <c r="FP131" i="28"/>
  <c r="FO132" i="28"/>
  <c r="GA132" i="28"/>
  <c r="FY133" i="28"/>
  <c r="FQ137" i="28"/>
  <c r="FP138" i="28"/>
  <c r="FX140" i="28"/>
  <c r="FW141" i="28"/>
  <c r="FV142" i="28"/>
  <c r="FU143" i="28"/>
  <c r="FS144" i="28"/>
  <c r="ET145" i="28"/>
  <c r="FQ145" i="28"/>
  <c r="EF148" i="28"/>
  <c r="FP148" i="28"/>
  <c r="FO148" i="28"/>
  <c r="EZ127" i="28"/>
  <c r="GC132" i="28"/>
  <c r="EM134" i="28"/>
  <c r="EK135" i="28"/>
  <c r="EI136" i="28"/>
  <c r="EE139" i="28"/>
  <c r="EQ139" i="28"/>
  <c r="EZ143" i="28"/>
  <c r="EX144" i="28"/>
  <c r="FS146" i="28"/>
  <c r="EI146" i="28"/>
  <c r="FV147" i="28"/>
  <c r="EL147" i="28"/>
  <c r="FC146" i="28"/>
  <c r="EJ149" i="28"/>
  <c r="EX149" i="28"/>
  <c r="EG150" i="28"/>
  <c r="EU150" i="28"/>
  <c r="ED151" i="28"/>
  <c r="EP151" i="28"/>
  <c r="EM152" i="28"/>
  <c r="FA152" i="28"/>
  <c r="EJ153" i="28"/>
  <c r="EX153" i="28"/>
  <c r="GI153" i="28"/>
  <c r="EH154" i="28"/>
  <c r="EV154" i="28"/>
  <c r="GG154" i="28"/>
  <c r="EF155" i="28"/>
  <c r="GE155" i="28"/>
  <c r="ED156" i="28"/>
  <c r="EP156" i="28"/>
  <c r="EN157" i="28"/>
  <c r="FC157" i="28"/>
  <c r="EL158" i="28"/>
  <c r="FA158" i="28"/>
  <c r="EJ159" i="28"/>
  <c r="EX159" i="28"/>
  <c r="EG160" i="28"/>
  <c r="EU160" i="28"/>
  <c r="GF160" i="28"/>
  <c r="EE161" i="28"/>
  <c r="EQ161" i="28"/>
  <c r="EO162" i="28"/>
  <c r="FC162" i="28"/>
  <c r="EM163" i="28"/>
  <c r="FA163" i="28"/>
  <c r="EJ164" i="28"/>
  <c r="EX164" i="28"/>
  <c r="EG165" i="28"/>
  <c r="EW165" i="28"/>
  <c r="FT165" i="28"/>
  <c r="GJ165" i="28"/>
  <c r="FB166" i="28"/>
  <c r="FZ166" i="28"/>
  <c r="ED167" i="28"/>
  <c r="EW167" i="28"/>
  <c r="EZ168" i="28"/>
  <c r="GA168" i="28"/>
  <c r="EI169" i="28"/>
  <c r="FS169" i="28"/>
  <c r="EU169" i="28"/>
  <c r="GE169" i="28"/>
  <c r="EY149" i="28"/>
  <c r="EV150" i="28"/>
  <c r="FB152" i="28"/>
  <c r="GC156" i="28"/>
  <c r="FN157" i="28"/>
  <c r="EY159" i="28"/>
  <c r="FB163" i="28"/>
  <c r="EY164" i="28"/>
  <c r="GK165" i="28"/>
  <c r="FW166" i="28"/>
  <c r="EM166" i="28"/>
  <c r="EL166" i="28"/>
  <c r="GA166" i="28"/>
  <c r="EX167" i="28"/>
  <c r="FX167" i="28"/>
  <c r="EL169" i="28"/>
  <c r="EL149" i="28"/>
  <c r="EZ149" i="28"/>
  <c r="EI150" i="28"/>
  <c r="EW150" i="28"/>
  <c r="EF151" i="28"/>
  <c r="ES151" i="28"/>
  <c r="EO152" i="28"/>
  <c r="FC152" i="28"/>
  <c r="EL153" i="28"/>
  <c r="EJ154" i="28"/>
  <c r="EH155" i="28"/>
  <c r="FQ156" i="28"/>
  <c r="FO157" i="28"/>
  <c r="GA157" i="28"/>
  <c r="FY158" i="28"/>
  <c r="EL159" i="28"/>
  <c r="EZ159" i="28"/>
  <c r="EI160" i="28"/>
  <c r="EG161" i="28"/>
  <c r="EE162" i="28"/>
  <c r="EQ162" i="28"/>
  <c r="EO163" i="28"/>
  <c r="FC163" i="28"/>
  <c r="EL164" i="28"/>
  <c r="EZ164" i="28"/>
  <c r="EI165" i="28"/>
  <c r="EY165" i="28"/>
  <c r="FN166" i="28"/>
  <c r="GE166" i="28"/>
  <c r="EF167" i="28"/>
  <c r="FY167" i="28"/>
  <c r="FA149" i="28"/>
  <c r="EJ150" i="28"/>
  <c r="EX150" i="28"/>
  <c r="EG151" i="28"/>
  <c r="EU151" i="28"/>
  <c r="ED152" i="28"/>
  <c r="EP152" i="28"/>
  <c r="EM153" i="28"/>
  <c r="GL153" i="28"/>
  <c r="EK154" i="28"/>
  <c r="GJ154" i="28"/>
  <c r="EI155" i="28"/>
  <c r="GH155" i="28"/>
  <c r="EV156" i="28"/>
  <c r="GC157" i="28"/>
  <c r="EM159" i="28"/>
  <c r="FA159" i="28"/>
  <c r="EJ160" i="28"/>
  <c r="GI160" i="28"/>
  <c r="EH161" i="28"/>
  <c r="GG161" i="28"/>
  <c r="EF162" i="28"/>
  <c r="ES162" i="28"/>
  <c r="GE162" i="28"/>
  <c r="ED163" i="28"/>
  <c r="EP163" i="28"/>
  <c r="EM164" i="28"/>
  <c r="FA164" i="28"/>
  <c r="FW165" i="28"/>
  <c r="GM165" i="28"/>
  <c r="FO166" i="28"/>
  <c r="GF166" i="28"/>
  <c r="EH167" i="28"/>
  <c r="EG168" i="28"/>
  <c r="FQ168" i="28"/>
  <c r="EE168" i="28"/>
  <c r="EX169" i="28"/>
  <c r="GH169" i="28"/>
  <c r="FW169" i="28"/>
  <c r="FB149" i="28"/>
  <c r="EY150" i="28"/>
  <c r="EV151" i="28"/>
  <c r="GM153" i="28"/>
  <c r="GK154" i="28"/>
  <c r="GI155" i="28"/>
  <c r="EW156" i="28"/>
  <c r="EU157" i="28"/>
  <c r="FB159" i="28"/>
  <c r="GJ160" i="28"/>
  <c r="GH161" i="28"/>
  <c r="GF162" i="28"/>
  <c r="EN164" i="28"/>
  <c r="FB164" i="28"/>
  <c r="FX165" i="28"/>
  <c r="FP166" i="28"/>
  <c r="FB167" i="28"/>
  <c r="EZ150" i="28"/>
  <c r="EW151" i="28"/>
  <c r="ES152" i="28"/>
  <c r="FT156" i="28"/>
  <c r="FR157" i="28"/>
  <c r="FP158" i="28"/>
  <c r="GC158" i="28"/>
  <c r="FC159" i="28"/>
  <c r="ES163" i="28"/>
  <c r="FC164" i="28"/>
  <c r="FQ166" i="28"/>
  <c r="EJ167" i="28"/>
  <c r="GF167" i="28"/>
  <c r="FP168" i="28"/>
  <c r="EN169" i="28"/>
  <c r="FX169" i="28"/>
  <c r="EW146" i="28"/>
  <c r="ED149" i="28"/>
  <c r="EP149" i="28"/>
  <c r="EM150" i="28"/>
  <c r="FA150" i="28"/>
  <c r="EJ151" i="28"/>
  <c r="EX151" i="28"/>
  <c r="EG152" i="28"/>
  <c r="EU152" i="28"/>
  <c r="ED153" i="28"/>
  <c r="EP153" i="28"/>
  <c r="EN154" i="28"/>
  <c r="EL155" i="28"/>
  <c r="FU156" i="28"/>
  <c r="FS157" i="28"/>
  <c r="FQ158" i="28"/>
  <c r="ED159" i="28"/>
  <c r="EP159" i="28"/>
  <c r="EM160" i="28"/>
  <c r="EK161" i="28"/>
  <c r="EI162" i="28"/>
  <c r="EG163" i="28"/>
  <c r="EU163" i="28"/>
  <c r="ED164" i="28"/>
  <c r="EP164" i="28"/>
  <c r="GA165" i="28"/>
  <c r="FR166" i="28"/>
  <c r="GJ166" i="28"/>
  <c r="EL167" i="28"/>
  <c r="EJ168" i="28"/>
  <c r="FT168" i="28"/>
  <c r="EV168" i="28"/>
  <c r="GF168" i="28"/>
  <c r="GM168" i="28"/>
  <c r="GA169" i="28"/>
  <c r="EI171" i="28"/>
  <c r="FS171" i="28"/>
  <c r="GE171" i="28"/>
  <c r="EU171" i="28"/>
  <c r="EX146" i="28"/>
  <c r="EN150" i="28"/>
  <c r="FB150" i="28"/>
  <c r="EK151" i="28"/>
  <c r="EY151" i="28"/>
  <c r="EH152" i="28"/>
  <c r="EV152" i="28"/>
  <c r="EE153" i="28"/>
  <c r="EQ153" i="28"/>
  <c r="EO154" i="28"/>
  <c r="EM155" i="28"/>
  <c r="GL155" i="28"/>
  <c r="EZ156" i="28"/>
  <c r="EX157" i="28"/>
  <c r="EV158" i="28"/>
  <c r="EE159" i="28"/>
  <c r="EQ159" i="28"/>
  <c r="EN160" i="28"/>
  <c r="GM160" i="28"/>
  <c r="EL161" i="28"/>
  <c r="GK161" i="28"/>
  <c r="EJ162" i="28"/>
  <c r="GI162" i="28"/>
  <c r="EH163" i="28"/>
  <c r="EV163" i="28"/>
  <c r="EE164" i="28"/>
  <c r="EQ164" i="28"/>
  <c r="EO165" i="28"/>
  <c r="FO165" i="28"/>
  <c r="FT166" i="28"/>
  <c r="FS168" i="28"/>
  <c r="FC150" i="28"/>
  <c r="EZ151" i="28"/>
  <c r="EW152" i="28"/>
  <c r="EW163" i="28"/>
  <c r="GF165" i="28"/>
  <c r="FQ167" i="28"/>
  <c r="GJ167" i="28"/>
  <c r="FC169" i="28"/>
  <c r="GM169" i="28"/>
  <c r="EU149" i="28"/>
  <c r="FA151" i="28"/>
  <c r="EX152" i="28"/>
  <c r="GF153" i="28"/>
  <c r="FB156" i="28"/>
  <c r="FX156" i="28"/>
  <c r="EZ157" i="28"/>
  <c r="FV157" i="28"/>
  <c r="EX158" i="28"/>
  <c r="FT158" i="28"/>
  <c r="EU159" i="28"/>
  <c r="GM161" i="28"/>
  <c r="GK162" i="28"/>
  <c r="EX163" i="28"/>
  <c r="EU164" i="28"/>
  <c r="FS166" i="28"/>
  <c r="EI166" i="28"/>
  <c r="EX166" i="28"/>
  <c r="EP167" i="28"/>
  <c r="EY168" i="28"/>
  <c r="GI168" i="28"/>
  <c r="EF169" i="28"/>
  <c r="FP169" i="28"/>
  <c r="EV149" i="28"/>
  <c r="EE150" i="28"/>
  <c r="EQ150" i="28"/>
  <c r="EN151" i="28"/>
  <c r="FB151" i="28"/>
  <c r="EK152" i="28"/>
  <c r="EY152" i="28"/>
  <c r="EH153" i="28"/>
  <c r="EF154" i="28"/>
  <c r="ED155" i="28"/>
  <c r="EP155" i="28"/>
  <c r="FY156" i="28"/>
  <c r="FW157" i="28"/>
  <c r="FU158" i="28"/>
  <c r="EH159" i="28"/>
  <c r="EV159" i="28"/>
  <c r="EE160" i="28"/>
  <c r="EQ160" i="28"/>
  <c r="EO161" i="28"/>
  <c r="EM162" i="28"/>
  <c r="EK163" i="28"/>
  <c r="EY163" i="28"/>
  <c r="EH164" i="28"/>
  <c r="EV164" i="28"/>
  <c r="FX168" i="28"/>
  <c r="FO169" i="28"/>
  <c r="EM171" i="28"/>
  <c r="FW171" i="28"/>
  <c r="EY171" i="28"/>
  <c r="GI171" i="28"/>
  <c r="FB146" i="28"/>
  <c r="EI149" i="28"/>
  <c r="EW149" i="28"/>
  <c r="EF150" i="28"/>
  <c r="ES150" i="28"/>
  <c r="EO151" i="28"/>
  <c r="FC151" i="28"/>
  <c r="EL152" i="28"/>
  <c r="EZ152" i="28"/>
  <c r="EI153" i="28"/>
  <c r="EG154" i="28"/>
  <c r="EE155" i="28"/>
  <c r="EQ155" i="28"/>
  <c r="FB157" i="28"/>
  <c r="EZ158" i="28"/>
  <c r="EI159" i="28"/>
  <c r="EW159" i="28"/>
  <c r="EF160" i="28"/>
  <c r="ES160" i="28"/>
  <c r="ED161" i="28"/>
  <c r="EP161" i="28"/>
  <c r="EN162" i="28"/>
  <c r="EL163" i="28"/>
  <c r="EZ163" i="28"/>
  <c r="EI164" i="28"/>
  <c r="EW164" i="28"/>
  <c r="FU167" i="28"/>
  <c r="EO168" i="28"/>
  <c r="FY168" i="28"/>
  <c r="FC173" i="28"/>
  <c r="FA174" i="28"/>
  <c r="GL174" i="28"/>
  <c r="EY175" i="28"/>
  <c r="EV176" i="28"/>
  <c r="FC178" i="28"/>
  <c r="FA179" i="28"/>
  <c r="GL179" i="28"/>
  <c r="EY180" i="28"/>
  <c r="GJ180" i="28"/>
  <c r="FR181" i="28"/>
  <c r="EE182" i="28"/>
  <c r="EO183" i="28"/>
  <c r="EN184" i="28"/>
  <c r="FC184" i="28"/>
  <c r="EL185" i="28"/>
  <c r="FA185" i="28"/>
  <c r="EJ186" i="28"/>
  <c r="EY186" i="28"/>
  <c r="EK187" i="28"/>
  <c r="FN187" i="28"/>
  <c r="GG187" i="28"/>
  <c r="FX189" i="28"/>
  <c r="EN189" i="28"/>
  <c r="FP190" i="28"/>
  <c r="FX174" i="28"/>
  <c r="EZ175" i="28"/>
  <c r="EW176" i="28"/>
  <c r="ES177" i="28"/>
  <c r="GE177" i="28"/>
  <c r="GM179" i="28"/>
  <c r="GK180" i="28"/>
  <c r="EW181" i="28"/>
  <c r="ES182" i="28"/>
  <c r="GE182" i="28"/>
  <c r="FO183" i="28"/>
  <c r="FB185" i="28"/>
  <c r="EZ186" i="28"/>
  <c r="EM187" i="28"/>
  <c r="GI187" i="28"/>
  <c r="EK188" i="28"/>
  <c r="FU188" i="28"/>
  <c r="EL188" i="28"/>
  <c r="FP188" i="28"/>
  <c r="EG172" i="28"/>
  <c r="EE173" i="28"/>
  <c r="EQ173" i="28"/>
  <c r="FY174" i="28"/>
  <c r="EM175" i="28"/>
  <c r="FA175" i="28"/>
  <c r="EJ176" i="28"/>
  <c r="EX176" i="28"/>
  <c r="EG177" i="28"/>
  <c r="EE178" i="28"/>
  <c r="EQ178" i="28"/>
  <c r="EO179" i="28"/>
  <c r="EM180" i="28"/>
  <c r="EK181" i="28"/>
  <c r="EX181" i="28"/>
  <c r="EG182" i="28"/>
  <c r="FP183" i="28"/>
  <c r="FO184" i="28"/>
  <c r="GA184" i="28"/>
  <c r="FY185" i="28"/>
  <c r="FW186" i="28"/>
  <c r="FQ187" i="28"/>
  <c r="EG190" i="28"/>
  <c r="FQ190" i="28"/>
  <c r="EI191" i="28"/>
  <c r="FS191" i="28"/>
  <c r="GE191" i="28"/>
  <c r="EU191" i="28"/>
  <c r="FT171" i="28"/>
  <c r="EH172" i="28"/>
  <c r="GG172" i="28"/>
  <c r="EF173" i="28"/>
  <c r="ES173" i="28"/>
  <c r="FN174" i="28"/>
  <c r="FZ174" i="28"/>
  <c r="EN175" i="28"/>
  <c r="FB175" i="28"/>
  <c r="EK176" i="28"/>
  <c r="EY176" i="28"/>
  <c r="EH177" i="28"/>
  <c r="GG177" i="28"/>
  <c r="EF178" i="28"/>
  <c r="ES178" i="28"/>
  <c r="GE178" i="28"/>
  <c r="ED179" i="28"/>
  <c r="EP179" i="28"/>
  <c r="EN180" i="28"/>
  <c r="GM180" i="28"/>
  <c r="EL181" i="28"/>
  <c r="EY181" i="28"/>
  <c r="EH182" i="28"/>
  <c r="GG182" i="28"/>
  <c r="FQ183" i="28"/>
  <c r="GF183" i="28"/>
  <c r="FP184" i="28"/>
  <c r="GC184" i="28"/>
  <c r="FN185" i="28"/>
  <c r="FZ185" i="28"/>
  <c r="FB186" i="28"/>
  <c r="FX186" i="28"/>
  <c r="FR187" i="28"/>
  <c r="GK187" i="28"/>
  <c r="FQ189" i="28"/>
  <c r="EI172" i="28"/>
  <c r="GH172" i="28"/>
  <c r="EG173" i="28"/>
  <c r="EU173" i="28"/>
  <c r="EO175" i="28"/>
  <c r="FC175" i="28"/>
  <c r="EL176" i="28"/>
  <c r="EZ176" i="28"/>
  <c r="EI177" i="28"/>
  <c r="GH177" i="28"/>
  <c r="EG178" i="28"/>
  <c r="GF178" i="28"/>
  <c r="EE179" i="28"/>
  <c r="EQ179" i="28"/>
  <c r="EO180" i="28"/>
  <c r="EM181" i="28"/>
  <c r="EI182" i="28"/>
  <c r="GH182" i="28"/>
  <c r="EU184" i="28"/>
  <c r="FC186" i="28"/>
  <c r="EQ187" i="28"/>
  <c r="GM187" i="28"/>
  <c r="EZ188" i="28"/>
  <c r="GJ188" i="28"/>
  <c r="FT188" i="28"/>
  <c r="EV173" i="28"/>
  <c r="FA176" i="28"/>
  <c r="GC185" i="28"/>
  <c r="EO188" i="28"/>
  <c r="FY188" i="28"/>
  <c r="GC189" i="28"/>
  <c r="ES189" i="28"/>
  <c r="DH13" i="28"/>
  <c r="DT13" i="28"/>
  <c r="EW173" i="28"/>
  <c r="FQ174" i="28"/>
  <c r="EN176" i="28"/>
  <c r="FB176" i="28"/>
  <c r="EK177" i="28"/>
  <c r="EI178" i="28"/>
  <c r="EG179" i="28"/>
  <c r="EE180" i="28"/>
  <c r="EQ180" i="28"/>
  <c r="EO181" i="28"/>
  <c r="FB181" i="28"/>
  <c r="EK182" i="28"/>
  <c r="FT183" i="28"/>
  <c r="GI183" i="28"/>
  <c r="FS184" i="28"/>
  <c r="FQ185" i="28"/>
  <c r="FO186" i="28"/>
  <c r="GA186" i="28"/>
  <c r="FV187" i="28"/>
  <c r="EW188" i="28"/>
  <c r="FX188" i="28"/>
  <c r="EK190" i="28"/>
  <c r="FU190" i="28"/>
  <c r="GG190" i="28"/>
  <c r="EW190" i="28"/>
  <c r="EF192" i="28"/>
  <c r="FP192" i="28"/>
  <c r="CW13" i="28"/>
  <c r="FX171" i="28"/>
  <c r="GM171" i="28"/>
  <c r="EL172" i="28"/>
  <c r="GK172" i="28"/>
  <c r="EJ173" i="28"/>
  <c r="EX173" i="28"/>
  <c r="FR174" i="28"/>
  <c r="GG174" i="28"/>
  <c r="EF175" i="28"/>
  <c r="ES175" i="28"/>
  <c r="EO176" i="28"/>
  <c r="FC176" i="28"/>
  <c r="EL177" i="28"/>
  <c r="GK177" i="28"/>
  <c r="EJ178" i="28"/>
  <c r="GI178" i="28"/>
  <c r="EH179" i="28"/>
  <c r="GG179" i="28"/>
  <c r="EF180" i="28"/>
  <c r="ES180" i="28"/>
  <c r="GE180" i="28"/>
  <c r="ED181" i="28"/>
  <c r="EP181" i="28"/>
  <c r="FC181" i="28"/>
  <c r="EL182" i="28"/>
  <c r="GK182" i="28"/>
  <c r="FU183" i="28"/>
  <c r="GJ183" i="28"/>
  <c r="EX184" i="28"/>
  <c r="FT184" i="28"/>
  <c r="EV185" i="28"/>
  <c r="FR185" i="28"/>
  <c r="FP186" i="28"/>
  <c r="GC186" i="28"/>
  <c r="EE187" i="28"/>
  <c r="EX187" i="28"/>
  <c r="FS189" i="28"/>
  <c r="EI189" i="28"/>
  <c r="CX13" i="28"/>
  <c r="EM172" i="28"/>
  <c r="GL172" i="28"/>
  <c r="EK173" i="28"/>
  <c r="EY173" i="28"/>
  <c r="EG175" i="28"/>
  <c r="EU175" i="28"/>
  <c r="ED176" i="28"/>
  <c r="EP176" i="28"/>
  <c r="EM177" i="28"/>
  <c r="GL177" i="28"/>
  <c r="EK178" i="28"/>
  <c r="GJ178" i="28"/>
  <c r="EI179" i="28"/>
  <c r="GH179" i="28"/>
  <c r="EG180" i="28"/>
  <c r="GF180" i="28"/>
  <c r="EE181" i="28"/>
  <c r="EQ181" i="28"/>
  <c r="EM182" i="28"/>
  <c r="GL182" i="28"/>
  <c r="EY184" i="28"/>
  <c r="EW185" i="28"/>
  <c r="EU186" i="28"/>
  <c r="ED188" i="28"/>
  <c r="FT189" i="28"/>
  <c r="EJ189" i="28"/>
  <c r="GE189" i="28"/>
  <c r="EZ173" i="28"/>
  <c r="EV175" i="28"/>
  <c r="FW183" i="28"/>
  <c r="FV184" i="28"/>
  <c r="FT185" i="28"/>
  <c r="FR186" i="28"/>
  <c r="FZ187" i="28"/>
  <c r="FA188" i="28"/>
  <c r="GF188" i="28"/>
  <c r="ED191" i="28"/>
  <c r="FN191" i="28"/>
  <c r="EP191" i="28"/>
  <c r="FZ191" i="28"/>
  <c r="GL191" i="28"/>
  <c r="FB191" i="28"/>
  <c r="FO171" i="28"/>
  <c r="GA171" i="28"/>
  <c r="EO172" i="28"/>
  <c r="EM173" i="28"/>
  <c r="FA173" i="28"/>
  <c r="FU174" i="28"/>
  <c r="GJ174" i="28"/>
  <c r="EI175" i="28"/>
  <c r="EW175" i="28"/>
  <c r="EF176" i="28"/>
  <c r="ES176" i="28"/>
  <c r="EO177" i="28"/>
  <c r="EM178" i="28"/>
  <c r="EK179" i="28"/>
  <c r="EI180" i="28"/>
  <c r="EG181" i="28"/>
  <c r="ET181" i="28"/>
  <c r="EO182" i="28"/>
  <c r="FX183" i="28"/>
  <c r="GM183" i="28"/>
  <c r="FW184" i="28"/>
  <c r="FU185" i="28"/>
  <c r="FS186" i="28"/>
  <c r="EI187" i="28"/>
  <c r="FB187" i="28"/>
  <c r="ED172" i="28"/>
  <c r="EP172" i="28"/>
  <c r="EN173" i="28"/>
  <c r="FB173" i="28"/>
  <c r="EJ175" i="28"/>
  <c r="EX175" i="28"/>
  <c r="EG176" i="28"/>
  <c r="EU176" i="28"/>
  <c r="ED177" i="28"/>
  <c r="EP177" i="28"/>
  <c r="EN178" i="28"/>
  <c r="EL179" i="28"/>
  <c r="EJ180" i="28"/>
  <c r="EU181" i="28"/>
  <c r="ED182" i="28"/>
  <c r="EP182" i="28"/>
  <c r="FB184" i="28"/>
  <c r="EZ185" i="28"/>
  <c r="EX186" i="28"/>
  <c r="EH188" i="28"/>
  <c r="EN190" i="28"/>
  <c r="FY190" i="28"/>
  <c r="EL191" i="28"/>
  <c r="FW191" i="28"/>
  <c r="EI192" i="28"/>
  <c r="FT192" i="28"/>
  <c r="GI192" i="28"/>
  <c r="EG193" i="28"/>
  <c r="FR193" i="28"/>
  <c r="GG193" i="28"/>
  <c r="EE194" i="28"/>
  <c r="FP194" i="28"/>
  <c r="GE194" i="28"/>
  <c r="EO195" i="28"/>
  <c r="FC195" i="28"/>
  <c r="EK196" i="28"/>
  <c r="FV196" i="28"/>
  <c r="GK196" i="28"/>
  <c r="EI197" i="28"/>
  <c r="FT197" i="28"/>
  <c r="GI197" i="28"/>
  <c r="EG198" i="28"/>
  <c r="FR198" i="28"/>
  <c r="GG198" i="28"/>
  <c r="EE199" i="28"/>
  <c r="EQ199" i="28"/>
  <c r="GM200" i="28"/>
  <c r="EK201" i="28"/>
  <c r="GK201" i="28"/>
  <c r="EI202" i="28"/>
  <c r="GI202" i="28"/>
  <c r="EG203" i="28"/>
  <c r="EN204" i="28"/>
  <c r="FY204" i="28"/>
  <c r="EL205" i="28"/>
  <c r="FW205" i="28"/>
  <c r="GL205" i="28"/>
  <c r="EJ206" i="28"/>
  <c r="FU206" i="28"/>
  <c r="GJ206" i="28"/>
  <c r="EH207" i="28"/>
  <c r="EV207" i="28"/>
  <c r="FS207" i="28"/>
  <c r="GH207" i="28"/>
  <c r="EI208" i="28"/>
  <c r="FB208" i="28"/>
  <c r="EE209" i="28"/>
  <c r="EZ209" i="28"/>
  <c r="GE209" i="28"/>
  <c r="FU210" i="28"/>
  <c r="GF211" i="28"/>
  <c r="EF189" i="28"/>
  <c r="ED195" i="28"/>
  <c r="EP195" i="28"/>
  <c r="EF199" i="28"/>
  <c r="ES199" i="28"/>
  <c r="EU203" i="28"/>
  <c r="GI207" i="28"/>
  <c r="EG209" i="28"/>
  <c r="GG209" i="28"/>
  <c r="EU199" i="28"/>
  <c r="EK208" i="28"/>
  <c r="FN208" i="28"/>
  <c r="GG208" i="28"/>
  <c r="EW210" i="28"/>
  <c r="GG210" i="28"/>
  <c r="FT211" i="28"/>
  <c r="EJ211" i="28"/>
  <c r="FW192" i="28"/>
  <c r="FU193" i="28"/>
  <c r="FS194" i="28"/>
  <c r="ES195" i="28"/>
  <c r="FY196" i="28"/>
  <c r="FW197" i="28"/>
  <c r="FU198" i="28"/>
  <c r="EV199" i="28"/>
  <c r="FO200" i="28"/>
  <c r="GA200" i="28"/>
  <c r="FY201" i="28"/>
  <c r="FW202" i="28"/>
  <c r="EW203" i="28"/>
  <c r="FP204" i="28"/>
  <c r="FN205" i="28"/>
  <c r="FZ205" i="28"/>
  <c r="FX206" i="28"/>
  <c r="FW207" i="28"/>
  <c r="GL207" i="28"/>
  <c r="EM208" i="28"/>
  <c r="GI208" i="28"/>
  <c r="EJ209" i="28"/>
  <c r="FT209" i="28"/>
  <c r="EI209" i="28"/>
  <c r="FV210" i="28"/>
  <c r="EL210" i="28"/>
  <c r="EW189" i="28"/>
  <c r="FO191" i="28"/>
  <c r="GA191" i="28"/>
  <c r="FX192" i="28"/>
  <c r="GM192" i="28"/>
  <c r="FV193" i="28"/>
  <c r="GK193" i="28"/>
  <c r="FT194" i="28"/>
  <c r="GI194" i="28"/>
  <c r="EG195" i="28"/>
  <c r="EU195" i="28"/>
  <c r="FN196" i="28"/>
  <c r="FZ196" i="28"/>
  <c r="FX197" i="28"/>
  <c r="GM197" i="28"/>
  <c r="FV198" i="28"/>
  <c r="GK198" i="28"/>
  <c r="EI199" i="28"/>
  <c r="EW199" i="28"/>
  <c r="FP200" i="28"/>
  <c r="GE200" i="28"/>
  <c r="FN201" i="28"/>
  <c r="FZ201" i="28"/>
  <c r="FX202" i="28"/>
  <c r="GM202" i="28"/>
  <c r="EK203" i="28"/>
  <c r="EX203" i="28"/>
  <c r="FQ204" i="28"/>
  <c r="GF204" i="28"/>
  <c r="FO205" i="28"/>
  <c r="GA205" i="28"/>
  <c r="FY206" i="28"/>
  <c r="GJ207" i="28"/>
  <c r="EZ207" i="28"/>
  <c r="EL207" i="28"/>
  <c r="FX207" i="28"/>
  <c r="GM207" i="28"/>
  <c r="FQ208" i="28"/>
  <c r="EK209" i="28"/>
  <c r="EX189" i="28"/>
  <c r="EV190" i="28"/>
  <c r="FR190" i="28"/>
  <c r="FP191" i="28"/>
  <c r="GC191" i="28"/>
  <c r="FY192" i="28"/>
  <c r="FW193" i="28"/>
  <c r="GL193" i="28"/>
  <c r="FU194" i="28"/>
  <c r="GJ194" i="28"/>
  <c r="EH195" i="28"/>
  <c r="EV195" i="28"/>
  <c r="FO196" i="28"/>
  <c r="GA196" i="28"/>
  <c r="FY197" i="28"/>
  <c r="FW198" i="28"/>
  <c r="GL198" i="28"/>
  <c r="EJ199" i="28"/>
  <c r="EX199" i="28"/>
  <c r="FQ200" i="28"/>
  <c r="GF200" i="28"/>
  <c r="FO201" i="28"/>
  <c r="GA201" i="28"/>
  <c r="FY202" i="28"/>
  <c r="EL203" i="28"/>
  <c r="EY203" i="28"/>
  <c r="FR204" i="28"/>
  <c r="GG204" i="28"/>
  <c r="FP205" i="28"/>
  <c r="GE205" i="28"/>
  <c r="FN206" i="28"/>
  <c r="FZ206" i="28"/>
  <c r="EO208" i="28"/>
  <c r="FR208" i="28"/>
  <c r="GK208" i="28"/>
  <c r="FP209" i="28"/>
  <c r="FP212" i="28"/>
  <c r="EF212" i="28"/>
  <c r="EK189" i="28"/>
  <c r="EY189" i="28"/>
  <c r="EI195" i="28"/>
  <c r="EW195" i="28"/>
  <c r="EK199" i="28"/>
  <c r="EY199" i="28"/>
  <c r="FZ207" i="28"/>
  <c r="EY209" i="28"/>
  <c r="GI209" i="28"/>
  <c r="GK210" i="28"/>
  <c r="FA210" i="28"/>
  <c r="FX211" i="28"/>
  <c r="EN211" i="28"/>
  <c r="EX195" i="28"/>
  <c r="EZ199" i="28"/>
  <c r="GA207" i="28"/>
  <c r="FX209" i="28"/>
  <c r="EN209" i="28"/>
  <c r="ED210" i="28"/>
  <c r="FN210" i="28"/>
  <c r="EP210" i="28"/>
  <c r="FZ210" i="28"/>
  <c r="FB210" i="28"/>
  <c r="EM189" i="28"/>
  <c r="FA189" i="28"/>
  <c r="GE192" i="28"/>
  <c r="FN193" i="28"/>
  <c r="FZ193" i="28"/>
  <c r="FX194" i="28"/>
  <c r="GM194" i="28"/>
  <c r="EK195" i="28"/>
  <c r="EY195" i="28"/>
  <c r="FR196" i="28"/>
  <c r="GG196" i="28"/>
  <c r="FP197" i="28"/>
  <c r="GE197" i="28"/>
  <c r="FN198" i="28"/>
  <c r="FZ198" i="28"/>
  <c r="EM199" i="28"/>
  <c r="FA199" i="28"/>
  <c r="FT200" i="28"/>
  <c r="GI200" i="28"/>
  <c r="FR201" i="28"/>
  <c r="GG201" i="28"/>
  <c r="FP202" i="28"/>
  <c r="GE202" i="28"/>
  <c r="EO203" i="28"/>
  <c r="FB203" i="28"/>
  <c r="FU204" i="28"/>
  <c r="GJ204" i="28"/>
  <c r="FS205" i="28"/>
  <c r="GH205" i="28"/>
  <c r="FQ206" i="28"/>
  <c r="GF206" i="28"/>
  <c r="FO207" i="28"/>
  <c r="FV208" i="28"/>
  <c r="EQ209" i="28"/>
  <c r="FB189" i="28"/>
  <c r="EZ190" i="28"/>
  <c r="FV190" i="28"/>
  <c r="EX191" i="28"/>
  <c r="FT191" i="28"/>
  <c r="FQ192" i="28"/>
  <c r="GF192" i="28"/>
  <c r="FO193" i="28"/>
  <c r="GA193" i="28"/>
  <c r="FY194" i="28"/>
  <c r="EL195" i="28"/>
  <c r="EZ195" i="28"/>
  <c r="FS196" i="28"/>
  <c r="GH196" i="28"/>
  <c r="FQ197" i="28"/>
  <c r="GF197" i="28"/>
  <c r="FO198" i="28"/>
  <c r="GA198" i="28"/>
  <c r="EN199" i="28"/>
  <c r="FB199" i="28"/>
  <c r="FU200" i="28"/>
  <c r="GJ200" i="28"/>
  <c r="FS201" i="28"/>
  <c r="GH201" i="28"/>
  <c r="FQ202" i="28"/>
  <c r="GF202" i="28"/>
  <c r="ED203" i="28"/>
  <c r="EP203" i="28"/>
  <c r="FC203" i="28"/>
  <c r="FV204" i="28"/>
  <c r="GK204" i="28"/>
  <c r="FT205" i="28"/>
  <c r="GI205" i="28"/>
  <c r="FR206" i="28"/>
  <c r="GG206" i="28"/>
  <c r="FP207" i="28"/>
  <c r="GE207" i="28"/>
  <c r="EE208" i="28"/>
  <c r="EX208" i="28"/>
  <c r="EV209" i="28"/>
  <c r="FW209" i="28"/>
  <c r="EJ212" i="28"/>
  <c r="FT212" i="28"/>
  <c r="EV212" i="28"/>
  <c r="GF212" i="28"/>
  <c r="EO189" i="28"/>
  <c r="FC189" i="28"/>
  <c r="FA190" i="28"/>
  <c r="EY191" i="28"/>
  <c r="GG192" i="28"/>
  <c r="GE193" i="28"/>
  <c r="EM195" i="28"/>
  <c r="FA195" i="28"/>
  <c r="GI196" i="28"/>
  <c r="GG197" i="28"/>
  <c r="GE198" i="28"/>
  <c r="EO199" i="28"/>
  <c r="FC199" i="28"/>
  <c r="GK200" i="28"/>
  <c r="GI201" i="28"/>
  <c r="GG202" i="28"/>
  <c r="EE203" i="28"/>
  <c r="EQ203" i="28"/>
  <c r="GL204" i="28"/>
  <c r="GJ205" i="28"/>
  <c r="GH206" i="28"/>
  <c r="GM209" i="28"/>
  <c r="FC209" i="28"/>
  <c r="FB190" i="28"/>
  <c r="EZ191" i="28"/>
  <c r="FB195" i="28"/>
  <c r="FZ208" i="28"/>
  <c r="EH210" i="28"/>
  <c r="FR210" i="28"/>
  <c r="EX211" i="28"/>
  <c r="EU212" i="28"/>
  <c r="ED213" i="28"/>
  <c r="EP213" i="28"/>
  <c r="EN214" i="28"/>
  <c r="FC214" i="28"/>
  <c r="EL215" i="28"/>
  <c r="FA215" i="28"/>
  <c r="EI216" i="28"/>
  <c r="EX216" i="28"/>
  <c r="EF217" i="28"/>
  <c r="EU217" i="28"/>
  <c r="EO218" i="28"/>
  <c r="FN218" i="28"/>
  <c r="EM219" i="28"/>
  <c r="FA219" i="28"/>
  <c r="EI220" i="28"/>
  <c r="EX220" i="28"/>
  <c r="FT220" i="28"/>
  <c r="GI220" i="28"/>
  <c r="EG221" i="28"/>
  <c r="EV221" i="28"/>
  <c r="FR221" i="28"/>
  <c r="GG221" i="28"/>
  <c r="EE222" i="28"/>
  <c r="EQ222" i="28"/>
  <c r="FP222" i="28"/>
  <c r="GE222" i="28"/>
  <c r="EO223" i="28"/>
  <c r="FC223" i="28"/>
  <c r="EL224" i="28"/>
  <c r="FY224" i="28"/>
  <c r="EN225" i="28"/>
  <c r="FN225" i="28"/>
  <c r="GA225" i="28"/>
  <c r="EP226" i="28"/>
  <c r="FP226" i="28"/>
  <c r="GF226" i="28"/>
  <c r="GC227" i="28"/>
  <c r="ES227" i="28"/>
  <c r="EG227" i="28"/>
  <c r="EZ227" i="28"/>
  <c r="GE227" i="28"/>
  <c r="EF228" i="28"/>
  <c r="EY228" i="28"/>
  <c r="GE228" i="28"/>
  <c r="EY211" i="28"/>
  <c r="FB215" i="28"/>
  <c r="EY216" i="28"/>
  <c r="EV217" i="28"/>
  <c r="EN219" i="28"/>
  <c r="FB219" i="28"/>
  <c r="ED223" i="28"/>
  <c r="FZ224" i="28"/>
  <c r="FO225" i="28"/>
  <c r="GF225" i="28"/>
  <c r="ED226" i="28"/>
  <c r="FQ226" i="28"/>
  <c r="GG226" i="28"/>
  <c r="EH227" i="28"/>
  <c r="GF227" i="28"/>
  <c r="FC219" i="28"/>
  <c r="FS227" i="28"/>
  <c r="EI227" i="28"/>
  <c r="FC227" i="28"/>
  <c r="FS228" i="28"/>
  <c r="EI228" i="28"/>
  <c r="EJ229" i="28"/>
  <c r="FT229" i="28"/>
  <c r="GF229" i="28"/>
  <c r="EV229" i="28"/>
  <c r="FP231" i="28"/>
  <c r="EF231" i="28"/>
  <c r="EM211" i="28"/>
  <c r="FA211" i="28"/>
  <c r="GI212" i="28"/>
  <c r="FR213" i="28"/>
  <c r="GG213" i="28"/>
  <c r="FP214" i="28"/>
  <c r="GE214" i="28"/>
  <c r="FN215" i="28"/>
  <c r="FZ215" i="28"/>
  <c r="FW216" i="28"/>
  <c r="FT217" i="28"/>
  <c r="FQ218" i="28"/>
  <c r="GF218" i="28"/>
  <c r="ED219" i="28"/>
  <c r="EP219" i="28"/>
  <c r="FW220" i="28"/>
  <c r="FU221" i="28"/>
  <c r="GJ221" i="28"/>
  <c r="FS222" i="28"/>
  <c r="GH222" i="28"/>
  <c r="EF223" i="28"/>
  <c r="ES223" i="28"/>
  <c r="EU225" i="28"/>
  <c r="FR225" i="28"/>
  <c r="GH225" i="28"/>
  <c r="FS226" i="28"/>
  <c r="EK227" i="28"/>
  <c r="FO227" i="28"/>
  <c r="GI227" i="28"/>
  <c r="EJ228" i="28"/>
  <c r="FO210" i="28"/>
  <c r="GA210" i="28"/>
  <c r="FB211" i="28"/>
  <c r="FU212" i="28"/>
  <c r="GJ212" i="28"/>
  <c r="FS213" i="28"/>
  <c r="GH213" i="28"/>
  <c r="FQ214" i="28"/>
  <c r="GF214" i="28"/>
  <c r="FO215" i="28"/>
  <c r="GA215" i="28"/>
  <c r="FB216" i="28"/>
  <c r="FX216" i="28"/>
  <c r="EY217" i="28"/>
  <c r="FU217" i="28"/>
  <c r="FR218" i="28"/>
  <c r="GG218" i="28"/>
  <c r="EE219" i="28"/>
  <c r="EQ219" i="28"/>
  <c r="FX220" i="28"/>
  <c r="GM220" i="28"/>
  <c r="FV221" i="28"/>
  <c r="GK221" i="28"/>
  <c r="FT222" i="28"/>
  <c r="GI222" i="28"/>
  <c r="EG223" i="28"/>
  <c r="EU223" i="28"/>
  <c r="FP224" i="28"/>
  <c r="GF224" i="28"/>
  <c r="EF225" i="28"/>
  <c r="FS225" i="28"/>
  <c r="GI225" i="28"/>
  <c r="FT226" i="28"/>
  <c r="GJ226" i="28"/>
  <c r="GG227" i="28"/>
  <c r="EW227" i="28"/>
  <c r="EL227" i="28"/>
  <c r="EL229" i="28"/>
  <c r="FV229" i="28"/>
  <c r="EO211" i="28"/>
  <c r="FC211" i="28"/>
  <c r="GC215" i="28"/>
  <c r="FC216" i="28"/>
  <c r="EZ217" i="28"/>
  <c r="EF219" i="28"/>
  <c r="GJ222" i="28"/>
  <c r="EH223" i="28"/>
  <c r="EV223" i="28"/>
  <c r="FQ224" i="28"/>
  <c r="GH224" i="28"/>
  <c r="FT225" i="28"/>
  <c r="GJ225" i="28"/>
  <c r="FU226" i="28"/>
  <c r="GK226" i="28"/>
  <c r="EN227" i="28"/>
  <c r="FV228" i="28"/>
  <c r="EL228" i="28"/>
  <c r="FN216" i="28"/>
  <c r="FW217" i="28"/>
  <c r="FT218" i="28"/>
  <c r="EU219" i="28"/>
  <c r="FN220" i="28"/>
  <c r="FZ220" i="28"/>
  <c r="FX221" i="28"/>
  <c r="FV222" i="28"/>
  <c r="EW223" i="28"/>
  <c r="FV226" i="28"/>
  <c r="FW227" i="28"/>
  <c r="EM227" i="28"/>
  <c r="EE211" i="28"/>
  <c r="EQ211" i="28"/>
  <c r="FX212" i="28"/>
  <c r="GM212" i="28"/>
  <c r="FV213" i="28"/>
  <c r="GK213" i="28"/>
  <c r="FT214" i="28"/>
  <c r="GI214" i="28"/>
  <c r="FR215" i="28"/>
  <c r="FO216" i="28"/>
  <c r="GA216" i="28"/>
  <c r="FX217" i="28"/>
  <c r="FU218" i="28"/>
  <c r="GJ218" i="28"/>
  <c r="EH219" i="28"/>
  <c r="EV219" i="28"/>
  <c r="FO220" i="28"/>
  <c r="GA220" i="28"/>
  <c r="FY221" i="28"/>
  <c r="FW222" i="28"/>
  <c r="GL222" i="28"/>
  <c r="EJ223" i="28"/>
  <c r="EX223" i="28"/>
  <c r="EW224" i="28"/>
  <c r="EQ227" i="28"/>
  <c r="EO229" i="28"/>
  <c r="FY229" i="28"/>
  <c r="FA229" i="28"/>
  <c r="GK229" i="28"/>
  <c r="EF211" i="28"/>
  <c r="ES211" i="28"/>
  <c r="FY212" i="28"/>
  <c r="FW213" i="28"/>
  <c r="GL213" i="28"/>
  <c r="FU214" i="28"/>
  <c r="GJ214" i="28"/>
  <c r="EW215" i="28"/>
  <c r="GC216" i="28"/>
  <c r="FC217" i="28"/>
  <c r="FY217" i="28"/>
  <c r="FV218" i="28"/>
  <c r="GK218" i="28"/>
  <c r="EI219" i="28"/>
  <c r="EW219" i="28"/>
  <c r="FP220" i="28"/>
  <c r="GE220" i="28"/>
  <c r="FN221" i="28"/>
  <c r="FX222" i="28"/>
  <c r="GM222" i="28"/>
  <c r="EK223" i="28"/>
  <c r="EY223" i="28"/>
  <c r="EH224" i="28"/>
  <c r="FU224" i="28"/>
  <c r="GK224" i="28"/>
  <c r="FW225" i="28"/>
  <c r="GM225" i="28"/>
  <c r="FX226" i="28"/>
  <c r="EU211" i="28"/>
  <c r="EX215" i="28"/>
  <c r="EU216" i="28"/>
  <c r="EJ219" i="28"/>
  <c r="EX219" i="28"/>
  <c r="EL223" i="28"/>
  <c r="EZ223" i="28"/>
  <c r="FY226" i="28"/>
  <c r="FN227" i="28"/>
  <c r="ED227" i="28"/>
  <c r="FZ227" i="28"/>
  <c r="EP227" i="28"/>
  <c r="EE229" i="28"/>
  <c r="FO229" i="28"/>
  <c r="EH230" i="28"/>
  <c r="FR230" i="28"/>
  <c r="EY219" i="28"/>
  <c r="FA223" i="28"/>
  <c r="FO228" i="28"/>
  <c r="EE228" i="28"/>
  <c r="GA228" i="28"/>
  <c r="EQ228" i="28"/>
  <c r="EF229" i="28"/>
  <c r="FP229" i="28"/>
  <c r="EI211" i="28"/>
  <c r="EW211" i="28"/>
  <c r="EL219" i="28"/>
  <c r="EZ219" i="28"/>
  <c r="EN223" i="28"/>
  <c r="FB223" i="28"/>
  <c r="FP227" i="28"/>
  <c r="EF227" i="28"/>
  <c r="EX228" i="28"/>
  <c r="FQ229" i="28"/>
  <c r="EG229" i="28"/>
  <c r="EE230" i="28"/>
  <c r="EQ230" i="28"/>
  <c r="EO231" i="28"/>
  <c r="FC231" i="28"/>
  <c r="EK232" i="28"/>
  <c r="EY232" i="28"/>
  <c r="GJ232" i="28"/>
  <c r="EH233" i="28"/>
  <c r="EW233" i="28"/>
  <c r="EF234" i="28"/>
  <c r="EU234" i="28"/>
  <c r="ED235" i="28"/>
  <c r="EP235" i="28"/>
  <c r="EN236" i="28"/>
  <c r="FC236" i="28"/>
  <c r="EK237" i="28"/>
  <c r="EZ237" i="28"/>
  <c r="EI238" i="28"/>
  <c r="EW238" i="28"/>
  <c r="GH238" i="28"/>
  <c r="EF239" i="28"/>
  <c r="EN240" i="28"/>
  <c r="FC240" i="28"/>
  <c r="EL241" i="28"/>
  <c r="EZ241" i="28"/>
  <c r="GK241" i="28"/>
  <c r="EI242" i="28"/>
  <c r="EX242" i="28"/>
  <c r="EF243" i="28"/>
  <c r="ED244" i="28"/>
  <c r="FV244" i="28"/>
  <c r="GL245" i="28"/>
  <c r="FB245" i="28"/>
  <c r="EV245" i="28"/>
  <c r="FW245" i="28"/>
  <c r="GK246" i="28"/>
  <c r="FA246" i="28"/>
  <c r="EV248" i="28"/>
  <c r="EU239" i="28"/>
  <c r="EU243" i="28"/>
  <c r="FS243" i="28"/>
  <c r="EW246" i="28"/>
  <c r="EH247" i="28"/>
  <c r="FR247" i="28"/>
  <c r="EE231" i="28"/>
  <c r="EQ231" i="28"/>
  <c r="EM232" i="28"/>
  <c r="GL232" i="28"/>
  <c r="FU233" i="28"/>
  <c r="FS234" i="28"/>
  <c r="FQ235" i="28"/>
  <c r="FO236" i="28"/>
  <c r="GA236" i="28"/>
  <c r="FX237" i="28"/>
  <c r="EK238" i="28"/>
  <c r="GJ238" i="28"/>
  <c r="EH239" i="28"/>
  <c r="EV239" i="28"/>
  <c r="FO240" i="28"/>
  <c r="GA240" i="28"/>
  <c r="EN241" i="28"/>
  <c r="GM241" i="28"/>
  <c r="EZ242" i="28"/>
  <c r="FV242" i="28"/>
  <c r="EH243" i="28"/>
  <c r="FT243" i="28"/>
  <c r="EF244" i="28"/>
  <c r="EY244" i="28"/>
  <c r="FY244" i="28"/>
  <c r="ED245" i="28"/>
  <c r="FZ245" i="28"/>
  <c r="EY248" i="28"/>
  <c r="EN232" i="28"/>
  <c r="GK233" i="28"/>
  <c r="GI234" i="28"/>
  <c r="GG235" i="28"/>
  <c r="GC236" i="28"/>
  <c r="FY237" i="28"/>
  <c r="EL238" i="28"/>
  <c r="EI239" i="28"/>
  <c r="EW239" i="28"/>
  <c r="FP240" i="28"/>
  <c r="GE240" i="28"/>
  <c r="EO241" i="28"/>
  <c r="FW242" i="28"/>
  <c r="FU243" i="28"/>
  <c r="GI243" i="28"/>
  <c r="EG244" i="28"/>
  <c r="EE245" i="28"/>
  <c r="GA245" i="28"/>
  <c r="ED246" i="28"/>
  <c r="FB246" i="28"/>
  <c r="FP248" i="28"/>
  <c r="EF248" i="28"/>
  <c r="EN228" i="28"/>
  <c r="FT230" i="28"/>
  <c r="GI230" i="28"/>
  <c r="EG231" i="28"/>
  <c r="EU231" i="28"/>
  <c r="EO232" i="28"/>
  <c r="FW233" i="28"/>
  <c r="GL233" i="28"/>
  <c r="FU234" i="28"/>
  <c r="GJ234" i="28"/>
  <c r="FS235" i="28"/>
  <c r="GH235" i="28"/>
  <c r="EU236" i="28"/>
  <c r="FQ236" i="28"/>
  <c r="FN237" i="28"/>
  <c r="FZ237" i="28"/>
  <c r="EM238" i="28"/>
  <c r="GL238" i="28"/>
  <c r="EJ239" i="28"/>
  <c r="EX239" i="28"/>
  <c r="FQ240" i="28"/>
  <c r="GF240" i="28"/>
  <c r="ED241" i="28"/>
  <c r="EP241" i="28"/>
  <c r="FB242" i="28"/>
  <c r="FX242" i="28"/>
  <c r="GJ243" i="28"/>
  <c r="EI244" i="28"/>
  <c r="FB244" i="28"/>
  <c r="GE244" i="28"/>
  <c r="EG245" i="28"/>
  <c r="GC245" i="28"/>
  <c r="EG246" i="28"/>
  <c r="FQ246" i="28"/>
  <c r="EM247" i="28"/>
  <c r="FV247" i="28"/>
  <c r="FO250" i="28"/>
  <c r="EE250" i="28"/>
  <c r="GA250" i="28"/>
  <c r="EQ250" i="28"/>
  <c r="EH231" i="28"/>
  <c r="EV231" i="28"/>
  <c r="ED232" i="28"/>
  <c r="EP232" i="28"/>
  <c r="EV236" i="28"/>
  <c r="EN238" i="28"/>
  <c r="GM238" i="28"/>
  <c r="EK239" i="28"/>
  <c r="EY239" i="28"/>
  <c r="EE241" i="28"/>
  <c r="EQ241" i="28"/>
  <c r="FC242" i="28"/>
  <c r="FW243" i="28"/>
  <c r="GK243" i="28"/>
  <c r="GE245" i="28"/>
  <c r="EU245" i="28"/>
  <c r="FC245" i="28"/>
  <c r="EX247" i="28"/>
  <c r="GH247" i="28"/>
  <c r="FX229" i="28"/>
  <c r="GM229" i="28"/>
  <c r="FV230" i="28"/>
  <c r="GK230" i="28"/>
  <c r="EW231" i="28"/>
  <c r="FY233" i="28"/>
  <c r="FW234" i="28"/>
  <c r="GL234" i="28"/>
  <c r="FU235" i="28"/>
  <c r="GJ235" i="28"/>
  <c r="FS236" i="28"/>
  <c r="FP237" i="28"/>
  <c r="GE237" i="28"/>
  <c r="EZ239" i="28"/>
  <c r="FS240" i="28"/>
  <c r="GH240" i="28"/>
  <c r="ES241" i="28"/>
  <c r="FN242" i="28"/>
  <c r="FZ242" i="28"/>
  <c r="FX243" i="28"/>
  <c r="GL243" i="28"/>
  <c r="EK244" i="28"/>
  <c r="GG244" i="28"/>
  <c r="EJ245" i="28"/>
  <c r="FT245" i="28"/>
  <c r="EK245" i="28"/>
  <c r="FY247" i="28"/>
  <c r="FP249" i="28"/>
  <c r="EF249" i="28"/>
  <c r="FW230" i="28"/>
  <c r="GL230" i="28"/>
  <c r="EJ231" i="28"/>
  <c r="EX231" i="28"/>
  <c r="EF232" i="28"/>
  <c r="ES232" i="28"/>
  <c r="GE232" i="28"/>
  <c r="FN233" i="28"/>
  <c r="FZ233" i="28"/>
  <c r="FX234" i="28"/>
  <c r="GM234" i="28"/>
  <c r="FV235" i="28"/>
  <c r="GK235" i="28"/>
  <c r="EX236" i="28"/>
  <c r="FT236" i="28"/>
  <c r="FQ237" i="28"/>
  <c r="GF237" i="28"/>
  <c r="ED238" i="28"/>
  <c r="EP238" i="28"/>
  <c r="EM239" i="28"/>
  <c r="FA239" i="28"/>
  <c r="FT240" i="28"/>
  <c r="GI240" i="28"/>
  <c r="EG241" i="28"/>
  <c r="GF241" i="28"/>
  <c r="FO242" i="28"/>
  <c r="GA242" i="28"/>
  <c r="FY243" i="28"/>
  <c r="GM243" i="28"/>
  <c r="EM244" i="28"/>
  <c r="GF246" i="28"/>
  <c r="EV246" i="28"/>
  <c r="FT248" i="28"/>
  <c r="EJ248" i="28"/>
  <c r="EK248" i="28"/>
  <c r="GM230" i="28"/>
  <c r="EK231" i="28"/>
  <c r="EY231" i="28"/>
  <c r="EG232" i="28"/>
  <c r="GF232" i="28"/>
  <c r="GL235" i="28"/>
  <c r="EY236" i="28"/>
  <c r="GG237" i="28"/>
  <c r="EE238" i="28"/>
  <c r="EQ238" i="28"/>
  <c r="EN239" i="28"/>
  <c r="FB239" i="28"/>
  <c r="GJ240" i="28"/>
  <c r="EH241" i="28"/>
  <c r="GG241" i="28"/>
  <c r="GC242" i="28"/>
  <c r="EK246" i="28"/>
  <c r="FU246" i="28"/>
  <c r="EY247" i="28"/>
  <c r="GA229" i="28"/>
  <c r="FY230" i="28"/>
  <c r="EZ231" i="28"/>
  <c r="GG232" i="28"/>
  <c r="FP233" i="28"/>
  <c r="FN234" i="28"/>
  <c r="FZ234" i="28"/>
  <c r="FX235" i="28"/>
  <c r="EZ236" i="28"/>
  <c r="FV236" i="28"/>
  <c r="FS237" i="28"/>
  <c r="FC239" i="28"/>
  <c r="FV240" i="28"/>
  <c r="GH241" i="28"/>
  <c r="EU242" i="28"/>
  <c r="FQ242" i="28"/>
  <c r="FN243" i="28"/>
  <c r="GA243" i="28"/>
  <c r="EP244" i="28"/>
  <c r="GK244" i="28"/>
  <c r="GI245" i="28"/>
  <c r="EY245" i="28"/>
  <c r="ED247" i="28"/>
  <c r="FN247" i="28"/>
  <c r="EP247" i="28"/>
  <c r="FZ247" i="28"/>
  <c r="FS249" i="28"/>
  <c r="EI249" i="28"/>
  <c r="GE229" i="28"/>
  <c r="FN230" i="28"/>
  <c r="FZ230" i="28"/>
  <c r="EM231" i="28"/>
  <c r="FA231" i="28"/>
  <c r="EI232" i="28"/>
  <c r="FQ233" i="28"/>
  <c r="GF233" i="28"/>
  <c r="FO234" i="28"/>
  <c r="GA234" i="28"/>
  <c r="FY235" i="28"/>
  <c r="FW236" i="28"/>
  <c r="FT237" i="28"/>
  <c r="GI237" i="28"/>
  <c r="EG238" i="28"/>
  <c r="ED239" i="28"/>
  <c r="EP239" i="28"/>
  <c r="FW240" i="28"/>
  <c r="GL240" i="28"/>
  <c r="EJ241" i="28"/>
  <c r="FR242" i="28"/>
  <c r="FO243" i="28"/>
  <c r="FS245" i="28"/>
  <c r="EP246" i="28"/>
  <c r="GK247" i="28"/>
  <c r="FW248" i="28"/>
  <c r="EM248" i="28"/>
  <c r="FA227" i="28"/>
  <c r="EN231" i="28"/>
  <c r="FB231" i="28"/>
  <c r="EJ232" i="28"/>
  <c r="FB236" i="28"/>
  <c r="EH238" i="28"/>
  <c r="EE239" i="28"/>
  <c r="EQ239" i="28"/>
  <c r="EK241" i="28"/>
  <c r="EW242" i="28"/>
  <c r="GD243" i="28"/>
  <c r="FY246" i="28"/>
  <c r="EY246" i="28"/>
  <c r="GG247" i="28"/>
  <c r="EE248" i="28"/>
  <c r="EQ248" i="28"/>
  <c r="EM249" i="28"/>
  <c r="FA249" i="28"/>
  <c r="EI250" i="28"/>
  <c r="EV250" i="28"/>
  <c r="FO251" i="28"/>
  <c r="GA251" i="28"/>
  <c r="EN252" i="28"/>
  <c r="FB252" i="28"/>
  <c r="EY253" i="28"/>
  <c r="FU253" i="28"/>
  <c r="EV254" i="28"/>
  <c r="FR254" i="28"/>
  <c r="ED255" i="28"/>
  <c r="EP255" i="28"/>
  <c r="FA256" i="28"/>
  <c r="FW256" i="28"/>
  <c r="EH257" i="28"/>
  <c r="EW257" i="28"/>
  <c r="FS257" i="28"/>
  <c r="ED258" i="28"/>
  <c r="EP258" i="28"/>
  <c r="FO258" i="28"/>
  <c r="GA258" i="28"/>
  <c r="EL259" i="28"/>
  <c r="GK259" i="28"/>
  <c r="EH260" i="28"/>
  <c r="EW260" i="28"/>
  <c r="FS260" i="28"/>
  <c r="ED261" i="28"/>
  <c r="EP261" i="28"/>
  <c r="FO261" i="28"/>
  <c r="GA261" i="28"/>
  <c r="EL262" i="28"/>
  <c r="FA262" i="28"/>
  <c r="FW262" i="28"/>
  <c r="EI263" i="28"/>
  <c r="EY263" i="28"/>
  <c r="FW263" i="28"/>
  <c r="EX264" i="28"/>
  <c r="EM265" i="28"/>
  <c r="FW265" i="28"/>
  <c r="EZ246" i="28"/>
  <c r="EN249" i="28"/>
  <c r="FB249" i="28"/>
  <c r="EJ250" i="28"/>
  <c r="GE251" i="28"/>
  <c r="EO252" i="28"/>
  <c r="FC252" i="28"/>
  <c r="EZ253" i="28"/>
  <c r="EW254" i="28"/>
  <c r="EE255" i="28"/>
  <c r="EQ255" i="28"/>
  <c r="FB256" i="28"/>
  <c r="EX257" i="28"/>
  <c r="GC258" i="28"/>
  <c r="EM259" i="28"/>
  <c r="GC261" i="28"/>
  <c r="EZ263" i="28"/>
  <c r="FX263" i="28"/>
  <c r="EO266" i="28"/>
  <c r="FY266" i="28"/>
  <c r="GK266" i="28"/>
  <c r="FA266" i="28"/>
  <c r="EU248" i="28"/>
  <c r="FC249" i="28"/>
  <c r="EX250" i="28"/>
  <c r="FA253" i="28"/>
  <c r="EX254" i="28"/>
  <c r="ES255" i="28"/>
  <c r="GE255" i="28"/>
  <c r="FC256" i="28"/>
  <c r="EY257" i="28"/>
  <c r="EU258" i="28"/>
  <c r="EN259" i="28"/>
  <c r="GM259" i="28"/>
  <c r="EY260" i="28"/>
  <c r="EU261" i="28"/>
  <c r="FC262" i="28"/>
  <c r="EK263" i="28"/>
  <c r="FA263" i="28"/>
  <c r="FN264" i="28"/>
  <c r="FN265" i="28"/>
  <c r="EZ260" i="28"/>
  <c r="EV261" i="28"/>
  <c r="FB263" i="28"/>
  <c r="FZ263" i="28"/>
  <c r="GL265" i="28"/>
  <c r="FB265" i="28"/>
  <c r="EZ250" i="28"/>
  <c r="FS251" i="28"/>
  <c r="GH251" i="28"/>
  <c r="ES252" i="28"/>
  <c r="FY253" i="28"/>
  <c r="FV254" i="28"/>
  <c r="FO256" i="28"/>
  <c r="GA256" i="28"/>
  <c r="FW257" i="28"/>
  <c r="FS258" i="28"/>
  <c r="FW260" i="28"/>
  <c r="FS261" i="28"/>
  <c r="FO262" i="28"/>
  <c r="GA262" i="28"/>
  <c r="EE264" i="28"/>
  <c r="FO264" i="28"/>
  <c r="EQ264" i="28"/>
  <c r="GA264" i="28"/>
  <c r="GM264" i="28"/>
  <c r="FC264" i="28"/>
  <c r="FQ265" i="28"/>
  <c r="FU267" i="28"/>
  <c r="EK267" i="28"/>
  <c r="GG267" i="28"/>
  <c r="EW267" i="28"/>
  <c r="EX248" i="28"/>
  <c r="ES249" i="28"/>
  <c r="EN250" i="28"/>
  <c r="FA250" i="28"/>
  <c r="EG252" i="28"/>
  <c r="EU252" i="28"/>
  <c r="FA254" i="28"/>
  <c r="EI255" i="28"/>
  <c r="GH255" i="28"/>
  <c r="GC256" i="28"/>
  <c r="FB257" i="28"/>
  <c r="EX258" i="28"/>
  <c r="EE259" i="28"/>
  <c r="EQ259" i="28"/>
  <c r="FB260" i="28"/>
  <c r="EX261" i="28"/>
  <c r="GC262" i="28"/>
  <c r="FN263" i="28"/>
  <c r="EE265" i="28"/>
  <c r="EV252" i="28"/>
  <c r="EZ248" i="28"/>
  <c r="EV249" i="28"/>
  <c r="FC250" i="28"/>
  <c r="FV251" i="28"/>
  <c r="EW252" i="28"/>
  <c r="FP253" i="28"/>
  <c r="GC253" i="28"/>
  <c r="FY254" i="28"/>
  <c r="FR256" i="28"/>
  <c r="FN257" i="28"/>
  <c r="FZ257" i="28"/>
  <c r="FV258" i="28"/>
  <c r="FN260" i="28"/>
  <c r="FZ260" i="28"/>
  <c r="FV261" i="28"/>
  <c r="FR262" i="28"/>
  <c r="FO263" i="28"/>
  <c r="EE263" i="28"/>
  <c r="GA263" i="28"/>
  <c r="EQ263" i="28"/>
  <c r="EI264" i="28"/>
  <c r="FZ264" i="28"/>
  <c r="EH265" i="28"/>
  <c r="FR265" i="28"/>
  <c r="GC265" i="28"/>
  <c r="EM266" i="28"/>
  <c r="FA248" i="28"/>
  <c r="EW249" i="28"/>
  <c r="FW251" i="28"/>
  <c r="GL251" i="28"/>
  <c r="EJ252" i="28"/>
  <c r="EX252" i="28"/>
  <c r="FQ253" i="28"/>
  <c r="FN254" i="28"/>
  <c r="FZ254" i="28"/>
  <c r="EL255" i="28"/>
  <c r="GK255" i="28"/>
  <c r="EW256" i="28"/>
  <c r="FS256" i="28"/>
  <c r="FO257" i="28"/>
  <c r="GA257" i="28"/>
  <c r="FA258" i="28"/>
  <c r="FW258" i="28"/>
  <c r="EH259" i="28"/>
  <c r="GG259" i="28"/>
  <c r="FO260" i="28"/>
  <c r="GA260" i="28"/>
  <c r="FA261" i="28"/>
  <c r="FW261" i="28"/>
  <c r="EW262" i="28"/>
  <c r="FS262" i="28"/>
  <c r="ES263" i="28"/>
  <c r="FR263" i="28"/>
  <c r="GE264" i="28"/>
  <c r="EN248" i="28"/>
  <c r="FB248" i="28"/>
  <c r="EJ249" i="28"/>
  <c r="EX249" i="28"/>
  <c r="EF250" i="28"/>
  <c r="FX251" i="28"/>
  <c r="GM251" i="28"/>
  <c r="EK252" i="28"/>
  <c r="EY252" i="28"/>
  <c r="EV253" i="28"/>
  <c r="FR253" i="28"/>
  <c r="FO254" i="28"/>
  <c r="EM255" i="28"/>
  <c r="GL255" i="28"/>
  <c r="EX256" i="28"/>
  <c r="FT256" i="28"/>
  <c r="FP257" i="28"/>
  <c r="GC257" i="28"/>
  <c r="FB258" i="28"/>
  <c r="FX258" i="28"/>
  <c r="EI259" i="28"/>
  <c r="GH259" i="28"/>
  <c r="FP260" i="28"/>
  <c r="GC260" i="28"/>
  <c r="FB261" i="28"/>
  <c r="FX261" i="28"/>
  <c r="EX262" i="28"/>
  <c r="FT262" i="28"/>
  <c r="FC248" i="28"/>
  <c r="EY249" i="28"/>
  <c r="EL252" i="28"/>
  <c r="EZ252" i="28"/>
  <c r="EW253" i="28"/>
  <c r="EN255" i="28"/>
  <c r="GM255" i="28"/>
  <c r="EY256" i="28"/>
  <c r="EU257" i="28"/>
  <c r="FC258" i="28"/>
  <c r="EJ259" i="28"/>
  <c r="GI259" i="28"/>
  <c r="EU260" i="28"/>
  <c r="FC261" i="28"/>
  <c r="FY261" i="28"/>
  <c r="EY262" i="28"/>
  <c r="FU262" i="28"/>
  <c r="GG264" i="28"/>
  <c r="EW264" i="28"/>
  <c r="EQ265" i="28"/>
  <c r="EZ249" i="28"/>
  <c r="FA252" i="28"/>
  <c r="EL264" i="28"/>
  <c r="FV264" i="28"/>
  <c r="EL265" i="28"/>
  <c r="FA265" i="28"/>
  <c r="EH266" i="28"/>
  <c r="EW266" i="28"/>
  <c r="FS266" i="28"/>
  <c r="ED267" i="28"/>
  <c r="EP267" i="28"/>
  <c r="FC267" i="28"/>
  <c r="GC264" i="28"/>
  <c r="EX266" i="28"/>
  <c r="EE267" i="28"/>
  <c r="EY266" i="28"/>
  <c r="FV266" i="28"/>
  <c r="ET267" i="28"/>
  <c r="EU267" i="28"/>
  <c r="EZ264" i="28"/>
  <c r="EV265" i="28"/>
  <c r="FN266" i="28"/>
  <c r="FZ266" i="28"/>
  <c r="EX267" i="28"/>
  <c r="FA264" i="28"/>
  <c r="FW264" i="28"/>
  <c r="EW265" i="28"/>
  <c r="FS265" i="28"/>
  <c r="FO266" i="28"/>
  <c r="GA266" i="28"/>
  <c r="EL267" i="28"/>
  <c r="EY267" i="28"/>
  <c r="FB264" i="28"/>
  <c r="FX264" i="28"/>
  <c r="EX265" i="28"/>
  <c r="FT265" i="28"/>
  <c r="FP266" i="28"/>
  <c r="GC266" i="28"/>
  <c r="EM267" i="28"/>
  <c r="EZ267" i="28"/>
  <c r="EY265" i="28"/>
  <c r="EU266" i="28"/>
  <c r="EN267" i="28"/>
  <c r="FA267" i="28"/>
  <c r="ET65" i="28"/>
  <c r="ET100" i="28"/>
  <c r="ET159" i="28"/>
  <c r="ET74" i="28"/>
  <c r="GD77" i="28"/>
  <c r="ET101" i="28"/>
  <c r="ET41" i="28"/>
  <c r="ET81" i="28"/>
  <c r="GD83" i="28"/>
  <c r="ET146" i="28"/>
  <c r="GD151" i="28"/>
  <c r="ET160" i="28"/>
  <c r="ET241" i="28"/>
  <c r="ET255" i="28"/>
  <c r="GD73" i="28"/>
  <c r="ET120" i="28"/>
  <c r="ET16" i="28"/>
  <c r="ET113" i="28"/>
  <c r="ET117" i="28"/>
  <c r="GD139" i="28"/>
  <c r="ET150" i="28"/>
  <c r="ET153" i="28"/>
  <c r="ET161" i="28"/>
  <c r="ET211" i="28"/>
  <c r="ET228" i="28"/>
  <c r="GD249" i="28"/>
  <c r="ET89" i="28"/>
  <c r="ET173" i="28"/>
  <c r="ET232" i="28"/>
  <c r="ET263" i="28"/>
  <c r="ET178" i="28"/>
  <c r="GD189" i="28"/>
  <c r="ET47" i="28"/>
  <c r="ET62" i="28"/>
  <c r="GD261" i="28"/>
  <c r="ET135" i="28"/>
  <c r="GD217" i="28"/>
  <c r="GD39" i="28"/>
  <c r="ET122" i="28"/>
  <c r="ET163" i="28"/>
  <c r="ET195" i="28"/>
  <c r="ET238" i="28"/>
  <c r="ET248" i="28"/>
  <c r="ET259" i="28"/>
  <c r="GD236" i="28"/>
  <c r="GD19" i="28"/>
  <c r="ET78" i="28"/>
  <c r="GD156" i="28"/>
  <c r="GD191" i="28"/>
  <c r="GD63" i="28"/>
  <c r="GD132" i="28"/>
  <c r="GD186" i="28"/>
  <c r="GD257" i="28"/>
  <c r="ET45" i="28"/>
  <c r="ET223" i="28"/>
  <c r="GD242" i="28"/>
  <c r="GD17" i="28"/>
  <c r="GD265" i="28"/>
  <c r="GD169" i="28"/>
  <c r="ET196" i="28"/>
  <c r="ET204" i="28"/>
  <c r="ET212" i="28"/>
  <c r="ET215" i="28"/>
  <c r="ET26" i="28"/>
  <c r="ET33" i="28"/>
  <c r="ET36" i="28"/>
  <c r="ET51" i="28"/>
  <c r="ET55" i="28"/>
  <c r="ET64" i="28"/>
  <c r="ET71" i="28"/>
  <c r="ET84" i="28"/>
  <c r="ET92" i="28"/>
  <c r="GD95" i="28"/>
  <c r="ET112" i="28"/>
  <c r="ET126" i="28"/>
  <c r="GD133" i="28"/>
  <c r="ET136" i="28"/>
  <c r="GD143" i="28"/>
  <c r="ET149" i="28"/>
  <c r="ET154" i="28"/>
  <c r="GD157" i="28"/>
  <c r="ET188" i="28"/>
  <c r="ET199" i="28"/>
  <c r="ET207" i="28"/>
  <c r="ET220" i="28"/>
  <c r="ET233" i="28"/>
  <c r="ET246" i="28"/>
  <c r="DK13" i="28"/>
  <c r="ET22" i="28"/>
  <c r="GD30" i="28"/>
  <c r="ET38" i="28"/>
  <c r="ET50" i="28"/>
  <c r="ET54" i="28"/>
  <c r="ET58" i="28"/>
  <c r="GD66" i="28"/>
  <c r="ET86" i="28"/>
  <c r="ET106" i="28"/>
  <c r="GD115" i="28"/>
  <c r="ET140" i="28"/>
  <c r="ET166" i="28"/>
  <c r="ET176" i="28"/>
  <c r="GD185" i="28"/>
  <c r="ET218" i="28"/>
  <c r="ET226" i="28"/>
  <c r="ET231" i="28"/>
  <c r="ET253" i="28"/>
  <c r="GD60" i="28"/>
  <c r="ET98" i="28"/>
  <c r="GD130" i="28"/>
  <c r="GD210" i="28"/>
  <c r="ET25" i="28"/>
  <c r="ET29" i="28"/>
  <c r="ET44" i="28"/>
  <c r="ET49" i="28"/>
  <c r="ET123" i="28"/>
  <c r="ET127" i="28"/>
  <c r="ET137" i="28"/>
  <c r="ET144" i="28"/>
  <c r="ET152" i="28"/>
  <c r="ET158" i="28"/>
  <c r="ET179" i="28"/>
  <c r="ET182" i="28"/>
  <c r="ET197" i="28"/>
  <c r="ET205" i="28"/>
  <c r="ET213" i="28"/>
  <c r="ET239" i="28"/>
  <c r="GD68" i="28"/>
  <c r="ET48" i="28"/>
  <c r="ET70" i="28"/>
  <c r="ET91" i="28"/>
  <c r="ET94" i="28"/>
  <c r="ET99" i="28"/>
  <c r="ET131" i="28"/>
  <c r="ET134" i="28"/>
  <c r="ET155" i="28"/>
  <c r="ET216" i="28"/>
  <c r="ET221" i="28"/>
  <c r="ET234" i="28"/>
  <c r="ET244" i="28"/>
  <c r="ET251" i="28"/>
  <c r="ET21" i="28"/>
  <c r="ET24" i="28"/>
  <c r="ET40" i="28"/>
  <c r="ET57" i="28"/>
  <c r="ET61" i="28"/>
  <c r="ET80" i="28"/>
  <c r="ET88" i="28"/>
  <c r="ET110" i="28"/>
  <c r="ET141" i="28"/>
  <c r="ET147" i="28"/>
  <c r="ET167" i="28"/>
  <c r="ET171" i="28"/>
  <c r="ET174" i="28"/>
  <c r="ET192" i="28"/>
  <c r="ET200" i="28"/>
  <c r="ET208" i="28"/>
  <c r="ET229" i="28"/>
  <c r="ET237" i="28"/>
  <c r="ET28" i="28"/>
  <c r="ET53" i="28"/>
  <c r="ET102" i="28"/>
  <c r="ET107" i="28"/>
  <c r="ET116" i="28"/>
  <c r="ET121" i="28"/>
  <c r="ET124" i="28"/>
  <c r="ET138" i="28"/>
  <c r="ET164" i="28"/>
  <c r="ET183" i="28"/>
  <c r="ET224" i="28"/>
  <c r="ET247" i="28"/>
  <c r="ET256" i="28"/>
  <c r="ET258" i="28"/>
  <c r="ET260" i="28"/>
  <c r="ET262" i="28"/>
  <c r="ET264" i="28"/>
  <c r="ET266" i="28"/>
  <c r="ET15" i="28"/>
  <c r="ET43" i="28"/>
  <c r="ET67" i="28"/>
  <c r="ET72" i="28"/>
  <c r="ET85" i="28"/>
  <c r="ET96" i="28"/>
  <c r="ET128" i="28"/>
  <c r="ET177" i="28"/>
  <c r="ET180" i="28"/>
  <c r="ET198" i="28"/>
  <c r="ET206" i="28"/>
  <c r="ET214" i="28"/>
  <c r="ET219" i="28"/>
  <c r="ET227" i="28"/>
  <c r="ET254" i="28"/>
  <c r="GD202" i="28"/>
  <c r="ET37" i="28"/>
  <c r="ET59" i="28"/>
  <c r="ET82" i="28"/>
  <c r="ET90" i="28"/>
  <c r="ET111" i="28"/>
  <c r="ET119" i="28"/>
  <c r="ET142" i="28"/>
  <c r="ET148" i="28"/>
  <c r="ET168" i="28"/>
  <c r="ET190" i="28"/>
  <c r="ET222" i="28"/>
  <c r="ET235" i="28"/>
  <c r="ET240" i="28"/>
  <c r="ET245" i="28"/>
  <c r="GD194" i="28"/>
  <c r="ET18" i="28"/>
  <c r="ET27" i="28"/>
  <c r="ET34" i="28"/>
  <c r="ET46" i="28"/>
  <c r="ET52" i="28"/>
  <c r="ET56" i="28"/>
  <c r="ET69" i="28"/>
  <c r="ET75" i="28"/>
  <c r="ET79" i="28"/>
  <c r="ET87" i="28"/>
  <c r="ET93" i="28"/>
  <c r="ET105" i="28"/>
  <c r="ET108" i="28"/>
  <c r="ET114" i="28"/>
  <c r="ET125" i="28"/>
  <c r="ET162" i="28"/>
  <c r="ET172" i="28"/>
  <c r="ET175" i="28"/>
  <c r="ET184" i="28"/>
  <c r="ET187" i="28"/>
  <c r="ET193" i="28"/>
  <c r="ET201" i="28"/>
  <c r="ET209" i="28"/>
  <c r="ET230" i="28"/>
  <c r="ET252" i="28"/>
  <c r="ET20" i="28"/>
  <c r="ET23" i="28"/>
  <c r="ET31" i="28"/>
  <c r="ET42" i="28"/>
  <c r="ET97" i="28"/>
  <c r="ET129" i="28"/>
  <c r="ET165" i="28"/>
  <c r="ET225" i="28"/>
  <c r="DE13" i="28"/>
  <c r="FZ170" i="28"/>
  <c r="ED170" i="28"/>
  <c r="EH170" i="28"/>
  <c r="EO170" i="28"/>
  <c r="DQ13" i="28"/>
  <c r="GM170" i="28"/>
  <c r="GA170" i="28"/>
  <c r="EF170" i="28"/>
  <c r="ET170" i="28"/>
  <c r="FP170" i="28"/>
  <c r="DJ13" i="28"/>
  <c r="EG170" i="28"/>
  <c r="EU170" i="28"/>
  <c r="FQ170" i="28"/>
  <c r="FO170" i="28"/>
  <c r="EV170" i="28"/>
  <c r="FC170" i="28"/>
  <c r="EQ170" i="28"/>
  <c r="EI170" i="28"/>
  <c r="EW170" i="28"/>
  <c r="EJ170" i="28"/>
  <c r="EX170" i="28"/>
  <c r="EK170" i="28"/>
  <c r="EY170" i="28"/>
  <c r="CV13" i="28"/>
  <c r="EL170" i="28"/>
  <c r="EZ170" i="28"/>
  <c r="EM170" i="28"/>
  <c r="FA170" i="28"/>
  <c r="EN170" i="28"/>
  <c r="FB170" i="28"/>
  <c r="GB83" i="28"/>
  <c r="ER214" i="28"/>
  <c r="ER122" i="28"/>
  <c r="ER219" i="28"/>
  <c r="GB237" i="28"/>
  <c r="ER239" i="28"/>
  <c r="GB19" i="28"/>
  <c r="ER140" i="28"/>
  <c r="ER232" i="28"/>
  <c r="GB60" i="28"/>
  <c r="ER153" i="28"/>
  <c r="ER186" i="28"/>
  <c r="GB180" i="28"/>
  <c r="GB186" i="28"/>
  <c r="ER230" i="28"/>
  <c r="ER264" i="28"/>
  <c r="ER236" i="28"/>
  <c r="ER240" i="28"/>
  <c r="GB76" i="28"/>
  <c r="ER103" i="28"/>
  <c r="GB253" i="28"/>
  <c r="GB114" i="28"/>
  <c r="GB178" i="28"/>
  <c r="GB242" i="28"/>
  <c r="ER23" i="28"/>
  <c r="ER98" i="28"/>
  <c r="ER119" i="28"/>
  <c r="ER18" i="28"/>
  <c r="GB29" i="28"/>
  <c r="GB155" i="28"/>
  <c r="ER101" i="28"/>
  <c r="GB18" i="28"/>
  <c r="GB133" i="28"/>
  <c r="GB57" i="28"/>
  <c r="GB78" i="28"/>
  <c r="ER93" i="28"/>
  <c r="GB167" i="28"/>
  <c r="ER212" i="28"/>
  <c r="GB227" i="28"/>
  <c r="GB77" i="28"/>
  <c r="ER110" i="28"/>
  <c r="ER156" i="28"/>
  <c r="ER243" i="28"/>
  <c r="GB265" i="28"/>
  <c r="GB28" i="28"/>
  <c r="ER106" i="28"/>
  <c r="ER181" i="28"/>
  <c r="GB216" i="28"/>
  <c r="ER38" i="28"/>
  <c r="ER55" i="28"/>
  <c r="ER67" i="28"/>
  <c r="ER97" i="28"/>
  <c r="GB134" i="28"/>
  <c r="GB151" i="28"/>
  <c r="ER252" i="28"/>
  <c r="ER26" i="28"/>
  <c r="ER54" i="28"/>
  <c r="GB106" i="28"/>
  <c r="ER226" i="28"/>
  <c r="GB248" i="28"/>
  <c r="GB221" i="28"/>
  <c r="ER254" i="28"/>
  <c r="GB129" i="28"/>
  <c r="GB138" i="28"/>
  <c r="ER193" i="28"/>
  <c r="ER211" i="28"/>
  <c r="ER215" i="28"/>
  <c r="ER32" i="28"/>
  <c r="ER198" i="28"/>
  <c r="GB213" i="28"/>
  <c r="GB215" i="28"/>
  <c r="GB154" i="28"/>
  <c r="GB162" i="28"/>
  <c r="GB182" i="28"/>
  <c r="GB168" i="28"/>
  <c r="GB63" i="28"/>
  <c r="GB103" i="28"/>
  <c r="ER139" i="28"/>
  <c r="ER196" i="28"/>
  <c r="ER247" i="28"/>
  <c r="GB251" i="28"/>
  <c r="ER121" i="28"/>
  <c r="GB145" i="28"/>
  <c r="ER234" i="28"/>
  <c r="GB35" i="28"/>
  <c r="ER80" i="28"/>
  <c r="ER149" i="28"/>
  <c r="ER75" i="28"/>
  <c r="ER109" i="28"/>
  <c r="ER124" i="28"/>
  <c r="ER127" i="28"/>
  <c r="ER158" i="28"/>
  <c r="ER170" i="28"/>
  <c r="ER173" i="28"/>
  <c r="ER177" i="28"/>
  <c r="ER179" i="28"/>
  <c r="ER184" i="28"/>
  <c r="ER202" i="28"/>
  <c r="ER204" i="28"/>
  <c r="ER206" i="28"/>
  <c r="GB218" i="28"/>
  <c r="GB225" i="28"/>
  <c r="ER244" i="28"/>
  <c r="ER267" i="28"/>
  <c r="GB20" i="28"/>
  <c r="ER39" i="28"/>
  <c r="GB56" i="28"/>
  <c r="GB66" i="28"/>
  <c r="GB75" i="28"/>
  <c r="ER84" i="28"/>
  <c r="ER116" i="28"/>
  <c r="GB137" i="28"/>
  <c r="GB160" i="28"/>
  <c r="GB256" i="28"/>
  <c r="GB17" i="28"/>
  <c r="ER112" i="28"/>
  <c r="GB147" i="28"/>
  <c r="GB165" i="28"/>
  <c r="GB173" i="28"/>
  <c r="ER200" i="28"/>
  <c r="GB262" i="28"/>
  <c r="GB72" i="28"/>
  <c r="ER82" i="28"/>
  <c r="ER92" i="28"/>
  <c r="ER131" i="28"/>
  <c r="ER150" i="28"/>
  <c r="ER159" i="28"/>
  <c r="ER185" i="28"/>
  <c r="ER209" i="28"/>
  <c r="GB241" i="28"/>
  <c r="ER37" i="28"/>
  <c r="ER52" i="28"/>
  <c r="ER53" i="28"/>
  <c r="ER148" i="28"/>
  <c r="ER166" i="28"/>
  <c r="ER176" i="28"/>
  <c r="ER205" i="28"/>
  <c r="ER207" i="28"/>
  <c r="GB217" i="28"/>
  <c r="ER228" i="28"/>
  <c r="ER48" i="28"/>
  <c r="ER51" i="28"/>
  <c r="GB52" i="28"/>
  <c r="ER62" i="28"/>
  <c r="ER71" i="28"/>
  <c r="ER86" i="28"/>
  <c r="ER90" i="28"/>
  <c r="ER91" i="28"/>
  <c r="GB99" i="28"/>
  <c r="GW115" i="28"/>
  <c r="ER117" i="28"/>
  <c r="ER136" i="28"/>
  <c r="ER169" i="28"/>
  <c r="ER190" i="28"/>
  <c r="ER195" i="28"/>
  <c r="ER224" i="28"/>
  <c r="GB255" i="28"/>
  <c r="GB15" i="28"/>
  <c r="GB47" i="28"/>
  <c r="ER49" i="28"/>
  <c r="GB90" i="28"/>
  <c r="ER95" i="28"/>
  <c r="GB108" i="28"/>
  <c r="GB115" i="28"/>
  <c r="GB119" i="28"/>
  <c r="GB126" i="28"/>
  <c r="ER144" i="28"/>
  <c r="GB172" i="28"/>
  <c r="ER174" i="28"/>
  <c r="ER183" i="28"/>
  <c r="ER188" i="28"/>
  <c r="ER197" i="28"/>
  <c r="ER199" i="28"/>
  <c r="ER27" i="28"/>
  <c r="GB95" i="28"/>
  <c r="GB121" i="28"/>
  <c r="ER141" i="28"/>
  <c r="GB164" i="28"/>
  <c r="GB259" i="28"/>
  <c r="GB36" i="28"/>
  <c r="HN5" i="28" s="1"/>
  <c r="GB50" i="28"/>
  <c r="GB73" i="28"/>
  <c r="GB74" i="28"/>
  <c r="GB81" i="28"/>
  <c r="GB100" i="28"/>
  <c r="GB135" i="28"/>
  <c r="ER16" i="28"/>
  <c r="ER34" i="28"/>
  <c r="ER59" i="28"/>
  <c r="ER65" i="28"/>
  <c r="ER70" i="28"/>
  <c r="ER79" i="28"/>
  <c r="ER87" i="28"/>
  <c r="ER88" i="28"/>
  <c r="ER89" i="28"/>
  <c r="ER102" i="28"/>
  <c r="ER105" i="28"/>
  <c r="GB116" i="28"/>
  <c r="ER142" i="28"/>
  <c r="ER157" i="28"/>
  <c r="ER171" i="28"/>
  <c r="ER175" i="28"/>
  <c r="GB199" i="28"/>
  <c r="ER220" i="28"/>
  <c r="ER222" i="28"/>
  <c r="ER238" i="28"/>
  <c r="DI13" i="28"/>
  <c r="ER24" i="28"/>
  <c r="GW24" i="28"/>
  <c r="ER33" i="28"/>
  <c r="ER45" i="28"/>
  <c r="ER69" i="28"/>
  <c r="GB87" i="28"/>
  <c r="GB88" i="28"/>
  <c r="ER96" i="28"/>
  <c r="ER118" i="28"/>
  <c r="ER125" i="28"/>
  <c r="ER132" i="28"/>
  <c r="ER146" i="28"/>
  <c r="GB157" i="28"/>
  <c r="ER192" i="28"/>
  <c r="ER194" i="28"/>
  <c r="ER201" i="28"/>
  <c r="ER203" i="28"/>
  <c r="ER208" i="28"/>
  <c r="ER210" i="28"/>
  <c r="ER229" i="28"/>
  <c r="ER231" i="28"/>
  <c r="ER245" i="28"/>
  <c r="ER250" i="28"/>
  <c r="ER258" i="28"/>
  <c r="ER261" i="28"/>
  <c r="GB59" i="28"/>
  <c r="GB102" i="28"/>
  <c r="GB105" i="28"/>
  <c r="GW113" i="28"/>
  <c r="GB132" i="28"/>
  <c r="ER22" i="28"/>
  <c r="ER25" i="28"/>
  <c r="ER41" i="28"/>
  <c r="ER44" i="28"/>
  <c r="GB45" i="28"/>
  <c r="ER46" i="28"/>
  <c r="ER61" i="28"/>
  <c r="ER68" i="28"/>
  <c r="ER107" i="28"/>
  <c r="ER111" i="28"/>
  <c r="ER113" i="28"/>
  <c r="ER120" i="28"/>
  <c r="ER123" i="28"/>
  <c r="ER130" i="28"/>
  <c r="GB146" i="28"/>
  <c r="ER161" i="28"/>
  <c r="GB203" i="28"/>
  <c r="GB231" i="28"/>
  <c r="ER21" i="28"/>
  <c r="GW30" i="28"/>
  <c r="ER42" i="28"/>
  <c r="ER43" i="28"/>
  <c r="ER58" i="28"/>
  <c r="ER64" i="28"/>
  <c r="ER85" i="28"/>
  <c r="ER104" i="28"/>
  <c r="GB109" i="28"/>
  <c r="ER152" i="28"/>
  <c r="ER165" i="28"/>
  <c r="GB185" i="28"/>
  <c r="ER189" i="28"/>
  <c r="ER30" i="28"/>
  <c r="ER31" i="28"/>
  <c r="ER40" i="28"/>
  <c r="GB46" i="28"/>
  <c r="ER94" i="28"/>
  <c r="GB120" i="28"/>
  <c r="ER128" i="28"/>
  <c r="ER143" i="28"/>
  <c r="ER187" i="28"/>
  <c r="ER191" i="28"/>
  <c r="GB219" i="28"/>
  <c r="ER233" i="28"/>
  <c r="ER235" i="28"/>
  <c r="ER249" i="28"/>
  <c r="ER257" i="28"/>
  <c r="ER260" i="28"/>
  <c r="ER263" i="28"/>
  <c r="ER266" i="28"/>
  <c r="GB104" i="28"/>
  <c r="GB156" i="28"/>
  <c r="GB191" i="28"/>
  <c r="GB207" i="28"/>
  <c r="ER223" i="28"/>
  <c r="GB158" i="28"/>
  <c r="GB223" i="28"/>
  <c r="ER246" i="28"/>
  <c r="GB122" i="28"/>
  <c r="GB184" i="28"/>
  <c r="GB195" i="28"/>
  <c r="GB211" i="28"/>
  <c r="GW20" i="28"/>
  <c r="ES67" i="28"/>
  <c r="GW107" i="28"/>
  <c r="ES114" i="28"/>
  <c r="ES115" i="28"/>
  <c r="ES127" i="28"/>
  <c r="ES143" i="28"/>
  <c r="ES144" i="28"/>
  <c r="ES167" i="28"/>
  <c r="ES168" i="28"/>
  <c r="ES169" i="28"/>
  <c r="GW182" i="28"/>
  <c r="ES194" i="28"/>
  <c r="ES198" i="28"/>
  <c r="ES202" i="28"/>
  <c r="ES206" i="28"/>
  <c r="ES210" i="28"/>
  <c r="ES214" i="28"/>
  <c r="ES218" i="28"/>
  <c r="ES222" i="28"/>
  <c r="ES226" i="28"/>
  <c r="ES230" i="28"/>
  <c r="ES234" i="28"/>
  <c r="ES244" i="28"/>
  <c r="ES251" i="28"/>
  <c r="ES15" i="28"/>
  <c r="ES31" i="28"/>
  <c r="ES53" i="28"/>
  <c r="ES55" i="28"/>
  <c r="ES57" i="28"/>
  <c r="ES60" i="28"/>
  <c r="ES80" i="28"/>
  <c r="ES84" i="28"/>
  <c r="ES86" i="28"/>
  <c r="ES89" i="28"/>
  <c r="ES91" i="28"/>
  <c r="ES96" i="28"/>
  <c r="ES97" i="28"/>
  <c r="ES98" i="28"/>
  <c r="ES99" i="28"/>
  <c r="ES128" i="28"/>
  <c r="ES137" i="28"/>
  <c r="ES140" i="28"/>
  <c r="ES183" i="28"/>
  <c r="ES247" i="28"/>
  <c r="GW84" i="28"/>
  <c r="GW99" i="28"/>
  <c r="ES217" i="28"/>
  <c r="ES237" i="28"/>
  <c r="ES254" i="28"/>
  <c r="GC15" i="28"/>
  <c r="ES141" i="28"/>
  <c r="ES142" i="28"/>
  <c r="ES165" i="28"/>
  <c r="ES170" i="28"/>
  <c r="ES171" i="28"/>
  <c r="ES193" i="28"/>
  <c r="ES197" i="28"/>
  <c r="ES201" i="28"/>
  <c r="ES205" i="28"/>
  <c r="ES209" i="28"/>
  <c r="ES213" i="28"/>
  <c r="ES221" i="28"/>
  <c r="ES225" i="28"/>
  <c r="ES229" i="28"/>
  <c r="ES233" i="28"/>
  <c r="ES240" i="28"/>
  <c r="ES21" i="28"/>
  <c r="ES25" i="28"/>
  <c r="ES42" i="28"/>
  <c r="ES43" i="28"/>
  <c r="ES44" i="28"/>
  <c r="ES68" i="28"/>
  <c r="ES82" i="28"/>
  <c r="ES94" i="28"/>
  <c r="ES108" i="28"/>
  <c r="ES123" i="28"/>
  <c r="ES124" i="28"/>
  <c r="ES125" i="28"/>
  <c r="ES129" i="28"/>
  <c r="ES130" i="28"/>
  <c r="ES147" i="28"/>
  <c r="ES148" i="28"/>
  <c r="ES33" i="28"/>
  <c r="ES38" i="28"/>
  <c r="ES48" i="28"/>
  <c r="ES64" i="28"/>
  <c r="ES70" i="28"/>
  <c r="ES85" i="28"/>
  <c r="ES110" i="28"/>
  <c r="ES111" i="28"/>
  <c r="ES126" i="28"/>
  <c r="ES131" i="28"/>
  <c r="ES138" i="28"/>
  <c r="ES174" i="28"/>
  <c r="ES187" i="28"/>
  <c r="ES188" i="28"/>
  <c r="ES192" i="28"/>
  <c r="ES196" i="28"/>
  <c r="ES200" i="28"/>
  <c r="ES204" i="28"/>
  <c r="ES208" i="28"/>
  <c r="ES212" i="28"/>
  <c r="ES220" i="28"/>
  <c r="ES224" i="28"/>
  <c r="ES30" i="28"/>
  <c r="ES54" i="28"/>
  <c r="ES61" i="28"/>
  <c r="ES66" i="28"/>
  <c r="ES79" i="28"/>
  <c r="GW111" i="28"/>
  <c r="ES24" i="28"/>
  <c r="ES235" i="28"/>
  <c r="ES190" i="28"/>
  <c r="GW47" i="28" l="1"/>
  <c r="GW88" i="28"/>
  <c r="GW82" i="28"/>
  <c r="GW45" i="28"/>
  <c r="GW120" i="28"/>
  <c r="GW60" i="28"/>
  <c r="IT17" i="28"/>
  <c r="GW102" i="28"/>
  <c r="GW19" i="28"/>
  <c r="B6" i="36"/>
  <c r="GW308" i="28"/>
  <c r="B7" i="36"/>
  <c r="GW291" i="28"/>
  <c r="GW290" i="28"/>
  <c r="B17" i="36"/>
  <c r="B15" i="36"/>
  <c r="B13" i="36"/>
  <c r="B11" i="36"/>
  <c r="B9" i="36"/>
  <c r="GW303" i="28"/>
  <c r="GW302" i="28"/>
  <c r="IR17" i="28"/>
  <c r="IR18" i="28" s="1"/>
  <c r="GW312" i="28"/>
  <c r="B8" i="36"/>
  <c r="GW306" i="28"/>
  <c r="GW307" i="28"/>
  <c r="B16" i="36"/>
  <c r="B14" i="36"/>
  <c r="B12" i="36"/>
  <c r="B10" i="36"/>
  <c r="B5" i="36"/>
  <c r="GW309" i="28"/>
  <c r="GW311" i="28"/>
  <c r="GW292" i="28"/>
  <c r="GW304" i="28"/>
  <c r="IT18" i="28"/>
  <c r="IS17" i="28"/>
  <c r="GW121" i="28"/>
  <c r="IU18" i="28"/>
  <c r="IV18" i="28"/>
  <c r="GW78" i="28"/>
  <c r="GW22" i="28"/>
  <c r="GW95" i="28"/>
  <c r="GW103" i="28"/>
  <c r="GW29" i="28"/>
  <c r="GW23" i="28"/>
  <c r="GW16" i="28"/>
  <c r="GW98" i="28"/>
  <c r="GW123" i="28"/>
  <c r="GW50" i="28"/>
  <c r="GW48" i="28"/>
  <c r="GW119" i="28"/>
  <c r="GW117" i="28"/>
  <c r="GW46" i="28"/>
  <c r="GW114" i="28"/>
  <c r="GW183" i="28"/>
  <c r="GW110" i="28"/>
  <c r="GW43" i="28"/>
  <c r="HK6" i="28"/>
  <c r="GW104" i="28"/>
  <c r="HN4" i="28"/>
  <c r="HK4" i="28"/>
  <c r="HP4" i="28" s="1"/>
  <c r="B4" i="36"/>
  <c r="GW15" i="28"/>
  <c r="GW55" i="28"/>
  <c r="GW49" i="28"/>
  <c r="GW122" i="28"/>
  <c r="Y6" i="36"/>
  <c r="HK5" i="28"/>
  <c r="HN3" i="28"/>
  <c r="HP3" i="28" s="1"/>
  <c r="HK9" i="28"/>
  <c r="GW51" i="28"/>
  <c r="KW43" i="28"/>
  <c r="KX43" i="28" s="1"/>
  <c r="KY43" i="28" s="1"/>
  <c r="KW44" i="28"/>
  <c r="KX44" i="28" s="1"/>
  <c r="KY44" i="28" s="1"/>
  <c r="GW105" i="28"/>
  <c r="GW96" i="28"/>
  <c r="I1" i="36"/>
  <c r="O7" i="36"/>
  <c r="HH5" i="28"/>
  <c r="KW53" i="28"/>
  <c r="KX53" i="28" s="1"/>
  <c r="KY53" i="28" s="1"/>
  <c r="IH14" i="28"/>
  <c r="IT13" i="28"/>
  <c r="B2" i="36"/>
  <c r="C2" i="36" s="1"/>
  <c r="B13" i="28"/>
  <c r="GW17" i="28" l="1"/>
  <c r="IR19" i="28"/>
  <c r="IR20" i="28" s="1"/>
  <c r="IU19" i="28"/>
  <c r="IT19" i="28"/>
  <c r="IT20" i="28" s="1"/>
  <c r="IV19" i="28"/>
  <c r="IV20" i="28" s="1"/>
  <c r="IV21" i="28" s="1"/>
  <c r="IS18" i="28"/>
  <c r="IS19" i="28" s="1"/>
  <c r="HM9" i="28"/>
  <c r="HM10" i="28" s="1"/>
  <c r="HP5" i="28"/>
  <c r="HP10" i="28" s="1"/>
  <c r="HM11" i="28"/>
  <c r="HP9" i="28"/>
  <c r="HN10" i="28"/>
  <c r="HN9" i="28"/>
  <c r="HQ9" i="28"/>
  <c r="Y7" i="36"/>
  <c r="O8" i="36"/>
  <c r="Y8" i="36" s="1"/>
  <c r="II14" i="28"/>
  <c r="IU13" i="28"/>
  <c r="GW26" i="28" l="1"/>
  <c r="GW27" i="28" s="1"/>
  <c r="IU20" i="28"/>
  <c r="IU21" i="28" s="1"/>
  <c r="IR21" i="28"/>
  <c r="IR22" i="28"/>
  <c r="IU22" i="28"/>
  <c r="IU23" i="28" s="1"/>
  <c r="IR23" i="28"/>
  <c r="IV22" i="28"/>
  <c r="IT21" i="28"/>
  <c r="IS20" i="28"/>
  <c r="O9" i="36"/>
  <c r="O10" i="36" s="1"/>
  <c r="HQ10" i="28"/>
  <c r="IV13" i="28"/>
  <c r="IJ14" i="28"/>
  <c r="IW13" i="28" s="1"/>
  <c r="IU24" i="28" l="1"/>
  <c r="IU25" i="28" s="1"/>
  <c r="GW28" i="28"/>
  <c r="IV23" i="28"/>
  <c r="IS21" i="28"/>
  <c r="IR24" i="28"/>
  <c r="IR25" i="28" s="1"/>
  <c r="IR26" i="28" s="1"/>
  <c r="IR27" i="28" s="1"/>
  <c r="IT22" i="28"/>
  <c r="Y10" i="36"/>
  <c r="O11" i="36"/>
  <c r="Y11" i="36" s="1"/>
  <c r="Y9" i="36"/>
  <c r="IK14" i="28"/>
  <c r="IX13" i="28" s="1"/>
  <c r="GW31" i="28" l="1"/>
  <c r="IU26" i="28"/>
  <c r="IU40" i="28"/>
  <c r="IU41" i="28" s="1"/>
  <c r="IU42" i="28" s="1"/>
  <c r="IV24" i="28"/>
  <c r="IV25" i="28" s="1"/>
  <c r="IV26" i="28" s="1"/>
  <c r="IV27" i="28" s="1"/>
  <c r="IV28" i="28" s="1"/>
  <c r="IV29" i="28" s="1"/>
  <c r="IV30" i="28" s="1"/>
  <c r="IV31" i="28" s="1"/>
  <c r="IV32" i="28" s="1"/>
  <c r="IR28" i="28"/>
  <c r="IR29" i="28" s="1"/>
  <c r="IR30" i="28" s="1"/>
  <c r="IR31" i="28" s="1"/>
  <c r="IR32" i="28" s="1"/>
  <c r="IR33" i="28" s="1"/>
  <c r="IR34" i="28" s="1"/>
  <c r="IR35" i="28" s="1"/>
  <c r="IR37" i="28" s="1"/>
  <c r="IR38" i="28" s="1"/>
  <c r="IR39" i="28" s="1"/>
  <c r="IR40" i="28" s="1"/>
  <c r="IS23" i="28"/>
  <c r="IS24" i="28" s="1"/>
  <c r="IS25" i="28" s="1"/>
  <c r="IS26" i="28" s="1"/>
  <c r="IS27" i="28" s="1"/>
  <c r="IS28" i="28" s="1"/>
  <c r="IS29" i="28" s="1"/>
  <c r="IS30" i="28" s="1"/>
  <c r="IS31" i="28" s="1"/>
  <c r="IS32" i="28" s="1"/>
  <c r="IS33" i="28" s="1"/>
  <c r="IS34" i="28" s="1"/>
  <c r="IS35" i="28" s="1"/>
  <c r="IS36" i="28" s="1"/>
  <c r="IS37" i="28" s="1"/>
  <c r="IS38" i="28" s="1"/>
  <c r="IS39" i="28" s="1"/>
  <c r="IS40" i="28" s="1"/>
  <c r="IT23" i="28"/>
  <c r="IT24" i="28" s="1"/>
  <c r="IT25" i="28" s="1"/>
  <c r="IT26" i="28" s="1"/>
  <c r="IT27" i="28" s="1"/>
  <c r="IT28" i="28" s="1"/>
  <c r="IT29" i="28" s="1"/>
  <c r="IT30" i="28" s="1"/>
  <c r="IT31" i="28" s="1"/>
  <c r="O12" i="36"/>
  <c r="Y12" i="36" s="1"/>
  <c r="O13" i="36"/>
  <c r="IL14" i="28"/>
  <c r="IY13" i="28" s="1"/>
  <c r="GW32" i="28" l="1"/>
  <c r="IT32" i="28"/>
  <c r="IT33" i="28" s="1"/>
  <c r="IT34" i="28" s="1"/>
  <c r="IT35" i="28" s="1"/>
  <c r="IT36" i="28" s="1"/>
  <c r="IU27" i="28"/>
  <c r="IU28" i="28" s="1"/>
  <c r="IV33" i="28"/>
  <c r="IV34" i="28" s="1"/>
  <c r="IV35" i="28" s="1"/>
  <c r="IR41" i="28"/>
  <c r="IR42" i="28" s="1"/>
  <c r="IR43" i="28" s="1"/>
  <c r="IS41" i="28"/>
  <c r="IS42" i="28" s="1"/>
  <c r="IS43" i="28" s="1"/>
  <c r="GW33" i="28"/>
  <c r="Y13" i="36"/>
  <c r="O14" i="36"/>
  <c r="IM14" i="28"/>
  <c r="IZ13" i="28" s="1"/>
  <c r="IT37" i="28" l="1"/>
  <c r="IT38" i="28" s="1"/>
  <c r="IU29" i="28"/>
  <c r="IV36" i="28"/>
  <c r="IV37" i="28" s="1"/>
  <c r="IV38" i="28" s="1"/>
  <c r="IV39" i="28" s="1"/>
  <c r="IV40" i="28" s="1"/>
  <c r="IS44" i="28"/>
  <c r="IS45" i="28" s="1"/>
  <c r="IS46" i="28" s="1"/>
  <c r="IS47" i="28" s="1"/>
  <c r="IR44" i="28"/>
  <c r="IR45" i="28" s="1"/>
  <c r="IR46" i="28" s="1"/>
  <c r="IR47" i="28" s="1"/>
  <c r="GW34" i="28"/>
  <c r="Y14" i="36"/>
  <c r="O15" i="36"/>
  <c r="IN14" i="28"/>
  <c r="JA13" i="28" s="1"/>
  <c r="GW35" i="28" l="1"/>
  <c r="IT39" i="28"/>
  <c r="IT40" i="28" s="1"/>
  <c r="IT41" i="28" s="1"/>
  <c r="IU30" i="28"/>
  <c r="IR48" i="28"/>
  <c r="IR49" i="28" s="1"/>
  <c r="IS48" i="28"/>
  <c r="IS49" i="28" s="1"/>
  <c r="IS50" i="28" s="1"/>
  <c r="IV41" i="28"/>
  <c r="IV42" i="28" s="1"/>
  <c r="GW44" i="28"/>
  <c r="GW56" i="28" s="1"/>
  <c r="Y15" i="36"/>
  <c r="O16" i="36"/>
  <c r="IO14" i="28"/>
  <c r="JB13" i="28" s="1"/>
  <c r="GW36" i="28" l="1"/>
  <c r="IT42" i="28"/>
  <c r="IT43" i="28" s="1"/>
  <c r="IT44" i="28" s="1"/>
  <c r="IU31" i="28"/>
  <c r="IS51" i="28"/>
  <c r="IR50" i="28"/>
  <c r="IV43" i="28"/>
  <c r="GW57" i="28"/>
  <c r="Y16" i="36"/>
  <c r="O17" i="36"/>
  <c r="IP14" i="28"/>
  <c r="JC13" i="28" s="1"/>
  <c r="GW37" i="28" l="1"/>
  <c r="IT45" i="28"/>
  <c r="IT46" i="28" s="1"/>
  <c r="IT47" i="28" s="1"/>
  <c r="IT48" i="28" s="1"/>
  <c r="IT49" i="28" s="1"/>
  <c r="IU32" i="28"/>
  <c r="IR51" i="28"/>
  <c r="IR52" i="28" s="1"/>
  <c r="IS52" i="28"/>
  <c r="IV44" i="28"/>
  <c r="IV45" i="28" s="1"/>
  <c r="IV46" i="28" s="1"/>
  <c r="IV47" i="28" s="1"/>
  <c r="IV48" i="28"/>
  <c r="Y17" i="36"/>
  <c r="O18" i="36"/>
  <c r="GW62" i="28"/>
  <c r="GW38" i="28" l="1"/>
  <c r="IT50" i="28"/>
  <c r="IU33" i="28"/>
  <c r="IR53" i="28"/>
  <c r="IV49" i="28"/>
  <c r="IV50" i="28" s="1"/>
  <c r="IR10" i="28"/>
  <c r="IS53" i="28"/>
  <c r="IS10" i="28" s="1"/>
  <c r="Y18" i="36"/>
  <c r="O19" i="36"/>
  <c r="GW63" i="28"/>
  <c r="GW39" i="28" l="1"/>
  <c r="GW40" i="28" s="1"/>
  <c r="GW52" i="28" s="1"/>
  <c r="GW53" i="28" s="1"/>
  <c r="GW54" i="28" s="1"/>
  <c r="GW41" i="28"/>
  <c r="GW42" i="28" s="1"/>
  <c r="GW58" i="28"/>
  <c r="GW59" i="28" s="1"/>
  <c r="IT51" i="28"/>
  <c r="IU34" i="28"/>
  <c r="IV51" i="28"/>
  <c r="CS11" i="28"/>
  <c r="JM39" i="28"/>
  <c r="JK39" i="28" s="1"/>
  <c r="JM36" i="28"/>
  <c r="JK36" i="28" s="1"/>
  <c r="JM30" i="28"/>
  <c r="JK30" i="28" s="1"/>
  <c r="JM37" i="28"/>
  <c r="JK37" i="28" s="1"/>
  <c r="JM29" i="28"/>
  <c r="JK29" i="28" s="1"/>
  <c r="JM16" i="28"/>
  <c r="JK16" i="28" s="1"/>
  <c r="JM49" i="28"/>
  <c r="JK49" i="28" s="1"/>
  <c r="JM31" i="28"/>
  <c r="JK31" i="28" s="1"/>
  <c r="JM18" i="28"/>
  <c r="JK18" i="28" s="1"/>
  <c r="JM48" i="28"/>
  <c r="JK48" i="28" s="1"/>
  <c r="JM41" i="28"/>
  <c r="JK41" i="28" s="1"/>
  <c r="JM45" i="28"/>
  <c r="JK45" i="28" s="1"/>
  <c r="JM15" i="28"/>
  <c r="JK15" i="28" s="1"/>
  <c r="JM33" i="28"/>
  <c r="JK33" i="28" s="1"/>
  <c r="JM28" i="28"/>
  <c r="JK28" i="28" s="1"/>
  <c r="JM35" i="28"/>
  <c r="JK35" i="28" s="1"/>
  <c r="JM19" i="28"/>
  <c r="JK19" i="28" s="1"/>
  <c r="JM25" i="28"/>
  <c r="JK25" i="28" s="1"/>
  <c r="JM22" i="28"/>
  <c r="JK22" i="28" s="1"/>
  <c r="JM17" i="28"/>
  <c r="JK17" i="28" s="1"/>
  <c r="JM20" i="28"/>
  <c r="JK20" i="28" s="1"/>
  <c r="JM44" i="28"/>
  <c r="JK44" i="28" s="1"/>
  <c r="JM21" i="28"/>
  <c r="JK21" i="28" s="1"/>
  <c r="JM23" i="28"/>
  <c r="JK23" i="28" s="1"/>
  <c r="JM46" i="28"/>
  <c r="JK46" i="28" s="1"/>
  <c r="JM24" i="28"/>
  <c r="JK24" i="28" s="1"/>
  <c r="Y19" i="36"/>
  <c r="O20" i="36"/>
  <c r="GW64" i="28"/>
  <c r="GW61" i="28" l="1"/>
  <c r="IT52" i="28"/>
  <c r="IU35" i="28"/>
  <c r="IV52" i="28"/>
  <c r="IV53" i="28" s="1"/>
  <c r="LC14" i="28"/>
  <c r="LD14" i="28" s="1"/>
  <c r="LE14" i="28" s="1"/>
  <c r="EE14" i="28"/>
  <c r="EF14" i="28" s="1"/>
  <c r="EG14" i="28" s="1"/>
  <c r="EH14" i="28" s="1"/>
  <c r="EI14" i="28" s="1"/>
  <c r="EJ14" i="28" s="1"/>
  <c r="EK14" i="28" s="1"/>
  <c r="EL14" i="28" s="1"/>
  <c r="EM14" i="28" s="1"/>
  <c r="EN14" i="28" s="1"/>
  <c r="EO14" i="28" s="1"/>
  <c r="EP14" i="28" s="1"/>
  <c r="EQ14" i="28" s="1"/>
  <c r="ER14" i="28" s="1"/>
  <c r="ES14" i="28" s="1"/>
  <c r="ET14" i="28" s="1"/>
  <c r="EU14" i="28" s="1"/>
  <c r="EV14" i="28" s="1"/>
  <c r="EW14" i="28" s="1"/>
  <c r="EX14" i="28" s="1"/>
  <c r="EY14" i="28" s="1"/>
  <c r="EZ14" i="28" s="1"/>
  <c r="FA14" i="28" s="1"/>
  <c r="FB14" i="28" s="1"/>
  <c r="FC14" i="28" s="1"/>
  <c r="FD14" i="28" s="1"/>
  <c r="FE14" i="28" s="1"/>
  <c r="FF14" i="28" s="1"/>
  <c r="FG14" i="28" s="1"/>
  <c r="JM26" i="28"/>
  <c r="JK26" i="28" s="1"/>
  <c r="JM27" i="28"/>
  <c r="JK27" i="28" s="1"/>
  <c r="JM32" i="28"/>
  <c r="JK32" i="28" s="1"/>
  <c r="JM47" i="28"/>
  <c r="JK47" i="28" s="1"/>
  <c r="JM34" i="28"/>
  <c r="JK34" i="28" s="1"/>
  <c r="JM40" i="28"/>
  <c r="JK40" i="28" s="1"/>
  <c r="JM43" i="28"/>
  <c r="JK43" i="28" s="1"/>
  <c r="JM38" i="28"/>
  <c r="JK38" i="28" s="1"/>
  <c r="JM42" i="28"/>
  <c r="JK42" i="28" s="1"/>
  <c r="HG11" i="28"/>
  <c r="Y20" i="36"/>
  <c r="O21" i="36"/>
  <c r="GW65" i="28"/>
  <c r="IT53" i="28" l="1"/>
  <c r="IU37" i="28"/>
  <c r="IV10" i="28"/>
  <c r="Y21" i="36"/>
  <c r="O22" i="36"/>
  <c r="LF14" i="28"/>
  <c r="GW66" i="28"/>
  <c r="GW67" i="28" s="1"/>
  <c r="GW68" i="28" s="1"/>
  <c r="GW69" i="28" s="1"/>
  <c r="GW70" i="28" l="1"/>
  <c r="GW71" i="28" s="1"/>
  <c r="IT55" i="28"/>
  <c r="IT54" i="28"/>
  <c r="IT10" i="28"/>
  <c r="IU38" i="28"/>
  <c r="Y22" i="36"/>
  <c r="O23" i="36"/>
  <c r="LG14" i="28"/>
  <c r="GW72" i="28" l="1"/>
  <c r="IU39" i="28"/>
  <c r="GW83" i="28"/>
  <c r="Y23" i="36"/>
  <c r="O24" i="36"/>
  <c r="IR12" i="28"/>
  <c r="LH14" i="28"/>
  <c r="GW97" i="28"/>
  <c r="GW101" i="28" l="1"/>
  <c r="GW73" i="28"/>
  <c r="GW74" i="28" s="1"/>
  <c r="GW75" i="28" s="1"/>
  <c r="GW89" i="28"/>
  <c r="GW90" i="28" s="1"/>
  <c r="IU43" i="28"/>
  <c r="IS12" i="28"/>
  <c r="IT12" i="28" s="1"/>
  <c r="Y24" i="36"/>
  <c r="O25" i="36"/>
  <c r="LI14" i="28"/>
  <c r="GW76" i="28" l="1"/>
  <c r="GW77" i="28" s="1"/>
  <c r="GW79" i="28" s="1"/>
  <c r="GW80" i="28" s="1"/>
  <c r="IU44" i="28"/>
  <c r="Y25" i="36"/>
  <c r="O26" i="36"/>
  <c r="GW168" i="28"/>
  <c r="LJ14" i="28"/>
  <c r="GW81" i="28" l="1"/>
  <c r="GW85" i="28"/>
  <c r="GW86" i="28" s="1"/>
  <c r="GW91" i="28"/>
  <c r="GW92" i="28" s="1"/>
  <c r="GW87" i="28"/>
  <c r="IU45" i="28"/>
  <c r="Y26" i="36"/>
  <c r="O27" i="36"/>
  <c r="LK14" i="28"/>
  <c r="GW93" i="28" l="1"/>
  <c r="IU46" i="28"/>
  <c r="GW180" i="28"/>
  <c r="GW181" i="28" s="1"/>
  <c r="Y27" i="36"/>
  <c r="O28" i="36"/>
  <c r="LL14" i="28"/>
  <c r="GW94" i="28" l="1"/>
  <c r="GW100" i="28" s="1"/>
  <c r="GW106" i="28"/>
  <c r="GW108" i="28" s="1"/>
  <c r="GW109" i="28" s="1"/>
  <c r="IU47" i="28"/>
  <c r="Y28" i="36"/>
  <c r="O29" i="36"/>
  <c r="LM14" i="28"/>
  <c r="GW112" i="28" l="1"/>
  <c r="IU48" i="28"/>
  <c r="Y29" i="36"/>
  <c r="O30" i="36"/>
  <c r="LN14" i="28"/>
  <c r="GW116" i="28" l="1"/>
  <c r="IU49" i="28"/>
  <c r="GW186" i="28"/>
  <c r="Y30" i="36"/>
  <c r="O31" i="36"/>
  <c r="LO14" i="28"/>
  <c r="GW118" i="28" l="1"/>
  <c r="GW156" i="28"/>
  <c r="GW157" i="28" s="1"/>
  <c r="GW158" i="28" s="1"/>
  <c r="GW159" i="28" s="1"/>
  <c r="GW160" i="28" s="1"/>
  <c r="GW161" i="28" s="1"/>
  <c r="GW162" i="28" s="1"/>
  <c r="GW163" i="28" s="1"/>
  <c r="GW164" i="28" s="1"/>
  <c r="GW165" i="28" s="1"/>
  <c r="GW166" i="28" s="1"/>
  <c r="GW167" i="28" s="1"/>
  <c r="IU50" i="28"/>
  <c r="GW187" i="28"/>
  <c r="Y31" i="36"/>
  <c r="O32" i="36"/>
  <c r="LP14" i="28"/>
  <c r="GW124" i="28" l="1"/>
  <c r="IU51" i="28"/>
  <c r="IU52" i="28" s="1"/>
  <c r="IU53" i="28" s="1"/>
  <c r="IU54" i="28" s="1"/>
  <c r="IU10" i="28" s="1"/>
  <c r="GW188" i="28"/>
  <c r="Y32" i="36"/>
  <c r="O33" i="36"/>
  <c r="LQ14" i="28"/>
  <c r="GW125" i="28" l="1"/>
  <c r="IU12" i="28"/>
  <c r="IV12" i="28" s="1"/>
  <c r="IW12" i="28" s="1"/>
  <c r="IX12" i="28" s="1"/>
  <c r="IY12" i="28" s="1"/>
  <c r="IZ12" i="28" s="1"/>
  <c r="JA12" i="28" s="1"/>
  <c r="JB12" i="28" s="1"/>
  <c r="JC12" i="28" s="1"/>
  <c r="Y33" i="36"/>
  <c r="O34" i="36"/>
  <c r="GW246" i="28"/>
  <c r="LR14" i="28"/>
  <c r="GW126" i="28" l="1"/>
  <c r="JD12" i="28"/>
  <c r="Y34" i="36"/>
  <c r="O35" i="36"/>
  <c r="LS14" i="28"/>
  <c r="GW127" i="28" l="1"/>
  <c r="JD46" i="28"/>
  <c r="JD169" i="28"/>
  <c r="JD219" i="28"/>
  <c r="JD19" i="28"/>
  <c r="JD58" i="28"/>
  <c r="JD218" i="28"/>
  <c r="JD275" i="28"/>
  <c r="JD71" i="28"/>
  <c r="JD15" i="28"/>
  <c r="JD85" i="28"/>
  <c r="JD168" i="28"/>
  <c r="JD132" i="28"/>
  <c r="JD83" i="28"/>
  <c r="JD49" i="28"/>
  <c r="JD211" i="28"/>
  <c r="JE211" i="28" s="1"/>
  <c r="JD24" i="28"/>
  <c r="JD229" i="28"/>
  <c r="JD36" i="28"/>
  <c r="JD61" i="28"/>
  <c r="JD80" i="28"/>
  <c r="JD56" i="28"/>
  <c r="JD283" i="28"/>
  <c r="JD140" i="28"/>
  <c r="JD170" i="28"/>
  <c r="JE170" i="28" s="1"/>
  <c r="JD220" i="28"/>
  <c r="JD93" i="28"/>
  <c r="JD301" i="28"/>
  <c r="JD54" i="28"/>
  <c r="JD165" i="28"/>
  <c r="JD215" i="28"/>
  <c r="JD309" i="28"/>
  <c r="JD66" i="28"/>
  <c r="JD293" i="28"/>
  <c r="JD203" i="28"/>
  <c r="JD79" i="28"/>
  <c r="JD282" i="28"/>
  <c r="JD292" i="28"/>
  <c r="JD164" i="28"/>
  <c r="JD259" i="28"/>
  <c r="JD91" i="28"/>
  <c r="JD45" i="28"/>
  <c r="JD212" i="28"/>
  <c r="JE212" i="28" s="1"/>
  <c r="JD20" i="28"/>
  <c r="JD73" i="28"/>
  <c r="JD32" i="28"/>
  <c r="JD57" i="28"/>
  <c r="JE57" i="28" s="1"/>
  <c r="JD258" i="28"/>
  <c r="JD249" i="28"/>
  <c r="JD39" i="28"/>
  <c r="JD51" i="28"/>
  <c r="JD166" i="28"/>
  <c r="JD55" i="28"/>
  <c r="JE55" i="28" s="1"/>
  <c r="JD225" i="28"/>
  <c r="JD35" i="28"/>
  <c r="JD174" i="28"/>
  <c r="JE174" i="28" s="1"/>
  <c r="JD139" i="28"/>
  <c r="JD69" i="28"/>
  <c r="JD185" i="28"/>
  <c r="JD198" i="28"/>
  <c r="JD296" i="28"/>
  <c r="JD173" i="28"/>
  <c r="JD223" i="28"/>
  <c r="JD149" i="28"/>
  <c r="JD308" i="28"/>
  <c r="JD287" i="28"/>
  <c r="JD280" i="28"/>
  <c r="JD244" i="28"/>
  <c r="JD246" i="28"/>
  <c r="JD17" i="28"/>
  <c r="JD263" i="28"/>
  <c r="JD163" i="28"/>
  <c r="JD256" i="28"/>
  <c r="JD53" i="28"/>
  <c r="JD208" i="28"/>
  <c r="JE208" i="28" s="1"/>
  <c r="JD260" i="28"/>
  <c r="JD136" i="28"/>
  <c r="JD272" i="28"/>
  <c r="JD65" i="28"/>
  <c r="JD74" i="28"/>
  <c r="JD16" i="28"/>
  <c r="JD230" i="28"/>
  <c r="JD261" i="28"/>
  <c r="JD115" i="28"/>
  <c r="JD99" i="28"/>
  <c r="JD152" i="28"/>
  <c r="JD64" i="28"/>
  <c r="JD26" i="28"/>
  <c r="JD226" i="28"/>
  <c r="JD236" i="28"/>
  <c r="JD86" i="28"/>
  <c r="JD242" i="28"/>
  <c r="JD289" i="28"/>
  <c r="JD288" i="28"/>
  <c r="JD141" i="28"/>
  <c r="JD157" i="28"/>
  <c r="JD133" i="28"/>
  <c r="JE133" i="28" s="1"/>
  <c r="JD216" i="28"/>
  <c r="JD186" i="28"/>
  <c r="JD146" i="28"/>
  <c r="JD294" i="28"/>
  <c r="JD204" i="28"/>
  <c r="JD70" i="28"/>
  <c r="JD271" i="28"/>
  <c r="JD158" i="28"/>
  <c r="JD124" i="28"/>
  <c r="JD77" i="28"/>
  <c r="JD123" i="28"/>
  <c r="JD31" i="28"/>
  <c r="JD135" i="28"/>
  <c r="JD285" i="28"/>
  <c r="JD120" i="28"/>
  <c r="JD119" i="28"/>
  <c r="JD131" i="28"/>
  <c r="JD110" i="28"/>
  <c r="JD269" i="28"/>
  <c r="JD29" i="28"/>
  <c r="JD209" i="28"/>
  <c r="JE209" i="28" s="1"/>
  <c r="JD102" i="28"/>
  <c r="JD310" i="28"/>
  <c r="JD22" i="28"/>
  <c r="JD38" i="28"/>
  <c r="JD145" i="28"/>
  <c r="JD82" i="28"/>
  <c r="JD121" i="28"/>
  <c r="JD37" i="28"/>
  <c r="JE37" i="28" s="1"/>
  <c r="JD109" i="28"/>
  <c r="JD134" i="28"/>
  <c r="JD153" i="28"/>
  <c r="JE153" i="28" s="1"/>
  <c r="JD129" i="28"/>
  <c r="JD112" i="28"/>
  <c r="JD89" i="28"/>
  <c r="JD142" i="28"/>
  <c r="JE142" i="28" s="1"/>
  <c r="JD273" i="28"/>
  <c r="JD200" i="28"/>
  <c r="JD183" i="28"/>
  <c r="JD199" i="28"/>
  <c r="JD154" i="28"/>
  <c r="JD195" i="28"/>
  <c r="JD111" i="28"/>
  <c r="JE111" i="28" s="1"/>
  <c r="JD233" i="28"/>
  <c r="JD151" i="28"/>
  <c r="JD252" i="28"/>
  <c r="JD88" i="28"/>
  <c r="JD313" i="28"/>
  <c r="JD30" i="28"/>
  <c r="JD34" i="28"/>
  <c r="JD63" i="28"/>
  <c r="JD90" i="28"/>
  <c r="JD117" i="28"/>
  <c r="JD33" i="28"/>
  <c r="JE33" i="28" s="1"/>
  <c r="JD105" i="28"/>
  <c r="JD130" i="28"/>
  <c r="JD161" i="28"/>
  <c r="JD137" i="28"/>
  <c r="JE137" i="28" s="1"/>
  <c r="JD108" i="28"/>
  <c r="JE108" i="28" s="1"/>
  <c r="JD207" i="28"/>
  <c r="JE207" i="28" s="1"/>
  <c r="JD150" i="28"/>
  <c r="JE150" i="28" s="1"/>
  <c r="JD27" i="28"/>
  <c r="JE27" i="28" s="1"/>
  <c r="JD264" i="28"/>
  <c r="JD179" i="28"/>
  <c r="JD266" i="28"/>
  <c r="JD162" i="28"/>
  <c r="JD116" i="28"/>
  <c r="JD277" i="28"/>
  <c r="JD127" i="28"/>
  <c r="JD114" i="28"/>
  <c r="JD126" i="28"/>
  <c r="JE126" i="28" s="1"/>
  <c r="JD268" i="28"/>
  <c r="JD206" i="28"/>
  <c r="JD303" i="28"/>
  <c r="JD42" i="28"/>
  <c r="JD59" i="28"/>
  <c r="JE59" i="28" s="1"/>
  <c r="JD304" i="28"/>
  <c r="JD125" i="28"/>
  <c r="JD41" i="28"/>
  <c r="JD113" i="28"/>
  <c r="JD138" i="28"/>
  <c r="JD238" i="28"/>
  <c r="JD295" i="28"/>
  <c r="JD104" i="28"/>
  <c r="JD68" i="28"/>
  <c r="JD297" i="28"/>
  <c r="JD107" i="28"/>
  <c r="JD18" i="28"/>
  <c r="JD187" i="28"/>
  <c r="JE187" i="28" s="1"/>
  <c r="JD155" i="28"/>
  <c r="JE155" i="28" s="1"/>
  <c r="JD302" i="28"/>
  <c r="JD262" i="28"/>
  <c r="JD143" i="28"/>
  <c r="JD257" i="28"/>
  <c r="JD106" i="28"/>
  <c r="JE106" i="28" s="1"/>
  <c r="JD248" i="28"/>
  <c r="JD182" i="28"/>
  <c r="JD202" i="28"/>
  <c r="JD281" i="28"/>
  <c r="JD290" i="28"/>
  <c r="JD67" i="28"/>
  <c r="JE67" i="28" s="1"/>
  <c r="JD43" i="28"/>
  <c r="JE43" i="28" s="1"/>
  <c r="JD291" i="28"/>
  <c r="JD307" i="28"/>
  <c r="JD231" i="28"/>
  <c r="JD284" i="28"/>
  <c r="JD311" i="28"/>
  <c r="JD196" i="28"/>
  <c r="JE196" i="28" s="1"/>
  <c r="JD250" i="28"/>
  <c r="JD184" i="28"/>
  <c r="JE184" i="28" s="1"/>
  <c r="JD78" i="28"/>
  <c r="JD245" i="28"/>
  <c r="JD52" i="28"/>
  <c r="JE52" i="28" s="1"/>
  <c r="JD247" i="28"/>
  <c r="JD241" i="28"/>
  <c r="JD217" i="28"/>
  <c r="JD76" i="28"/>
  <c r="JD144" i="28"/>
  <c r="JD214" i="28"/>
  <c r="JD224" i="28"/>
  <c r="JD240" i="28"/>
  <c r="JD237" i="28"/>
  <c r="JD159" i="28"/>
  <c r="JE159" i="28" s="1"/>
  <c r="JD253" i="28"/>
  <c r="JD210" i="28"/>
  <c r="JE210" i="28" s="1"/>
  <c r="JD181" i="28"/>
  <c r="JD160" i="28"/>
  <c r="JD122" i="28"/>
  <c r="JD72" i="28"/>
  <c r="JE72" i="28" s="1"/>
  <c r="JD279" i="28"/>
  <c r="JD25" i="28"/>
  <c r="JE25" i="28" s="1"/>
  <c r="JD227" i="28"/>
  <c r="JD193" i="28"/>
  <c r="JD232" i="28"/>
  <c r="JD192" i="28"/>
  <c r="JD100" i="28"/>
  <c r="JD180" i="28"/>
  <c r="JE180" i="28" s="1"/>
  <c r="JD205" i="28"/>
  <c r="JE205" i="28" s="1"/>
  <c r="JD299" i="28"/>
  <c r="JD48" i="28"/>
  <c r="JD171" i="28"/>
  <c r="JD239" i="28"/>
  <c r="JD213" i="28"/>
  <c r="JE213" i="28" s="1"/>
  <c r="JF213" i="28" s="1"/>
  <c r="JG213" i="28" s="1"/>
  <c r="JD270" i="28"/>
  <c r="JD267" i="28"/>
  <c r="JD95" i="28"/>
  <c r="JD128" i="28"/>
  <c r="JD194" i="28"/>
  <c r="JD98" i="28"/>
  <c r="JD197" i="28"/>
  <c r="JD92" i="28"/>
  <c r="JE92" i="28" s="1"/>
  <c r="JD234" i="28"/>
  <c r="JD81" i="28"/>
  <c r="JE81" i="28" s="1"/>
  <c r="JD265" i="28"/>
  <c r="JD177" i="28"/>
  <c r="JE177" i="28" s="1"/>
  <c r="JD156" i="28"/>
  <c r="JE156" i="28" s="1"/>
  <c r="JD118" i="28"/>
  <c r="JE118" i="28" s="1"/>
  <c r="JD274" i="28"/>
  <c r="JD97" i="28"/>
  <c r="JD21" i="28"/>
  <c r="JD235" i="28"/>
  <c r="JD189" i="28"/>
  <c r="JD228" i="28"/>
  <c r="JD188" i="28"/>
  <c r="JE188" i="28" s="1"/>
  <c r="JD96" i="28"/>
  <c r="JD176" i="28"/>
  <c r="JD201" i="28"/>
  <c r="JE201" i="28" s="1"/>
  <c r="JD254" i="28"/>
  <c r="JD44" i="28"/>
  <c r="JD167" i="28"/>
  <c r="JE167" i="28" s="1"/>
  <c r="JD47" i="28"/>
  <c r="JE47" i="28" s="1"/>
  <c r="JD221" i="28"/>
  <c r="JE221" i="28" s="1"/>
  <c r="JD147" i="28"/>
  <c r="JE147" i="28" s="1"/>
  <c r="JD306" i="28"/>
  <c r="JD103" i="28"/>
  <c r="JD191" i="28"/>
  <c r="JD190" i="28"/>
  <c r="JD94" i="28"/>
  <c r="JE94" i="28" s="1"/>
  <c r="JD255" i="28"/>
  <c r="JD175" i="28"/>
  <c r="JE175" i="28" s="1"/>
  <c r="JD50" i="28"/>
  <c r="JE50" i="28" s="1"/>
  <c r="JD278" i="28"/>
  <c r="JD251" i="28"/>
  <c r="JD312" i="28"/>
  <c r="JD62" i="28"/>
  <c r="JE62" i="28" s="1"/>
  <c r="JD101" i="28"/>
  <c r="JE101" i="28" s="1"/>
  <c r="JD305" i="28"/>
  <c r="JD75" i="28"/>
  <c r="JE75" i="28" s="1"/>
  <c r="JD276" i="28"/>
  <c r="JD243" i="28"/>
  <c r="JD172" i="28"/>
  <c r="JE172" i="28" s="1"/>
  <c r="JD286" i="28"/>
  <c r="JD87" i="28"/>
  <c r="JE87" i="28" s="1"/>
  <c r="JD298" i="28"/>
  <c r="JD148" i="28"/>
  <c r="JD28" i="28"/>
  <c r="JD23" i="28"/>
  <c r="JD40" i="28"/>
  <c r="JE40" i="28" s="1"/>
  <c r="JD300" i="28"/>
  <c r="JD84" i="28"/>
  <c r="JE84" i="28" s="1"/>
  <c r="JD60" i="28"/>
  <c r="JE60" i="28" s="1"/>
  <c r="JD222" i="28"/>
  <c r="JE222" i="28" s="1"/>
  <c r="JD178" i="28"/>
  <c r="JG220" i="28"/>
  <c r="Y35" i="36"/>
  <c r="O36" i="36"/>
  <c r="LT14" i="28"/>
  <c r="GW128" i="28" l="1"/>
  <c r="JE123" i="28"/>
  <c r="JE115" i="28"/>
  <c r="JE163" i="28"/>
  <c r="JE198" i="28"/>
  <c r="JE79" i="28"/>
  <c r="JE140" i="28"/>
  <c r="JE128" i="28"/>
  <c r="JE125" i="28"/>
  <c r="JE168" i="28"/>
  <c r="JE96" i="28"/>
  <c r="JE28" i="28"/>
  <c r="JE144" i="28"/>
  <c r="JE130" i="28"/>
  <c r="JE70" i="28"/>
  <c r="JE200" i="28"/>
  <c r="JE88" i="28"/>
  <c r="JE138" i="28"/>
  <c r="JE113" i="28"/>
  <c r="JE103" i="28"/>
  <c r="JE86" i="28"/>
  <c r="JE204" i="28"/>
  <c r="JE78" i="28"/>
  <c r="JE186" i="28"/>
  <c r="JE181" i="28"/>
  <c r="JE120" i="28"/>
  <c r="JF221" i="28"/>
  <c r="JE148" i="28"/>
  <c r="JE44" i="28"/>
  <c r="JE176" i="28"/>
  <c r="JE112" i="28"/>
  <c r="JE171" i="28"/>
  <c r="JE143" i="28"/>
  <c r="JE134" i="28"/>
  <c r="JE74" i="28"/>
  <c r="JE178" i="28"/>
  <c r="JE197" i="28"/>
  <c r="JE162" i="28"/>
  <c r="JE189" i="28"/>
  <c r="JE23" i="28"/>
  <c r="JE100" i="28"/>
  <c r="JE121" i="28"/>
  <c r="JE157" i="28"/>
  <c r="JE114" i="28"/>
  <c r="JE89" i="28"/>
  <c r="JE151" i="28"/>
  <c r="JE42" i="28"/>
  <c r="JE166" i="28"/>
  <c r="JE34" i="28"/>
  <c r="JE206" i="28"/>
  <c r="JE30" i="28"/>
  <c r="JE38" i="28"/>
  <c r="JE295" i="28"/>
  <c r="JF295" i="28"/>
  <c r="JG258" i="28"/>
  <c r="JE258" i="28"/>
  <c r="JF258" i="28"/>
  <c r="JG251" i="28"/>
  <c r="JE251" i="28"/>
  <c r="JF251" i="28"/>
  <c r="JG286" i="28"/>
  <c r="JF286" i="28"/>
  <c r="JE286" i="28"/>
  <c r="JG254" i="28"/>
  <c r="JF254" i="28"/>
  <c r="JE254" i="28"/>
  <c r="JG270" i="28"/>
  <c r="JE270" i="28"/>
  <c r="JF270" i="28"/>
  <c r="JG227" i="28"/>
  <c r="JE227" i="28"/>
  <c r="JF227" i="28"/>
  <c r="JG224" i="28"/>
  <c r="JF224" i="28"/>
  <c r="JE224" i="28"/>
  <c r="JG248" i="28"/>
  <c r="JF248" i="28"/>
  <c r="JE248" i="28"/>
  <c r="JE104" i="28"/>
  <c r="JG268" i="28"/>
  <c r="LT268" i="28" s="1"/>
  <c r="JE268" i="28"/>
  <c r="JF268" i="28"/>
  <c r="JF313" i="28"/>
  <c r="JE313" i="28"/>
  <c r="JE22" i="28"/>
  <c r="JE31" i="28"/>
  <c r="JE99" i="28"/>
  <c r="JG256" i="28"/>
  <c r="LT256" i="28" s="1"/>
  <c r="JE256" i="28"/>
  <c r="JF256" i="28"/>
  <c r="JE296" i="28"/>
  <c r="JF296" i="28"/>
  <c r="JE249" i="28"/>
  <c r="JF249" i="28"/>
  <c r="JG249" i="28"/>
  <c r="JG282" i="28"/>
  <c r="JE282" i="28"/>
  <c r="JF282" i="28"/>
  <c r="JE132" i="28"/>
  <c r="JG243" i="28"/>
  <c r="JE243" i="28"/>
  <c r="JF243" i="28"/>
  <c r="JG265" i="28"/>
  <c r="JE265" i="28"/>
  <c r="JF265" i="28"/>
  <c r="JG239" i="28"/>
  <c r="JF239" i="28"/>
  <c r="JE239" i="28"/>
  <c r="JG279" i="28"/>
  <c r="JE279" i="28"/>
  <c r="JF279" i="28"/>
  <c r="JG284" i="28"/>
  <c r="LT284" i="28" s="1"/>
  <c r="JF284" i="28"/>
  <c r="JE284" i="28"/>
  <c r="JG257" i="28"/>
  <c r="JE257" i="28"/>
  <c r="JF257" i="28"/>
  <c r="JG238" i="28"/>
  <c r="JF238" i="28"/>
  <c r="JE238" i="28"/>
  <c r="JG252" i="28"/>
  <c r="JF252" i="28"/>
  <c r="JE252" i="28"/>
  <c r="JE102" i="28"/>
  <c r="JE77" i="28"/>
  <c r="JE141" i="28"/>
  <c r="JG261" i="28"/>
  <c r="JE261" i="28"/>
  <c r="JF261" i="28"/>
  <c r="JG263" i="28"/>
  <c r="JF263" i="28"/>
  <c r="JE263" i="28"/>
  <c r="JE185" i="28"/>
  <c r="JE203" i="28"/>
  <c r="JG283" i="28"/>
  <c r="LT283" i="28" s="1"/>
  <c r="JE283" i="28"/>
  <c r="JF283" i="28"/>
  <c r="JE85" i="28"/>
  <c r="JE76" i="28"/>
  <c r="JG231" i="28"/>
  <c r="JE231" i="28"/>
  <c r="JF231" i="28"/>
  <c r="JE127" i="28"/>
  <c r="JE161" i="28"/>
  <c r="JE129" i="28"/>
  <c r="JE124" i="28"/>
  <c r="JG288" i="28"/>
  <c r="LT288" i="28" s="1"/>
  <c r="JE288" i="28"/>
  <c r="JF288" i="28"/>
  <c r="JG230" i="28"/>
  <c r="JE230" i="28"/>
  <c r="JF230" i="28"/>
  <c r="JE17" i="28"/>
  <c r="JE69" i="28"/>
  <c r="JE32" i="28"/>
  <c r="JE293" i="28"/>
  <c r="JF293" i="28"/>
  <c r="JE56" i="28"/>
  <c r="JE15" i="28"/>
  <c r="JF15" i="28" s="1"/>
  <c r="JG15" i="28" s="1"/>
  <c r="JG276" i="28"/>
  <c r="LT276" i="28" s="1"/>
  <c r="JF276" i="28"/>
  <c r="JE276" i="28"/>
  <c r="JE191" i="28"/>
  <c r="JG234" i="28"/>
  <c r="JE234" i="28"/>
  <c r="JF234" i="28"/>
  <c r="JE48" i="28"/>
  <c r="JE122" i="28"/>
  <c r="JE217" i="28"/>
  <c r="JF217" i="28"/>
  <c r="JG217" i="28"/>
  <c r="JE307" i="28"/>
  <c r="JF307" i="28"/>
  <c r="JG262" i="28"/>
  <c r="LT262" i="28" s="1"/>
  <c r="JF262" i="28"/>
  <c r="JE262" i="28"/>
  <c r="JG277" i="28"/>
  <c r="JF277" i="28"/>
  <c r="JE277" i="28"/>
  <c r="JG233" i="28"/>
  <c r="JE233" i="28"/>
  <c r="JF233" i="28"/>
  <c r="JE29" i="28"/>
  <c r="JE158" i="28"/>
  <c r="JF289" i="28"/>
  <c r="JE289" i="28"/>
  <c r="JE16" i="28"/>
  <c r="JG246" i="28"/>
  <c r="JE246" i="28"/>
  <c r="JF246" i="28"/>
  <c r="JE139" i="28"/>
  <c r="JE73" i="28"/>
  <c r="JE66" i="28"/>
  <c r="JE80" i="28"/>
  <c r="JE71" i="28"/>
  <c r="JE190" i="28"/>
  <c r="JF300" i="28"/>
  <c r="JE300" i="28"/>
  <c r="JE305" i="28"/>
  <c r="JF305" i="28"/>
  <c r="JG228" i="28"/>
  <c r="JF228" i="28"/>
  <c r="JE228" i="28"/>
  <c r="JF299" i="28"/>
  <c r="JE299" i="28"/>
  <c r="JE160" i="28"/>
  <c r="JG241" i="28"/>
  <c r="JF241" i="28"/>
  <c r="JE241" i="28"/>
  <c r="JE291" i="28"/>
  <c r="JF291" i="28"/>
  <c r="JE302" i="28"/>
  <c r="JF302" i="28"/>
  <c r="JE41" i="28"/>
  <c r="JE116" i="28"/>
  <c r="JE105" i="28"/>
  <c r="JG269" i="28"/>
  <c r="JE269" i="28"/>
  <c r="JF269" i="28"/>
  <c r="JF271" i="28"/>
  <c r="JE271" i="28"/>
  <c r="JG271" i="28"/>
  <c r="LT271" i="28" s="1"/>
  <c r="JG242" i="28"/>
  <c r="JF242" i="28"/>
  <c r="JE242" i="28"/>
  <c r="JG244" i="28"/>
  <c r="JE244" i="28"/>
  <c r="JF244" i="28"/>
  <c r="JE20" i="28"/>
  <c r="JE309" i="28"/>
  <c r="JF309" i="28"/>
  <c r="JE61" i="28"/>
  <c r="JG275" i="28"/>
  <c r="LT275" i="28" s="1"/>
  <c r="JE275" i="28"/>
  <c r="JF275" i="28"/>
  <c r="JE310" i="28"/>
  <c r="JF310" i="28"/>
  <c r="JE306" i="28"/>
  <c r="JF306" i="28"/>
  <c r="JG247" i="28"/>
  <c r="JE247" i="28"/>
  <c r="JF247" i="28"/>
  <c r="JE195" i="28"/>
  <c r="JE109" i="28"/>
  <c r="JE110" i="28"/>
  <c r="JE65" i="28"/>
  <c r="JG280" i="28"/>
  <c r="JE280" i="28"/>
  <c r="JF280" i="28"/>
  <c r="JE35" i="28"/>
  <c r="JE215" i="28"/>
  <c r="JF215" i="28"/>
  <c r="JG215" i="28"/>
  <c r="JE36" i="28"/>
  <c r="JE218" i="28"/>
  <c r="JF218" i="28"/>
  <c r="JG218" i="28"/>
  <c r="JG235" i="28"/>
  <c r="JE235" i="28"/>
  <c r="JF235" i="28"/>
  <c r="JE98" i="28"/>
  <c r="JE304" i="28"/>
  <c r="JF304" i="28"/>
  <c r="JG266" i="28"/>
  <c r="LT266" i="28" s="1"/>
  <c r="JF266" i="28"/>
  <c r="JE266" i="28"/>
  <c r="JE117" i="28"/>
  <c r="JE154" i="28"/>
  <c r="JE131" i="28"/>
  <c r="JG236" i="28"/>
  <c r="JE236" i="28"/>
  <c r="JF236" i="28"/>
  <c r="JG272" i="28"/>
  <c r="JF272" i="28"/>
  <c r="JE272" i="28"/>
  <c r="JG287" i="28"/>
  <c r="LT287" i="28" s="1"/>
  <c r="JF287" i="28"/>
  <c r="JE287" i="28"/>
  <c r="JG225" i="28"/>
  <c r="JE225" i="28"/>
  <c r="JF225" i="28"/>
  <c r="JE45" i="28"/>
  <c r="JE165" i="28"/>
  <c r="JG229" i="28"/>
  <c r="JF229" i="28"/>
  <c r="JE229" i="28"/>
  <c r="JE58" i="28"/>
  <c r="JG255" i="28"/>
  <c r="JE255" i="28"/>
  <c r="JF255" i="28"/>
  <c r="JF311" i="28"/>
  <c r="JE311" i="28"/>
  <c r="JE312" i="28"/>
  <c r="JF312" i="28"/>
  <c r="JE21" i="28"/>
  <c r="JE194" i="28"/>
  <c r="JG253" i="28"/>
  <c r="JE253" i="28"/>
  <c r="JF253" i="28"/>
  <c r="JG245" i="28"/>
  <c r="JE245" i="28"/>
  <c r="JF245" i="28"/>
  <c r="JE290" i="28"/>
  <c r="JF290" i="28"/>
  <c r="JE18" i="28"/>
  <c r="JE179" i="28"/>
  <c r="JE90" i="28"/>
  <c r="JE199" i="28"/>
  <c r="JE119" i="28"/>
  <c r="JE294" i="28"/>
  <c r="JF294" i="28"/>
  <c r="JG226" i="28"/>
  <c r="JE226" i="28"/>
  <c r="JF226" i="28"/>
  <c r="JE136" i="28"/>
  <c r="JE308" i="28"/>
  <c r="JF308" i="28"/>
  <c r="JE91" i="28"/>
  <c r="JE54" i="28"/>
  <c r="JE24" i="28"/>
  <c r="JE19" i="28"/>
  <c r="JE97" i="28"/>
  <c r="JE192" i="28"/>
  <c r="JG281" i="28"/>
  <c r="LT281" i="28" s="1"/>
  <c r="JF281" i="28"/>
  <c r="JE281" i="28"/>
  <c r="JE107" i="28"/>
  <c r="JG264" i="28"/>
  <c r="LT264" i="28" s="1"/>
  <c r="JE264" i="28"/>
  <c r="JF264" i="28"/>
  <c r="JE63" i="28"/>
  <c r="JE183" i="28"/>
  <c r="JE82" i="28"/>
  <c r="JE146" i="28"/>
  <c r="JE26" i="28"/>
  <c r="JG260" i="28"/>
  <c r="LT260" i="28" s="1"/>
  <c r="JE260" i="28"/>
  <c r="JF260" i="28"/>
  <c r="JE149" i="28"/>
  <c r="JG259" i="28"/>
  <c r="LT259" i="28" s="1"/>
  <c r="JE259" i="28"/>
  <c r="JF259" i="28"/>
  <c r="JF301" i="28"/>
  <c r="JE301" i="28"/>
  <c r="JE219" i="28"/>
  <c r="JF219" i="28"/>
  <c r="JG219" i="28"/>
  <c r="JE214" i="28"/>
  <c r="JF214" i="28"/>
  <c r="JG214" i="28" s="1"/>
  <c r="JE298" i="28"/>
  <c r="JF298" i="28"/>
  <c r="JG278" i="28"/>
  <c r="JF278" i="28"/>
  <c r="JE278" i="28"/>
  <c r="JG274" i="28"/>
  <c r="LT274" i="28" s="1"/>
  <c r="JE274" i="28"/>
  <c r="JF274" i="28"/>
  <c r="JE95" i="28"/>
  <c r="JG232" i="28"/>
  <c r="JE232" i="28"/>
  <c r="JF232" i="28"/>
  <c r="JG237" i="28"/>
  <c r="JF237" i="28"/>
  <c r="JE237" i="28"/>
  <c r="JE202" i="28"/>
  <c r="JE297" i="28"/>
  <c r="JF297" i="28"/>
  <c r="JE303" i="28"/>
  <c r="JF303" i="28"/>
  <c r="JE145" i="28"/>
  <c r="JG285" i="28"/>
  <c r="LT285" i="28" s="1"/>
  <c r="JE285" i="28"/>
  <c r="JF285" i="28"/>
  <c r="JE64" i="28"/>
  <c r="JG223" i="28"/>
  <c r="JE223" i="28"/>
  <c r="JF223" i="28"/>
  <c r="JE51" i="28"/>
  <c r="JE164" i="28"/>
  <c r="JE93" i="28"/>
  <c r="JE49" i="28"/>
  <c r="JE169" i="28"/>
  <c r="JG267" i="28"/>
  <c r="LT267" i="28" s="1"/>
  <c r="JE267" i="28"/>
  <c r="JF267" i="28"/>
  <c r="JE193" i="28"/>
  <c r="JG240" i="28"/>
  <c r="JF240" i="28"/>
  <c r="JE240" i="28"/>
  <c r="JG250" i="28"/>
  <c r="JE250" i="28"/>
  <c r="JF250" i="28"/>
  <c r="JE182" i="28"/>
  <c r="JE68" i="28"/>
  <c r="JG273" i="28"/>
  <c r="JE273" i="28"/>
  <c r="JF273" i="28"/>
  <c r="JE135" i="28"/>
  <c r="JE216" i="28"/>
  <c r="JF216" i="28"/>
  <c r="JG216" i="28"/>
  <c r="JE152" i="28"/>
  <c r="JE53" i="28"/>
  <c r="JE173" i="28"/>
  <c r="JE39" i="28"/>
  <c r="JE292" i="28"/>
  <c r="JF292" i="28"/>
  <c r="JE220" i="28"/>
  <c r="JF220" i="28"/>
  <c r="JE83" i="28"/>
  <c r="JE46" i="28"/>
  <c r="JG221" i="28"/>
  <c r="JF222" i="28"/>
  <c r="JG222" i="28" s="1"/>
  <c r="LT286" i="28"/>
  <c r="LT279" i="28"/>
  <c r="LT265" i="28"/>
  <c r="LT270" i="28"/>
  <c r="LT277" i="28"/>
  <c r="LT261" i="28"/>
  <c r="LT258" i="28"/>
  <c r="LT282" i="28"/>
  <c r="LT272" i="28"/>
  <c r="LT263" i="28"/>
  <c r="LT257" i="28"/>
  <c r="LT269" i="28"/>
  <c r="LT280" i="28"/>
  <c r="Y36" i="36"/>
  <c r="O37" i="36"/>
  <c r="LU14" i="28"/>
  <c r="GW129" i="28" l="1"/>
  <c r="JF16" i="28"/>
  <c r="JF17" i="28" s="1"/>
  <c r="LL15" i="28"/>
  <c r="LC15" i="28"/>
  <c r="LM15" i="28"/>
  <c r="LD15" i="28"/>
  <c r="LF15" i="28"/>
  <c r="LJ15" i="28"/>
  <c r="LH15" i="28"/>
  <c r="LE15" i="28"/>
  <c r="LI15" i="28"/>
  <c r="LK15" i="28"/>
  <c r="LG15" i="28"/>
  <c r="LB15" i="28"/>
  <c r="LN15" i="28"/>
  <c r="LO15" i="28"/>
  <c r="LP15" i="28"/>
  <c r="LQ15" i="28"/>
  <c r="LR15" i="28"/>
  <c r="LS15" i="28"/>
  <c r="LT15" i="28"/>
  <c r="JF18" i="28"/>
  <c r="JG17" i="28"/>
  <c r="LF275" i="28"/>
  <c r="LG275" i="28"/>
  <c r="LI275" i="28"/>
  <c r="LE275" i="28"/>
  <c r="LD275" i="28"/>
  <c r="LC275" i="28"/>
  <c r="LB275" i="28"/>
  <c r="LK275" i="28"/>
  <c r="LJ275" i="28"/>
  <c r="LH275" i="28"/>
  <c r="LL275" i="28"/>
  <c r="LM275" i="28"/>
  <c r="LN275" i="28"/>
  <c r="LO275" i="28"/>
  <c r="LP275" i="28"/>
  <c r="LQ275" i="28"/>
  <c r="LR275" i="28"/>
  <c r="LS275" i="28"/>
  <c r="LE271" i="28"/>
  <c r="LD271" i="28"/>
  <c r="LJ271" i="28"/>
  <c r="LB271" i="28"/>
  <c r="LG271" i="28"/>
  <c r="LK271" i="28"/>
  <c r="LH271" i="28"/>
  <c r="LL271" i="28"/>
  <c r="LF271" i="28"/>
  <c r="LI271" i="28"/>
  <c r="LC271" i="28"/>
  <c r="LM271" i="28"/>
  <c r="LN271" i="28"/>
  <c r="LO271" i="28"/>
  <c r="LP271" i="28"/>
  <c r="LQ271" i="28"/>
  <c r="LR271" i="28"/>
  <c r="LS271" i="28"/>
  <c r="JG16" i="28"/>
  <c r="LU16" i="28" s="1"/>
  <c r="LG277" i="28"/>
  <c r="LF277" i="28"/>
  <c r="LE277" i="28"/>
  <c r="LD277" i="28"/>
  <c r="LC277" i="28"/>
  <c r="LB277" i="28"/>
  <c r="LK277" i="28"/>
  <c r="LI277" i="28"/>
  <c r="LJ277" i="28"/>
  <c r="LH277" i="28"/>
  <c r="LL277" i="28"/>
  <c r="LM277" i="28"/>
  <c r="LN277" i="28"/>
  <c r="LO277" i="28"/>
  <c r="LP277" i="28"/>
  <c r="LQ277" i="28"/>
  <c r="LR277" i="28"/>
  <c r="LS277" i="28"/>
  <c r="LF288" i="28"/>
  <c r="LE288" i="28"/>
  <c r="LK288" i="28"/>
  <c r="LI288" i="28"/>
  <c r="LJ288" i="28"/>
  <c r="LH288" i="28"/>
  <c r="LG288" i="28"/>
  <c r="LD288" i="28"/>
  <c r="LC288" i="28"/>
  <c r="LB288" i="28"/>
  <c r="LL288" i="28"/>
  <c r="LM288" i="28"/>
  <c r="LN288" i="28"/>
  <c r="LO288" i="28"/>
  <c r="LP288" i="28"/>
  <c r="LQ288" i="28"/>
  <c r="LR288" i="28"/>
  <c r="LS288" i="28"/>
  <c r="LK283" i="28"/>
  <c r="LJ283" i="28"/>
  <c r="LI283" i="28"/>
  <c r="LH283" i="28"/>
  <c r="LF283" i="28"/>
  <c r="LG283" i="28"/>
  <c r="LE283" i="28"/>
  <c r="LC283" i="28"/>
  <c r="LD283" i="28"/>
  <c r="LB283" i="28"/>
  <c r="LL283" i="28"/>
  <c r="LM283" i="28"/>
  <c r="LN283" i="28"/>
  <c r="LO283" i="28"/>
  <c r="LP283" i="28"/>
  <c r="LQ283" i="28"/>
  <c r="LR283" i="28"/>
  <c r="LS283" i="28"/>
  <c r="LB274" i="28"/>
  <c r="LK274" i="28"/>
  <c r="LJ274" i="28"/>
  <c r="LC274" i="28"/>
  <c r="LI274" i="28"/>
  <c r="LH274" i="28"/>
  <c r="LG274" i="28"/>
  <c r="LF274" i="28"/>
  <c r="LE274" i="28"/>
  <c r="LD274" i="28"/>
  <c r="LL274" i="28"/>
  <c r="LM274" i="28"/>
  <c r="LN274" i="28"/>
  <c r="LO274" i="28"/>
  <c r="LP274" i="28"/>
  <c r="LQ274" i="28"/>
  <c r="LR274" i="28"/>
  <c r="LS274" i="28"/>
  <c r="LE279" i="28"/>
  <c r="LD279" i="28"/>
  <c r="LC279" i="28"/>
  <c r="LB279" i="28"/>
  <c r="LK279" i="28"/>
  <c r="LJ279" i="28"/>
  <c r="LI279" i="28"/>
  <c r="LF279" i="28"/>
  <c r="LH279" i="28"/>
  <c r="LG279" i="28"/>
  <c r="LL279" i="28"/>
  <c r="LM279" i="28"/>
  <c r="LN279" i="28"/>
  <c r="LO279" i="28"/>
  <c r="LP279" i="28"/>
  <c r="LQ279" i="28"/>
  <c r="LR279" i="28"/>
  <c r="LS279" i="28"/>
  <c r="LK262" i="28"/>
  <c r="LJ262" i="28"/>
  <c r="LB262" i="28"/>
  <c r="LI262" i="28"/>
  <c r="LH262" i="28"/>
  <c r="LG262" i="28"/>
  <c r="LF262" i="28"/>
  <c r="LE262" i="28"/>
  <c r="LD262" i="28"/>
  <c r="LC262" i="28"/>
  <c r="LL262" i="28"/>
  <c r="LM262" i="28"/>
  <c r="LN262" i="28"/>
  <c r="LO262" i="28"/>
  <c r="LP262" i="28"/>
  <c r="LQ262" i="28"/>
  <c r="LR262" i="28"/>
  <c r="LS262" i="28"/>
  <c r="LB282" i="28"/>
  <c r="LK282" i="28"/>
  <c r="LJ282" i="28"/>
  <c r="LI282" i="28"/>
  <c r="LH282" i="28"/>
  <c r="LG282" i="28"/>
  <c r="LF282" i="28"/>
  <c r="LE282" i="28"/>
  <c r="LC282" i="28"/>
  <c r="LD282" i="28"/>
  <c r="LL282" i="28"/>
  <c r="LM282" i="28"/>
  <c r="LN282" i="28"/>
  <c r="LO282" i="28"/>
  <c r="LP282" i="28"/>
  <c r="LQ282" i="28"/>
  <c r="LR282" i="28"/>
  <c r="LS282" i="28"/>
  <c r="LJ286" i="28"/>
  <c r="LI286" i="28"/>
  <c r="LG286" i="28"/>
  <c r="LH286" i="28"/>
  <c r="LC286" i="28"/>
  <c r="LK286" i="28"/>
  <c r="LF286" i="28"/>
  <c r="LE286" i="28"/>
  <c r="LD286" i="28"/>
  <c r="LB286" i="28"/>
  <c r="LL286" i="28"/>
  <c r="LM286" i="28"/>
  <c r="LN286" i="28"/>
  <c r="LO286" i="28"/>
  <c r="LP286" i="28"/>
  <c r="LQ286" i="28"/>
  <c r="LR286" i="28"/>
  <c r="LS286" i="28"/>
  <c r="LI287" i="28"/>
  <c r="LH287" i="28"/>
  <c r="LG287" i="28"/>
  <c r="LF287" i="28"/>
  <c r="LD287" i="28"/>
  <c r="LK287" i="28"/>
  <c r="LE287" i="28"/>
  <c r="LC287" i="28"/>
  <c r="LB287" i="28"/>
  <c r="LJ287" i="28"/>
  <c r="LL287" i="28"/>
  <c r="LM287" i="28"/>
  <c r="LN287" i="28"/>
  <c r="LO287" i="28"/>
  <c r="LP287" i="28"/>
  <c r="LQ287" i="28"/>
  <c r="LR287" i="28"/>
  <c r="LS287" i="28"/>
  <c r="LG266" i="28"/>
  <c r="LF266" i="28"/>
  <c r="LE266" i="28"/>
  <c r="LD266" i="28"/>
  <c r="LC266" i="28"/>
  <c r="LK266" i="28"/>
  <c r="LI266" i="28"/>
  <c r="LB266" i="28"/>
  <c r="LJ266" i="28"/>
  <c r="LH266" i="28"/>
  <c r="LL266" i="28"/>
  <c r="LM266" i="28"/>
  <c r="LN266" i="28"/>
  <c r="LO266" i="28"/>
  <c r="LP266" i="28"/>
  <c r="LQ266" i="28"/>
  <c r="LR266" i="28"/>
  <c r="LS266" i="28"/>
  <c r="LC278" i="28"/>
  <c r="LD278" i="28"/>
  <c r="LF278" i="28"/>
  <c r="LB278" i="28"/>
  <c r="LK278" i="28"/>
  <c r="LJ278" i="28"/>
  <c r="LI278" i="28"/>
  <c r="LH278" i="28"/>
  <c r="LG278" i="28"/>
  <c r="LE278" i="28"/>
  <c r="LL278" i="28"/>
  <c r="LM278" i="28"/>
  <c r="LN278" i="28"/>
  <c r="LO278" i="28"/>
  <c r="LP278" i="28"/>
  <c r="LQ278" i="28"/>
  <c r="LR278" i="28"/>
  <c r="LS278" i="28"/>
  <c r="LH259" i="28"/>
  <c r="LG259" i="28"/>
  <c r="LD259" i="28"/>
  <c r="LE259" i="28"/>
  <c r="LF259" i="28"/>
  <c r="LB259" i="28"/>
  <c r="LC259" i="28"/>
  <c r="LJ259" i="28"/>
  <c r="LK259" i="28"/>
  <c r="LI259" i="28"/>
  <c r="LL259" i="28"/>
  <c r="LM259" i="28"/>
  <c r="LN259" i="28"/>
  <c r="LO259" i="28"/>
  <c r="LP259" i="28"/>
  <c r="LQ259" i="28"/>
  <c r="LR259" i="28"/>
  <c r="LS259" i="28"/>
  <c r="LI264" i="28"/>
  <c r="LJ264" i="28"/>
  <c r="LF264" i="28"/>
  <c r="LB264" i="28"/>
  <c r="LH264" i="28"/>
  <c r="LG264" i="28"/>
  <c r="LE264" i="28"/>
  <c r="LD264" i="28"/>
  <c r="LC264" i="28"/>
  <c r="LK264" i="28"/>
  <c r="LL264" i="28"/>
  <c r="LM264" i="28"/>
  <c r="LN264" i="28"/>
  <c r="LO264" i="28"/>
  <c r="LP264" i="28"/>
  <c r="LQ264" i="28"/>
  <c r="LR264" i="28"/>
  <c r="LS264" i="28"/>
  <c r="LI269" i="28"/>
  <c r="LH269" i="28"/>
  <c r="LF269" i="28"/>
  <c r="LD269" i="28"/>
  <c r="LE269" i="28"/>
  <c r="LB269" i="28"/>
  <c r="LC269" i="28"/>
  <c r="LK269" i="28"/>
  <c r="LG269" i="28"/>
  <c r="LJ269" i="28"/>
  <c r="LL269" i="28"/>
  <c r="LM269" i="28"/>
  <c r="LN269" i="28"/>
  <c r="LO269" i="28"/>
  <c r="LP269" i="28"/>
  <c r="LQ269" i="28"/>
  <c r="LR269" i="28"/>
  <c r="LS269" i="28"/>
  <c r="LB263" i="28"/>
  <c r="LE263" i="28"/>
  <c r="LK263" i="28"/>
  <c r="LH263" i="28"/>
  <c r="LJ263" i="28"/>
  <c r="LI263" i="28"/>
  <c r="LG263" i="28"/>
  <c r="LF263" i="28"/>
  <c r="LC263" i="28"/>
  <c r="LD263" i="28"/>
  <c r="LL263" i="28"/>
  <c r="LM263" i="28"/>
  <c r="LN263" i="28"/>
  <c r="LO263" i="28"/>
  <c r="LP263" i="28"/>
  <c r="LQ263" i="28"/>
  <c r="LR263" i="28"/>
  <c r="LS263" i="28"/>
  <c r="LI272" i="28"/>
  <c r="LH272" i="28"/>
  <c r="LG272" i="28"/>
  <c r="LF272" i="28"/>
  <c r="LE272" i="28"/>
  <c r="LD272" i="28"/>
  <c r="LC272" i="28"/>
  <c r="LB272" i="28"/>
  <c r="LK272" i="28"/>
  <c r="LJ272" i="28"/>
  <c r="LL272" i="28"/>
  <c r="LM272" i="28"/>
  <c r="LN272" i="28"/>
  <c r="LO272" i="28"/>
  <c r="LP272" i="28"/>
  <c r="LQ272" i="28"/>
  <c r="LR272" i="28"/>
  <c r="LS272" i="28"/>
  <c r="LE273" i="28"/>
  <c r="LD273" i="28"/>
  <c r="LC273" i="28"/>
  <c r="LB273" i="28"/>
  <c r="LK273" i="28"/>
  <c r="LJ273" i="28"/>
  <c r="LI273" i="28"/>
  <c r="LH273" i="28"/>
  <c r="LG273" i="28"/>
  <c r="LF273" i="28"/>
  <c r="LL273" i="28"/>
  <c r="LM273" i="28"/>
  <c r="LN273" i="28"/>
  <c r="LO273" i="28"/>
  <c r="LP273" i="28"/>
  <c r="LQ273" i="28"/>
  <c r="LR273" i="28"/>
  <c r="LS273" i="28"/>
  <c r="LD276" i="28"/>
  <c r="LF276" i="28"/>
  <c r="LC276" i="28"/>
  <c r="LB276" i="28"/>
  <c r="LK276" i="28"/>
  <c r="LI276" i="28"/>
  <c r="LJ276" i="28"/>
  <c r="LH276" i="28"/>
  <c r="LG276" i="28"/>
  <c r="LE276" i="28"/>
  <c r="LL276" i="28"/>
  <c r="LM276" i="28"/>
  <c r="LN276" i="28"/>
  <c r="LO276" i="28"/>
  <c r="LP276" i="28"/>
  <c r="LQ276" i="28"/>
  <c r="LR276" i="28"/>
  <c r="LS276" i="28"/>
  <c r="LB261" i="28"/>
  <c r="LH261" i="28"/>
  <c r="LI261" i="28"/>
  <c r="LL261" i="28"/>
  <c r="LJ261" i="28"/>
  <c r="LK261" i="28"/>
  <c r="LE261" i="28"/>
  <c r="LG261" i="28"/>
  <c r="LD261" i="28"/>
  <c r="LF261" i="28"/>
  <c r="LC261" i="28"/>
  <c r="LM261" i="28"/>
  <c r="LN261" i="28"/>
  <c r="LO261" i="28"/>
  <c r="LP261" i="28"/>
  <c r="LQ261" i="28"/>
  <c r="LR261" i="28"/>
  <c r="LS261" i="28"/>
  <c r="LJ257" i="28"/>
  <c r="LI257" i="28"/>
  <c r="LF257" i="28"/>
  <c r="LB257" i="28"/>
  <c r="LH257" i="28"/>
  <c r="LE257" i="28"/>
  <c r="LD257" i="28"/>
  <c r="LG257" i="28"/>
  <c r="LK257" i="28"/>
  <c r="LC257" i="28"/>
  <c r="LL257" i="28"/>
  <c r="LM257" i="28"/>
  <c r="LN257" i="28"/>
  <c r="LO257" i="28"/>
  <c r="LP257" i="28"/>
  <c r="LQ257" i="28"/>
  <c r="LR257" i="28"/>
  <c r="LS257" i="28"/>
  <c r="LJ265" i="28"/>
  <c r="LH265" i="28"/>
  <c r="LF265" i="28"/>
  <c r="LG265" i="28"/>
  <c r="LK265" i="28"/>
  <c r="LI265" i="28"/>
  <c r="LC265" i="28"/>
  <c r="LE265" i="28"/>
  <c r="LD265" i="28"/>
  <c r="LB265" i="28"/>
  <c r="LL265" i="28"/>
  <c r="LM265" i="28"/>
  <c r="LN265" i="28"/>
  <c r="LO265" i="28"/>
  <c r="LP265" i="28"/>
  <c r="LQ265" i="28"/>
  <c r="LR265" i="28"/>
  <c r="LS265" i="28"/>
  <c r="LD268" i="28"/>
  <c r="LC268" i="28"/>
  <c r="LH268" i="28"/>
  <c r="LG268" i="28"/>
  <c r="LI268" i="28"/>
  <c r="LF268" i="28"/>
  <c r="LB268" i="28"/>
  <c r="LK268" i="28"/>
  <c r="LJ268" i="28"/>
  <c r="LE268" i="28"/>
  <c r="LL268" i="28"/>
  <c r="LM268" i="28"/>
  <c r="LN268" i="28"/>
  <c r="LO268" i="28"/>
  <c r="LP268" i="28"/>
  <c r="LQ268" i="28"/>
  <c r="LR268" i="28"/>
  <c r="LS268" i="28"/>
  <c r="LE260" i="28"/>
  <c r="LD260" i="28"/>
  <c r="LC260" i="28"/>
  <c r="LB260" i="28"/>
  <c r="LK260" i="28"/>
  <c r="LJ260" i="28"/>
  <c r="LG260" i="28"/>
  <c r="LH260" i="28"/>
  <c r="LI260" i="28"/>
  <c r="LF260" i="28"/>
  <c r="LL260" i="28"/>
  <c r="LM260" i="28"/>
  <c r="LN260" i="28"/>
  <c r="LO260" i="28"/>
  <c r="LP260" i="28"/>
  <c r="LQ260" i="28"/>
  <c r="LR260" i="28"/>
  <c r="LS260" i="28"/>
  <c r="LK281" i="28"/>
  <c r="LJ281" i="28"/>
  <c r="LI281" i="28"/>
  <c r="LH281" i="28"/>
  <c r="LG281" i="28"/>
  <c r="LF281" i="28"/>
  <c r="LE281" i="28"/>
  <c r="LD281" i="28"/>
  <c r="LC281" i="28"/>
  <c r="LB281" i="28"/>
  <c r="LL281" i="28"/>
  <c r="LM281" i="28"/>
  <c r="LN281" i="28"/>
  <c r="LO281" i="28"/>
  <c r="LP281" i="28"/>
  <c r="LQ281" i="28"/>
  <c r="LR281" i="28"/>
  <c r="LS281" i="28"/>
  <c r="LK280" i="28"/>
  <c r="LE280" i="28"/>
  <c r="LI280" i="28"/>
  <c r="LH280" i="28"/>
  <c r="LG280" i="28"/>
  <c r="LF280" i="28"/>
  <c r="LD280" i="28"/>
  <c r="LC280" i="28"/>
  <c r="LB280" i="28"/>
  <c r="LJ280" i="28"/>
  <c r="LL280" i="28"/>
  <c r="LM280" i="28"/>
  <c r="LN280" i="28"/>
  <c r="LO280" i="28"/>
  <c r="LP280" i="28"/>
  <c r="LQ280" i="28"/>
  <c r="LR280" i="28"/>
  <c r="LS280" i="28"/>
  <c r="LD270" i="28"/>
  <c r="LJ270" i="28"/>
  <c r="LE270" i="28"/>
  <c r="LG270" i="28"/>
  <c r="LB270" i="28"/>
  <c r="LK270" i="28"/>
  <c r="LI270" i="28"/>
  <c r="LH270" i="28"/>
  <c r="LF270" i="28"/>
  <c r="LC270" i="28"/>
  <c r="LL270" i="28"/>
  <c r="LM270" i="28"/>
  <c r="LN270" i="28"/>
  <c r="LO270" i="28"/>
  <c r="LP270" i="28"/>
  <c r="LQ270" i="28"/>
  <c r="LR270" i="28"/>
  <c r="LS270" i="28"/>
  <c r="LB258" i="28"/>
  <c r="LC258" i="28"/>
  <c r="LK258" i="28"/>
  <c r="LJ258" i="28"/>
  <c r="LI258" i="28"/>
  <c r="LH258" i="28"/>
  <c r="LG258" i="28"/>
  <c r="LF258" i="28"/>
  <c r="LD258" i="28"/>
  <c r="LE258" i="28"/>
  <c r="LL258" i="28"/>
  <c r="LM258" i="28"/>
  <c r="LN258" i="28"/>
  <c r="LO258" i="28"/>
  <c r="LP258" i="28"/>
  <c r="LQ258" i="28"/>
  <c r="LR258" i="28"/>
  <c r="LS258" i="28"/>
  <c r="LE267" i="28"/>
  <c r="LD267" i="28"/>
  <c r="LC267" i="28"/>
  <c r="LK267" i="28"/>
  <c r="LJ267" i="28"/>
  <c r="LI267" i="28"/>
  <c r="LH267" i="28"/>
  <c r="LG267" i="28"/>
  <c r="LF267" i="28"/>
  <c r="LB267" i="28"/>
  <c r="LL267" i="28"/>
  <c r="LM267" i="28"/>
  <c r="LN267" i="28"/>
  <c r="LO267" i="28"/>
  <c r="LP267" i="28"/>
  <c r="LQ267" i="28"/>
  <c r="LR267" i="28"/>
  <c r="LS267" i="28"/>
  <c r="LG285" i="28"/>
  <c r="LF285" i="28"/>
  <c r="LE285" i="28"/>
  <c r="LJ285" i="28"/>
  <c r="LD285" i="28"/>
  <c r="LC285" i="28"/>
  <c r="LK285" i="28"/>
  <c r="LB285" i="28"/>
  <c r="LH285" i="28"/>
  <c r="LI285" i="28"/>
  <c r="LL285" i="28"/>
  <c r="LM285" i="28"/>
  <c r="LN285" i="28"/>
  <c r="LO285" i="28"/>
  <c r="LP285" i="28"/>
  <c r="LQ285" i="28"/>
  <c r="LR285" i="28"/>
  <c r="LS285" i="28"/>
  <c r="LT273" i="28"/>
  <c r="LT278" i="28"/>
  <c r="LB284" i="28"/>
  <c r="LK284" i="28"/>
  <c r="LI284" i="28"/>
  <c r="LJ284" i="28"/>
  <c r="LD284" i="28"/>
  <c r="LH284" i="28"/>
  <c r="LG284" i="28"/>
  <c r="LF284" i="28"/>
  <c r="LE284" i="28"/>
  <c r="LC284" i="28"/>
  <c r="LL284" i="28"/>
  <c r="LM284" i="28"/>
  <c r="LN284" i="28"/>
  <c r="LO284" i="28"/>
  <c r="LP284" i="28"/>
  <c r="LQ284" i="28"/>
  <c r="LR284" i="28"/>
  <c r="LS284" i="28"/>
  <c r="LE256" i="28"/>
  <c r="LD256" i="28"/>
  <c r="LC256" i="28"/>
  <c r="LG256" i="28"/>
  <c r="LB256" i="28"/>
  <c r="LK256" i="28"/>
  <c r="LJ256" i="28"/>
  <c r="LH256" i="28"/>
  <c r="LI256" i="28"/>
  <c r="LF256" i="28"/>
  <c r="LL256" i="28"/>
  <c r="LM256" i="28"/>
  <c r="LN256" i="28"/>
  <c r="LO256" i="28"/>
  <c r="LP256" i="28"/>
  <c r="LQ256" i="28"/>
  <c r="LR256" i="28"/>
  <c r="LS256" i="28"/>
  <c r="LU286" i="28"/>
  <c r="LU267" i="28"/>
  <c r="LU262" i="28"/>
  <c r="LU281" i="28"/>
  <c r="LU278" i="28"/>
  <c r="LU279" i="28"/>
  <c r="LU276" i="28"/>
  <c r="LU258" i="28"/>
  <c r="LU271" i="28"/>
  <c r="LU270" i="28"/>
  <c r="LU266" i="28"/>
  <c r="LU277" i="28"/>
  <c r="LU261" i="28"/>
  <c r="LU287" i="28"/>
  <c r="LU273" i="28"/>
  <c r="LU282" i="28"/>
  <c r="LU265" i="28"/>
  <c r="LU274" i="28"/>
  <c r="LU272" i="28"/>
  <c r="LU260" i="28"/>
  <c r="LU275" i="28"/>
  <c r="LU288" i="28"/>
  <c r="LU283" i="28"/>
  <c r="LU284" i="28"/>
  <c r="LU264" i="28"/>
  <c r="LU256" i="28"/>
  <c r="LU268" i="28"/>
  <c r="LU263" i="28"/>
  <c r="LU285" i="28"/>
  <c r="LU280" i="28"/>
  <c r="LU257" i="28"/>
  <c r="LU259" i="28"/>
  <c r="LU269" i="28"/>
  <c r="LU17" i="28"/>
  <c r="Y37" i="36"/>
  <c r="O38" i="36"/>
  <c r="LV14" i="28"/>
  <c r="LU15" i="28"/>
  <c r="GW130" i="28" l="1"/>
  <c r="LB17" i="28"/>
  <c r="LE17" i="28"/>
  <c r="LL17" i="28"/>
  <c r="LI17" i="28"/>
  <c r="LJ17" i="28"/>
  <c r="LN17" i="28"/>
  <c r="LK17" i="28"/>
  <c r="LD17" i="28"/>
  <c r="LC17" i="28"/>
  <c r="LG17" i="28"/>
  <c r="LH17" i="28"/>
  <c r="LM17" i="28"/>
  <c r="LF17" i="28"/>
  <c r="LO17" i="28"/>
  <c r="LP17" i="28"/>
  <c r="LQ17" i="28"/>
  <c r="LR17" i="28"/>
  <c r="LS17" i="28"/>
  <c r="LT17" i="28"/>
  <c r="JF19" i="28"/>
  <c r="JG18" i="28"/>
  <c r="LV18" i="28" s="1"/>
  <c r="LK16" i="28"/>
  <c r="LJ16" i="28"/>
  <c r="LI16" i="28"/>
  <c r="LD16" i="28"/>
  <c r="LH16" i="28"/>
  <c r="LN16" i="28"/>
  <c r="LB16" i="28"/>
  <c r="LE16" i="28"/>
  <c r="LF16" i="28"/>
  <c r="LC16" i="28"/>
  <c r="LG16" i="28"/>
  <c r="LM16" i="28"/>
  <c r="LL16" i="28"/>
  <c r="LO16" i="28"/>
  <c r="LP16" i="28"/>
  <c r="LQ16" i="28"/>
  <c r="LR16" i="28"/>
  <c r="LS16" i="28"/>
  <c r="LT16" i="28"/>
  <c r="LV267" i="28"/>
  <c r="LV262" i="28"/>
  <c r="LV281" i="28"/>
  <c r="LV278" i="28"/>
  <c r="LV286" i="28"/>
  <c r="LV279" i="28"/>
  <c r="LV258" i="28"/>
  <c r="LV271" i="28"/>
  <c r="LV260" i="28"/>
  <c r="LV287" i="28"/>
  <c r="LV261" i="28"/>
  <c r="LV270" i="28"/>
  <c r="LV273" i="28"/>
  <c r="LV276" i="28"/>
  <c r="LV282" i="28"/>
  <c r="LV274" i="28"/>
  <c r="LV288" i="28"/>
  <c r="LV265" i="28"/>
  <c r="LV256" i="28"/>
  <c r="LV275" i="28"/>
  <c r="LV272" i="28"/>
  <c r="LV266" i="28"/>
  <c r="LV277" i="28"/>
  <c r="LV283" i="28"/>
  <c r="LV264" i="28"/>
  <c r="LV285" i="28"/>
  <c r="LV268" i="28"/>
  <c r="LV263" i="28"/>
  <c r="LV284" i="28"/>
  <c r="LV257" i="28"/>
  <c r="LV259" i="28"/>
  <c r="LV280" i="28"/>
  <c r="LV269" i="28"/>
  <c r="LV16" i="28"/>
  <c r="LV17" i="28"/>
  <c r="Y38" i="36"/>
  <c r="O39" i="36"/>
  <c r="GW238" i="28"/>
  <c r="LW14" i="28"/>
  <c r="LV15" i="28"/>
  <c r="GW131" i="28" l="1"/>
  <c r="LN18" i="28"/>
  <c r="LM18" i="28"/>
  <c r="LJ18" i="28"/>
  <c r="LK18" i="28"/>
  <c r="LI18" i="28"/>
  <c r="LG18" i="28"/>
  <c r="LL18" i="28"/>
  <c r="LO18" i="28"/>
  <c r="LC18" i="28"/>
  <c r="LH18" i="28"/>
  <c r="LB18" i="28"/>
  <c r="LD18" i="28"/>
  <c r="LF18" i="28"/>
  <c r="LE18" i="28"/>
  <c r="LP18" i="28"/>
  <c r="LQ18" i="28"/>
  <c r="LR18" i="28"/>
  <c r="LS18" i="28"/>
  <c r="LT18" i="28"/>
  <c r="LU18" i="28"/>
  <c r="JF20" i="28"/>
  <c r="JG19" i="28"/>
  <c r="LW278" i="28"/>
  <c r="LW279" i="28"/>
  <c r="LW267" i="28"/>
  <c r="LW286" i="28"/>
  <c r="LW258" i="28"/>
  <c r="LW271" i="28"/>
  <c r="LW260" i="28"/>
  <c r="LW287" i="28"/>
  <c r="LW276" i="28"/>
  <c r="LW270" i="28"/>
  <c r="LW275" i="28"/>
  <c r="LW261" i="28"/>
  <c r="LW273" i="28"/>
  <c r="LW282" i="28"/>
  <c r="LW274" i="28"/>
  <c r="LW288" i="28"/>
  <c r="LW265" i="28"/>
  <c r="LW256" i="28"/>
  <c r="LW262" i="28"/>
  <c r="LW272" i="28"/>
  <c r="LW281" i="28"/>
  <c r="LW266" i="28"/>
  <c r="LW277" i="28"/>
  <c r="LW268" i="28"/>
  <c r="LW283" i="28"/>
  <c r="LW264" i="28"/>
  <c r="LW284" i="28"/>
  <c r="LW263" i="28"/>
  <c r="LW280" i="28"/>
  <c r="LW257" i="28"/>
  <c r="LW259" i="28"/>
  <c r="LW269" i="28"/>
  <c r="LW285" i="28"/>
  <c r="LW17" i="28"/>
  <c r="LW16" i="28"/>
  <c r="LW18" i="28"/>
  <c r="LW19" i="28"/>
  <c r="Y39" i="36"/>
  <c r="O2" i="36"/>
  <c r="LX14" i="28"/>
  <c r="LW15" i="28"/>
  <c r="GW132" i="28" l="1"/>
  <c r="LO19" i="28"/>
  <c r="LD19" i="28"/>
  <c r="LE19" i="28"/>
  <c r="LN19" i="28"/>
  <c r="LF19" i="28"/>
  <c r="LL19" i="28"/>
  <c r="LC19" i="28"/>
  <c r="LH19" i="28"/>
  <c r="LP19" i="28"/>
  <c r="LB19" i="28"/>
  <c r="LI19" i="28"/>
  <c r="LK19" i="28"/>
  <c r="LJ19" i="28"/>
  <c r="LG19" i="28"/>
  <c r="LM19" i="28"/>
  <c r="LQ19" i="28"/>
  <c r="LR19" i="28"/>
  <c r="LS19" i="28"/>
  <c r="LT19" i="28"/>
  <c r="LU19" i="28"/>
  <c r="LV19" i="28"/>
  <c r="JF21" i="28"/>
  <c r="JG20" i="28"/>
  <c r="LW249" i="28"/>
  <c r="LC249" i="28"/>
  <c r="LB249" i="28"/>
  <c r="LK249" i="28"/>
  <c r="LE249" i="28"/>
  <c r="LJ249" i="28"/>
  <c r="LF249" i="28"/>
  <c r="LI249" i="28"/>
  <c r="LH249" i="28"/>
  <c r="LG249" i="28"/>
  <c r="LL249" i="28"/>
  <c r="LN249" i="28"/>
  <c r="LO249" i="28"/>
  <c r="LP249" i="28"/>
  <c r="LQ249" i="28"/>
  <c r="LR249" i="28"/>
  <c r="LS249" i="28"/>
  <c r="LT249" i="28"/>
  <c r="LU249" i="28"/>
  <c r="LV249" i="28"/>
  <c r="LI248" i="28"/>
  <c r="LG248" i="28"/>
  <c r="LF248" i="28"/>
  <c r="LH248" i="28"/>
  <c r="LE248" i="28"/>
  <c r="LD248" i="28"/>
  <c r="LC248" i="28"/>
  <c r="LB248" i="28"/>
  <c r="LK248" i="28"/>
  <c r="LJ248" i="28"/>
  <c r="LL248" i="28"/>
  <c r="LM248" i="28"/>
  <c r="LN248" i="28"/>
  <c r="LO248" i="28"/>
  <c r="LP248" i="28"/>
  <c r="LQ248" i="28"/>
  <c r="LR248" i="28"/>
  <c r="LS248" i="28"/>
  <c r="LT248" i="28"/>
  <c r="LU248" i="28"/>
  <c r="LV248" i="28"/>
  <c r="LW248" i="28"/>
  <c r="LX286" i="28"/>
  <c r="LX271" i="28"/>
  <c r="LX260" i="28"/>
  <c r="LX287" i="28"/>
  <c r="LX276" i="28"/>
  <c r="LX270" i="28"/>
  <c r="LX275" i="28"/>
  <c r="LX278" i="28"/>
  <c r="LX267" i="28"/>
  <c r="LX258" i="28"/>
  <c r="LX274" i="28"/>
  <c r="LX282" i="28"/>
  <c r="LX273" i="28"/>
  <c r="LX256" i="28"/>
  <c r="LX279" i="28"/>
  <c r="LX266" i="28"/>
  <c r="LX272" i="28"/>
  <c r="LX262" i="28"/>
  <c r="LX288" i="28"/>
  <c r="LX248" i="28"/>
  <c r="LX268" i="28"/>
  <c r="LX261" i="28"/>
  <c r="LX277" i="28"/>
  <c r="LX281" i="28"/>
  <c r="LX265" i="28"/>
  <c r="LX284" i="28"/>
  <c r="LX249" i="28"/>
  <c r="LX263" i="28"/>
  <c r="LX264" i="28"/>
  <c r="LX280" i="28"/>
  <c r="LX269" i="28"/>
  <c r="LX283" i="28"/>
  <c r="LX257" i="28"/>
  <c r="LX285" i="28"/>
  <c r="LX259" i="28"/>
  <c r="LX17" i="28"/>
  <c r="LX18" i="28"/>
  <c r="LX16" i="28"/>
  <c r="LX19" i="28"/>
  <c r="GW242" i="28"/>
  <c r="P69" i="36"/>
  <c r="S69" i="36" s="1"/>
  <c r="P70" i="36"/>
  <c r="S70" i="36" s="1"/>
  <c r="P22" i="36"/>
  <c r="S22" i="36" s="1"/>
  <c r="P80" i="36"/>
  <c r="S80" i="36" s="1"/>
  <c r="P32" i="36"/>
  <c r="S32" i="36" s="1"/>
  <c r="P9" i="36"/>
  <c r="S9" i="36" s="1"/>
  <c r="P75" i="36"/>
  <c r="S75" i="36" s="1"/>
  <c r="P53" i="36"/>
  <c r="S53" i="36" s="1"/>
  <c r="P35" i="36"/>
  <c r="S35" i="36" s="1"/>
  <c r="P49" i="36"/>
  <c r="S49" i="36" s="1"/>
  <c r="P41" i="36"/>
  <c r="S41" i="36" s="1"/>
  <c r="P26" i="36"/>
  <c r="S26" i="36" s="1"/>
  <c r="P8" i="36"/>
  <c r="S8" i="36" s="1"/>
  <c r="P65" i="36"/>
  <c r="S65" i="36" s="1"/>
  <c r="P66" i="36"/>
  <c r="S66" i="36" s="1"/>
  <c r="P18" i="36"/>
  <c r="S18" i="36" s="1"/>
  <c r="P76" i="36"/>
  <c r="S76" i="36" s="1"/>
  <c r="P28" i="36"/>
  <c r="S28" i="36" s="1"/>
  <c r="P45" i="36"/>
  <c r="S45" i="36" s="1"/>
  <c r="P10" i="36"/>
  <c r="S10" i="36" s="1"/>
  <c r="P29" i="36"/>
  <c r="S29" i="36" s="1"/>
  <c r="P6" i="36"/>
  <c r="S6" i="36" s="1"/>
  <c r="P61" i="36"/>
  <c r="S61" i="36" s="1"/>
  <c r="P62" i="36"/>
  <c r="S62" i="36" s="1"/>
  <c r="P14" i="36"/>
  <c r="S14" i="36" s="1"/>
  <c r="P72" i="36"/>
  <c r="S72" i="36" s="1"/>
  <c r="P24" i="36"/>
  <c r="S24" i="36" s="1"/>
  <c r="P37" i="36"/>
  <c r="S37" i="36" s="1"/>
  <c r="P16" i="36"/>
  <c r="S16" i="36" s="1"/>
  <c r="P31" i="36"/>
  <c r="S31" i="36" s="1"/>
  <c r="P23" i="36"/>
  <c r="S23" i="36" s="1"/>
  <c r="P60" i="36"/>
  <c r="S60" i="36" s="1"/>
  <c r="P25" i="36"/>
  <c r="S25" i="36" s="1"/>
  <c r="P47" i="36"/>
  <c r="S47" i="36" s="1"/>
  <c r="P73" i="36"/>
  <c r="S73" i="36" s="1"/>
  <c r="P36" i="36"/>
  <c r="S36" i="36" s="1"/>
  <c r="P43" i="36"/>
  <c r="S43" i="36" s="1"/>
  <c r="P57" i="36"/>
  <c r="S57" i="36" s="1"/>
  <c r="P58" i="36"/>
  <c r="S58" i="36" s="1"/>
  <c r="P68" i="36"/>
  <c r="S68" i="36" s="1"/>
  <c r="P20" i="36"/>
  <c r="S20" i="36" s="1"/>
  <c r="P67" i="36"/>
  <c r="S67" i="36" s="1"/>
  <c r="P63" i="36"/>
  <c r="S63" i="36" s="1"/>
  <c r="P13" i="36"/>
  <c r="S13" i="36" s="1"/>
  <c r="P83" i="36"/>
  <c r="S83" i="36" s="1"/>
  <c r="P64" i="36"/>
  <c r="S64" i="36" s="1"/>
  <c r="P7" i="36"/>
  <c r="S7" i="36" s="1"/>
  <c r="P42" i="36"/>
  <c r="S42" i="36" s="1"/>
  <c r="P15" i="36"/>
  <c r="S15" i="36" s="1"/>
  <c r="P54" i="36"/>
  <c r="S54" i="36" s="1"/>
  <c r="P59" i="36"/>
  <c r="S59" i="36" s="1"/>
  <c r="P52" i="36"/>
  <c r="S52" i="36" s="1"/>
  <c r="P5" i="36"/>
  <c r="S5" i="36" s="1"/>
  <c r="P50" i="36"/>
  <c r="S50" i="36" s="1"/>
  <c r="P27" i="36"/>
  <c r="S27" i="36" s="1"/>
  <c r="P46" i="36"/>
  <c r="S46" i="36" s="1"/>
  <c r="P56" i="36"/>
  <c r="S56" i="36" s="1"/>
  <c r="P33" i="36"/>
  <c r="S33" i="36" s="1"/>
  <c r="P55" i="36"/>
  <c r="S55" i="36" s="1"/>
  <c r="P19" i="36"/>
  <c r="S19" i="36" s="1"/>
  <c r="P74" i="36"/>
  <c r="S74" i="36" s="1"/>
  <c r="P17" i="36"/>
  <c r="S17" i="36" s="1"/>
  <c r="P38" i="36"/>
  <c r="S38" i="36" s="1"/>
  <c r="P48" i="36"/>
  <c r="S48" i="36" s="1"/>
  <c r="P21" i="36"/>
  <c r="S21" i="36" s="1"/>
  <c r="P39" i="36"/>
  <c r="S39" i="36" s="1"/>
  <c r="P4" i="36"/>
  <c r="S4" i="36" s="1"/>
  <c r="P30" i="36"/>
  <c r="S30" i="36" s="1"/>
  <c r="P40" i="36"/>
  <c r="S40" i="36" s="1"/>
  <c r="P71" i="36"/>
  <c r="S71" i="36" s="1"/>
  <c r="P81" i="36"/>
  <c r="S81" i="36" s="1"/>
  <c r="P82" i="36"/>
  <c r="S82" i="36" s="1"/>
  <c r="P34" i="36"/>
  <c r="S34" i="36" s="1"/>
  <c r="P44" i="36"/>
  <c r="S44" i="36" s="1"/>
  <c r="P11" i="36"/>
  <c r="S11" i="36" s="1"/>
  <c r="P12" i="36"/>
  <c r="S12" i="36" s="1"/>
  <c r="P77" i="36"/>
  <c r="S77" i="36" s="1"/>
  <c r="P78" i="36"/>
  <c r="S78" i="36" s="1"/>
  <c r="P79" i="36"/>
  <c r="S79" i="36" s="1"/>
  <c r="P51" i="36"/>
  <c r="S51" i="36" s="1"/>
  <c r="GW247" i="28"/>
  <c r="LY14" i="28"/>
  <c r="LX15" i="28"/>
  <c r="GW133" i="28" l="1"/>
  <c r="LP20" i="28"/>
  <c r="LD20" i="28"/>
  <c r="LN20" i="28"/>
  <c r="LI20" i="28"/>
  <c r="LM20" i="28"/>
  <c r="LG20" i="28"/>
  <c r="LH20" i="28"/>
  <c r="LC20" i="28"/>
  <c r="LJ20" i="28"/>
  <c r="LF20" i="28"/>
  <c r="LB20" i="28"/>
  <c r="LE20" i="28"/>
  <c r="LL20" i="28"/>
  <c r="LQ20" i="28"/>
  <c r="LK20" i="28"/>
  <c r="LO20" i="28"/>
  <c r="LR20" i="28"/>
  <c r="LS20" i="28"/>
  <c r="LT20" i="28"/>
  <c r="LU20" i="28"/>
  <c r="LV20" i="28"/>
  <c r="LW20" i="28"/>
  <c r="JF22" i="28"/>
  <c r="JG21" i="28"/>
  <c r="LY21" i="28" s="1"/>
  <c r="LX20" i="28"/>
  <c r="LD249" i="28"/>
  <c r="LM249" i="28"/>
  <c r="LY271" i="28"/>
  <c r="LY260" i="28"/>
  <c r="LY287" i="28"/>
  <c r="LY281" i="28"/>
  <c r="LY276" i="28"/>
  <c r="LY270" i="28"/>
  <c r="LY275" i="28"/>
  <c r="LY261" i="28"/>
  <c r="LY262" i="28"/>
  <c r="LY278" i="28"/>
  <c r="LY267" i="28"/>
  <c r="LY279" i="28"/>
  <c r="LY265" i="28"/>
  <c r="LY256" i="28"/>
  <c r="LY266" i="28"/>
  <c r="LY273" i="28"/>
  <c r="LY248" i="28"/>
  <c r="LY268" i="28"/>
  <c r="LY231" i="28"/>
  <c r="LY286" i="28"/>
  <c r="LY258" i="28"/>
  <c r="LY277" i="28"/>
  <c r="LY284" i="28"/>
  <c r="LY264" i="28"/>
  <c r="LY288" i="28"/>
  <c r="LY263" i="28"/>
  <c r="LY282" i="28"/>
  <c r="LY274" i="28"/>
  <c r="LY280" i="28"/>
  <c r="LY285" i="28"/>
  <c r="LY272" i="28"/>
  <c r="LY250" i="28"/>
  <c r="LY269" i="28"/>
  <c r="LY257" i="28"/>
  <c r="LY249" i="28"/>
  <c r="LY259" i="28"/>
  <c r="LY283" i="28"/>
  <c r="LY18" i="28"/>
  <c r="LY17" i="28"/>
  <c r="LY16" i="28"/>
  <c r="LY19" i="28"/>
  <c r="LY20" i="28"/>
  <c r="GW243" i="28"/>
  <c r="GW251" i="28"/>
  <c r="LY15" i="28"/>
  <c r="GW134" i="28" l="1"/>
  <c r="LQ21" i="28"/>
  <c r="LN21" i="28"/>
  <c r="LR21" i="28"/>
  <c r="LI21" i="28"/>
  <c r="LK21" i="28"/>
  <c r="LF21" i="28"/>
  <c r="LD21" i="28"/>
  <c r="LE21" i="28"/>
  <c r="LG21" i="28"/>
  <c r="LO21" i="28"/>
  <c r="LP21" i="28"/>
  <c r="LB21" i="28"/>
  <c r="LJ21" i="28"/>
  <c r="LH21" i="28"/>
  <c r="LL21" i="28"/>
  <c r="LC21" i="28"/>
  <c r="LM21" i="28"/>
  <c r="LS21" i="28"/>
  <c r="LT21" i="28"/>
  <c r="LU21" i="28"/>
  <c r="LV21" i="28"/>
  <c r="LW21" i="28"/>
  <c r="LX21" i="28"/>
  <c r="JF23" i="28"/>
  <c r="JG22" i="28"/>
  <c r="LK250" i="28"/>
  <c r="LJ250" i="28"/>
  <c r="LI250" i="28"/>
  <c r="LH250" i="28"/>
  <c r="LG250" i="28"/>
  <c r="LF250" i="28"/>
  <c r="LE250" i="28"/>
  <c r="LD250" i="28"/>
  <c r="LB250" i="28"/>
  <c r="LC250" i="28"/>
  <c r="LL250" i="28"/>
  <c r="LM250" i="28"/>
  <c r="LN250" i="28"/>
  <c r="LO250" i="28"/>
  <c r="LP250" i="28"/>
  <c r="LQ250" i="28"/>
  <c r="LR250" i="28"/>
  <c r="LS250" i="28"/>
  <c r="LT250" i="28"/>
  <c r="LU250" i="28"/>
  <c r="LV250" i="28"/>
  <c r="LW250" i="28"/>
  <c r="LX250" i="28"/>
  <c r="LK231" i="28"/>
  <c r="LJ231" i="28"/>
  <c r="LI231" i="28"/>
  <c r="LH231" i="28"/>
  <c r="LG231" i="28"/>
  <c r="LF231" i="28"/>
  <c r="LE231" i="28"/>
  <c r="LD231" i="28"/>
  <c r="LC231" i="28"/>
  <c r="LB231" i="28"/>
  <c r="LL231" i="28"/>
  <c r="LM231" i="28"/>
  <c r="LN231" i="28"/>
  <c r="LO231" i="28"/>
  <c r="LP231" i="28"/>
  <c r="LQ231" i="28"/>
  <c r="LR231" i="28"/>
  <c r="LS231" i="28"/>
  <c r="LT231" i="28"/>
  <c r="LU231" i="28"/>
  <c r="LV231" i="28"/>
  <c r="LW231" i="28"/>
  <c r="LX231" i="28"/>
  <c r="GW244" i="28"/>
  <c r="GW245" i="28" s="1"/>
  <c r="GW135" i="28" l="1"/>
  <c r="JF24" i="28"/>
  <c r="JG23" i="28"/>
  <c r="LR22" i="28"/>
  <c r="LH22" i="28"/>
  <c r="LS22" i="28"/>
  <c r="LJ22" i="28"/>
  <c r="LC22" i="28"/>
  <c r="LP22" i="28"/>
  <c r="LD22" i="28"/>
  <c r="LE22" i="28"/>
  <c r="LK22" i="28"/>
  <c r="LQ22" i="28"/>
  <c r="LN22" i="28"/>
  <c r="LG22" i="28"/>
  <c r="LB22" i="28"/>
  <c r="LF22" i="28"/>
  <c r="LO22" i="28"/>
  <c r="LM22" i="28"/>
  <c r="LL22" i="28"/>
  <c r="LI22" i="28"/>
  <c r="LT22" i="28"/>
  <c r="LU22" i="28"/>
  <c r="LV22" i="28"/>
  <c r="LW22" i="28"/>
  <c r="LX22" i="28"/>
  <c r="LY22" i="28"/>
  <c r="LB251" i="28"/>
  <c r="LD251" i="28"/>
  <c r="LK251" i="28"/>
  <c r="LJ251" i="28"/>
  <c r="LI251" i="28"/>
  <c r="LH251" i="28"/>
  <c r="LG251" i="28"/>
  <c r="LE251" i="28"/>
  <c r="LF251" i="28"/>
  <c r="LC251" i="28"/>
  <c r="LL251" i="28"/>
  <c r="LM251" i="28"/>
  <c r="LN251" i="28"/>
  <c r="LO251" i="28"/>
  <c r="LP251" i="28"/>
  <c r="LQ251" i="28"/>
  <c r="LR251" i="28"/>
  <c r="LS251" i="28"/>
  <c r="LT251" i="28"/>
  <c r="LU251" i="28"/>
  <c r="LV251" i="28"/>
  <c r="LW251" i="28"/>
  <c r="LX251" i="28"/>
  <c r="LY251" i="28"/>
  <c r="LH232" i="28"/>
  <c r="LG232" i="28"/>
  <c r="LF232" i="28"/>
  <c r="LE232" i="28"/>
  <c r="LI232" i="28"/>
  <c r="LC232" i="28"/>
  <c r="LD232" i="28"/>
  <c r="LJ232" i="28"/>
  <c r="LB232" i="28"/>
  <c r="LK232" i="28"/>
  <c r="LL232" i="28"/>
  <c r="LM232" i="28"/>
  <c r="LN232" i="28"/>
  <c r="LO232" i="28"/>
  <c r="LP232" i="28"/>
  <c r="LQ232" i="28"/>
  <c r="LR232" i="28"/>
  <c r="LS232" i="28"/>
  <c r="LT232" i="28"/>
  <c r="LU232" i="28"/>
  <c r="LV232" i="28"/>
  <c r="LW232" i="28"/>
  <c r="LX232" i="28"/>
  <c r="LY232" i="28"/>
  <c r="GW248" i="28"/>
  <c r="GW136" i="28" l="1"/>
  <c r="LS23" i="28"/>
  <c r="LN23" i="28"/>
  <c r="LG23" i="28"/>
  <c r="LT23" i="28"/>
  <c r="LP23" i="28"/>
  <c r="LF23" i="28"/>
  <c r="LD23" i="28"/>
  <c r="LH23" i="28"/>
  <c r="LR23" i="28"/>
  <c r="LB23" i="28"/>
  <c r="LL23" i="28"/>
  <c r="LQ23" i="28"/>
  <c r="LM23" i="28"/>
  <c r="LO23" i="28"/>
  <c r="LE23" i="28"/>
  <c r="LK23" i="28"/>
  <c r="LC23" i="28"/>
  <c r="LJ23" i="28"/>
  <c r="LI23" i="28"/>
  <c r="LU23" i="28"/>
  <c r="LV23" i="28"/>
  <c r="LW23" i="28"/>
  <c r="LX23" i="28"/>
  <c r="LY23" i="28"/>
  <c r="JF25" i="28"/>
  <c r="JG24" i="28"/>
  <c r="LG252" i="28"/>
  <c r="LF252" i="28"/>
  <c r="LE252" i="28"/>
  <c r="LD252" i="28"/>
  <c r="LC252" i="28"/>
  <c r="LB252" i="28"/>
  <c r="LK252" i="28"/>
  <c r="LJ252" i="28"/>
  <c r="LH252" i="28"/>
  <c r="LI252" i="28"/>
  <c r="LL252" i="28"/>
  <c r="LM252" i="28"/>
  <c r="LN252" i="28"/>
  <c r="LO252" i="28"/>
  <c r="LP252" i="28"/>
  <c r="LQ252" i="28"/>
  <c r="LR252" i="28"/>
  <c r="LS252" i="28"/>
  <c r="LT252" i="28"/>
  <c r="LU252" i="28"/>
  <c r="LV252" i="28"/>
  <c r="LW252" i="28"/>
  <c r="LX252" i="28"/>
  <c r="LY252" i="28"/>
  <c r="LI233" i="28"/>
  <c r="LH233" i="28"/>
  <c r="LJ233" i="28"/>
  <c r="LF233" i="28"/>
  <c r="LG233" i="28"/>
  <c r="LE233" i="28"/>
  <c r="LK233" i="28"/>
  <c r="LD233" i="28"/>
  <c r="LC233" i="28"/>
  <c r="LB233" i="28"/>
  <c r="LL233" i="28"/>
  <c r="LM233" i="28"/>
  <c r="LN233" i="28"/>
  <c r="LO233" i="28"/>
  <c r="LP233" i="28"/>
  <c r="LQ233" i="28"/>
  <c r="LR233" i="28"/>
  <c r="LS233" i="28"/>
  <c r="LT233" i="28"/>
  <c r="LU233" i="28"/>
  <c r="LV233" i="28"/>
  <c r="LW233" i="28"/>
  <c r="LX233" i="28"/>
  <c r="LY233" i="28"/>
  <c r="GW137" i="28" l="1"/>
  <c r="LT24" i="28"/>
  <c r="LB24" i="28"/>
  <c r="LS24" i="28"/>
  <c r="LD24" i="28"/>
  <c r="LQ24" i="28"/>
  <c r="LM24" i="28"/>
  <c r="LF24" i="28"/>
  <c r="LK24" i="28"/>
  <c r="LO24" i="28"/>
  <c r="LE24" i="28"/>
  <c r="LN24" i="28"/>
  <c r="LL24" i="28"/>
  <c r="LP24" i="28"/>
  <c r="LH24" i="28"/>
  <c r="LJ24" i="28"/>
  <c r="LU24" i="28"/>
  <c r="LC24" i="28"/>
  <c r="LI24" i="28"/>
  <c r="LG24" i="28"/>
  <c r="LR24" i="28"/>
  <c r="LV24" i="28"/>
  <c r="LW24" i="28"/>
  <c r="LX24" i="28"/>
  <c r="LY24" i="28"/>
  <c r="JF26" i="28"/>
  <c r="JG25" i="28"/>
  <c r="JF206" i="28"/>
  <c r="LJ253" i="28"/>
  <c r="LI253" i="28"/>
  <c r="LH253" i="28"/>
  <c r="LG253" i="28"/>
  <c r="LF253" i="28"/>
  <c r="LE253" i="28"/>
  <c r="LB253" i="28"/>
  <c r="LD253" i="28"/>
  <c r="LC253" i="28"/>
  <c r="LK253" i="28"/>
  <c r="LL253" i="28"/>
  <c r="LM253" i="28"/>
  <c r="LN253" i="28"/>
  <c r="LO253" i="28"/>
  <c r="LP253" i="28"/>
  <c r="LQ253" i="28"/>
  <c r="LR253" i="28"/>
  <c r="LS253" i="28"/>
  <c r="LT253" i="28"/>
  <c r="LU253" i="28"/>
  <c r="LV253" i="28"/>
  <c r="LW253" i="28"/>
  <c r="LX253" i="28"/>
  <c r="LY253" i="28"/>
  <c r="LC235" i="28"/>
  <c r="LE235" i="28"/>
  <c r="LB235" i="28"/>
  <c r="LK235" i="28"/>
  <c r="LD235" i="28"/>
  <c r="LJ235" i="28"/>
  <c r="LI235" i="28"/>
  <c r="LH235" i="28"/>
  <c r="LG235" i="28"/>
  <c r="LF235" i="28"/>
  <c r="LL235" i="28"/>
  <c r="LM235" i="28"/>
  <c r="LN235" i="28"/>
  <c r="LO235" i="28"/>
  <c r="LP235" i="28"/>
  <c r="LQ235" i="28"/>
  <c r="LR235" i="28"/>
  <c r="LS235" i="28"/>
  <c r="LT235" i="28"/>
  <c r="LU235" i="28"/>
  <c r="LV235" i="28"/>
  <c r="LW235" i="28"/>
  <c r="LX235" i="28"/>
  <c r="LY235" i="28"/>
  <c r="LH234" i="28"/>
  <c r="LG234" i="28"/>
  <c r="LF234" i="28"/>
  <c r="LE234" i="28"/>
  <c r="LD234" i="28"/>
  <c r="LC234" i="28"/>
  <c r="LK234" i="28"/>
  <c r="LB234" i="28"/>
  <c r="LI234" i="28"/>
  <c r="LJ234" i="28"/>
  <c r="LL234" i="28"/>
  <c r="LM234" i="28"/>
  <c r="LN234" i="28"/>
  <c r="LO234" i="28"/>
  <c r="LP234" i="28"/>
  <c r="LQ234" i="28"/>
  <c r="LR234" i="28"/>
  <c r="LS234" i="28"/>
  <c r="LT234" i="28"/>
  <c r="LU234" i="28"/>
  <c r="LV234" i="28"/>
  <c r="LW234" i="28"/>
  <c r="LX234" i="28"/>
  <c r="LY234" i="28"/>
  <c r="MG278" i="28"/>
  <c r="MG271" i="28"/>
  <c r="MG260" i="28"/>
  <c r="MG276" i="28"/>
  <c r="MG286" i="28"/>
  <c r="MG275" i="28"/>
  <c r="MG258" i="28"/>
  <c r="MG267" i="28"/>
  <c r="MG266" i="28"/>
  <c r="MG261" i="28"/>
  <c r="MG270" i="28"/>
  <c r="MG279" i="28"/>
  <c r="MG256" i="28"/>
  <c r="MG273" i="28"/>
  <c r="MG262" i="28"/>
  <c r="MG282" i="28"/>
  <c r="MG274" i="28"/>
  <c r="MG281" i="28"/>
  <c r="MG248" i="28"/>
  <c r="MG231" i="28"/>
  <c r="MG233" i="28"/>
  <c r="MG250" i="28"/>
  <c r="MG268" i="28"/>
  <c r="MG265" i="28"/>
  <c r="MG277" i="28"/>
  <c r="MG287" i="28"/>
  <c r="MG251" i="28"/>
  <c r="MG284" i="28"/>
  <c r="MG272" i="28"/>
  <c r="MG264" i="28"/>
  <c r="MG263" i="28"/>
  <c r="MG232" i="28"/>
  <c r="MG288" i="28"/>
  <c r="MG280" i="28"/>
  <c r="MG252" i="28"/>
  <c r="MG249" i="28"/>
  <c r="MG269" i="28"/>
  <c r="MG283" i="28"/>
  <c r="MG257" i="28"/>
  <c r="MG285" i="28"/>
  <c r="MG259" i="28"/>
  <c r="MG16" i="28"/>
  <c r="MG18" i="28"/>
  <c r="MG17" i="28"/>
  <c r="MG19" i="28"/>
  <c r="MG20" i="28"/>
  <c r="MG21" i="28"/>
  <c r="MG22" i="28"/>
  <c r="MG23" i="28"/>
  <c r="GW259" i="28"/>
  <c r="GW260" i="28"/>
  <c r="MG15" i="28"/>
  <c r="GW138" i="28" l="1"/>
  <c r="MG24" i="28"/>
  <c r="LU25" i="28"/>
  <c r="LS25" i="28"/>
  <c r="LN25" i="28"/>
  <c r="LV25" i="28"/>
  <c r="LG25" i="28"/>
  <c r="LB25" i="28"/>
  <c r="LD25" i="28"/>
  <c r="LL25" i="28"/>
  <c r="LC25" i="28"/>
  <c r="LM25" i="28"/>
  <c r="LJ25" i="28"/>
  <c r="LH25" i="28"/>
  <c r="LE25" i="28"/>
  <c r="LP25" i="28"/>
  <c r="LQ25" i="28"/>
  <c r="LR25" i="28"/>
  <c r="LI25" i="28"/>
  <c r="LK25" i="28"/>
  <c r="LT25" i="28"/>
  <c r="LF25" i="28"/>
  <c r="LO25" i="28"/>
  <c r="LW25" i="28"/>
  <c r="LX25" i="28"/>
  <c r="LY25" i="28"/>
  <c r="JF27" i="28"/>
  <c r="JG26" i="28"/>
  <c r="JG206" i="28"/>
  <c r="JF207" i="28"/>
  <c r="MG253" i="28"/>
  <c r="LH255" i="28"/>
  <c r="LG255" i="28"/>
  <c r="LE255" i="28"/>
  <c r="LF255" i="28"/>
  <c r="LJ255" i="28"/>
  <c r="LD255" i="28"/>
  <c r="LC255" i="28"/>
  <c r="LB255" i="28"/>
  <c r="LK255" i="28"/>
  <c r="LI255" i="28"/>
  <c r="LL255" i="28"/>
  <c r="LM255" i="28"/>
  <c r="LN255" i="28"/>
  <c r="LO255" i="28"/>
  <c r="LP255" i="28"/>
  <c r="LQ255" i="28"/>
  <c r="LR255" i="28"/>
  <c r="LS255" i="28"/>
  <c r="LT255" i="28"/>
  <c r="LU255" i="28"/>
  <c r="LV255" i="28"/>
  <c r="LW255" i="28"/>
  <c r="LX255" i="28"/>
  <c r="LY255" i="28"/>
  <c r="LE254" i="28"/>
  <c r="LC254" i="28"/>
  <c r="LD254" i="28"/>
  <c r="LH254" i="28"/>
  <c r="LG254" i="28"/>
  <c r="LK254" i="28"/>
  <c r="LJ254" i="28"/>
  <c r="LI254" i="28"/>
  <c r="LF254" i="28"/>
  <c r="LB254" i="28"/>
  <c r="LL254" i="28"/>
  <c r="LM254" i="28"/>
  <c r="LN254" i="28"/>
  <c r="LO254" i="28"/>
  <c r="LP254" i="28"/>
  <c r="LQ254" i="28"/>
  <c r="LR254" i="28"/>
  <c r="LS254" i="28"/>
  <c r="LT254" i="28"/>
  <c r="LU254" i="28"/>
  <c r="LV254" i="28"/>
  <c r="LW254" i="28"/>
  <c r="LX254" i="28"/>
  <c r="LY254" i="28"/>
  <c r="MG235" i="28"/>
  <c r="MG234" i="28"/>
  <c r="GW263" i="28"/>
  <c r="GW139" i="28" l="1"/>
  <c r="MG25" i="28"/>
  <c r="LV26" i="28"/>
  <c r="LL26" i="28"/>
  <c r="LM26" i="28"/>
  <c r="LI26" i="28"/>
  <c r="LR26" i="28"/>
  <c r="LC26" i="28"/>
  <c r="LF26" i="28"/>
  <c r="LT26" i="28"/>
  <c r="LK26" i="28"/>
  <c r="LN26" i="28"/>
  <c r="LQ26" i="28"/>
  <c r="LW26" i="28"/>
  <c r="LH26" i="28"/>
  <c r="LP26" i="28"/>
  <c r="LS26" i="28"/>
  <c r="LD26" i="28"/>
  <c r="LB26" i="28"/>
  <c r="LJ26" i="28"/>
  <c r="LO26" i="28"/>
  <c r="LU26" i="28"/>
  <c r="LE26" i="28"/>
  <c r="LG26" i="28"/>
  <c r="LX26" i="28"/>
  <c r="LY26" i="28"/>
  <c r="JF28" i="28"/>
  <c r="JG27" i="28"/>
  <c r="JG207" i="28"/>
  <c r="JF208" i="28"/>
  <c r="MG255" i="28"/>
  <c r="MG254" i="28"/>
  <c r="LG236" i="28"/>
  <c r="LF236" i="28"/>
  <c r="LC236" i="28"/>
  <c r="LD236" i="28"/>
  <c r="LI236" i="28"/>
  <c r="LE236" i="28"/>
  <c r="LB236" i="28"/>
  <c r="LK236" i="28"/>
  <c r="LJ236" i="28"/>
  <c r="LH236" i="28"/>
  <c r="LL236" i="28"/>
  <c r="LM236" i="28"/>
  <c r="LN236" i="28"/>
  <c r="LO236" i="28"/>
  <c r="LP236" i="28"/>
  <c r="LQ236" i="28"/>
  <c r="LR236" i="28"/>
  <c r="LS236" i="28"/>
  <c r="LT236" i="28"/>
  <c r="LU236" i="28"/>
  <c r="LV236" i="28"/>
  <c r="LW236" i="28"/>
  <c r="LX236" i="28"/>
  <c r="LY236" i="28"/>
  <c r="GW140" i="28" l="1"/>
  <c r="LW27" i="28"/>
  <c r="LK27" i="28"/>
  <c r="LE27" i="28"/>
  <c r="LU27" i="28"/>
  <c r="LH27" i="28"/>
  <c r="LV27" i="28"/>
  <c r="LX27" i="28"/>
  <c r="LN27" i="28"/>
  <c r="LP27" i="28"/>
  <c r="LS27" i="28"/>
  <c r="LJ27" i="28"/>
  <c r="LB27" i="28"/>
  <c r="LD27" i="28"/>
  <c r="LR27" i="28"/>
  <c r="LO27" i="28"/>
  <c r="LF27" i="28"/>
  <c r="LT27" i="28"/>
  <c r="LL27" i="28"/>
  <c r="LC27" i="28"/>
  <c r="LM27" i="28"/>
  <c r="LI27" i="28"/>
  <c r="LQ27" i="28"/>
  <c r="LG27" i="28"/>
  <c r="LY27" i="28"/>
  <c r="JF29" i="28"/>
  <c r="JG28" i="28"/>
  <c r="MG26" i="28"/>
  <c r="JG208" i="28"/>
  <c r="JF209" i="28"/>
  <c r="LD237" i="28"/>
  <c r="LC237" i="28"/>
  <c r="LB237" i="28"/>
  <c r="LK237" i="28"/>
  <c r="LF237" i="28"/>
  <c r="LI237" i="28"/>
  <c r="LH237" i="28"/>
  <c r="LJ237" i="28"/>
  <c r="LG237" i="28"/>
  <c r="LE237" i="28"/>
  <c r="LL237" i="28"/>
  <c r="LM237" i="28"/>
  <c r="LN237" i="28"/>
  <c r="LO237" i="28"/>
  <c r="LP237" i="28"/>
  <c r="LQ237" i="28"/>
  <c r="LR237" i="28"/>
  <c r="LS237" i="28"/>
  <c r="LT237" i="28"/>
  <c r="LU237" i="28"/>
  <c r="LV237" i="28"/>
  <c r="LW237" i="28"/>
  <c r="LX237" i="28"/>
  <c r="LY237" i="28"/>
  <c r="MG236" i="28"/>
  <c r="GW267" i="28"/>
  <c r="GW268" i="28" s="1"/>
  <c r="GW269" i="28" s="1"/>
  <c r="GW270" i="28" s="1"/>
  <c r="GW271" i="28" s="1"/>
  <c r="GW272" i="28" s="1"/>
  <c r="GW141" i="28" l="1"/>
  <c r="LX28" i="28"/>
  <c r="LE28" i="28"/>
  <c r="LF28" i="28"/>
  <c r="LU28" i="28"/>
  <c r="LN28" i="28"/>
  <c r="LY28" i="28"/>
  <c r="LB28" i="28"/>
  <c r="LS28" i="28"/>
  <c r="LR28" i="28"/>
  <c r="LG28" i="28"/>
  <c r="LI28" i="28"/>
  <c r="LW28" i="28"/>
  <c r="LO28" i="28"/>
  <c r="LP28" i="28"/>
  <c r="LT28" i="28"/>
  <c r="LK28" i="28"/>
  <c r="LC28" i="28"/>
  <c r="LQ28" i="28"/>
  <c r="LD28" i="28"/>
  <c r="LH28" i="28"/>
  <c r="LV28" i="28"/>
  <c r="LM28" i="28"/>
  <c r="LJ28" i="28"/>
  <c r="LL28" i="28"/>
  <c r="JF30" i="28"/>
  <c r="JG29" i="28"/>
  <c r="MG27" i="28"/>
  <c r="JG209" i="28"/>
  <c r="JF210" i="28"/>
  <c r="MG237" i="28"/>
  <c r="LM238" i="28"/>
  <c r="LL238" i="28"/>
  <c r="LC238" i="28"/>
  <c r="LN238" i="28"/>
  <c r="LB238" i="28"/>
  <c r="LJ238" i="28"/>
  <c r="LH238" i="28"/>
  <c r="LI238" i="28"/>
  <c r="LK238" i="28"/>
  <c r="LE238" i="28"/>
  <c r="LF238" i="28"/>
  <c r="LD238" i="28"/>
  <c r="LG238" i="28"/>
  <c r="LO238" i="28"/>
  <c r="LP238" i="28"/>
  <c r="LQ238" i="28"/>
  <c r="LR238" i="28"/>
  <c r="LS238" i="28"/>
  <c r="LT238" i="28"/>
  <c r="LU238" i="28"/>
  <c r="LV238" i="28"/>
  <c r="LW238" i="28"/>
  <c r="LX238" i="28"/>
  <c r="LY238" i="28"/>
  <c r="GW273" i="28"/>
  <c r="GW142" i="28" l="1"/>
  <c r="JF31" i="28"/>
  <c r="JG30" i="28"/>
  <c r="LW29" i="28"/>
  <c r="LC29" i="28"/>
  <c r="LQ29" i="28"/>
  <c r="LM29" i="28"/>
  <c r="LO29" i="28"/>
  <c r="LK29" i="28"/>
  <c r="LN29" i="28"/>
  <c r="LL29" i="28"/>
  <c r="LJ29" i="28"/>
  <c r="LG29" i="28"/>
  <c r="LE29" i="28"/>
  <c r="LY29" i="28"/>
  <c r="LB29" i="28"/>
  <c r="LV29" i="28"/>
  <c r="LH29" i="28"/>
  <c r="LS29" i="28"/>
  <c r="LX29" i="28"/>
  <c r="LP29" i="28"/>
  <c r="LT29" i="28"/>
  <c r="LD29" i="28"/>
  <c r="LR29" i="28"/>
  <c r="LU29" i="28"/>
  <c r="LF29" i="28"/>
  <c r="LI29" i="28"/>
  <c r="MG28" i="28"/>
  <c r="JG210" i="28"/>
  <c r="JF211" i="28"/>
  <c r="MG238" i="28"/>
  <c r="LN239" i="28"/>
  <c r="LF239" i="28"/>
  <c r="LE239" i="28"/>
  <c r="LL239" i="28"/>
  <c r="LM239" i="28"/>
  <c r="LG239" i="28"/>
  <c r="LH239" i="28"/>
  <c r="LD239" i="28"/>
  <c r="LK239" i="28"/>
  <c r="LI239" i="28"/>
  <c r="LC239" i="28"/>
  <c r="LB239" i="28"/>
  <c r="LJ239" i="28"/>
  <c r="LO239" i="28"/>
  <c r="LP239" i="28"/>
  <c r="LQ239" i="28"/>
  <c r="LR239" i="28"/>
  <c r="LS239" i="28"/>
  <c r="LT239" i="28"/>
  <c r="LU239" i="28"/>
  <c r="LV239" i="28"/>
  <c r="LW239" i="28"/>
  <c r="LX239" i="28"/>
  <c r="LY239" i="28"/>
  <c r="GW274" i="28"/>
  <c r="GW275" i="28" s="1"/>
  <c r="GW276" i="28" s="1"/>
  <c r="GW277" i="28" s="1"/>
  <c r="GW278" i="28" s="1"/>
  <c r="GW279" i="28" s="1"/>
  <c r="GW280" i="28" s="1"/>
  <c r="GW281" i="28" s="1"/>
  <c r="GW282" i="28" s="1"/>
  <c r="GW283" i="28" s="1"/>
  <c r="GW284" i="28" s="1"/>
  <c r="GW285" i="28" s="1"/>
  <c r="GW286" i="28" s="1"/>
  <c r="GW287" i="28" s="1"/>
  <c r="GW288" i="28" s="1"/>
  <c r="GW289" i="28" s="1"/>
  <c r="GW143" i="28" l="1"/>
  <c r="MG29" i="28"/>
  <c r="LW30" i="28"/>
  <c r="LH30" i="28"/>
  <c r="LR30" i="28"/>
  <c r="LB30" i="28"/>
  <c r="LX30" i="28"/>
  <c r="LS30" i="28"/>
  <c r="LE30" i="28"/>
  <c r="LY30" i="28"/>
  <c r="LJ30" i="28"/>
  <c r="LG30" i="28"/>
  <c r="LI30" i="28"/>
  <c r="LM30" i="28"/>
  <c r="LF30" i="28"/>
  <c r="LC30" i="28"/>
  <c r="LL30" i="28"/>
  <c r="LD30" i="28"/>
  <c r="LQ30" i="28"/>
  <c r="LU30" i="28"/>
  <c r="LK30" i="28"/>
  <c r="LV30" i="28"/>
  <c r="LO30" i="28"/>
  <c r="LN30" i="28"/>
  <c r="LP30" i="28"/>
  <c r="LT30" i="28"/>
  <c r="JF32" i="28"/>
  <c r="JG31" i="28"/>
  <c r="JG211" i="28"/>
  <c r="JF212" i="28"/>
  <c r="JG212" i="28" s="1"/>
  <c r="MG239" i="28"/>
  <c r="LO240" i="28"/>
  <c r="LL240" i="28"/>
  <c r="LM240" i="28"/>
  <c r="LH240" i="28"/>
  <c r="LN240" i="28"/>
  <c r="LD240" i="28"/>
  <c r="LI240" i="28"/>
  <c r="LC240" i="28"/>
  <c r="LF240" i="28"/>
  <c r="LP240" i="28"/>
  <c r="LB240" i="28"/>
  <c r="LJ240" i="28"/>
  <c r="LK240" i="28"/>
  <c r="LE240" i="28"/>
  <c r="LG240" i="28"/>
  <c r="LQ240" i="28"/>
  <c r="LR240" i="28"/>
  <c r="LS240" i="28"/>
  <c r="LT240" i="28"/>
  <c r="LU240" i="28"/>
  <c r="LV240" i="28"/>
  <c r="LW240" i="28"/>
  <c r="LX240" i="28"/>
  <c r="LY240" i="28"/>
  <c r="GW144" i="28" l="1"/>
  <c r="LH31" i="28"/>
  <c r="LB31" i="28"/>
  <c r="LM31" i="28"/>
  <c r="LK31" i="28"/>
  <c r="LI31" i="28"/>
  <c r="LL31" i="28"/>
  <c r="LC31" i="28"/>
  <c r="LF31" i="28"/>
  <c r="LT31" i="28"/>
  <c r="LE31" i="28"/>
  <c r="LY31" i="28"/>
  <c r="LW31" i="28"/>
  <c r="LO31" i="28"/>
  <c r="LN31" i="28"/>
  <c r="LQ31" i="28"/>
  <c r="LR31" i="28"/>
  <c r="LJ31" i="28"/>
  <c r="LP31" i="28"/>
  <c r="LV31" i="28"/>
  <c r="LD31" i="28"/>
  <c r="LG31" i="28"/>
  <c r="LS31" i="28"/>
  <c r="LU31" i="28"/>
  <c r="LX31" i="28"/>
  <c r="JF33" i="28"/>
  <c r="JG32" i="28"/>
  <c r="MG30" i="28"/>
  <c r="GW231" i="28"/>
  <c r="GW293" i="28"/>
  <c r="MG240" i="28"/>
  <c r="LP241" i="28"/>
  <c r="LF241" i="28"/>
  <c r="LQ241" i="28"/>
  <c r="LE241" i="28"/>
  <c r="LC241" i="28"/>
  <c r="LB241" i="28"/>
  <c r="LL241" i="28"/>
  <c r="LM241" i="28"/>
  <c r="LJ241" i="28"/>
  <c r="LN241" i="28"/>
  <c r="LK241" i="28"/>
  <c r="LI241" i="28"/>
  <c r="LO241" i="28"/>
  <c r="LH241" i="28"/>
  <c r="LD241" i="28"/>
  <c r="LG241" i="28"/>
  <c r="LR241" i="28"/>
  <c r="LS241" i="28"/>
  <c r="LT241" i="28"/>
  <c r="LU241" i="28"/>
  <c r="LV241" i="28"/>
  <c r="LW241" i="28"/>
  <c r="LX241" i="28"/>
  <c r="LY241" i="28"/>
  <c r="GW145" i="28" l="1"/>
  <c r="LK32" i="28"/>
  <c r="LG32" i="28"/>
  <c r="LD32" i="28"/>
  <c r="LX32" i="28"/>
  <c r="LP32" i="28"/>
  <c r="LL32" i="28"/>
  <c r="LC32" i="28"/>
  <c r="LV32" i="28"/>
  <c r="LU32" i="28"/>
  <c r="LQ32" i="28"/>
  <c r="LB32" i="28"/>
  <c r="LW32" i="28"/>
  <c r="LH32" i="28"/>
  <c r="LI32" i="28"/>
  <c r="LY32" i="28"/>
  <c r="LO32" i="28"/>
  <c r="LN32" i="28"/>
  <c r="LM32" i="28"/>
  <c r="LJ32" i="28"/>
  <c r="LT32" i="28"/>
  <c r="LR32" i="28"/>
  <c r="LE32" i="28"/>
  <c r="LF32" i="28"/>
  <c r="LS32" i="28"/>
  <c r="JF34" i="28"/>
  <c r="JG33" i="28"/>
  <c r="MG31" i="28"/>
  <c r="MG241" i="28"/>
  <c r="LQ242" i="28"/>
  <c r="LL242" i="28"/>
  <c r="LM242" i="28"/>
  <c r="LJ242" i="28"/>
  <c r="LN242" i="28"/>
  <c r="LI242" i="28"/>
  <c r="LO242" i="28"/>
  <c r="LB242" i="28"/>
  <c r="LG242" i="28"/>
  <c r="LP242" i="28"/>
  <c r="LH242" i="28"/>
  <c r="LF242" i="28"/>
  <c r="LK242" i="28"/>
  <c r="LE242" i="28"/>
  <c r="LD242" i="28"/>
  <c r="LC242" i="28"/>
  <c r="LR242" i="28"/>
  <c r="LS242" i="28"/>
  <c r="LT242" i="28"/>
  <c r="LU242" i="28"/>
  <c r="LV242" i="28"/>
  <c r="LW242" i="28"/>
  <c r="LX242" i="28"/>
  <c r="LY242" i="28"/>
  <c r="GW146" i="28" l="1"/>
  <c r="MG32" i="28"/>
  <c r="LI33" i="28"/>
  <c r="LJ33" i="28"/>
  <c r="LU33" i="28"/>
  <c r="LN33" i="28"/>
  <c r="LR33" i="28"/>
  <c r="LS33" i="28"/>
  <c r="LT33" i="28"/>
  <c r="LP33" i="28"/>
  <c r="LQ33" i="28"/>
  <c r="LW33" i="28"/>
  <c r="LM33" i="28"/>
  <c r="LF33" i="28"/>
  <c r="LH33" i="28"/>
  <c r="LD33" i="28"/>
  <c r="LY33" i="28"/>
  <c r="LK33" i="28"/>
  <c r="LE33" i="28"/>
  <c r="LO33" i="28"/>
  <c r="LX33" i="28"/>
  <c r="LB33" i="28"/>
  <c r="LV33" i="28"/>
  <c r="LC33" i="28"/>
  <c r="LL33" i="28"/>
  <c r="LG33" i="28"/>
  <c r="JF35" i="28"/>
  <c r="JG34" i="28"/>
  <c r="GW233" i="28"/>
  <c r="MG242" i="28"/>
  <c r="LR243" i="28"/>
  <c r="LK243" i="28"/>
  <c r="LI243" i="28"/>
  <c r="LH243" i="28"/>
  <c r="LG243" i="28"/>
  <c r="LE243" i="28"/>
  <c r="LF243" i="28"/>
  <c r="LL243" i="28"/>
  <c r="LM243" i="28"/>
  <c r="LD243" i="28"/>
  <c r="LN243" i="28"/>
  <c r="LC243" i="28"/>
  <c r="LO243" i="28"/>
  <c r="LB243" i="28"/>
  <c r="LP243" i="28"/>
  <c r="LS243" i="28"/>
  <c r="LJ243" i="28"/>
  <c r="LQ243" i="28"/>
  <c r="LT243" i="28"/>
  <c r="LU243" i="28"/>
  <c r="LV243" i="28"/>
  <c r="LW243" i="28"/>
  <c r="LX243" i="28"/>
  <c r="LY243" i="28"/>
  <c r="GW147" i="28" l="1"/>
  <c r="MG33" i="28"/>
  <c r="LJ34" i="28"/>
  <c r="LF34" i="28"/>
  <c r="LH34" i="28"/>
  <c r="LB34" i="28"/>
  <c r="LW34" i="28"/>
  <c r="LO34" i="28"/>
  <c r="LE34" i="28"/>
  <c r="LK34" i="28"/>
  <c r="LM34" i="28"/>
  <c r="LL34" i="28"/>
  <c r="LX34" i="28"/>
  <c r="LS34" i="28"/>
  <c r="LC34" i="28"/>
  <c r="LY34" i="28"/>
  <c r="LQ34" i="28"/>
  <c r="LG34" i="28"/>
  <c r="LU34" i="28"/>
  <c r="LP34" i="28"/>
  <c r="LI34" i="28"/>
  <c r="LR34" i="28"/>
  <c r="LV34" i="28"/>
  <c r="LD34" i="28"/>
  <c r="LN34" i="28"/>
  <c r="LT34" i="28"/>
  <c r="JF36" i="28"/>
  <c r="JG35" i="28"/>
  <c r="GW234" i="28"/>
  <c r="MG243" i="28"/>
  <c r="LS244" i="28"/>
  <c r="LL244" i="28"/>
  <c r="LM244" i="28"/>
  <c r="LG244" i="28"/>
  <c r="LN244" i="28"/>
  <c r="LF244" i="28"/>
  <c r="LO244" i="28"/>
  <c r="LE244" i="28"/>
  <c r="LP244" i="28"/>
  <c r="LI244" i="28"/>
  <c r="LB244" i="28"/>
  <c r="LQ244" i="28"/>
  <c r="LT244" i="28"/>
  <c r="LH244" i="28"/>
  <c r="LR244" i="28"/>
  <c r="LD244" i="28"/>
  <c r="LC244" i="28"/>
  <c r="LK244" i="28"/>
  <c r="LJ244" i="28"/>
  <c r="LU244" i="28"/>
  <c r="LV244" i="28"/>
  <c r="LW244" i="28"/>
  <c r="LX244" i="28"/>
  <c r="LY244" i="28"/>
  <c r="GW148" i="28" l="1"/>
  <c r="MG34" i="28"/>
  <c r="LR35" i="28"/>
  <c r="LL35" i="28"/>
  <c r="LN35" i="28"/>
  <c r="LM35" i="28"/>
  <c r="LF35" i="28"/>
  <c r="LK35" i="28"/>
  <c r="LE35" i="28"/>
  <c r="LQ35" i="28"/>
  <c r="LJ35" i="28"/>
  <c r="LW35" i="28"/>
  <c r="LX35" i="28"/>
  <c r="LY35" i="28"/>
  <c r="LB35" i="28"/>
  <c r="LU35" i="28"/>
  <c r="LV35" i="28"/>
  <c r="LD35" i="28"/>
  <c r="LH35" i="28"/>
  <c r="LI35" i="28"/>
  <c r="LO35" i="28"/>
  <c r="LP35" i="28"/>
  <c r="LS35" i="28"/>
  <c r="LT35" i="28"/>
  <c r="LC35" i="28"/>
  <c r="LG35" i="28"/>
  <c r="JF37" i="28"/>
  <c r="JG36" i="28"/>
  <c r="GW235" i="28"/>
  <c r="MG244" i="28"/>
  <c r="LT245" i="28"/>
  <c r="LD245" i="28"/>
  <c r="LP245" i="28"/>
  <c r="LI245" i="28"/>
  <c r="LQ245" i="28"/>
  <c r="LB245" i="28"/>
  <c r="LR245" i="28"/>
  <c r="LH245" i="28"/>
  <c r="LS245" i="28"/>
  <c r="LK245" i="28"/>
  <c r="LF245" i="28"/>
  <c r="LC245" i="28"/>
  <c r="LU245" i="28"/>
  <c r="LJ245" i="28"/>
  <c r="LG245" i="28"/>
  <c r="LN245" i="28"/>
  <c r="LL245" i="28"/>
  <c r="LM245" i="28"/>
  <c r="LE245" i="28"/>
  <c r="LO245" i="28"/>
  <c r="LV245" i="28"/>
  <c r="LW245" i="28"/>
  <c r="LX245" i="28"/>
  <c r="LY245" i="28"/>
  <c r="GW149" i="28" l="1"/>
  <c r="MG35" i="28"/>
  <c r="LT36" i="28"/>
  <c r="LF36" i="28"/>
  <c r="LI36" i="28"/>
  <c r="LB36" i="28"/>
  <c r="LW36" i="28"/>
  <c r="LN36" i="28"/>
  <c r="LH36" i="28"/>
  <c r="LY36" i="28"/>
  <c r="LK36" i="28"/>
  <c r="LS36" i="28"/>
  <c r="LP36" i="28"/>
  <c r="LM36" i="28"/>
  <c r="LX36" i="28"/>
  <c r="LG36" i="28"/>
  <c r="LV36" i="28"/>
  <c r="LU36" i="28"/>
  <c r="LE36" i="28"/>
  <c r="LR36" i="28"/>
  <c r="LL36" i="28"/>
  <c r="LD36" i="28"/>
  <c r="LQ36" i="28"/>
  <c r="LO36" i="28"/>
  <c r="LJ36" i="28"/>
  <c r="LC36" i="28"/>
  <c r="JF38" i="28"/>
  <c r="JG37" i="28"/>
  <c r="MG245" i="28"/>
  <c r="LV247" i="28"/>
  <c r="LJ247" i="28"/>
  <c r="LN247" i="28"/>
  <c r="LB247" i="28"/>
  <c r="LO247" i="28"/>
  <c r="LM247" i="28"/>
  <c r="LI247" i="28"/>
  <c r="LP247" i="28"/>
  <c r="LH247" i="28"/>
  <c r="LQ247" i="28"/>
  <c r="LG247" i="28"/>
  <c r="LR247" i="28"/>
  <c r="LK247" i="28"/>
  <c r="LS247" i="28"/>
  <c r="LE247" i="28"/>
  <c r="LT247" i="28"/>
  <c r="LF247" i="28"/>
  <c r="LU247" i="28"/>
  <c r="LW247" i="28"/>
  <c r="LD247" i="28"/>
  <c r="LC247" i="28"/>
  <c r="LL247" i="28"/>
  <c r="LX247" i="28"/>
  <c r="LY247" i="28"/>
  <c r="LU246" i="28"/>
  <c r="LL246" i="28"/>
  <c r="LM246" i="28"/>
  <c r="LV246" i="28"/>
  <c r="LB246" i="28"/>
  <c r="LJ246" i="28"/>
  <c r="LN246" i="28"/>
  <c r="LH246" i="28"/>
  <c r="LO246" i="28"/>
  <c r="LG246" i="28"/>
  <c r="LP246" i="28"/>
  <c r="LD246" i="28"/>
  <c r="LQ246" i="28"/>
  <c r="LI246" i="28"/>
  <c r="LR246" i="28"/>
  <c r="LF246" i="28"/>
  <c r="LS246" i="28"/>
  <c r="LE246" i="28"/>
  <c r="LT246" i="28"/>
  <c r="LC246" i="28"/>
  <c r="LK246" i="28"/>
  <c r="LW246" i="28"/>
  <c r="LX246" i="28"/>
  <c r="LY246" i="28"/>
  <c r="GW150" i="28" l="1"/>
  <c r="MG36" i="28"/>
  <c r="LX37" i="28"/>
  <c r="LK37" i="28"/>
  <c r="LI37" i="28"/>
  <c r="LL37" i="28"/>
  <c r="LV37" i="28"/>
  <c r="LR37" i="28"/>
  <c r="LP37" i="28"/>
  <c r="LO37" i="28"/>
  <c r="LW37" i="28"/>
  <c r="LJ37" i="28"/>
  <c r="LB37" i="28"/>
  <c r="LY37" i="28"/>
  <c r="LG37" i="28"/>
  <c r="LH37" i="28"/>
  <c r="LF37" i="28"/>
  <c r="LQ37" i="28"/>
  <c r="LC37" i="28"/>
  <c r="LN37" i="28"/>
  <c r="LE37" i="28"/>
  <c r="LD37" i="28"/>
  <c r="LS37" i="28"/>
  <c r="LM37" i="28"/>
  <c r="LU37" i="28"/>
  <c r="LT37" i="28"/>
  <c r="JF39" i="28"/>
  <c r="JG38" i="28"/>
  <c r="MG246" i="28"/>
  <c r="MG247" i="28"/>
  <c r="GW151" i="28" l="1"/>
  <c r="MG37" i="28"/>
  <c r="LH38" i="28"/>
  <c r="LR38" i="28"/>
  <c r="LK38" i="28"/>
  <c r="LW38" i="28"/>
  <c r="LB38" i="28"/>
  <c r="LJ38" i="28"/>
  <c r="LS38" i="28"/>
  <c r="LE38" i="28"/>
  <c r="LC38" i="28"/>
  <c r="LQ38" i="28"/>
  <c r="LO38" i="28"/>
  <c r="LN38" i="28"/>
  <c r="LI38" i="28"/>
  <c r="LG38" i="28"/>
  <c r="LM38" i="28"/>
  <c r="LF38" i="28"/>
  <c r="LU38" i="28"/>
  <c r="LD38" i="28"/>
  <c r="LP38" i="28"/>
  <c r="LY38" i="28"/>
  <c r="LV38" i="28"/>
  <c r="LX38" i="28"/>
  <c r="LL38" i="28"/>
  <c r="LT38" i="28"/>
  <c r="JF40" i="28"/>
  <c r="JG39" i="28"/>
  <c r="GW239" i="28"/>
  <c r="GW152" i="28" l="1"/>
  <c r="MG38" i="28"/>
  <c r="LX39" i="28"/>
  <c r="LK39" i="28"/>
  <c r="LI39" i="28"/>
  <c r="LR39" i="28"/>
  <c r="LQ39" i="28"/>
  <c r="LD39" i="28"/>
  <c r="LM39" i="28"/>
  <c r="LT39" i="28"/>
  <c r="LC39" i="28"/>
  <c r="LL39" i="28"/>
  <c r="LU39" i="28"/>
  <c r="LF39" i="28"/>
  <c r="LP39" i="28"/>
  <c r="LN39" i="28"/>
  <c r="LS39" i="28"/>
  <c r="LV39" i="28"/>
  <c r="LH39" i="28"/>
  <c r="LE39" i="28"/>
  <c r="LO39" i="28"/>
  <c r="LW39" i="28"/>
  <c r="LG39" i="28"/>
  <c r="LJ39" i="28"/>
  <c r="LY39" i="28"/>
  <c r="LB39" i="28"/>
  <c r="JF41" i="28"/>
  <c r="JG40" i="28"/>
  <c r="GW153" i="28" l="1"/>
  <c r="MG39" i="28"/>
  <c r="LH40" i="28"/>
  <c r="LC40" i="28"/>
  <c r="LS40" i="28"/>
  <c r="LQ40" i="28"/>
  <c r="LM40" i="28"/>
  <c r="LK40" i="28"/>
  <c r="LG40" i="28"/>
  <c r="LP40" i="28"/>
  <c r="LX40" i="28"/>
  <c r="LR40" i="28"/>
  <c r="LV40" i="28"/>
  <c r="LL40" i="28"/>
  <c r="LD40" i="28"/>
  <c r="LF40" i="28"/>
  <c r="LO40" i="28"/>
  <c r="LN40" i="28"/>
  <c r="LJ40" i="28"/>
  <c r="LY40" i="28"/>
  <c r="LW40" i="28"/>
  <c r="LU40" i="28"/>
  <c r="LE40" i="28"/>
  <c r="LB40" i="28"/>
  <c r="LI40" i="28"/>
  <c r="LT40" i="28"/>
  <c r="JF42" i="28"/>
  <c r="JG41" i="28"/>
  <c r="GW249" i="28"/>
  <c r="GW250" i="28" s="1"/>
  <c r="GW252" i="28"/>
  <c r="GW154" i="28" l="1"/>
  <c r="GW264" i="28"/>
  <c r="GW262" i="28"/>
  <c r="MG40" i="28"/>
  <c r="LK41" i="28"/>
  <c r="LX41" i="28"/>
  <c r="LL41" i="28"/>
  <c r="LO41" i="28"/>
  <c r="LJ41" i="28"/>
  <c r="LI41" i="28"/>
  <c r="LS41" i="28"/>
  <c r="LC41" i="28"/>
  <c r="LB41" i="28"/>
  <c r="LU41" i="28"/>
  <c r="LY41" i="28"/>
  <c r="LW41" i="28"/>
  <c r="LH41" i="28"/>
  <c r="LR41" i="28"/>
  <c r="LE41" i="28"/>
  <c r="LN41" i="28"/>
  <c r="LV41" i="28"/>
  <c r="LD41" i="28"/>
  <c r="LT41" i="28"/>
  <c r="LF41" i="28"/>
  <c r="LQ41" i="28"/>
  <c r="LP41" i="28"/>
  <c r="LG41" i="28"/>
  <c r="LM41" i="28"/>
  <c r="JF43" i="28"/>
  <c r="JG42" i="28"/>
  <c r="GW155" i="28" l="1"/>
  <c r="MG41" i="28"/>
  <c r="LR42" i="28"/>
  <c r="LF42" i="28"/>
  <c r="LN42" i="28"/>
  <c r="LL42" i="28"/>
  <c r="LQ42" i="28"/>
  <c r="LI42" i="28"/>
  <c r="LM42" i="28"/>
  <c r="LD42" i="28"/>
  <c r="LB42" i="28"/>
  <c r="LE42" i="28"/>
  <c r="LJ42" i="28"/>
  <c r="LY42" i="28"/>
  <c r="LX42" i="28"/>
  <c r="LU42" i="28"/>
  <c r="LW42" i="28"/>
  <c r="LH42" i="28"/>
  <c r="LP42" i="28"/>
  <c r="LK42" i="28"/>
  <c r="LV42" i="28"/>
  <c r="LS42" i="28"/>
  <c r="LT42" i="28"/>
  <c r="LG42" i="28"/>
  <c r="LC42" i="28"/>
  <c r="LO42" i="28"/>
  <c r="JF44" i="28"/>
  <c r="JG43" i="28"/>
  <c r="GW169" i="28" l="1"/>
  <c r="MG42" i="28"/>
  <c r="LI43" i="28"/>
  <c r="LX43" i="28"/>
  <c r="LV43" i="28"/>
  <c r="LD43" i="28"/>
  <c r="LR43" i="28"/>
  <c r="LE43" i="28"/>
  <c r="LT43" i="28"/>
  <c r="LM43" i="28"/>
  <c r="LL43" i="28"/>
  <c r="LH43" i="28"/>
  <c r="LF43" i="28"/>
  <c r="LO43" i="28"/>
  <c r="LU43" i="28"/>
  <c r="LC43" i="28"/>
  <c r="LK43" i="28"/>
  <c r="LP43" i="28"/>
  <c r="LN43" i="28"/>
  <c r="LS43" i="28"/>
  <c r="LW43" i="28"/>
  <c r="LJ43" i="28"/>
  <c r="LG43" i="28"/>
  <c r="LQ43" i="28"/>
  <c r="LY43" i="28"/>
  <c r="LB43" i="28"/>
  <c r="JF45" i="28"/>
  <c r="JG44" i="28"/>
  <c r="GW170" i="28" l="1"/>
  <c r="MG43" i="28"/>
  <c r="LW44" i="28"/>
  <c r="LO44" i="28"/>
  <c r="LK44" i="28"/>
  <c r="LI44" i="28"/>
  <c r="LV44" i="28"/>
  <c r="LE44" i="28"/>
  <c r="LD44" i="28"/>
  <c r="LY44" i="28"/>
  <c r="LC44" i="28"/>
  <c r="LM44" i="28"/>
  <c r="LU44" i="28"/>
  <c r="LN44" i="28"/>
  <c r="LQ44" i="28"/>
  <c r="LT44" i="28"/>
  <c r="LS44" i="28"/>
  <c r="LB44" i="28"/>
  <c r="LG44" i="28"/>
  <c r="LH44" i="28"/>
  <c r="LL44" i="28"/>
  <c r="LR44" i="28"/>
  <c r="LJ44" i="28"/>
  <c r="LF44" i="28"/>
  <c r="LP44" i="28"/>
  <c r="LX44" i="28"/>
  <c r="JF46" i="28"/>
  <c r="JG45" i="28"/>
  <c r="GW171" i="28" l="1"/>
  <c r="MG44" i="28"/>
  <c r="LD45" i="28"/>
  <c r="LI45" i="28"/>
  <c r="LK45" i="28"/>
  <c r="LF45" i="28"/>
  <c r="LO45" i="28"/>
  <c r="LN45" i="28"/>
  <c r="LJ45" i="28"/>
  <c r="LG45" i="28"/>
  <c r="LC45" i="28"/>
  <c r="LM45" i="28"/>
  <c r="LU45" i="28"/>
  <c r="LY45" i="28"/>
  <c r="LX45" i="28"/>
  <c r="LW45" i="28"/>
  <c r="LR45" i="28"/>
  <c r="LL45" i="28"/>
  <c r="LP45" i="28"/>
  <c r="LT45" i="28"/>
  <c r="LH45" i="28"/>
  <c r="LS45" i="28"/>
  <c r="LE45" i="28"/>
  <c r="LB45" i="28"/>
  <c r="LV45" i="28"/>
  <c r="LQ45" i="28"/>
  <c r="JF47" i="28"/>
  <c r="JG46" i="28"/>
  <c r="GW172" i="28" l="1"/>
  <c r="MG45" i="28"/>
  <c r="LV46" i="28"/>
  <c r="LC46" i="28"/>
  <c r="LI46" i="28"/>
  <c r="LG46" i="28"/>
  <c r="LD46" i="28"/>
  <c r="LF46" i="28"/>
  <c r="LU46" i="28"/>
  <c r="LS46" i="28"/>
  <c r="LJ46" i="28"/>
  <c r="LT46" i="28"/>
  <c r="LR46" i="28"/>
  <c r="LW46" i="28"/>
  <c r="LB46" i="28"/>
  <c r="LQ46" i="28"/>
  <c r="LO46" i="28"/>
  <c r="LN46" i="28"/>
  <c r="LM46" i="28"/>
  <c r="LX46" i="28"/>
  <c r="LE46" i="28"/>
  <c r="LP46" i="28"/>
  <c r="LH46" i="28"/>
  <c r="LL46" i="28"/>
  <c r="LK46" i="28"/>
  <c r="LY46" i="28"/>
  <c r="JF48" i="28"/>
  <c r="JG47" i="28"/>
  <c r="GW173" i="28" l="1"/>
  <c r="GW174" i="28" s="1"/>
  <c r="MG46" i="28"/>
  <c r="LU47" i="28"/>
  <c r="LX47" i="28"/>
  <c r="LQ47" i="28"/>
  <c r="LP47" i="28"/>
  <c r="LR47" i="28"/>
  <c r="LN47" i="28"/>
  <c r="LI47" i="28"/>
  <c r="LM47" i="28"/>
  <c r="LD47" i="28"/>
  <c r="LT47" i="28"/>
  <c r="LV47" i="28"/>
  <c r="LG47" i="28"/>
  <c r="LY47" i="28"/>
  <c r="LO47" i="28"/>
  <c r="LE47" i="28"/>
  <c r="LL47" i="28"/>
  <c r="LB47" i="28"/>
  <c r="LJ47" i="28"/>
  <c r="LK47" i="28"/>
  <c r="LF47" i="28"/>
  <c r="LW47" i="28"/>
  <c r="LS47" i="28"/>
  <c r="LC47" i="28"/>
  <c r="LH47" i="28"/>
  <c r="JF49" i="28"/>
  <c r="JG48" i="28"/>
  <c r="GW175" i="28" l="1"/>
  <c r="GW176" i="28" s="1"/>
  <c r="GW177" i="28" s="1"/>
  <c r="GW178" i="28" s="1"/>
  <c r="MG47" i="28"/>
  <c r="LR48" i="28"/>
  <c r="LG48" i="28"/>
  <c r="LN48" i="28"/>
  <c r="LL48" i="28"/>
  <c r="LO48" i="28"/>
  <c r="LB48" i="28"/>
  <c r="LJ48" i="28"/>
  <c r="LH48" i="28"/>
  <c r="LE48" i="28"/>
  <c r="LX48" i="28"/>
  <c r="LM48" i="28"/>
  <c r="LF48" i="28"/>
  <c r="LS48" i="28"/>
  <c r="LK48" i="28"/>
  <c r="LT48" i="28"/>
  <c r="LP48" i="28"/>
  <c r="LC48" i="28"/>
  <c r="LU48" i="28"/>
  <c r="LV48" i="28"/>
  <c r="LQ48" i="28"/>
  <c r="LW48" i="28"/>
  <c r="LY48" i="28"/>
  <c r="LI48" i="28"/>
  <c r="LD48" i="28"/>
  <c r="JF50" i="28"/>
  <c r="JG49" i="28"/>
  <c r="GW179" i="28" l="1"/>
  <c r="GW184" i="28" s="1"/>
  <c r="GW185" i="28" s="1"/>
  <c r="GW189" i="28" s="1"/>
  <c r="GW190" i="28" s="1"/>
  <c r="GW191" i="28" s="1"/>
  <c r="GW192" i="28" s="1"/>
  <c r="GW193" i="28" s="1"/>
  <c r="GW194" i="28" s="1"/>
  <c r="GW195" i="28" s="1"/>
  <c r="GW196" i="28" s="1"/>
  <c r="GW197" i="28" s="1"/>
  <c r="GW198" i="28" s="1"/>
  <c r="GW199" i="28" s="1"/>
  <c r="GW200" i="28" s="1"/>
  <c r="GW201" i="28" s="1"/>
  <c r="GW202" i="28" s="1"/>
  <c r="GW203" i="28" s="1"/>
  <c r="GW204" i="28" s="1"/>
  <c r="GW205" i="28" s="1"/>
  <c r="GW206" i="28" s="1"/>
  <c r="GW207" i="28" s="1"/>
  <c r="GW208" i="28" s="1"/>
  <c r="GW209" i="28" s="1"/>
  <c r="GW210" i="28" s="1"/>
  <c r="GW211" i="28" s="1"/>
  <c r="GW212" i="28" s="1"/>
  <c r="GW213" i="28" s="1"/>
  <c r="GW214" i="28" s="1"/>
  <c r="GW215" i="28" s="1"/>
  <c r="GW216" i="28" s="1"/>
  <c r="GW217" i="28" s="1"/>
  <c r="GW218" i="28" s="1"/>
  <c r="GW219" i="28" s="1"/>
  <c r="GW220" i="28" s="1"/>
  <c r="GW221" i="28" s="1"/>
  <c r="GW222" i="28" s="1"/>
  <c r="GW223" i="28" s="1"/>
  <c r="GW224" i="28" s="1"/>
  <c r="GW225" i="28" s="1"/>
  <c r="GW226" i="28" s="1"/>
  <c r="GW227" i="28" s="1"/>
  <c r="GW228" i="28" s="1"/>
  <c r="GW229" i="28" s="1"/>
  <c r="GW230" i="28" s="1"/>
  <c r="GW232" i="28" s="1"/>
  <c r="GW236" i="28" s="1"/>
  <c r="GW237" i="28" s="1"/>
  <c r="MG48" i="28"/>
  <c r="JF51" i="28"/>
  <c r="JG50" i="28"/>
  <c r="LK49" i="28"/>
  <c r="LN49" i="28"/>
  <c r="LQ49" i="28"/>
  <c r="LS49" i="28"/>
  <c r="LH49" i="28"/>
  <c r="LV49" i="28"/>
  <c r="LJ49" i="28"/>
  <c r="LP49" i="28"/>
  <c r="LF49" i="28"/>
  <c r="LL49" i="28"/>
  <c r="LX49" i="28"/>
  <c r="LB49" i="28"/>
  <c r="LR49" i="28"/>
  <c r="LO49" i="28"/>
  <c r="LG49" i="28"/>
  <c r="LY49" i="28"/>
  <c r="LI49" i="28"/>
  <c r="LC49" i="28"/>
  <c r="LE49" i="28"/>
  <c r="LU49" i="28"/>
  <c r="LT49" i="28"/>
  <c r="LW49" i="28"/>
  <c r="LD49" i="28"/>
  <c r="LM49" i="28"/>
  <c r="GW240" i="28" l="1"/>
  <c r="GW241" i="28" s="1"/>
  <c r="GW253" i="28" s="1"/>
  <c r="GW254" i="28" s="1"/>
  <c r="GW255" i="28" s="1"/>
  <c r="GW256" i="28" s="1"/>
  <c r="GW257" i="28" s="1"/>
  <c r="GW258" i="28" s="1"/>
  <c r="GW261" i="28" s="1"/>
  <c r="GW265" i="28" s="1"/>
  <c r="GW266" i="28" s="1"/>
  <c r="MG49" i="28"/>
  <c r="LR50" i="28"/>
  <c r="LO50" i="28"/>
  <c r="LN50" i="28"/>
  <c r="LS50" i="28"/>
  <c r="LI50" i="28"/>
  <c r="LP50" i="28"/>
  <c r="LB50" i="28"/>
  <c r="LD50" i="28"/>
  <c r="LQ50" i="28"/>
  <c r="LW50" i="28"/>
  <c r="LH50" i="28"/>
  <c r="LM50" i="28"/>
  <c r="LX50" i="28"/>
  <c r="LL50" i="28"/>
  <c r="LU50" i="28"/>
  <c r="LJ50" i="28"/>
  <c r="LV50" i="28"/>
  <c r="LC50" i="28"/>
  <c r="LF50" i="28"/>
  <c r="LE50" i="28"/>
  <c r="LK50" i="28"/>
  <c r="LT50" i="28"/>
  <c r="LY50" i="28"/>
  <c r="LG50" i="28"/>
  <c r="JF52" i="28"/>
  <c r="JG51" i="28"/>
  <c r="GW294" i="28" l="1"/>
  <c r="GW295" i="28" s="1"/>
  <c r="GW296" i="28" s="1"/>
  <c r="GW297" i="28" s="1"/>
  <c r="GW298" i="28" s="1"/>
  <c r="GW299" i="28" s="1"/>
  <c r="GW300" i="28" s="1"/>
  <c r="GW301" i="28" s="1"/>
  <c r="MG50" i="28"/>
  <c r="LH51" i="28"/>
  <c r="LI51" i="28"/>
  <c r="LG51" i="28"/>
  <c r="LU51" i="28"/>
  <c r="LV51" i="28"/>
  <c r="LS51" i="28"/>
  <c r="LL51" i="28"/>
  <c r="LK51" i="28"/>
  <c r="LM51" i="28"/>
  <c r="LW51" i="28"/>
  <c r="LD51" i="28"/>
  <c r="LT51" i="28"/>
  <c r="LR51" i="28"/>
  <c r="LF51" i="28"/>
  <c r="LC51" i="28"/>
  <c r="LY51" i="28"/>
  <c r="LN51" i="28"/>
  <c r="LX51" i="28"/>
  <c r="LP51" i="28"/>
  <c r="LO51" i="28"/>
  <c r="LB51" i="28"/>
  <c r="LE51" i="28"/>
  <c r="LQ51" i="28"/>
  <c r="LJ51" i="28"/>
  <c r="JF53" i="28"/>
  <c r="JG52" i="28"/>
  <c r="GW13" i="28" l="1"/>
  <c r="GX15" i="28" s="1"/>
  <c r="MG51" i="28"/>
  <c r="LS52" i="28"/>
  <c r="LF52" i="28"/>
  <c r="LR52" i="28"/>
  <c r="LJ52" i="28"/>
  <c r="LK52" i="28"/>
  <c r="LW52" i="28"/>
  <c r="LN52" i="28"/>
  <c r="LG52" i="28"/>
  <c r="LX52" i="28"/>
  <c r="LD52" i="28"/>
  <c r="LV52" i="28"/>
  <c r="LC52" i="28"/>
  <c r="LP52" i="28"/>
  <c r="LL52" i="28"/>
  <c r="LU52" i="28"/>
  <c r="LQ52" i="28"/>
  <c r="LH52" i="28"/>
  <c r="LB52" i="28"/>
  <c r="LY52" i="28"/>
  <c r="LT52" i="28"/>
  <c r="LO52" i="28"/>
  <c r="LE52" i="28"/>
  <c r="LM52" i="28"/>
  <c r="LI52" i="28"/>
  <c r="JF54" i="28"/>
  <c r="JG53" i="28"/>
  <c r="GX16" i="28" l="1"/>
  <c r="GY15" i="28"/>
  <c r="HA15" i="28" s="1"/>
  <c r="MG52" i="28"/>
  <c r="LK53" i="28"/>
  <c r="LV53" i="28"/>
  <c r="LU53" i="28"/>
  <c r="LH53" i="28"/>
  <c r="LX53" i="28"/>
  <c r="LO53" i="28"/>
  <c r="LY53" i="28"/>
  <c r="LD53" i="28"/>
  <c r="LF53" i="28"/>
  <c r="LS53" i="28"/>
  <c r="LB53" i="28"/>
  <c r="LR53" i="28"/>
  <c r="LL53" i="28"/>
  <c r="LI53" i="28"/>
  <c r="LM53" i="28"/>
  <c r="LE53" i="28"/>
  <c r="LP53" i="28"/>
  <c r="LG53" i="28"/>
  <c r="LT53" i="28"/>
  <c r="LN53" i="28"/>
  <c r="LW53" i="28"/>
  <c r="LJ53" i="28"/>
  <c r="LQ53" i="28"/>
  <c r="LC53" i="28"/>
  <c r="JF55" i="28"/>
  <c r="JG54" i="28"/>
  <c r="HE15" i="28" l="1"/>
  <c r="HC15" i="28" s="1"/>
  <c r="HB15" i="28"/>
  <c r="GX17" i="28"/>
  <c r="GY16" i="28"/>
  <c r="HA16" i="28" s="1"/>
  <c r="MG53" i="28"/>
  <c r="LW54" i="28"/>
  <c r="LC54" i="28"/>
  <c r="LP54" i="28"/>
  <c r="LG54" i="28"/>
  <c r="LM54" i="28"/>
  <c r="LN54" i="28"/>
  <c r="LV54" i="28"/>
  <c r="LD54" i="28"/>
  <c r="LY54" i="28"/>
  <c r="LI54" i="28"/>
  <c r="LS54" i="28"/>
  <c r="LH54" i="28"/>
  <c r="LF54" i="28"/>
  <c r="LQ54" i="28"/>
  <c r="LL54" i="28"/>
  <c r="LE54" i="28"/>
  <c r="LK54" i="28"/>
  <c r="LR54" i="28"/>
  <c r="LU54" i="28"/>
  <c r="LO54" i="28"/>
  <c r="LB54" i="28"/>
  <c r="LX54" i="28"/>
  <c r="LT54" i="28"/>
  <c r="LJ54" i="28"/>
  <c r="JF56" i="28"/>
  <c r="JG55" i="28"/>
  <c r="GY17" i="28" l="1"/>
  <c r="HA17" i="28" s="1"/>
  <c r="GX18" i="28"/>
  <c r="HB17" i="28"/>
  <c r="HE17" i="28"/>
  <c r="HE16" i="28"/>
  <c r="HB16" i="28"/>
  <c r="GZ15" i="28"/>
  <c r="HD15" i="28" s="1"/>
  <c r="MG54" i="28"/>
  <c r="LQ55" i="28"/>
  <c r="LL55" i="28"/>
  <c r="LF55" i="28"/>
  <c r="LM55" i="28"/>
  <c r="LC55" i="28"/>
  <c r="LH55" i="28"/>
  <c r="LY55" i="28"/>
  <c r="LB55" i="28"/>
  <c r="LW55" i="28"/>
  <c r="LT55" i="28"/>
  <c r="LN55" i="28"/>
  <c r="LG55" i="28"/>
  <c r="LU55" i="28"/>
  <c r="LK55" i="28"/>
  <c r="LR55" i="28"/>
  <c r="LO55" i="28"/>
  <c r="LJ55" i="28"/>
  <c r="LS55" i="28"/>
  <c r="LD55" i="28"/>
  <c r="LE55" i="28"/>
  <c r="LX55" i="28"/>
  <c r="LP55" i="28"/>
  <c r="LV55" i="28"/>
  <c r="LI55" i="28"/>
  <c r="JF57" i="28"/>
  <c r="JG56" i="28"/>
  <c r="HC17" i="28" l="1"/>
  <c r="HF15" i="28"/>
  <c r="HF16" i="28"/>
  <c r="HC16" i="28"/>
  <c r="GY18" i="28"/>
  <c r="HA18" i="28" s="1"/>
  <c r="GX19" i="28"/>
  <c r="HE18" i="28"/>
  <c r="GZ16" i="28"/>
  <c r="HD16" i="28" s="1"/>
  <c r="GZ17" i="28"/>
  <c r="HD17" i="28" s="1"/>
  <c r="MG55" i="28"/>
  <c r="LG56" i="28"/>
  <c r="LH56" i="28"/>
  <c r="LK56" i="28"/>
  <c r="LM56" i="28"/>
  <c r="LR56" i="28"/>
  <c r="LI56" i="28"/>
  <c r="LX56" i="28"/>
  <c r="LL56" i="28"/>
  <c r="LE56" i="28"/>
  <c r="LY56" i="28"/>
  <c r="LD56" i="28"/>
  <c r="LV56" i="28"/>
  <c r="LP56" i="28"/>
  <c r="LF56" i="28"/>
  <c r="LU56" i="28"/>
  <c r="LO56" i="28"/>
  <c r="LJ56" i="28"/>
  <c r="LN56" i="28"/>
  <c r="LS56" i="28"/>
  <c r="LT56" i="28"/>
  <c r="LB56" i="28"/>
  <c r="LQ56" i="28"/>
  <c r="LW56" i="28"/>
  <c r="LC56" i="28"/>
  <c r="JF58" i="28"/>
  <c r="JG57" i="28"/>
  <c r="HC18" i="28" l="1"/>
  <c r="HB18" i="28"/>
  <c r="GX20" i="28"/>
  <c r="GY19" i="28"/>
  <c r="HA19" i="28" s="1"/>
  <c r="GZ18" i="28"/>
  <c r="HD18" i="28" s="1"/>
  <c r="HF17" i="28"/>
  <c r="MG56" i="28"/>
  <c r="LK57" i="28"/>
  <c r="LO57" i="28"/>
  <c r="LS57" i="28"/>
  <c r="LF57" i="28"/>
  <c r="LJ57" i="28"/>
  <c r="LE57" i="28"/>
  <c r="LM57" i="28"/>
  <c r="LD57" i="28"/>
  <c r="LY57" i="28"/>
  <c r="LL57" i="28"/>
  <c r="LH57" i="28"/>
  <c r="LG57" i="28"/>
  <c r="LX57" i="28"/>
  <c r="LI57" i="28"/>
  <c r="LU57" i="28"/>
  <c r="LT57" i="28"/>
  <c r="LV57" i="28"/>
  <c r="LN57" i="28"/>
  <c r="LR57" i="28"/>
  <c r="LB57" i="28"/>
  <c r="LW57" i="28"/>
  <c r="LC57" i="28"/>
  <c r="LP57" i="28"/>
  <c r="LQ57" i="28"/>
  <c r="JF59" i="28"/>
  <c r="JG58" i="28"/>
  <c r="HB19" i="28" l="1"/>
  <c r="GX21" i="28"/>
  <c r="GY20" i="28"/>
  <c r="HA20" i="28" s="1"/>
  <c r="HE19" i="28"/>
  <c r="GZ19" i="28"/>
  <c r="HD19" i="28" s="1"/>
  <c r="MG57" i="28"/>
  <c r="LR58" i="28"/>
  <c r="LK58" i="28"/>
  <c r="LJ58" i="28"/>
  <c r="LV58" i="28"/>
  <c r="LD58" i="28"/>
  <c r="LX58" i="28"/>
  <c r="LG58" i="28"/>
  <c r="LU58" i="28"/>
  <c r="LL58" i="28"/>
  <c r="LE58" i="28"/>
  <c r="LS58" i="28"/>
  <c r="LQ58" i="28"/>
  <c r="LB58" i="28"/>
  <c r="LY58" i="28"/>
  <c r="LN58" i="28"/>
  <c r="LP58" i="28"/>
  <c r="LT58" i="28"/>
  <c r="LM58" i="28"/>
  <c r="LF58" i="28"/>
  <c r="LH58" i="28"/>
  <c r="LO58" i="28"/>
  <c r="LI58" i="28"/>
  <c r="LC58" i="28"/>
  <c r="LW58" i="28"/>
  <c r="JF60" i="28"/>
  <c r="JG59" i="28"/>
  <c r="GY21" i="28" l="1"/>
  <c r="HA21" i="28" s="1"/>
  <c r="HE21" i="28"/>
  <c r="GX22" i="28"/>
  <c r="HE20" i="28"/>
  <c r="HC19" i="28"/>
  <c r="HF19" i="28"/>
  <c r="HF18" i="28"/>
  <c r="HB20" i="28"/>
  <c r="MG58" i="28"/>
  <c r="LT59" i="28"/>
  <c r="LU59" i="28"/>
  <c r="LV59" i="28"/>
  <c r="LO59" i="28"/>
  <c r="LP59" i="28"/>
  <c r="LG59" i="28"/>
  <c r="LN59" i="28"/>
  <c r="LL59" i="28"/>
  <c r="LI59" i="28"/>
  <c r="LD59" i="28"/>
  <c r="LC59" i="28"/>
  <c r="LK59" i="28"/>
  <c r="LJ59" i="28"/>
  <c r="LE59" i="28"/>
  <c r="LF59" i="28"/>
  <c r="LR59" i="28"/>
  <c r="LQ59" i="28"/>
  <c r="LW59" i="28"/>
  <c r="LB59" i="28"/>
  <c r="LH59" i="28"/>
  <c r="LX59" i="28"/>
  <c r="LM59" i="28"/>
  <c r="LY59" i="28"/>
  <c r="LS59" i="28"/>
  <c r="JF61" i="28"/>
  <c r="JG60" i="28"/>
  <c r="HC20" i="28" l="1"/>
  <c r="HF20" i="28"/>
  <c r="HC21" i="28"/>
  <c r="GZ21" i="28"/>
  <c r="GX23" i="28"/>
  <c r="GY22" i="28"/>
  <c r="HA22" i="28" s="1"/>
  <c r="HB21" i="28"/>
  <c r="GZ20" i="28"/>
  <c r="HD20" i="28" s="1"/>
  <c r="MG59" i="28"/>
  <c r="LS60" i="28"/>
  <c r="LC60" i="28"/>
  <c r="LQ60" i="28"/>
  <c r="LJ60" i="28"/>
  <c r="LY60" i="28"/>
  <c r="LD60" i="28"/>
  <c r="LW60" i="28"/>
  <c r="LE60" i="28"/>
  <c r="LL60" i="28"/>
  <c r="LU60" i="28"/>
  <c r="LP60" i="28"/>
  <c r="LO60" i="28"/>
  <c r="LX60" i="28"/>
  <c r="LF60" i="28"/>
  <c r="LH60" i="28"/>
  <c r="LG60" i="28"/>
  <c r="LI60" i="28"/>
  <c r="LN60" i="28"/>
  <c r="LK60" i="28"/>
  <c r="LB60" i="28"/>
  <c r="LR60" i="28"/>
  <c r="LT60" i="28"/>
  <c r="LV60" i="28"/>
  <c r="LM60" i="28"/>
  <c r="JF62" i="28"/>
  <c r="JG61" i="28"/>
  <c r="HD21" i="28" l="1"/>
  <c r="HB22" i="28"/>
  <c r="HE22" i="28"/>
  <c r="GY23" i="28"/>
  <c r="HA23" i="28" s="1"/>
  <c r="GX24" i="28"/>
  <c r="MG60" i="28"/>
  <c r="JF63" i="28"/>
  <c r="JG62" i="28"/>
  <c r="LV61" i="28"/>
  <c r="LU61" i="28"/>
  <c r="LB61" i="28"/>
  <c r="LH61" i="28"/>
  <c r="LY61" i="28"/>
  <c r="LO61" i="28"/>
  <c r="LT61" i="28"/>
  <c r="LQ61" i="28"/>
  <c r="LW61" i="28"/>
  <c r="LJ61" i="28"/>
  <c r="LS61" i="28"/>
  <c r="LM61" i="28"/>
  <c r="LK61" i="28"/>
  <c r="LE61" i="28"/>
  <c r="LX61" i="28"/>
  <c r="LP61" i="28"/>
  <c r="LG61" i="28"/>
  <c r="LD61" i="28"/>
  <c r="LI61" i="28"/>
  <c r="LF61" i="28"/>
  <c r="LC61" i="28"/>
  <c r="LR61" i="28"/>
  <c r="LN61" i="28"/>
  <c r="LL61" i="28"/>
  <c r="HC22" i="28" l="1"/>
  <c r="HF21" i="28"/>
  <c r="HB23" i="28"/>
  <c r="HE23" i="28"/>
  <c r="HF22" i="28" s="1"/>
  <c r="GY24" i="28"/>
  <c r="HA24" i="28" s="1"/>
  <c r="GX25" i="28"/>
  <c r="GZ22" i="28"/>
  <c r="HD22" i="28" s="1"/>
  <c r="MG61" i="28"/>
  <c r="LJ62" i="28"/>
  <c r="LL62" i="28"/>
  <c r="LN62" i="28"/>
  <c r="LD62" i="28"/>
  <c r="LG62" i="28"/>
  <c r="LX62" i="28"/>
  <c r="LT62" i="28"/>
  <c r="LI62" i="28"/>
  <c r="LP62" i="28"/>
  <c r="LY62" i="28"/>
  <c r="LK62" i="28"/>
  <c r="LW62" i="28"/>
  <c r="LO62" i="28"/>
  <c r="LB62" i="28"/>
  <c r="LS62" i="28"/>
  <c r="LC62" i="28"/>
  <c r="LU62" i="28"/>
  <c r="LE62" i="28"/>
  <c r="LF62" i="28"/>
  <c r="LM62" i="28"/>
  <c r="LQ62" i="28"/>
  <c r="LV62" i="28"/>
  <c r="LR62" i="28"/>
  <c r="LH62" i="28"/>
  <c r="JF64" i="28"/>
  <c r="JG63" i="28"/>
  <c r="HE24" i="28" l="1"/>
  <c r="HC24" i="28" s="1"/>
  <c r="GY25" i="28"/>
  <c r="HA25" i="28" s="1"/>
  <c r="GX26" i="28"/>
  <c r="HE25" i="28"/>
  <c r="HB25" i="28"/>
  <c r="HB24" i="28"/>
  <c r="HC23" i="28"/>
  <c r="HF23" i="28"/>
  <c r="GZ23" i="28"/>
  <c r="HD23" i="28" s="1"/>
  <c r="MG62" i="28"/>
  <c r="LD63" i="28"/>
  <c r="LY63" i="28"/>
  <c r="LW63" i="28"/>
  <c r="LT63" i="28"/>
  <c r="LF63" i="28"/>
  <c r="LP63" i="28"/>
  <c r="LX63" i="28"/>
  <c r="LV63" i="28"/>
  <c r="LG63" i="28"/>
  <c r="LI63" i="28"/>
  <c r="LM63" i="28"/>
  <c r="LC63" i="28"/>
  <c r="LR63" i="28"/>
  <c r="LN63" i="28"/>
  <c r="LB63" i="28"/>
  <c r="LL63" i="28"/>
  <c r="LS63" i="28"/>
  <c r="LO63" i="28"/>
  <c r="LE63" i="28"/>
  <c r="LU63" i="28"/>
  <c r="LK63" i="28"/>
  <c r="LJ63" i="28"/>
  <c r="LH63" i="28"/>
  <c r="LQ63" i="28"/>
  <c r="JF65" i="28"/>
  <c r="JG64" i="28"/>
  <c r="HF24" i="28" l="1"/>
  <c r="HC25" i="28"/>
  <c r="GX27" i="28"/>
  <c r="GY26" i="28"/>
  <c r="HA26" i="28" s="1"/>
  <c r="HE26" i="28"/>
  <c r="GZ25" i="28"/>
  <c r="HD25" i="28" s="1"/>
  <c r="GZ24" i="28"/>
  <c r="HD24" i="28" s="1"/>
  <c r="MG63" i="28"/>
  <c r="LH64" i="28"/>
  <c r="LR64" i="28"/>
  <c r="LV64" i="28"/>
  <c r="LJ64" i="28"/>
  <c r="LO64" i="28"/>
  <c r="LI64" i="28"/>
  <c r="LF64" i="28"/>
  <c r="LN64" i="28"/>
  <c r="LL64" i="28"/>
  <c r="LB64" i="28"/>
  <c r="LK64" i="28"/>
  <c r="LC64" i="28"/>
  <c r="LE64" i="28"/>
  <c r="LG64" i="28"/>
  <c r="LP64" i="28"/>
  <c r="LT64" i="28"/>
  <c r="LQ64" i="28"/>
  <c r="LD64" i="28"/>
  <c r="LU64" i="28"/>
  <c r="LS64" i="28"/>
  <c r="LY64" i="28"/>
  <c r="LM64" i="28"/>
  <c r="LX64" i="28"/>
  <c r="LW64" i="28"/>
  <c r="JF66" i="28"/>
  <c r="JG65" i="28"/>
  <c r="HC26" i="28" l="1"/>
  <c r="GZ26" i="28"/>
  <c r="GX28" i="28"/>
  <c r="GY27" i="28"/>
  <c r="HA27" i="28" s="1"/>
  <c r="HF25" i="28"/>
  <c r="HB26" i="28"/>
  <c r="MG64" i="28"/>
  <c r="LK65" i="28"/>
  <c r="LJ65" i="28"/>
  <c r="LE65" i="28"/>
  <c r="LG65" i="28"/>
  <c r="LD65" i="28"/>
  <c r="LV65" i="28"/>
  <c r="LR65" i="28"/>
  <c r="LU65" i="28"/>
  <c r="LM65" i="28"/>
  <c r="LW65" i="28"/>
  <c r="LN65" i="28"/>
  <c r="LC65" i="28"/>
  <c r="LX65" i="28"/>
  <c r="LB65" i="28"/>
  <c r="LH65" i="28"/>
  <c r="LF65" i="28"/>
  <c r="LL65" i="28"/>
  <c r="LO65" i="28"/>
  <c r="LY65" i="28"/>
  <c r="LT65" i="28"/>
  <c r="LQ65" i="28"/>
  <c r="LP65" i="28"/>
  <c r="LS65" i="28"/>
  <c r="LI65" i="28"/>
  <c r="JF67" i="28"/>
  <c r="JG66" i="28"/>
  <c r="HD26" i="28" l="1"/>
  <c r="GY28" i="28"/>
  <c r="HA28" i="28" s="1"/>
  <c r="GX29" i="28"/>
  <c r="HE27" i="28"/>
  <c r="HB27" i="28"/>
  <c r="MG65" i="28"/>
  <c r="LL66" i="28"/>
  <c r="LO66" i="28"/>
  <c r="LF66" i="28"/>
  <c r="LE66" i="28"/>
  <c r="LS66" i="28"/>
  <c r="LN66" i="28"/>
  <c r="LC66" i="28"/>
  <c r="LT66" i="28"/>
  <c r="LK66" i="28"/>
  <c r="LG66" i="28"/>
  <c r="LM66" i="28"/>
  <c r="LH66" i="28"/>
  <c r="LV66" i="28"/>
  <c r="LI66" i="28"/>
  <c r="LJ66" i="28"/>
  <c r="LU66" i="28"/>
  <c r="LR66" i="28"/>
  <c r="LB66" i="28"/>
  <c r="LP66" i="28"/>
  <c r="LD66" i="28"/>
  <c r="LW66" i="28"/>
  <c r="LY66" i="28"/>
  <c r="LQ66" i="28"/>
  <c r="LX66" i="28"/>
  <c r="JF68" i="28"/>
  <c r="JG67" i="28"/>
  <c r="GY29" i="28" l="1"/>
  <c r="HA29" i="28" s="1"/>
  <c r="GX30" i="28"/>
  <c r="HE29" i="28"/>
  <c r="HB28" i="28"/>
  <c r="HC27" i="28"/>
  <c r="HF26" i="28"/>
  <c r="HE28" i="28"/>
  <c r="HF27" i="28" s="1"/>
  <c r="GZ27" i="28"/>
  <c r="HD27" i="28" s="1"/>
  <c r="MG66" i="28"/>
  <c r="LK67" i="28"/>
  <c r="LJ67" i="28"/>
  <c r="LI67" i="28"/>
  <c r="LB67" i="28"/>
  <c r="LS67" i="28"/>
  <c r="LL67" i="28"/>
  <c r="LN67" i="28"/>
  <c r="LD67" i="28"/>
  <c r="LY67" i="28"/>
  <c r="LV67" i="28"/>
  <c r="LM67" i="28"/>
  <c r="LO67" i="28"/>
  <c r="LT67" i="28"/>
  <c r="LR67" i="28"/>
  <c r="LG67" i="28"/>
  <c r="LP67" i="28"/>
  <c r="LQ67" i="28"/>
  <c r="LU67" i="28"/>
  <c r="LH67" i="28"/>
  <c r="LC67" i="28"/>
  <c r="LF67" i="28"/>
  <c r="LW67" i="28"/>
  <c r="LX67" i="28"/>
  <c r="LE67" i="28"/>
  <c r="JF69" i="28"/>
  <c r="JG68" i="28"/>
  <c r="HF28" i="28" l="1"/>
  <c r="HC28" i="28"/>
  <c r="HC29" i="28"/>
  <c r="GZ28" i="28"/>
  <c r="HD28" i="28" s="1"/>
  <c r="HB29" i="28"/>
  <c r="GY30" i="28"/>
  <c r="HA30" i="28" s="1"/>
  <c r="GX31" i="28"/>
  <c r="GZ29" i="28"/>
  <c r="HD29" i="28" s="1"/>
  <c r="MG67" i="28"/>
  <c r="LU68" i="28"/>
  <c r="LN68" i="28"/>
  <c r="LH68" i="28"/>
  <c r="LJ68" i="28"/>
  <c r="LC68" i="28"/>
  <c r="LT68" i="28"/>
  <c r="LW68" i="28"/>
  <c r="LM68" i="28"/>
  <c r="LR68" i="28"/>
  <c r="LX68" i="28"/>
  <c r="LG68" i="28"/>
  <c r="LS68" i="28"/>
  <c r="LI68" i="28"/>
  <c r="LV68" i="28"/>
  <c r="LQ68" i="28"/>
  <c r="LE68" i="28"/>
  <c r="LF68" i="28"/>
  <c r="LY68" i="28"/>
  <c r="LP68" i="28"/>
  <c r="LO68" i="28"/>
  <c r="LB68" i="28"/>
  <c r="LK68" i="28"/>
  <c r="LL68" i="28"/>
  <c r="LD68" i="28"/>
  <c r="JF70" i="28"/>
  <c r="JG69" i="28"/>
  <c r="HE30" i="28" l="1"/>
  <c r="GY31" i="28"/>
  <c r="HA31" i="28" s="1"/>
  <c r="GX32" i="28"/>
  <c r="HB30" i="28"/>
  <c r="GZ30" i="28"/>
  <c r="HD30" i="28" s="1"/>
  <c r="MG68" i="28"/>
  <c r="LJ69" i="28"/>
  <c r="LE69" i="28"/>
  <c r="LD69" i="28"/>
  <c r="LG69" i="28"/>
  <c r="LQ69" i="28"/>
  <c r="LR69" i="28"/>
  <c r="LB69" i="28"/>
  <c r="LI69" i="28"/>
  <c r="LU69" i="28"/>
  <c r="LX69" i="28"/>
  <c r="LN69" i="28"/>
  <c r="LW69" i="28"/>
  <c r="LF69" i="28"/>
  <c r="LL69" i="28"/>
  <c r="LH69" i="28"/>
  <c r="LO69" i="28"/>
  <c r="LM69" i="28"/>
  <c r="LS69" i="28"/>
  <c r="LT69" i="28"/>
  <c r="LV69" i="28"/>
  <c r="LC69" i="28"/>
  <c r="LP69" i="28"/>
  <c r="LK69" i="28"/>
  <c r="LY69" i="28"/>
  <c r="JF71" i="28"/>
  <c r="JG70" i="28"/>
  <c r="HE31" i="28" l="1"/>
  <c r="GY32" i="28"/>
  <c r="HA32" i="28" s="1"/>
  <c r="GX33" i="28"/>
  <c r="GZ31" i="28"/>
  <c r="HD31" i="28" s="1"/>
  <c r="HB31" i="28"/>
  <c r="HC30" i="28"/>
  <c r="HF30" i="28"/>
  <c r="HF29" i="28"/>
  <c r="MG69" i="28"/>
  <c r="JF72" i="28"/>
  <c r="JG71" i="28"/>
  <c r="LT70" i="28"/>
  <c r="LX70" i="28"/>
  <c r="LK70" i="28"/>
  <c r="LI70" i="28"/>
  <c r="LF70" i="28"/>
  <c r="LJ70" i="28"/>
  <c r="LG70" i="28"/>
  <c r="LB70" i="28"/>
  <c r="LY70" i="28"/>
  <c r="LN70" i="28"/>
  <c r="LP70" i="28"/>
  <c r="LU70" i="28"/>
  <c r="LM70" i="28"/>
  <c r="LE70" i="28"/>
  <c r="LC70" i="28"/>
  <c r="LR70" i="28"/>
  <c r="LV70" i="28"/>
  <c r="LO70" i="28"/>
  <c r="LH70" i="28"/>
  <c r="LW70" i="28"/>
  <c r="LL70" i="28"/>
  <c r="LD70" i="28"/>
  <c r="LS70" i="28"/>
  <c r="LQ70" i="28"/>
  <c r="HE32" i="28" l="1"/>
  <c r="GX34" i="28"/>
  <c r="GY33" i="28"/>
  <c r="HA33" i="28" s="1"/>
  <c r="GZ32" i="28"/>
  <c r="HD32" i="28" s="1"/>
  <c r="HB32" i="28"/>
  <c r="HF31" i="28"/>
  <c r="HC31" i="28"/>
  <c r="MG70" i="28"/>
  <c r="LT71" i="28"/>
  <c r="LK71" i="28"/>
  <c r="LC71" i="28"/>
  <c r="LP71" i="28"/>
  <c r="LR71" i="28"/>
  <c r="LF71" i="28"/>
  <c r="LL71" i="28"/>
  <c r="LX71" i="28"/>
  <c r="LI71" i="28"/>
  <c r="LU71" i="28"/>
  <c r="LG71" i="28"/>
  <c r="LS71" i="28"/>
  <c r="LV71" i="28"/>
  <c r="LQ71" i="28"/>
  <c r="LB71" i="28"/>
  <c r="LM71" i="28"/>
  <c r="LW71" i="28"/>
  <c r="LH71" i="28"/>
  <c r="LJ71" i="28"/>
  <c r="LD71" i="28"/>
  <c r="LE71" i="28"/>
  <c r="LO71" i="28"/>
  <c r="LY71" i="28"/>
  <c r="LN71" i="28"/>
  <c r="JF73" i="28"/>
  <c r="JG72" i="28"/>
  <c r="HE33" i="28" l="1"/>
  <c r="GX35" i="28"/>
  <c r="GY34" i="28"/>
  <c r="HA34" i="28" s="1"/>
  <c r="HB33" i="28"/>
  <c r="HC32" i="28"/>
  <c r="HF32" i="28"/>
  <c r="MG71" i="28"/>
  <c r="LN72" i="28"/>
  <c r="LF72" i="28"/>
  <c r="LT72" i="28"/>
  <c r="LU72" i="28"/>
  <c r="LK72" i="28"/>
  <c r="LW72" i="28"/>
  <c r="LQ72" i="28"/>
  <c r="LO72" i="28"/>
  <c r="LR72" i="28"/>
  <c r="LP72" i="28"/>
  <c r="LC72" i="28"/>
  <c r="LY72" i="28"/>
  <c r="LG72" i="28"/>
  <c r="LX72" i="28"/>
  <c r="LH72" i="28"/>
  <c r="LI72" i="28"/>
  <c r="LB72" i="28"/>
  <c r="LV72" i="28"/>
  <c r="LS72" i="28"/>
  <c r="LE72" i="28"/>
  <c r="LJ72" i="28"/>
  <c r="LD72" i="28"/>
  <c r="LL72" i="28"/>
  <c r="LM72" i="28"/>
  <c r="JF74" i="28"/>
  <c r="JG73" i="28"/>
  <c r="HE34" i="28" l="1"/>
  <c r="GY35" i="28"/>
  <c r="HA35" i="28" s="1"/>
  <c r="GX36" i="28"/>
  <c r="GZ34" i="28"/>
  <c r="HD34" i="28" s="1"/>
  <c r="HC33" i="28"/>
  <c r="HF33" i="28"/>
  <c r="HB34" i="28"/>
  <c r="GZ33" i="28"/>
  <c r="HD33" i="28" s="1"/>
  <c r="MG72" i="28"/>
  <c r="LV73" i="28"/>
  <c r="LQ73" i="28"/>
  <c r="LI73" i="28"/>
  <c r="LP73" i="28"/>
  <c r="LF73" i="28"/>
  <c r="LO73" i="28"/>
  <c r="LS73" i="28"/>
  <c r="LE73" i="28"/>
  <c r="LH73" i="28"/>
  <c r="LX73" i="28"/>
  <c r="LC73" i="28"/>
  <c r="LL73" i="28"/>
  <c r="LY73" i="28"/>
  <c r="LT73" i="28"/>
  <c r="LN73" i="28"/>
  <c r="LM73" i="28"/>
  <c r="LJ73" i="28"/>
  <c r="LR73" i="28"/>
  <c r="LU73" i="28"/>
  <c r="LK73" i="28"/>
  <c r="LW73" i="28"/>
  <c r="LG73" i="28"/>
  <c r="LD73" i="28"/>
  <c r="LB73" i="28"/>
  <c r="JF75" i="28"/>
  <c r="JG74" i="28"/>
  <c r="HB35" i="28" l="1"/>
  <c r="GX37" i="28"/>
  <c r="GY36" i="28"/>
  <c r="HA36" i="28" s="1"/>
  <c r="HE35" i="28"/>
  <c r="HC34" i="28"/>
  <c r="HF34" i="28"/>
  <c r="MG73" i="28"/>
  <c r="LG74" i="28"/>
  <c r="LW74" i="28"/>
  <c r="LS74" i="28"/>
  <c r="LP74" i="28"/>
  <c r="LB74" i="28"/>
  <c r="LE74" i="28"/>
  <c r="LI74" i="28"/>
  <c r="LR74" i="28"/>
  <c r="LO74" i="28"/>
  <c r="LN74" i="28"/>
  <c r="LX74" i="28"/>
  <c r="LJ74" i="28"/>
  <c r="LL74" i="28"/>
  <c r="LD74" i="28"/>
  <c r="LH74" i="28"/>
  <c r="LQ74" i="28"/>
  <c r="LK74" i="28"/>
  <c r="LT74" i="28"/>
  <c r="LU74" i="28"/>
  <c r="LM74" i="28"/>
  <c r="LC74" i="28"/>
  <c r="LF74" i="28"/>
  <c r="LY74" i="28"/>
  <c r="LV74" i="28"/>
  <c r="JF76" i="28"/>
  <c r="JG75" i="28"/>
  <c r="HC35" i="28" l="1"/>
  <c r="HB36" i="28"/>
  <c r="HE36" i="28"/>
  <c r="HF35" i="28" s="1"/>
  <c r="GY37" i="28"/>
  <c r="HA37" i="28" s="1"/>
  <c r="GX38" i="28"/>
  <c r="GZ35" i="28"/>
  <c r="HD35" i="28" s="1"/>
  <c r="MG74" i="28"/>
  <c r="LC75" i="28"/>
  <c r="LV75" i="28"/>
  <c r="LB75" i="28"/>
  <c r="LG75" i="28"/>
  <c r="LY75" i="28"/>
  <c r="LT75" i="28"/>
  <c r="LO75" i="28"/>
  <c r="LR75" i="28"/>
  <c r="LX75" i="28"/>
  <c r="LJ75" i="28"/>
  <c r="LD75" i="28"/>
  <c r="LN75" i="28"/>
  <c r="LL75" i="28"/>
  <c r="LI75" i="28"/>
  <c r="LK75" i="28"/>
  <c r="LM75" i="28"/>
  <c r="LQ75" i="28"/>
  <c r="LS75" i="28"/>
  <c r="LU75" i="28"/>
  <c r="LE75" i="28"/>
  <c r="LF75" i="28"/>
  <c r="LW75" i="28"/>
  <c r="LH75" i="28"/>
  <c r="LP75" i="28"/>
  <c r="JF77" i="28"/>
  <c r="JG76" i="28"/>
  <c r="HE37" i="28" l="1"/>
  <c r="HC37" i="28" s="1"/>
  <c r="GZ37" i="28"/>
  <c r="HD37" i="28" s="1"/>
  <c r="HB37" i="28"/>
  <c r="GX39" i="28"/>
  <c r="GY38" i="28"/>
  <c r="HA38" i="28" s="1"/>
  <c r="HC36" i="28"/>
  <c r="HF36" i="28"/>
  <c r="GZ36" i="28"/>
  <c r="HD36" i="28" s="1"/>
  <c r="MG75" i="28"/>
  <c r="LQ76" i="28"/>
  <c r="LY76" i="28"/>
  <c r="LW76" i="28"/>
  <c r="LD76" i="28"/>
  <c r="LU76" i="28"/>
  <c r="LG76" i="28"/>
  <c r="LN76" i="28"/>
  <c r="LC76" i="28"/>
  <c r="LJ76" i="28"/>
  <c r="LO76" i="28"/>
  <c r="LM76" i="28"/>
  <c r="LS76" i="28"/>
  <c r="LF76" i="28"/>
  <c r="LH76" i="28"/>
  <c r="LR76" i="28"/>
  <c r="LB76" i="28"/>
  <c r="LL76" i="28"/>
  <c r="LE76" i="28"/>
  <c r="LT76" i="28"/>
  <c r="LV76" i="28"/>
  <c r="LK76" i="28"/>
  <c r="LI76" i="28"/>
  <c r="LX76" i="28"/>
  <c r="LP76" i="28"/>
  <c r="JF78" i="28"/>
  <c r="JG77" i="28"/>
  <c r="HE38" i="28" l="1"/>
  <c r="GZ38" i="28"/>
  <c r="GX40" i="28"/>
  <c r="GY39" i="28"/>
  <c r="HA39" i="28" s="1"/>
  <c r="HB38" i="28"/>
  <c r="MG76" i="28"/>
  <c r="LB77" i="28"/>
  <c r="LT77" i="28"/>
  <c r="LV77" i="28"/>
  <c r="LX77" i="28"/>
  <c r="LH77" i="28"/>
  <c r="LI77" i="28"/>
  <c r="LF77" i="28"/>
  <c r="LJ77" i="28"/>
  <c r="LR77" i="28"/>
  <c r="LY77" i="28"/>
  <c r="LD77" i="28"/>
  <c r="LK77" i="28"/>
  <c r="LS77" i="28"/>
  <c r="LG77" i="28"/>
  <c r="LE77" i="28"/>
  <c r="LO77" i="28"/>
  <c r="LQ77" i="28"/>
  <c r="LL77" i="28"/>
  <c r="LW77" i="28"/>
  <c r="LC77" i="28"/>
  <c r="LP77" i="28"/>
  <c r="LM77" i="28"/>
  <c r="LU77" i="28"/>
  <c r="LN77" i="28"/>
  <c r="JF79" i="28"/>
  <c r="JG78" i="28"/>
  <c r="HB39" i="28" l="1"/>
  <c r="GX41" i="28"/>
  <c r="GY40" i="28"/>
  <c r="HA40" i="28" s="1"/>
  <c r="HD38" i="28"/>
  <c r="HE39" i="28"/>
  <c r="HF37" i="28"/>
  <c r="HC38" i="28"/>
  <c r="HF38" i="28"/>
  <c r="MG77" i="28"/>
  <c r="LF78" i="28"/>
  <c r="LW78" i="28"/>
  <c r="LP78" i="28"/>
  <c r="LH78" i="28"/>
  <c r="LG78" i="28"/>
  <c r="LR78" i="28"/>
  <c r="LY78" i="28"/>
  <c r="LN78" i="28"/>
  <c r="LJ78" i="28"/>
  <c r="LX78" i="28"/>
  <c r="LS78" i="28"/>
  <c r="LB78" i="28"/>
  <c r="LL78" i="28"/>
  <c r="LK78" i="28"/>
  <c r="LD78" i="28"/>
  <c r="LI78" i="28"/>
  <c r="LQ78" i="28"/>
  <c r="LV78" i="28"/>
  <c r="LO78" i="28"/>
  <c r="LT78" i="28"/>
  <c r="LC78" i="28"/>
  <c r="LU78" i="28"/>
  <c r="LE78" i="28"/>
  <c r="LM78" i="28"/>
  <c r="JF80" i="28"/>
  <c r="JG79" i="28"/>
  <c r="GX42" i="28" l="1"/>
  <c r="GY41" i="28"/>
  <c r="HA41" i="28" s="1"/>
  <c r="HC39" i="28"/>
  <c r="HB40" i="28"/>
  <c r="HE40" i="28"/>
  <c r="GZ39" i="28"/>
  <c r="HD39" i="28" s="1"/>
  <c r="MG78" i="28"/>
  <c r="LY79" i="28"/>
  <c r="LJ79" i="28"/>
  <c r="LH79" i="28"/>
  <c r="LQ79" i="28"/>
  <c r="LG79" i="28"/>
  <c r="LO79" i="28"/>
  <c r="LL79" i="28"/>
  <c r="LP79" i="28"/>
  <c r="LI79" i="28"/>
  <c r="LT79" i="28"/>
  <c r="LM79" i="28"/>
  <c r="LN79" i="28"/>
  <c r="LK79" i="28"/>
  <c r="LR79" i="28"/>
  <c r="LB79" i="28"/>
  <c r="LV79" i="28"/>
  <c r="LS79" i="28"/>
  <c r="LW79" i="28"/>
  <c r="LF79" i="28"/>
  <c r="LC79" i="28"/>
  <c r="LE79" i="28"/>
  <c r="LD79" i="28"/>
  <c r="LU79" i="28"/>
  <c r="LX79" i="28"/>
  <c r="JF81" i="28"/>
  <c r="JG80" i="28"/>
  <c r="HC40" i="28" l="1"/>
  <c r="HF39" i="28"/>
  <c r="HB41" i="28"/>
  <c r="GX43" i="28"/>
  <c r="GY42" i="28"/>
  <c r="HA42" i="28" s="1"/>
  <c r="HE41" i="28"/>
  <c r="GZ40" i="28"/>
  <c r="HD40" i="28" s="1"/>
  <c r="MG79" i="28"/>
  <c r="LI80" i="28"/>
  <c r="LF80" i="28"/>
  <c r="LK80" i="28"/>
  <c r="LE80" i="28"/>
  <c r="LO80" i="28"/>
  <c r="LR80" i="28"/>
  <c r="LT80" i="28"/>
  <c r="LH80" i="28"/>
  <c r="LB80" i="28"/>
  <c r="LC80" i="28"/>
  <c r="LU80" i="28"/>
  <c r="LY80" i="28"/>
  <c r="LN80" i="28"/>
  <c r="LW80" i="28"/>
  <c r="LQ80" i="28"/>
  <c r="LV80" i="28"/>
  <c r="LP80" i="28"/>
  <c r="LM80" i="28"/>
  <c r="LL80" i="28"/>
  <c r="LX80" i="28"/>
  <c r="LS80" i="28"/>
  <c r="LJ80" i="28"/>
  <c r="LG80" i="28"/>
  <c r="LD80" i="28"/>
  <c r="JF82" i="28"/>
  <c r="JG81" i="28"/>
  <c r="HE42" i="28" l="1"/>
  <c r="HC41" i="28"/>
  <c r="HF41" i="28"/>
  <c r="GY43" i="28"/>
  <c r="HA43" i="28" s="1"/>
  <c r="GX44" i="28"/>
  <c r="HB42" i="28"/>
  <c r="GZ41" i="28"/>
  <c r="HD41" i="28" s="1"/>
  <c r="HF40" i="28"/>
  <c r="MG80" i="28"/>
  <c r="LL81" i="28"/>
  <c r="LQ81" i="28"/>
  <c r="LY81" i="28"/>
  <c r="LS81" i="28"/>
  <c r="LO81" i="28"/>
  <c r="LG81" i="28"/>
  <c r="LJ81" i="28"/>
  <c r="LR81" i="28"/>
  <c r="LP81" i="28"/>
  <c r="LI81" i="28"/>
  <c r="LT81" i="28"/>
  <c r="LH81" i="28"/>
  <c r="LV81" i="28"/>
  <c r="LM81" i="28"/>
  <c r="LW81" i="28"/>
  <c r="LD81" i="28"/>
  <c r="LE81" i="28"/>
  <c r="LN81" i="28"/>
  <c r="LF81" i="28"/>
  <c r="LX81" i="28"/>
  <c r="LU81" i="28"/>
  <c r="LC81" i="28"/>
  <c r="LK81" i="28"/>
  <c r="LB81" i="28"/>
  <c r="JF83" i="28"/>
  <c r="JG82" i="28"/>
  <c r="HB43" i="28" l="1"/>
  <c r="HE43" i="28"/>
  <c r="GX45" i="28"/>
  <c r="GY44" i="28"/>
  <c r="HA44" i="28" s="1"/>
  <c r="HC42" i="28"/>
  <c r="HF42" i="28"/>
  <c r="GZ43" i="28"/>
  <c r="HD43" i="28" s="1"/>
  <c r="GZ42" i="28"/>
  <c r="HD42" i="28" s="1"/>
  <c r="MG81" i="28"/>
  <c r="LY82" i="28"/>
  <c r="LH82" i="28"/>
  <c r="LE82" i="28"/>
  <c r="LP82" i="28"/>
  <c r="LN82" i="28"/>
  <c r="LS82" i="28"/>
  <c r="LT82" i="28"/>
  <c r="LW82" i="28"/>
  <c r="LI82" i="28"/>
  <c r="LL82" i="28"/>
  <c r="LJ82" i="28"/>
  <c r="LO82" i="28"/>
  <c r="LF82" i="28"/>
  <c r="LK82" i="28"/>
  <c r="LM82" i="28"/>
  <c r="LC82" i="28"/>
  <c r="LD82" i="28"/>
  <c r="LX82" i="28"/>
  <c r="LU82" i="28"/>
  <c r="LR82" i="28"/>
  <c r="LV82" i="28"/>
  <c r="LB82" i="28"/>
  <c r="LG82" i="28"/>
  <c r="LQ82" i="28"/>
  <c r="JF84" i="28"/>
  <c r="JG83" i="28"/>
  <c r="GY45" i="28" l="1"/>
  <c r="HA45" i="28" s="1"/>
  <c r="GX46" i="28"/>
  <c r="HB44" i="28"/>
  <c r="HE44" i="28"/>
  <c r="HC43" i="28"/>
  <c r="MG82" i="28"/>
  <c r="LM83" i="28"/>
  <c r="LX83" i="28"/>
  <c r="LS83" i="28"/>
  <c r="LW83" i="28"/>
  <c r="LP83" i="28"/>
  <c r="LE83" i="28"/>
  <c r="LU83" i="28"/>
  <c r="LB83" i="28"/>
  <c r="LT83" i="28"/>
  <c r="LY83" i="28"/>
  <c r="LC83" i="28"/>
  <c r="LR83" i="28"/>
  <c r="LH83" i="28"/>
  <c r="LJ83" i="28"/>
  <c r="LF83" i="28"/>
  <c r="LL83" i="28"/>
  <c r="LG83" i="28"/>
  <c r="LN83" i="28"/>
  <c r="LD83" i="28"/>
  <c r="LO83" i="28"/>
  <c r="LK83" i="28"/>
  <c r="LQ83" i="28"/>
  <c r="LI83" i="28"/>
  <c r="LV83" i="28"/>
  <c r="JF85" i="28"/>
  <c r="JG84" i="28"/>
  <c r="HC44" i="28" l="1"/>
  <c r="HF43" i="28"/>
  <c r="HE45" i="28"/>
  <c r="GY46" i="28"/>
  <c r="HA46" i="28" s="1"/>
  <c r="GX47" i="28"/>
  <c r="GZ45" i="28"/>
  <c r="HD45" i="28" s="1"/>
  <c r="HB45" i="28"/>
  <c r="GZ44" i="28"/>
  <c r="HD44" i="28" s="1"/>
  <c r="MG83" i="28"/>
  <c r="JF86" i="28"/>
  <c r="JG85" i="28"/>
  <c r="LM84" i="28"/>
  <c r="LF84" i="28"/>
  <c r="LS84" i="28"/>
  <c r="LK84" i="28"/>
  <c r="LX84" i="28"/>
  <c r="LW84" i="28"/>
  <c r="LB84" i="28"/>
  <c r="LV84" i="28"/>
  <c r="LQ84" i="28"/>
  <c r="LL84" i="28"/>
  <c r="LR84" i="28"/>
  <c r="LN84" i="28"/>
  <c r="LG84" i="28"/>
  <c r="LU84" i="28"/>
  <c r="LJ84" i="28"/>
  <c r="LP84" i="28"/>
  <c r="LD84" i="28"/>
  <c r="LE84" i="28"/>
  <c r="LH84" i="28"/>
  <c r="LO84" i="28"/>
  <c r="LT84" i="28"/>
  <c r="LY84" i="28"/>
  <c r="LC84" i="28"/>
  <c r="LI84" i="28"/>
  <c r="GX48" i="28" l="1"/>
  <c r="GY47" i="28"/>
  <c r="HA47" i="28" s="1"/>
  <c r="HB46" i="28"/>
  <c r="HE46" i="28"/>
  <c r="HC45" i="28"/>
  <c r="HF45" i="28"/>
  <c r="HF44" i="28"/>
  <c r="MG84" i="28"/>
  <c r="LU85" i="28"/>
  <c r="LK85" i="28"/>
  <c r="LH85" i="28"/>
  <c r="LV85" i="28"/>
  <c r="LX85" i="28"/>
  <c r="LB85" i="28"/>
  <c r="LO85" i="28"/>
  <c r="LY85" i="28"/>
  <c r="LN85" i="28"/>
  <c r="LM85" i="28"/>
  <c r="LG85" i="28"/>
  <c r="LC85" i="28"/>
  <c r="LF85" i="28"/>
  <c r="LD85" i="28"/>
  <c r="LR85" i="28"/>
  <c r="LW85" i="28"/>
  <c r="LJ85" i="28"/>
  <c r="LI85" i="28"/>
  <c r="LP85" i="28"/>
  <c r="LS85" i="28"/>
  <c r="LQ85" i="28"/>
  <c r="LE85" i="28"/>
  <c r="LL85" i="28"/>
  <c r="LT85" i="28"/>
  <c r="JF87" i="28"/>
  <c r="JG86" i="28"/>
  <c r="HC46" i="28" l="1"/>
  <c r="HB47" i="28"/>
  <c r="HE47" i="28"/>
  <c r="GY48" i="28"/>
  <c r="HA48" i="28" s="1"/>
  <c r="GX49" i="28"/>
  <c r="GZ47" i="28"/>
  <c r="HD47" i="28" s="1"/>
  <c r="GZ46" i="28"/>
  <c r="HD46" i="28" s="1"/>
  <c r="MG85" i="28"/>
  <c r="JF88" i="28"/>
  <c r="JG87" i="28"/>
  <c r="LC86" i="28"/>
  <c r="LE86" i="28"/>
  <c r="LY86" i="28"/>
  <c r="LQ86" i="28"/>
  <c r="LL86" i="28"/>
  <c r="LW86" i="28"/>
  <c r="LG86" i="28"/>
  <c r="LI86" i="28"/>
  <c r="LU86" i="28"/>
  <c r="LN86" i="28"/>
  <c r="LR86" i="28"/>
  <c r="LJ86" i="28"/>
  <c r="LD86" i="28"/>
  <c r="LX86" i="28"/>
  <c r="LP86" i="28"/>
  <c r="LH86" i="28"/>
  <c r="LK86" i="28"/>
  <c r="LM86" i="28"/>
  <c r="LO86" i="28"/>
  <c r="LF86" i="28"/>
  <c r="LT86" i="28"/>
  <c r="LV86" i="28"/>
  <c r="LB86" i="28"/>
  <c r="LS86" i="28"/>
  <c r="GX50" i="28" l="1"/>
  <c r="GY49" i="28"/>
  <c r="HA49" i="28" s="1"/>
  <c r="HB48" i="28"/>
  <c r="HE48" i="28"/>
  <c r="HC47" i="28"/>
  <c r="HF47" i="28"/>
  <c r="HF46" i="28"/>
  <c r="MG86" i="28"/>
  <c r="LH87" i="28"/>
  <c r="LQ87" i="28"/>
  <c r="LK87" i="28"/>
  <c r="LT87" i="28"/>
  <c r="LJ87" i="28"/>
  <c r="LY87" i="28"/>
  <c r="LR87" i="28"/>
  <c r="LM87" i="28"/>
  <c r="LO87" i="28"/>
  <c r="LN87" i="28"/>
  <c r="LX87" i="28"/>
  <c r="LD87" i="28"/>
  <c r="LF87" i="28"/>
  <c r="LE87" i="28"/>
  <c r="LW87" i="28"/>
  <c r="LU87" i="28"/>
  <c r="LL87" i="28"/>
  <c r="LI87" i="28"/>
  <c r="LG87" i="28"/>
  <c r="LP87" i="28"/>
  <c r="LB87" i="28"/>
  <c r="LV87" i="28"/>
  <c r="LS87" i="28"/>
  <c r="LC87" i="28"/>
  <c r="JF89" i="28"/>
  <c r="JG88" i="28"/>
  <c r="HC48" i="28" l="1"/>
  <c r="GZ48" i="28"/>
  <c r="HD48" i="28" s="1"/>
  <c r="HB49" i="28"/>
  <c r="HE49" i="28"/>
  <c r="GZ49" i="28"/>
  <c r="HD49" i="28" s="1"/>
  <c r="GY50" i="28"/>
  <c r="HA50" i="28" s="1"/>
  <c r="GX51" i="28"/>
  <c r="MG87" i="28"/>
  <c r="LM88" i="28"/>
  <c r="LT88" i="28"/>
  <c r="LS88" i="28"/>
  <c r="LG88" i="28"/>
  <c r="LW88" i="28"/>
  <c r="LF88" i="28"/>
  <c r="LE88" i="28"/>
  <c r="LJ88" i="28"/>
  <c r="LP88" i="28"/>
  <c r="LO88" i="28"/>
  <c r="LC88" i="28"/>
  <c r="LK88" i="28"/>
  <c r="LL88" i="28"/>
  <c r="LI88" i="28"/>
  <c r="LH88" i="28"/>
  <c r="LX88" i="28"/>
  <c r="LQ88" i="28"/>
  <c r="LD88" i="28"/>
  <c r="LV88" i="28"/>
  <c r="LU88" i="28"/>
  <c r="LY88" i="28"/>
  <c r="LN88" i="28"/>
  <c r="LR88" i="28"/>
  <c r="LB88" i="28"/>
  <c r="JF90" i="28"/>
  <c r="JG89" i="28"/>
  <c r="HB50" i="28" l="1"/>
  <c r="GX52" i="28"/>
  <c r="GY51" i="28"/>
  <c r="HA51" i="28" s="1"/>
  <c r="HE50" i="28"/>
  <c r="HC49" i="28"/>
  <c r="HF49" i="28"/>
  <c r="HF48" i="28"/>
  <c r="MG88" i="28"/>
  <c r="LE89" i="28"/>
  <c r="LF89" i="28"/>
  <c r="LP89" i="28"/>
  <c r="LH89" i="28"/>
  <c r="LI89" i="28"/>
  <c r="LT89" i="28"/>
  <c r="LO89" i="28"/>
  <c r="LL89" i="28"/>
  <c r="LK89" i="28"/>
  <c r="LV89" i="28"/>
  <c r="LQ89" i="28"/>
  <c r="LR89" i="28"/>
  <c r="LC89" i="28"/>
  <c r="LU89" i="28"/>
  <c r="LG89" i="28"/>
  <c r="LS89" i="28"/>
  <c r="LB89" i="28"/>
  <c r="LN89" i="28"/>
  <c r="LW89" i="28"/>
  <c r="LD89" i="28"/>
  <c r="LJ89" i="28"/>
  <c r="LX89" i="28"/>
  <c r="LY89" i="28"/>
  <c r="LM89" i="28"/>
  <c r="JF91" i="28"/>
  <c r="JG90" i="28"/>
  <c r="HC50" i="28" l="1"/>
  <c r="GZ50" i="28"/>
  <c r="HD50" i="28" s="1"/>
  <c r="HE51" i="28"/>
  <c r="HB51" i="28"/>
  <c r="GX53" i="28"/>
  <c r="GY52" i="28"/>
  <c r="HA52" i="28" s="1"/>
  <c r="MG89" i="28"/>
  <c r="LC90" i="28"/>
  <c r="LU90" i="28"/>
  <c r="LH90" i="28"/>
  <c r="LY90" i="28"/>
  <c r="LB90" i="28"/>
  <c r="LO90" i="28"/>
  <c r="LP90" i="28"/>
  <c r="LR90" i="28"/>
  <c r="LF90" i="28"/>
  <c r="LW90" i="28"/>
  <c r="LL90" i="28"/>
  <c r="LG90" i="28"/>
  <c r="LM90" i="28"/>
  <c r="LQ90" i="28"/>
  <c r="LX90" i="28"/>
  <c r="LJ90" i="28"/>
  <c r="LI90" i="28"/>
  <c r="LT90" i="28"/>
  <c r="LE90" i="28"/>
  <c r="LD90" i="28"/>
  <c r="LK90" i="28"/>
  <c r="LV90" i="28"/>
  <c r="LS90" i="28"/>
  <c r="LN90" i="28"/>
  <c r="JF92" i="28"/>
  <c r="JG91" i="28"/>
  <c r="HE52" i="28" l="1"/>
  <c r="HB52" i="28"/>
  <c r="GZ52" i="28"/>
  <c r="HD52" i="28" s="1"/>
  <c r="GX54" i="28"/>
  <c r="GY53" i="28"/>
  <c r="HA53" i="28" s="1"/>
  <c r="GZ53" i="28" s="1"/>
  <c r="HD53" i="28" s="1"/>
  <c r="HB53" i="28"/>
  <c r="HE53" i="28"/>
  <c r="GZ51" i="28"/>
  <c r="HD51" i="28" s="1"/>
  <c r="HC51" i="28"/>
  <c r="HF51" i="28"/>
  <c r="HF50" i="28"/>
  <c r="MG90" i="28"/>
  <c r="LF91" i="28"/>
  <c r="LY91" i="28"/>
  <c r="LP91" i="28"/>
  <c r="LN91" i="28"/>
  <c r="LX91" i="28"/>
  <c r="LQ91" i="28"/>
  <c r="LH91" i="28"/>
  <c r="LU91" i="28"/>
  <c r="LT91" i="28"/>
  <c r="LE91" i="28"/>
  <c r="LO91" i="28"/>
  <c r="LC91" i="28"/>
  <c r="LJ91" i="28"/>
  <c r="LV91" i="28"/>
  <c r="LS91" i="28"/>
  <c r="LG91" i="28"/>
  <c r="LW91" i="28"/>
  <c r="LM91" i="28"/>
  <c r="LL91" i="28"/>
  <c r="LK91" i="28"/>
  <c r="LB91" i="28"/>
  <c r="LR91" i="28"/>
  <c r="LD91" i="28"/>
  <c r="LI91" i="28"/>
  <c r="JF93" i="28"/>
  <c r="JG92" i="28"/>
  <c r="GX55" i="28" l="1"/>
  <c r="GY54" i="28"/>
  <c r="HA54" i="28" s="1"/>
  <c r="GZ54" i="28" s="1"/>
  <c r="HE54" i="28"/>
  <c r="HB54" i="28"/>
  <c r="HC53" i="28"/>
  <c r="HF53" i="28"/>
  <c r="HC52" i="28"/>
  <c r="HF52" i="28"/>
  <c r="MG91" i="28"/>
  <c r="LN92" i="28"/>
  <c r="LV92" i="28"/>
  <c r="LD92" i="28"/>
  <c r="LM92" i="28"/>
  <c r="LG92" i="28"/>
  <c r="LF92" i="28"/>
  <c r="LX92" i="28"/>
  <c r="LR92" i="28"/>
  <c r="LO92" i="28"/>
  <c r="LK92" i="28"/>
  <c r="LP92" i="28"/>
  <c r="LU92" i="28"/>
  <c r="LQ92" i="28"/>
  <c r="LB92" i="28"/>
  <c r="LH92" i="28"/>
  <c r="LW92" i="28"/>
  <c r="LC92" i="28"/>
  <c r="LE92" i="28"/>
  <c r="LT92" i="28"/>
  <c r="LY92" i="28"/>
  <c r="LJ92" i="28"/>
  <c r="LI92" i="28"/>
  <c r="LL92" i="28"/>
  <c r="LS92" i="28"/>
  <c r="JF94" i="28"/>
  <c r="JG93" i="28"/>
  <c r="HC54" i="28" l="1"/>
  <c r="HF54" i="28"/>
  <c r="HD54" i="28"/>
  <c r="GY55" i="28"/>
  <c r="HA55" i="28" s="1"/>
  <c r="GZ55" i="28" s="1"/>
  <c r="HD55" i="28" s="1"/>
  <c r="GX56" i="28"/>
  <c r="HE55" i="28"/>
  <c r="HB55" i="28"/>
  <c r="MG92" i="28"/>
  <c r="JF95" i="28"/>
  <c r="JG94" i="28"/>
  <c r="LR93" i="28"/>
  <c r="LX93" i="28"/>
  <c r="LP93" i="28"/>
  <c r="LD93" i="28"/>
  <c r="LY93" i="28"/>
  <c r="LN93" i="28"/>
  <c r="LO93" i="28"/>
  <c r="LL93" i="28"/>
  <c r="LF93" i="28"/>
  <c r="LG93" i="28"/>
  <c r="LJ93" i="28"/>
  <c r="LS93" i="28"/>
  <c r="LU93" i="28"/>
  <c r="LK93" i="28"/>
  <c r="LI93" i="28"/>
  <c r="LH93" i="28"/>
  <c r="LE93" i="28"/>
  <c r="LC93" i="28"/>
  <c r="LW93" i="28"/>
  <c r="LB93" i="28"/>
  <c r="LQ93" i="28"/>
  <c r="LM93" i="28"/>
  <c r="LV93" i="28"/>
  <c r="LT93" i="28"/>
  <c r="HC55" i="28" l="1"/>
  <c r="HF55" i="28"/>
  <c r="GX57" i="28"/>
  <c r="GY56" i="28"/>
  <c r="HA56" i="28" s="1"/>
  <c r="GZ56" i="28" s="1"/>
  <c r="HD56" i="28" s="1"/>
  <c r="HE56" i="28"/>
  <c r="HB56" i="28"/>
  <c r="MG93" i="28"/>
  <c r="LJ94" i="28"/>
  <c r="LO94" i="28"/>
  <c r="LU94" i="28"/>
  <c r="LM94" i="28"/>
  <c r="LL94" i="28"/>
  <c r="LC94" i="28"/>
  <c r="LQ94" i="28"/>
  <c r="LE94" i="28"/>
  <c r="LI94" i="28"/>
  <c r="LV94" i="28"/>
  <c r="LX94" i="28"/>
  <c r="LB94" i="28"/>
  <c r="LP94" i="28"/>
  <c r="LN94" i="28"/>
  <c r="LW94" i="28"/>
  <c r="LS94" i="28"/>
  <c r="LR94" i="28"/>
  <c r="LD94" i="28"/>
  <c r="LF94" i="28"/>
  <c r="LK94" i="28"/>
  <c r="LG94" i="28"/>
  <c r="LT94" i="28"/>
  <c r="LY94" i="28"/>
  <c r="LH94" i="28"/>
  <c r="JF96" i="28"/>
  <c r="JG95" i="28"/>
  <c r="HC56" i="28" l="1"/>
  <c r="HF56" i="28"/>
  <c r="GY57" i="28"/>
  <c r="HA57" i="28" s="1"/>
  <c r="GZ57" i="28" s="1"/>
  <c r="HD57" i="28" s="1"/>
  <c r="GX58" i="28"/>
  <c r="HE57" i="28"/>
  <c r="HB57" i="28"/>
  <c r="MG94" i="28"/>
  <c r="JF97" i="28"/>
  <c r="JG96" i="28"/>
  <c r="LR95" i="28"/>
  <c r="LN95" i="28"/>
  <c r="LW95" i="28"/>
  <c r="LX95" i="28"/>
  <c r="LO95" i="28"/>
  <c r="LF95" i="28"/>
  <c r="LD95" i="28"/>
  <c r="LS95" i="28"/>
  <c r="LU95" i="28"/>
  <c r="LB95" i="28"/>
  <c r="LE95" i="28"/>
  <c r="LH95" i="28"/>
  <c r="LI95" i="28"/>
  <c r="LK95" i="28"/>
  <c r="LT95" i="28"/>
  <c r="LY95" i="28"/>
  <c r="LM95" i="28"/>
  <c r="LC95" i="28"/>
  <c r="LV95" i="28"/>
  <c r="LP95" i="28"/>
  <c r="LQ95" i="28"/>
  <c r="LJ95" i="28"/>
  <c r="LL95" i="28"/>
  <c r="LG95" i="28"/>
  <c r="HC57" i="28" l="1"/>
  <c r="JH57" i="28"/>
  <c r="HF57" i="28"/>
  <c r="GX59" i="28"/>
  <c r="GY58" i="28"/>
  <c r="HA58" i="28" s="1"/>
  <c r="GZ58" i="28" s="1"/>
  <c r="HD58" i="28" s="1"/>
  <c r="HB58" i="28"/>
  <c r="HE58" i="28"/>
  <c r="MG95" i="28"/>
  <c r="LS96" i="28"/>
  <c r="LX96" i="28"/>
  <c r="LO96" i="28"/>
  <c r="LT96" i="28"/>
  <c r="LD96" i="28"/>
  <c r="LF96" i="28"/>
  <c r="LQ96" i="28"/>
  <c r="LR96" i="28"/>
  <c r="LI96" i="28"/>
  <c r="LL96" i="28"/>
  <c r="LV96" i="28"/>
  <c r="LN96" i="28"/>
  <c r="LK96" i="28"/>
  <c r="LU96" i="28"/>
  <c r="LH96" i="28"/>
  <c r="LW96" i="28"/>
  <c r="LY96" i="28"/>
  <c r="LC96" i="28"/>
  <c r="LM96" i="28"/>
  <c r="LB96" i="28"/>
  <c r="LP96" i="28"/>
  <c r="LE96" i="28"/>
  <c r="LJ96" i="28"/>
  <c r="LG96" i="28"/>
  <c r="JF98" i="28"/>
  <c r="JG97" i="28"/>
  <c r="GY59" i="28" l="1"/>
  <c r="HA59" i="28" s="1"/>
  <c r="GZ59" i="28" s="1"/>
  <c r="GX60" i="28"/>
  <c r="HE59" i="28"/>
  <c r="HB59" i="28"/>
  <c r="HC58" i="28"/>
  <c r="HF58" i="28"/>
  <c r="MG96" i="28"/>
  <c r="LS97" i="28"/>
  <c r="LC97" i="28"/>
  <c r="LM97" i="28"/>
  <c r="LI97" i="28"/>
  <c r="LV97" i="28"/>
  <c r="LJ97" i="28"/>
  <c r="LQ97" i="28"/>
  <c r="LF97" i="28"/>
  <c r="LW97" i="28"/>
  <c r="LR97" i="28"/>
  <c r="LN97" i="28"/>
  <c r="LT97" i="28"/>
  <c r="LB97" i="28"/>
  <c r="LH97" i="28"/>
  <c r="LD97" i="28"/>
  <c r="LG97" i="28"/>
  <c r="LU97" i="28"/>
  <c r="LL97" i="28"/>
  <c r="LY97" i="28"/>
  <c r="LK97" i="28"/>
  <c r="LP97" i="28"/>
  <c r="LO97" i="28"/>
  <c r="LX97" i="28"/>
  <c r="LE97" i="28"/>
  <c r="JF99" i="28"/>
  <c r="JG98" i="28"/>
  <c r="JH59" i="28" l="1"/>
  <c r="HC59" i="28"/>
  <c r="HF59" i="28"/>
  <c r="GX61" i="28"/>
  <c r="GY60" i="28"/>
  <c r="HA60" i="28" s="1"/>
  <c r="HB60" i="28"/>
  <c r="HE60" i="28"/>
  <c r="HD59" i="28"/>
  <c r="MG97" i="28"/>
  <c r="LV98" i="28"/>
  <c r="LO98" i="28"/>
  <c r="LT98" i="28"/>
  <c r="LH98" i="28"/>
  <c r="LS98" i="28"/>
  <c r="LY98" i="28"/>
  <c r="LF98" i="28"/>
  <c r="LM98" i="28"/>
  <c r="LX98" i="28"/>
  <c r="LG98" i="28"/>
  <c r="LL98" i="28"/>
  <c r="LD98" i="28"/>
  <c r="LQ98" i="28"/>
  <c r="LW98" i="28"/>
  <c r="LK98" i="28"/>
  <c r="LC98" i="28"/>
  <c r="LB98" i="28"/>
  <c r="LR98" i="28"/>
  <c r="LI98" i="28"/>
  <c r="LN98" i="28"/>
  <c r="LE98" i="28"/>
  <c r="LJ98" i="28"/>
  <c r="LU98" i="28"/>
  <c r="LP98" i="28"/>
  <c r="JF100" i="28"/>
  <c r="JG99" i="28"/>
  <c r="GX62" i="28" l="1"/>
  <c r="GY61" i="28"/>
  <c r="HA61" i="28" s="1"/>
  <c r="GZ61" i="28" s="1"/>
  <c r="HE61" i="28"/>
  <c r="HB61" i="28"/>
  <c r="GZ60" i="28"/>
  <c r="HD60" i="28" s="1"/>
  <c r="JH60" i="28"/>
  <c r="HC60" i="28"/>
  <c r="HF60" i="28"/>
  <c r="MG98" i="28"/>
  <c r="LR99" i="28"/>
  <c r="LW99" i="28"/>
  <c r="LH99" i="28"/>
  <c r="LD99" i="28"/>
  <c r="LE99" i="28"/>
  <c r="LS99" i="28"/>
  <c r="LI99" i="28"/>
  <c r="LC99" i="28"/>
  <c r="LJ99" i="28"/>
  <c r="LQ99" i="28"/>
  <c r="LK99" i="28"/>
  <c r="LL99" i="28"/>
  <c r="LP99" i="28"/>
  <c r="LF99" i="28"/>
  <c r="LY99" i="28"/>
  <c r="LX99" i="28"/>
  <c r="LV99" i="28"/>
  <c r="LG99" i="28"/>
  <c r="LB99" i="28"/>
  <c r="LT99" i="28"/>
  <c r="LU99" i="28"/>
  <c r="LM99" i="28"/>
  <c r="LN99" i="28"/>
  <c r="LO99" i="28"/>
  <c r="JF101" i="28"/>
  <c r="JG100" i="28"/>
  <c r="HD61" i="28" l="1"/>
  <c r="HC61" i="28"/>
  <c r="HF61" i="28"/>
  <c r="GY62" i="28"/>
  <c r="HA62" i="28" s="1"/>
  <c r="GZ62" i="28" s="1"/>
  <c r="HD62" i="28" s="1"/>
  <c r="GX63" i="28"/>
  <c r="HE62" i="28"/>
  <c r="HB62" i="28"/>
  <c r="MG99" i="28"/>
  <c r="LN100" i="28"/>
  <c r="LO100" i="28"/>
  <c r="LG100" i="28"/>
  <c r="LF100" i="28"/>
  <c r="LS100" i="28"/>
  <c r="LB100" i="28"/>
  <c r="LV100" i="28"/>
  <c r="LM100" i="28"/>
  <c r="LH100" i="28"/>
  <c r="LY100" i="28"/>
  <c r="LU100" i="28"/>
  <c r="LR100" i="28"/>
  <c r="LL100" i="28"/>
  <c r="LT100" i="28"/>
  <c r="LX100" i="28"/>
  <c r="LP100" i="28"/>
  <c r="LJ100" i="28"/>
  <c r="LK100" i="28"/>
  <c r="LC100" i="28"/>
  <c r="LQ100" i="28"/>
  <c r="LI100" i="28"/>
  <c r="LW100" i="28"/>
  <c r="LE100" i="28"/>
  <c r="LD100" i="28"/>
  <c r="JF102" i="28"/>
  <c r="JG101" i="28"/>
  <c r="HC62" i="28" l="1"/>
  <c r="JH62" i="28"/>
  <c r="HF62" i="28"/>
  <c r="GY63" i="28"/>
  <c r="HA63" i="28" s="1"/>
  <c r="GZ63" i="28" s="1"/>
  <c r="HD63" i="28" s="1"/>
  <c r="GX64" i="28"/>
  <c r="HE63" i="28"/>
  <c r="HB63" i="28"/>
  <c r="MG100" i="28"/>
  <c r="LY101" i="28"/>
  <c r="LE101" i="28"/>
  <c r="LJ101" i="28"/>
  <c r="LL101" i="28"/>
  <c r="LF101" i="28"/>
  <c r="LS101" i="28"/>
  <c r="LX101" i="28"/>
  <c r="LC101" i="28"/>
  <c r="LV101" i="28"/>
  <c r="LO101" i="28"/>
  <c r="LG101" i="28"/>
  <c r="LW101" i="28"/>
  <c r="LH101" i="28"/>
  <c r="LD101" i="28"/>
  <c r="LK101" i="28"/>
  <c r="LT101" i="28"/>
  <c r="LR101" i="28"/>
  <c r="LM101" i="28"/>
  <c r="LQ101" i="28"/>
  <c r="LU101" i="28"/>
  <c r="LN101" i="28"/>
  <c r="LB101" i="28"/>
  <c r="LI101" i="28"/>
  <c r="LP101" i="28"/>
  <c r="JF103" i="28"/>
  <c r="JG102" i="28"/>
  <c r="HB64" i="28" l="1"/>
  <c r="HE64" i="28"/>
  <c r="GY64" i="28"/>
  <c r="HA64" i="28" s="1"/>
  <c r="GZ64" i="28" s="1"/>
  <c r="HD64" i="28" s="1"/>
  <c r="GX65" i="28"/>
  <c r="JH63" i="28"/>
  <c r="HC63" i="28"/>
  <c r="HF63" i="28"/>
  <c r="MG101" i="28"/>
  <c r="JF104" i="28"/>
  <c r="JG103" i="28"/>
  <c r="LB102" i="28"/>
  <c r="LK102" i="28"/>
  <c r="LP102" i="28"/>
  <c r="LS102" i="28"/>
  <c r="LT102" i="28"/>
  <c r="LI102" i="28"/>
  <c r="LH102" i="28"/>
  <c r="LW102" i="28"/>
  <c r="LJ102" i="28"/>
  <c r="LR102" i="28"/>
  <c r="LV102" i="28"/>
  <c r="LQ102" i="28"/>
  <c r="LF102" i="28"/>
  <c r="LL102" i="28"/>
  <c r="LN102" i="28"/>
  <c r="LU102" i="28"/>
  <c r="LE102" i="28"/>
  <c r="LY102" i="28"/>
  <c r="LM102" i="28"/>
  <c r="LD102" i="28"/>
  <c r="LX102" i="28"/>
  <c r="LG102" i="28"/>
  <c r="LC102" i="28"/>
  <c r="LO102" i="28"/>
  <c r="GY65" i="28" l="1"/>
  <c r="HA65" i="28" s="1"/>
  <c r="GZ65" i="28" s="1"/>
  <c r="HD65" i="28" s="1"/>
  <c r="GX66" i="28"/>
  <c r="HE65" i="28"/>
  <c r="HB65" i="28"/>
  <c r="HC64" i="28"/>
  <c r="JH64" i="28"/>
  <c r="HF64" i="28"/>
  <c r="MG102" i="28"/>
  <c r="LY103" i="28"/>
  <c r="LE103" i="28"/>
  <c r="LK103" i="28"/>
  <c r="LL103" i="28"/>
  <c r="LT103" i="28"/>
  <c r="LP103" i="28"/>
  <c r="LM103" i="28"/>
  <c r="LW103" i="28"/>
  <c r="LQ103" i="28"/>
  <c r="LO103" i="28"/>
  <c r="LF103" i="28"/>
  <c r="LH103" i="28"/>
  <c r="LU103" i="28"/>
  <c r="LN103" i="28"/>
  <c r="LB103" i="28"/>
  <c r="LD103" i="28"/>
  <c r="LG103" i="28"/>
  <c r="LI103" i="28"/>
  <c r="LR103" i="28"/>
  <c r="LX103" i="28"/>
  <c r="LV103" i="28"/>
  <c r="LC103" i="28"/>
  <c r="LJ103" i="28"/>
  <c r="LS103" i="28"/>
  <c r="JF105" i="28"/>
  <c r="JG104" i="28"/>
  <c r="HC65" i="28" l="1"/>
  <c r="JH65" i="28"/>
  <c r="HF65" i="28"/>
  <c r="HB66" i="28"/>
  <c r="GX67" i="28"/>
  <c r="GY66" i="28"/>
  <c r="HA66" i="28" s="1"/>
  <c r="GZ66" i="28" s="1"/>
  <c r="HD66" i="28" s="1"/>
  <c r="HE66" i="28"/>
  <c r="MG103" i="28"/>
  <c r="LK104" i="28"/>
  <c r="LP104" i="28"/>
  <c r="LV104" i="28"/>
  <c r="LS104" i="28"/>
  <c r="LT104" i="28"/>
  <c r="LE104" i="28"/>
  <c r="LC104" i="28"/>
  <c r="LJ104" i="28"/>
  <c r="LN104" i="28"/>
  <c r="LF104" i="28"/>
  <c r="LL104" i="28"/>
  <c r="LW104" i="28"/>
  <c r="LY104" i="28"/>
  <c r="LM104" i="28"/>
  <c r="LI104" i="28"/>
  <c r="LQ104" i="28"/>
  <c r="LR104" i="28"/>
  <c r="LD104" i="28"/>
  <c r="LU104" i="28"/>
  <c r="LH104" i="28"/>
  <c r="LO104" i="28"/>
  <c r="LB104" i="28"/>
  <c r="LG104" i="28"/>
  <c r="LX104" i="28"/>
  <c r="JF106" i="28"/>
  <c r="JG105" i="28"/>
  <c r="GX68" i="28" l="1"/>
  <c r="GY67" i="28"/>
  <c r="HA67" i="28" s="1"/>
  <c r="GZ67" i="28" s="1"/>
  <c r="HD67" i="28" s="1"/>
  <c r="HB67" i="28"/>
  <c r="HE67" i="28"/>
  <c r="HC66" i="28"/>
  <c r="JH66" i="28"/>
  <c r="HF66" i="28"/>
  <c r="MG104" i="28"/>
  <c r="LI105" i="28"/>
  <c r="LB105" i="28"/>
  <c r="LQ105" i="28"/>
  <c r="LJ105" i="28"/>
  <c r="LP105" i="28"/>
  <c r="LM105" i="28"/>
  <c r="LG105" i="28"/>
  <c r="LR105" i="28"/>
  <c r="LL105" i="28"/>
  <c r="LK105" i="28"/>
  <c r="LW105" i="28"/>
  <c r="LS105" i="28"/>
  <c r="LY105" i="28"/>
  <c r="LV105" i="28"/>
  <c r="LF105" i="28"/>
  <c r="LU105" i="28"/>
  <c r="LN105" i="28"/>
  <c r="LD105" i="28"/>
  <c r="LO105" i="28"/>
  <c r="LE105" i="28"/>
  <c r="LH105" i="28"/>
  <c r="LX105" i="28"/>
  <c r="LT105" i="28"/>
  <c r="LC105" i="28"/>
  <c r="JF107" i="28"/>
  <c r="JG106" i="28"/>
  <c r="JH67" i="28" l="1"/>
  <c r="HC67" i="28"/>
  <c r="HF67" i="28"/>
  <c r="HB68" i="28"/>
  <c r="GX69" i="28"/>
  <c r="HE68" i="28"/>
  <c r="GY68" i="28"/>
  <c r="HA68" i="28" s="1"/>
  <c r="GZ68" i="28" s="1"/>
  <c r="HD68" i="28" s="1"/>
  <c r="MG105" i="28"/>
  <c r="LB106" i="28"/>
  <c r="LF106" i="28"/>
  <c r="LW106" i="28"/>
  <c r="LK106" i="28"/>
  <c r="LE106" i="28"/>
  <c r="LH106" i="28"/>
  <c r="LU106" i="28"/>
  <c r="LI106" i="28"/>
  <c r="LL106" i="28"/>
  <c r="LJ106" i="28"/>
  <c r="LG106" i="28"/>
  <c r="LR106" i="28"/>
  <c r="LT106" i="28"/>
  <c r="LD106" i="28"/>
  <c r="LM106" i="28"/>
  <c r="LN106" i="28"/>
  <c r="LQ106" i="28"/>
  <c r="LS106" i="28"/>
  <c r="LC106" i="28"/>
  <c r="LV106" i="28"/>
  <c r="LP106" i="28"/>
  <c r="LX106" i="28"/>
  <c r="LO106" i="28"/>
  <c r="LY106" i="28"/>
  <c r="JF108" i="28"/>
  <c r="JG107" i="28"/>
  <c r="HC68" i="28" l="1"/>
  <c r="JH68" i="28"/>
  <c r="HF68" i="28"/>
  <c r="HE69" i="28"/>
  <c r="GY69" i="28"/>
  <c r="HA69" i="28" s="1"/>
  <c r="GZ69" i="28" s="1"/>
  <c r="HD69" i="28" s="1"/>
  <c r="HB69" i="28"/>
  <c r="GX70" i="28"/>
  <c r="MG106" i="28"/>
  <c r="LU107" i="28"/>
  <c r="LD107" i="28"/>
  <c r="LI107" i="28"/>
  <c r="LT107" i="28"/>
  <c r="LS107" i="28"/>
  <c r="LR107" i="28"/>
  <c r="LG107" i="28"/>
  <c r="LY107" i="28"/>
  <c r="LC107" i="28"/>
  <c r="LE107" i="28"/>
  <c r="LJ107" i="28"/>
  <c r="LL107" i="28"/>
  <c r="LM107" i="28"/>
  <c r="LX107" i="28"/>
  <c r="LO107" i="28"/>
  <c r="LH107" i="28"/>
  <c r="LK107" i="28"/>
  <c r="LF107" i="28"/>
  <c r="LV107" i="28"/>
  <c r="LP107" i="28"/>
  <c r="LB107" i="28"/>
  <c r="LN107" i="28"/>
  <c r="LW107" i="28"/>
  <c r="LQ107" i="28"/>
  <c r="JF109" i="28"/>
  <c r="JG108" i="28"/>
  <c r="JH69" i="28" l="1"/>
  <c r="HC69" i="28"/>
  <c r="HF69" i="28"/>
  <c r="HB70" i="28"/>
  <c r="HE70" i="28"/>
  <c r="GX71" i="28"/>
  <c r="GY70" i="28"/>
  <c r="HA70" i="28" s="1"/>
  <c r="GZ70" i="28" s="1"/>
  <c r="HD70" i="28" s="1"/>
  <c r="MG107" i="28"/>
  <c r="LC108" i="28"/>
  <c r="LE108" i="28"/>
  <c r="LN108" i="28"/>
  <c r="LJ108" i="28"/>
  <c r="LM108" i="28"/>
  <c r="LT108" i="28"/>
  <c r="LO108" i="28"/>
  <c r="LF108" i="28"/>
  <c r="LX108" i="28"/>
  <c r="LY108" i="28"/>
  <c r="LU108" i="28"/>
  <c r="LG108" i="28"/>
  <c r="LQ108" i="28"/>
  <c r="LR108" i="28"/>
  <c r="LP108" i="28"/>
  <c r="LI108" i="28"/>
  <c r="LB108" i="28"/>
  <c r="LK108" i="28"/>
  <c r="LD108" i="28"/>
  <c r="LH108" i="28"/>
  <c r="LL108" i="28"/>
  <c r="LW108" i="28"/>
  <c r="LS108" i="28"/>
  <c r="LV108" i="28"/>
  <c r="JF110" i="28"/>
  <c r="JG109" i="28"/>
  <c r="HE71" i="28" l="1"/>
  <c r="GY71" i="28"/>
  <c r="HA71" i="28" s="1"/>
  <c r="GZ71" i="28" s="1"/>
  <c r="HD71" i="28" s="1"/>
  <c r="GX72" i="28"/>
  <c r="HB71" i="28"/>
  <c r="JH70" i="28"/>
  <c r="HF70" i="28"/>
  <c r="HC70" i="28"/>
  <c r="MG108" i="28"/>
  <c r="LS109" i="28"/>
  <c r="LB109" i="28"/>
  <c r="LU109" i="28"/>
  <c r="LW109" i="28"/>
  <c r="LV109" i="28"/>
  <c r="LC109" i="28"/>
  <c r="LE109" i="28"/>
  <c r="LX109" i="28"/>
  <c r="LH109" i="28"/>
  <c r="LN109" i="28"/>
  <c r="LT109" i="28"/>
  <c r="LR109" i="28"/>
  <c r="LO109" i="28"/>
  <c r="LF109" i="28"/>
  <c r="LD109" i="28"/>
  <c r="LM109" i="28"/>
  <c r="LY109" i="28"/>
  <c r="LL109" i="28"/>
  <c r="LJ109" i="28"/>
  <c r="LK109" i="28"/>
  <c r="LP109" i="28"/>
  <c r="LQ109" i="28"/>
  <c r="LI109" i="28"/>
  <c r="LG109" i="28"/>
  <c r="JF111" i="28"/>
  <c r="JG110" i="28"/>
  <c r="HB72" i="28" l="1"/>
  <c r="GY72" i="28"/>
  <c r="HA72" i="28" s="1"/>
  <c r="GZ72" i="28" s="1"/>
  <c r="HD72" i="28" s="1"/>
  <c r="HE72" i="28"/>
  <c r="GX73" i="28"/>
  <c r="HC71" i="28"/>
  <c r="JH71" i="28"/>
  <c r="HF71" i="28"/>
  <c r="MG109" i="28"/>
  <c r="JF112" i="28"/>
  <c r="JG111" i="28"/>
  <c r="LD110" i="28"/>
  <c r="LM110" i="28"/>
  <c r="LI110" i="28"/>
  <c r="LK110" i="28"/>
  <c r="LF110" i="28"/>
  <c r="LO110" i="28"/>
  <c r="LV110" i="28"/>
  <c r="LL110" i="28"/>
  <c r="LN110" i="28"/>
  <c r="LQ110" i="28"/>
  <c r="LC110" i="28"/>
  <c r="LT110" i="28"/>
  <c r="LP110" i="28"/>
  <c r="LW110" i="28"/>
  <c r="LY110" i="28"/>
  <c r="LX110" i="28"/>
  <c r="LH110" i="28"/>
  <c r="LS110" i="28"/>
  <c r="LB110" i="28"/>
  <c r="LE110" i="28"/>
  <c r="LR110" i="28"/>
  <c r="LJ110" i="28"/>
  <c r="LU110" i="28"/>
  <c r="LG110" i="28"/>
  <c r="HE73" i="28" l="1"/>
  <c r="HB73" i="28"/>
  <c r="GY73" i="28"/>
  <c r="HA73" i="28" s="1"/>
  <c r="GZ73" i="28" s="1"/>
  <c r="HD73" i="28" s="1"/>
  <c r="GX74" i="28"/>
  <c r="HC72" i="28"/>
  <c r="JH72" i="28"/>
  <c r="HF72" i="28"/>
  <c r="MG110" i="28"/>
  <c r="LO111" i="28"/>
  <c r="LC111" i="28"/>
  <c r="LU111" i="28"/>
  <c r="LK111" i="28"/>
  <c r="LD111" i="28"/>
  <c r="LQ111" i="28"/>
  <c r="LB111" i="28"/>
  <c r="LS111" i="28"/>
  <c r="LR111" i="28"/>
  <c r="LT111" i="28"/>
  <c r="LI111" i="28"/>
  <c r="LX111" i="28"/>
  <c r="LE111" i="28"/>
  <c r="LH111" i="28"/>
  <c r="LL111" i="28"/>
  <c r="LN111" i="28"/>
  <c r="LM111" i="28"/>
  <c r="LY111" i="28"/>
  <c r="LP111" i="28"/>
  <c r="LF111" i="28"/>
  <c r="LV111" i="28"/>
  <c r="LW111" i="28"/>
  <c r="LJ111" i="28"/>
  <c r="LG111" i="28"/>
  <c r="JF113" i="28"/>
  <c r="JG112" i="28"/>
  <c r="HE74" i="28" l="1"/>
  <c r="HB74" i="28"/>
  <c r="GY74" i="28"/>
  <c r="HA74" i="28" s="1"/>
  <c r="GZ74" i="28" s="1"/>
  <c r="HD74" i="28" s="1"/>
  <c r="GX75" i="28"/>
  <c r="HC73" i="28"/>
  <c r="JH73" i="28"/>
  <c r="HF73" i="28"/>
  <c r="MG111" i="28"/>
  <c r="LO112" i="28"/>
  <c r="LX112" i="28"/>
  <c r="LF112" i="28"/>
  <c r="LT112" i="28"/>
  <c r="LG112" i="28"/>
  <c r="LJ112" i="28"/>
  <c r="LE112" i="28"/>
  <c r="LB112" i="28"/>
  <c r="LC112" i="28"/>
  <c r="LR112" i="28"/>
  <c r="LI112" i="28"/>
  <c r="LW112" i="28"/>
  <c r="LU112" i="28"/>
  <c r="LH112" i="28"/>
  <c r="LY112" i="28"/>
  <c r="LN112" i="28"/>
  <c r="LV112" i="28"/>
  <c r="LK112" i="28"/>
  <c r="LM112" i="28"/>
  <c r="LQ112" i="28"/>
  <c r="LP112" i="28"/>
  <c r="LS112" i="28"/>
  <c r="LL112" i="28"/>
  <c r="LD112" i="28"/>
  <c r="JF114" i="28"/>
  <c r="JG113" i="28"/>
  <c r="HB75" i="28" l="1"/>
  <c r="HE75" i="28"/>
  <c r="GX76" i="28"/>
  <c r="GY75" i="28"/>
  <c r="HA75" i="28" s="1"/>
  <c r="GZ75" i="28" s="1"/>
  <c r="HD75" i="28" s="1"/>
  <c r="JH74" i="28"/>
  <c r="HC74" i="28"/>
  <c r="HF74" i="28"/>
  <c r="MG112" i="28"/>
  <c r="LU113" i="28"/>
  <c r="LP113" i="28"/>
  <c r="LE113" i="28"/>
  <c r="LB113" i="28"/>
  <c r="LF113" i="28"/>
  <c r="LR113" i="28"/>
  <c r="LM113" i="28"/>
  <c r="LC113" i="28"/>
  <c r="LQ113" i="28"/>
  <c r="LN113" i="28"/>
  <c r="LL113" i="28"/>
  <c r="LV113" i="28"/>
  <c r="LO113" i="28"/>
  <c r="LT113" i="28"/>
  <c r="LD113" i="28"/>
  <c r="LG113" i="28"/>
  <c r="LX113" i="28"/>
  <c r="LY113" i="28"/>
  <c r="LJ113" i="28"/>
  <c r="LK113" i="28"/>
  <c r="LS113" i="28"/>
  <c r="LH113" i="28"/>
  <c r="LI113" i="28"/>
  <c r="LW113" i="28"/>
  <c r="JF115" i="28"/>
  <c r="JG114" i="28"/>
  <c r="HB76" i="28" l="1"/>
  <c r="HE76" i="28"/>
  <c r="GY76" i="28"/>
  <c r="HA76" i="28" s="1"/>
  <c r="GZ76" i="28" s="1"/>
  <c r="HD76" i="28" s="1"/>
  <c r="GX77" i="28"/>
  <c r="JH75" i="28"/>
  <c r="HC75" i="28"/>
  <c r="HF75" i="28"/>
  <c r="MG113" i="28"/>
  <c r="LK114" i="28"/>
  <c r="LM114" i="28"/>
  <c r="LJ114" i="28"/>
  <c r="LI114" i="28"/>
  <c r="LT114" i="28"/>
  <c r="LX114" i="28"/>
  <c r="LH114" i="28"/>
  <c r="LB114" i="28"/>
  <c r="LO114" i="28"/>
  <c r="LS114" i="28"/>
  <c r="LP114" i="28"/>
  <c r="LY114" i="28"/>
  <c r="LV114" i="28"/>
  <c r="LN114" i="28"/>
  <c r="LW114" i="28"/>
  <c r="LU114" i="28"/>
  <c r="LD114" i="28"/>
  <c r="LE114" i="28"/>
  <c r="LC114" i="28"/>
  <c r="LL114" i="28"/>
  <c r="LF114" i="28"/>
  <c r="LG114" i="28"/>
  <c r="LQ114" i="28"/>
  <c r="LR114" i="28"/>
  <c r="JF116" i="28"/>
  <c r="JG115" i="28"/>
  <c r="HC76" i="28" l="1"/>
  <c r="JH76" i="28"/>
  <c r="HF76" i="28"/>
  <c r="HE77" i="28"/>
  <c r="HB77" i="28"/>
  <c r="GY77" i="28"/>
  <c r="HA77" i="28" s="1"/>
  <c r="GZ77" i="28" s="1"/>
  <c r="HD77" i="28" s="1"/>
  <c r="GX78" i="28"/>
  <c r="MG114" i="28"/>
  <c r="LG115" i="28"/>
  <c r="LJ115" i="28"/>
  <c r="LE115" i="28"/>
  <c r="LF115" i="28"/>
  <c r="LB115" i="28"/>
  <c r="LO115" i="28"/>
  <c r="LX115" i="28"/>
  <c r="LS115" i="28"/>
  <c r="LP115" i="28"/>
  <c r="LW115" i="28"/>
  <c r="LN115" i="28"/>
  <c r="LR115" i="28"/>
  <c r="LV115" i="28"/>
  <c r="LC115" i="28"/>
  <c r="LQ115" i="28"/>
  <c r="LH115" i="28"/>
  <c r="LI115" i="28"/>
  <c r="LL115" i="28"/>
  <c r="LY115" i="28"/>
  <c r="LU115" i="28"/>
  <c r="LK115" i="28"/>
  <c r="LT115" i="28"/>
  <c r="LD115" i="28"/>
  <c r="LM115" i="28"/>
  <c r="JF117" i="28"/>
  <c r="JG116" i="28"/>
  <c r="JH77" i="28" l="1"/>
  <c r="HC77" i="28"/>
  <c r="HF77" i="28"/>
  <c r="HE78" i="28"/>
  <c r="GY78" i="28"/>
  <c r="HA78" i="28" s="1"/>
  <c r="GZ78" i="28" s="1"/>
  <c r="HD78" i="28" s="1"/>
  <c r="HB78" i="28"/>
  <c r="GX79" i="28"/>
  <c r="MG115" i="28"/>
  <c r="LP116" i="28"/>
  <c r="LO116" i="28"/>
  <c r="LT116" i="28"/>
  <c r="LD116" i="28"/>
  <c r="LV116" i="28"/>
  <c r="LQ116" i="28"/>
  <c r="LL116" i="28"/>
  <c r="LN116" i="28"/>
  <c r="LF116" i="28"/>
  <c r="LW116" i="28"/>
  <c r="LH116" i="28"/>
  <c r="LU116" i="28"/>
  <c r="LB116" i="28"/>
  <c r="LG116" i="28"/>
  <c r="LM116" i="28"/>
  <c r="LS116" i="28"/>
  <c r="LY116" i="28"/>
  <c r="LK116" i="28"/>
  <c r="LC116" i="28"/>
  <c r="LR116" i="28"/>
  <c r="LI116" i="28"/>
  <c r="LJ116" i="28"/>
  <c r="LE116" i="28"/>
  <c r="LX116" i="28"/>
  <c r="JF118" i="28"/>
  <c r="JG117" i="28"/>
  <c r="HB79" i="28" l="1"/>
  <c r="HE79" i="28"/>
  <c r="GX80" i="28"/>
  <c r="GY79" i="28"/>
  <c r="HA79" i="28" s="1"/>
  <c r="GZ79" i="28" s="1"/>
  <c r="HD79" i="28" s="1"/>
  <c r="HC78" i="28"/>
  <c r="JH78" i="28"/>
  <c r="HF78" i="28"/>
  <c r="MG116" i="28"/>
  <c r="LK117" i="28"/>
  <c r="LR117" i="28"/>
  <c r="LN117" i="28"/>
  <c r="LW117" i="28"/>
  <c r="LI117" i="28"/>
  <c r="LF117" i="28"/>
  <c r="LU117" i="28"/>
  <c r="LO117" i="28"/>
  <c r="LM117" i="28"/>
  <c r="LL117" i="28"/>
  <c r="LD117" i="28"/>
  <c r="LS117" i="28"/>
  <c r="LG117" i="28"/>
  <c r="LH117" i="28"/>
  <c r="LY117" i="28"/>
  <c r="LQ117" i="28"/>
  <c r="LJ117" i="28"/>
  <c r="LE117" i="28"/>
  <c r="LP117" i="28"/>
  <c r="LB117" i="28"/>
  <c r="LV117" i="28"/>
  <c r="LC117" i="28"/>
  <c r="LT117" i="28"/>
  <c r="LX117" i="28"/>
  <c r="JF119" i="28"/>
  <c r="JG118" i="28"/>
  <c r="GX81" i="28" l="1"/>
  <c r="HB80" i="28"/>
  <c r="GY80" i="28"/>
  <c r="HA80" i="28" s="1"/>
  <c r="GZ80" i="28" s="1"/>
  <c r="HD80" i="28" s="1"/>
  <c r="HE80" i="28"/>
  <c r="JH79" i="28"/>
  <c r="HC79" i="28"/>
  <c r="HF79" i="28"/>
  <c r="MG117" i="28"/>
  <c r="LI118" i="28"/>
  <c r="LB118" i="28"/>
  <c r="LC118" i="28"/>
  <c r="LN118" i="28"/>
  <c r="LF118" i="28"/>
  <c r="LR118" i="28"/>
  <c r="LH118" i="28"/>
  <c r="LV118" i="28"/>
  <c r="LM118" i="28"/>
  <c r="LX118" i="28"/>
  <c r="LL118" i="28"/>
  <c r="LU118" i="28"/>
  <c r="LG118" i="28"/>
  <c r="LE118" i="28"/>
  <c r="LJ118" i="28"/>
  <c r="LP118" i="28"/>
  <c r="LO118" i="28"/>
  <c r="LK118" i="28"/>
  <c r="LT118" i="28"/>
  <c r="LY118" i="28"/>
  <c r="LW118" i="28"/>
  <c r="LQ118" i="28"/>
  <c r="LS118" i="28"/>
  <c r="LD118" i="28"/>
  <c r="JF120" i="28"/>
  <c r="JG119" i="28"/>
  <c r="JH80" i="28" l="1"/>
  <c r="HC80" i="28"/>
  <c r="HF80" i="28"/>
  <c r="GY81" i="28"/>
  <c r="HA81" i="28" s="1"/>
  <c r="GZ81" i="28" s="1"/>
  <c r="HD81" i="28" s="1"/>
  <c r="HB81" i="28"/>
  <c r="HE81" i="28"/>
  <c r="GX82" i="28"/>
  <c r="MG118" i="28"/>
  <c r="LU119" i="28"/>
  <c r="LC119" i="28"/>
  <c r="LF119" i="28"/>
  <c r="LX119" i="28"/>
  <c r="LN119" i="28"/>
  <c r="LP119" i="28"/>
  <c r="LL119" i="28"/>
  <c r="LI119" i="28"/>
  <c r="LT119" i="28"/>
  <c r="LB119" i="28"/>
  <c r="LV119" i="28"/>
  <c r="LK119" i="28"/>
  <c r="LD119" i="28"/>
  <c r="LY119" i="28"/>
  <c r="LE119" i="28"/>
  <c r="LO119" i="28"/>
  <c r="LQ119" i="28"/>
  <c r="LS119" i="28"/>
  <c r="LJ119" i="28"/>
  <c r="LH119" i="28"/>
  <c r="LW119" i="28"/>
  <c r="LR119" i="28"/>
  <c r="LG119" i="28"/>
  <c r="LM119" i="28"/>
  <c r="JF121" i="28"/>
  <c r="JG120" i="28"/>
  <c r="HB82" i="28" l="1"/>
  <c r="HE82" i="28"/>
  <c r="GY82" i="28"/>
  <c r="HA82" i="28" s="1"/>
  <c r="GZ82" i="28" s="1"/>
  <c r="GX83" i="28"/>
  <c r="JH81" i="28"/>
  <c r="HC81" i="28"/>
  <c r="HF81" i="28"/>
  <c r="MG119" i="28"/>
  <c r="LE120" i="28"/>
  <c r="LD120" i="28"/>
  <c r="LQ120" i="28"/>
  <c r="LP120" i="28"/>
  <c r="LU120" i="28"/>
  <c r="LX120" i="28"/>
  <c r="LN120" i="28"/>
  <c r="LO120" i="28"/>
  <c r="LV120" i="28"/>
  <c r="LM120" i="28"/>
  <c r="LT120" i="28"/>
  <c r="LK120" i="28"/>
  <c r="LL120" i="28"/>
  <c r="LC120" i="28"/>
  <c r="LY120" i="28"/>
  <c r="LI120" i="28"/>
  <c r="LH120" i="28"/>
  <c r="LS120" i="28"/>
  <c r="LG120" i="28"/>
  <c r="LJ120" i="28"/>
  <c r="LF120" i="28"/>
  <c r="LR120" i="28"/>
  <c r="LB120" i="28"/>
  <c r="LW120" i="28"/>
  <c r="JF122" i="28"/>
  <c r="JG121" i="28"/>
  <c r="GX84" i="28" l="1"/>
  <c r="GY83" i="28"/>
  <c r="HA83" i="28" s="1"/>
  <c r="GZ83" i="28" s="1"/>
  <c r="HE83" i="28"/>
  <c r="HB83" i="28"/>
  <c r="HD82" i="28"/>
  <c r="HC82" i="28"/>
  <c r="JH82" i="28"/>
  <c r="HF82" i="28"/>
  <c r="MG120" i="28"/>
  <c r="LC121" i="28"/>
  <c r="LP121" i="28"/>
  <c r="LM121" i="28"/>
  <c r="LK121" i="28"/>
  <c r="LN121" i="28"/>
  <c r="LW121" i="28"/>
  <c r="LO121" i="28"/>
  <c r="LH121" i="28"/>
  <c r="LD121" i="28"/>
  <c r="LV121" i="28"/>
  <c r="LJ121" i="28"/>
  <c r="LQ121" i="28"/>
  <c r="LG121" i="28"/>
  <c r="LX121" i="28"/>
  <c r="LU121" i="28"/>
  <c r="LT121" i="28"/>
  <c r="LR121" i="28"/>
  <c r="LI121" i="28"/>
  <c r="LY121" i="28"/>
  <c r="LL121" i="28"/>
  <c r="LE121" i="28"/>
  <c r="LF121" i="28"/>
  <c r="LB121" i="28"/>
  <c r="LS121" i="28"/>
  <c r="JF123" i="28"/>
  <c r="JG122" i="28"/>
  <c r="HC83" i="28" l="1"/>
  <c r="JH83" i="28"/>
  <c r="HF83" i="28"/>
  <c r="HD83" i="28"/>
  <c r="HB84" i="28"/>
  <c r="GX85" i="28"/>
  <c r="HE84" i="28"/>
  <c r="GY84" i="28"/>
  <c r="HA84" i="28" s="1"/>
  <c r="GZ84" i="28" s="1"/>
  <c r="HD84" i="28" s="1"/>
  <c r="MG121" i="28"/>
  <c r="LP122" i="28"/>
  <c r="LB122" i="28"/>
  <c r="LN122" i="28"/>
  <c r="LD122" i="28"/>
  <c r="LF122" i="28"/>
  <c r="LV122" i="28"/>
  <c r="LG122" i="28"/>
  <c r="LI122" i="28"/>
  <c r="LW122" i="28"/>
  <c r="LL122" i="28"/>
  <c r="LS122" i="28"/>
  <c r="LK122" i="28"/>
  <c r="LU122" i="28"/>
  <c r="LX122" i="28"/>
  <c r="LM122" i="28"/>
  <c r="LJ122" i="28"/>
  <c r="LY122" i="28"/>
  <c r="LR122" i="28"/>
  <c r="LT122" i="28"/>
  <c r="LQ122" i="28"/>
  <c r="LH122" i="28"/>
  <c r="LE122" i="28"/>
  <c r="LO122" i="28"/>
  <c r="LC122" i="28"/>
  <c r="JF124" i="28"/>
  <c r="JG123" i="28"/>
  <c r="HC84" i="28" l="1"/>
  <c r="JH84" i="28"/>
  <c r="HF84" i="28"/>
  <c r="GX86" i="28"/>
  <c r="HB85" i="28"/>
  <c r="HE85" i="28"/>
  <c r="GY85" i="28"/>
  <c r="HA85" i="28" s="1"/>
  <c r="GZ85" i="28" s="1"/>
  <c r="HD85" i="28" s="1"/>
  <c r="MG122" i="28"/>
  <c r="LD123" i="28"/>
  <c r="LT123" i="28"/>
  <c r="LH123" i="28"/>
  <c r="LL123" i="28"/>
  <c r="LO123" i="28"/>
  <c r="LJ123" i="28"/>
  <c r="LX123" i="28"/>
  <c r="LN123" i="28"/>
  <c r="LK123" i="28"/>
  <c r="LI123" i="28"/>
  <c r="LE123" i="28"/>
  <c r="LW123" i="28"/>
  <c r="LG123" i="28"/>
  <c r="LQ123" i="28"/>
  <c r="LY123" i="28"/>
  <c r="LU123" i="28"/>
  <c r="LV123" i="28"/>
  <c r="LC123" i="28"/>
  <c r="LR123" i="28"/>
  <c r="LB123" i="28"/>
  <c r="LF123" i="28"/>
  <c r="LP123" i="28"/>
  <c r="LM123" i="28"/>
  <c r="LS123" i="28"/>
  <c r="JF125" i="28"/>
  <c r="JG124" i="28"/>
  <c r="HC85" i="28" l="1"/>
  <c r="JH85" i="28"/>
  <c r="HF85" i="28"/>
  <c r="HE86" i="28"/>
  <c r="HB86" i="28"/>
  <c r="GY86" i="28"/>
  <c r="HA86" i="28" s="1"/>
  <c r="GZ86" i="28" s="1"/>
  <c r="HD86" i="28" s="1"/>
  <c r="GX87" i="28"/>
  <c r="MG123" i="28"/>
  <c r="LY124" i="28"/>
  <c r="LX124" i="28"/>
  <c r="LO124" i="28"/>
  <c r="LM124" i="28"/>
  <c r="LL124" i="28"/>
  <c r="LQ124" i="28"/>
  <c r="LD124" i="28"/>
  <c r="LF124" i="28"/>
  <c r="LI124" i="28"/>
  <c r="LP124" i="28"/>
  <c r="LK124" i="28"/>
  <c r="LR124" i="28"/>
  <c r="LC124" i="28"/>
  <c r="LG124" i="28"/>
  <c r="LN124" i="28"/>
  <c r="LW124" i="28"/>
  <c r="LV124" i="28"/>
  <c r="LB124" i="28"/>
  <c r="LU124" i="28"/>
  <c r="LH124" i="28"/>
  <c r="LS124" i="28"/>
  <c r="LT124" i="28"/>
  <c r="LJ124" i="28"/>
  <c r="LE124" i="28"/>
  <c r="JF126" i="28"/>
  <c r="JG125" i="28"/>
  <c r="GX88" i="28" l="1"/>
  <c r="HB87" i="28"/>
  <c r="GY87" i="28"/>
  <c r="HA87" i="28" s="1"/>
  <c r="GZ87" i="28" s="1"/>
  <c r="HD87" i="28" s="1"/>
  <c r="HE87" i="28"/>
  <c r="HC86" i="28"/>
  <c r="JH86" i="28"/>
  <c r="HF86" i="28"/>
  <c r="MG124" i="28"/>
  <c r="LB125" i="28"/>
  <c r="LX125" i="28"/>
  <c r="LK125" i="28"/>
  <c r="LS125" i="28"/>
  <c r="LH125" i="28"/>
  <c r="LW125" i="28"/>
  <c r="LD125" i="28"/>
  <c r="LO125" i="28"/>
  <c r="LR125" i="28"/>
  <c r="LQ125" i="28"/>
  <c r="LP125" i="28"/>
  <c r="LJ125" i="28"/>
  <c r="LY125" i="28"/>
  <c r="LT125" i="28"/>
  <c r="LN125" i="28"/>
  <c r="LL125" i="28"/>
  <c r="LV125" i="28"/>
  <c r="LF125" i="28"/>
  <c r="LG125" i="28"/>
  <c r="LI125" i="28"/>
  <c r="LU125" i="28"/>
  <c r="LE125" i="28"/>
  <c r="LC125" i="28"/>
  <c r="LM125" i="28"/>
  <c r="JF127" i="28"/>
  <c r="JG126" i="28"/>
  <c r="HC87" i="28" l="1"/>
  <c r="JH87" i="28"/>
  <c r="HF87" i="28"/>
  <c r="GY88" i="28"/>
  <c r="HA88" i="28" s="1"/>
  <c r="GZ88" i="28" s="1"/>
  <c r="HB88" i="28"/>
  <c r="HE88" i="28"/>
  <c r="GX89" i="28"/>
  <c r="MG125" i="28"/>
  <c r="LW126" i="28"/>
  <c r="LC126" i="28"/>
  <c r="LL126" i="28"/>
  <c r="LJ126" i="28"/>
  <c r="LV126" i="28"/>
  <c r="LR126" i="28"/>
  <c r="LB126" i="28"/>
  <c r="LD126" i="28"/>
  <c r="LH126" i="28"/>
  <c r="LO126" i="28"/>
  <c r="LX126" i="28"/>
  <c r="LP126" i="28"/>
  <c r="LQ126" i="28"/>
  <c r="LE126" i="28"/>
  <c r="LT126" i="28"/>
  <c r="LU126" i="28"/>
  <c r="LM126" i="28"/>
  <c r="LY126" i="28"/>
  <c r="LF126" i="28"/>
  <c r="LS126" i="28"/>
  <c r="LG126" i="28"/>
  <c r="LI126" i="28"/>
  <c r="LN126" i="28"/>
  <c r="LK126" i="28"/>
  <c r="JF128" i="28"/>
  <c r="JG127" i="28"/>
  <c r="HB89" i="28" l="1"/>
  <c r="GY89" i="28"/>
  <c r="HA89" i="28" s="1"/>
  <c r="GZ89" i="28" s="1"/>
  <c r="HD89" i="28" s="1"/>
  <c r="HE89" i="28"/>
  <c r="GX90" i="28"/>
  <c r="JH88" i="28"/>
  <c r="HC88" i="28"/>
  <c r="HF88" i="28"/>
  <c r="HD88" i="28"/>
  <c r="MG126" i="28"/>
  <c r="LC127" i="28"/>
  <c r="LW127" i="28"/>
  <c r="LL127" i="28"/>
  <c r="LR127" i="28"/>
  <c r="LN127" i="28"/>
  <c r="LS127" i="28"/>
  <c r="LH127" i="28"/>
  <c r="LE127" i="28"/>
  <c r="LF127" i="28"/>
  <c r="LT127" i="28"/>
  <c r="LV127" i="28"/>
  <c r="LY127" i="28"/>
  <c r="LI127" i="28"/>
  <c r="LU127" i="28"/>
  <c r="LX127" i="28"/>
  <c r="LO127" i="28"/>
  <c r="LD127" i="28"/>
  <c r="LP127" i="28"/>
  <c r="LG127" i="28"/>
  <c r="LJ127" i="28"/>
  <c r="LQ127" i="28"/>
  <c r="LK127" i="28"/>
  <c r="LM127" i="28"/>
  <c r="LB127" i="28"/>
  <c r="JF129" i="28"/>
  <c r="JG128" i="28"/>
  <c r="HE90" i="28" l="1"/>
  <c r="GX91" i="28"/>
  <c r="HB90" i="28"/>
  <c r="GY90" i="28"/>
  <c r="HA90" i="28" s="1"/>
  <c r="JH89" i="28"/>
  <c r="HC89" i="28"/>
  <c r="HF89" i="28"/>
  <c r="MG127" i="28"/>
  <c r="LT128" i="28"/>
  <c r="LU128" i="28"/>
  <c r="LH128" i="28"/>
  <c r="LF128" i="28"/>
  <c r="LV128" i="28"/>
  <c r="LK128" i="28"/>
  <c r="LP128" i="28"/>
  <c r="LG128" i="28"/>
  <c r="LQ128" i="28"/>
  <c r="LD128" i="28"/>
  <c r="LY128" i="28"/>
  <c r="LE128" i="28"/>
  <c r="LI128" i="28"/>
  <c r="LN128" i="28"/>
  <c r="LW128" i="28"/>
  <c r="LM128" i="28"/>
  <c r="LL128" i="28"/>
  <c r="LJ128" i="28"/>
  <c r="LS128" i="28"/>
  <c r="LB128" i="28"/>
  <c r="LC128" i="28"/>
  <c r="LR128" i="28"/>
  <c r="LX128" i="28"/>
  <c r="LO128" i="28"/>
  <c r="JF130" i="28"/>
  <c r="JG129" i="28"/>
  <c r="GZ90" i="28" l="1"/>
  <c r="HD90" i="28" s="1"/>
  <c r="CT90" i="28"/>
  <c r="GY91" i="28"/>
  <c r="HA91" i="28" s="1"/>
  <c r="HE91" i="28"/>
  <c r="HB91" i="28"/>
  <c r="GX92" i="28"/>
  <c r="HF90" i="28"/>
  <c r="HC90" i="28"/>
  <c r="JH90" i="28"/>
  <c r="MG128" i="28"/>
  <c r="LS129" i="28"/>
  <c r="LE129" i="28"/>
  <c r="LM129" i="28"/>
  <c r="LD129" i="28"/>
  <c r="LI129" i="28"/>
  <c r="LK129" i="28"/>
  <c r="LH129" i="28"/>
  <c r="LN129" i="28"/>
  <c r="LG129" i="28"/>
  <c r="LJ129" i="28"/>
  <c r="LX129" i="28"/>
  <c r="LT129" i="28"/>
  <c r="LV129" i="28"/>
  <c r="LU129" i="28"/>
  <c r="LO129" i="28"/>
  <c r="LR129" i="28"/>
  <c r="LW129" i="28"/>
  <c r="LF129" i="28"/>
  <c r="LP129" i="28"/>
  <c r="LQ129" i="28"/>
  <c r="LY129" i="28"/>
  <c r="LB129" i="28"/>
  <c r="LL129" i="28"/>
  <c r="LC129" i="28"/>
  <c r="JF131" i="28"/>
  <c r="JG130" i="28"/>
  <c r="HC91" i="28" l="1"/>
  <c r="HF91" i="28"/>
  <c r="JH91" i="28"/>
  <c r="GX93" i="28"/>
  <c r="HB92" i="28"/>
  <c r="GY92" i="28"/>
  <c r="HA92" i="28" s="1"/>
  <c r="HE92" i="28"/>
  <c r="GZ91" i="28"/>
  <c r="HD91" i="28" s="1"/>
  <c r="CT91" i="28"/>
  <c r="MG129" i="28"/>
  <c r="LO130" i="28"/>
  <c r="LK130" i="28"/>
  <c r="LG130" i="28"/>
  <c r="LX130" i="28"/>
  <c r="LP130" i="28"/>
  <c r="LT130" i="28"/>
  <c r="LJ130" i="28"/>
  <c r="LI130" i="28"/>
  <c r="LW130" i="28"/>
  <c r="LQ130" i="28"/>
  <c r="LB130" i="28"/>
  <c r="LS130" i="28"/>
  <c r="LH130" i="28"/>
  <c r="LY130" i="28"/>
  <c r="LC130" i="28"/>
  <c r="LR130" i="28"/>
  <c r="LN130" i="28"/>
  <c r="LD130" i="28"/>
  <c r="LV130" i="28"/>
  <c r="LL130" i="28"/>
  <c r="LU130" i="28"/>
  <c r="LM130" i="28"/>
  <c r="LF130" i="28"/>
  <c r="LE130" i="28"/>
  <c r="JF132" i="28"/>
  <c r="JG131" i="28"/>
  <c r="GX94" i="28" l="1"/>
  <c r="GY93" i="28"/>
  <c r="HA93" i="28" s="1"/>
  <c r="HE93" i="28"/>
  <c r="HB93" i="28"/>
  <c r="JH92" i="28"/>
  <c r="HF92" i="28"/>
  <c r="HC92" i="28"/>
  <c r="GZ92" i="28"/>
  <c r="HD92" i="28" s="1"/>
  <c r="CT92" i="28"/>
  <c r="MG130" i="28"/>
  <c r="LG131" i="28"/>
  <c r="LV131" i="28"/>
  <c r="LX131" i="28"/>
  <c r="LR131" i="28"/>
  <c r="LN131" i="28"/>
  <c r="LS131" i="28"/>
  <c r="LW131" i="28"/>
  <c r="LE131" i="28"/>
  <c r="LT131" i="28"/>
  <c r="LK131" i="28"/>
  <c r="LI131" i="28"/>
  <c r="LH131" i="28"/>
  <c r="LM131" i="28"/>
  <c r="LY131" i="28"/>
  <c r="LU131" i="28"/>
  <c r="LD131" i="28"/>
  <c r="LB131" i="28"/>
  <c r="LP131" i="28"/>
  <c r="LJ131" i="28"/>
  <c r="LC131" i="28"/>
  <c r="LQ131" i="28"/>
  <c r="LO131" i="28"/>
  <c r="LF131" i="28"/>
  <c r="LL131" i="28"/>
  <c r="JF133" i="28"/>
  <c r="JG132" i="28"/>
  <c r="JH93" i="28" l="1"/>
  <c r="HF93" i="28"/>
  <c r="HC93" i="28"/>
  <c r="GZ93" i="28"/>
  <c r="HD93" i="28" s="1"/>
  <c r="CT93" i="28"/>
  <c r="HE94" i="28"/>
  <c r="HB94" i="28"/>
  <c r="GX95" i="28"/>
  <c r="GY94" i="28"/>
  <c r="HA94" i="28" s="1"/>
  <c r="MG131" i="28"/>
  <c r="LS132" i="28"/>
  <c r="LR132" i="28"/>
  <c r="LI132" i="28"/>
  <c r="LC132" i="28"/>
  <c r="LT132" i="28"/>
  <c r="LN132" i="28"/>
  <c r="LK132" i="28"/>
  <c r="LP132" i="28"/>
  <c r="LJ132" i="28"/>
  <c r="LD132" i="28"/>
  <c r="LQ132" i="28"/>
  <c r="LV132" i="28"/>
  <c r="LB132" i="28"/>
  <c r="LH132" i="28"/>
  <c r="LM132" i="28"/>
  <c r="LU132" i="28"/>
  <c r="LW132" i="28"/>
  <c r="LY132" i="28"/>
  <c r="LX132" i="28"/>
  <c r="LF132" i="28"/>
  <c r="LL132" i="28"/>
  <c r="LE132" i="28"/>
  <c r="LG132" i="28"/>
  <c r="LO132" i="28"/>
  <c r="JF134" i="28"/>
  <c r="JG133" i="28"/>
  <c r="CT94" i="28" l="1"/>
  <c r="GZ94" i="28"/>
  <c r="HD94" i="28" s="1"/>
  <c r="JH94" i="28"/>
  <c r="HF94" i="28"/>
  <c r="HC94" i="28"/>
  <c r="HB95" i="28"/>
  <c r="HE95" i="28"/>
  <c r="GX96" i="28"/>
  <c r="GY95" i="28"/>
  <c r="HA95" i="28" s="1"/>
  <c r="MG132" i="28"/>
  <c r="LQ133" i="28"/>
  <c r="LV133" i="28"/>
  <c r="LR133" i="28"/>
  <c r="LI133" i="28"/>
  <c r="LS133" i="28"/>
  <c r="LC133" i="28"/>
  <c r="LH133" i="28"/>
  <c r="LG133" i="28"/>
  <c r="LP133" i="28"/>
  <c r="LD133" i="28"/>
  <c r="LX133" i="28"/>
  <c r="LJ133" i="28"/>
  <c r="LO133" i="28"/>
  <c r="LU133" i="28"/>
  <c r="LF133" i="28"/>
  <c r="LM133" i="28"/>
  <c r="LT133" i="28"/>
  <c r="LW133" i="28"/>
  <c r="LB133" i="28"/>
  <c r="LK133" i="28"/>
  <c r="LN133" i="28"/>
  <c r="LL133" i="28"/>
  <c r="LE133" i="28"/>
  <c r="LY133" i="28"/>
  <c r="JF135" i="28"/>
  <c r="JG134" i="28"/>
  <c r="JG289" i="28"/>
  <c r="HC95" i="28" l="1"/>
  <c r="JH95" i="28"/>
  <c r="HF95" i="28"/>
  <c r="GY96" i="28"/>
  <c r="HA96" i="28" s="1"/>
  <c r="HB96" i="28"/>
  <c r="GX97" i="28"/>
  <c r="HE96" i="28"/>
  <c r="GZ95" i="28"/>
  <c r="HD95" i="28" s="1"/>
  <c r="CT95" i="28"/>
  <c r="MG133" i="28"/>
  <c r="LN134" i="28"/>
  <c r="LL134" i="28"/>
  <c r="LO134" i="28"/>
  <c r="LC134" i="28"/>
  <c r="LT134" i="28"/>
  <c r="LU134" i="28"/>
  <c r="LD134" i="28"/>
  <c r="LX134" i="28"/>
  <c r="LS134" i="28"/>
  <c r="LQ134" i="28"/>
  <c r="LF134" i="28"/>
  <c r="LK134" i="28"/>
  <c r="LJ134" i="28"/>
  <c r="LG134" i="28"/>
  <c r="LH134" i="28"/>
  <c r="LE134" i="28"/>
  <c r="LP134" i="28"/>
  <c r="LV134" i="28"/>
  <c r="LI134" i="28"/>
  <c r="LM134" i="28"/>
  <c r="LW134" i="28"/>
  <c r="LR134" i="28"/>
  <c r="LY134" i="28"/>
  <c r="LB134" i="28"/>
  <c r="JF136" i="28"/>
  <c r="JG135" i="28"/>
  <c r="LH289" i="28"/>
  <c r="LC289" i="28"/>
  <c r="LK289" i="28"/>
  <c r="LJ289" i="28"/>
  <c r="LI289" i="28"/>
  <c r="LG289" i="28"/>
  <c r="LF289" i="28"/>
  <c r="LE289" i="28"/>
  <c r="LD289" i="28"/>
  <c r="LB289" i="28"/>
  <c r="LL289" i="28"/>
  <c r="LM289" i="28"/>
  <c r="LN289" i="28"/>
  <c r="LO289" i="28"/>
  <c r="LP289" i="28"/>
  <c r="LQ289" i="28"/>
  <c r="LR289" i="28"/>
  <c r="LS289" i="28"/>
  <c r="LT289" i="28"/>
  <c r="LU289" i="28"/>
  <c r="LV289" i="28"/>
  <c r="LW289" i="28"/>
  <c r="LX289" i="28"/>
  <c r="LY289" i="28"/>
  <c r="JG290" i="28"/>
  <c r="GZ96" i="28" l="1"/>
  <c r="HD96" i="28" s="1"/>
  <c r="CT96" i="28"/>
  <c r="HF96" i="28"/>
  <c r="HC96" i="28"/>
  <c r="JH96" i="28"/>
  <c r="HB97" i="28"/>
  <c r="GY97" i="28"/>
  <c r="HA97" i="28" s="1"/>
  <c r="GX98" i="28"/>
  <c r="HE97" i="28"/>
  <c r="MG134" i="28"/>
  <c r="LD135" i="28"/>
  <c r="LR135" i="28"/>
  <c r="LV135" i="28"/>
  <c r="LT135" i="28"/>
  <c r="LX135" i="28"/>
  <c r="LP135" i="28"/>
  <c r="LS135" i="28"/>
  <c r="LE135" i="28"/>
  <c r="LY135" i="28"/>
  <c r="LG135" i="28"/>
  <c r="LJ135" i="28"/>
  <c r="LF135" i="28"/>
  <c r="LU135" i="28"/>
  <c r="LI135" i="28"/>
  <c r="LW135" i="28"/>
  <c r="LO135" i="28"/>
  <c r="LN135" i="28"/>
  <c r="LK135" i="28"/>
  <c r="LM135" i="28"/>
  <c r="LB135" i="28"/>
  <c r="LQ135" i="28"/>
  <c r="LC135" i="28"/>
  <c r="LL135" i="28"/>
  <c r="LH135" i="28"/>
  <c r="JF137" i="28"/>
  <c r="JG136" i="28"/>
  <c r="MG289" i="28"/>
  <c r="LG290" i="28"/>
  <c r="LE290" i="28"/>
  <c r="LD290" i="28"/>
  <c r="LC290" i="28"/>
  <c r="LH290" i="28"/>
  <c r="LB290" i="28"/>
  <c r="LK290" i="28"/>
  <c r="LF290" i="28"/>
  <c r="LJ290" i="28"/>
  <c r="LI290" i="28"/>
  <c r="LL290" i="28"/>
  <c r="LM290" i="28"/>
  <c r="LN290" i="28"/>
  <c r="LO290" i="28"/>
  <c r="LP290" i="28"/>
  <c r="LQ290" i="28"/>
  <c r="LR290" i="28"/>
  <c r="LS290" i="28"/>
  <c r="LT290" i="28"/>
  <c r="LU290" i="28"/>
  <c r="LV290" i="28"/>
  <c r="LW290" i="28"/>
  <c r="LX290" i="28"/>
  <c r="LY290" i="28"/>
  <c r="JG291" i="28"/>
  <c r="HF97" i="28" l="1"/>
  <c r="JH97" i="28"/>
  <c r="HC97" i="28"/>
  <c r="CT97" i="28"/>
  <c r="GZ97" i="28"/>
  <c r="HD97" i="28" s="1"/>
  <c r="HB98" i="28"/>
  <c r="HE98" i="28"/>
  <c r="GX99" i="28"/>
  <c r="GY98" i="28"/>
  <c r="HA98" i="28" s="1"/>
  <c r="MG135" i="28"/>
  <c r="LF136" i="28"/>
  <c r="LD136" i="28"/>
  <c r="LB136" i="28"/>
  <c r="LH136" i="28"/>
  <c r="LP136" i="28"/>
  <c r="LJ136" i="28"/>
  <c r="LL136" i="28"/>
  <c r="LR136" i="28"/>
  <c r="LT136" i="28"/>
  <c r="LC136" i="28"/>
  <c r="LG136" i="28"/>
  <c r="LQ136" i="28"/>
  <c r="LI136" i="28"/>
  <c r="LK136" i="28"/>
  <c r="LS136" i="28"/>
  <c r="LV136" i="28"/>
  <c r="LN136" i="28"/>
  <c r="LY136" i="28"/>
  <c r="LO136" i="28"/>
  <c r="LU136" i="28"/>
  <c r="LX136" i="28"/>
  <c r="LM136" i="28"/>
  <c r="LW136" i="28"/>
  <c r="LE136" i="28"/>
  <c r="JF138" i="28"/>
  <c r="JG137" i="28"/>
  <c r="LJ291" i="28"/>
  <c r="LH291" i="28"/>
  <c r="LK291" i="28"/>
  <c r="LG291" i="28"/>
  <c r="LF291" i="28"/>
  <c r="LE291" i="28"/>
  <c r="LD291" i="28"/>
  <c r="LC291" i="28"/>
  <c r="LB291" i="28"/>
  <c r="LI291" i="28"/>
  <c r="LL291" i="28"/>
  <c r="LM291" i="28"/>
  <c r="LN291" i="28"/>
  <c r="LO291" i="28"/>
  <c r="LP291" i="28"/>
  <c r="LQ291" i="28"/>
  <c r="LR291" i="28"/>
  <c r="LS291" i="28"/>
  <c r="LT291" i="28"/>
  <c r="LU291" i="28"/>
  <c r="LV291" i="28"/>
  <c r="LW291" i="28"/>
  <c r="LX291" i="28"/>
  <c r="LY291" i="28"/>
  <c r="JG292" i="28"/>
  <c r="MG290" i="28"/>
  <c r="GZ98" i="28" l="1"/>
  <c r="HD98" i="28" s="1"/>
  <c r="CT98" i="28"/>
  <c r="HC98" i="28"/>
  <c r="JH98" i="28"/>
  <c r="HF98" i="28"/>
  <c r="HE99" i="28"/>
  <c r="GX100" i="28"/>
  <c r="GY99" i="28"/>
  <c r="HA99" i="28" s="1"/>
  <c r="HB99" i="28"/>
  <c r="MG136" i="28"/>
  <c r="LU137" i="28"/>
  <c r="LI137" i="28"/>
  <c r="LC137" i="28"/>
  <c r="LE137" i="28"/>
  <c r="LK137" i="28"/>
  <c r="LP137" i="28"/>
  <c r="LO137" i="28"/>
  <c r="LF137" i="28"/>
  <c r="LG137" i="28"/>
  <c r="LW137" i="28"/>
  <c r="LV137" i="28"/>
  <c r="LN137" i="28"/>
  <c r="LD137" i="28"/>
  <c r="LH137" i="28"/>
  <c r="LT137" i="28"/>
  <c r="LR137" i="28"/>
  <c r="LM137" i="28"/>
  <c r="LJ137" i="28"/>
  <c r="LB137" i="28"/>
  <c r="LQ137" i="28"/>
  <c r="LS137" i="28"/>
  <c r="LL137" i="28"/>
  <c r="LX137" i="28"/>
  <c r="LY137" i="28"/>
  <c r="JF139" i="28"/>
  <c r="JG138" i="28"/>
  <c r="LF292" i="28"/>
  <c r="LE292" i="28"/>
  <c r="LC292" i="28"/>
  <c r="LK292" i="28"/>
  <c r="LI292" i="28"/>
  <c r="LH292" i="28"/>
  <c r="LB292" i="28"/>
  <c r="LJ292" i="28"/>
  <c r="LD292" i="28"/>
  <c r="LG292" i="28"/>
  <c r="LL292" i="28"/>
  <c r="LM292" i="28"/>
  <c r="LN292" i="28"/>
  <c r="LO292" i="28"/>
  <c r="LP292" i="28"/>
  <c r="LQ292" i="28"/>
  <c r="LR292" i="28"/>
  <c r="LS292" i="28"/>
  <c r="LT292" i="28"/>
  <c r="LU292" i="28"/>
  <c r="LV292" i="28"/>
  <c r="LW292" i="28"/>
  <c r="LX292" i="28"/>
  <c r="LY292" i="28"/>
  <c r="JG293" i="28"/>
  <c r="MG291" i="28"/>
  <c r="GX101" i="28" l="1"/>
  <c r="GY100" i="28"/>
  <c r="HA100" i="28" s="1"/>
  <c r="HE100" i="28"/>
  <c r="HB100" i="28"/>
  <c r="CT99" i="28"/>
  <c r="GZ99" i="28"/>
  <c r="HD99" i="28" s="1"/>
  <c r="HF99" i="28"/>
  <c r="HC99" i="28"/>
  <c r="JH99" i="28"/>
  <c r="MG137" i="28"/>
  <c r="LD138" i="28"/>
  <c r="LF138" i="28"/>
  <c r="LQ138" i="28"/>
  <c r="LG138" i="28"/>
  <c r="LP138" i="28"/>
  <c r="LE138" i="28"/>
  <c r="LM138" i="28"/>
  <c r="LX138" i="28"/>
  <c r="LO138" i="28"/>
  <c r="LT138" i="28"/>
  <c r="LI138" i="28"/>
  <c r="LY138" i="28"/>
  <c r="LU138" i="28"/>
  <c r="LS138" i="28"/>
  <c r="LR138" i="28"/>
  <c r="LK138" i="28"/>
  <c r="LB138" i="28"/>
  <c r="LW138" i="28"/>
  <c r="LL138" i="28"/>
  <c r="LJ138" i="28"/>
  <c r="LN138" i="28"/>
  <c r="LH138" i="28"/>
  <c r="LC138" i="28"/>
  <c r="LV138" i="28"/>
  <c r="JF140" i="28"/>
  <c r="JG139" i="28"/>
  <c r="LD293" i="28"/>
  <c r="LG293" i="28"/>
  <c r="LJ293" i="28"/>
  <c r="LI293" i="28"/>
  <c r="LH293" i="28"/>
  <c r="LF293" i="28"/>
  <c r="LC293" i="28"/>
  <c r="LE293" i="28"/>
  <c r="LK293" i="28"/>
  <c r="LB293" i="28"/>
  <c r="LL293" i="28"/>
  <c r="LM293" i="28"/>
  <c r="LN293" i="28"/>
  <c r="LO293" i="28"/>
  <c r="LP293" i="28"/>
  <c r="LQ293" i="28"/>
  <c r="LR293" i="28"/>
  <c r="LS293" i="28"/>
  <c r="LT293" i="28"/>
  <c r="LU293" i="28"/>
  <c r="LV293" i="28"/>
  <c r="LW293" i="28"/>
  <c r="LX293" i="28"/>
  <c r="LY293" i="28"/>
  <c r="JG294" i="28"/>
  <c r="MG292" i="28"/>
  <c r="HC100" i="28" l="1"/>
  <c r="HF100" i="28"/>
  <c r="JH100" i="28"/>
  <c r="GZ100" i="28"/>
  <c r="HD100" i="28" s="1"/>
  <c r="CT100" i="28"/>
  <c r="GY101" i="28"/>
  <c r="HA101" i="28" s="1"/>
  <c r="HE101" i="28"/>
  <c r="GX102" i="28"/>
  <c r="HB101" i="28"/>
  <c r="MG138" i="28"/>
  <c r="LS139" i="28"/>
  <c r="LR139" i="28"/>
  <c r="LY139" i="28"/>
  <c r="LI139" i="28"/>
  <c r="LE139" i="28"/>
  <c r="LJ139" i="28"/>
  <c r="LB139" i="28"/>
  <c r="LF139" i="28"/>
  <c r="LO139" i="28"/>
  <c r="LQ139" i="28"/>
  <c r="LL139" i="28"/>
  <c r="LX139" i="28"/>
  <c r="LC139" i="28"/>
  <c r="LG139" i="28"/>
  <c r="LW139" i="28"/>
  <c r="LK139" i="28"/>
  <c r="LV139" i="28"/>
  <c r="LU139" i="28"/>
  <c r="LH139" i="28"/>
  <c r="LD139" i="28"/>
  <c r="LN139" i="28"/>
  <c r="LP139" i="28"/>
  <c r="LT139" i="28"/>
  <c r="LM139" i="28"/>
  <c r="JF141" i="28"/>
  <c r="JG140" i="28"/>
  <c r="LG294" i="28"/>
  <c r="LB294" i="28"/>
  <c r="LK294" i="28"/>
  <c r="LJ294" i="28"/>
  <c r="LI294" i="28"/>
  <c r="LH294" i="28"/>
  <c r="LF294" i="28"/>
  <c r="LD294" i="28"/>
  <c r="LE294" i="28"/>
  <c r="LC294" i="28"/>
  <c r="LL294" i="28"/>
  <c r="LM294" i="28"/>
  <c r="LN294" i="28"/>
  <c r="LO294" i="28"/>
  <c r="LP294" i="28"/>
  <c r="LQ294" i="28"/>
  <c r="LR294" i="28"/>
  <c r="LS294" i="28"/>
  <c r="LT294" i="28"/>
  <c r="LU294" i="28"/>
  <c r="LV294" i="28"/>
  <c r="LW294" i="28"/>
  <c r="LX294" i="28"/>
  <c r="LY294" i="28"/>
  <c r="JG295" i="28"/>
  <c r="MG293" i="28"/>
  <c r="CT101" i="28" l="1"/>
  <c r="GZ101" i="28"/>
  <c r="HD101" i="28" s="1"/>
  <c r="GX103" i="28"/>
  <c r="HB102" i="28"/>
  <c r="HE102" i="28"/>
  <c r="GY102" i="28"/>
  <c r="HA102" i="28" s="1"/>
  <c r="JH101" i="28"/>
  <c r="HC101" i="28"/>
  <c r="HF101" i="28"/>
  <c r="MG139" i="28"/>
  <c r="LN140" i="28"/>
  <c r="LM140" i="28"/>
  <c r="LO140" i="28"/>
  <c r="LT140" i="28"/>
  <c r="LI140" i="28"/>
  <c r="LB140" i="28"/>
  <c r="LX140" i="28"/>
  <c r="LL140" i="28"/>
  <c r="LV140" i="28"/>
  <c r="LK140" i="28"/>
  <c r="LP140" i="28"/>
  <c r="LD140" i="28"/>
  <c r="LY140" i="28"/>
  <c r="LR140" i="28"/>
  <c r="LQ140" i="28"/>
  <c r="LW140" i="28"/>
  <c r="LC140" i="28"/>
  <c r="LS140" i="28"/>
  <c r="LF140" i="28"/>
  <c r="LG140" i="28"/>
  <c r="LH140" i="28"/>
  <c r="LU140" i="28"/>
  <c r="LJ140" i="28"/>
  <c r="LE140" i="28"/>
  <c r="JF142" i="28"/>
  <c r="JG141" i="28"/>
  <c r="LB295" i="28"/>
  <c r="LK295" i="28"/>
  <c r="LJ295" i="28"/>
  <c r="LI295" i="28"/>
  <c r="LC295" i="28"/>
  <c r="LH295" i="28"/>
  <c r="LG295" i="28"/>
  <c r="LF295" i="28"/>
  <c r="LE295" i="28"/>
  <c r="LD295" i="28"/>
  <c r="LL295" i="28"/>
  <c r="LM295" i="28"/>
  <c r="LN295" i="28"/>
  <c r="LO295" i="28"/>
  <c r="LP295" i="28"/>
  <c r="LQ295" i="28"/>
  <c r="LR295" i="28"/>
  <c r="LS295" i="28"/>
  <c r="LT295" i="28"/>
  <c r="LU295" i="28"/>
  <c r="LV295" i="28"/>
  <c r="LW295" i="28"/>
  <c r="LX295" i="28"/>
  <c r="LY295" i="28"/>
  <c r="JG296" i="28"/>
  <c r="MG294" i="28"/>
  <c r="HC102" i="28" l="1"/>
  <c r="JH102" i="28"/>
  <c r="HF102" i="28"/>
  <c r="HE103" i="28"/>
  <c r="GX104" i="28"/>
  <c r="GY103" i="28"/>
  <c r="HA103" i="28" s="1"/>
  <c r="HB103" i="28"/>
  <c r="CT102" i="28"/>
  <c r="GZ102" i="28"/>
  <c r="HD102" i="28" s="1"/>
  <c r="MG140" i="28"/>
  <c r="LB141" i="28"/>
  <c r="LH141" i="28"/>
  <c r="LK141" i="28"/>
  <c r="LT141" i="28"/>
  <c r="LQ141" i="28"/>
  <c r="LR141" i="28"/>
  <c r="LW141" i="28"/>
  <c r="LY141" i="28"/>
  <c r="LO141" i="28"/>
  <c r="LF141" i="28"/>
  <c r="LD141" i="28"/>
  <c r="LE141" i="28"/>
  <c r="LJ141" i="28"/>
  <c r="LX141" i="28"/>
  <c r="LC141" i="28"/>
  <c r="LP141" i="28"/>
  <c r="LS141" i="28"/>
  <c r="LL141" i="28"/>
  <c r="LG141" i="28"/>
  <c r="LI141" i="28"/>
  <c r="LU141" i="28"/>
  <c r="LM141" i="28"/>
  <c r="LN141" i="28"/>
  <c r="LV141" i="28"/>
  <c r="JF143" i="28"/>
  <c r="JG142" i="28"/>
  <c r="LF296" i="28"/>
  <c r="LE296" i="28"/>
  <c r="LD296" i="28"/>
  <c r="LC296" i="28"/>
  <c r="LB296" i="28"/>
  <c r="LK296" i="28"/>
  <c r="LJ296" i="28"/>
  <c r="LI296" i="28"/>
  <c r="LH296" i="28"/>
  <c r="LG296" i="28"/>
  <c r="LL296" i="28"/>
  <c r="LM296" i="28"/>
  <c r="LN296" i="28"/>
  <c r="LO296" i="28"/>
  <c r="LP296" i="28"/>
  <c r="LQ296" i="28"/>
  <c r="LR296" i="28"/>
  <c r="LS296" i="28"/>
  <c r="LT296" i="28"/>
  <c r="LU296" i="28"/>
  <c r="LV296" i="28"/>
  <c r="LW296" i="28"/>
  <c r="LX296" i="28"/>
  <c r="LY296" i="28"/>
  <c r="JG297" i="28"/>
  <c r="MG295" i="28"/>
  <c r="CT103" i="28" l="1"/>
  <c r="GZ103" i="28"/>
  <c r="HD103" i="28" s="1"/>
  <c r="HB104" i="28"/>
  <c r="GX105" i="28"/>
  <c r="GY104" i="28"/>
  <c r="HA104" i="28" s="1"/>
  <c r="HE104" i="28"/>
  <c r="HF103" i="28"/>
  <c r="HC103" i="28"/>
  <c r="JH103" i="28"/>
  <c r="MG141" i="28"/>
  <c r="LF142" i="28"/>
  <c r="LM142" i="28"/>
  <c r="LI142" i="28"/>
  <c r="LN142" i="28"/>
  <c r="LQ142" i="28"/>
  <c r="LO142" i="28"/>
  <c r="LC142" i="28"/>
  <c r="LS142" i="28"/>
  <c r="LJ142" i="28"/>
  <c r="LE142" i="28"/>
  <c r="LB142" i="28"/>
  <c r="LT142" i="28"/>
  <c r="LD142" i="28"/>
  <c r="LU142" i="28"/>
  <c r="LX142" i="28"/>
  <c r="LL142" i="28"/>
  <c r="LK142" i="28"/>
  <c r="LR142" i="28"/>
  <c r="LV142" i="28"/>
  <c r="LP142" i="28"/>
  <c r="LW142" i="28"/>
  <c r="LY142" i="28"/>
  <c r="LG142" i="28"/>
  <c r="LH142" i="28"/>
  <c r="JF144" i="28"/>
  <c r="JG143" i="28"/>
  <c r="LD297" i="28"/>
  <c r="LC297" i="28"/>
  <c r="LB297" i="28"/>
  <c r="LK297" i="28"/>
  <c r="LJ297" i="28"/>
  <c r="LI297" i="28"/>
  <c r="LH297" i="28"/>
  <c r="LE297" i="28"/>
  <c r="LG297" i="28"/>
  <c r="LF297" i="28"/>
  <c r="LL297" i="28"/>
  <c r="LM297" i="28"/>
  <c r="LN297" i="28"/>
  <c r="LO297" i="28"/>
  <c r="LP297" i="28"/>
  <c r="LQ297" i="28"/>
  <c r="LR297" i="28"/>
  <c r="LS297" i="28"/>
  <c r="LT297" i="28"/>
  <c r="LU297" i="28"/>
  <c r="LV297" i="28"/>
  <c r="LW297" i="28"/>
  <c r="LX297" i="28"/>
  <c r="LY297" i="28"/>
  <c r="JG298" i="28"/>
  <c r="MG296" i="28"/>
  <c r="HF104" i="28" l="1"/>
  <c r="HC104" i="28"/>
  <c r="JH104" i="28"/>
  <c r="GY105" i="28"/>
  <c r="HA105" i="28" s="1"/>
  <c r="GX106" i="28"/>
  <c r="HB105" i="28"/>
  <c r="HE105" i="28"/>
  <c r="GZ104" i="28"/>
  <c r="HD104" i="28" s="1"/>
  <c r="CT104" i="28"/>
  <c r="MG142" i="28"/>
  <c r="LM143" i="28"/>
  <c r="LH143" i="28"/>
  <c r="LR143" i="28"/>
  <c r="LB143" i="28"/>
  <c r="LW143" i="28"/>
  <c r="LP143" i="28"/>
  <c r="LY143" i="28"/>
  <c r="LV143" i="28"/>
  <c r="LL143" i="28"/>
  <c r="LQ143" i="28"/>
  <c r="LX143" i="28"/>
  <c r="LK143" i="28"/>
  <c r="LG143" i="28"/>
  <c r="LN143" i="28"/>
  <c r="LO143" i="28"/>
  <c r="LS143" i="28"/>
  <c r="LI143" i="28"/>
  <c r="LU143" i="28"/>
  <c r="LE143" i="28"/>
  <c r="LD143" i="28"/>
  <c r="LJ143" i="28"/>
  <c r="LF143" i="28"/>
  <c r="LC143" i="28"/>
  <c r="LT143" i="28"/>
  <c r="JF145" i="28"/>
  <c r="JG144" i="28"/>
  <c r="LI298" i="28"/>
  <c r="LH298" i="28"/>
  <c r="LG298" i="28"/>
  <c r="LJ298" i="28"/>
  <c r="LF298" i="28"/>
  <c r="LE298" i="28"/>
  <c r="LD298" i="28"/>
  <c r="LC298" i="28"/>
  <c r="LB298" i="28"/>
  <c r="LK298" i="28"/>
  <c r="LL298" i="28"/>
  <c r="LM298" i="28"/>
  <c r="LN298" i="28"/>
  <c r="LO298" i="28"/>
  <c r="LP298" i="28"/>
  <c r="LQ298" i="28"/>
  <c r="LR298" i="28"/>
  <c r="LS298" i="28"/>
  <c r="LT298" i="28"/>
  <c r="LU298" i="28"/>
  <c r="LV298" i="28"/>
  <c r="LW298" i="28"/>
  <c r="LX298" i="28"/>
  <c r="LY298" i="28"/>
  <c r="JG299" i="28"/>
  <c r="MG297" i="28"/>
  <c r="GX107" i="28" l="1"/>
  <c r="HE106" i="28"/>
  <c r="GY106" i="28"/>
  <c r="HA106" i="28" s="1"/>
  <c r="HB106" i="28"/>
  <c r="GZ105" i="28"/>
  <c r="HD105" i="28" s="1"/>
  <c r="CT105" i="28"/>
  <c r="HC105" i="28"/>
  <c r="JH105" i="28"/>
  <c r="HF105" i="28"/>
  <c r="MG143" i="28"/>
  <c r="LB144" i="28"/>
  <c r="LW144" i="28"/>
  <c r="LV144" i="28"/>
  <c r="LU144" i="28"/>
  <c r="LR144" i="28"/>
  <c r="LQ144" i="28"/>
  <c r="LD144" i="28"/>
  <c r="LF144" i="28"/>
  <c r="LJ144" i="28"/>
  <c r="LE144" i="28"/>
  <c r="LT144" i="28"/>
  <c r="LC144" i="28"/>
  <c r="LM144" i="28"/>
  <c r="LL144" i="28"/>
  <c r="LI144" i="28"/>
  <c r="LS144" i="28"/>
  <c r="LG144" i="28"/>
  <c r="LN144" i="28"/>
  <c r="LP144" i="28"/>
  <c r="LX144" i="28"/>
  <c r="LY144" i="28"/>
  <c r="LK144" i="28"/>
  <c r="LH144" i="28"/>
  <c r="LO144" i="28"/>
  <c r="JF146" i="28"/>
  <c r="JG145" i="28"/>
  <c r="LF299" i="28"/>
  <c r="LE299" i="28"/>
  <c r="LD299" i="28"/>
  <c r="LC299" i="28"/>
  <c r="LB299" i="28"/>
  <c r="LG299" i="28"/>
  <c r="LK299" i="28"/>
  <c r="LI299" i="28"/>
  <c r="LJ299" i="28"/>
  <c r="LH299" i="28"/>
  <c r="LL299" i="28"/>
  <c r="LM299" i="28"/>
  <c r="LN299" i="28"/>
  <c r="LO299" i="28"/>
  <c r="LP299" i="28"/>
  <c r="LQ299" i="28"/>
  <c r="LR299" i="28"/>
  <c r="LS299" i="28"/>
  <c r="LT299" i="28"/>
  <c r="LU299" i="28"/>
  <c r="LV299" i="28"/>
  <c r="LW299" i="28"/>
  <c r="LX299" i="28"/>
  <c r="LY299" i="28"/>
  <c r="JG300" i="28"/>
  <c r="MG298" i="28"/>
  <c r="CT106" i="28" l="1"/>
  <c r="GZ106" i="28"/>
  <c r="HD106" i="28" s="1"/>
  <c r="HF106" i="28"/>
  <c r="JH106" i="28"/>
  <c r="HC106" i="28"/>
  <c r="GY107" i="28"/>
  <c r="HA107" i="28" s="1"/>
  <c r="GX108" i="28"/>
  <c r="HE107" i="28"/>
  <c r="HB107" i="28"/>
  <c r="MG144" i="28"/>
  <c r="LD145" i="28"/>
  <c r="LR145" i="28"/>
  <c r="LE145" i="28"/>
  <c r="LN145" i="28"/>
  <c r="LU145" i="28"/>
  <c r="LV145" i="28"/>
  <c r="LO145" i="28"/>
  <c r="LT145" i="28"/>
  <c r="LY145" i="28"/>
  <c r="LJ145" i="28"/>
  <c r="LS145" i="28"/>
  <c r="LL145" i="28"/>
  <c r="LF145" i="28"/>
  <c r="LM145" i="28"/>
  <c r="LP145" i="28"/>
  <c r="LW145" i="28"/>
  <c r="LG145" i="28"/>
  <c r="LB145" i="28"/>
  <c r="LK145" i="28"/>
  <c r="LI145" i="28"/>
  <c r="LQ145" i="28"/>
  <c r="LC145" i="28"/>
  <c r="LH145" i="28"/>
  <c r="LX145" i="28"/>
  <c r="JF147" i="28"/>
  <c r="JG146" i="28"/>
  <c r="LC300" i="28"/>
  <c r="LB300" i="28"/>
  <c r="LK300" i="28"/>
  <c r="LJ300" i="28"/>
  <c r="LD300" i="28"/>
  <c r="LI300" i="28"/>
  <c r="LH300" i="28"/>
  <c r="LG300" i="28"/>
  <c r="LF300" i="28"/>
  <c r="LE300" i="28"/>
  <c r="LL300" i="28"/>
  <c r="LM300" i="28"/>
  <c r="LN300" i="28"/>
  <c r="LO300" i="28"/>
  <c r="LP300" i="28"/>
  <c r="LQ300" i="28"/>
  <c r="LR300" i="28"/>
  <c r="LS300" i="28"/>
  <c r="LT300" i="28"/>
  <c r="LU300" i="28"/>
  <c r="LV300" i="28"/>
  <c r="LW300" i="28"/>
  <c r="LX300" i="28"/>
  <c r="LY300" i="28"/>
  <c r="JG301" i="28"/>
  <c r="MG299" i="28"/>
  <c r="HC107" i="28" l="1"/>
  <c r="HF107" i="28"/>
  <c r="JH107" i="28"/>
  <c r="GX109" i="28"/>
  <c r="HE108" i="28"/>
  <c r="HB108" i="28"/>
  <c r="GY108" i="28"/>
  <c r="HA108" i="28" s="1"/>
  <c r="GZ107" i="28"/>
  <c r="HD107" i="28" s="1"/>
  <c r="CT107" i="28"/>
  <c r="MG145" i="28"/>
  <c r="LK146" i="28"/>
  <c r="LD146" i="28"/>
  <c r="LI146" i="28"/>
  <c r="LX146" i="28"/>
  <c r="LU146" i="28"/>
  <c r="LC146" i="28"/>
  <c r="LS146" i="28"/>
  <c r="LQ146" i="28"/>
  <c r="LE146" i="28"/>
  <c r="LG146" i="28"/>
  <c r="LB146" i="28"/>
  <c r="LM146" i="28"/>
  <c r="LF146" i="28"/>
  <c r="LR146" i="28"/>
  <c r="LW146" i="28"/>
  <c r="LL146" i="28"/>
  <c r="LY146" i="28"/>
  <c r="LO146" i="28"/>
  <c r="LT146" i="28"/>
  <c r="LH146" i="28"/>
  <c r="LN146" i="28"/>
  <c r="LV146" i="28"/>
  <c r="LJ146" i="28"/>
  <c r="LP146" i="28"/>
  <c r="JF148" i="28"/>
  <c r="JG147" i="28"/>
  <c r="LI301" i="28"/>
  <c r="LH301" i="28"/>
  <c r="LG301" i="28"/>
  <c r="LF301" i="28"/>
  <c r="LE301" i="28"/>
  <c r="LD301" i="28"/>
  <c r="LC301" i="28"/>
  <c r="LB301" i="28"/>
  <c r="LK301" i="28"/>
  <c r="LJ301" i="28"/>
  <c r="LL301" i="28"/>
  <c r="LM301" i="28"/>
  <c r="LN301" i="28"/>
  <c r="LO301" i="28"/>
  <c r="LP301" i="28"/>
  <c r="LQ301" i="28"/>
  <c r="LR301" i="28"/>
  <c r="LS301" i="28"/>
  <c r="LT301" i="28"/>
  <c r="LU301" i="28"/>
  <c r="LV301" i="28"/>
  <c r="LW301" i="28"/>
  <c r="LX301" i="28"/>
  <c r="LY301" i="28"/>
  <c r="JG302" i="28"/>
  <c r="MG300" i="28"/>
  <c r="HC108" i="28" l="1"/>
  <c r="JH108" i="28"/>
  <c r="HF108" i="28"/>
  <c r="GZ108" i="28"/>
  <c r="HD108" i="28" s="1"/>
  <c r="CT108" i="28"/>
  <c r="HB109" i="28"/>
  <c r="GY109" i="28"/>
  <c r="HA109" i="28" s="1"/>
  <c r="GX110" i="28"/>
  <c r="HE109" i="28"/>
  <c r="MG146" i="28"/>
  <c r="LG147" i="28"/>
  <c r="LC147" i="28"/>
  <c r="LT147" i="28"/>
  <c r="LF147" i="28"/>
  <c r="LK147" i="28"/>
  <c r="LX147" i="28"/>
  <c r="LY147" i="28"/>
  <c r="LL147" i="28"/>
  <c r="LI147" i="28"/>
  <c r="LH147" i="28"/>
  <c r="LQ147" i="28"/>
  <c r="LJ147" i="28"/>
  <c r="LN147" i="28"/>
  <c r="LW147" i="28"/>
  <c r="LE147" i="28"/>
  <c r="LR147" i="28"/>
  <c r="LB147" i="28"/>
  <c r="LD147" i="28"/>
  <c r="LP147" i="28"/>
  <c r="LV147" i="28"/>
  <c r="LS147" i="28"/>
  <c r="LM147" i="28"/>
  <c r="LO147" i="28"/>
  <c r="LU147" i="28"/>
  <c r="JF149" i="28"/>
  <c r="JG148" i="28"/>
  <c r="LH302" i="28"/>
  <c r="LG302" i="28"/>
  <c r="LF302" i="28"/>
  <c r="LE302" i="28"/>
  <c r="LD302" i="28"/>
  <c r="LC302" i="28"/>
  <c r="LB302" i="28"/>
  <c r="LI302" i="28"/>
  <c r="LK302" i="28"/>
  <c r="LJ302" i="28"/>
  <c r="LL302" i="28"/>
  <c r="LM302" i="28"/>
  <c r="LN302" i="28"/>
  <c r="LO302" i="28"/>
  <c r="LP302" i="28"/>
  <c r="LQ302" i="28"/>
  <c r="LR302" i="28"/>
  <c r="LS302" i="28"/>
  <c r="LT302" i="28"/>
  <c r="LU302" i="28"/>
  <c r="LV302" i="28"/>
  <c r="LW302" i="28"/>
  <c r="LX302" i="28"/>
  <c r="LY302" i="28"/>
  <c r="JG303" i="28"/>
  <c r="MG301" i="28"/>
  <c r="HB110" i="28" l="1"/>
  <c r="GX111" i="28"/>
  <c r="HE110" i="28"/>
  <c r="GY110" i="28"/>
  <c r="HA110" i="28" s="1"/>
  <c r="JH109" i="28"/>
  <c r="HF109" i="28"/>
  <c r="HC109" i="28"/>
  <c r="GZ109" i="28"/>
  <c r="HD109" i="28" s="1"/>
  <c r="CT109" i="28"/>
  <c r="MG147" i="28"/>
  <c r="LU148" i="28"/>
  <c r="LP148" i="28"/>
  <c r="LB148" i="28"/>
  <c r="LS148" i="28"/>
  <c r="LE148" i="28"/>
  <c r="LK148" i="28"/>
  <c r="LC148" i="28"/>
  <c r="LJ148" i="28"/>
  <c r="LX148" i="28"/>
  <c r="LY148" i="28"/>
  <c r="LF148" i="28"/>
  <c r="LW148" i="28"/>
  <c r="LR148" i="28"/>
  <c r="LT148" i="28"/>
  <c r="LH148" i="28"/>
  <c r="LI148" i="28"/>
  <c r="LQ148" i="28"/>
  <c r="LO148" i="28"/>
  <c r="LM148" i="28"/>
  <c r="LD148" i="28"/>
  <c r="LL148" i="28"/>
  <c r="LN148" i="28"/>
  <c r="LV148" i="28"/>
  <c r="LG148" i="28"/>
  <c r="JF150" i="28"/>
  <c r="JG149" i="28"/>
  <c r="LG303" i="28"/>
  <c r="LF303" i="28"/>
  <c r="LE303" i="28"/>
  <c r="LD303" i="28"/>
  <c r="LC303" i="28"/>
  <c r="LB303" i="28"/>
  <c r="LK303" i="28"/>
  <c r="LJ303" i="28"/>
  <c r="LH303" i="28"/>
  <c r="LI303" i="28"/>
  <c r="LL303" i="28"/>
  <c r="LM303" i="28"/>
  <c r="LN303" i="28"/>
  <c r="LO303" i="28"/>
  <c r="LP303" i="28"/>
  <c r="LQ303" i="28"/>
  <c r="LR303" i="28"/>
  <c r="LS303" i="28"/>
  <c r="LT303" i="28"/>
  <c r="LU303" i="28"/>
  <c r="LV303" i="28"/>
  <c r="LW303" i="28"/>
  <c r="LX303" i="28"/>
  <c r="LY303" i="28"/>
  <c r="JG304" i="28"/>
  <c r="MG302" i="28"/>
  <c r="CT110" i="28" l="1"/>
  <c r="GZ110" i="28"/>
  <c r="HD110" i="28" s="1"/>
  <c r="HF110" i="28"/>
  <c r="HC110" i="28"/>
  <c r="JH110" i="28"/>
  <c r="HB111" i="28"/>
  <c r="GX112" i="28"/>
  <c r="GY111" i="28"/>
  <c r="HA111" i="28" s="1"/>
  <c r="HE111" i="28"/>
  <c r="MG148" i="28"/>
  <c r="LR149" i="28"/>
  <c r="LX149" i="28"/>
  <c r="LF149" i="28"/>
  <c r="LN149" i="28"/>
  <c r="LY149" i="28"/>
  <c r="LG149" i="28"/>
  <c r="LT149" i="28"/>
  <c r="LO149" i="28"/>
  <c r="LM149" i="28"/>
  <c r="LW149" i="28"/>
  <c r="LB149" i="28"/>
  <c r="LD149" i="28"/>
  <c r="LS149" i="28"/>
  <c r="LH149" i="28"/>
  <c r="LC149" i="28"/>
  <c r="LV149" i="28"/>
  <c r="LE149" i="28"/>
  <c r="LQ149" i="28"/>
  <c r="LU149" i="28"/>
  <c r="LL149" i="28"/>
  <c r="LJ149" i="28"/>
  <c r="LP149" i="28"/>
  <c r="LI149" i="28"/>
  <c r="LK149" i="28"/>
  <c r="JF151" i="28"/>
  <c r="JG150" i="28"/>
  <c r="LK304" i="28"/>
  <c r="LJ304" i="28"/>
  <c r="LI304" i="28"/>
  <c r="LH304" i="28"/>
  <c r="LG304" i="28"/>
  <c r="LF304" i="28"/>
  <c r="LB304" i="28"/>
  <c r="LE304" i="28"/>
  <c r="LD304" i="28"/>
  <c r="LC304" i="28"/>
  <c r="LL304" i="28"/>
  <c r="LM304" i="28"/>
  <c r="LN304" i="28"/>
  <c r="LO304" i="28"/>
  <c r="LP304" i="28"/>
  <c r="LQ304" i="28"/>
  <c r="LR304" i="28"/>
  <c r="LS304" i="28"/>
  <c r="LT304" i="28"/>
  <c r="LU304" i="28"/>
  <c r="LV304" i="28"/>
  <c r="LW304" i="28"/>
  <c r="LX304" i="28"/>
  <c r="LY304" i="28"/>
  <c r="JG305" i="28"/>
  <c r="MG303" i="28"/>
  <c r="CT111" i="28" l="1"/>
  <c r="GZ111" i="28"/>
  <c r="HD111" i="28" s="1"/>
  <c r="JH111" i="28"/>
  <c r="HF111" i="28"/>
  <c r="HC111" i="28"/>
  <c r="GY112" i="28"/>
  <c r="HA112" i="28" s="1"/>
  <c r="HB112" i="28"/>
  <c r="GX113" i="28"/>
  <c r="HE112" i="28"/>
  <c r="MG149" i="28"/>
  <c r="LE150" i="28"/>
  <c r="LQ150" i="28"/>
  <c r="LI150" i="28"/>
  <c r="LS150" i="28"/>
  <c r="LW150" i="28"/>
  <c r="LP150" i="28"/>
  <c r="LD150" i="28"/>
  <c r="LT150" i="28"/>
  <c r="LF150" i="28"/>
  <c r="LJ150" i="28"/>
  <c r="LR150" i="28"/>
  <c r="LL150" i="28"/>
  <c r="LV150" i="28"/>
  <c r="LN150" i="28"/>
  <c r="LH150" i="28"/>
  <c r="LC150" i="28"/>
  <c r="LX150" i="28"/>
  <c r="LU150" i="28"/>
  <c r="LB150" i="28"/>
  <c r="LK150" i="28"/>
  <c r="LG150" i="28"/>
  <c r="LO150" i="28"/>
  <c r="LM150" i="28"/>
  <c r="LY150" i="28"/>
  <c r="JF152" i="28"/>
  <c r="JG151" i="28"/>
  <c r="LG305" i="28"/>
  <c r="LF305" i="28"/>
  <c r="LE305" i="28"/>
  <c r="LD305" i="28"/>
  <c r="LC305" i="28"/>
  <c r="LB305" i="28"/>
  <c r="LK305" i="28"/>
  <c r="LJ305" i="28"/>
  <c r="LI305" i="28"/>
  <c r="LH305" i="28"/>
  <c r="LL305" i="28"/>
  <c r="LM305" i="28"/>
  <c r="LN305" i="28"/>
  <c r="LO305" i="28"/>
  <c r="LP305" i="28"/>
  <c r="LQ305" i="28"/>
  <c r="LR305" i="28"/>
  <c r="LS305" i="28"/>
  <c r="LT305" i="28"/>
  <c r="LU305" i="28"/>
  <c r="LV305" i="28"/>
  <c r="LW305" i="28"/>
  <c r="LX305" i="28"/>
  <c r="LY305" i="28"/>
  <c r="JG306" i="28"/>
  <c r="MG304" i="28"/>
  <c r="JH112" i="28" l="1"/>
  <c r="HC112" i="28"/>
  <c r="HF112" i="28"/>
  <c r="HE113" i="28"/>
  <c r="GX114" i="28"/>
  <c r="HB113" i="28"/>
  <c r="GY113" i="28"/>
  <c r="HA113" i="28" s="1"/>
  <c r="CT112" i="28"/>
  <c r="GZ112" i="28"/>
  <c r="HD112" i="28" s="1"/>
  <c r="MG150" i="28"/>
  <c r="LQ151" i="28"/>
  <c r="LF151" i="28"/>
  <c r="LY151" i="28"/>
  <c r="LS151" i="28"/>
  <c r="LG151" i="28"/>
  <c r="LC151" i="28"/>
  <c r="LD151" i="28"/>
  <c r="LE151" i="28"/>
  <c r="LR151" i="28"/>
  <c r="LL151" i="28"/>
  <c r="LO151" i="28"/>
  <c r="LW151" i="28"/>
  <c r="LT151" i="28"/>
  <c r="LP151" i="28"/>
  <c r="LH151" i="28"/>
  <c r="LM151" i="28"/>
  <c r="LV151" i="28"/>
  <c r="LX151" i="28"/>
  <c r="LN151" i="28"/>
  <c r="LI151" i="28"/>
  <c r="LU151" i="28"/>
  <c r="LK151" i="28"/>
  <c r="LB151" i="28"/>
  <c r="LJ151" i="28"/>
  <c r="JF153" i="28"/>
  <c r="JG152" i="28"/>
  <c r="LB306" i="28"/>
  <c r="LK306" i="28"/>
  <c r="LC306" i="28"/>
  <c r="LJ306" i="28"/>
  <c r="LI306" i="28"/>
  <c r="LH306" i="28"/>
  <c r="LG306" i="28"/>
  <c r="LF306" i="28"/>
  <c r="LE306" i="28"/>
  <c r="LD306" i="28"/>
  <c r="LL306" i="28"/>
  <c r="LM306" i="28"/>
  <c r="LN306" i="28"/>
  <c r="LO306" i="28"/>
  <c r="LP306" i="28"/>
  <c r="LQ306" i="28"/>
  <c r="LR306" i="28"/>
  <c r="LS306" i="28"/>
  <c r="LT306" i="28"/>
  <c r="LU306" i="28"/>
  <c r="LV306" i="28"/>
  <c r="LW306" i="28"/>
  <c r="LX306" i="28"/>
  <c r="LY306" i="28"/>
  <c r="JG307" i="28"/>
  <c r="MG305" i="28"/>
  <c r="HB114" i="28" l="1"/>
  <c r="GY114" i="28"/>
  <c r="HA114" i="28" s="1"/>
  <c r="HE114" i="28"/>
  <c r="GX115" i="28"/>
  <c r="HF113" i="28"/>
  <c r="JH113" i="28"/>
  <c r="HC113" i="28"/>
  <c r="CT113" i="28"/>
  <c r="GZ113" i="28"/>
  <c r="HD113" i="28" s="1"/>
  <c r="MG151" i="28"/>
  <c r="LN152" i="28"/>
  <c r="LB152" i="28"/>
  <c r="LM152" i="28"/>
  <c r="LG152" i="28"/>
  <c r="LD152" i="28"/>
  <c r="LH152" i="28"/>
  <c r="LC152" i="28"/>
  <c r="LK152" i="28"/>
  <c r="LR152" i="28"/>
  <c r="LJ152" i="28"/>
  <c r="LP152" i="28"/>
  <c r="LS152" i="28"/>
  <c r="LI152" i="28"/>
  <c r="LU152" i="28"/>
  <c r="LF152" i="28"/>
  <c r="LL152" i="28"/>
  <c r="LT152" i="28"/>
  <c r="LO152" i="28"/>
  <c r="LW152" i="28"/>
  <c r="LE152" i="28"/>
  <c r="LY152" i="28"/>
  <c r="LV152" i="28"/>
  <c r="LX152" i="28"/>
  <c r="LQ152" i="28"/>
  <c r="JF154" i="28"/>
  <c r="JG153" i="28"/>
  <c r="LC307" i="28"/>
  <c r="LB307" i="28"/>
  <c r="LK307" i="28"/>
  <c r="LJ307" i="28"/>
  <c r="LD307" i="28"/>
  <c r="LI307" i="28"/>
  <c r="LF307" i="28"/>
  <c r="LH307" i="28"/>
  <c r="LG307" i="28"/>
  <c r="LE307" i="28"/>
  <c r="LL307" i="28"/>
  <c r="LM307" i="28"/>
  <c r="LN307" i="28"/>
  <c r="LO307" i="28"/>
  <c r="LP307" i="28"/>
  <c r="LQ307" i="28"/>
  <c r="LR307" i="28"/>
  <c r="LS307" i="28"/>
  <c r="LT307" i="28"/>
  <c r="LU307" i="28"/>
  <c r="LV307" i="28"/>
  <c r="LW307" i="28"/>
  <c r="LX307" i="28"/>
  <c r="LY307" i="28"/>
  <c r="JG308" i="28"/>
  <c r="MG306" i="28"/>
  <c r="HB115" i="28" l="1"/>
  <c r="GX116" i="28"/>
  <c r="HE115" i="28"/>
  <c r="GY115" i="28"/>
  <c r="HA115" i="28" s="1"/>
  <c r="HF114" i="28"/>
  <c r="JH114" i="28"/>
  <c r="HC114" i="28"/>
  <c r="CT114" i="28"/>
  <c r="GZ114" i="28"/>
  <c r="HD114" i="28" s="1"/>
  <c r="MG152" i="28"/>
  <c r="LM153" i="28"/>
  <c r="LU153" i="28"/>
  <c r="LW153" i="28"/>
  <c r="LP153" i="28"/>
  <c r="LK153" i="28"/>
  <c r="LG153" i="28"/>
  <c r="LO153" i="28"/>
  <c r="LQ153" i="28"/>
  <c r="LI153" i="28"/>
  <c r="LY153" i="28"/>
  <c r="LN153" i="28"/>
  <c r="LS153" i="28"/>
  <c r="LT153" i="28"/>
  <c r="LC153" i="28"/>
  <c r="LE153" i="28"/>
  <c r="LR153" i="28"/>
  <c r="LB153" i="28"/>
  <c r="LF153" i="28"/>
  <c r="LV153" i="28"/>
  <c r="LH153" i="28"/>
  <c r="LL153" i="28"/>
  <c r="LJ153" i="28"/>
  <c r="LD153" i="28"/>
  <c r="LX153" i="28"/>
  <c r="JF155" i="28"/>
  <c r="JG154" i="28"/>
  <c r="LF308" i="28"/>
  <c r="LE308" i="28"/>
  <c r="LD308" i="28"/>
  <c r="LC308" i="28"/>
  <c r="LB308" i="28"/>
  <c r="LK308" i="28"/>
  <c r="LJ308" i="28"/>
  <c r="LI308" i="28"/>
  <c r="LH308" i="28"/>
  <c r="LG308" i="28"/>
  <c r="LL308" i="28"/>
  <c r="LM308" i="28"/>
  <c r="LN308" i="28"/>
  <c r="LO308" i="28"/>
  <c r="LP308" i="28"/>
  <c r="LQ308" i="28"/>
  <c r="LR308" i="28"/>
  <c r="LS308" i="28"/>
  <c r="LT308" i="28"/>
  <c r="LU308" i="28"/>
  <c r="LV308" i="28"/>
  <c r="LW308" i="28"/>
  <c r="LX308" i="28"/>
  <c r="LY308" i="28"/>
  <c r="JG309" i="28"/>
  <c r="MG307" i="28"/>
  <c r="HF115" i="28" l="1"/>
  <c r="JH115" i="28"/>
  <c r="HC115" i="28"/>
  <c r="HB116" i="28"/>
  <c r="GX117" i="28"/>
  <c r="HE116" i="28"/>
  <c r="GY116" i="28"/>
  <c r="HA116" i="28" s="1"/>
  <c r="GZ115" i="28"/>
  <c r="HD115" i="28" s="1"/>
  <c r="CT115" i="28"/>
  <c r="MG153" i="28"/>
  <c r="LS154" i="28"/>
  <c r="LE154" i="28"/>
  <c r="LN154" i="28"/>
  <c r="LU154" i="28"/>
  <c r="LR154" i="28"/>
  <c r="LW154" i="28"/>
  <c r="LL154" i="28"/>
  <c r="LJ154" i="28"/>
  <c r="LT154" i="28"/>
  <c r="LF154" i="28"/>
  <c r="LQ154" i="28"/>
  <c r="LI154" i="28"/>
  <c r="LK154" i="28"/>
  <c r="LP154" i="28"/>
  <c r="LM154" i="28"/>
  <c r="LB154" i="28"/>
  <c r="LO154" i="28"/>
  <c r="LH154" i="28"/>
  <c r="LC154" i="28"/>
  <c r="LX154" i="28"/>
  <c r="LG154" i="28"/>
  <c r="LV154" i="28"/>
  <c r="LY154" i="28"/>
  <c r="LD154" i="28"/>
  <c r="JF156" i="28"/>
  <c r="JG155" i="28"/>
  <c r="LJ309" i="28"/>
  <c r="LI309" i="28"/>
  <c r="LH309" i="28"/>
  <c r="LG309" i="28"/>
  <c r="LF309" i="28"/>
  <c r="LK309" i="28"/>
  <c r="LE309" i="28"/>
  <c r="LC309" i="28"/>
  <c r="LD309" i="28"/>
  <c r="LB309" i="28"/>
  <c r="LL309" i="28"/>
  <c r="LM309" i="28"/>
  <c r="LN309" i="28"/>
  <c r="LO309" i="28"/>
  <c r="LP309" i="28"/>
  <c r="LQ309" i="28"/>
  <c r="LR309" i="28"/>
  <c r="LS309" i="28"/>
  <c r="LT309" i="28"/>
  <c r="LU309" i="28"/>
  <c r="LV309" i="28"/>
  <c r="LW309" i="28"/>
  <c r="LX309" i="28"/>
  <c r="LY309" i="28"/>
  <c r="JG310" i="28"/>
  <c r="MG308" i="28"/>
  <c r="GX118" i="28" l="1"/>
  <c r="HE117" i="28"/>
  <c r="GY117" i="28"/>
  <c r="HA117" i="28" s="1"/>
  <c r="HB117" i="28"/>
  <c r="GZ116" i="28"/>
  <c r="HD116" i="28" s="1"/>
  <c r="CT116" i="28"/>
  <c r="JH116" i="28"/>
  <c r="HF116" i="28"/>
  <c r="HC116" i="28"/>
  <c r="MG154" i="28"/>
  <c r="LE155" i="28"/>
  <c r="LX155" i="28"/>
  <c r="LK155" i="28"/>
  <c r="LD155" i="28"/>
  <c r="LN155" i="28"/>
  <c r="LR155" i="28"/>
  <c r="LM155" i="28"/>
  <c r="LU155" i="28"/>
  <c r="LB155" i="28"/>
  <c r="LL155" i="28"/>
  <c r="LG155" i="28"/>
  <c r="LQ155" i="28"/>
  <c r="LY155" i="28"/>
  <c r="LS155" i="28"/>
  <c r="LW155" i="28"/>
  <c r="LJ155" i="28"/>
  <c r="LC155" i="28"/>
  <c r="LP155" i="28"/>
  <c r="LH155" i="28"/>
  <c r="LT155" i="28"/>
  <c r="LO155" i="28"/>
  <c r="LI155" i="28"/>
  <c r="LF155" i="28"/>
  <c r="LV155" i="28"/>
  <c r="JF157" i="28"/>
  <c r="JG156" i="28"/>
  <c r="LD310" i="28"/>
  <c r="LC310" i="28"/>
  <c r="LB310" i="28"/>
  <c r="LE310" i="28"/>
  <c r="LK310" i="28"/>
  <c r="LJ310" i="28"/>
  <c r="LI310" i="28"/>
  <c r="LH310" i="28"/>
  <c r="LG310" i="28"/>
  <c r="LF310" i="28"/>
  <c r="LL310" i="28"/>
  <c r="LM310" i="28"/>
  <c r="LN310" i="28"/>
  <c r="LO310" i="28"/>
  <c r="LP310" i="28"/>
  <c r="LQ310" i="28"/>
  <c r="LR310" i="28"/>
  <c r="LS310" i="28"/>
  <c r="LT310" i="28"/>
  <c r="LU310" i="28"/>
  <c r="LV310" i="28"/>
  <c r="LW310" i="28"/>
  <c r="LX310" i="28"/>
  <c r="LY310" i="28"/>
  <c r="JG311" i="28"/>
  <c r="MG309" i="28"/>
  <c r="CT117" i="28" l="1"/>
  <c r="GZ117" i="28"/>
  <c r="HD117" i="28" s="1"/>
  <c r="HC117" i="28"/>
  <c r="HF117" i="28"/>
  <c r="JH117" i="28"/>
  <c r="GX119" i="28"/>
  <c r="HB118" i="28"/>
  <c r="GY118" i="28"/>
  <c r="HA118" i="28" s="1"/>
  <c r="HE118" i="28"/>
  <c r="MG155" i="28"/>
  <c r="LS156" i="28"/>
  <c r="LE156" i="28"/>
  <c r="LI156" i="28"/>
  <c r="LO156" i="28"/>
  <c r="LD156" i="28"/>
  <c r="LT156" i="28"/>
  <c r="LG156" i="28"/>
  <c r="LC156" i="28"/>
  <c r="LK156" i="28"/>
  <c r="LV156" i="28"/>
  <c r="LH156" i="28"/>
  <c r="LW156" i="28"/>
  <c r="LR156" i="28"/>
  <c r="LY156" i="28"/>
  <c r="LB156" i="28"/>
  <c r="LX156" i="28"/>
  <c r="LQ156" i="28"/>
  <c r="LM156" i="28"/>
  <c r="LP156" i="28"/>
  <c r="LJ156" i="28"/>
  <c r="LF156" i="28"/>
  <c r="LU156" i="28"/>
  <c r="LL156" i="28"/>
  <c r="LN156" i="28"/>
  <c r="JF158" i="28"/>
  <c r="JG157" i="28"/>
  <c r="LH311" i="28"/>
  <c r="LG311" i="28"/>
  <c r="LF311" i="28"/>
  <c r="LE311" i="28"/>
  <c r="LD311" i="28"/>
  <c r="LI311" i="28"/>
  <c r="LC311" i="28"/>
  <c r="LK311" i="28"/>
  <c r="LB311" i="28"/>
  <c r="LJ311" i="28"/>
  <c r="LL311" i="28"/>
  <c r="LM311" i="28"/>
  <c r="LN311" i="28"/>
  <c r="LO311" i="28"/>
  <c r="LP311" i="28"/>
  <c r="LQ311" i="28"/>
  <c r="LR311" i="28"/>
  <c r="LS311" i="28"/>
  <c r="LT311" i="28"/>
  <c r="LU311" i="28"/>
  <c r="LV311" i="28"/>
  <c r="LW311" i="28"/>
  <c r="LX311" i="28"/>
  <c r="LY311" i="28"/>
  <c r="JG313" i="28"/>
  <c r="JG312" i="28"/>
  <c r="MG310" i="28"/>
  <c r="HF118" i="28" l="1"/>
  <c r="HC118" i="28"/>
  <c r="JH118" i="28"/>
  <c r="GZ118" i="28"/>
  <c r="HD118" i="28" s="1"/>
  <c r="CT118" i="28"/>
  <c r="GY119" i="28"/>
  <c r="HA119" i="28" s="1"/>
  <c r="HE119" i="28"/>
  <c r="HB119" i="28"/>
  <c r="GX120" i="28"/>
  <c r="MG156" i="28"/>
  <c r="LF157" i="28"/>
  <c r="LQ157" i="28"/>
  <c r="LV157" i="28"/>
  <c r="LU157" i="28"/>
  <c r="LR157" i="28"/>
  <c r="LW157" i="28"/>
  <c r="LG157" i="28"/>
  <c r="LX157" i="28"/>
  <c r="LY157" i="28"/>
  <c r="LL157" i="28"/>
  <c r="LC157" i="28"/>
  <c r="LE157" i="28"/>
  <c r="LI157" i="28"/>
  <c r="LN157" i="28"/>
  <c r="LB157" i="28"/>
  <c r="LD157" i="28"/>
  <c r="LO157" i="28"/>
  <c r="LK157" i="28"/>
  <c r="LJ157" i="28"/>
  <c r="LS157" i="28"/>
  <c r="LP157" i="28"/>
  <c r="LM157" i="28"/>
  <c r="LT157" i="28"/>
  <c r="LH157" i="28"/>
  <c r="JF159" i="28"/>
  <c r="JG158" i="28"/>
  <c r="JH58" i="28"/>
  <c r="JH61" i="28"/>
  <c r="JH18" i="28"/>
  <c r="JH19" i="28"/>
  <c r="JH20" i="28"/>
  <c r="JH21" i="28"/>
  <c r="JH56" i="28"/>
  <c r="JH16" i="28"/>
  <c r="JH17" i="28"/>
  <c r="JH29" i="28"/>
  <c r="JH30" i="28"/>
  <c r="JH15" i="28"/>
  <c r="JH22" i="28"/>
  <c r="JH25" i="28"/>
  <c r="JH23" i="28"/>
  <c r="JH24" i="28"/>
  <c r="JH27" i="28"/>
  <c r="JH26" i="28"/>
  <c r="JH28" i="28"/>
  <c r="JH31" i="28"/>
  <c r="JH33" i="28"/>
  <c r="JH32" i="28"/>
  <c r="JH34" i="28"/>
  <c r="JH40" i="28"/>
  <c r="LF312" i="28"/>
  <c r="LE312" i="28"/>
  <c r="LD312" i="28"/>
  <c r="LC312" i="28"/>
  <c r="LB312" i="28"/>
  <c r="LK312" i="28"/>
  <c r="LJ312" i="28"/>
  <c r="LI312" i="28"/>
  <c r="LH312" i="28"/>
  <c r="LG312" i="28"/>
  <c r="LL312" i="28"/>
  <c r="LM312" i="28"/>
  <c r="LN312" i="28"/>
  <c r="LO312" i="28"/>
  <c r="LP312" i="28"/>
  <c r="LQ312" i="28"/>
  <c r="LR312" i="28"/>
  <c r="LS312" i="28"/>
  <c r="LT312" i="28"/>
  <c r="LU312" i="28"/>
  <c r="LV312" i="28"/>
  <c r="LW312" i="28"/>
  <c r="LX312" i="28"/>
  <c r="LY312" i="28"/>
  <c r="LJ313" i="28"/>
  <c r="LC313" i="28"/>
  <c r="LI313" i="28"/>
  <c r="LH313" i="28"/>
  <c r="LF313" i="28"/>
  <c r="LG313" i="28"/>
  <c r="LE313" i="28"/>
  <c r="LD313" i="28"/>
  <c r="LB313" i="28"/>
  <c r="LK313" i="28"/>
  <c r="LL313" i="28"/>
  <c r="LM313" i="28"/>
  <c r="LN313" i="28"/>
  <c r="LO313" i="28"/>
  <c r="LP313" i="28"/>
  <c r="LQ313" i="28"/>
  <c r="LR313" i="28"/>
  <c r="LS313" i="28"/>
  <c r="LT313" i="28"/>
  <c r="LU313" i="28"/>
  <c r="LV313" i="28"/>
  <c r="LW313" i="28"/>
  <c r="LX313" i="28"/>
  <c r="LY313" i="28"/>
  <c r="MG311" i="28"/>
  <c r="HB120" i="28" l="1"/>
  <c r="GY120" i="28"/>
  <c r="HA120" i="28" s="1"/>
  <c r="HE120" i="28"/>
  <c r="GX121" i="28"/>
  <c r="HC119" i="28"/>
  <c r="JH119" i="28"/>
  <c r="HF119" i="28"/>
  <c r="CT119" i="28"/>
  <c r="GZ119" i="28"/>
  <c r="HD119" i="28" s="1"/>
  <c r="MG157" i="28"/>
  <c r="LC158" i="28"/>
  <c r="LR158" i="28"/>
  <c r="LU158" i="28"/>
  <c r="LP158" i="28"/>
  <c r="LI158" i="28"/>
  <c r="LD158" i="28"/>
  <c r="LT158" i="28"/>
  <c r="LL158" i="28"/>
  <c r="LS158" i="28"/>
  <c r="LE158" i="28"/>
  <c r="LM158" i="28"/>
  <c r="LW158" i="28"/>
  <c r="LQ158" i="28"/>
  <c r="LJ158" i="28"/>
  <c r="LF158" i="28"/>
  <c r="LV158" i="28"/>
  <c r="LY158" i="28"/>
  <c r="LO158" i="28"/>
  <c r="LK158" i="28"/>
  <c r="LG158" i="28"/>
  <c r="LN158" i="28"/>
  <c r="LB158" i="28"/>
  <c r="LH158" i="28"/>
  <c r="LX158" i="28"/>
  <c r="JF160" i="28"/>
  <c r="JG159" i="28"/>
  <c r="MG312" i="28"/>
  <c r="MG313" i="28"/>
  <c r="GX122" i="28" l="1"/>
  <c r="GY121" i="28"/>
  <c r="HA121" i="28" s="1"/>
  <c r="HE121" i="28"/>
  <c r="HB121" i="28"/>
  <c r="JH120" i="28"/>
  <c r="HF120" i="28"/>
  <c r="HC120" i="28"/>
  <c r="CT120" i="28"/>
  <c r="GZ120" i="28"/>
  <c r="HD120" i="28" s="1"/>
  <c r="MG158" i="28"/>
  <c r="LO159" i="28"/>
  <c r="LP159" i="28"/>
  <c r="LR159" i="28"/>
  <c r="LU159" i="28"/>
  <c r="LS159" i="28"/>
  <c r="LB159" i="28"/>
  <c r="LD159" i="28"/>
  <c r="LL159" i="28"/>
  <c r="LX159" i="28"/>
  <c r="LE159" i="28"/>
  <c r="LT159" i="28"/>
  <c r="LJ159" i="28"/>
  <c r="LN159" i="28"/>
  <c r="LG159" i="28"/>
  <c r="LY159" i="28"/>
  <c r="LK159" i="28"/>
  <c r="LQ159" i="28"/>
  <c r="LC159" i="28"/>
  <c r="LH159" i="28"/>
  <c r="LI159" i="28"/>
  <c r="LW159" i="28"/>
  <c r="LM159" i="28"/>
  <c r="LV159" i="28"/>
  <c r="LF159" i="28"/>
  <c r="JF161" i="28"/>
  <c r="JG160" i="28"/>
  <c r="HF121" i="28" l="1"/>
  <c r="HC121" i="28"/>
  <c r="JH121" i="28"/>
  <c r="GZ121" i="28"/>
  <c r="HD121" i="28" s="1"/>
  <c r="CT121" i="28"/>
  <c r="HE122" i="28"/>
  <c r="HB122" i="28"/>
  <c r="GY122" i="28"/>
  <c r="HA122" i="28" s="1"/>
  <c r="GX123" i="28"/>
  <c r="MG159" i="28"/>
  <c r="LT160" i="28"/>
  <c r="LN160" i="28"/>
  <c r="LL160" i="28"/>
  <c r="LX160" i="28"/>
  <c r="LJ160" i="28"/>
  <c r="LV160" i="28"/>
  <c r="LG160" i="28"/>
  <c r="LY160" i="28"/>
  <c r="LI160" i="28"/>
  <c r="LD160" i="28"/>
  <c r="LP160" i="28"/>
  <c r="LQ160" i="28"/>
  <c r="LO160" i="28"/>
  <c r="LW160" i="28"/>
  <c r="LR160" i="28"/>
  <c r="LU160" i="28"/>
  <c r="LK160" i="28"/>
  <c r="LE160" i="28"/>
  <c r="LM160" i="28"/>
  <c r="LC160" i="28"/>
  <c r="LH160" i="28"/>
  <c r="LS160" i="28"/>
  <c r="LB160" i="28"/>
  <c r="LF160" i="28"/>
  <c r="JF162" i="28"/>
  <c r="JG161" i="28"/>
  <c r="HE123" i="28" l="1"/>
  <c r="GY123" i="28"/>
  <c r="HA123" i="28" s="1"/>
  <c r="GX124" i="28"/>
  <c r="HB123" i="28"/>
  <c r="CT122" i="28"/>
  <c r="GZ122" i="28"/>
  <c r="HD122" i="28" s="1"/>
  <c r="JH122" i="28"/>
  <c r="HF122" i="28"/>
  <c r="HC122" i="28"/>
  <c r="MG160" i="28"/>
  <c r="LT161" i="28"/>
  <c r="LV161" i="28"/>
  <c r="LJ161" i="28"/>
  <c r="LG161" i="28"/>
  <c r="LU161" i="28"/>
  <c r="LS161" i="28"/>
  <c r="LF161" i="28"/>
  <c r="LY161" i="28"/>
  <c r="LK161" i="28"/>
  <c r="LD161" i="28"/>
  <c r="LI161" i="28"/>
  <c r="LM161" i="28"/>
  <c r="LE161" i="28"/>
  <c r="LH161" i="28"/>
  <c r="LX161" i="28"/>
  <c r="LW161" i="28"/>
  <c r="LP161" i="28"/>
  <c r="LC161" i="28"/>
  <c r="LN161" i="28"/>
  <c r="LQ161" i="28"/>
  <c r="LR161" i="28"/>
  <c r="LO161" i="28"/>
  <c r="LL161" i="28"/>
  <c r="LB161" i="28"/>
  <c r="JF163" i="28"/>
  <c r="JG162" i="28"/>
  <c r="HB124" i="28" l="1"/>
  <c r="GX125" i="28"/>
  <c r="HE124" i="28"/>
  <c r="GY124" i="28"/>
  <c r="HA124" i="28" s="1"/>
  <c r="GZ123" i="28"/>
  <c r="HD123" i="28" s="1"/>
  <c r="CT123" i="28"/>
  <c r="HC123" i="28"/>
  <c r="HF123" i="28"/>
  <c r="JH123" i="28"/>
  <c r="MG161" i="28"/>
  <c r="LD162" i="28"/>
  <c r="LG162" i="28"/>
  <c r="LL162" i="28"/>
  <c r="LC162" i="28"/>
  <c r="LB162" i="28"/>
  <c r="LO162" i="28"/>
  <c r="LF162" i="28"/>
  <c r="LT162" i="28"/>
  <c r="LS162" i="28"/>
  <c r="LM162" i="28"/>
  <c r="LX162" i="28"/>
  <c r="LV162" i="28"/>
  <c r="LP162" i="28"/>
  <c r="LJ162" i="28"/>
  <c r="LU162" i="28"/>
  <c r="LR162" i="28"/>
  <c r="LY162" i="28"/>
  <c r="LK162" i="28"/>
  <c r="LQ162" i="28"/>
  <c r="LW162" i="28"/>
  <c r="LH162" i="28"/>
  <c r="LE162" i="28"/>
  <c r="LN162" i="28"/>
  <c r="LI162" i="28"/>
  <c r="JF164" i="28"/>
  <c r="JG163" i="28"/>
  <c r="GZ124" i="28" l="1"/>
  <c r="HD124" i="28" s="1"/>
  <c r="CT124" i="28"/>
  <c r="HF124" i="28"/>
  <c r="JH124" i="28"/>
  <c r="HC124" i="28"/>
  <c r="GY125" i="28"/>
  <c r="HA125" i="28" s="1"/>
  <c r="HB125" i="28"/>
  <c r="HE125" i="28"/>
  <c r="GX126" i="28"/>
  <c r="MG162" i="28"/>
  <c r="LG163" i="28"/>
  <c r="LX163" i="28"/>
  <c r="LO163" i="28"/>
  <c r="LQ163" i="28"/>
  <c r="LB163" i="28"/>
  <c r="LU163" i="28"/>
  <c r="LD163" i="28"/>
  <c r="LN163" i="28"/>
  <c r="LK163" i="28"/>
  <c r="LM163" i="28"/>
  <c r="LP163" i="28"/>
  <c r="LV163" i="28"/>
  <c r="LY163" i="28"/>
  <c r="LE163" i="28"/>
  <c r="LR163" i="28"/>
  <c r="LJ163" i="28"/>
  <c r="LL163" i="28"/>
  <c r="LT163" i="28"/>
  <c r="LW163" i="28"/>
  <c r="LH163" i="28"/>
  <c r="LS163" i="28"/>
  <c r="LF163" i="28"/>
  <c r="LC163" i="28"/>
  <c r="LI163" i="28"/>
  <c r="JF165" i="28"/>
  <c r="JG164" i="28"/>
  <c r="GX127" i="28" l="1"/>
  <c r="HB126" i="28"/>
  <c r="HE126" i="28"/>
  <c r="GY126" i="28"/>
  <c r="HA126" i="28" s="1"/>
  <c r="HC125" i="28"/>
  <c r="JH125" i="28"/>
  <c r="HF125" i="28"/>
  <c r="GZ125" i="28"/>
  <c r="HD125" i="28" s="1"/>
  <c r="CT125" i="28"/>
  <c r="MG163" i="28"/>
  <c r="LP164" i="28"/>
  <c r="LV164" i="28"/>
  <c r="LB164" i="28"/>
  <c r="LU164" i="28"/>
  <c r="LK164" i="28"/>
  <c r="LO164" i="28"/>
  <c r="LI164" i="28"/>
  <c r="LJ164" i="28"/>
  <c r="LQ164" i="28"/>
  <c r="LN164" i="28"/>
  <c r="LS164" i="28"/>
  <c r="LL164" i="28"/>
  <c r="LY164" i="28"/>
  <c r="LM164" i="28"/>
  <c r="LE164" i="28"/>
  <c r="LR164" i="28"/>
  <c r="LG164" i="28"/>
  <c r="LX164" i="28"/>
  <c r="LH164" i="28"/>
  <c r="LC164" i="28"/>
  <c r="LT164" i="28"/>
  <c r="LD164" i="28"/>
  <c r="LW164" i="28"/>
  <c r="LF164" i="28"/>
  <c r="JF166" i="28"/>
  <c r="JG165" i="28"/>
  <c r="CT126" i="28" l="1"/>
  <c r="GZ126" i="28"/>
  <c r="HD126" i="28" s="1"/>
  <c r="HC126" i="28"/>
  <c r="HF126" i="28"/>
  <c r="JH126" i="28"/>
  <c r="HE127" i="28"/>
  <c r="HB127" i="28"/>
  <c r="GY127" i="28"/>
  <c r="HA127" i="28" s="1"/>
  <c r="GX128" i="28"/>
  <c r="MG164" i="28"/>
  <c r="LQ165" i="28"/>
  <c r="LK165" i="28"/>
  <c r="LR165" i="28"/>
  <c r="LU165" i="28"/>
  <c r="LF165" i="28"/>
  <c r="LP165" i="28"/>
  <c r="LS165" i="28"/>
  <c r="LV165" i="28"/>
  <c r="LL165" i="28"/>
  <c r="LG165" i="28"/>
  <c r="LN165" i="28"/>
  <c r="LO165" i="28"/>
  <c r="LE165" i="28"/>
  <c r="LT165" i="28"/>
  <c r="LB165" i="28"/>
  <c r="LW165" i="28"/>
  <c r="LM165" i="28"/>
  <c r="LH165" i="28"/>
  <c r="LJ165" i="28"/>
  <c r="LY165" i="28"/>
  <c r="LD165" i="28"/>
  <c r="LC165" i="28"/>
  <c r="LI165" i="28"/>
  <c r="LX165" i="28"/>
  <c r="JF167" i="28"/>
  <c r="JG166" i="28"/>
  <c r="CT127" i="28" l="1"/>
  <c r="GZ127" i="28"/>
  <c r="HD127" i="28" s="1"/>
  <c r="HE128" i="28"/>
  <c r="GY128" i="28"/>
  <c r="HA128" i="28" s="1"/>
  <c r="GX129" i="28"/>
  <c r="HB128" i="28"/>
  <c r="HC127" i="28"/>
  <c r="HF127" i="28"/>
  <c r="JH127" i="28"/>
  <c r="MG165" i="28"/>
  <c r="JF168" i="28"/>
  <c r="JG167" i="28"/>
  <c r="LQ166" i="28"/>
  <c r="LW166" i="28"/>
  <c r="LD166" i="28"/>
  <c r="LN166" i="28"/>
  <c r="LF166" i="28"/>
  <c r="LG166" i="28"/>
  <c r="LE166" i="28"/>
  <c r="LO166" i="28"/>
  <c r="LV166" i="28"/>
  <c r="LH166" i="28"/>
  <c r="LK166" i="28"/>
  <c r="LC166" i="28"/>
  <c r="LI166" i="28"/>
  <c r="LB166" i="28"/>
  <c r="LY166" i="28"/>
  <c r="LL166" i="28"/>
  <c r="LX166" i="28"/>
  <c r="LR166" i="28"/>
  <c r="LM166" i="28"/>
  <c r="LJ166" i="28"/>
  <c r="LT166" i="28"/>
  <c r="LS166" i="28"/>
  <c r="LU166" i="28"/>
  <c r="LP166" i="28"/>
  <c r="CT128" i="28" l="1"/>
  <c r="GZ128" i="28"/>
  <c r="HD128" i="28" s="1"/>
  <c r="HC128" i="28"/>
  <c r="HF128" i="28"/>
  <c r="JH128" i="28"/>
  <c r="HE129" i="28"/>
  <c r="HB129" i="28"/>
  <c r="GX130" i="28"/>
  <c r="GY129" i="28"/>
  <c r="HA129" i="28" s="1"/>
  <c r="MG166" i="28"/>
  <c r="LS167" i="28"/>
  <c r="LT167" i="28"/>
  <c r="LC167" i="28"/>
  <c r="LU167" i="28"/>
  <c r="LV167" i="28"/>
  <c r="LO167" i="28"/>
  <c r="LQ167" i="28"/>
  <c r="LL167" i="28"/>
  <c r="LJ167" i="28"/>
  <c r="LM167" i="28"/>
  <c r="LB167" i="28"/>
  <c r="LG167" i="28"/>
  <c r="LY167" i="28"/>
  <c r="LN167" i="28"/>
  <c r="LD167" i="28"/>
  <c r="LE167" i="28"/>
  <c r="LX167" i="28"/>
  <c r="LI167" i="28"/>
  <c r="LH167" i="28"/>
  <c r="LP167" i="28"/>
  <c r="LF167" i="28"/>
  <c r="LK167" i="28"/>
  <c r="LW167" i="28"/>
  <c r="LR167" i="28"/>
  <c r="JF169" i="28"/>
  <c r="JG168" i="28"/>
  <c r="CT129" i="28" l="1"/>
  <c r="GZ129" i="28"/>
  <c r="HD129" i="28" s="1"/>
  <c r="HF129" i="28"/>
  <c r="HC129" i="28"/>
  <c r="JH129" i="28"/>
  <c r="HE130" i="28"/>
  <c r="GY130" i="28"/>
  <c r="HA130" i="28" s="1"/>
  <c r="GX131" i="28"/>
  <c r="HB130" i="28"/>
  <c r="MG167" i="28"/>
  <c r="LM168" i="28"/>
  <c r="LJ168" i="28"/>
  <c r="LF168" i="28"/>
  <c r="LX168" i="28"/>
  <c r="LU168" i="28"/>
  <c r="LN168" i="28"/>
  <c r="LB168" i="28"/>
  <c r="LC168" i="28"/>
  <c r="LW168" i="28"/>
  <c r="LY168" i="28"/>
  <c r="LQ168" i="28"/>
  <c r="LG168" i="28"/>
  <c r="LS168" i="28"/>
  <c r="LE168" i="28"/>
  <c r="LD168" i="28"/>
  <c r="LO168" i="28"/>
  <c r="LT168" i="28"/>
  <c r="LL168" i="28"/>
  <c r="LH168" i="28"/>
  <c r="LI168" i="28"/>
  <c r="LK168" i="28"/>
  <c r="LP168" i="28"/>
  <c r="LV168" i="28"/>
  <c r="LR168" i="28"/>
  <c r="JF170" i="28"/>
  <c r="JG169" i="28"/>
  <c r="CT130" i="28" l="1"/>
  <c r="GZ130" i="28"/>
  <c r="HD130" i="28" s="1"/>
  <c r="GY131" i="28"/>
  <c r="HA131" i="28" s="1"/>
  <c r="HE131" i="28"/>
  <c r="GX132" i="28"/>
  <c r="HB131" i="28"/>
  <c r="JH130" i="28"/>
  <c r="HF130" i="28"/>
  <c r="HC130" i="28"/>
  <c r="MG168" i="28"/>
  <c r="LU169" i="28"/>
  <c r="LY169" i="28"/>
  <c r="LT169" i="28"/>
  <c r="LB169" i="28"/>
  <c r="LJ169" i="28"/>
  <c r="LN169" i="28"/>
  <c r="LI169" i="28"/>
  <c r="LO169" i="28"/>
  <c r="LL169" i="28"/>
  <c r="LR169" i="28"/>
  <c r="LG169" i="28"/>
  <c r="LW169" i="28"/>
  <c r="LQ169" i="28"/>
  <c r="LP169" i="28"/>
  <c r="LV169" i="28"/>
  <c r="LF169" i="28"/>
  <c r="LS169" i="28"/>
  <c r="LE169" i="28"/>
  <c r="LK169" i="28"/>
  <c r="LH169" i="28"/>
  <c r="LM169" i="28"/>
  <c r="LD169" i="28"/>
  <c r="LC169" i="28"/>
  <c r="LX169" i="28"/>
  <c r="JF171" i="28"/>
  <c r="JG170" i="28"/>
  <c r="GX133" i="28" l="1"/>
  <c r="GY132" i="28"/>
  <c r="HA132" i="28" s="1"/>
  <c r="HB132" i="28"/>
  <c r="HE132" i="28"/>
  <c r="JH131" i="28"/>
  <c r="HF131" i="28"/>
  <c r="HC131" i="28"/>
  <c r="GZ131" i="28"/>
  <c r="HD131" i="28" s="1"/>
  <c r="CT131" i="28"/>
  <c r="MG169" i="28"/>
  <c r="JF172" i="28"/>
  <c r="JG171" i="28"/>
  <c r="LM170" i="28"/>
  <c r="LD170" i="28"/>
  <c r="LX170" i="28"/>
  <c r="LO170" i="28"/>
  <c r="LP170" i="28"/>
  <c r="LJ170" i="28"/>
  <c r="LQ170" i="28"/>
  <c r="LW170" i="28"/>
  <c r="LF170" i="28"/>
  <c r="LH170" i="28"/>
  <c r="LY170" i="28"/>
  <c r="LI170" i="28"/>
  <c r="LE170" i="28"/>
  <c r="LG170" i="28"/>
  <c r="LC170" i="28"/>
  <c r="LN170" i="28"/>
  <c r="LV170" i="28"/>
  <c r="LL170" i="28"/>
  <c r="LT170" i="28"/>
  <c r="LR170" i="28"/>
  <c r="LU170" i="28"/>
  <c r="LS170" i="28"/>
  <c r="LK170" i="28"/>
  <c r="LB170" i="28"/>
  <c r="CT132" i="28" l="1"/>
  <c r="GZ132" i="28"/>
  <c r="HD132" i="28" s="1"/>
  <c r="HC132" i="28"/>
  <c r="HF132" i="28"/>
  <c r="JH132" i="28"/>
  <c r="HE133" i="28"/>
  <c r="GX134" i="28"/>
  <c r="GY133" i="28"/>
  <c r="HA133" i="28" s="1"/>
  <c r="HB133" i="28"/>
  <c r="MG170" i="28"/>
  <c r="LG171" i="28"/>
  <c r="LW171" i="28"/>
  <c r="LU171" i="28"/>
  <c r="LE171" i="28"/>
  <c r="LR171" i="28"/>
  <c r="LM171" i="28"/>
  <c r="LI171" i="28"/>
  <c r="LK171" i="28"/>
  <c r="LP171" i="28"/>
  <c r="LC171" i="28"/>
  <c r="LL171" i="28"/>
  <c r="LO171" i="28"/>
  <c r="LJ171" i="28"/>
  <c r="LX171" i="28"/>
  <c r="LD171" i="28"/>
  <c r="LS171" i="28"/>
  <c r="LB171" i="28"/>
  <c r="LV171" i="28"/>
  <c r="LY171" i="28"/>
  <c r="LT171" i="28"/>
  <c r="LH171" i="28"/>
  <c r="LF171" i="28"/>
  <c r="LN171" i="28"/>
  <c r="LQ171" i="28"/>
  <c r="JF173" i="28"/>
  <c r="JG172" i="28"/>
  <c r="HF133" i="28" l="1"/>
  <c r="HC133" i="28"/>
  <c r="JH133" i="28"/>
  <c r="GY134" i="28"/>
  <c r="HA134" i="28" s="1"/>
  <c r="HE134" i="28"/>
  <c r="HB134" i="28"/>
  <c r="GX135" i="28"/>
  <c r="GZ133" i="28"/>
  <c r="HD133" i="28" s="1"/>
  <c r="CT133" i="28"/>
  <c r="MG171" i="28"/>
  <c r="LC172" i="28"/>
  <c r="LH172" i="28"/>
  <c r="LK172" i="28"/>
  <c r="LR172" i="28"/>
  <c r="LJ172" i="28"/>
  <c r="LT172" i="28"/>
  <c r="LF172" i="28"/>
  <c r="LE172" i="28"/>
  <c r="LN172" i="28"/>
  <c r="LO172" i="28"/>
  <c r="LQ172" i="28"/>
  <c r="LX172" i="28"/>
  <c r="LD172" i="28"/>
  <c r="LI172" i="28"/>
  <c r="LS172" i="28"/>
  <c r="LV172" i="28"/>
  <c r="LM172" i="28"/>
  <c r="LU172" i="28"/>
  <c r="LB172" i="28"/>
  <c r="LG172" i="28"/>
  <c r="LY172" i="28"/>
  <c r="LL172" i="28"/>
  <c r="LP172" i="28"/>
  <c r="LW172" i="28"/>
  <c r="JF174" i="28"/>
  <c r="JG173" i="28"/>
  <c r="GX136" i="28" l="1"/>
  <c r="HB135" i="28"/>
  <c r="HE135" i="28"/>
  <c r="GY135" i="28"/>
  <c r="HA135" i="28" s="1"/>
  <c r="HC134" i="28"/>
  <c r="JH134" i="28"/>
  <c r="HF134" i="28"/>
  <c r="CT134" i="28"/>
  <c r="GZ134" i="28"/>
  <c r="HD134" i="28" s="1"/>
  <c r="MG172" i="28"/>
  <c r="LG173" i="28"/>
  <c r="LX173" i="28"/>
  <c r="LS173" i="28"/>
  <c r="LR173" i="28"/>
  <c r="LW173" i="28"/>
  <c r="LT173" i="28"/>
  <c r="LI173" i="28"/>
  <c r="LU173" i="28"/>
  <c r="LQ173" i="28"/>
  <c r="LC173" i="28"/>
  <c r="LV173" i="28"/>
  <c r="LO173" i="28"/>
  <c r="LB173" i="28"/>
  <c r="LH173" i="28"/>
  <c r="LF173" i="28"/>
  <c r="LN173" i="28"/>
  <c r="LY173" i="28"/>
  <c r="LK173" i="28"/>
  <c r="LJ173" i="28"/>
  <c r="LM173" i="28"/>
  <c r="LD173" i="28"/>
  <c r="LL173" i="28"/>
  <c r="LE173" i="28"/>
  <c r="LP173" i="28"/>
  <c r="JF175" i="28"/>
  <c r="JG174" i="28"/>
  <c r="CT135" i="28" l="1"/>
  <c r="GZ135" i="28"/>
  <c r="HD135" i="28" s="1"/>
  <c r="HF135" i="28"/>
  <c r="JH135" i="28"/>
  <c r="HC135" i="28"/>
  <c r="GY136" i="28"/>
  <c r="HA136" i="28" s="1"/>
  <c r="HE136" i="28"/>
  <c r="HB136" i="28"/>
  <c r="GX137" i="28"/>
  <c r="MG173" i="28"/>
  <c r="LE174" i="28"/>
  <c r="LI174" i="28"/>
  <c r="LR174" i="28"/>
  <c r="LT174" i="28"/>
  <c r="LB174" i="28"/>
  <c r="LW174" i="28"/>
  <c r="LN174" i="28"/>
  <c r="LC174" i="28"/>
  <c r="LX174" i="28"/>
  <c r="LS174" i="28"/>
  <c r="LM174" i="28"/>
  <c r="LF174" i="28"/>
  <c r="LH174" i="28"/>
  <c r="LY174" i="28"/>
  <c r="LL174" i="28"/>
  <c r="LV174" i="28"/>
  <c r="LU174" i="28"/>
  <c r="LQ174" i="28"/>
  <c r="LK174" i="28"/>
  <c r="LJ174" i="28"/>
  <c r="LD174" i="28"/>
  <c r="LG174" i="28"/>
  <c r="LO174" i="28"/>
  <c r="LP174" i="28"/>
  <c r="JF176" i="28"/>
  <c r="JG175" i="28"/>
  <c r="HB137" i="28" l="1"/>
  <c r="HE137" i="28"/>
  <c r="GX138" i="28"/>
  <c r="GY137" i="28"/>
  <c r="HA137" i="28" s="1"/>
  <c r="HF136" i="28"/>
  <c r="HC136" i="28"/>
  <c r="JH136" i="28"/>
  <c r="GZ136" i="28"/>
  <c r="HD136" i="28" s="1"/>
  <c r="CT136" i="28"/>
  <c r="MG174" i="28"/>
  <c r="LS175" i="28"/>
  <c r="LR175" i="28"/>
  <c r="LN175" i="28"/>
  <c r="LD175" i="28"/>
  <c r="LT175" i="28"/>
  <c r="LU175" i="28"/>
  <c r="LW175" i="28"/>
  <c r="LM175" i="28"/>
  <c r="LX175" i="28"/>
  <c r="LC175" i="28"/>
  <c r="LF175" i="28"/>
  <c r="LO175" i="28"/>
  <c r="LK175" i="28"/>
  <c r="LJ175" i="28"/>
  <c r="LH175" i="28"/>
  <c r="LG175" i="28"/>
  <c r="LB175" i="28"/>
  <c r="LI175" i="28"/>
  <c r="LV175" i="28"/>
  <c r="LL175" i="28"/>
  <c r="LQ175" i="28"/>
  <c r="LP175" i="28"/>
  <c r="LE175" i="28"/>
  <c r="LY175" i="28"/>
  <c r="JF177" i="28"/>
  <c r="JG176" i="28"/>
  <c r="GX139" i="28" l="1"/>
  <c r="GY138" i="28"/>
  <c r="HA138" i="28" s="1"/>
  <c r="HB138" i="28"/>
  <c r="HE138" i="28"/>
  <c r="HC137" i="28"/>
  <c r="HF137" i="28"/>
  <c r="JH137" i="28"/>
  <c r="GZ137" i="28"/>
  <c r="HD137" i="28" s="1"/>
  <c r="CT137" i="28"/>
  <c r="MG175" i="28"/>
  <c r="JF178" i="28"/>
  <c r="JG177" i="28"/>
  <c r="LK176" i="28"/>
  <c r="LY176" i="28"/>
  <c r="LB176" i="28"/>
  <c r="LP176" i="28"/>
  <c r="LE176" i="28"/>
  <c r="LI176" i="28"/>
  <c r="LM176" i="28"/>
  <c r="LX176" i="28"/>
  <c r="LF176" i="28"/>
  <c r="LC176" i="28"/>
  <c r="LS176" i="28"/>
  <c r="LQ176" i="28"/>
  <c r="LU176" i="28"/>
  <c r="LV176" i="28"/>
  <c r="LG176" i="28"/>
  <c r="LH176" i="28"/>
  <c r="LJ176" i="28"/>
  <c r="LR176" i="28"/>
  <c r="LW176" i="28"/>
  <c r="LT176" i="28"/>
  <c r="LN176" i="28"/>
  <c r="LL176" i="28"/>
  <c r="LD176" i="28"/>
  <c r="LO176" i="28"/>
  <c r="HC138" i="28" l="1"/>
  <c r="JH138" i="28"/>
  <c r="HF138" i="28"/>
  <c r="GZ138" i="28"/>
  <c r="HD138" i="28" s="1"/>
  <c r="CT138" i="28"/>
  <c r="HB139" i="28"/>
  <c r="GX140" i="28"/>
  <c r="HE139" i="28"/>
  <c r="GY139" i="28"/>
  <c r="HA139" i="28" s="1"/>
  <c r="MG176" i="28"/>
  <c r="LS177" i="28"/>
  <c r="LW177" i="28"/>
  <c r="LR177" i="28"/>
  <c r="LD177" i="28"/>
  <c r="LU177" i="28"/>
  <c r="LI177" i="28"/>
  <c r="LM177" i="28"/>
  <c r="LG177" i="28"/>
  <c r="LX177" i="28"/>
  <c r="LE177" i="28"/>
  <c r="LF177" i="28"/>
  <c r="LO177" i="28"/>
  <c r="LN177" i="28"/>
  <c r="LC177" i="28"/>
  <c r="LY177" i="28"/>
  <c r="LB177" i="28"/>
  <c r="LQ177" i="28"/>
  <c r="LK177" i="28"/>
  <c r="LP177" i="28"/>
  <c r="LT177" i="28"/>
  <c r="LJ177" i="28"/>
  <c r="LV177" i="28"/>
  <c r="LH177" i="28"/>
  <c r="LL177" i="28"/>
  <c r="JF179" i="28"/>
  <c r="JG178" i="28"/>
  <c r="HE140" i="28" l="1"/>
  <c r="GY140" i="28"/>
  <c r="HA140" i="28" s="1"/>
  <c r="HB140" i="28"/>
  <c r="GX141" i="28"/>
  <c r="GZ139" i="28"/>
  <c r="HD139" i="28" s="1"/>
  <c r="CT139" i="28"/>
  <c r="JH139" i="28"/>
  <c r="HC139" i="28"/>
  <c r="HF139" i="28"/>
  <c r="MG177" i="28"/>
  <c r="JF180" i="28"/>
  <c r="JG179" i="28"/>
  <c r="LK178" i="28"/>
  <c r="LF178" i="28"/>
  <c r="LJ178" i="28"/>
  <c r="LV178" i="28"/>
  <c r="LR178" i="28"/>
  <c r="LC178" i="28"/>
  <c r="LD178" i="28"/>
  <c r="LN178" i="28"/>
  <c r="LO178" i="28"/>
  <c r="LU178" i="28"/>
  <c r="LW178" i="28"/>
  <c r="LX178" i="28"/>
  <c r="LL178" i="28"/>
  <c r="LT178" i="28"/>
  <c r="LE178" i="28"/>
  <c r="LH178" i="28"/>
  <c r="LI178" i="28"/>
  <c r="LP178" i="28"/>
  <c r="LS178" i="28"/>
  <c r="LY178" i="28"/>
  <c r="LG178" i="28"/>
  <c r="LM178" i="28"/>
  <c r="LQ178" i="28"/>
  <c r="LB178" i="28"/>
  <c r="GZ140" i="28" l="1"/>
  <c r="HD140" i="28" s="1"/>
  <c r="CT140" i="28"/>
  <c r="HB141" i="28"/>
  <c r="HE141" i="28"/>
  <c r="GX142" i="28"/>
  <c r="GY141" i="28"/>
  <c r="HA141" i="28" s="1"/>
  <c r="HF140" i="28"/>
  <c r="HC140" i="28"/>
  <c r="JH140" i="28"/>
  <c r="MG178" i="28"/>
  <c r="LN179" i="28"/>
  <c r="LQ179" i="28"/>
  <c r="LR179" i="28"/>
  <c r="LC179" i="28"/>
  <c r="LM179" i="28"/>
  <c r="LI179" i="28"/>
  <c r="LP179" i="28"/>
  <c r="LD179" i="28"/>
  <c r="LY179" i="28"/>
  <c r="LE179" i="28"/>
  <c r="LW179" i="28"/>
  <c r="LB179" i="28"/>
  <c r="LU179" i="28"/>
  <c r="LS179" i="28"/>
  <c r="LH179" i="28"/>
  <c r="LK179" i="28"/>
  <c r="LG179" i="28"/>
  <c r="LX179" i="28"/>
  <c r="LT179" i="28"/>
  <c r="LJ179" i="28"/>
  <c r="LF179" i="28"/>
  <c r="LV179" i="28"/>
  <c r="LO179" i="28"/>
  <c r="LL179" i="28"/>
  <c r="JF181" i="28"/>
  <c r="JG180" i="28"/>
  <c r="JH141" i="28" l="1"/>
  <c r="HC141" i="28"/>
  <c r="HF141" i="28"/>
  <c r="HE142" i="28"/>
  <c r="GY142" i="28"/>
  <c r="HA142" i="28" s="1"/>
  <c r="GX143" i="28"/>
  <c r="HB142" i="28"/>
  <c r="GZ141" i="28"/>
  <c r="HD141" i="28" s="1"/>
  <c r="CT141" i="28"/>
  <c r="MG179" i="28"/>
  <c r="LF180" i="28"/>
  <c r="LO180" i="28"/>
  <c r="LQ180" i="28"/>
  <c r="LT180" i="28"/>
  <c r="LY180" i="28"/>
  <c r="LK180" i="28"/>
  <c r="LW180" i="28"/>
  <c r="LL180" i="28"/>
  <c r="LV180" i="28"/>
  <c r="LM180" i="28"/>
  <c r="LD180" i="28"/>
  <c r="LC180" i="28"/>
  <c r="LX180" i="28"/>
  <c r="LJ180" i="28"/>
  <c r="LG180" i="28"/>
  <c r="LE180" i="28"/>
  <c r="LN180" i="28"/>
  <c r="LH180" i="28"/>
  <c r="LR180" i="28"/>
  <c r="LU180" i="28"/>
  <c r="LB180" i="28"/>
  <c r="LI180" i="28"/>
  <c r="LS180" i="28"/>
  <c r="LP180" i="28"/>
  <c r="JF182" i="28"/>
  <c r="JG181" i="28"/>
  <c r="HF142" i="28" l="1"/>
  <c r="HC142" i="28"/>
  <c r="JH142" i="28"/>
  <c r="HB143" i="28"/>
  <c r="GY143" i="28"/>
  <c r="HA143" i="28" s="1"/>
  <c r="GX144" i="28"/>
  <c r="HE143" i="28"/>
  <c r="CT142" i="28"/>
  <c r="GZ142" i="28"/>
  <c r="HD142" i="28" s="1"/>
  <c r="MG180" i="28"/>
  <c r="LV181" i="28"/>
  <c r="LK181" i="28"/>
  <c r="LU181" i="28"/>
  <c r="LR181" i="28"/>
  <c r="LE181" i="28"/>
  <c r="LM181" i="28"/>
  <c r="LG181" i="28"/>
  <c r="LN181" i="28"/>
  <c r="LO181" i="28"/>
  <c r="LH181" i="28"/>
  <c r="LD181" i="28"/>
  <c r="LW181" i="28"/>
  <c r="LT181" i="28"/>
  <c r="LP181" i="28"/>
  <c r="LL181" i="28"/>
  <c r="LQ181" i="28"/>
  <c r="LJ181" i="28"/>
  <c r="LF181" i="28"/>
  <c r="LX181" i="28"/>
  <c r="LS181" i="28"/>
  <c r="LY181" i="28"/>
  <c r="LC181" i="28"/>
  <c r="LI181" i="28"/>
  <c r="LB181" i="28"/>
  <c r="JF183" i="28"/>
  <c r="JG182" i="28"/>
  <c r="HC143" i="28" l="1"/>
  <c r="JH143" i="28"/>
  <c r="HF143" i="28"/>
  <c r="GZ143" i="28"/>
  <c r="HD143" i="28" s="1"/>
  <c r="CT143" i="28"/>
  <c r="GY144" i="28"/>
  <c r="HA144" i="28" s="1"/>
  <c r="HB144" i="28"/>
  <c r="GX145" i="28"/>
  <c r="HE144" i="28"/>
  <c r="MG181" i="28"/>
  <c r="LO182" i="28"/>
  <c r="LQ182" i="28"/>
  <c r="LU182" i="28"/>
  <c r="LC182" i="28"/>
  <c r="LL182" i="28"/>
  <c r="LM182" i="28"/>
  <c r="LH182" i="28"/>
  <c r="LE182" i="28"/>
  <c r="LP182" i="28"/>
  <c r="LV182" i="28"/>
  <c r="LS182" i="28"/>
  <c r="LX182" i="28"/>
  <c r="LG182" i="28"/>
  <c r="LJ182" i="28"/>
  <c r="LD182" i="28"/>
  <c r="LB182" i="28"/>
  <c r="LW182" i="28"/>
  <c r="LF182" i="28"/>
  <c r="LY182" i="28"/>
  <c r="LK182" i="28"/>
  <c r="LR182" i="28"/>
  <c r="LN182" i="28"/>
  <c r="LI182" i="28"/>
  <c r="LT182" i="28"/>
  <c r="JF184" i="28"/>
  <c r="JG183" i="28"/>
  <c r="HC144" i="28" l="1"/>
  <c r="HF144" i="28"/>
  <c r="JH144" i="28"/>
  <c r="CT144" i="28"/>
  <c r="GZ144" i="28"/>
  <c r="HD144" i="28" s="1"/>
  <c r="GX146" i="28"/>
  <c r="HE145" i="28"/>
  <c r="GY145" i="28"/>
  <c r="HA145" i="28" s="1"/>
  <c r="MG182" i="28"/>
  <c r="JF185" i="28"/>
  <c r="JG184" i="28"/>
  <c r="LF183" i="28"/>
  <c r="LS183" i="28"/>
  <c r="LG183" i="28"/>
  <c r="LQ183" i="28"/>
  <c r="LX183" i="28"/>
  <c r="LE183" i="28"/>
  <c r="LL183" i="28"/>
  <c r="LK183" i="28"/>
  <c r="LI183" i="28"/>
  <c r="LP183" i="28"/>
  <c r="LJ183" i="28"/>
  <c r="LB183" i="28"/>
  <c r="LC183" i="28"/>
  <c r="LV183" i="28"/>
  <c r="LM183" i="28"/>
  <c r="LT183" i="28"/>
  <c r="LU183" i="28"/>
  <c r="LY183" i="28"/>
  <c r="LH183" i="28"/>
  <c r="LW183" i="28"/>
  <c r="LR183" i="28"/>
  <c r="LD183" i="28"/>
  <c r="LN183" i="28"/>
  <c r="LO183" i="28"/>
  <c r="GZ145" i="28" l="1"/>
  <c r="HD145" i="28" s="1"/>
  <c r="CT145" i="28"/>
  <c r="GX147" i="28"/>
  <c r="GY146" i="28"/>
  <c r="HA146" i="28" s="1"/>
  <c r="HE146" i="28"/>
  <c r="JH145" i="28"/>
  <c r="HF145" i="28"/>
  <c r="HC145" i="28"/>
  <c r="MG183" i="28"/>
  <c r="LJ184" i="28"/>
  <c r="LG184" i="28"/>
  <c r="LS184" i="28"/>
  <c r="LI184" i="28"/>
  <c r="LP184" i="28"/>
  <c r="LC184" i="28"/>
  <c r="LV184" i="28"/>
  <c r="LT184" i="28"/>
  <c r="LY184" i="28"/>
  <c r="LF184" i="28"/>
  <c r="LD184" i="28"/>
  <c r="LX184" i="28"/>
  <c r="LB184" i="28"/>
  <c r="LQ184" i="28"/>
  <c r="LE184" i="28"/>
  <c r="LL184" i="28"/>
  <c r="LR184" i="28"/>
  <c r="LN184" i="28"/>
  <c r="LO184" i="28"/>
  <c r="LW184" i="28"/>
  <c r="LU184" i="28"/>
  <c r="LK184" i="28"/>
  <c r="LH184" i="28"/>
  <c r="LM184" i="28"/>
  <c r="JF186" i="28"/>
  <c r="JG185" i="28"/>
  <c r="GZ146" i="28" l="1"/>
  <c r="HD146" i="28" s="1"/>
  <c r="CT146" i="28"/>
  <c r="JH146" i="28"/>
  <c r="HF146" i="28"/>
  <c r="HC146" i="28"/>
  <c r="GY147" i="28"/>
  <c r="HA147" i="28" s="1"/>
  <c r="HE147" i="28"/>
  <c r="GX148" i="28"/>
  <c r="MG184" i="28"/>
  <c r="LL185" i="28"/>
  <c r="LF185" i="28"/>
  <c r="LY185" i="28"/>
  <c r="LN185" i="28"/>
  <c r="LK185" i="28"/>
  <c r="LQ185" i="28"/>
  <c r="LM185" i="28"/>
  <c r="LD185" i="28"/>
  <c r="LP185" i="28"/>
  <c r="LR185" i="28"/>
  <c r="LB185" i="28"/>
  <c r="LS185" i="28"/>
  <c r="LX185" i="28"/>
  <c r="LU185" i="28"/>
  <c r="LI185" i="28"/>
  <c r="LE185" i="28"/>
  <c r="LO185" i="28"/>
  <c r="LC185" i="28"/>
  <c r="LH185" i="28"/>
  <c r="LT185" i="28"/>
  <c r="LJ185" i="28"/>
  <c r="LG185" i="28"/>
  <c r="LW185" i="28"/>
  <c r="LV185" i="28"/>
  <c r="JF187" i="28"/>
  <c r="JG186" i="28"/>
  <c r="GY148" i="28" l="1"/>
  <c r="HA148" i="28" s="1"/>
  <c r="GX149" i="28"/>
  <c r="HE148" i="28"/>
  <c r="CT147" i="28"/>
  <c r="GZ147" i="28"/>
  <c r="HD147" i="28" s="1"/>
  <c r="JH147" i="28"/>
  <c r="HC147" i="28"/>
  <c r="HF147" i="28"/>
  <c r="MG185" i="28"/>
  <c r="LG186" i="28"/>
  <c r="LP186" i="28"/>
  <c r="LF186" i="28"/>
  <c r="LB186" i="28"/>
  <c r="LE186" i="28"/>
  <c r="LT186" i="28"/>
  <c r="LO186" i="28"/>
  <c r="LJ186" i="28"/>
  <c r="LW186" i="28"/>
  <c r="LX186" i="28"/>
  <c r="LC186" i="28"/>
  <c r="LD186" i="28"/>
  <c r="LM186" i="28"/>
  <c r="LY186" i="28"/>
  <c r="LV186" i="28"/>
  <c r="LI186" i="28"/>
  <c r="LL186" i="28"/>
  <c r="LQ186" i="28"/>
  <c r="LS186" i="28"/>
  <c r="LH186" i="28"/>
  <c r="LK186" i="28"/>
  <c r="LN186" i="28"/>
  <c r="LR186" i="28"/>
  <c r="LU186" i="28"/>
  <c r="JF188" i="28"/>
  <c r="JG187" i="28"/>
  <c r="HF148" i="28" l="1"/>
  <c r="JH148" i="28"/>
  <c r="HC148" i="28"/>
  <c r="GX150" i="28"/>
  <c r="GY149" i="28"/>
  <c r="HA149" i="28" s="1"/>
  <c r="HE149" i="28"/>
  <c r="GZ148" i="28"/>
  <c r="HD148" i="28" s="1"/>
  <c r="CT148" i="28"/>
  <c r="MG186" i="28"/>
  <c r="JF189" i="28"/>
  <c r="JG188" i="28"/>
  <c r="LF187" i="28"/>
  <c r="LO187" i="28"/>
  <c r="LW187" i="28"/>
  <c r="LQ187" i="28"/>
  <c r="LN187" i="28"/>
  <c r="LR187" i="28"/>
  <c r="LL187" i="28"/>
  <c r="LT187" i="28"/>
  <c r="LP187" i="28"/>
  <c r="LG187" i="28"/>
  <c r="LX187" i="28"/>
  <c r="LM187" i="28"/>
  <c r="LJ187" i="28"/>
  <c r="LS187" i="28"/>
  <c r="LV187" i="28"/>
  <c r="LD187" i="28"/>
  <c r="LK187" i="28"/>
  <c r="LI187" i="28"/>
  <c r="LU187" i="28"/>
  <c r="LH187" i="28"/>
  <c r="LE187" i="28"/>
  <c r="LB187" i="28"/>
  <c r="LC187" i="28"/>
  <c r="LY187" i="28"/>
  <c r="GZ149" i="28" l="1"/>
  <c r="HD149" i="28" s="1"/>
  <c r="CT149" i="28"/>
  <c r="HF149" i="28"/>
  <c r="HC149" i="28"/>
  <c r="JH149" i="28"/>
  <c r="GX151" i="28"/>
  <c r="HE150" i="28"/>
  <c r="GY150" i="28"/>
  <c r="HA150" i="28" s="1"/>
  <c r="MG187" i="28"/>
  <c r="LR188" i="28"/>
  <c r="LB188" i="28"/>
  <c r="LY188" i="28"/>
  <c r="LD188" i="28"/>
  <c r="LW188" i="28"/>
  <c r="LU188" i="28"/>
  <c r="LL188" i="28"/>
  <c r="LT188" i="28"/>
  <c r="LE188" i="28"/>
  <c r="LK188" i="28"/>
  <c r="LM188" i="28"/>
  <c r="LH188" i="28"/>
  <c r="LQ188" i="28"/>
  <c r="LS188" i="28"/>
  <c r="LP188" i="28"/>
  <c r="LC188" i="28"/>
  <c r="LG188" i="28"/>
  <c r="LN188" i="28"/>
  <c r="LX188" i="28"/>
  <c r="LI188" i="28"/>
  <c r="LJ188" i="28"/>
  <c r="LV188" i="28"/>
  <c r="LO188" i="28"/>
  <c r="LF188" i="28"/>
  <c r="JF190" i="28"/>
  <c r="JG189" i="28"/>
  <c r="CT150" i="28" l="1"/>
  <c r="GZ150" i="28"/>
  <c r="HD150" i="28" s="1"/>
  <c r="HE151" i="28"/>
  <c r="GY151" i="28"/>
  <c r="HA151" i="28" s="1"/>
  <c r="GX152" i="28"/>
  <c r="JH150" i="28"/>
  <c r="HC150" i="28"/>
  <c r="HF150" i="28"/>
  <c r="MG188" i="28"/>
  <c r="JG190" i="28"/>
  <c r="JF191" i="28"/>
  <c r="LS189" i="28"/>
  <c r="LC189" i="28"/>
  <c r="LP189" i="28"/>
  <c r="LI189" i="28"/>
  <c r="LD189" i="28"/>
  <c r="LJ189" i="28"/>
  <c r="LR189" i="28"/>
  <c r="LX189" i="28"/>
  <c r="LM189" i="28"/>
  <c r="LQ189" i="28"/>
  <c r="LK189" i="28"/>
  <c r="LV189" i="28"/>
  <c r="LN189" i="28"/>
  <c r="LB189" i="28"/>
  <c r="LH189" i="28"/>
  <c r="LE189" i="28"/>
  <c r="LT189" i="28"/>
  <c r="LO189" i="28"/>
  <c r="LL189" i="28"/>
  <c r="LW189" i="28"/>
  <c r="LU189" i="28"/>
  <c r="LF189" i="28"/>
  <c r="LG189" i="28"/>
  <c r="LY189" i="28"/>
  <c r="GY152" i="28" l="1"/>
  <c r="HA152" i="28" s="1"/>
  <c r="GX153" i="28"/>
  <c r="HE152" i="28"/>
  <c r="HF151" i="28"/>
  <c r="JH151" i="28"/>
  <c r="HC151" i="28"/>
  <c r="CT151" i="28"/>
  <c r="GZ151" i="28"/>
  <c r="HD151" i="28" s="1"/>
  <c r="MG189" i="28"/>
  <c r="JG191" i="28"/>
  <c r="JF192" i="28"/>
  <c r="LP190" i="28"/>
  <c r="LQ190" i="28"/>
  <c r="LH190" i="28"/>
  <c r="LB190" i="28"/>
  <c r="LR190" i="28"/>
  <c r="LC190" i="28"/>
  <c r="LW190" i="28"/>
  <c r="LG190" i="28"/>
  <c r="LX190" i="28"/>
  <c r="LD190" i="28"/>
  <c r="LV190" i="28"/>
  <c r="LO190" i="28"/>
  <c r="LS190" i="28"/>
  <c r="LE190" i="28"/>
  <c r="LK190" i="28"/>
  <c r="LF190" i="28"/>
  <c r="LY190" i="28"/>
  <c r="LN190" i="28"/>
  <c r="LI190" i="28"/>
  <c r="LU190" i="28"/>
  <c r="LM190" i="28"/>
  <c r="LT190" i="28"/>
  <c r="LL190" i="28"/>
  <c r="LJ190" i="28"/>
  <c r="HC152" i="28" l="1"/>
  <c r="JH152" i="28"/>
  <c r="HF152" i="28"/>
  <c r="HE153" i="28"/>
  <c r="GY153" i="28"/>
  <c r="HA153" i="28" s="1"/>
  <c r="GX154" i="28"/>
  <c r="GZ152" i="28"/>
  <c r="HD152" i="28" s="1"/>
  <c r="CT152" i="28"/>
  <c r="MG190" i="28"/>
  <c r="JG192" i="28"/>
  <c r="JF193" i="28"/>
  <c r="LJ191" i="28"/>
  <c r="LI191" i="28"/>
  <c r="LW191" i="28"/>
  <c r="LK191" i="28"/>
  <c r="LY191" i="28"/>
  <c r="LN191" i="28"/>
  <c r="LH191" i="28"/>
  <c r="LV191" i="28"/>
  <c r="LM191" i="28"/>
  <c r="LQ191" i="28"/>
  <c r="LF191" i="28"/>
  <c r="LO191" i="28"/>
  <c r="LP191" i="28"/>
  <c r="LS191" i="28"/>
  <c r="LC191" i="28"/>
  <c r="LU191" i="28"/>
  <c r="LR191" i="28"/>
  <c r="LD191" i="28"/>
  <c r="LX191" i="28"/>
  <c r="LT191" i="28"/>
  <c r="LB191" i="28"/>
  <c r="LL191" i="28"/>
  <c r="LG191" i="28"/>
  <c r="LE191" i="28"/>
  <c r="HE154" i="28" l="1"/>
  <c r="GX155" i="28"/>
  <c r="GY154" i="28"/>
  <c r="HA154" i="28" s="1"/>
  <c r="CT153" i="28"/>
  <c r="GZ153" i="28"/>
  <c r="HD153" i="28" s="1"/>
  <c r="JH153" i="28"/>
  <c r="HF153" i="28"/>
  <c r="HC153" i="28"/>
  <c r="MG191" i="28"/>
  <c r="JF194" i="28"/>
  <c r="JG193" i="28"/>
  <c r="LW192" i="28"/>
  <c r="LQ192" i="28"/>
  <c r="LF192" i="28"/>
  <c r="LP192" i="28"/>
  <c r="LV192" i="28"/>
  <c r="LO192" i="28"/>
  <c r="LH192" i="28"/>
  <c r="LN192" i="28"/>
  <c r="LT192" i="28"/>
  <c r="LG192" i="28"/>
  <c r="LX192" i="28"/>
  <c r="LB192" i="28"/>
  <c r="LS192" i="28"/>
  <c r="LD192" i="28"/>
  <c r="LI192" i="28"/>
  <c r="LC192" i="28"/>
  <c r="LR192" i="28"/>
  <c r="LM192" i="28"/>
  <c r="LK192" i="28"/>
  <c r="LU192" i="28"/>
  <c r="LY192" i="28"/>
  <c r="LJ192" i="28"/>
  <c r="LL192" i="28"/>
  <c r="LE192" i="28"/>
  <c r="GZ154" i="28" l="1"/>
  <c r="HD154" i="28" s="1"/>
  <c r="CT154" i="28"/>
  <c r="HE155" i="28"/>
  <c r="GY155" i="28"/>
  <c r="HA155" i="28" s="1"/>
  <c r="GX156" i="28"/>
  <c r="HC154" i="28"/>
  <c r="JH154" i="28"/>
  <c r="HF154" i="28"/>
  <c r="MG192" i="28"/>
  <c r="LQ193" i="28"/>
  <c r="LE193" i="28"/>
  <c r="LT193" i="28"/>
  <c r="LX193" i="28"/>
  <c r="LJ193" i="28"/>
  <c r="LD193" i="28"/>
  <c r="LL193" i="28"/>
  <c r="LV193" i="28"/>
  <c r="LW193" i="28"/>
  <c r="LH193" i="28"/>
  <c r="LN193" i="28"/>
  <c r="LR193" i="28"/>
  <c r="LO193" i="28"/>
  <c r="LP193" i="28"/>
  <c r="LU193" i="28"/>
  <c r="LY193" i="28"/>
  <c r="LI193" i="28"/>
  <c r="LS193" i="28"/>
  <c r="LM193" i="28"/>
  <c r="LF193" i="28"/>
  <c r="LG193" i="28"/>
  <c r="LK193" i="28"/>
  <c r="LC193" i="28"/>
  <c r="LB193" i="28"/>
  <c r="JG194" i="28"/>
  <c r="JF195" i="28"/>
  <c r="GY156" i="28" l="1"/>
  <c r="HA156" i="28" s="1"/>
  <c r="HE156" i="28"/>
  <c r="GX157" i="28"/>
  <c r="GZ155" i="28"/>
  <c r="HD155" i="28" s="1"/>
  <c r="CT155" i="28"/>
  <c r="HF155" i="28"/>
  <c r="HC155" i="28"/>
  <c r="JH155" i="28"/>
  <c r="MG193" i="28"/>
  <c r="LG194" i="28"/>
  <c r="LS194" i="28"/>
  <c r="LJ194" i="28"/>
  <c r="LT194" i="28"/>
  <c r="LU194" i="28"/>
  <c r="LD194" i="28"/>
  <c r="LM194" i="28"/>
  <c r="LH194" i="28"/>
  <c r="LV194" i="28"/>
  <c r="LF194" i="28"/>
  <c r="LW194" i="28"/>
  <c r="LE194" i="28"/>
  <c r="LN194" i="28"/>
  <c r="LQ194" i="28"/>
  <c r="LI194" i="28"/>
  <c r="LL194" i="28"/>
  <c r="LX194" i="28"/>
  <c r="LY194" i="28"/>
  <c r="LC194" i="28"/>
  <c r="LO194" i="28"/>
  <c r="LB194" i="28"/>
  <c r="LP194" i="28"/>
  <c r="LK194" i="28"/>
  <c r="LR194" i="28"/>
  <c r="JF196" i="28"/>
  <c r="JG195" i="28"/>
  <c r="HE157" i="28" l="1"/>
  <c r="GX158" i="28"/>
  <c r="GY157" i="28"/>
  <c r="HA157" i="28" s="1"/>
  <c r="HF156" i="28"/>
  <c r="HC156" i="28"/>
  <c r="JH156" i="28"/>
  <c r="CT156" i="28"/>
  <c r="GZ156" i="28"/>
  <c r="HD156" i="28" s="1"/>
  <c r="MG194" i="28"/>
  <c r="JF197" i="28"/>
  <c r="JG196" i="28"/>
  <c r="LD195" i="28"/>
  <c r="LP195" i="28"/>
  <c r="LK195" i="28"/>
  <c r="LQ195" i="28"/>
  <c r="LC195" i="28"/>
  <c r="LJ195" i="28"/>
  <c r="LR195" i="28"/>
  <c r="LI195" i="28"/>
  <c r="LS195" i="28"/>
  <c r="LE195" i="28"/>
  <c r="LT195" i="28"/>
  <c r="LH195" i="28"/>
  <c r="LU195" i="28"/>
  <c r="LF195" i="28"/>
  <c r="LV195" i="28"/>
  <c r="LW195" i="28"/>
  <c r="LL195" i="28"/>
  <c r="LX195" i="28"/>
  <c r="LY195" i="28"/>
  <c r="LB195" i="28"/>
  <c r="LM195" i="28"/>
  <c r="LG195" i="28"/>
  <c r="LO195" i="28"/>
  <c r="LN195" i="28"/>
  <c r="GZ157" i="28" l="1"/>
  <c r="HD157" i="28" s="1"/>
  <c r="CT157" i="28"/>
  <c r="GY158" i="28"/>
  <c r="HA158" i="28" s="1"/>
  <c r="GX159" i="28"/>
  <c r="HE158" i="28"/>
  <c r="JH157" i="28"/>
  <c r="HF157" i="28"/>
  <c r="HC157" i="28"/>
  <c r="MG195" i="28"/>
  <c r="JG197" i="28"/>
  <c r="JF198" i="28"/>
  <c r="LJ196" i="28"/>
  <c r="LS196" i="28"/>
  <c r="LO196" i="28"/>
  <c r="LB196" i="28"/>
  <c r="LT196" i="28"/>
  <c r="LK196" i="28"/>
  <c r="LU196" i="28"/>
  <c r="LI196" i="28"/>
  <c r="LV196" i="28"/>
  <c r="LM196" i="28"/>
  <c r="LY196" i="28"/>
  <c r="LC196" i="28"/>
  <c r="LG196" i="28"/>
  <c r="LQ196" i="28"/>
  <c r="LF196" i="28"/>
  <c r="LW196" i="28"/>
  <c r="LL196" i="28"/>
  <c r="LX196" i="28"/>
  <c r="LE196" i="28"/>
  <c r="LN196" i="28"/>
  <c r="LH196" i="28"/>
  <c r="LP196" i="28"/>
  <c r="LD196" i="28"/>
  <c r="LR196" i="28"/>
  <c r="JH35" i="28"/>
  <c r="JH36" i="28"/>
  <c r="LE197" i="28"/>
  <c r="LW197" i="28"/>
  <c r="LL197" i="28"/>
  <c r="LX197" i="28"/>
  <c r="LM197" i="28"/>
  <c r="LY197" i="28"/>
  <c r="LF197" i="28"/>
  <c r="LU197" i="28"/>
  <c r="LD197" i="28"/>
  <c r="LN197" i="28"/>
  <c r="LR197" i="28"/>
  <c r="LS197" i="28"/>
  <c r="LH197" i="28"/>
  <c r="LC197" i="28"/>
  <c r="LO197" i="28"/>
  <c r="LK197" i="28"/>
  <c r="LP197" i="28"/>
  <c r="LJ197" i="28"/>
  <c r="LI197" i="28"/>
  <c r="LB197" i="28"/>
  <c r="LQ197" i="28"/>
  <c r="LG197" i="28"/>
  <c r="LV197" i="28"/>
  <c r="LT197" i="28"/>
  <c r="LH206" i="28"/>
  <c r="LG206" i="28"/>
  <c r="LJ206" i="28"/>
  <c r="LF206" i="28"/>
  <c r="LE206" i="28"/>
  <c r="LD206" i="28"/>
  <c r="LC206" i="28"/>
  <c r="LI206" i="28"/>
  <c r="LB206" i="28"/>
  <c r="LK206" i="28"/>
  <c r="LL206" i="28"/>
  <c r="LM206" i="28"/>
  <c r="LN206" i="28"/>
  <c r="LO206" i="28"/>
  <c r="LP206" i="28"/>
  <c r="LQ206" i="28"/>
  <c r="LR206" i="28"/>
  <c r="LS206" i="28"/>
  <c r="LT206" i="28"/>
  <c r="LU206" i="28"/>
  <c r="LV206" i="28"/>
  <c r="LW206" i="28"/>
  <c r="LX206" i="28"/>
  <c r="LY206" i="28"/>
  <c r="HC158" i="28" l="1"/>
  <c r="HF158" i="28"/>
  <c r="JH158" i="28"/>
  <c r="GY159" i="28"/>
  <c r="HA159" i="28" s="1"/>
  <c r="GX160" i="28"/>
  <c r="HE159" i="28"/>
  <c r="GZ158" i="28"/>
  <c r="HD158" i="28" s="1"/>
  <c r="CT158" i="28"/>
  <c r="MG197" i="28"/>
  <c r="MG196" i="28"/>
  <c r="JG198" i="28"/>
  <c r="JF199" i="28"/>
  <c r="MG206" i="28"/>
  <c r="LG207" i="28"/>
  <c r="LF207" i="28"/>
  <c r="LE207" i="28"/>
  <c r="LI207" i="28"/>
  <c r="LH207" i="28"/>
  <c r="LD207" i="28"/>
  <c r="LC207" i="28"/>
  <c r="LB207" i="28"/>
  <c r="LK207" i="28"/>
  <c r="LJ207" i="28"/>
  <c r="LL207" i="28"/>
  <c r="LM207" i="28"/>
  <c r="LN207" i="28"/>
  <c r="LO207" i="28"/>
  <c r="LP207" i="28"/>
  <c r="LQ207" i="28"/>
  <c r="LR207" i="28"/>
  <c r="LS207" i="28"/>
  <c r="LT207" i="28"/>
  <c r="LU207" i="28"/>
  <c r="LV207" i="28"/>
  <c r="LW207" i="28"/>
  <c r="LX207" i="28"/>
  <c r="LY207" i="28"/>
  <c r="HC159" i="28" l="1"/>
  <c r="HF159" i="28"/>
  <c r="JH159" i="28"/>
  <c r="GZ159" i="28"/>
  <c r="HD159" i="28" s="1"/>
  <c r="CT159" i="28"/>
  <c r="HE160" i="28"/>
  <c r="GY160" i="28"/>
  <c r="HA160" i="28" s="1"/>
  <c r="GX161" i="28"/>
  <c r="JG199" i="28"/>
  <c r="JF200" i="28"/>
  <c r="LJ199" i="28"/>
  <c r="LX199" i="28"/>
  <c r="LP199" i="28"/>
  <c r="LQ199" i="28"/>
  <c r="LL199" i="28"/>
  <c r="LS199" i="28"/>
  <c r="LW199" i="28"/>
  <c r="LM199" i="28"/>
  <c r="LY199" i="28"/>
  <c r="LH199" i="28"/>
  <c r="LN199" i="28"/>
  <c r="LE199" i="28"/>
  <c r="LG199" i="28"/>
  <c r="LO199" i="28"/>
  <c r="LF199" i="28"/>
  <c r="LR199" i="28"/>
  <c r="LD199" i="28"/>
  <c r="LV199" i="28"/>
  <c r="LK199" i="28"/>
  <c r="LC199" i="28"/>
  <c r="LT199" i="28"/>
  <c r="LI199" i="28"/>
  <c r="LB199" i="28"/>
  <c r="LU199" i="28"/>
  <c r="LJ198" i="28"/>
  <c r="LW198" i="28"/>
  <c r="LL198" i="28"/>
  <c r="LX198" i="28"/>
  <c r="LH198" i="28"/>
  <c r="LN198" i="28"/>
  <c r="LG198" i="28"/>
  <c r="LO198" i="28"/>
  <c r="LP198" i="28"/>
  <c r="LQ198" i="28"/>
  <c r="LT198" i="28"/>
  <c r="LU198" i="28"/>
  <c r="LM198" i="28"/>
  <c r="LY198" i="28"/>
  <c r="LF198" i="28"/>
  <c r="LE198" i="28"/>
  <c r="LB198" i="28"/>
  <c r="LK198" i="28"/>
  <c r="LD198" i="28"/>
  <c r="LR198" i="28"/>
  <c r="LC198" i="28"/>
  <c r="LS198" i="28"/>
  <c r="LI198" i="28"/>
  <c r="LV198" i="28"/>
  <c r="MG207" i="28"/>
  <c r="LH208" i="28"/>
  <c r="LG208" i="28"/>
  <c r="LJ208" i="28"/>
  <c r="LF208" i="28"/>
  <c r="LI208" i="28"/>
  <c r="LE208" i="28"/>
  <c r="LC208" i="28"/>
  <c r="LD208" i="28"/>
  <c r="LB208" i="28"/>
  <c r="LK208" i="28"/>
  <c r="LL208" i="28"/>
  <c r="LM208" i="28"/>
  <c r="LN208" i="28"/>
  <c r="LO208" i="28"/>
  <c r="LP208" i="28"/>
  <c r="LQ208" i="28"/>
  <c r="LR208" i="28"/>
  <c r="LS208" i="28"/>
  <c r="LT208" i="28"/>
  <c r="LU208" i="28"/>
  <c r="LV208" i="28"/>
  <c r="LW208" i="28"/>
  <c r="LX208" i="28"/>
  <c r="LY208" i="28"/>
  <c r="HF160" i="28" l="1"/>
  <c r="HC160" i="28"/>
  <c r="JH160" i="28"/>
  <c r="CT160" i="28"/>
  <c r="GZ160" i="28"/>
  <c r="HD160" i="28" s="1"/>
  <c r="GY161" i="28"/>
  <c r="HA161" i="28" s="1"/>
  <c r="HE161" i="28"/>
  <c r="GX162" i="28"/>
  <c r="JG200" i="28"/>
  <c r="JF201" i="28"/>
  <c r="MG199" i="28"/>
  <c r="MG198" i="28"/>
  <c r="MG208" i="28"/>
  <c r="LK209" i="28"/>
  <c r="LJ209" i="28"/>
  <c r="LI209" i="28"/>
  <c r="LH209" i="28"/>
  <c r="LF209" i="28"/>
  <c r="LG209" i="28"/>
  <c r="LC209" i="28"/>
  <c r="LE209" i="28"/>
  <c r="LD209" i="28"/>
  <c r="LB209" i="28"/>
  <c r="LL209" i="28"/>
  <c r="LM209" i="28"/>
  <c r="LN209" i="28"/>
  <c r="LO209" i="28"/>
  <c r="LP209" i="28"/>
  <c r="LQ209" i="28"/>
  <c r="LR209" i="28"/>
  <c r="LS209" i="28"/>
  <c r="LT209" i="28"/>
  <c r="LU209" i="28"/>
  <c r="LV209" i="28"/>
  <c r="LW209" i="28"/>
  <c r="LX209" i="28"/>
  <c r="LY209" i="28"/>
  <c r="CT161" i="28" l="1"/>
  <c r="GZ161" i="28"/>
  <c r="HD161" i="28" s="1"/>
  <c r="GX163" i="28"/>
  <c r="HE162" i="28"/>
  <c r="GY162" i="28"/>
  <c r="HA162" i="28" s="1"/>
  <c r="JH161" i="28"/>
  <c r="HF161" i="28"/>
  <c r="HC161" i="28"/>
  <c r="JG201" i="28"/>
  <c r="JF202" i="28"/>
  <c r="LC200" i="28"/>
  <c r="LW200" i="28"/>
  <c r="LO200" i="28"/>
  <c r="LL200" i="28"/>
  <c r="LX200" i="28"/>
  <c r="LJ200" i="28"/>
  <c r="LP200" i="28"/>
  <c r="LI200" i="28"/>
  <c r="LM200" i="28"/>
  <c r="LY200" i="28"/>
  <c r="LB200" i="28"/>
  <c r="LN200" i="28"/>
  <c r="LK200" i="28"/>
  <c r="LQ200" i="28"/>
  <c r="LH200" i="28"/>
  <c r="LG200" i="28"/>
  <c r="LR200" i="28"/>
  <c r="LS200" i="28"/>
  <c r="LE200" i="28"/>
  <c r="LV200" i="28"/>
  <c r="LD200" i="28"/>
  <c r="LT200" i="28"/>
  <c r="LF200" i="28"/>
  <c r="LU200" i="28"/>
  <c r="MG209" i="28"/>
  <c r="LD210" i="28"/>
  <c r="LE210" i="28"/>
  <c r="LC210" i="28"/>
  <c r="LB210" i="28"/>
  <c r="LK210" i="28"/>
  <c r="LI210" i="28"/>
  <c r="LJ210" i="28"/>
  <c r="LF210" i="28"/>
  <c r="LH210" i="28"/>
  <c r="LG210" i="28"/>
  <c r="LL210" i="28"/>
  <c r="LM210" i="28"/>
  <c r="LN210" i="28"/>
  <c r="LO210" i="28"/>
  <c r="LP210" i="28"/>
  <c r="LQ210" i="28"/>
  <c r="LR210" i="28"/>
  <c r="LS210" i="28"/>
  <c r="LT210" i="28"/>
  <c r="LU210" i="28"/>
  <c r="LV210" i="28"/>
  <c r="LW210" i="28"/>
  <c r="LX210" i="28"/>
  <c r="LY210" i="28"/>
  <c r="CT162" i="28" l="1"/>
  <c r="GZ162" i="28"/>
  <c r="HD162" i="28" s="1"/>
  <c r="HF162" i="28"/>
  <c r="HC162" i="28"/>
  <c r="JH162" i="28"/>
  <c r="GX164" i="28"/>
  <c r="GY163" i="28"/>
  <c r="HA163" i="28" s="1"/>
  <c r="HE163" i="28"/>
  <c r="MG200" i="28"/>
  <c r="JG202" i="28"/>
  <c r="JF203" i="28"/>
  <c r="LJ201" i="28"/>
  <c r="LV201" i="28"/>
  <c r="LW201" i="28"/>
  <c r="LF201" i="28"/>
  <c r="LO201" i="28"/>
  <c r="LP201" i="28"/>
  <c r="LT201" i="28"/>
  <c r="LI201" i="28"/>
  <c r="LX201" i="28"/>
  <c r="LY201" i="28"/>
  <c r="LK201" i="28"/>
  <c r="LL201" i="28"/>
  <c r="LM201" i="28"/>
  <c r="LN201" i="28"/>
  <c r="LG201" i="28"/>
  <c r="LE201" i="28"/>
  <c r="LB201" i="28"/>
  <c r="LU201" i="28"/>
  <c r="LH201" i="28"/>
  <c r="LQ201" i="28"/>
  <c r="LD201" i="28"/>
  <c r="LR201" i="28"/>
  <c r="LC201" i="28"/>
  <c r="LS201" i="28"/>
  <c r="MG210" i="28"/>
  <c r="LB212" i="28"/>
  <c r="LE212" i="28"/>
  <c r="LD212" i="28"/>
  <c r="LC212" i="28"/>
  <c r="LK212" i="28"/>
  <c r="LJ212" i="28"/>
  <c r="LI212" i="28"/>
  <c r="LH212" i="28"/>
  <c r="LF212" i="28"/>
  <c r="LG212" i="28"/>
  <c r="LL212" i="28"/>
  <c r="LM212" i="28"/>
  <c r="LN212" i="28"/>
  <c r="LO212" i="28"/>
  <c r="LP212" i="28"/>
  <c r="LQ212" i="28"/>
  <c r="LR212" i="28"/>
  <c r="LS212" i="28"/>
  <c r="LT212" i="28"/>
  <c r="LU212" i="28"/>
  <c r="LV212" i="28"/>
  <c r="LW212" i="28"/>
  <c r="LX212" i="28"/>
  <c r="LY212" i="28"/>
  <c r="LI211" i="28"/>
  <c r="LH211" i="28"/>
  <c r="LG211" i="28"/>
  <c r="LF211" i="28"/>
  <c r="LE211" i="28"/>
  <c r="LK211" i="28"/>
  <c r="LD211" i="28"/>
  <c r="LC211" i="28"/>
  <c r="LB211" i="28"/>
  <c r="LJ211" i="28"/>
  <c r="LL211" i="28"/>
  <c r="LM211" i="28"/>
  <c r="LN211" i="28"/>
  <c r="LO211" i="28"/>
  <c r="LP211" i="28"/>
  <c r="LQ211" i="28"/>
  <c r="LR211" i="28"/>
  <c r="LS211" i="28"/>
  <c r="LT211" i="28"/>
  <c r="LU211" i="28"/>
  <c r="LV211" i="28"/>
  <c r="LW211" i="28"/>
  <c r="LX211" i="28"/>
  <c r="LY211" i="28"/>
  <c r="GZ163" i="28" l="1"/>
  <c r="HD163" i="28" s="1"/>
  <c r="CT163" i="28"/>
  <c r="GY164" i="28"/>
  <c r="HA164" i="28" s="1"/>
  <c r="GX165" i="28"/>
  <c r="HE164" i="28"/>
  <c r="JH163" i="28"/>
  <c r="HF163" i="28"/>
  <c r="HC163" i="28"/>
  <c r="MG201" i="28"/>
  <c r="JF204" i="28"/>
  <c r="JG203" i="28"/>
  <c r="LG202" i="28"/>
  <c r="LV202" i="28"/>
  <c r="LD202" i="28"/>
  <c r="LE202" i="28"/>
  <c r="LC202" i="28"/>
  <c r="LP202" i="28"/>
  <c r="LS202" i="28"/>
  <c r="LJ202" i="28"/>
  <c r="LF202" i="28"/>
  <c r="LW202" i="28"/>
  <c r="LX202" i="28"/>
  <c r="LM202" i="28"/>
  <c r="LN202" i="28"/>
  <c r="LO202" i="28"/>
  <c r="LL202" i="28"/>
  <c r="LY202" i="28"/>
  <c r="LH202" i="28"/>
  <c r="LU202" i="28"/>
  <c r="LR202" i="28"/>
  <c r="LB202" i="28"/>
  <c r="LQ202" i="28"/>
  <c r="LK202" i="28"/>
  <c r="LI202" i="28"/>
  <c r="LT202" i="28"/>
  <c r="JH53" i="28"/>
  <c r="JH38" i="28"/>
  <c r="JH54" i="28"/>
  <c r="JH41" i="28"/>
  <c r="JH47" i="28"/>
  <c r="JH43" i="28"/>
  <c r="JH50" i="28"/>
  <c r="JH48" i="28"/>
  <c r="JH37" i="28"/>
  <c r="JH45" i="28"/>
  <c r="JH46" i="28"/>
  <c r="JH49" i="28"/>
  <c r="JH42" i="28"/>
  <c r="JH55" i="28"/>
  <c r="JH51" i="28"/>
  <c r="JH39" i="28"/>
  <c r="JH52" i="28"/>
  <c r="JH44" i="28"/>
  <c r="MG211" i="28"/>
  <c r="MG212" i="28"/>
  <c r="HC164" i="28" l="1"/>
  <c r="HF164" i="28"/>
  <c r="JH164" i="28"/>
  <c r="GY165" i="28"/>
  <c r="HA165" i="28" s="1"/>
  <c r="HE165" i="28"/>
  <c r="GX166" i="28"/>
  <c r="CT164" i="28"/>
  <c r="GZ164" i="28"/>
  <c r="HD164" i="28" s="1"/>
  <c r="JG204" i="28"/>
  <c r="JF205" i="28"/>
  <c r="JG205" i="28" s="1"/>
  <c r="MG202" i="28"/>
  <c r="LE203" i="28"/>
  <c r="LR203" i="28"/>
  <c r="LJ203" i="28"/>
  <c r="LS203" i="28"/>
  <c r="LD203" i="28"/>
  <c r="LT203" i="28"/>
  <c r="LC203" i="28"/>
  <c r="LB203" i="28"/>
  <c r="LK203" i="28"/>
  <c r="LW203" i="28"/>
  <c r="LF203" i="28"/>
  <c r="LQ203" i="28"/>
  <c r="LV203" i="28"/>
  <c r="LL203" i="28"/>
  <c r="LX203" i="28"/>
  <c r="LM203" i="28"/>
  <c r="LO203" i="28"/>
  <c r="LG203" i="28"/>
  <c r="LY203" i="28"/>
  <c r="LI203" i="28"/>
  <c r="LN203" i="28"/>
  <c r="LH203" i="28"/>
  <c r="LP203" i="28"/>
  <c r="LU203" i="28"/>
  <c r="JI163" i="28"/>
  <c r="JI165" i="28"/>
  <c r="JI161" i="28"/>
  <c r="JI159" i="28"/>
  <c r="JI157" i="28"/>
  <c r="LC204" i="28"/>
  <c r="LV204" i="28"/>
  <c r="LD204" i="28"/>
  <c r="LW204" i="28"/>
  <c r="LB204" i="28"/>
  <c r="LX204" i="28"/>
  <c r="LL204" i="28"/>
  <c r="LM204" i="28"/>
  <c r="LY204" i="28"/>
  <c r="LN204" i="28"/>
  <c r="LJ204" i="28"/>
  <c r="LO204" i="28"/>
  <c r="LI204" i="28"/>
  <c r="LP204" i="28"/>
  <c r="LQ204" i="28"/>
  <c r="LE204" i="28"/>
  <c r="LH204" i="28"/>
  <c r="LS204" i="28"/>
  <c r="LK204" i="28"/>
  <c r="LG204" i="28"/>
  <c r="LR204" i="28"/>
  <c r="LF204" i="28"/>
  <c r="LU204" i="28"/>
  <c r="LT204" i="28"/>
  <c r="LF213" i="28"/>
  <c r="LH213" i="28"/>
  <c r="LB213" i="28"/>
  <c r="LE213" i="28"/>
  <c r="LD213" i="28"/>
  <c r="LC213" i="28"/>
  <c r="LK213" i="28"/>
  <c r="LJ213" i="28"/>
  <c r="LI213" i="28"/>
  <c r="LG213" i="28"/>
  <c r="LL213" i="28"/>
  <c r="LM213" i="28"/>
  <c r="LN213" i="28"/>
  <c r="LO213" i="28"/>
  <c r="LP213" i="28"/>
  <c r="LQ213" i="28"/>
  <c r="LR213" i="28"/>
  <c r="LS213" i="28"/>
  <c r="LT213" i="28"/>
  <c r="LU213" i="28"/>
  <c r="LV213" i="28"/>
  <c r="LW213" i="28"/>
  <c r="LX213" i="28"/>
  <c r="LY213" i="28"/>
  <c r="HC165" i="28" l="1"/>
  <c r="HF165" i="28"/>
  <c r="JH165" i="28"/>
  <c r="GZ165" i="28"/>
  <c r="HD165" i="28" s="1"/>
  <c r="CT165" i="28"/>
  <c r="GY166" i="28"/>
  <c r="HA166" i="28" s="1"/>
  <c r="GX167" i="28"/>
  <c r="HE166" i="28"/>
  <c r="JI15" i="28"/>
  <c r="JI16" i="28"/>
  <c r="JI18" i="28"/>
  <c r="JI37" i="28" s="1"/>
  <c r="JI17" i="28"/>
  <c r="JI19" i="28"/>
  <c r="JI20" i="28"/>
  <c r="JI21" i="28" s="1"/>
  <c r="JI23" i="28"/>
  <c r="JI24" i="28" s="1"/>
  <c r="JI25" i="28" s="1"/>
  <c r="JI26" i="28" s="1"/>
  <c r="JI27" i="28" s="1"/>
  <c r="JI28" i="28" s="1"/>
  <c r="JI29" i="28" s="1"/>
  <c r="JI30" i="28" s="1"/>
  <c r="JI31" i="28" s="1"/>
  <c r="JI32" i="28" s="1"/>
  <c r="JI33" i="28" s="1"/>
  <c r="JI34" i="28" s="1"/>
  <c r="JI22" i="28"/>
  <c r="JI35" i="28"/>
  <c r="JI36" i="28"/>
  <c r="LE205" i="28"/>
  <c r="LW205" i="28"/>
  <c r="LQ205" i="28"/>
  <c r="LU205" i="28"/>
  <c r="LL205" i="28"/>
  <c r="LX205" i="28"/>
  <c r="LB205" i="28"/>
  <c r="LP205" i="28"/>
  <c r="LD205" i="28"/>
  <c r="LR205" i="28"/>
  <c r="LF205" i="28"/>
  <c r="LM205" i="28"/>
  <c r="LY205" i="28"/>
  <c r="LC205" i="28"/>
  <c r="LN205" i="28"/>
  <c r="LO205" i="28"/>
  <c r="LK205" i="28"/>
  <c r="LJ205" i="28"/>
  <c r="LV205" i="28"/>
  <c r="LI205" i="28"/>
  <c r="LS205" i="28"/>
  <c r="LH205" i="28"/>
  <c r="LT205" i="28"/>
  <c r="LG205" i="28"/>
  <c r="JI113" i="28"/>
  <c r="JI109" i="28"/>
  <c r="JI141" i="28"/>
  <c r="JI146" i="28"/>
  <c r="JI97" i="28"/>
  <c r="JI103" i="28"/>
  <c r="JI106" i="28"/>
  <c r="JI148" i="28"/>
  <c r="JI134" i="28"/>
  <c r="JI121" i="28"/>
  <c r="JI122" i="28"/>
  <c r="JI164" i="28"/>
  <c r="JI145" i="28"/>
  <c r="JI93" i="28"/>
  <c r="JI101" i="28"/>
  <c r="JI136" i="28"/>
  <c r="JI119" i="28"/>
  <c r="JI89" i="28"/>
  <c r="JI124" i="28"/>
  <c r="JI90" i="28"/>
  <c r="JI149" i="28"/>
  <c r="JI162" i="28"/>
  <c r="JI131" i="28"/>
  <c r="JI142" i="28"/>
  <c r="JI114" i="28"/>
  <c r="JI108" i="28"/>
  <c r="JI110" i="28"/>
  <c r="JI150" i="28"/>
  <c r="JI123" i="28"/>
  <c r="JI118" i="28"/>
  <c r="JI135" i="28"/>
  <c r="JI116" i="28"/>
  <c r="JI115" i="28"/>
  <c r="JI138" i="28"/>
  <c r="JI65" i="28"/>
  <c r="JI120" i="28"/>
  <c r="JI125" i="28"/>
  <c r="JI127" i="28"/>
  <c r="JI139" i="28"/>
  <c r="JI99" i="28"/>
  <c r="JI96" i="28"/>
  <c r="JI137" i="28"/>
  <c r="JI154" i="28"/>
  <c r="JI69" i="28"/>
  <c r="JI91" i="28"/>
  <c r="JI117" i="28"/>
  <c r="JI166" i="28"/>
  <c r="JI132" i="28"/>
  <c r="JI67" i="28"/>
  <c r="JI105" i="28"/>
  <c r="JI95" i="28"/>
  <c r="JI107" i="28"/>
  <c r="JI92" i="28"/>
  <c r="JI126" i="28"/>
  <c r="JI155" i="28"/>
  <c r="JI140" i="28"/>
  <c r="JI111" i="28"/>
  <c r="JI133" i="28"/>
  <c r="JI128" i="28"/>
  <c r="JI66" i="28"/>
  <c r="JI153" i="28"/>
  <c r="JI100" i="28"/>
  <c r="JI156" i="28"/>
  <c r="JI94" i="28"/>
  <c r="JI160" i="28"/>
  <c r="JI144" i="28"/>
  <c r="JI158" i="28"/>
  <c r="JI79" i="28"/>
  <c r="JI130" i="28"/>
  <c r="JI151" i="28"/>
  <c r="JI143" i="28"/>
  <c r="JI112" i="28"/>
  <c r="JI102" i="28"/>
  <c r="JI98" i="28"/>
  <c r="JI104" i="28"/>
  <c r="JI129" i="28"/>
  <c r="JI152" i="28"/>
  <c r="JI147" i="28"/>
  <c r="MG203" i="28"/>
  <c r="MG204" i="28"/>
  <c r="MG213" i="28"/>
  <c r="LB214" i="28"/>
  <c r="LH214" i="28"/>
  <c r="LG214" i="28"/>
  <c r="LF214" i="28"/>
  <c r="LK214" i="28"/>
  <c r="LJ214" i="28"/>
  <c r="LI214" i="28"/>
  <c r="LE214" i="28"/>
  <c r="LD214" i="28"/>
  <c r="LC214" i="28"/>
  <c r="LL214" i="28"/>
  <c r="LM214" i="28"/>
  <c r="LN214" i="28"/>
  <c r="LO214" i="28"/>
  <c r="LP214" i="28"/>
  <c r="LQ214" i="28"/>
  <c r="LR214" i="28"/>
  <c r="LS214" i="28"/>
  <c r="LT214" i="28"/>
  <c r="LU214" i="28"/>
  <c r="LV214" i="28"/>
  <c r="LW214" i="28"/>
  <c r="LX214" i="28"/>
  <c r="LY214" i="28"/>
  <c r="HF166" i="28" l="1"/>
  <c r="JH166" i="28"/>
  <c r="HC166" i="28"/>
  <c r="GY167" i="28"/>
  <c r="HA167" i="28" s="1"/>
  <c r="GX168" i="28"/>
  <c r="HE167" i="28"/>
  <c r="CT166" i="28"/>
  <c r="GZ166" i="28"/>
  <c r="HD166" i="28" s="1"/>
  <c r="JI38" i="28"/>
  <c r="JI39" i="28" s="1"/>
  <c r="MG205" i="28"/>
  <c r="JI40" i="28"/>
  <c r="MG214" i="28"/>
  <c r="LE215" i="28"/>
  <c r="LD215" i="28"/>
  <c r="LB215" i="28"/>
  <c r="LC215" i="28"/>
  <c r="LK215" i="28"/>
  <c r="LJ215" i="28"/>
  <c r="LG215" i="28"/>
  <c r="LI215" i="28"/>
  <c r="LH215" i="28"/>
  <c r="LF215" i="28"/>
  <c r="LL215" i="28"/>
  <c r="LM215" i="28"/>
  <c r="LN215" i="28"/>
  <c r="LO215" i="28"/>
  <c r="LP215" i="28"/>
  <c r="LQ215" i="28"/>
  <c r="LR215" i="28"/>
  <c r="LS215" i="28"/>
  <c r="LT215" i="28"/>
  <c r="LU215" i="28"/>
  <c r="LV215" i="28"/>
  <c r="LW215" i="28"/>
  <c r="LX215" i="28"/>
  <c r="LY215" i="28"/>
  <c r="GZ167" i="28" l="1"/>
  <c r="HD167" i="28" s="1"/>
  <c r="CT167" i="28"/>
  <c r="GX169" i="28"/>
  <c r="HE168" i="28"/>
  <c r="GY168" i="28"/>
  <c r="HA168" i="28" s="1"/>
  <c r="HC167" i="28"/>
  <c r="HF167" i="28"/>
  <c r="JH167" i="28"/>
  <c r="JI167" i="28"/>
  <c r="JI41" i="28"/>
  <c r="MG215" i="28"/>
  <c r="LC216" i="28"/>
  <c r="LD216" i="28"/>
  <c r="LF216" i="28"/>
  <c r="LB216" i="28"/>
  <c r="LK216" i="28"/>
  <c r="LJ216" i="28"/>
  <c r="LI216" i="28"/>
  <c r="LH216" i="28"/>
  <c r="LG216" i="28"/>
  <c r="LE216" i="28"/>
  <c r="LL216" i="28"/>
  <c r="LM216" i="28"/>
  <c r="LN216" i="28"/>
  <c r="LO216" i="28"/>
  <c r="LP216" i="28"/>
  <c r="LQ216" i="28"/>
  <c r="LR216" i="28"/>
  <c r="LS216" i="28"/>
  <c r="LT216" i="28"/>
  <c r="LU216" i="28"/>
  <c r="LV216" i="28"/>
  <c r="LW216" i="28"/>
  <c r="LX216" i="28"/>
  <c r="LY216" i="28"/>
  <c r="CT168" i="28" l="1"/>
  <c r="GZ168" i="28"/>
  <c r="HD168" i="28" s="1"/>
  <c r="JH168" i="28"/>
  <c r="HF168" i="28"/>
  <c r="HC168" i="28"/>
  <c r="JI168" i="28"/>
  <c r="GY169" i="28"/>
  <c r="HA169" i="28" s="1"/>
  <c r="HE169" i="28"/>
  <c r="GX170" i="28"/>
  <c r="JI42" i="28"/>
  <c r="MG216" i="28"/>
  <c r="LB217" i="28"/>
  <c r="LF217" i="28"/>
  <c r="LE217" i="28"/>
  <c r="LD217" i="28"/>
  <c r="LC217" i="28"/>
  <c r="LJ217" i="28"/>
  <c r="LI217" i="28"/>
  <c r="LK217" i="28"/>
  <c r="LH217" i="28"/>
  <c r="LG217" i="28"/>
  <c r="LL217" i="28"/>
  <c r="LM217" i="28"/>
  <c r="LN217" i="28"/>
  <c r="LO217" i="28"/>
  <c r="LP217" i="28"/>
  <c r="LQ217" i="28"/>
  <c r="LR217" i="28"/>
  <c r="LS217" i="28"/>
  <c r="LT217" i="28"/>
  <c r="LU217" i="28"/>
  <c r="LV217" i="28"/>
  <c r="LW217" i="28"/>
  <c r="LX217" i="28"/>
  <c r="LY217" i="28"/>
  <c r="CT169" i="28" l="1"/>
  <c r="GZ169" i="28"/>
  <c r="HD169" i="28" s="1"/>
  <c r="GX171" i="28"/>
  <c r="GY170" i="28"/>
  <c r="HA170" i="28" s="1"/>
  <c r="HE170" i="28"/>
  <c r="JI169" i="28"/>
  <c r="HF169" i="28"/>
  <c r="JH169" i="28"/>
  <c r="HC169" i="28"/>
  <c r="JI43" i="28"/>
  <c r="MG217" i="28"/>
  <c r="LE218" i="28"/>
  <c r="LD218" i="28"/>
  <c r="LC218" i="28"/>
  <c r="LB218" i="28"/>
  <c r="LH218" i="28"/>
  <c r="LG218" i="28"/>
  <c r="LF218" i="28"/>
  <c r="LK218" i="28"/>
  <c r="LJ218" i="28"/>
  <c r="LI218" i="28"/>
  <c r="LL218" i="28"/>
  <c r="LM218" i="28"/>
  <c r="LN218" i="28"/>
  <c r="LO218" i="28"/>
  <c r="LP218" i="28"/>
  <c r="LQ218" i="28"/>
  <c r="LR218" i="28"/>
  <c r="LS218" i="28"/>
  <c r="LT218" i="28"/>
  <c r="LU218" i="28"/>
  <c r="LV218" i="28"/>
  <c r="LW218" i="28"/>
  <c r="LX218" i="28"/>
  <c r="LY218" i="28"/>
  <c r="GZ170" i="28" l="1"/>
  <c r="HD170" i="28" s="1"/>
  <c r="CT170" i="28"/>
  <c r="GY171" i="28"/>
  <c r="HA171" i="28" s="1"/>
  <c r="GX172" i="28"/>
  <c r="HE171" i="28"/>
  <c r="JI170" i="28"/>
  <c r="HC170" i="28"/>
  <c r="HF170" i="28"/>
  <c r="JH170" i="28"/>
  <c r="JI44" i="28"/>
  <c r="MG218" i="28"/>
  <c r="LM219" i="28"/>
  <c r="LF219" i="28"/>
  <c r="LL219" i="28"/>
  <c r="LK219" i="28"/>
  <c r="LJ219" i="28"/>
  <c r="LI219" i="28"/>
  <c r="LH219" i="28"/>
  <c r="LD219" i="28"/>
  <c r="LC219" i="28"/>
  <c r="LN219" i="28"/>
  <c r="LB219" i="28"/>
  <c r="LE219" i="28"/>
  <c r="LG219" i="28"/>
  <c r="LO219" i="28"/>
  <c r="LP219" i="28"/>
  <c r="LQ219" i="28"/>
  <c r="LR219" i="28"/>
  <c r="LS219" i="28"/>
  <c r="LT219" i="28"/>
  <c r="LU219" i="28"/>
  <c r="LV219" i="28"/>
  <c r="LW219" i="28"/>
  <c r="LX219" i="28"/>
  <c r="LY219" i="28"/>
  <c r="HF171" i="28" l="1"/>
  <c r="JI171" i="28"/>
  <c r="JH171" i="28"/>
  <c r="HC171" i="28"/>
  <c r="GY172" i="28"/>
  <c r="HA172" i="28" s="1"/>
  <c r="GX173" i="28"/>
  <c r="HE172" i="28"/>
  <c r="CT171" i="28"/>
  <c r="GZ171" i="28"/>
  <c r="HD171" i="28" s="1"/>
  <c r="JI45" i="28"/>
  <c r="JI46" i="28" s="1"/>
  <c r="JI47" i="28" s="1"/>
  <c r="JI48" i="28" s="1"/>
  <c r="MG219" i="28"/>
  <c r="LN220" i="28"/>
  <c r="LL220" i="28"/>
  <c r="LM220" i="28"/>
  <c r="LJ220" i="28"/>
  <c r="LI220" i="28"/>
  <c r="LE220" i="28"/>
  <c r="LH220" i="28"/>
  <c r="LB220" i="28"/>
  <c r="LK220" i="28"/>
  <c r="LC220" i="28"/>
  <c r="LO220" i="28"/>
  <c r="LG220" i="28"/>
  <c r="LD220" i="28"/>
  <c r="LF220" i="28"/>
  <c r="LP220" i="28"/>
  <c r="LQ220" i="28"/>
  <c r="LR220" i="28"/>
  <c r="LS220" i="28"/>
  <c r="LT220" i="28"/>
  <c r="LU220" i="28"/>
  <c r="LV220" i="28"/>
  <c r="LW220" i="28"/>
  <c r="LX220" i="28"/>
  <c r="LY220" i="28"/>
  <c r="GX174" i="28" l="1"/>
  <c r="GY173" i="28"/>
  <c r="HA173" i="28" s="1"/>
  <c r="HE173" i="28"/>
  <c r="HF172" i="28"/>
  <c r="HC172" i="28"/>
  <c r="JH172" i="28"/>
  <c r="JI172" i="28"/>
  <c r="CT172" i="28"/>
  <c r="GZ172" i="28"/>
  <c r="HD172" i="28" s="1"/>
  <c r="JI49" i="28"/>
  <c r="MG220" i="28"/>
  <c r="LO221" i="28"/>
  <c r="LF221" i="28"/>
  <c r="LP221" i="28"/>
  <c r="LK221" i="28"/>
  <c r="LD221" i="28"/>
  <c r="LH221" i="28"/>
  <c r="LL221" i="28"/>
  <c r="LM221" i="28"/>
  <c r="LC221" i="28"/>
  <c r="LN221" i="28"/>
  <c r="LG221" i="28"/>
  <c r="LE221" i="28"/>
  <c r="LB221" i="28"/>
  <c r="LJ221" i="28"/>
  <c r="LI221" i="28"/>
  <c r="LQ221" i="28"/>
  <c r="LR221" i="28"/>
  <c r="LS221" i="28"/>
  <c r="LT221" i="28"/>
  <c r="LU221" i="28"/>
  <c r="LV221" i="28"/>
  <c r="LW221" i="28"/>
  <c r="LX221" i="28"/>
  <c r="LY221" i="28"/>
  <c r="JI173" i="28" l="1"/>
  <c r="JH173" i="28"/>
  <c r="HF173" i="28"/>
  <c r="HC173" i="28"/>
  <c r="GZ173" i="28"/>
  <c r="HD173" i="28" s="1"/>
  <c r="CT173" i="28"/>
  <c r="GY174" i="28"/>
  <c r="HA174" i="28" s="1"/>
  <c r="GX175" i="28"/>
  <c r="HE174" i="28"/>
  <c r="JI50" i="28"/>
  <c r="JI51" i="28" s="1"/>
  <c r="JI52" i="28" s="1"/>
  <c r="JI53" i="28" s="1"/>
  <c r="JI54" i="28" s="1"/>
  <c r="JI55" i="28" s="1"/>
  <c r="JI56" i="28" s="1"/>
  <c r="MG221" i="28"/>
  <c r="LP222" i="28"/>
  <c r="LL222" i="28"/>
  <c r="LM222" i="28"/>
  <c r="LH222" i="28"/>
  <c r="LN222" i="28"/>
  <c r="LG222" i="28"/>
  <c r="LO222" i="28"/>
  <c r="LF222" i="28"/>
  <c r="LE222" i="28"/>
  <c r="LC222" i="28"/>
  <c r="LB222" i="28"/>
  <c r="LJ222" i="28"/>
  <c r="LK222" i="28"/>
  <c r="LI222" i="28"/>
  <c r="LQ222" i="28"/>
  <c r="LD222" i="28"/>
  <c r="LR222" i="28"/>
  <c r="LS222" i="28"/>
  <c r="LT222" i="28"/>
  <c r="LU222" i="28"/>
  <c r="LV222" i="28"/>
  <c r="LW222" i="28"/>
  <c r="LX222" i="28"/>
  <c r="LY222" i="28"/>
  <c r="JI174" i="28" l="1"/>
  <c r="HF174" i="28"/>
  <c r="HC174" i="28"/>
  <c r="JH174" i="28"/>
  <c r="GY175" i="28"/>
  <c r="HA175" i="28" s="1"/>
  <c r="GX176" i="28"/>
  <c r="HE175" i="28"/>
  <c r="CT174" i="28"/>
  <c r="GZ174" i="28"/>
  <c r="HD174" i="28" s="1"/>
  <c r="JI58" i="28"/>
  <c r="JI59" i="28" s="1"/>
  <c r="JI60" i="28" s="1"/>
  <c r="JI61" i="28" s="1"/>
  <c r="JI62" i="28" s="1"/>
  <c r="JI63" i="28" s="1"/>
  <c r="JI64" i="28" s="1"/>
  <c r="JI57" i="28"/>
  <c r="MG222" i="28"/>
  <c r="LQ223" i="28"/>
  <c r="LB223" i="28"/>
  <c r="LR223" i="28"/>
  <c r="LI223" i="28"/>
  <c r="LH223" i="28"/>
  <c r="LK223" i="28"/>
  <c r="LJ223" i="28"/>
  <c r="LL223" i="28"/>
  <c r="LM223" i="28"/>
  <c r="LG223" i="28"/>
  <c r="LN223" i="28"/>
  <c r="LF223" i="28"/>
  <c r="LO223" i="28"/>
  <c r="LE223" i="28"/>
  <c r="LP223" i="28"/>
  <c r="LD223" i="28"/>
  <c r="LC223" i="28"/>
  <c r="LS223" i="28"/>
  <c r="LT223" i="28"/>
  <c r="LU223" i="28"/>
  <c r="LV223" i="28"/>
  <c r="LW223" i="28"/>
  <c r="LX223" i="28"/>
  <c r="LY223" i="28"/>
  <c r="CT175" i="28" l="1"/>
  <c r="GZ175" i="28"/>
  <c r="HD175" i="28" s="1"/>
  <c r="HE176" i="28"/>
  <c r="GX177" i="28"/>
  <c r="GY176" i="28"/>
  <c r="HA176" i="28" s="1"/>
  <c r="JH175" i="28"/>
  <c r="HC175" i="28"/>
  <c r="HF175" i="28"/>
  <c r="JI175" i="28"/>
  <c r="JI68" i="28"/>
  <c r="JI70" i="28" s="1"/>
  <c r="JI71" i="28" s="1"/>
  <c r="JI72" i="28" s="1"/>
  <c r="JI73" i="28" s="1"/>
  <c r="JI74" i="28" s="1"/>
  <c r="JI75" i="28" s="1"/>
  <c r="JI76" i="28" s="1"/>
  <c r="JI77" i="28" s="1"/>
  <c r="JI78" i="28" s="1"/>
  <c r="JI80" i="28" s="1"/>
  <c r="JI81" i="28" s="1"/>
  <c r="JI82" i="28" s="1"/>
  <c r="JI83" i="28" s="1"/>
  <c r="JI84" i="28" s="1"/>
  <c r="JI85" i="28" s="1"/>
  <c r="JI86" i="28" s="1"/>
  <c r="JI87" i="28" s="1"/>
  <c r="JI88" i="28" s="1"/>
  <c r="MG223" i="28"/>
  <c r="LR224" i="28"/>
  <c r="LL224" i="28"/>
  <c r="LM224" i="28"/>
  <c r="LJ224" i="28"/>
  <c r="LN224" i="28"/>
  <c r="LI224" i="28"/>
  <c r="LO224" i="28"/>
  <c r="LK224" i="28"/>
  <c r="LP224" i="28"/>
  <c r="LH224" i="28"/>
  <c r="LQ224" i="28"/>
  <c r="LS224" i="28"/>
  <c r="LG224" i="28"/>
  <c r="LF224" i="28"/>
  <c r="LE224" i="28"/>
  <c r="LC224" i="28"/>
  <c r="LD224" i="28"/>
  <c r="LB224" i="28"/>
  <c r="LT224" i="28"/>
  <c r="LU224" i="28"/>
  <c r="LV224" i="28"/>
  <c r="LW224" i="28"/>
  <c r="LX224" i="28"/>
  <c r="LY224" i="28"/>
  <c r="HF176" i="28" l="1"/>
  <c r="JH176" i="28"/>
  <c r="HC176" i="28"/>
  <c r="JI176" i="28"/>
  <c r="CT176" i="28"/>
  <c r="GZ176" i="28"/>
  <c r="HD176" i="28" s="1"/>
  <c r="GY177" i="28"/>
  <c r="HA177" i="28" s="1"/>
  <c r="HE177" i="28"/>
  <c r="GX178" i="28"/>
  <c r="MG224" i="28"/>
  <c r="LS225" i="28"/>
  <c r="LB225" i="28"/>
  <c r="LQ225" i="28"/>
  <c r="LK225" i="28"/>
  <c r="LR225" i="28"/>
  <c r="LJ225" i="28"/>
  <c r="LI225" i="28"/>
  <c r="LH225" i="28"/>
  <c r="LT225" i="28"/>
  <c r="LO225" i="28"/>
  <c r="LF225" i="28"/>
  <c r="LD225" i="28"/>
  <c r="LG225" i="28"/>
  <c r="LL225" i="28"/>
  <c r="LM225" i="28"/>
  <c r="LE225" i="28"/>
  <c r="LN225" i="28"/>
  <c r="LC225" i="28"/>
  <c r="LP225" i="28"/>
  <c r="LU225" i="28"/>
  <c r="LV225" i="28"/>
  <c r="LW225" i="28"/>
  <c r="LX225" i="28"/>
  <c r="LY225" i="28"/>
  <c r="HC177" i="28" l="1"/>
  <c r="JI177" i="28"/>
  <c r="HF177" i="28"/>
  <c r="JH177" i="28"/>
  <c r="CT177" i="28"/>
  <c r="GZ177" i="28"/>
  <c r="HD177" i="28" s="1"/>
  <c r="HE178" i="28"/>
  <c r="GX179" i="28"/>
  <c r="GY178" i="28"/>
  <c r="HA178" i="28" s="1"/>
  <c r="MG225" i="28"/>
  <c r="LT226" i="28"/>
  <c r="LL226" i="28"/>
  <c r="LU226" i="28"/>
  <c r="LM226" i="28"/>
  <c r="LI226" i="28"/>
  <c r="LN226" i="28"/>
  <c r="LJ226" i="28"/>
  <c r="LO226" i="28"/>
  <c r="LH226" i="28"/>
  <c r="LP226" i="28"/>
  <c r="LG226" i="28"/>
  <c r="LQ226" i="28"/>
  <c r="LF226" i="28"/>
  <c r="LR226" i="28"/>
  <c r="LE226" i="28"/>
  <c r="LS226" i="28"/>
  <c r="LB226" i="28"/>
  <c r="LD226" i="28"/>
  <c r="LC226" i="28"/>
  <c r="LK226" i="28"/>
  <c r="LV226" i="28"/>
  <c r="LW226" i="28"/>
  <c r="LX226" i="28"/>
  <c r="LY226" i="28"/>
  <c r="GY179" i="28" l="1"/>
  <c r="HA179" i="28" s="1"/>
  <c r="GX180" i="28"/>
  <c r="HE179" i="28"/>
  <c r="GZ178" i="28"/>
  <c r="HD178" i="28" s="1"/>
  <c r="CT178" i="28"/>
  <c r="JI178" i="28"/>
  <c r="HC178" i="28"/>
  <c r="HF178" i="28"/>
  <c r="JH178" i="28"/>
  <c r="MG226" i="28"/>
  <c r="LU227" i="28"/>
  <c r="LB227" i="28"/>
  <c r="LO227" i="28"/>
  <c r="LJ227" i="28"/>
  <c r="LP227" i="28"/>
  <c r="LM227" i="28"/>
  <c r="LI227" i="28"/>
  <c r="LQ227" i="28"/>
  <c r="LH227" i="28"/>
  <c r="LR227" i="28"/>
  <c r="LG227" i="28"/>
  <c r="LS227" i="28"/>
  <c r="LV227" i="28"/>
  <c r="LC227" i="28"/>
  <c r="LT227" i="28"/>
  <c r="LF227" i="28"/>
  <c r="LE227" i="28"/>
  <c r="LD227" i="28"/>
  <c r="LL227" i="28"/>
  <c r="LK227" i="28"/>
  <c r="LN227" i="28"/>
  <c r="LW227" i="28"/>
  <c r="LX227" i="28"/>
  <c r="LY227" i="28"/>
  <c r="JI179" i="28" l="1"/>
  <c r="JH179" i="28"/>
  <c r="HF179" i="28"/>
  <c r="HC179" i="28"/>
  <c r="GY180" i="28"/>
  <c r="HA180" i="28" s="1"/>
  <c r="HE180" i="28"/>
  <c r="GX181" i="28"/>
  <c r="GZ179" i="28"/>
  <c r="HD179" i="28" s="1"/>
  <c r="CT179" i="28"/>
  <c r="MG227" i="28"/>
  <c r="LV228" i="28"/>
  <c r="LL228" i="28"/>
  <c r="LM228" i="28"/>
  <c r="LC228" i="28"/>
  <c r="LN228" i="28"/>
  <c r="LD228" i="28"/>
  <c r="LO228" i="28"/>
  <c r="LE228" i="28"/>
  <c r="LP228" i="28"/>
  <c r="LF228" i="28"/>
  <c r="LQ228" i="28"/>
  <c r="LB228" i="28"/>
  <c r="LR228" i="28"/>
  <c r="LK228" i="28"/>
  <c r="LS228" i="28"/>
  <c r="LG228" i="28"/>
  <c r="LJ228" i="28"/>
  <c r="LT228" i="28"/>
  <c r="LW228" i="28"/>
  <c r="LI228" i="28"/>
  <c r="LU228" i="28"/>
  <c r="LH228" i="28"/>
  <c r="LX228" i="28"/>
  <c r="LY228" i="28"/>
  <c r="HF180" i="28" l="1"/>
  <c r="HC180" i="28"/>
  <c r="JH180" i="28"/>
  <c r="JI180" i="28"/>
  <c r="GX182" i="28"/>
  <c r="HE181" i="28"/>
  <c r="GY181" i="28"/>
  <c r="HA181" i="28" s="1"/>
  <c r="CT180" i="28"/>
  <c r="GZ180" i="28"/>
  <c r="HD180" i="28" s="1"/>
  <c r="LX230" i="28"/>
  <c r="LD230" i="28"/>
  <c r="LV230" i="28"/>
  <c r="LC230" i="28"/>
  <c r="LW230" i="28"/>
  <c r="LL230" i="28"/>
  <c r="LY230" i="28"/>
  <c r="LM230" i="28"/>
  <c r="LU230" i="28"/>
  <c r="LI230" i="28"/>
  <c r="LN230" i="28"/>
  <c r="LJ230" i="28"/>
  <c r="LO230" i="28"/>
  <c r="LB230" i="28"/>
  <c r="LP230" i="28"/>
  <c r="LK230" i="28"/>
  <c r="LQ230" i="28"/>
  <c r="LH230" i="28"/>
  <c r="LR230" i="28"/>
  <c r="LG230" i="28"/>
  <c r="LS230" i="28"/>
  <c r="LF230" i="28"/>
  <c r="LT230" i="28"/>
  <c r="LE230" i="28"/>
  <c r="MG228" i="28"/>
  <c r="LW229" i="28"/>
  <c r="LK229" i="28"/>
  <c r="LO229" i="28"/>
  <c r="LH229" i="28"/>
  <c r="LP229" i="28"/>
  <c r="LX229" i="28"/>
  <c r="LD229" i="28"/>
  <c r="LQ229" i="28"/>
  <c r="LF229" i="28"/>
  <c r="LR229" i="28"/>
  <c r="LG229" i="28"/>
  <c r="LS229" i="28"/>
  <c r="LJ229" i="28"/>
  <c r="LT229" i="28"/>
  <c r="LE229" i="28"/>
  <c r="LU229" i="28"/>
  <c r="LC229" i="28"/>
  <c r="LV229" i="28"/>
  <c r="LB229" i="28"/>
  <c r="LM229" i="28"/>
  <c r="LL229" i="28"/>
  <c r="LI229" i="28"/>
  <c r="LN229" i="28"/>
  <c r="LY229" i="28"/>
  <c r="GX183" i="28" l="1"/>
  <c r="GY182" i="28"/>
  <c r="HA182" i="28" s="1"/>
  <c r="HE182" i="28"/>
  <c r="GZ181" i="28"/>
  <c r="HD181" i="28" s="1"/>
  <c r="CT181" i="28"/>
  <c r="HC181" i="28"/>
  <c r="HF181" i="28"/>
  <c r="JI181" i="28"/>
  <c r="JH181" i="28"/>
  <c r="MG230" i="28"/>
  <c r="MG229" i="28"/>
  <c r="HC182" i="28" l="1"/>
  <c r="JI182" i="28"/>
  <c r="HF182" i="28"/>
  <c r="JH182" i="28"/>
  <c r="CT182" i="28"/>
  <c r="GZ182" i="28"/>
  <c r="HD182" i="28" s="1"/>
  <c r="HE183" i="28"/>
  <c r="GX184" i="28"/>
  <c r="GY183" i="28"/>
  <c r="HA183" i="28" s="1"/>
  <c r="JI183" i="28" l="1"/>
  <c r="HC183" i="28"/>
  <c r="JH183" i="28"/>
  <c r="HF183" i="28"/>
  <c r="GY184" i="28"/>
  <c r="HA184" i="28" s="1"/>
  <c r="GX185" i="28"/>
  <c r="HE184" i="28"/>
  <c r="CT183" i="28"/>
  <c r="GZ183" i="28"/>
  <c r="HD183" i="28" s="1"/>
  <c r="CT184" i="28" l="1"/>
  <c r="GZ184" i="28"/>
  <c r="HD184" i="28" s="1"/>
  <c r="HF184" i="28"/>
  <c r="JH184" i="28"/>
  <c r="HC184" i="28"/>
  <c r="JI184" i="28"/>
  <c r="GY185" i="28"/>
  <c r="HA185" i="28" s="1"/>
  <c r="HE185" i="28"/>
  <c r="GX186" i="28"/>
  <c r="HE186" i="28" l="1"/>
  <c r="GY186" i="28"/>
  <c r="HA186" i="28" s="1"/>
  <c r="GX187" i="28"/>
  <c r="CT185" i="28"/>
  <c r="GZ185" i="28"/>
  <c r="HD185" i="28" s="1"/>
  <c r="HF185" i="28"/>
  <c r="JH185" i="28"/>
  <c r="JI185" i="28"/>
  <c r="HC185" i="28"/>
  <c r="IN3" i="28"/>
  <c r="IO3" i="28"/>
  <c r="IP3" i="28"/>
  <c r="HE187" i="28" l="1"/>
  <c r="GY187" i="28"/>
  <c r="HA187" i="28" s="1"/>
  <c r="GX188" i="28"/>
  <c r="CT186" i="28"/>
  <c r="GZ186" i="28"/>
  <c r="HD186" i="28" s="1"/>
  <c r="JI186" i="28"/>
  <c r="HC186" i="28"/>
  <c r="JH186" i="28"/>
  <c r="HF186" i="28"/>
  <c r="GX189" i="28" l="1"/>
  <c r="GY188" i="28"/>
  <c r="HA188" i="28" s="1"/>
  <c r="HE188" i="28"/>
  <c r="CT187" i="28"/>
  <c r="GZ187" i="28"/>
  <c r="HD187" i="28" s="1"/>
  <c r="JI187" i="28"/>
  <c r="HF187" i="28"/>
  <c r="HC187" i="28"/>
  <c r="JH187" i="28"/>
  <c r="JI188" i="28" l="1"/>
  <c r="JH188" i="28"/>
  <c r="HF188" i="28"/>
  <c r="HC188" i="28"/>
  <c r="GZ188" i="28"/>
  <c r="HD188" i="28" s="1"/>
  <c r="CT188" i="28"/>
  <c r="GX190" i="28"/>
  <c r="HE189" i="28"/>
  <c r="GY189" i="28"/>
  <c r="HA189" i="28" s="1"/>
  <c r="GZ189" i="28" l="1"/>
  <c r="HD189" i="28" s="1"/>
  <c r="CT189" i="28"/>
  <c r="JI189" i="28"/>
  <c r="HF189" i="28"/>
  <c r="HC189" i="28"/>
  <c r="JH189" i="28"/>
  <c r="GY190" i="28"/>
  <c r="HA190" i="28" s="1"/>
  <c r="HE190" i="28"/>
  <c r="GX191" i="28"/>
  <c r="GZ190" i="28" l="1"/>
  <c r="HD190" i="28" s="1"/>
  <c r="CT190" i="28"/>
  <c r="HE191" i="28"/>
  <c r="GY191" i="28"/>
  <c r="HA191" i="28" s="1"/>
  <c r="GX192" i="28"/>
  <c r="HC190" i="28"/>
  <c r="JI190" i="28"/>
  <c r="JJ14" i="28" s="1"/>
  <c r="JH190" i="28"/>
  <c r="HF190" i="28"/>
  <c r="CT191" i="28" l="1"/>
  <c r="GZ191" i="28"/>
  <c r="HD191" i="28" s="1"/>
  <c r="GX193" i="28"/>
  <c r="HE192" i="28"/>
  <c r="GY192" i="28"/>
  <c r="HA192" i="28" s="1"/>
  <c r="JH191" i="28"/>
  <c r="JI191" i="28"/>
  <c r="HC191" i="28"/>
  <c r="HF191" i="28"/>
  <c r="JJ189" i="28"/>
  <c r="HV189" i="28" s="1"/>
  <c r="JJ287" i="28"/>
  <c r="HV287" i="28" s="1"/>
  <c r="JJ129" i="28"/>
  <c r="HV129" i="28" s="1"/>
  <c r="JJ111" i="28"/>
  <c r="HV111" i="28" s="1"/>
  <c r="JJ222" i="28"/>
  <c r="HV222" i="28" s="1"/>
  <c r="JJ38" i="28"/>
  <c r="HV38" i="28" s="1"/>
  <c r="JJ147" i="28"/>
  <c r="HV147" i="28" s="1"/>
  <c r="JJ58" i="28"/>
  <c r="HV58" i="28" s="1"/>
  <c r="JJ32" i="28"/>
  <c r="HV32" i="28" s="1"/>
  <c r="JJ272" i="28"/>
  <c r="HV272" i="28" s="1"/>
  <c r="JJ83" i="28"/>
  <c r="HV83" i="28" s="1"/>
  <c r="JJ184" i="28"/>
  <c r="HV184" i="28" s="1"/>
  <c r="JJ166" i="28"/>
  <c r="HV166" i="28" s="1"/>
  <c r="JJ153" i="28"/>
  <c r="HV153" i="28" s="1"/>
  <c r="JJ53" i="28"/>
  <c r="HV53" i="28" s="1"/>
  <c r="JJ60" i="28"/>
  <c r="HV60" i="28" s="1"/>
  <c r="JJ134" i="28"/>
  <c r="HV134" i="28" s="1"/>
  <c r="JJ161" i="28"/>
  <c r="HV161" i="28" s="1"/>
  <c r="JJ214" i="28"/>
  <c r="HV214" i="28" s="1"/>
  <c r="JJ199" i="28"/>
  <c r="HV199" i="28" s="1"/>
  <c r="JJ274" i="28"/>
  <c r="HV274" i="28" s="1"/>
  <c r="JJ230" i="28"/>
  <c r="HV230" i="28" s="1"/>
  <c r="JJ303" i="28"/>
  <c r="HV303" i="28" s="1"/>
  <c r="JJ97" i="28"/>
  <c r="HV97" i="28" s="1"/>
  <c r="JJ24" i="28"/>
  <c r="HV24" i="28" s="1"/>
  <c r="JJ117" i="28"/>
  <c r="HV117" i="28" s="1"/>
  <c r="JJ144" i="28"/>
  <c r="HV144" i="28" s="1"/>
  <c r="JJ173" i="28"/>
  <c r="HV173" i="28" s="1"/>
  <c r="JJ84" i="28"/>
  <c r="HV84" i="28" s="1"/>
  <c r="JJ62" i="28"/>
  <c r="HV62" i="28" s="1"/>
  <c r="JJ197" i="28"/>
  <c r="HV197" i="28" s="1"/>
  <c r="JJ306" i="28"/>
  <c r="HV306" i="28" s="1"/>
  <c r="JJ298" i="28"/>
  <c r="HV298" i="28" s="1"/>
  <c r="JJ302" i="28"/>
  <c r="HV302" i="28" s="1"/>
  <c r="JJ126" i="28"/>
  <c r="HV126" i="28" s="1"/>
  <c r="JJ61" i="28"/>
  <c r="HV61" i="28" s="1"/>
  <c r="JJ200" i="28"/>
  <c r="HV200" i="28" s="1"/>
  <c r="JJ101" i="28"/>
  <c r="HV101" i="28" s="1"/>
  <c r="JJ26" i="28"/>
  <c r="HV26" i="28" s="1"/>
  <c r="JJ186" i="28"/>
  <c r="HV186" i="28" s="1"/>
  <c r="JJ295" i="28"/>
  <c r="HV295" i="28" s="1"/>
  <c r="JJ34" i="28"/>
  <c r="HV34" i="28" s="1"/>
  <c r="JJ21" i="28"/>
  <c r="HV21" i="28" s="1"/>
  <c r="JJ137" i="28"/>
  <c r="HV137" i="28" s="1"/>
  <c r="JJ136" i="28"/>
  <c r="HV136" i="28" s="1"/>
  <c r="JJ299" i="28"/>
  <c r="HV299" i="28" s="1"/>
  <c r="JJ16" i="28"/>
  <c r="HV16" i="28" s="1"/>
  <c r="JJ206" i="28"/>
  <c r="HV206" i="28" s="1"/>
  <c r="JJ226" i="28"/>
  <c r="HV226" i="28" s="1"/>
  <c r="JJ92" i="28"/>
  <c r="HV92" i="28" s="1"/>
  <c r="JJ75" i="28"/>
  <c r="HV75" i="28" s="1"/>
  <c r="JJ244" i="28"/>
  <c r="HV244" i="28" s="1"/>
  <c r="JJ48" i="28"/>
  <c r="HV48" i="28" s="1"/>
  <c r="JJ268" i="28"/>
  <c r="HV268" i="28" s="1"/>
  <c r="JJ267" i="28"/>
  <c r="HV267" i="28" s="1"/>
  <c r="JJ290" i="28"/>
  <c r="HV290" i="28" s="1"/>
  <c r="JJ140" i="28"/>
  <c r="HV140" i="28" s="1"/>
  <c r="JJ282" i="28"/>
  <c r="HV282" i="28" s="1"/>
  <c r="JJ152" i="28"/>
  <c r="HV152" i="28" s="1"/>
  <c r="JJ219" i="28"/>
  <c r="HV219" i="28" s="1"/>
  <c r="JJ158" i="28"/>
  <c r="HV158" i="28" s="1"/>
  <c r="JJ124" i="28"/>
  <c r="HV124" i="28" s="1"/>
  <c r="JJ285" i="28"/>
  <c r="HV285" i="28" s="1"/>
  <c r="JJ160" i="28"/>
  <c r="HV160" i="28" s="1"/>
  <c r="JJ260" i="28"/>
  <c r="HV260" i="28" s="1"/>
  <c r="JJ149" i="28"/>
  <c r="HV149" i="28" s="1"/>
  <c r="JJ181" i="28"/>
  <c r="HV181" i="28" s="1"/>
  <c r="JJ115" i="28"/>
  <c r="HV115" i="28" s="1"/>
  <c r="JJ307" i="28"/>
  <c r="HV307" i="28" s="1"/>
  <c r="JJ128" i="28"/>
  <c r="HV128" i="28" s="1"/>
  <c r="JJ180" i="28"/>
  <c r="HV180" i="28" s="1"/>
  <c r="JJ40" i="28"/>
  <c r="HV40" i="28" s="1"/>
  <c r="JJ89" i="28"/>
  <c r="HV89" i="28" s="1"/>
  <c r="JJ239" i="28"/>
  <c r="HV239" i="28" s="1"/>
  <c r="JJ172" i="28"/>
  <c r="HV172" i="28" s="1"/>
  <c r="JJ121" i="28"/>
  <c r="HV121" i="28" s="1"/>
  <c r="JJ217" i="28"/>
  <c r="HV217" i="28" s="1"/>
  <c r="JJ68" i="28"/>
  <c r="HV68" i="28" s="1"/>
  <c r="JJ91" i="28"/>
  <c r="HV91" i="28" s="1"/>
  <c r="JJ171" i="28"/>
  <c r="HV171" i="28" s="1"/>
  <c r="JJ23" i="28"/>
  <c r="HV23" i="28" s="1"/>
  <c r="JJ283" i="28"/>
  <c r="HV283" i="28" s="1"/>
  <c r="JJ87" i="28"/>
  <c r="HV87" i="28" s="1"/>
  <c r="JJ141" i="28"/>
  <c r="HV141" i="28" s="1"/>
  <c r="JJ304" i="28"/>
  <c r="HV304" i="28" s="1"/>
  <c r="JJ167" i="28"/>
  <c r="HV167" i="28" s="1"/>
  <c r="JJ148" i="28"/>
  <c r="HV148" i="28" s="1"/>
  <c r="JJ72" i="28"/>
  <c r="HV72" i="28" s="1"/>
  <c r="JJ286" i="28"/>
  <c r="HV286" i="28" s="1"/>
  <c r="JJ28" i="28"/>
  <c r="HV28" i="28" s="1"/>
  <c r="JJ252" i="28"/>
  <c r="HV252" i="28" s="1"/>
  <c r="JJ118" i="28"/>
  <c r="HV118" i="28" s="1"/>
  <c r="JJ301" i="28"/>
  <c r="HV301" i="28" s="1"/>
  <c r="JJ208" i="28"/>
  <c r="HV208" i="28" s="1"/>
  <c r="JJ280" i="28"/>
  <c r="HV280" i="28" s="1"/>
  <c r="JJ221" i="28"/>
  <c r="HV221" i="28" s="1"/>
  <c r="JJ142" i="28"/>
  <c r="HV142" i="28" s="1"/>
  <c r="JJ313" i="28"/>
  <c r="HV313" i="28" s="1"/>
  <c r="JJ20" i="28"/>
  <c r="HV20" i="28" s="1"/>
  <c r="JJ162" i="28"/>
  <c r="HV162" i="28" s="1"/>
  <c r="JJ212" i="28"/>
  <c r="HV212" i="28" s="1"/>
  <c r="JJ17" i="28"/>
  <c r="HV17" i="28" s="1"/>
  <c r="JJ39" i="28"/>
  <c r="HV39" i="28" s="1"/>
  <c r="JJ188" i="28"/>
  <c r="HV188" i="28" s="1"/>
  <c r="JJ66" i="28"/>
  <c r="HV66" i="28" s="1"/>
  <c r="JJ223" i="28"/>
  <c r="HV223" i="28" s="1"/>
  <c r="JJ310" i="28"/>
  <c r="HV310" i="28" s="1"/>
  <c r="JJ36" i="28"/>
  <c r="HV36" i="28" s="1"/>
  <c r="JJ42" i="28"/>
  <c r="HV42" i="28" s="1"/>
  <c r="JJ254" i="28"/>
  <c r="HV254" i="28" s="1"/>
  <c r="JJ107" i="28"/>
  <c r="HV107" i="28" s="1"/>
  <c r="JJ305" i="28"/>
  <c r="HV305" i="28" s="1"/>
  <c r="JJ249" i="28"/>
  <c r="HV249" i="28" s="1"/>
  <c r="JJ135" i="28"/>
  <c r="HV135" i="28" s="1"/>
  <c r="JJ187" i="28"/>
  <c r="HV187" i="28" s="1"/>
  <c r="JJ88" i="28"/>
  <c r="HV88" i="28" s="1"/>
  <c r="JJ259" i="28"/>
  <c r="HV259" i="28" s="1"/>
  <c r="JJ95" i="28"/>
  <c r="HV95" i="28" s="1"/>
  <c r="JJ108" i="28"/>
  <c r="HV108" i="28" s="1"/>
  <c r="JJ293" i="28"/>
  <c r="HV293" i="28" s="1"/>
  <c r="JJ113" i="28"/>
  <c r="HV113" i="28" s="1"/>
  <c r="JJ297" i="28"/>
  <c r="HV297" i="28" s="1"/>
  <c r="JJ116" i="28"/>
  <c r="HV116" i="28" s="1"/>
  <c r="JJ308" i="28"/>
  <c r="HV308" i="28" s="1"/>
  <c r="JJ74" i="28"/>
  <c r="HV74" i="28" s="1"/>
  <c r="JJ73" i="28"/>
  <c r="HV73" i="28" s="1"/>
  <c r="JJ202" i="28"/>
  <c r="HV202" i="28" s="1"/>
  <c r="JJ98" i="28"/>
  <c r="HV98" i="28" s="1"/>
  <c r="JJ204" i="28"/>
  <c r="HV204" i="28" s="1"/>
  <c r="JJ102" i="28"/>
  <c r="HV102" i="28" s="1"/>
  <c r="JJ262" i="28"/>
  <c r="HV262" i="28" s="1"/>
  <c r="JJ179" i="28"/>
  <c r="HV179" i="28" s="1"/>
  <c r="JJ35" i="28"/>
  <c r="HV35" i="28" s="1"/>
  <c r="JJ278" i="28"/>
  <c r="HV278" i="28" s="1"/>
  <c r="JJ69" i="28"/>
  <c r="HV69" i="28" s="1"/>
  <c r="JJ273" i="28"/>
  <c r="HV273" i="28" s="1"/>
  <c r="JJ248" i="28"/>
  <c r="HV248" i="28" s="1"/>
  <c r="JJ109" i="28"/>
  <c r="HV109" i="28" s="1"/>
  <c r="JJ243" i="28"/>
  <c r="HV243" i="28" s="1"/>
  <c r="JJ232" i="28"/>
  <c r="HV232" i="28" s="1"/>
  <c r="JJ251" i="28"/>
  <c r="HV251" i="28" s="1"/>
  <c r="JJ41" i="28"/>
  <c r="HV41" i="28" s="1"/>
  <c r="JJ246" i="28"/>
  <c r="HV246" i="28" s="1"/>
  <c r="JJ19" i="28"/>
  <c r="HV19" i="28" s="1"/>
  <c r="JJ154" i="28"/>
  <c r="HV154" i="28" s="1"/>
  <c r="JJ237" i="28"/>
  <c r="HV237" i="28" s="1"/>
  <c r="JJ59" i="28"/>
  <c r="HV59" i="28" s="1"/>
  <c r="JJ174" i="28"/>
  <c r="HV174" i="28" s="1"/>
  <c r="JJ265" i="28"/>
  <c r="HV265" i="28" s="1"/>
  <c r="JJ57" i="28"/>
  <c r="HV57" i="28" s="1"/>
  <c r="JJ78" i="28"/>
  <c r="HV78" i="28" s="1"/>
  <c r="JJ99" i="28"/>
  <c r="HV99" i="28" s="1"/>
  <c r="JJ51" i="28"/>
  <c r="HV51" i="28" s="1"/>
  <c r="JJ270" i="28"/>
  <c r="HV270" i="28" s="1"/>
  <c r="JJ296" i="28"/>
  <c r="HV296" i="28" s="1"/>
  <c r="JJ209" i="28"/>
  <c r="HV209" i="28" s="1"/>
  <c r="JJ33" i="28"/>
  <c r="HV33" i="28" s="1"/>
  <c r="JJ229" i="28"/>
  <c r="HV229" i="28" s="1"/>
  <c r="JJ132" i="28"/>
  <c r="HV132" i="28" s="1"/>
  <c r="JJ156" i="28"/>
  <c r="HV156" i="28" s="1"/>
  <c r="JJ224" i="28"/>
  <c r="HV224" i="28" s="1"/>
  <c r="JJ271" i="28"/>
  <c r="HV271" i="28" s="1"/>
  <c r="JJ22" i="28"/>
  <c r="HV22" i="28" s="1"/>
  <c r="JJ170" i="28"/>
  <c r="HV170" i="28" s="1"/>
  <c r="JJ159" i="28"/>
  <c r="HV159" i="28" s="1"/>
  <c r="JJ231" i="28"/>
  <c r="HV231" i="28" s="1"/>
  <c r="JJ119" i="28"/>
  <c r="HV119" i="28" s="1"/>
  <c r="JJ64" i="28"/>
  <c r="HV64" i="28" s="1"/>
  <c r="JJ309" i="28"/>
  <c r="HV309" i="28" s="1"/>
  <c r="JJ234" i="28"/>
  <c r="HV234" i="28" s="1"/>
  <c r="JJ27" i="28"/>
  <c r="HV27" i="28" s="1"/>
  <c r="JJ45" i="28"/>
  <c r="HV45" i="28" s="1"/>
  <c r="JJ105" i="28"/>
  <c r="HV105" i="28" s="1"/>
  <c r="JJ291" i="28"/>
  <c r="HV291" i="28" s="1"/>
  <c r="JJ216" i="28"/>
  <c r="HV216" i="28" s="1"/>
  <c r="JJ195" i="28"/>
  <c r="HV195" i="28" s="1"/>
  <c r="JJ125" i="28"/>
  <c r="HV125" i="28" s="1"/>
  <c r="JJ110" i="28"/>
  <c r="HV110" i="28" s="1"/>
  <c r="JJ192" i="28"/>
  <c r="HV192" i="28" s="1"/>
  <c r="JJ213" i="28"/>
  <c r="HV213" i="28" s="1"/>
  <c r="JJ43" i="28"/>
  <c r="HV43" i="28" s="1"/>
  <c r="JJ311" i="28"/>
  <c r="HV311" i="28" s="1"/>
  <c r="JJ47" i="28"/>
  <c r="HV47" i="28" s="1"/>
  <c r="JJ122" i="28"/>
  <c r="HV122" i="28" s="1"/>
  <c r="JJ157" i="28"/>
  <c r="HV157" i="28" s="1"/>
  <c r="JJ143" i="28"/>
  <c r="HV143" i="28" s="1"/>
  <c r="JJ163" i="28"/>
  <c r="HV163" i="28" s="1"/>
  <c r="JJ165" i="28"/>
  <c r="HV165" i="28" s="1"/>
  <c r="JJ289" i="28"/>
  <c r="HV289" i="28" s="1"/>
  <c r="JJ25" i="28"/>
  <c r="HV25" i="28" s="1"/>
  <c r="JJ123" i="28"/>
  <c r="HV123" i="28" s="1"/>
  <c r="JJ240" i="28"/>
  <c r="HV240" i="28" s="1"/>
  <c r="JJ76" i="28"/>
  <c r="HV76" i="28" s="1"/>
  <c r="JJ94" i="28"/>
  <c r="HV94" i="28" s="1"/>
  <c r="JJ228" i="28"/>
  <c r="HV228" i="28" s="1"/>
  <c r="JJ90" i="28"/>
  <c r="HV90" i="28" s="1"/>
  <c r="JJ104" i="28"/>
  <c r="HV104" i="28" s="1"/>
  <c r="JJ276" i="28"/>
  <c r="HV276" i="28" s="1"/>
  <c r="JJ168" i="28"/>
  <c r="HV168" i="28" s="1"/>
  <c r="JJ257" i="28"/>
  <c r="HV257" i="28" s="1"/>
  <c r="JJ112" i="28"/>
  <c r="HV112" i="28" s="1"/>
  <c r="JJ258" i="28"/>
  <c r="HV258" i="28" s="1"/>
  <c r="JJ81" i="28"/>
  <c r="HV81" i="28" s="1"/>
  <c r="JJ194" i="28"/>
  <c r="HV194" i="28" s="1"/>
  <c r="JJ256" i="28"/>
  <c r="HV256" i="28" s="1"/>
  <c r="JJ185" i="28"/>
  <c r="HV185" i="28" s="1"/>
  <c r="JJ196" i="28"/>
  <c r="HV196" i="28" s="1"/>
  <c r="JJ93" i="28"/>
  <c r="HV93" i="28" s="1"/>
  <c r="JJ127" i="28"/>
  <c r="HV127" i="28" s="1"/>
  <c r="JJ250" i="28"/>
  <c r="HV250" i="28" s="1"/>
  <c r="JJ31" i="28"/>
  <c r="HV31" i="28" s="1"/>
  <c r="JJ225" i="28"/>
  <c r="HV225" i="28" s="1"/>
  <c r="JJ247" i="28"/>
  <c r="HV247" i="28" s="1"/>
  <c r="JJ146" i="28"/>
  <c r="HV146" i="28" s="1"/>
  <c r="JJ207" i="28"/>
  <c r="HV207" i="28" s="1"/>
  <c r="JJ114" i="28"/>
  <c r="HV114" i="28" s="1"/>
  <c r="JJ86" i="28"/>
  <c r="HV86" i="28" s="1"/>
  <c r="JJ241" i="28"/>
  <c r="HV241" i="28" s="1"/>
  <c r="JJ131" i="28"/>
  <c r="HV131" i="28" s="1"/>
  <c r="JJ150" i="28"/>
  <c r="HV150" i="28" s="1"/>
  <c r="JJ79" i="28"/>
  <c r="HV79" i="28" s="1"/>
  <c r="JJ190" i="28"/>
  <c r="HV190" i="28" s="1"/>
  <c r="JJ103" i="28"/>
  <c r="HV103" i="28" s="1"/>
  <c r="JJ169" i="28"/>
  <c r="HV169" i="28" s="1"/>
  <c r="JJ54" i="28"/>
  <c r="HV54" i="28" s="1"/>
  <c r="JJ236" i="28"/>
  <c r="HV236" i="28" s="1"/>
  <c r="JJ191" i="28"/>
  <c r="HV191" i="28" s="1"/>
  <c r="JJ15" i="28"/>
  <c r="HV15" i="28" s="1"/>
  <c r="JJ215" i="28"/>
  <c r="HV215" i="28" s="1"/>
  <c r="JJ49" i="28"/>
  <c r="HV49" i="28" s="1"/>
  <c r="JJ106" i="28"/>
  <c r="HV106" i="28" s="1"/>
  <c r="JJ18" i="28"/>
  <c r="HV18" i="28" s="1"/>
  <c r="JJ281" i="28"/>
  <c r="HV281" i="28" s="1"/>
  <c r="JJ46" i="28"/>
  <c r="HV46" i="28" s="1"/>
  <c r="JJ288" i="28"/>
  <c r="HV288" i="28" s="1"/>
  <c r="JJ138" i="28"/>
  <c r="HV138" i="28" s="1"/>
  <c r="JJ284" i="28"/>
  <c r="HV284" i="28" s="1"/>
  <c r="JJ201" i="28"/>
  <c r="HV201" i="28" s="1"/>
  <c r="JJ198" i="28"/>
  <c r="HV198" i="28" s="1"/>
  <c r="JJ266" i="28"/>
  <c r="HV266" i="28" s="1"/>
  <c r="JJ100" i="28"/>
  <c r="HV100" i="28" s="1"/>
  <c r="JJ233" i="28"/>
  <c r="HV233" i="28" s="1"/>
  <c r="JJ71" i="28"/>
  <c r="HV71" i="28" s="1"/>
  <c r="JJ63" i="28"/>
  <c r="HV63" i="28" s="1"/>
  <c r="JJ139" i="28"/>
  <c r="HV139" i="28" s="1"/>
  <c r="JJ120" i="28"/>
  <c r="HV120" i="28" s="1"/>
  <c r="JJ277" i="28"/>
  <c r="HV277" i="28" s="1"/>
  <c r="JJ294" i="28"/>
  <c r="HV294" i="28" s="1"/>
  <c r="JJ300" i="28"/>
  <c r="HV300" i="28" s="1"/>
  <c r="JJ164" i="28"/>
  <c r="HV164" i="28" s="1"/>
  <c r="JJ177" i="28"/>
  <c r="HV177" i="28" s="1"/>
  <c r="JJ211" i="28"/>
  <c r="HV211" i="28" s="1"/>
  <c r="JJ261" i="28"/>
  <c r="HV261" i="28" s="1"/>
  <c r="JJ178" i="28"/>
  <c r="HV178" i="28" s="1"/>
  <c r="JJ151" i="28"/>
  <c r="HV151" i="28" s="1"/>
  <c r="JJ145" i="28"/>
  <c r="HV145" i="28" s="1"/>
  <c r="JJ175" i="28"/>
  <c r="HV175" i="28" s="1"/>
  <c r="JJ52" i="28"/>
  <c r="HV52" i="28" s="1"/>
  <c r="JJ96" i="28"/>
  <c r="HV96" i="28" s="1"/>
  <c r="JJ279" i="28"/>
  <c r="HV279" i="28" s="1"/>
  <c r="JJ193" i="28"/>
  <c r="HV193" i="28" s="1"/>
  <c r="JJ55" i="28"/>
  <c r="HV55" i="28" s="1"/>
  <c r="JJ264" i="28"/>
  <c r="HV264" i="28" s="1"/>
  <c r="JJ205" i="28"/>
  <c r="HV205" i="28" s="1"/>
  <c r="JJ203" i="28"/>
  <c r="HV203" i="28" s="1"/>
  <c r="JJ255" i="28"/>
  <c r="HV255" i="28" s="1"/>
  <c r="JJ77" i="28"/>
  <c r="HV77" i="28" s="1"/>
  <c r="JJ218" i="28"/>
  <c r="HV218" i="28" s="1"/>
  <c r="JJ210" i="28"/>
  <c r="HV210" i="28" s="1"/>
  <c r="JJ56" i="28"/>
  <c r="HV56" i="28" s="1"/>
  <c r="JJ65" i="28"/>
  <c r="HV65" i="28" s="1"/>
  <c r="JJ155" i="28"/>
  <c r="HV155" i="28" s="1"/>
  <c r="JJ44" i="28"/>
  <c r="HV44" i="28" s="1"/>
  <c r="JJ50" i="28"/>
  <c r="HV50" i="28" s="1"/>
  <c r="JJ220" i="28"/>
  <c r="HV220" i="28" s="1"/>
  <c r="JJ275" i="28"/>
  <c r="HV275" i="28" s="1"/>
  <c r="JJ70" i="28"/>
  <c r="HV70" i="28" s="1"/>
  <c r="JJ85" i="28"/>
  <c r="HV85" i="28" s="1"/>
  <c r="JJ238" i="28"/>
  <c r="HV238" i="28" s="1"/>
  <c r="JJ67" i="28"/>
  <c r="HV67" i="28" s="1"/>
  <c r="JJ183" i="28"/>
  <c r="HV183" i="28" s="1"/>
  <c r="JJ80" i="28"/>
  <c r="HV80" i="28" s="1"/>
  <c r="JJ253" i="28"/>
  <c r="HV253" i="28" s="1"/>
  <c r="JJ30" i="28"/>
  <c r="HV30" i="28" s="1"/>
  <c r="JJ130" i="28"/>
  <c r="HV130" i="28" s="1"/>
  <c r="JJ133" i="28"/>
  <c r="HV133" i="28" s="1"/>
  <c r="JJ176" i="28"/>
  <c r="HV176" i="28" s="1"/>
  <c r="JJ235" i="28"/>
  <c r="HV235" i="28" s="1"/>
  <c r="JJ263" i="28"/>
  <c r="HV263" i="28" s="1"/>
  <c r="JJ269" i="28"/>
  <c r="HV269" i="28" s="1"/>
  <c r="JJ312" i="28"/>
  <c r="HV312" i="28" s="1"/>
  <c r="JJ245" i="28"/>
  <c r="HV245" i="28" s="1"/>
  <c r="JJ82" i="28"/>
  <c r="HV82" i="28" s="1"/>
  <c r="JJ227" i="28"/>
  <c r="HV227" i="28" s="1"/>
  <c r="JJ182" i="28"/>
  <c r="HV182" i="28" s="1"/>
  <c r="JJ29" i="28"/>
  <c r="HV29" i="28" s="1"/>
  <c r="JJ292" i="28"/>
  <c r="HV292" i="28" s="1"/>
  <c r="JJ242" i="28"/>
  <c r="HV242" i="28" s="1"/>
  <c r="JJ37" i="28"/>
  <c r="HV37" i="28" s="1"/>
  <c r="HW106" i="28" l="1"/>
  <c r="HX106" i="28"/>
  <c r="HW129" i="28"/>
  <c r="HX129" i="28"/>
  <c r="HX94" i="28"/>
  <c r="HW94" i="28"/>
  <c r="HW313" i="28"/>
  <c r="HX313" i="28"/>
  <c r="HW263" i="28"/>
  <c r="HX263" i="28"/>
  <c r="HX100" i="28"/>
  <c r="HW100" i="28"/>
  <c r="HW215" i="28"/>
  <c r="HX215" i="28"/>
  <c r="HW86" i="28"/>
  <c r="HX86" i="28"/>
  <c r="HX256" i="28"/>
  <c r="HW256" i="28"/>
  <c r="HW76" i="28"/>
  <c r="HX76" i="28"/>
  <c r="HX43" i="28"/>
  <c r="HW43" i="28"/>
  <c r="HX309" i="28"/>
  <c r="HW309" i="28"/>
  <c r="HW33" i="28"/>
  <c r="HX33" i="28"/>
  <c r="HX154" i="28"/>
  <c r="HW154" i="28"/>
  <c r="HW35" i="28"/>
  <c r="HX35" i="28"/>
  <c r="HX113" i="28"/>
  <c r="HW113" i="28"/>
  <c r="HX42" i="28"/>
  <c r="HW42" i="28"/>
  <c r="HX142" i="28"/>
  <c r="HW142" i="28"/>
  <c r="HW304" i="28"/>
  <c r="HX304" i="28"/>
  <c r="HW89" i="28"/>
  <c r="HX89" i="28"/>
  <c r="HX158" i="28"/>
  <c r="HW158" i="28"/>
  <c r="HW226" i="28"/>
  <c r="HX226" i="28"/>
  <c r="HW200" i="28"/>
  <c r="HX200" i="28"/>
  <c r="HW24" i="28"/>
  <c r="HX24" i="28"/>
  <c r="HX166" i="28"/>
  <c r="HW166" i="28"/>
  <c r="HW189" i="28"/>
  <c r="HX189" i="28"/>
  <c r="HX238" i="28"/>
  <c r="HW238" i="28"/>
  <c r="HX27" i="28"/>
  <c r="HW27" i="28"/>
  <c r="HX20" i="28"/>
  <c r="HW20" i="28"/>
  <c r="HX233" i="28"/>
  <c r="HW233" i="28"/>
  <c r="HW124" i="28"/>
  <c r="HX124" i="28"/>
  <c r="HX205" i="28"/>
  <c r="HW205" i="28"/>
  <c r="HW211" i="28"/>
  <c r="HX211" i="28"/>
  <c r="HW266" i="28"/>
  <c r="HX266" i="28"/>
  <c r="HX15" i="28"/>
  <c r="HW15" i="28"/>
  <c r="HW114" i="28"/>
  <c r="HX114" i="28"/>
  <c r="HX194" i="28"/>
  <c r="HW194" i="28"/>
  <c r="HW240" i="28"/>
  <c r="HX240" i="28"/>
  <c r="HW213" i="28"/>
  <c r="HX213" i="28"/>
  <c r="HW64" i="28"/>
  <c r="HX64" i="28"/>
  <c r="HX209" i="28"/>
  <c r="HW209" i="28"/>
  <c r="HW19" i="28"/>
  <c r="HX19" i="28"/>
  <c r="HX179" i="28"/>
  <c r="HW179" i="28"/>
  <c r="HX293" i="28"/>
  <c r="HW293" i="28"/>
  <c r="HW36" i="28"/>
  <c r="HX36" i="28"/>
  <c r="HW221" i="28"/>
  <c r="HX221" i="28"/>
  <c r="HX141" i="28"/>
  <c r="HW141" i="28"/>
  <c r="HW40" i="28"/>
  <c r="HX40" i="28"/>
  <c r="HW219" i="28"/>
  <c r="HX219" i="28"/>
  <c r="HX206" i="28"/>
  <c r="HW206" i="28"/>
  <c r="HW61" i="28"/>
  <c r="HX61" i="28"/>
  <c r="HW97" i="28"/>
  <c r="HX97" i="28"/>
  <c r="HX184" i="28"/>
  <c r="HW184" i="28"/>
  <c r="HW47" i="28"/>
  <c r="HX47" i="28"/>
  <c r="HW172" i="28"/>
  <c r="HX172" i="28"/>
  <c r="HX255" i="28"/>
  <c r="HW255" i="28"/>
  <c r="HW229" i="28"/>
  <c r="HX229" i="28"/>
  <c r="HX287" i="28"/>
  <c r="HW287" i="28"/>
  <c r="HW176" i="28"/>
  <c r="HX176" i="28"/>
  <c r="HX177" i="28"/>
  <c r="HW177" i="28"/>
  <c r="HW198" i="28"/>
  <c r="HX198" i="28"/>
  <c r="HW191" i="28"/>
  <c r="HX191" i="28"/>
  <c r="HX207" i="28"/>
  <c r="HW207" i="28"/>
  <c r="HW81" i="28"/>
  <c r="HX81" i="28"/>
  <c r="HX123" i="28"/>
  <c r="HW123" i="28"/>
  <c r="HX192" i="28"/>
  <c r="HW192" i="28"/>
  <c r="HW119" i="28"/>
  <c r="HX119" i="28"/>
  <c r="HW296" i="28"/>
  <c r="HX296" i="28"/>
  <c r="HW246" i="28"/>
  <c r="HX246" i="28"/>
  <c r="HW262" i="28"/>
  <c r="HX262" i="28"/>
  <c r="HX108" i="28"/>
  <c r="HW108" i="28"/>
  <c r="HW310" i="28"/>
  <c r="HX310" i="28"/>
  <c r="HW280" i="28"/>
  <c r="HX280" i="28"/>
  <c r="HW87" i="28"/>
  <c r="HX87" i="28"/>
  <c r="HW180" i="28"/>
  <c r="HX180" i="28"/>
  <c r="HX152" i="28"/>
  <c r="HW152" i="28"/>
  <c r="HX16" i="28"/>
  <c r="HW16" i="28"/>
  <c r="HW126" i="28"/>
  <c r="HX126" i="28"/>
  <c r="HX303" i="28"/>
  <c r="HW303" i="28"/>
  <c r="HW83" i="28"/>
  <c r="HX83" i="28"/>
  <c r="HX77" i="28"/>
  <c r="HW77" i="28"/>
  <c r="HX69" i="28"/>
  <c r="HW69" i="28"/>
  <c r="HX53" i="28"/>
  <c r="HW53" i="28"/>
  <c r="HX241" i="28"/>
  <c r="HW241" i="28"/>
  <c r="HW297" i="28"/>
  <c r="HX297" i="28"/>
  <c r="HW101" i="28"/>
  <c r="HX101" i="28"/>
  <c r="HW235" i="28"/>
  <c r="HX235" i="28"/>
  <c r="HX55" i="28"/>
  <c r="HW55" i="28"/>
  <c r="HW146" i="28"/>
  <c r="HX146" i="28"/>
  <c r="HX25" i="28"/>
  <c r="HW25" i="28"/>
  <c r="HW110" i="28"/>
  <c r="HX110" i="28"/>
  <c r="HX270" i="28"/>
  <c r="HW270" i="28"/>
  <c r="HX41" i="28"/>
  <c r="HW41" i="28"/>
  <c r="HX102" i="28"/>
  <c r="HW102" i="28"/>
  <c r="HX95" i="28"/>
  <c r="HW95" i="28"/>
  <c r="HW223" i="28"/>
  <c r="HX223" i="28"/>
  <c r="HW208" i="28"/>
  <c r="HX208" i="28"/>
  <c r="HW283" i="28"/>
  <c r="HX283" i="28"/>
  <c r="HW128" i="28"/>
  <c r="HX128" i="28"/>
  <c r="HW282" i="28"/>
  <c r="HX282" i="28"/>
  <c r="HW299" i="28"/>
  <c r="HX299" i="28"/>
  <c r="HX302" i="28"/>
  <c r="HW302" i="28"/>
  <c r="HW230" i="28"/>
  <c r="HX230" i="28"/>
  <c r="HX272" i="28"/>
  <c r="HW272" i="28"/>
  <c r="HW228" i="28"/>
  <c r="HX228" i="28"/>
  <c r="HX285" i="28"/>
  <c r="HW285" i="28"/>
  <c r="HX178" i="28"/>
  <c r="HW178" i="28"/>
  <c r="HW237" i="28"/>
  <c r="HX237" i="28"/>
  <c r="HW167" i="28"/>
  <c r="HX167" i="28"/>
  <c r="HW261" i="28"/>
  <c r="HX261" i="28"/>
  <c r="HW242" i="28"/>
  <c r="HX242" i="28"/>
  <c r="HX50" i="28"/>
  <c r="HW50" i="28"/>
  <c r="HX258" i="28"/>
  <c r="HW258" i="28"/>
  <c r="HW231" i="28"/>
  <c r="HX231" i="28"/>
  <c r="HX292" i="28"/>
  <c r="HW292" i="28"/>
  <c r="HW130" i="28"/>
  <c r="HX130" i="28"/>
  <c r="HW44" i="28"/>
  <c r="HX44" i="28"/>
  <c r="HW193" i="28"/>
  <c r="HX193" i="28"/>
  <c r="HW300" i="28"/>
  <c r="HX300" i="28"/>
  <c r="HX284" i="28"/>
  <c r="HW284" i="28"/>
  <c r="HW54" i="28"/>
  <c r="HX54" i="28"/>
  <c r="HX247" i="28"/>
  <c r="HW247" i="28"/>
  <c r="HX112" i="28"/>
  <c r="HW112" i="28"/>
  <c r="HX289" i="28"/>
  <c r="HW289" i="28"/>
  <c r="HW125" i="28"/>
  <c r="HX125" i="28"/>
  <c r="HW159" i="28"/>
  <c r="HX159" i="28"/>
  <c r="HW51" i="28"/>
  <c r="HX51" i="28"/>
  <c r="HW251" i="28"/>
  <c r="HX251" i="28"/>
  <c r="HW204" i="28"/>
  <c r="HX204" i="28"/>
  <c r="HW259" i="28"/>
  <c r="HX259" i="28"/>
  <c r="HX66" i="28"/>
  <c r="HW66" i="28"/>
  <c r="HW301" i="28"/>
  <c r="HX301" i="28"/>
  <c r="HW23" i="28"/>
  <c r="HX23" i="28"/>
  <c r="HW307" i="28"/>
  <c r="HX307" i="28"/>
  <c r="HW140" i="28"/>
  <c r="HX140" i="28"/>
  <c r="HW136" i="28"/>
  <c r="HX136" i="28"/>
  <c r="HX298" i="28"/>
  <c r="HW298" i="28"/>
  <c r="HX274" i="28"/>
  <c r="HW274" i="28"/>
  <c r="HX32" i="28"/>
  <c r="HW32" i="28"/>
  <c r="HX151" i="28"/>
  <c r="HW151" i="28"/>
  <c r="HW196" i="28"/>
  <c r="HX196" i="28"/>
  <c r="HW148" i="28"/>
  <c r="HX148" i="28"/>
  <c r="HW85" i="28"/>
  <c r="HX85" i="28"/>
  <c r="HW92" i="28"/>
  <c r="HX92" i="28"/>
  <c r="HX275" i="28"/>
  <c r="HW275" i="28"/>
  <c r="HX29" i="28"/>
  <c r="HW29" i="28"/>
  <c r="HW294" i="28"/>
  <c r="HX294" i="28"/>
  <c r="HX138" i="28"/>
  <c r="HW138" i="28"/>
  <c r="HW169" i="28"/>
  <c r="HX169" i="28"/>
  <c r="HW225" i="28"/>
  <c r="HX225" i="28"/>
  <c r="HX257" i="28"/>
  <c r="HW257" i="28"/>
  <c r="HW165" i="28"/>
  <c r="HX165" i="28"/>
  <c r="HW195" i="28"/>
  <c r="HX195" i="28"/>
  <c r="HX170" i="28"/>
  <c r="HW170" i="28"/>
  <c r="HW99" i="28"/>
  <c r="HX99" i="28"/>
  <c r="HW232" i="28"/>
  <c r="HX232" i="28"/>
  <c r="HX98" i="28"/>
  <c r="HW98" i="28"/>
  <c r="HW88" i="28"/>
  <c r="HX88" i="28"/>
  <c r="HX188" i="28"/>
  <c r="HW188" i="28"/>
  <c r="HW118" i="28"/>
  <c r="HX118" i="28"/>
  <c r="HW171" i="28"/>
  <c r="HX171" i="28"/>
  <c r="HW115" i="28"/>
  <c r="HX115" i="28"/>
  <c r="HX290" i="28"/>
  <c r="HW290" i="28"/>
  <c r="HW137" i="28"/>
  <c r="HX137" i="28"/>
  <c r="HX306" i="28"/>
  <c r="HW306" i="28"/>
  <c r="HX199" i="28"/>
  <c r="HW199" i="28"/>
  <c r="HW58" i="28"/>
  <c r="HX58" i="28"/>
  <c r="CT192" i="28"/>
  <c r="GZ192" i="28"/>
  <c r="HD192" i="28" s="1"/>
  <c r="HX312" i="28"/>
  <c r="HW312" i="28"/>
  <c r="HW59" i="28"/>
  <c r="HX59" i="28"/>
  <c r="HW26" i="28"/>
  <c r="HX26" i="28"/>
  <c r="HW185" i="28"/>
  <c r="HX185" i="28"/>
  <c r="HW254" i="28"/>
  <c r="HX254" i="28"/>
  <c r="HW203" i="28"/>
  <c r="HX203" i="28"/>
  <c r="HW37" i="28"/>
  <c r="HX37" i="28"/>
  <c r="HX253" i="28"/>
  <c r="HW253" i="28"/>
  <c r="HW288" i="28"/>
  <c r="HX288" i="28"/>
  <c r="HX103" i="28"/>
  <c r="HW103" i="28"/>
  <c r="HW31" i="28"/>
  <c r="HX31" i="28"/>
  <c r="HW168" i="28"/>
  <c r="HX168" i="28"/>
  <c r="HW163" i="28"/>
  <c r="HX163" i="28"/>
  <c r="HX216" i="28"/>
  <c r="HW216" i="28"/>
  <c r="HX22" i="28"/>
  <c r="HW22" i="28"/>
  <c r="HW78" i="28"/>
  <c r="HX78" i="28"/>
  <c r="HW243" i="28"/>
  <c r="HX243" i="28"/>
  <c r="HW202" i="28"/>
  <c r="HX202" i="28"/>
  <c r="HW187" i="28"/>
  <c r="HX187" i="28"/>
  <c r="HW39" i="28"/>
  <c r="HX39" i="28"/>
  <c r="HX252" i="28"/>
  <c r="HW252" i="28"/>
  <c r="HX91" i="28"/>
  <c r="HW91" i="28"/>
  <c r="HW181" i="28"/>
  <c r="HX181" i="28"/>
  <c r="HW267" i="28"/>
  <c r="HX267" i="28"/>
  <c r="HW21" i="28"/>
  <c r="HX21" i="28"/>
  <c r="HX197" i="28"/>
  <c r="HW197" i="28"/>
  <c r="HW214" i="28"/>
  <c r="HX214" i="28"/>
  <c r="HW147" i="28"/>
  <c r="HX147" i="28"/>
  <c r="JI192" i="28"/>
  <c r="HC192" i="28"/>
  <c r="JH192" i="28"/>
  <c r="HF192" i="28"/>
  <c r="HX131" i="28"/>
  <c r="HW131" i="28"/>
  <c r="HX107" i="28"/>
  <c r="HW107" i="28"/>
  <c r="HX269" i="28"/>
  <c r="HW269" i="28"/>
  <c r="HW311" i="28"/>
  <c r="HX311" i="28"/>
  <c r="HX239" i="28"/>
  <c r="HW239" i="28"/>
  <c r="HX70" i="28"/>
  <c r="HW70" i="28"/>
  <c r="HW133" i="28"/>
  <c r="HX133" i="28"/>
  <c r="HW236" i="28"/>
  <c r="HX236" i="28"/>
  <c r="HW182" i="28"/>
  <c r="HX182" i="28"/>
  <c r="HX277" i="28"/>
  <c r="HW277" i="28"/>
  <c r="HW227" i="28"/>
  <c r="HX227" i="28"/>
  <c r="HW80" i="28"/>
  <c r="HX80" i="28"/>
  <c r="HX56" i="28"/>
  <c r="HW56" i="28"/>
  <c r="HW52" i="28"/>
  <c r="HX52" i="28"/>
  <c r="HW120" i="28"/>
  <c r="HX120" i="28"/>
  <c r="HX46" i="28"/>
  <c r="HW46" i="28"/>
  <c r="HW190" i="28"/>
  <c r="HX190" i="28"/>
  <c r="HX250" i="28"/>
  <c r="HW250" i="28"/>
  <c r="HW276" i="28"/>
  <c r="HX276" i="28"/>
  <c r="HW143" i="28"/>
  <c r="HX143" i="28"/>
  <c r="HW291" i="28"/>
  <c r="HX291" i="28"/>
  <c r="HW271" i="28"/>
  <c r="HX271" i="28"/>
  <c r="HX57" i="28"/>
  <c r="HW57" i="28"/>
  <c r="HX109" i="28"/>
  <c r="HW109" i="28"/>
  <c r="HX73" i="28"/>
  <c r="HW73" i="28"/>
  <c r="HW135" i="28"/>
  <c r="HX135" i="28"/>
  <c r="HX17" i="28"/>
  <c r="HW17" i="28"/>
  <c r="HW28" i="28"/>
  <c r="HX28" i="28"/>
  <c r="HX68" i="28"/>
  <c r="HW68" i="28"/>
  <c r="HX149" i="28"/>
  <c r="HW149" i="28"/>
  <c r="HW268" i="28"/>
  <c r="HX268" i="28"/>
  <c r="HX34" i="28"/>
  <c r="HW34" i="28"/>
  <c r="HW62" i="28"/>
  <c r="HX62" i="28"/>
  <c r="HX161" i="28"/>
  <c r="HW161" i="28"/>
  <c r="HX38" i="28"/>
  <c r="HW38" i="28"/>
  <c r="GY193" i="28"/>
  <c r="HA193" i="28" s="1"/>
  <c r="HE193" i="28"/>
  <c r="GX194" i="28"/>
  <c r="HX132" i="28"/>
  <c r="HW132" i="28"/>
  <c r="HX75" i="28"/>
  <c r="HW75" i="28"/>
  <c r="HX234" i="28"/>
  <c r="HW234" i="28"/>
  <c r="HW153" i="28"/>
  <c r="HX153" i="28"/>
  <c r="HX264" i="28"/>
  <c r="HW264" i="28"/>
  <c r="HW201" i="28"/>
  <c r="HX201" i="28"/>
  <c r="HW279" i="28"/>
  <c r="HX279" i="28"/>
  <c r="HX65" i="28"/>
  <c r="HW65" i="28"/>
  <c r="HX82" i="28"/>
  <c r="HW82" i="28"/>
  <c r="HW183" i="28"/>
  <c r="HX183" i="28"/>
  <c r="HX210" i="28"/>
  <c r="HW210" i="28"/>
  <c r="HX175" i="28"/>
  <c r="HW175" i="28"/>
  <c r="HX139" i="28"/>
  <c r="HW139" i="28"/>
  <c r="HX281" i="28"/>
  <c r="HW281" i="28"/>
  <c r="HX79" i="28"/>
  <c r="HW79" i="28"/>
  <c r="HW127" i="28"/>
  <c r="HX127" i="28"/>
  <c r="HW104" i="28"/>
  <c r="HX104" i="28"/>
  <c r="HX157" i="28"/>
  <c r="HW157" i="28"/>
  <c r="HW105" i="28"/>
  <c r="HX105" i="28"/>
  <c r="HX224" i="28"/>
  <c r="HW224" i="28"/>
  <c r="HX265" i="28"/>
  <c r="HW265" i="28"/>
  <c r="HW248" i="28"/>
  <c r="HX248" i="28"/>
  <c r="HW74" i="28"/>
  <c r="HX74" i="28"/>
  <c r="HW249" i="28"/>
  <c r="HX249" i="28"/>
  <c r="HW212" i="28"/>
  <c r="HX212" i="28"/>
  <c r="HW286" i="28"/>
  <c r="HX286" i="28"/>
  <c r="HX217" i="28"/>
  <c r="HW217" i="28"/>
  <c r="HW260" i="28"/>
  <c r="HX260" i="28"/>
  <c r="HX48" i="28"/>
  <c r="HW48" i="28"/>
  <c r="HX295" i="28"/>
  <c r="HW295" i="28"/>
  <c r="HX84" i="28"/>
  <c r="HW84" i="28"/>
  <c r="HX134" i="28"/>
  <c r="HW134" i="28"/>
  <c r="HW222" i="28"/>
  <c r="HX222" i="28"/>
  <c r="HW71" i="28"/>
  <c r="HX71" i="28"/>
  <c r="HW116" i="28"/>
  <c r="HX116" i="28"/>
  <c r="HW144" i="28"/>
  <c r="HX144" i="28"/>
  <c r="HW49" i="28"/>
  <c r="HX49" i="28"/>
  <c r="HX278" i="28"/>
  <c r="HW278" i="28"/>
  <c r="HW117" i="28"/>
  <c r="HX117" i="28"/>
  <c r="HW220" i="28"/>
  <c r="HX220" i="28"/>
  <c r="HW164" i="28"/>
  <c r="HX164" i="28"/>
  <c r="HW30" i="28"/>
  <c r="HX30" i="28"/>
  <c r="HX155" i="28"/>
  <c r="HW155" i="28"/>
  <c r="HX96" i="28"/>
  <c r="HW96" i="28"/>
  <c r="HX245" i="28"/>
  <c r="HW245" i="28"/>
  <c r="HX67" i="28"/>
  <c r="HW67" i="28"/>
  <c r="HW218" i="28"/>
  <c r="HX218" i="28"/>
  <c r="HW145" i="28"/>
  <c r="HX145" i="28"/>
  <c r="HW63" i="28"/>
  <c r="HX63" i="28"/>
  <c r="HW18" i="28"/>
  <c r="HX18" i="28"/>
  <c r="HX150" i="28"/>
  <c r="HW150" i="28"/>
  <c r="HX93" i="28"/>
  <c r="HW93" i="28"/>
  <c r="HX90" i="28"/>
  <c r="HW90" i="28"/>
  <c r="HX122" i="28"/>
  <c r="HW122" i="28"/>
  <c r="HW45" i="28"/>
  <c r="HX45" i="28"/>
  <c r="HX156" i="28"/>
  <c r="HW156" i="28"/>
  <c r="HX174" i="28"/>
  <c r="HW174" i="28"/>
  <c r="HW273" i="28"/>
  <c r="HX273" i="28"/>
  <c r="HX308" i="28"/>
  <c r="HW308" i="28"/>
  <c r="HW305" i="28"/>
  <c r="HX305" i="28"/>
  <c r="HW162" i="28"/>
  <c r="HX162" i="28"/>
  <c r="HX72" i="28"/>
  <c r="HW72" i="28"/>
  <c r="HW121" i="28"/>
  <c r="HX121" i="28"/>
  <c r="HW160" i="28"/>
  <c r="HX160" i="28"/>
  <c r="HX244" i="28"/>
  <c r="HW244" i="28"/>
  <c r="HX186" i="28"/>
  <c r="HW186" i="28"/>
  <c r="HW173" i="28"/>
  <c r="HX173" i="28"/>
  <c r="HX60" i="28"/>
  <c r="HW60" i="28"/>
  <c r="HW111" i="28"/>
  <c r="HX111" i="28"/>
  <c r="GZ193" i="28" l="1"/>
  <c r="HD193" i="28" s="1"/>
  <c r="CT193" i="28"/>
  <c r="HF193" i="28"/>
  <c r="JI193" i="28"/>
  <c r="HC193" i="28"/>
  <c r="JH193" i="28"/>
  <c r="HE194" i="28"/>
  <c r="GX195" i="28"/>
  <c r="GY194" i="28"/>
  <c r="HA194" i="28" s="1"/>
  <c r="GY195" i="28" l="1"/>
  <c r="HA195" i="28" s="1"/>
  <c r="GZ195" i="28" s="1"/>
  <c r="HD195" i="28" s="1"/>
  <c r="GX196" i="28"/>
  <c r="HE195" i="28"/>
  <c r="GZ194" i="28"/>
  <c r="HD194" i="28" s="1"/>
  <c r="CT194" i="28"/>
  <c r="HF194" i="28"/>
  <c r="JI194" i="28"/>
  <c r="JH194" i="28"/>
  <c r="HC194" i="28"/>
  <c r="JI195" i="28" l="1"/>
  <c r="JH195" i="28"/>
  <c r="HC195" i="28"/>
  <c r="HF195" i="28"/>
  <c r="GX197" i="28"/>
  <c r="HE196" i="28"/>
  <c r="GY196" i="28"/>
  <c r="HA196" i="28" s="1"/>
  <c r="GZ196" i="28" s="1"/>
  <c r="HD196" i="28" s="1"/>
  <c r="GX198" i="28" l="1"/>
  <c r="HE197" i="28"/>
  <c r="GY197" i="28"/>
  <c r="HA197" i="28" s="1"/>
  <c r="GZ197" i="28" s="1"/>
  <c r="HD197" i="28" s="1"/>
  <c r="HC196" i="28"/>
  <c r="HF196" i="28"/>
  <c r="JH196" i="28"/>
  <c r="JI196" i="28"/>
  <c r="HF197" i="28" l="1"/>
  <c r="JI197" i="28"/>
  <c r="JH197" i="28"/>
  <c r="HC197" i="28"/>
  <c r="GX199" i="28"/>
  <c r="HE198" i="28"/>
  <c r="GY198" i="28"/>
  <c r="HA198" i="28" s="1"/>
  <c r="GZ198" i="28" s="1"/>
  <c r="HD198" i="28" s="1"/>
  <c r="JH198" i="28" l="1"/>
  <c r="HC198" i="28"/>
  <c r="HF198" i="28"/>
  <c r="JI198" i="28"/>
  <c r="GY199" i="28"/>
  <c r="HA199" i="28" s="1"/>
  <c r="GZ199" i="28" s="1"/>
  <c r="HD199" i="28" s="1"/>
  <c r="GX200" i="28"/>
  <c r="HE199" i="28"/>
  <c r="HC199" i="28" l="1"/>
  <c r="HF199" i="28"/>
  <c r="JH199" i="28"/>
  <c r="JI199" i="28"/>
  <c r="GX201" i="28"/>
  <c r="HE200" i="28"/>
  <c r="GY200" i="28"/>
  <c r="HA200" i="28" s="1"/>
  <c r="GZ200" i="28" s="1"/>
  <c r="HD200" i="28" s="1"/>
  <c r="HC200" i="28" l="1"/>
  <c r="HF200" i="28"/>
  <c r="JH200" i="28"/>
  <c r="JI200" i="28"/>
  <c r="GX202" i="28"/>
  <c r="GY201" i="28"/>
  <c r="HA201" i="28" s="1"/>
  <c r="GZ201" i="28" s="1"/>
  <c r="HD201" i="28" s="1"/>
  <c r="HE201" i="28"/>
  <c r="HC201" i="28" l="1"/>
  <c r="JI201" i="28"/>
  <c r="JH201" i="28"/>
  <c r="HF201" i="28"/>
  <c r="GX203" i="28"/>
  <c r="GY202" i="28"/>
  <c r="HA202" i="28" s="1"/>
  <c r="GZ202" i="28" s="1"/>
  <c r="HD202" i="28" s="1"/>
  <c r="HE202" i="28"/>
  <c r="HF202" i="28" l="1"/>
  <c r="JH202" i="28"/>
  <c r="HC202" i="28"/>
  <c r="JI202" i="28"/>
  <c r="GY203" i="28"/>
  <c r="HA203" i="28" s="1"/>
  <c r="GZ203" i="28" s="1"/>
  <c r="HD203" i="28" s="1"/>
  <c r="GX204" i="28"/>
  <c r="HE203" i="28"/>
  <c r="HF203" i="28" l="1"/>
  <c r="HC203" i="28"/>
  <c r="JI203" i="28"/>
  <c r="JH203" i="28"/>
  <c r="HE204" i="28"/>
  <c r="GX205" i="28"/>
  <c r="GY204" i="28"/>
  <c r="HA204" i="28" s="1"/>
  <c r="GZ204" i="28" s="1"/>
  <c r="HD204" i="28" s="1"/>
  <c r="HE205" i="28" l="1"/>
  <c r="GX206" i="28"/>
  <c r="GY205" i="28"/>
  <c r="HA205" i="28" s="1"/>
  <c r="GZ205" i="28" s="1"/>
  <c r="HD205" i="28" s="1"/>
  <c r="HC204" i="28"/>
  <c r="HF204" i="28"/>
  <c r="JI204" i="28"/>
  <c r="JH204" i="28"/>
  <c r="GX207" i="28" l="1"/>
  <c r="HE206" i="28"/>
  <c r="GY206" i="28"/>
  <c r="HA206" i="28" s="1"/>
  <c r="GZ206" i="28" s="1"/>
  <c r="HD206" i="28" s="1"/>
  <c r="HF205" i="28"/>
  <c r="HC205" i="28"/>
  <c r="JI205" i="28"/>
  <c r="JH205" i="28"/>
  <c r="HF206" i="28" l="1"/>
  <c r="HC206" i="28"/>
  <c r="JI206" i="28"/>
  <c r="JH206" i="28"/>
  <c r="GY207" i="28"/>
  <c r="HA207" i="28" s="1"/>
  <c r="GZ207" i="28" s="1"/>
  <c r="HD207" i="28" s="1"/>
  <c r="HE207" i="28"/>
  <c r="GX208" i="28"/>
  <c r="GX209" i="28" l="1"/>
  <c r="HE208" i="28"/>
  <c r="GY208" i="28"/>
  <c r="HA208" i="28" s="1"/>
  <c r="GZ208" i="28" s="1"/>
  <c r="HD208" i="28" s="1"/>
  <c r="HF207" i="28"/>
  <c r="HC207" i="28"/>
  <c r="JH207" i="28"/>
  <c r="JI207" i="28"/>
  <c r="JH208" i="28" l="1"/>
  <c r="HF208" i="28"/>
  <c r="HC208" i="28"/>
  <c r="JI208" i="28"/>
  <c r="GY209" i="28"/>
  <c r="HA209" i="28" s="1"/>
  <c r="GZ209" i="28" s="1"/>
  <c r="HD209" i="28" s="1"/>
  <c r="HE209" i="28"/>
  <c r="GX210" i="28"/>
  <c r="HE210" i="28" l="1"/>
  <c r="GX211" i="28"/>
  <c r="GY210" i="28"/>
  <c r="HA210" i="28" s="1"/>
  <c r="GZ210" i="28" s="1"/>
  <c r="HD210" i="28" s="1"/>
  <c r="JH209" i="28"/>
  <c r="JI209" i="28"/>
  <c r="HF209" i="28"/>
  <c r="HC209" i="28"/>
  <c r="GX212" i="28" l="1"/>
  <c r="HE211" i="28"/>
  <c r="GY211" i="28"/>
  <c r="HA211" i="28" s="1"/>
  <c r="GZ211" i="28" s="1"/>
  <c r="HD211" i="28" s="1"/>
  <c r="JH210" i="28"/>
  <c r="HC210" i="28"/>
  <c r="HF210" i="28"/>
  <c r="JI210" i="28"/>
  <c r="JH211" i="28" l="1"/>
  <c r="HC211" i="28"/>
  <c r="JI211" i="28"/>
  <c r="HF211" i="28"/>
  <c r="GY212" i="28"/>
  <c r="HA212" i="28" s="1"/>
  <c r="GZ212" i="28" s="1"/>
  <c r="HD212" i="28" s="1"/>
  <c r="HE212" i="28"/>
  <c r="GX213" i="28"/>
  <c r="GY213" i="28" l="1"/>
  <c r="HA213" i="28" s="1"/>
  <c r="GZ213" i="28" s="1"/>
  <c r="HD213" i="28" s="1"/>
  <c r="GX214" i="28"/>
  <c r="HE213" i="28"/>
  <c r="JH212" i="28"/>
  <c r="HC212" i="28"/>
  <c r="JI212" i="28"/>
  <c r="HF212" i="28"/>
  <c r="JI213" i="28" l="1"/>
  <c r="JH213" i="28"/>
  <c r="HC213" i="28"/>
  <c r="HF213" i="28"/>
  <c r="GX215" i="28"/>
  <c r="GY214" i="28"/>
  <c r="HA214" i="28" s="1"/>
  <c r="GZ214" i="28" s="1"/>
  <c r="HD214" i="28" s="1"/>
  <c r="HE214" i="28"/>
  <c r="HC214" i="28" l="1"/>
  <c r="JI214" i="28"/>
  <c r="JH214" i="28"/>
  <c r="HF214" i="28"/>
  <c r="HE215" i="28"/>
  <c r="GX216" i="28"/>
  <c r="GY215" i="28"/>
  <c r="HA215" i="28" s="1"/>
  <c r="GZ215" i="28" s="1"/>
  <c r="HD215" i="28" s="1"/>
  <c r="HE216" i="28" l="1"/>
  <c r="GX217" i="28"/>
  <c r="GY216" i="28"/>
  <c r="HA216" i="28" s="1"/>
  <c r="GZ216" i="28" s="1"/>
  <c r="HD216" i="28" s="1"/>
  <c r="HC215" i="28"/>
  <c r="JI215" i="28"/>
  <c r="JH215" i="28"/>
  <c r="HF215" i="28"/>
  <c r="HE217" i="28" l="1"/>
  <c r="GY217" i="28"/>
  <c r="HA217" i="28" s="1"/>
  <c r="GZ217" i="28" s="1"/>
  <c r="HD217" i="28" s="1"/>
  <c r="GX218" i="28"/>
  <c r="JI216" i="28"/>
  <c r="HF216" i="28"/>
  <c r="HC216" i="28"/>
  <c r="JH216" i="28"/>
  <c r="GY218" i="28" l="1"/>
  <c r="HA218" i="28" s="1"/>
  <c r="GZ218" i="28" s="1"/>
  <c r="HD218" i="28" s="1"/>
  <c r="GX219" i="28"/>
  <c r="HE218" i="28"/>
  <c r="HF217" i="28"/>
  <c r="HC217" i="28"/>
  <c r="JH217" i="28"/>
  <c r="JI217" i="28"/>
  <c r="HC218" i="28" l="1"/>
  <c r="JH218" i="28"/>
  <c r="JI218" i="28"/>
  <c r="HF218" i="28"/>
  <c r="HE219" i="28"/>
  <c r="GX220" i="28"/>
  <c r="GY219" i="28"/>
  <c r="HA219" i="28" s="1"/>
  <c r="GZ219" i="28" s="1"/>
  <c r="HD219" i="28" s="1"/>
  <c r="HE220" i="28" l="1"/>
  <c r="GX221" i="28"/>
  <c r="GY220" i="28"/>
  <c r="HA220" i="28" s="1"/>
  <c r="GZ220" i="28" s="1"/>
  <c r="HD220" i="28" s="1"/>
  <c r="HF219" i="28"/>
  <c r="JI219" i="28"/>
  <c r="HC219" i="28"/>
  <c r="JH219" i="28"/>
  <c r="HE221" i="28" l="1"/>
  <c r="GX222" i="28"/>
  <c r="GY221" i="28"/>
  <c r="HA221" i="28" s="1"/>
  <c r="GZ221" i="28" s="1"/>
  <c r="HD221" i="28" s="1"/>
  <c r="HF220" i="28"/>
  <c r="JH220" i="28"/>
  <c r="HC220" i="28"/>
  <c r="JI220" i="28"/>
  <c r="GX223" i="28" l="1"/>
  <c r="HE222" i="28"/>
  <c r="GY222" i="28"/>
  <c r="HA222" i="28" s="1"/>
  <c r="GZ222" i="28" s="1"/>
  <c r="HD222" i="28" s="1"/>
  <c r="HC221" i="28"/>
  <c r="JI221" i="28"/>
  <c r="HF221" i="28"/>
  <c r="JH221" i="28"/>
  <c r="JH222" i="28" l="1"/>
  <c r="HF222" i="28"/>
  <c r="JI222" i="28"/>
  <c r="HC222" i="28"/>
  <c r="GY223" i="28"/>
  <c r="HA223" i="28" s="1"/>
  <c r="GZ223" i="28" s="1"/>
  <c r="HD223" i="28" s="1"/>
  <c r="HE223" i="28"/>
  <c r="GX224" i="28"/>
  <c r="HE224" i="28" l="1"/>
  <c r="GX225" i="28"/>
  <c r="GY224" i="28"/>
  <c r="HA224" i="28" s="1"/>
  <c r="GZ224" i="28" s="1"/>
  <c r="HD224" i="28" s="1"/>
  <c r="JI223" i="28"/>
  <c r="HF223" i="28"/>
  <c r="HC223" i="28"/>
  <c r="JH223" i="28"/>
  <c r="GY225" i="28" l="1"/>
  <c r="HA225" i="28" s="1"/>
  <c r="GZ225" i="28" s="1"/>
  <c r="HD225" i="28" s="1"/>
  <c r="GX226" i="28"/>
  <c r="HE225" i="28"/>
  <c r="JI224" i="28"/>
  <c r="JH224" i="28"/>
  <c r="HF224" i="28"/>
  <c r="HC224" i="28"/>
  <c r="HC225" i="28" l="1"/>
  <c r="JI225" i="28"/>
  <c r="HF225" i="28"/>
  <c r="JH225" i="28"/>
  <c r="GX227" i="28"/>
  <c r="GY226" i="28"/>
  <c r="HA226" i="28" s="1"/>
  <c r="GZ226" i="28" s="1"/>
  <c r="HD226" i="28" s="1"/>
  <c r="HE226" i="28"/>
  <c r="JI226" i="28" l="1"/>
  <c r="JH226" i="28"/>
  <c r="HC226" i="28"/>
  <c r="HF226" i="28"/>
  <c r="HE227" i="28"/>
  <c r="GY227" i="28"/>
  <c r="HA227" i="28" s="1"/>
  <c r="GZ227" i="28" s="1"/>
  <c r="HD227" i="28" s="1"/>
  <c r="GX228" i="28"/>
  <c r="GX229" i="28" l="1"/>
  <c r="GY228" i="28"/>
  <c r="HA228" i="28" s="1"/>
  <c r="GZ228" i="28" s="1"/>
  <c r="HD228" i="28" s="1"/>
  <c r="HE228" i="28"/>
  <c r="HF227" i="28"/>
  <c r="JI227" i="28"/>
  <c r="JH227" i="28"/>
  <c r="HC227" i="28"/>
  <c r="JI228" i="28" l="1"/>
  <c r="HC228" i="28"/>
  <c r="HF228" i="28"/>
  <c r="JH228" i="28"/>
  <c r="GX230" i="28"/>
  <c r="HE229" i="28"/>
  <c r="GY229" i="28"/>
  <c r="HA229" i="28" s="1"/>
  <c r="GZ229" i="28" s="1"/>
  <c r="HD229" i="28" s="1"/>
  <c r="HC229" i="28" l="1"/>
  <c r="JH229" i="28"/>
  <c r="HF229" i="28"/>
  <c r="JI229" i="28"/>
  <c r="GY230" i="28"/>
  <c r="HA230" i="28" s="1"/>
  <c r="GZ230" i="28" s="1"/>
  <c r="HD230" i="28" s="1"/>
  <c r="HE230" i="28"/>
  <c r="GX231" i="28"/>
  <c r="GX232" i="28" l="1"/>
  <c r="HE231" i="28"/>
  <c r="GY231" i="28"/>
  <c r="HA231" i="28" s="1"/>
  <c r="GZ231" i="28" s="1"/>
  <c r="HD231" i="28" s="1"/>
  <c r="JH230" i="28"/>
  <c r="HF230" i="28"/>
  <c r="JI230" i="28"/>
  <c r="HC230" i="28"/>
  <c r="JI231" i="28" l="1"/>
  <c r="HC231" i="28"/>
  <c r="HF231" i="28"/>
  <c r="JH231" i="28"/>
  <c r="HE232" i="28"/>
  <c r="GY232" i="28"/>
  <c r="HA232" i="28" s="1"/>
  <c r="GZ232" i="28" s="1"/>
  <c r="HD232" i="28" s="1"/>
  <c r="GX233" i="28"/>
  <c r="GY233" i="28" l="1"/>
  <c r="HA233" i="28" s="1"/>
  <c r="GZ233" i="28" s="1"/>
  <c r="HD233" i="28" s="1"/>
  <c r="HE233" i="28"/>
  <c r="GX234" i="28"/>
  <c r="HC232" i="28"/>
  <c r="JI232" i="28"/>
  <c r="JH232" i="28"/>
  <c r="HF232" i="28"/>
  <c r="GX235" i="28" l="1"/>
  <c r="HE234" i="28"/>
  <c r="GY234" i="28"/>
  <c r="HA234" i="28" s="1"/>
  <c r="GZ234" i="28" s="1"/>
  <c r="HD234" i="28" s="1"/>
  <c r="HF233" i="28"/>
  <c r="JI233" i="28"/>
  <c r="JH233" i="28"/>
  <c r="HC233" i="28"/>
  <c r="HC234" i="28" l="1"/>
  <c r="JI234" i="28"/>
  <c r="JH234" i="28"/>
  <c r="HF234" i="28"/>
  <c r="GY235" i="28"/>
  <c r="HA235" i="28" s="1"/>
  <c r="GZ235" i="28" s="1"/>
  <c r="HD235" i="28" s="1"/>
  <c r="HE235" i="28"/>
  <c r="GX236" i="28"/>
  <c r="GY236" i="28" l="1"/>
  <c r="HA236" i="28" s="1"/>
  <c r="GZ236" i="28" s="1"/>
  <c r="HD236" i="28" s="1"/>
  <c r="GX237" i="28"/>
  <c r="HE236" i="28"/>
  <c r="HF235" i="28"/>
  <c r="HC235" i="28"/>
  <c r="JI235" i="28"/>
  <c r="JH235" i="28"/>
  <c r="JI236" i="28" l="1"/>
  <c r="JH236" i="28"/>
  <c r="HC236" i="28"/>
  <c r="HF236" i="28"/>
  <c r="HE237" i="28"/>
  <c r="GY237" i="28"/>
  <c r="HA237" i="28" s="1"/>
  <c r="GZ237" i="28" s="1"/>
  <c r="HD237" i="28" s="1"/>
  <c r="GX238" i="28"/>
  <c r="HE238" i="28" l="1"/>
  <c r="GY238" i="28"/>
  <c r="HA238" i="28" s="1"/>
  <c r="GZ238" i="28" s="1"/>
  <c r="HD238" i="28" s="1"/>
  <c r="GX239" i="28"/>
  <c r="JI237" i="28"/>
  <c r="HC237" i="28"/>
  <c r="JH237" i="28"/>
  <c r="HF237" i="28"/>
  <c r="GX240" i="28" l="1"/>
  <c r="HE239" i="28"/>
  <c r="GY239" i="28"/>
  <c r="HA239" i="28" s="1"/>
  <c r="GZ239" i="28" s="1"/>
  <c r="HD239" i="28" s="1"/>
  <c r="HC238" i="28"/>
  <c r="JH238" i="28"/>
  <c r="HF238" i="28"/>
  <c r="JI238" i="28"/>
  <c r="JI239" i="28" l="1"/>
  <c r="JH239" i="28"/>
  <c r="HF239" i="28"/>
  <c r="HC239" i="28"/>
  <c r="GX241" i="28"/>
  <c r="GY240" i="28"/>
  <c r="HA240" i="28" s="1"/>
  <c r="GZ240" i="28" s="1"/>
  <c r="HD240" i="28" s="1"/>
  <c r="HE240" i="28"/>
  <c r="HF240" i="28" l="1"/>
  <c r="HC240" i="28"/>
  <c r="JI240" i="28"/>
  <c r="JH240" i="28"/>
  <c r="GY241" i="28"/>
  <c r="HA241" i="28" s="1"/>
  <c r="GZ241" i="28" s="1"/>
  <c r="HD241" i="28" s="1"/>
  <c r="GX242" i="28"/>
  <c r="HE241" i="28"/>
  <c r="JI241" i="28" l="1"/>
  <c r="JH241" i="28"/>
  <c r="HC241" i="28"/>
  <c r="HF241" i="28"/>
  <c r="GX243" i="28"/>
  <c r="GY242" i="28"/>
  <c r="HA242" i="28" s="1"/>
  <c r="GZ242" i="28" s="1"/>
  <c r="HD242" i="28" s="1"/>
  <c r="HE242" i="28"/>
  <c r="HC242" i="28" l="1"/>
  <c r="JH242" i="28"/>
  <c r="JI242" i="28"/>
  <c r="HF242" i="28"/>
  <c r="GY243" i="28"/>
  <c r="HA243" i="28" s="1"/>
  <c r="GZ243" i="28" s="1"/>
  <c r="HD243" i="28" s="1"/>
  <c r="GX244" i="28"/>
  <c r="HE243" i="28"/>
  <c r="HC243" i="28" l="1"/>
  <c r="JH243" i="28"/>
  <c r="HF243" i="28"/>
  <c r="JI243" i="28"/>
  <c r="HE244" i="28"/>
  <c r="GX245" i="28"/>
  <c r="GY244" i="28"/>
  <c r="HA244" i="28" s="1"/>
  <c r="GZ244" i="28" s="1"/>
  <c r="HD244" i="28" s="1"/>
  <c r="GX246" i="28" l="1"/>
  <c r="GY245" i="28"/>
  <c r="HA245" i="28" s="1"/>
  <c r="GZ245" i="28" s="1"/>
  <c r="HD245" i="28" s="1"/>
  <c r="HE245" i="28"/>
  <c r="JH244" i="28"/>
  <c r="HC244" i="28"/>
  <c r="HF244" i="28"/>
  <c r="JI244" i="28"/>
  <c r="HF245" i="28" l="1"/>
  <c r="JI245" i="28"/>
  <c r="HC245" i="28"/>
  <c r="JH245" i="28"/>
  <c r="GX247" i="28"/>
  <c r="GY246" i="28"/>
  <c r="HA246" i="28" s="1"/>
  <c r="GZ246" i="28" s="1"/>
  <c r="HD246" i="28" s="1"/>
  <c r="HE246" i="28"/>
  <c r="GY247" i="28" l="1"/>
  <c r="HA247" i="28" s="1"/>
  <c r="GZ247" i="28" s="1"/>
  <c r="HD247" i="28" s="1"/>
  <c r="HE247" i="28"/>
  <c r="GX248" i="28"/>
  <c r="JI246" i="28"/>
  <c r="HC246" i="28"/>
  <c r="JH246" i="28"/>
  <c r="HF246" i="28"/>
  <c r="HE248" i="28" l="1"/>
  <c r="GY248" i="28"/>
  <c r="HA248" i="28" s="1"/>
  <c r="GZ248" i="28" s="1"/>
  <c r="HD248" i="28" s="1"/>
  <c r="GX249" i="28"/>
  <c r="HF247" i="28"/>
  <c r="HC247" i="28"/>
  <c r="JH247" i="28"/>
  <c r="JI247" i="28"/>
  <c r="GX250" i="28" l="1"/>
  <c r="HE249" i="28"/>
  <c r="GY249" i="28"/>
  <c r="HA249" i="28" s="1"/>
  <c r="GZ249" i="28" s="1"/>
  <c r="HD249" i="28" s="1"/>
  <c r="HF248" i="28"/>
  <c r="JI248" i="28"/>
  <c r="HC248" i="28"/>
  <c r="JH248" i="28"/>
  <c r="HC249" i="28" l="1"/>
  <c r="HF249" i="28"/>
  <c r="JH249" i="28"/>
  <c r="JI249" i="28"/>
  <c r="HE250" i="28"/>
  <c r="GY250" i="28"/>
  <c r="HA250" i="28" s="1"/>
  <c r="GZ250" i="28" s="1"/>
  <c r="HD250" i="28" s="1"/>
  <c r="GX251" i="28"/>
  <c r="GX252" i="28" l="1"/>
  <c r="HE251" i="28"/>
  <c r="GY251" i="28"/>
  <c r="HA251" i="28" s="1"/>
  <c r="GZ251" i="28" s="1"/>
  <c r="HD251" i="28" s="1"/>
  <c r="HC250" i="28"/>
  <c r="JH250" i="28"/>
  <c r="JI250" i="28"/>
  <c r="HF250" i="28"/>
  <c r="HF251" i="28" l="1"/>
  <c r="JH251" i="28"/>
  <c r="HC251" i="28"/>
  <c r="JI251" i="28"/>
  <c r="GY252" i="28"/>
  <c r="HA252" i="28" s="1"/>
  <c r="GZ252" i="28" s="1"/>
  <c r="HD252" i="28" s="1"/>
  <c r="GX253" i="28"/>
  <c r="HE252" i="28"/>
  <c r="JH252" i="28" l="1"/>
  <c r="HC252" i="28"/>
  <c r="JI252" i="28"/>
  <c r="HF252" i="28"/>
  <c r="GX254" i="28"/>
  <c r="HE253" i="28"/>
  <c r="GY253" i="28"/>
  <c r="HA253" i="28" s="1"/>
  <c r="GZ253" i="28" s="1"/>
  <c r="HD253" i="28" s="1"/>
  <c r="GX255" i="28" l="1"/>
  <c r="GY254" i="28"/>
  <c r="HA254" i="28" s="1"/>
  <c r="GZ254" i="28" s="1"/>
  <c r="HD254" i="28" s="1"/>
  <c r="HE254" i="28"/>
  <c r="JI253" i="28"/>
  <c r="JH253" i="28"/>
  <c r="HC253" i="28"/>
  <c r="HF253" i="28"/>
  <c r="JI254" i="28" l="1"/>
  <c r="HC254" i="28"/>
  <c r="JH254" i="28"/>
  <c r="HF254" i="28"/>
  <c r="HE255" i="28"/>
  <c r="GY255" i="28"/>
  <c r="HA255" i="28" s="1"/>
  <c r="GZ255" i="28" s="1"/>
  <c r="HD255" i="28" s="1"/>
  <c r="GX256" i="28"/>
  <c r="HE256" i="28" l="1"/>
  <c r="GX257" i="28"/>
  <c r="GY256" i="28"/>
  <c r="HA256" i="28" s="1"/>
  <c r="GZ256" i="28" s="1"/>
  <c r="HD256" i="28" s="1"/>
  <c r="JI255" i="28"/>
  <c r="HC255" i="28"/>
  <c r="HF255" i="28"/>
  <c r="JH255" i="28"/>
  <c r="GX258" i="28" l="1"/>
  <c r="GY257" i="28"/>
  <c r="HA257" i="28" s="1"/>
  <c r="GZ257" i="28" s="1"/>
  <c r="HD257" i="28" s="1"/>
  <c r="HE257" i="28"/>
  <c r="JH256" i="28"/>
  <c r="HF256" i="28"/>
  <c r="JI256" i="28"/>
  <c r="HC256" i="28"/>
  <c r="JH257" i="28" l="1"/>
  <c r="JI257" i="28"/>
  <c r="HF257" i="28"/>
  <c r="HC257" i="28"/>
  <c r="GY258" i="28"/>
  <c r="HA258" i="28" s="1"/>
  <c r="GZ258" i="28" s="1"/>
  <c r="HD258" i="28" s="1"/>
  <c r="HE258" i="28"/>
  <c r="GX259" i="28"/>
  <c r="HF258" i="28" l="1"/>
  <c r="JI258" i="28"/>
  <c r="JH258" i="28"/>
  <c r="HC258" i="28"/>
  <c r="GY259" i="28"/>
  <c r="HA259" i="28" s="1"/>
  <c r="GZ259" i="28" s="1"/>
  <c r="HD259" i="28" s="1"/>
  <c r="GX260" i="28"/>
  <c r="HE259" i="28"/>
  <c r="JI259" i="28" l="1"/>
  <c r="HC259" i="28"/>
  <c r="JH259" i="28"/>
  <c r="HF259" i="28"/>
  <c r="GX261" i="28"/>
  <c r="HE260" i="28"/>
  <c r="GY260" i="28"/>
  <c r="HA260" i="28" s="1"/>
  <c r="GZ260" i="28" s="1"/>
  <c r="HD260" i="28" s="1"/>
  <c r="GY261" i="28" l="1"/>
  <c r="HA261" i="28" s="1"/>
  <c r="GZ261" i="28" s="1"/>
  <c r="HD261" i="28" s="1"/>
  <c r="HE261" i="28"/>
  <c r="GX262" i="28"/>
  <c r="HC260" i="28"/>
  <c r="HF260" i="28"/>
  <c r="JI260" i="28"/>
  <c r="JH260" i="28"/>
  <c r="GX263" i="28" l="1"/>
  <c r="GY262" i="28"/>
  <c r="HA262" i="28" s="1"/>
  <c r="GZ262" i="28" s="1"/>
  <c r="HD262" i="28" s="1"/>
  <c r="HE262" i="28"/>
  <c r="HC261" i="28"/>
  <c r="JI261" i="28"/>
  <c r="HF261" i="28"/>
  <c r="JH261" i="28"/>
  <c r="HF262" i="28" l="1"/>
  <c r="HC262" i="28"/>
  <c r="JI262" i="28"/>
  <c r="JH262" i="28"/>
  <c r="HE263" i="28"/>
  <c r="GX264" i="28"/>
  <c r="GY263" i="28"/>
  <c r="HA263" i="28" s="1"/>
  <c r="GZ263" i="28" s="1"/>
  <c r="HD263" i="28" s="1"/>
  <c r="JI263" i="28" l="1"/>
  <c r="HF263" i="28"/>
  <c r="JH263" i="28"/>
  <c r="HC263" i="28"/>
  <c r="GX265" i="28"/>
  <c r="HE264" i="28"/>
  <c r="GY264" i="28"/>
  <c r="HA264" i="28" s="1"/>
  <c r="GZ264" i="28" s="1"/>
  <c r="HD264" i="28" s="1"/>
  <c r="HC264" i="28" l="1"/>
  <c r="JI264" i="28"/>
  <c r="JH264" i="28"/>
  <c r="HF264" i="28"/>
  <c r="GY265" i="28"/>
  <c r="HA265" i="28" s="1"/>
  <c r="GZ265" i="28" s="1"/>
  <c r="HD265" i="28" s="1"/>
  <c r="HE265" i="28"/>
  <c r="GX266" i="28"/>
  <c r="GX267" i="28" l="1"/>
  <c r="GY266" i="28"/>
  <c r="HA266" i="28" s="1"/>
  <c r="GZ266" i="28" s="1"/>
  <c r="HD266" i="28" s="1"/>
  <c r="HE266" i="28"/>
  <c r="HC265" i="28"/>
  <c r="HF265" i="28"/>
  <c r="JI265" i="28"/>
  <c r="JH265" i="28"/>
  <c r="HC266" i="28" l="1"/>
  <c r="JH266" i="28"/>
  <c r="JI266" i="28"/>
  <c r="HF266" i="28"/>
  <c r="GY267" i="28"/>
  <c r="HA267" i="28" s="1"/>
  <c r="GZ267" i="28" s="1"/>
  <c r="HD267" i="28" s="1"/>
  <c r="HE267" i="28"/>
  <c r="GX268" i="28"/>
  <c r="GY268" i="28" l="1"/>
  <c r="HA268" i="28" s="1"/>
  <c r="GZ268" i="28" s="1"/>
  <c r="HD268" i="28" s="1"/>
  <c r="GX269" i="28"/>
  <c r="HE268" i="28"/>
  <c r="JI267" i="28"/>
  <c r="HC267" i="28"/>
  <c r="JH267" i="28"/>
  <c r="HF267" i="28"/>
  <c r="JI268" i="28" l="1"/>
  <c r="JH268" i="28"/>
  <c r="HC268" i="28"/>
  <c r="HF268" i="28"/>
  <c r="GY269" i="28"/>
  <c r="HA269" i="28" s="1"/>
  <c r="GZ269" i="28" s="1"/>
  <c r="HD269" i="28" s="1"/>
  <c r="HE269" i="28"/>
  <c r="GX270" i="28"/>
  <c r="HE270" i="28" l="1"/>
  <c r="GY270" i="28"/>
  <c r="HA270" i="28" s="1"/>
  <c r="GZ270" i="28" s="1"/>
  <c r="HD270" i="28" s="1"/>
  <c r="GX271" i="28"/>
  <c r="JH269" i="28"/>
  <c r="JI269" i="28"/>
  <c r="HF269" i="28"/>
  <c r="HC269" i="28"/>
  <c r="GY271" i="28" l="1"/>
  <c r="HA271" i="28" s="1"/>
  <c r="GZ271" i="28" s="1"/>
  <c r="HD271" i="28" s="1"/>
  <c r="HE271" i="28"/>
  <c r="GX272" i="28"/>
  <c r="JH270" i="28"/>
  <c r="HC270" i="28"/>
  <c r="JI270" i="28"/>
  <c r="HF270" i="28"/>
  <c r="GY272" i="28" l="1"/>
  <c r="HA272" i="28" s="1"/>
  <c r="GZ272" i="28" s="1"/>
  <c r="HD272" i="28" s="1"/>
  <c r="GX273" i="28"/>
  <c r="HE272" i="28"/>
  <c r="HF271" i="28"/>
  <c r="HC271" i="28"/>
  <c r="JH271" i="28"/>
  <c r="JI271" i="28"/>
  <c r="HC272" i="28" l="1"/>
  <c r="JI272" i="28"/>
  <c r="JH272" i="28"/>
  <c r="HF272" i="28"/>
  <c r="GX274" i="28"/>
  <c r="GY273" i="28"/>
  <c r="HA273" i="28" s="1"/>
  <c r="GZ273" i="28" s="1"/>
  <c r="HD273" i="28" s="1"/>
  <c r="HE273" i="28"/>
  <c r="JI273" i="28" l="1"/>
  <c r="JH273" i="28"/>
  <c r="HC273" i="28"/>
  <c r="HF273" i="28"/>
  <c r="GX275" i="28"/>
  <c r="HE274" i="28"/>
  <c r="GY274" i="28"/>
  <c r="HA274" i="28" s="1"/>
  <c r="GZ274" i="28" s="1"/>
  <c r="HD274" i="28" s="1"/>
  <c r="HE275" i="28" l="1"/>
  <c r="GX276" i="28"/>
  <c r="GY275" i="28"/>
  <c r="HA275" i="28" s="1"/>
  <c r="GZ275" i="28" s="1"/>
  <c r="HD275" i="28" s="1"/>
  <c r="HC274" i="28"/>
  <c r="JH274" i="28"/>
  <c r="HF274" i="28"/>
  <c r="JI274" i="28"/>
  <c r="GX277" i="28" l="1"/>
  <c r="GY276" i="28"/>
  <c r="HA276" i="28" s="1"/>
  <c r="GZ276" i="28" s="1"/>
  <c r="HD276" i="28" s="1"/>
  <c r="HE276" i="28"/>
  <c r="HF275" i="28"/>
  <c r="JI275" i="28"/>
  <c r="HC275" i="28"/>
  <c r="JH275" i="28"/>
  <c r="HC276" i="28" l="1"/>
  <c r="JH276" i="28"/>
  <c r="HF276" i="28"/>
  <c r="JI276" i="28"/>
  <c r="HE277" i="28"/>
  <c r="GY277" i="28"/>
  <c r="HA277" i="28" s="1"/>
  <c r="GZ277" i="28" s="1"/>
  <c r="HD277" i="28" s="1"/>
  <c r="GX278" i="28"/>
  <c r="HE278" i="28" l="1"/>
  <c r="GX279" i="28"/>
  <c r="GY278" i="28"/>
  <c r="HA278" i="28" s="1"/>
  <c r="GZ278" i="28" s="1"/>
  <c r="HD278" i="28" s="1"/>
  <c r="JH277" i="28"/>
  <c r="HC277" i="28"/>
  <c r="JI277" i="28"/>
  <c r="HF277" i="28"/>
  <c r="GY279" i="28" l="1"/>
  <c r="HA279" i="28" s="1"/>
  <c r="GZ279" i="28" s="1"/>
  <c r="HD279" i="28" s="1"/>
  <c r="GX280" i="28"/>
  <c r="HE279" i="28"/>
  <c r="HC278" i="28"/>
  <c r="JH278" i="28"/>
  <c r="JI278" i="28"/>
  <c r="HF278" i="28"/>
  <c r="HC279" i="28" l="1"/>
  <c r="JI279" i="28"/>
  <c r="HF279" i="28"/>
  <c r="JH279" i="28"/>
  <c r="HE280" i="28"/>
  <c r="GX281" i="28"/>
  <c r="GY280" i="28"/>
  <c r="HA280" i="28" s="1"/>
  <c r="GZ280" i="28" s="1"/>
  <c r="HD280" i="28" s="1"/>
  <c r="GY281" i="28" l="1"/>
  <c r="HA281" i="28" s="1"/>
  <c r="GZ281" i="28" s="1"/>
  <c r="HD281" i="28" s="1"/>
  <c r="GX282" i="28"/>
  <c r="HE281" i="28"/>
  <c r="HC280" i="28"/>
  <c r="JH280" i="28"/>
  <c r="HF280" i="28"/>
  <c r="JI280" i="28"/>
  <c r="JI281" i="28" l="1"/>
  <c r="HF281" i="28"/>
  <c r="HC281" i="28"/>
  <c r="JH281" i="28"/>
  <c r="GY282" i="28"/>
  <c r="HA282" i="28" s="1"/>
  <c r="GZ282" i="28" s="1"/>
  <c r="HD282" i="28" s="1"/>
  <c r="GX283" i="28"/>
  <c r="HE282" i="28"/>
  <c r="JH282" i="28" l="1"/>
  <c r="JI282" i="28"/>
  <c r="HC282" i="28"/>
  <c r="HF282" i="28"/>
  <c r="GY283" i="28"/>
  <c r="HA283" i="28" s="1"/>
  <c r="GZ283" i="28" s="1"/>
  <c r="HD283" i="28" s="1"/>
  <c r="GX284" i="28"/>
  <c r="HE283" i="28"/>
  <c r="HE284" i="28" l="1"/>
  <c r="GY284" i="28"/>
  <c r="HA284" i="28" s="1"/>
  <c r="GZ284" i="28" s="1"/>
  <c r="HD284" i="28" s="1"/>
  <c r="GX285" i="28"/>
  <c r="HF283" i="28"/>
  <c r="JH283" i="28"/>
  <c r="HC283" i="28"/>
  <c r="JI283" i="28"/>
  <c r="HE285" i="28" l="1"/>
  <c r="GX286" i="28"/>
  <c r="GY285" i="28"/>
  <c r="HA285" i="28" s="1"/>
  <c r="GZ285" i="28" s="1"/>
  <c r="HD285" i="28" s="1"/>
  <c r="HC284" i="28"/>
  <c r="JH284" i="28"/>
  <c r="HF284" i="28"/>
  <c r="JI284" i="28"/>
  <c r="GX287" i="28" l="1"/>
  <c r="HE286" i="28"/>
  <c r="GY286" i="28"/>
  <c r="HA286" i="28" s="1"/>
  <c r="GZ286" i="28" s="1"/>
  <c r="HD286" i="28" s="1"/>
  <c r="HC285" i="28"/>
  <c r="JH285" i="28"/>
  <c r="HF285" i="28"/>
  <c r="JI285" i="28"/>
  <c r="HF286" i="28" l="1"/>
  <c r="JI286" i="28"/>
  <c r="HC286" i="28"/>
  <c r="JH286" i="28"/>
  <c r="HE287" i="28"/>
  <c r="GX288" i="28"/>
  <c r="GY287" i="28"/>
  <c r="HA287" i="28" s="1"/>
  <c r="GZ287" i="28" s="1"/>
  <c r="HD287" i="28" s="1"/>
  <c r="GY288" i="28" l="1"/>
  <c r="HA288" i="28" s="1"/>
  <c r="GZ288" i="28" s="1"/>
  <c r="HD288" i="28" s="1"/>
  <c r="HE288" i="28"/>
  <c r="GX289" i="28"/>
  <c r="HF287" i="28"/>
  <c r="JH287" i="28"/>
  <c r="HC287" i="28"/>
  <c r="JI287" i="28"/>
  <c r="GY289" i="28" l="1"/>
  <c r="HA289" i="28" s="1"/>
  <c r="GZ289" i="28" s="1"/>
  <c r="HD289" i="28" s="1"/>
  <c r="GX290" i="28"/>
  <c r="HE289" i="28"/>
  <c r="HC288" i="28"/>
  <c r="JH288" i="28"/>
  <c r="HF288" i="28"/>
  <c r="JI288" i="28"/>
  <c r="HC289" i="28" l="1"/>
  <c r="HF289" i="28"/>
  <c r="JI289" i="28"/>
  <c r="JH289" i="28"/>
  <c r="HE290" i="28"/>
  <c r="GY290" i="28"/>
  <c r="HA290" i="28" s="1"/>
  <c r="GZ290" i="28" s="1"/>
  <c r="HD290" i="28" s="1"/>
  <c r="GX291" i="28"/>
  <c r="GY291" i="28" l="1"/>
  <c r="HA291" i="28" s="1"/>
  <c r="GZ291" i="28" s="1"/>
  <c r="HD291" i="28" s="1"/>
  <c r="HE291" i="28"/>
  <c r="GX292" i="28"/>
  <c r="HC290" i="28"/>
  <c r="HF290" i="28"/>
  <c r="JI290" i="28"/>
  <c r="JH290" i="28"/>
  <c r="HE292" i="28" l="1"/>
  <c r="GY292" i="28"/>
  <c r="HA292" i="28" s="1"/>
  <c r="GZ292" i="28" s="1"/>
  <c r="HD292" i="28" s="1"/>
  <c r="GX293" i="28"/>
  <c r="HF291" i="28"/>
  <c r="HC291" i="28"/>
  <c r="JI291" i="28"/>
  <c r="JH291" i="28"/>
  <c r="GX313" i="28"/>
  <c r="GX294" i="28" l="1"/>
  <c r="HE293" i="28"/>
  <c r="GY293" i="28"/>
  <c r="HA293" i="28" s="1"/>
  <c r="GZ293" i="28" s="1"/>
  <c r="HD293" i="28" s="1"/>
  <c r="JH292" i="28"/>
  <c r="HC292" i="28"/>
  <c r="JI292" i="28"/>
  <c r="HF292" i="28"/>
  <c r="HB313" i="28"/>
  <c r="GY313" i="28"/>
  <c r="HA313" i="28" s="1"/>
  <c r="HE313" i="28"/>
  <c r="HC293" i="28" l="1"/>
  <c r="JH293" i="28"/>
  <c r="JI293" i="28"/>
  <c r="HF293" i="28"/>
  <c r="GY294" i="28"/>
  <c r="HA294" i="28" s="1"/>
  <c r="GZ294" i="28" s="1"/>
  <c r="HD294" i="28" s="1"/>
  <c r="HE294" i="28"/>
  <c r="GX295" i="28"/>
  <c r="JI313" i="28"/>
  <c r="JH313" i="28"/>
  <c r="HC313" i="28"/>
  <c r="HF313" i="28"/>
  <c r="CT313" i="28"/>
  <c r="GZ313" i="28"/>
  <c r="HD313" i="28" s="1"/>
  <c r="GY295" i="28" l="1"/>
  <c r="HA295" i="28" s="1"/>
  <c r="GZ295" i="28" s="1"/>
  <c r="HD295" i="28" s="1"/>
  <c r="GX296" i="28"/>
  <c r="HE295" i="28"/>
  <c r="JI294" i="28"/>
  <c r="JH294" i="28"/>
  <c r="HC294" i="28"/>
  <c r="HF294" i="28"/>
  <c r="HC295" i="28" l="1"/>
  <c r="JH295" i="28"/>
  <c r="HF295" i="28"/>
  <c r="JI295" i="28"/>
  <c r="HE296" i="28"/>
  <c r="GX297" i="28"/>
  <c r="GY296" i="28"/>
  <c r="HA296" i="28" s="1"/>
  <c r="GZ296" i="28" s="1"/>
  <c r="HD296" i="28" s="1"/>
  <c r="GX298" i="28" l="1"/>
  <c r="GY297" i="28"/>
  <c r="HA297" i="28" s="1"/>
  <c r="GZ297" i="28" s="1"/>
  <c r="HD297" i="28" s="1"/>
  <c r="HE297" i="28"/>
  <c r="JH296" i="28"/>
  <c r="HF296" i="28"/>
  <c r="HC296" i="28"/>
  <c r="JI296" i="28"/>
  <c r="JI297" i="28" l="1"/>
  <c r="JH297" i="28"/>
  <c r="HC297" i="28"/>
  <c r="HF297" i="28"/>
  <c r="HE298" i="28"/>
  <c r="GX299" i="28"/>
  <c r="GY298" i="28"/>
  <c r="HA298" i="28" s="1"/>
  <c r="GZ298" i="28" s="1"/>
  <c r="HD298" i="28" s="1"/>
  <c r="GY299" i="28" l="1"/>
  <c r="HA299" i="28" s="1"/>
  <c r="GZ299" i="28" s="1"/>
  <c r="HD299" i="28" s="1"/>
  <c r="GX300" i="28"/>
  <c r="HE299" i="28"/>
  <c r="HC298" i="28"/>
  <c r="HF298" i="28"/>
  <c r="JI298" i="28"/>
  <c r="JH298" i="28"/>
  <c r="JI299" i="28" l="1"/>
  <c r="HF299" i="28"/>
  <c r="JH299" i="28"/>
  <c r="HC299" i="28"/>
  <c r="HE300" i="28"/>
  <c r="GY300" i="28"/>
  <c r="HA300" i="28" s="1"/>
  <c r="GZ300" i="28" s="1"/>
  <c r="HD300" i="28" s="1"/>
  <c r="GX301" i="28"/>
  <c r="HF300" i="28" l="1"/>
  <c r="JI300" i="28"/>
  <c r="JH300" i="28"/>
  <c r="HC300" i="28"/>
  <c r="HE301" i="28"/>
  <c r="GX302" i="28"/>
  <c r="GY301" i="28"/>
  <c r="HA301" i="28" s="1"/>
  <c r="GZ301" i="28" s="1"/>
  <c r="HD301" i="28" s="1"/>
  <c r="HJ24" i="28"/>
  <c r="HK24" i="28" s="1"/>
  <c r="HZ24" i="28" s="1"/>
  <c r="GX303" i="28" l="1"/>
  <c r="HE302" i="28"/>
  <c r="GY302" i="28"/>
  <c r="HA302" i="28" s="1"/>
  <c r="GZ302" i="28" s="1"/>
  <c r="HD302" i="28" s="1"/>
  <c r="HC301" i="28"/>
  <c r="HF301" i="28"/>
  <c r="JH301" i="28"/>
  <c r="JI301" i="28"/>
  <c r="HG19" i="28"/>
  <c r="HH19" i="28" s="1"/>
  <c r="HY19" i="28" s="1"/>
  <c r="HG20" i="28"/>
  <c r="HH20" i="28" s="1"/>
  <c r="HY20" i="28" s="1"/>
  <c r="HG18" i="28"/>
  <c r="HH18" i="28" s="1"/>
  <c r="HY18" i="28" s="1"/>
  <c r="HG17" i="28"/>
  <c r="HH17" i="28" s="1"/>
  <c r="HY17" i="28" s="1"/>
  <c r="HJ17" i="28"/>
  <c r="HK17" i="28" s="1"/>
  <c r="HZ17" i="28" s="1"/>
  <c r="HG21" i="28"/>
  <c r="HH21" i="28" s="1"/>
  <c r="HY21" i="28" s="1"/>
  <c r="HG16" i="28"/>
  <c r="HH16" i="28" s="1"/>
  <c r="HY16" i="28" s="1"/>
  <c r="HJ16" i="28"/>
  <c r="HK16" i="28" s="1"/>
  <c r="HP16" i="28"/>
  <c r="HQ16" i="28" s="1"/>
  <c r="IB16" i="28" s="1"/>
  <c r="HP18" i="28"/>
  <c r="HQ18" i="28" s="1"/>
  <c r="IB18" i="28" s="1"/>
  <c r="HP24" i="28"/>
  <c r="HQ24" i="28" s="1"/>
  <c r="IB24" i="28" s="1"/>
  <c r="HP15" i="28"/>
  <c r="HQ15" i="28" s="1"/>
  <c r="HJ15" i="28"/>
  <c r="HK15" i="28" s="1"/>
  <c r="HG15" i="28"/>
  <c r="HH15" i="28" s="1"/>
  <c r="JH302" i="28" l="1"/>
  <c r="HF302" i="28"/>
  <c r="JI302" i="28"/>
  <c r="HC302" i="28"/>
  <c r="GX304" i="28"/>
  <c r="GY303" i="28"/>
  <c r="HA303" i="28" s="1"/>
  <c r="GZ303" i="28" s="1"/>
  <c r="HD303" i="28" s="1"/>
  <c r="HE303" i="28"/>
  <c r="HF303" i="28" l="1"/>
  <c r="JI303" i="28"/>
  <c r="JH303" i="28"/>
  <c r="HC303" i="28"/>
  <c r="HE304" i="28"/>
  <c r="GY304" i="28"/>
  <c r="HA304" i="28" s="1"/>
  <c r="GX305" i="28"/>
  <c r="HE305" i="28" l="1"/>
  <c r="GX306" i="28"/>
  <c r="GY305" i="28"/>
  <c r="HA305" i="28" s="1"/>
  <c r="GZ305" i="28" s="1"/>
  <c r="HD305" i="28" s="1"/>
  <c r="GZ304" i="28"/>
  <c r="HD304" i="28" s="1"/>
  <c r="HF304" i="28"/>
  <c r="HC304" i="28"/>
  <c r="JH304" i="28"/>
  <c r="JI304" i="28"/>
  <c r="CT21" i="28"/>
  <c r="GY306" i="28" l="1"/>
  <c r="HA306" i="28" s="1"/>
  <c r="HE306" i="28"/>
  <c r="GX307" i="28"/>
  <c r="HF305" i="28"/>
  <c r="JH305" i="28"/>
  <c r="HC305" i="28"/>
  <c r="JI305" i="28"/>
  <c r="CT18" i="28"/>
  <c r="HE307" i="28" l="1"/>
  <c r="GY307" i="28"/>
  <c r="HA307" i="28" s="1"/>
  <c r="GZ307" i="28" s="1"/>
  <c r="HD307" i="28" s="1"/>
  <c r="GX308" i="28"/>
  <c r="JI306" i="28"/>
  <c r="JH306" i="28"/>
  <c r="HF306" i="28"/>
  <c r="HC306" i="28"/>
  <c r="GZ306" i="28"/>
  <c r="HD306" i="28" s="1"/>
  <c r="GX309" i="28" l="1"/>
  <c r="GY308" i="28"/>
  <c r="HA308" i="28" s="1"/>
  <c r="HE308" i="28"/>
  <c r="JH307" i="28"/>
  <c r="HF307" i="28"/>
  <c r="HC307" i="28"/>
  <c r="JI307" i="28"/>
  <c r="HM41" i="28"/>
  <c r="HN41" i="28" s="1"/>
  <c r="IA41" i="28" s="1"/>
  <c r="HM38" i="28"/>
  <c r="HN38" i="28" s="1"/>
  <c r="IA38" i="28" s="1"/>
  <c r="HP31" i="28"/>
  <c r="HQ31" i="28" s="1"/>
  <c r="IB31" i="28" s="1"/>
  <c r="HM32" i="28"/>
  <c r="HN32" i="28" s="1"/>
  <c r="IA32" i="28" s="1"/>
  <c r="HM39" i="28"/>
  <c r="HN39" i="28" s="1"/>
  <c r="IA39" i="28" s="1"/>
  <c r="HP27" i="28"/>
  <c r="HQ27" i="28" s="1"/>
  <c r="IB27" i="28" s="1"/>
  <c r="HP28" i="28"/>
  <c r="HQ28" i="28" s="1"/>
  <c r="IB28" i="28" s="1"/>
  <c r="HG23" i="28"/>
  <c r="HM42" i="28"/>
  <c r="HN42" i="28" s="1"/>
  <c r="HM33" i="28"/>
  <c r="HN33" i="28" s="1"/>
  <c r="IA33" i="28" s="1"/>
  <c r="HM34" i="28"/>
  <c r="HN34" i="28" s="1"/>
  <c r="IA34" i="28" s="1"/>
  <c r="HF308" i="28" l="1"/>
  <c r="HC308" i="28"/>
  <c r="JH308" i="28"/>
  <c r="JI308" i="28"/>
  <c r="GZ308" i="28"/>
  <c r="HD308" i="28" s="1"/>
  <c r="GX310" i="28"/>
  <c r="HE309" i="28"/>
  <c r="GY309" i="28"/>
  <c r="HA309" i="28" s="1"/>
  <c r="HP34" i="28"/>
  <c r="HQ34" i="28" s="1"/>
  <c r="IB34" i="28" s="1"/>
  <c r="HP35" i="28"/>
  <c r="HQ35" i="28" s="1"/>
  <c r="IB35" i="28" s="1"/>
  <c r="HM36" i="28"/>
  <c r="HN36" i="28" s="1"/>
  <c r="HP29" i="28"/>
  <c r="HQ29" i="28" s="1"/>
  <c r="IB29" i="28" s="1"/>
  <c r="HM37" i="28"/>
  <c r="HN37" i="28" s="1"/>
  <c r="IA37" i="28" s="1"/>
  <c r="HP30" i="28"/>
  <c r="HQ30" i="28" s="1"/>
  <c r="IB30" i="28" s="1"/>
  <c r="HM40" i="28"/>
  <c r="HN40" i="28" s="1"/>
  <c r="IA40" i="28" s="1"/>
  <c r="HM35" i="28"/>
  <c r="HN35" i="28" s="1"/>
  <c r="IA35" i="28" s="1"/>
  <c r="HJ19" i="28"/>
  <c r="HK19" i="28" s="1"/>
  <c r="HZ19" i="28" s="1"/>
  <c r="HG24" i="28"/>
  <c r="HH24" i="28" s="1"/>
  <c r="HY24" i="28" s="1"/>
  <c r="HP32" i="28"/>
  <c r="HQ32" i="28" s="1"/>
  <c r="IB32" i="28" s="1"/>
  <c r="HP33" i="28"/>
  <c r="HQ33" i="28" s="1"/>
  <c r="IB33" i="28" s="1"/>
  <c r="HH23" i="28"/>
  <c r="HY23" i="28" s="1"/>
  <c r="CT72" i="28"/>
  <c r="CT73" i="28" s="1"/>
  <c r="CT74" i="28" s="1"/>
  <c r="CT75" i="28" s="1"/>
  <c r="CT76" i="28" s="1"/>
  <c r="CT77" i="28" s="1"/>
  <c r="CT78" i="28" s="1"/>
  <c r="CT79" i="28" s="1"/>
  <c r="CT80" i="28" s="1"/>
  <c r="CT81" i="28" s="1"/>
  <c r="CT82" i="28" s="1"/>
  <c r="CT83" i="28" s="1"/>
  <c r="CT84" i="28" s="1"/>
  <c r="CT85" i="28" s="1"/>
  <c r="CT86" i="28" s="1"/>
  <c r="CT87" i="28" s="1"/>
  <c r="CT88" i="28" s="1"/>
  <c r="CT89" i="28" s="1"/>
  <c r="JH309" i="28" l="1"/>
  <c r="HC309" i="28"/>
  <c r="JI309" i="28"/>
  <c r="HF309" i="28"/>
  <c r="GY310" i="28"/>
  <c r="HA310" i="28" s="1"/>
  <c r="GZ310" i="28" s="1"/>
  <c r="HD310" i="28" s="1"/>
  <c r="HE310" i="28"/>
  <c r="GX311" i="28"/>
  <c r="GZ309" i="28"/>
  <c r="HD309" i="28" s="1"/>
  <c r="GY311" i="28" l="1"/>
  <c r="HA311" i="28" s="1"/>
  <c r="HE311" i="28"/>
  <c r="GX312" i="28"/>
  <c r="HF310" i="28"/>
  <c r="JI310" i="28"/>
  <c r="JH310" i="28"/>
  <c r="HC310" i="28"/>
  <c r="GZ311" i="28" l="1"/>
  <c r="HD311" i="28" s="1"/>
  <c r="HJ64" i="28"/>
  <c r="HK64" i="28" s="1"/>
  <c r="HZ64" i="28" s="1"/>
  <c r="HM24" i="28"/>
  <c r="HN24" i="28" s="1"/>
  <c r="IA24" i="28" s="1"/>
  <c r="HS103" i="28"/>
  <c r="HT103" i="28" s="1"/>
  <c r="HS32" i="28"/>
  <c r="HT32" i="28" s="1"/>
  <c r="IC32" i="28" s="1"/>
  <c r="HS49" i="28"/>
  <c r="HT49" i="28" s="1"/>
  <c r="IC49" i="28" s="1"/>
  <c r="HS116" i="28"/>
  <c r="HT116" i="28" s="1"/>
  <c r="HS89" i="28"/>
  <c r="HT89" i="28" s="1"/>
  <c r="HS135" i="28"/>
  <c r="HT135" i="28" s="1"/>
  <c r="HJ115" i="28"/>
  <c r="HK115" i="28" s="1"/>
  <c r="HJ75" i="28"/>
  <c r="HK75" i="28" s="1"/>
  <c r="HM114" i="28"/>
  <c r="HN114" i="28" s="1"/>
  <c r="HJ48" i="28"/>
  <c r="HK48" i="28" s="1"/>
  <c r="HZ48" i="28" s="1"/>
  <c r="HG107" i="28"/>
  <c r="HH107" i="28" s="1"/>
  <c r="HJ29" i="28"/>
  <c r="HK29" i="28" s="1"/>
  <c r="HZ29" i="28" s="1"/>
  <c r="HJ34" i="28"/>
  <c r="HK34" i="28" s="1"/>
  <c r="HZ34" i="28" s="1"/>
  <c r="HJ111" i="28"/>
  <c r="HK111" i="28" s="1"/>
  <c r="HG104" i="28"/>
  <c r="HH104" i="28" s="1"/>
  <c r="HM59" i="28"/>
  <c r="HN59" i="28" s="1"/>
  <c r="IA59" i="28" s="1"/>
  <c r="HS78" i="28"/>
  <c r="HT78" i="28" s="1"/>
  <c r="HS70" i="28"/>
  <c r="HT70" i="28" s="1"/>
  <c r="HS217" i="28"/>
  <c r="HT217" i="28" s="1"/>
  <c r="HS39" i="28"/>
  <c r="HT39" i="28" s="1"/>
  <c r="IC39" i="28" s="1"/>
  <c r="HM47" i="28"/>
  <c r="HN47" i="28" s="1"/>
  <c r="IA47" i="28" s="1"/>
  <c r="HP80" i="28"/>
  <c r="HQ80" i="28" s="1"/>
  <c r="HJ53" i="28"/>
  <c r="HK53" i="28" s="1"/>
  <c r="HZ53" i="28" s="1"/>
  <c r="HS115" i="28"/>
  <c r="HT115" i="28" s="1"/>
  <c r="HP40" i="28"/>
  <c r="HQ40" i="28" s="1"/>
  <c r="IB40" i="28" s="1"/>
  <c r="HJ35" i="28"/>
  <c r="HK35" i="28" s="1"/>
  <c r="HZ35" i="28" s="1"/>
  <c r="HJ102" i="28"/>
  <c r="HK102" i="28" s="1"/>
  <c r="HS18" i="28"/>
  <c r="HT18" i="28" s="1"/>
  <c r="IC18" i="28" s="1"/>
  <c r="HG35" i="28"/>
  <c r="HH35" i="28" s="1"/>
  <c r="HY35" i="28" s="1"/>
  <c r="HG87" i="28"/>
  <c r="HH87" i="28" s="1"/>
  <c r="HS166" i="28"/>
  <c r="HT166" i="28" s="1"/>
  <c r="HS190" i="28"/>
  <c r="HT190" i="28" s="1"/>
  <c r="HS141" i="28"/>
  <c r="HT141" i="28" s="1"/>
  <c r="HG71" i="28"/>
  <c r="HH71" i="28" s="1"/>
  <c r="HJ99" i="28"/>
  <c r="HK99" i="28" s="1"/>
  <c r="HJ95" i="28"/>
  <c r="HK95" i="28" s="1"/>
  <c r="HS52" i="28"/>
  <c r="HT52" i="28" s="1"/>
  <c r="IC52" i="28" s="1"/>
  <c r="HE312" i="28"/>
  <c r="HS220" i="28" s="1"/>
  <c r="HT220" i="28" s="1"/>
  <c r="GY312" i="28"/>
  <c r="HA312" i="28" s="1"/>
  <c r="HE13" i="28" s="1"/>
  <c r="HS157" i="28"/>
  <c r="HT157" i="28" s="1"/>
  <c r="HP59" i="28"/>
  <c r="HQ59" i="28" s="1"/>
  <c r="IB59" i="28" s="1"/>
  <c r="HM29" i="28"/>
  <c r="HN29" i="28" s="1"/>
  <c r="IA29" i="28" s="1"/>
  <c r="A4" i="28"/>
  <c r="HS60" i="28"/>
  <c r="HT60" i="28" s="1"/>
  <c r="IC60" i="28" s="1"/>
  <c r="HS46" i="28"/>
  <c r="HT46" i="28" s="1"/>
  <c r="IC46" i="28" s="1"/>
  <c r="HJ91" i="28"/>
  <c r="HK91" i="28" s="1"/>
  <c r="HS92" i="28"/>
  <c r="HT92" i="28" s="1"/>
  <c r="HP84" i="28"/>
  <c r="HQ84" i="28" s="1"/>
  <c r="HG52" i="28"/>
  <c r="HH52" i="28" s="1"/>
  <c r="HY52" i="28" s="1"/>
  <c r="HS95" i="28"/>
  <c r="HT95" i="28" s="1"/>
  <c r="HS208" i="28"/>
  <c r="HT208" i="28" s="1"/>
  <c r="HM88" i="28"/>
  <c r="HN88" i="28" s="1"/>
  <c r="HM85" i="28"/>
  <c r="HN85" i="28" s="1"/>
  <c r="HC311" i="28"/>
  <c r="JH311" i="28"/>
  <c r="HF311" i="28"/>
  <c r="JI311" i="28"/>
  <c r="HG91" i="28"/>
  <c r="HH91" i="28" s="1"/>
  <c r="HP22" i="28"/>
  <c r="HQ22" i="28" s="1"/>
  <c r="IB22" i="28" s="1"/>
  <c r="HM109" i="28"/>
  <c r="HN109" i="28" s="1"/>
  <c r="HS137" i="28"/>
  <c r="HT137" i="28" s="1"/>
  <c r="HS148" i="28"/>
  <c r="HT148" i="28" s="1"/>
  <c r="HP111" i="28"/>
  <c r="HQ111" i="28" s="1"/>
  <c r="HM74" i="28"/>
  <c r="HN74" i="28" s="1"/>
  <c r="HG99" i="28"/>
  <c r="HH99" i="28" s="1"/>
  <c r="HS224" i="28"/>
  <c r="HT224" i="28" s="1"/>
  <c r="HP63" i="28"/>
  <c r="HQ63" i="28" s="1"/>
  <c r="IB63" i="28" s="1"/>
  <c r="HJ61" i="28"/>
  <c r="HK61" i="28" s="1"/>
  <c r="HZ61" i="28" s="1"/>
  <c r="HS101" i="28"/>
  <c r="HT101" i="28" s="1"/>
  <c r="HG95" i="28"/>
  <c r="HH95" i="28" s="1"/>
  <c r="HS133" i="28"/>
  <c r="HT133" i="28" s="1"/>
  <c r="HJ52" i="28"/>
  <c r="HK52" i="28" s="1"/>
  <c r="HZ52" i="28" s="1"/>
  <c r="HS97" i="28"/>
  <c r="HT97" i="28" s="1"/>
  <c r="HS223" i="28"/>
  <c r="HT223" i="28" s="1"/>
  <c r="HS48" i="28"/>
  <c r="HT48" i="28" s="1"/>
  <c r="IC48" i="28" s="1"/>
  <c r="HG85" i="28"/>
  <c r="HH85" i="28" s="1"/>
  <c r="HS91" i="28"/>
  <c r="HT91" i="28" s="1"/>
  <c r="HS250" i="28"/>
  <c r="HT250" i="28" s="1"/>
  <c r="HS221" i="28"/>
  <c r="HT221" i="28" s="1"/>
  <c r="HS240" i="28"/>
  <c r="HT240" i="28" s="1"/>
  <c r="HS203" i="28"/>
  <c r="HT203" i="28" s="1"/>
  <c r="HS182" i="28"/>
  <c r="HT182" i="28" s="1"/>
  <c r="HG49" i="28"/>
  <c r="HH49" i="28" s="1"/>
  <c r="HY49" i="28" s="1"/>
  <c r="HG84" i="28"/>
  <c r="HH84" i="28" s="1"/>
  <c r="HM105" i="28"/>
  <c r="HN105" i="28" s="1"/>
  <c r="HM99" i="28"/>
  <c r="HN99" i="28" s="1"/>
  <c r="HP38" i="28"/>
  <c r="HQ38" i="28" s="1"/>
  <c r="HJ38" i="28"/>
  <c r="HK38" i="28" s="1"/>
  <c r="HZ38" i="28" s="1"/>
  <c r="HS239" i="28"/>
  <c r="HT239" i="28" s="1"/>
  <c r="HM54" i="28"/>
  <c r="HN54" i="28" s="1"/>
  <c r="IA54" i="28" s="1"/>
  <c r="HM102" i="28"/>
  <c r="HN102" i="28" s="1"/>
  <c r="HS193" i="28"/>
  <c r="HT193" i="28" s="1"/>
  <c r="HG46" i="28"/>
  <c r="HH46" i="28" s="1"/>
  <c r="HY46" i="28" s="1"/>
  <c r="HM100" i="28"/>
  <c r="HN100" i="28" s="1"/>
  <c r="HS113" i="28"/>
  <c r="HT113" i="28" s="1"/>
  <c r="HS196" i="28"/>
  <c r="HT196" i="28" s="1"/>
  <c r="HG74" i="28"/>
  <c r="HH74" i="28" s="1"/>
  <c r="HS88" i="28"/>
  <c r="HT88" i="28" s="1"/>
  <c r="HM26" i="28"/>
  <c r="HN26" i="28" s="1"/>
  <c r="IA26" i="28" s="1"/>
  <c r="HS72" i="28"/>
  <c r="HT72" i="28" s="1"/>
  <c r="HS37" i="28"/>
  <c r="HT37" i="28" s="1"/>
  <c r="IC37" i="28" s="1"/>
  <c r="HS126" i="28"/>
  <c r="HT126" i="28" s="1"/>
  <c r="HS50" i="28"/>
  <c r="HT50" i="28" s="1"/>
  <c r="IC50" i="28" s="1"/>
  <c r="HS233" i="28"/>
  <c r="HT233" i="28" s="1"/>
  <c r="HM69" i="28"/>
  <c r="HN69" i="28" s="1"/>
  <c r="HS44" i="28"/>
  <c r="HT44" i="28" s="1"/>
  <c r="IC44" i="28" s="1"/>
  <c r="HM113" i="28"/>
  <c r="HN113" i="28" s="1"/>
  <c r="HS118" i="28"/>
  <c r="HT118" i="28" s="1"/>
  <c r="HS177" i="28"/>
  <c r="HT177" i="28" s="1"/>
  <c r="HM89" i="28"/>
  <c r="HN89" i="28" s="1"/>
  <c r="HP89" i="28"/>
  <c r="HQ89" i="28" s="1"/>
  <c r="HJ85" i="28"/>
  <c r="HK85" i="28" s="1"/>
  <c r="HP45" i="28"/>
  <c r="HQ45" i="28" s="1"/>
  <c r="IB45" i="28" s="1"/>
  <c r="HS234" i="28"/>
  <c r="HT234" i="28" s="1"/>
  <c r="HP60" i="28"/>
  <c r="HQ60" i="28" s="1"/>
  <c r="IB60" i="28" s="1"/>
  <c r="HM61" i="28"/>
  <c r="HN61" i="28" s="1"/>
  <c r="IA61" i="28" s="1"/>
  <c r="HJ56" i="28"/>
  <c r="HK56" i="28" s="1"/>
  <c r="HP72" i="28"/>
  <c r="HQ72" i="28" s="1"/>
  <c r="HP88" i="28"/>
  <c r="HQ88" i="28" s="1"/>
  <c r="HS127" i="28"/>
  <c r="HT127" i="28" s="1"/>
  <c r="HS168" i="28"/>
  <c r="HT168" i="28" s="1"/>
  <c r="HS241" i="28"/>
  <c r="HT241" i="28" s="1"/>
  <c r="HS19" i="28"/>
  <c r="HT19" i="28" s="1"/>
  <c r="IC19" i="28" s="1"/>
  <c r="HP51" i="28"/>
  <c r="HQ51" i="28" s="1"/>
  <c r="IB51" i="28" s="1"/>
  <c r="HM77" i="28"/>
  <c r="HN77" i="28" s="1"/>
  <c r="HS81" i="28"/>
  <c r="HT81" i="28" s="1"/>
  <c r="HS40" i="28"/>
  <c r="HT40" i="28" s="1"/>
  <c r="IC40" i="28" s="1"/>
  <c r="HG55" i="28"/>
  <c r="HH55" i="28" s="1"/>
  <c r="HS15" i="28"/>
  <c r="HT15" i="28" s="1"/>
  <c r="IC15" i="28" s="1"/>
  <c r="HS123" i="28"/>
  <c r="HT123" i="28" s="1"/>
  <c r="HM20" i="28"/>
  <c r="HN20" i="28" s="1"/>
  <c r="IA20" i="28" s="1"/>
  <c r="HG69" i="28"/>
  <c r="HH69" i="28" s="1"/>
  <c r="HM104" i="28"/>
  <c r="HN104" i="28" s="1"/>
  <c r="HG100" i="28"/>
  <c r="HH100" i="28" s="1"/>
  <c r="HJ90" i="28"/>
  <c r="HK90" i="28" s="1"/>
  <c r="HS238" i="28"/>
  <c r="HT238" i="28" s="1"/>
  <c r="HM25" i="28"/>
  <c r="HN25" i="28" s="1"/>
  <c r="IA25" i="28" s="1"/>
  <c r="HM58" i="28"/>
  <c r="HN58" i="28" s="1"/>
  <c r="IA58" i="28" s="1"/>
  <c r="HM111" i="28"/>
  <c r="HN111" i="28" s="1"/>
  <c r="HM94" i="28"/>
  <c r="HN94" i="28" s="1"/>
  <c r="HG106" i="28"/>
  <c r="HH106" i="28" s="1"/>
  <c r="HS86" i="28"/>
  <c r="HT86" i="28" s="1"/>
  <c r="HP65" i="28"/>
  <c r="HQ65" i="28" s="1"/>
  <c r="HM23" i="28"/>
  <c r="HN23" i="28" s="1"/>
  <c r="IA23" i="28" s="1"/>
  <c r="HS151" i="28"/>
  <c r="HT151" i="28" s="1"/>
  <c r="HM53" i="28"/>
  <c r="HN53" i="28" s="1"/>
  <c r="IA53" i="28" s="1"/>
  <c r="HP49" i="28"/>
  <c r="HQ49" i="28" s="1"/>
  <c r="IB49" i="28" s="1"/>
  <c r="HS98" i="28"/>
  <c r="HT98" i="28" s="1"/>
  <c r="HS33" i="28"/>
  <c r="HT33" i="28" s="1"/>
  <c r="IC33" i="28" s="1"/>
  <c r="HG115" i="28"/>
  <c r="HH115" i="28" s="1"/>
  <c r="HP114" i="28"/>
  <c r="HQ114" i="28" s="1"/>
  <c r="HS25" i="28"/>
  <c r="HT25" i="28" s="1"/>
  <c r="IC25" i="28" s="1"/>
  <c r="HS144" i="28"/>
  <c r="HT144" i="28" s="1"/>
  <c r="HM64" i="28"/>
  <c r="HN64" i="28" s="1"/>
  <c r="HG62" i="28"/>
  <c r="HH62" i="28" s="1"/>
  <c r="HY62" i="28" s="1"/>
  <c r="HS237" i="28"/>
  <c r="HT237" i="28" s="1"/>
  <c r="HS205" i="28"/>
  <c r="HT205" i="28" s="1"/>
  <c r="HS90" i="28"/>
  <c r="HT90" i="28" s="1"/>
  <c r="HG110" i="28"/>
  <c r="HH110" i="28" s="1"/>
  <c r="HJ27" i="28"/>
  <c r="HK27" i="28" s="1"/>
  <c r="HZ27" i="28" s="1"/>
  <c r="HM82" i="28"/>
  <c r="HN82" i="28" s="1"/>
  <c r="HM56" i="28"/>
  <c r="HN56" i="28" s="1"/>
  <c r="HS153" i="28"/>
  <c r="HT153" i="28" s="1"/>
  <c r="HG30" i="28"/>
  <c r="HH30" i="28" s="1"/>
  <c r="HY30" i="28" s="1"/>
  <c r="HS54" i="28"/>
  <c r="HT54" i="28" s="1"/>
  <c r="HM63" i="28"/>
  <c r="HN63" i="28" s="1"/>
  <c r="IA63" i="28" s="1"/>
  <c r="HG42" i="28"/>
  <c r="HH42" i="28" s="1"/>
  <c r="HY42" i="28" s="1"/>
  <c r="HS24" i="28"/>
  <c r="HT24" i="28" s="1"/>
  <c r="IC24" i="28" s="1"/>
  <c r="HJ83" i="28"/>
  <c r="HK83" i="28" s="1"/>
  <c r="HJ28" i="28"/>
  <c r="HK28" i="28" s="1"/>
  <c r="HZ28" i="28" s="1"/>
  <c r="HJ104" i="28"/>
  <c r="HK104" i="28" s="1"/>
  <c r="A5" i="28"/>
  <c r="HS186" i="28"/>
  <c r="HT186" i="28" s="1"/>
  <c r="HJ26" i="28"/>
  <c r="HK26" i="28" s="1"/>
  <c r="HZ26" i="28" s="1"/>
  <c r="HM78" i="28"/>
  <c r="HN78" i="28" s="1"/>
  <c r="HP103" i="28"/>
  <c r="HQ103" i="28" s="1"/>
  <c r="HP50" i="28"/>
  <c r="HQ50" i="28" s="1"/>
  <c r="IB50" i="28" s="1"/>
  <c r="HM92" i="28"/>
  <c r="HN92" i="28" s="1"/>
  <c r="A6" i="28"/>
  <c r="HS17" i="28"/>
  <c r="HT17" i="28" s="1"/>
  <c r="IC17" i="28" s="1"/>
  <c r="HS167" i="28"/>
  <c r="HT167" i="28" s="1"/>
  <c r="HG48" i="28"/>
  <c r="HH48" i="28" s="1"/>
  <c r="HY48" i="28" s="1"/>
  <c r="HM62" i="28"/>
  <c r="HN62" i="28" s="1"/>
  <c r="IA62" i="28" s="1"/>
  <c r="HS231" i="28"/>
  <c r="HT231" i="28" s="1"/>
  <c r="HS158" i="28"/>
  <c r="HT158" i="28" s="1"/>
  <c r="HM22" i="28"/>
  <c r="HN22" i="28" s="1"/>
  <c r="IA22" i="28" s="1"/>
  <c r="HS130" i="28"/>
  <c r="HT130" i="28" s="1"/>
  <c r="HS216" i="28"/>
  <c r="HT216" i="28" s="1"/>
  <c r="HM70" i="28"/>
  <c r="HN70" i="28" s="1"/>
  <c r="HP75" i="28"/>
  <c r="HQ75" i="28" s="1"/>
  <c r="HG68" i="28"/>
  <c r="HH68" i="28" s="1"/>
  <c r="HS191" i="28"/>
  <c r="HT191" i="28" s="1"/>
  <c r="HS247" i="28"/>
  <c r="HT247" i="28" s="1"/>
  <c r="HS243" i="28"/>
  <c r="HT243" i="28" s="1"/>
  <c r="HG53" i="28"/>
  <c r="HH53" i="28" s="1"/>
  <c r="HY53" i="28" s="1"/>
  <c r="HS55" i="28"/>
  <c r="HT55" i="28" s="1"/>
  <c r="HG56" i="28"/>
  <c r="HH56" i="28" s="1"/>
  <c r="HY56" i="28" s="1"/>
  <c r="HP17" i="28"/>
  <c r="HQ17" i="28" s="1"/>
  <c r="IB17" i="28" s="1"/>
  <c r="HS124" i="28"/>
  <c r="HT124" i="28" s="1"/>
  <c r="HP25" i="28"/>
  <c r="HQ25" i="28" s="1"/>
  <c r="IB25" i="28" s="1"/>
  <c r="HS184" i="28"/>
  <c r="HT184" i="28" s="1"/>
  <c r="HS213" i="28"/>
  <c r="HT213" i="28" s="1"/>
  <c r="HP113" i="28"/>
  <c r="HQ113" i="28" s="1"/>
  <c r="HS68" i="28"/>
  <c r="HT68" i="28" s="1"/>
  <c r="HJ68" i="28"/>
  <c r="HK68" i="28" s="1"/>
  <c r="HS211" i="28"/>
  <c r="HT211" i="28" s="1"/>
  <c r="HG54" i="28"/>
  <c r="HH54" i="28" s="1"/>
  <c r="HY54" i="28" s="1"/>
  <c r="HJ66" i="28"/>
  <c r="HK66" i="28" s="1"/>
  <c r="HZ66" i="28" s="1"/>
  <c r="HS225" i="28"/>
  <c r="HT225" i="28" s="1"/>
  <c r="HS26" i="28"/>
  <c r="HT26" i="28" s="1"/>
  <c r="IC26" i="28" s="1"/>
  <c r="HS45" i="28"/>
  <c r="HT45" i="28" s="1"/>
  <c r="IC45" i="28" s="1"/>
  <c r="HG29" i="28"/>
  <c r="HH29" i="28" s="1"/>
  <c r="HY29" i="28" s="1"/>
  <c r="HS197" i="28"/>
  <c r="HT197" i="28" s="1"/>
  <c r="HS71" i="28"/>
  <c r="HT71" i="28" s="1"/>
  <c r="HP81" i="28"/>
  <c r="HQ81" i="28" s="1"/>
  <c r="HM43" i="28"/>
  <c r="HN43" i="28" s="1"/>
  <c r="IA42" i="28" s="1"/>
  <c r="HP55" i="28"/>
  <c r="HQ55" i="28" s="1"/>
  <c r="HM45" i="28"/>
  <c r="HN45" i="28" s="1"/>
  <c r="IA45" i="28" s="1"/>
  <c r="HM97" i="28"/>
  <c r="HN97" i="28" s="1"/>
  <c r="HJ77" i="28"/>
  <c r="HK77" i="28" s="1"/>
  <c r="HJ98" i="28"/>
  <c r="HK98" i="28" s="1"/>
  <c r="HS160" i="28"/>
  <c r="HT160" i="28" s="1"/>
  <c r="HS242" i="28"/>
  <c r="HT242" i="28" s="1"/>
  <c r="HS246" i="28"/>
  <c r="HT246" i="28" s="1"/>
  <c r="HS61" i="28"/>
  <c r="HT61" i="28" s="1"/>
  <c r="IC61" i="28" s="1"/>
  <c r="HJ110" i="28"/>
  <c r="HK110" i="28" s="1"/>
  <c r="HS114" i="28"/>
  <c r="HT114" i="28" s="1"/>
  <c r="HG93" i="28"/>
  <c r="HH93" i="28" s="1"/>
  <c r="HS202" i="28"/>
  <c r="HT202" i="28" s="1"/>
  <c r="HS28" i="28"/>
  <c r="HT28" i="28" s="1"/>
  <c r="IC28" i="28" s="1"/>
  <c r="HS248" i="28"/>
  <c r="HT248" i="28" s="1"/>
  <c r="HS83" i="28"/>
  <c r="HT83" i="28" s="1"/>
  <c r="HG103" i="28"/>
  <c r="HH103" i="28" s="1"/>
  <c r="HS63" i="28"/>
  <c r="HT63" i="28" s="1"/>
  <c r="IC63" i="28" s="1"/>
  <c r="HS136" i="28"/>
  <c r="HT136" i="28" s="1"/>
  <c r="HS228" i="28"/>
  <c r="HT228" i="28" s="1"/>
  <c r="HS128" i="28"/>
  <c r="HT128" i="28" s="1"/>
  <c r="HS249" i="28"/>
  <c r="HT249" i="28" s="1"/>
  <c r="HP101" i="28"/>
  <c r="HQ101" i="28" s="1"/>
  <c r="HS218" i="28"/>
  <c r="HT218" i="28" s="1"/>
  <c r="HM21" i="28"/>
  <c r="HN21" i="28" s="1"/>
  <c r="IA21" i="28" s="1"/>
  <c r="HS51" i="28"/>
  <c r="HT51" i="28" s="1"/>
  <c r="IC51" i="28" s="1"/>
  <c r="HM71" i="28"/>
  <c r="HN71" i="28" s="1"/>
  <c r="HS169" i="28"/>
  <c r="HT169" i="28" s="1"/>
  <c r="HG111" i="28"/>
  <c r="HH111" i="28" s="1"/>
  <c r="HS96" i="28"/>
  <c r="HT96" i="28" s="1"/>
  <c r="HJ72" i="28"/>
  <c r="HK72" i="28" s="1"/>
  <c r="HS236" i="28"/>
  <c r="HT236" i="28" s="1"/>
  <c r="HS149" i="28"/>
  <c r="HT149" i="28" s="1"/>
  <c r="HJ100" i="28"/>
  <c r="HK100" i="28" s="1"/>
  <c r="HJ32" i="28"/>
  <c r="HK32" i="28" s="1"/>
  <c r="HZ32" i="28" s="1"/>
  <c r="HG59" i="28"/>
  <c r="HH59" i="28" s="1"/>
  <c r="HY59" i="28" s="1"/>
  <c r="HJ65" i="28"/>
  <c r="HK65" i="28" s="1"/>
  <c r="HZ65" i="28" s="1"/>
  <c r="HG27" i="28"/>
  <c r="HH27" i="28" s="1"/>
  <c r="HY27" i="28" s="1"/>
  <c r="HS122" i="28"/>
  <c r="HT122" i="28" s="1"/>
  <c r="HS189" i="28"/>
  <c r="HT189" i="28" s="1"/>
  <c r="HJ76" i="28"/>
  <c r="HK76" i="28" s="1"/>
  <c r="HM108" i="28"/>
  <c r="HN108" i="28" s="1"/>
  <c r="HG28" i="28"/>
  <c r="HH28" i="28" s="1"/>
  <c r="HY28" i="28" s="1"/>
  <c r="HJ73" i="28"/>
  <c r="HK73" i="28" s="1"/>
  <c r="HS105" i="28"/>
  <c r="HT105" i="28" s="1"/>
  <c r="HJ97" i="28"/>
  <c r="HK97" i="28" s="1"/>
  <c r="HG63" i="28"/>
  <c r="HH63" i="28" s="1"/>
  <c r="HY63" i="28" s="1"/>
  <c r="HG80" i="28"/>
  <c r="HH80" i="28" s="1"/>
  <c r="HS62" i="28"/>
  <c r="HT62" i="28" s="1"/>
  <c r="IC62" i="28" s="1"/>
  <c r="HG108" i="28"/>
  <c r="HH108" i="28" s="1"/>
  <c r="HJ79" i="28"/>
  <c r="HK79" i="28" s="1"/>
  <c r="HS21" i="28"/>
  <c r="HT21" i="28" s="1"/>
  <c r="IC21" i="28" s="1"/>
  <c r="HS94" i="28"/>
  <c r="HT94" i="28" s="1"/>
  <c r="HS109" i="28"/>
  <c r="HT109" i="28" s="1"/>
  <c r="HJ106" i="28"/>
  <c r="HK106" i="28" s="1"/>
  <c r="HJ87" i="28"/>
  <c r="HK87" i="28" s="1"/>
  <c r="HS65" i="28"/>
  <c r="HT65" i="28" s="1"/>
  <c r="HS227" i="28"/>
  <c r="HT227" i="28" s="1"/>
  <c r="HJ82" i="28"/>
  <c r="HK82" i="28" s="1"/>
  <c r="HM91" i="28"/>
  <c r="HN91" i="28" s="1"/>
  <c r="HS162" i="28"/>
  <c r="HT162" i="28" s="1"/>
  <c r="HS156" i="28"/>
  <c r="HT156" i="28" s="1"/>
  <c r="HS129" i="28"/>
  <c r="HT129" i="28" s="1"/>
  <c r="HM101" i="28"/>
  <c r="HN101" i="28" s="1"/>
  <c r="HM67" i="28"/>
  <c r="HN67" i="28" s="1"/>
  <c r="HJ58" i="28"/>
  <c r="HK58" i="28" s="1"/>
  <c r="HZ58" i="28" s="1"/>
  <c r="HG39" i="28"/>
  <c r="HH39" i="28" s="1"/>
  <c r="HY39" i="28" s="1"/>
  <c r="HJ78" i="28"/>
  <c r="HK78" i="28" s="1"/>
  <c r="HP64" i="28"/>
  <c r="HQ64" i="28" s="1"/>
  <c r="HS99" i="28"/>
  <c r="HT99" i="28" s="1"/>
  <c r="HS106" i="28"/>
  <c r="HT106" i="28" s="1"/>
  <c r="HS244" i="28"/>
  <c r="HT244" i="28" s="1"/>
  <c r="HS198" i="28"/>
  <c r="HT198" i="28" s="1"/>
  <c r="HS175" i="28"/>
  <c r="HT175" i="28" s="1"/>
  <c r="HJ69" i="28"/>
  <c r="HK69" i="28" s="1"/>
  <c r="HG90" i="28"/>
  <c r="HH90" i="28" s="1"/>
  <c r="HS215" i="28"/>
  <c r="HT215" i="28" s="1"/>
  <c r="HS74" i="28"/>
  <c r="HT74" i="28" s="1"/>
  <c r="HG83" i="28"/>
  <c r="HH83" i="28" s="1"/>
  <c r="HS75" i="28"/>
  <c r="HT75" i="28" s="1"/>
  <c r="HS104" i="28"/>
  <c r="HT104" i="28" s="1"/>
  <c r="HM60" i="28"/>
  <c r="HN60" i="28" s="1"/>
  <c r="IA60" i="28" s="1"/>
  <c r="HG89" i="28"/>
  <c r="HH89" i="28" s="1"/>
  <c r="HJ70" i="28"/>
  <c r="HK70" i="28" s="1"/>
  <c r="HG101" i="28"/>
  <c r="HH101" i="28" s="1"/>
  <c r="HP61" i="28"/>
  <c r="HQ61" i="28" s="1"/>
  <c r="IB61" i="28" s="1"/>
  <c r="HS36" i="28"/>
  <c r="HT36" i="28" s="1"/>
  <c r="HG33" i="28"/>
  <c r="HH33" i="28" s="1"/>
  <c r="HY33" i="28" s="1"/>
  <c r="HJ37" i="28"/>
  <c r="HK37" i="28" s="1"/>
  <c r="HZ37" i="28" s="1"/>
  <c r="HS29" i="28"/>
  <c r="HT29" i="28" s="1"/>
  <c r="IC29" i="28" s="1"/>
  <c r="HS23" i="28"/>
  <c r="HT23" i="28" s="1"/>
  <c r="IC23" i="28" s="1"/>
  <c r="HP36" i="28"/>
  <c r="HQ36" i="28" s="1"/>
  <c r="HP74" i="28"/>
  <c r="HQ74" i="28" s="1"/>
  <c r="HS111" i="28"/>
  <c r="HT111" i="28" s="1"/>
  <c r="HJ51" i="28"/>
  <c r="HK51" i="28" s="1"/>
  <c r="HZ51" i="28" s="1"/>
  <c r="HS132" i="28"/>
  <c r="HT132" i="28" s="1"/>
  <c r="HG43" i="28"/>
  <c r="HH43" i="28" s="1"/>
  <c r="HY43" i="28" s="1"/>
  <c r="HP47" i="28"/>
  <c r="HQ47" i="28" s="1"/>
  <c r="IB47" i="28" s="1"/>
  <c r="HS41" i="28"/>
  <c r="HT41" i="28" s="1"/>
  <c r="IC41" i="28" s="1"/>
  <c r="HP99" i="28"/>
  <c r="HQ99" i="28" s="1"/>
  <c r="HM86" i="28"/>
  <c r="HN86" i="28" s="1"/>
  <c r="HG81" i="28"/>
  <c r="HH81" i="28" s="1"/>
  <c r="HM44" i="28"/>
  <c r="HN44" i="28" s="1"/>
  <c r="IA44" i="28" s="1"/>
  <c r="HP42" i="28"/>
  <c r="HQ42" i="28" s="1"/>
  <c r="IB42" i="28" s="1"/>
  <c r="HG113" i="28"/>
  <c r="HH113" i="28" s="1"/>
  <c r="HG44" i="28"/>
  <c r="HH44" i="28" s="1"/>
  <c r="HY44" i="28" s="1"/>
  <c r="HM50" i="28"/>
  <c r="HN50" i="28" s="1"/>
  <c r="IA50" i="28" s="1"/>
  <c r="HP76" i="28"/>
  <c r="HQ76" i="28" s="1"/>
  <c r="HS76" i="28"/>
  <c r="HT76" i="28" s="1"/>
  <c r="HJ67" i="28"/>
  <c r="HK67" i="28" s="1"/>
  <c r="HZ67" i="28" s="1"/>
  <c r="HS150" i="28"/>
  <c r="HT150" i="28" s="1"/>
  <c r="HG75" i="28"/>
  <c r="HH75" i="28" s="1"/>
  <c r="HP92" i="28"/>
  <c r="HQ92" i="28" s="1"/>
  <c r="HS185" i="28"/>
  <c r="HT185" i="28" s="1"/>
  <c r="HS131" i="28"/>
  <c r="HT131" i="28" s="1"/>
  <c r="HG50" i="28"/>
  <c r="HH50" i="28" s="1"/>
  <c r="HY50" i="28" s="1"/>
  <c r="HM68" i="28"/>
  <c r="HN68" i="28" s="1"/>
  <c r="HP73" i="28"/>
  <c r="HQ73" i="28" s="1"/>
  <c r="HG40" i="28"/>
  <c r="HH40" i="28" s="1"/>
  <c r="HY40" i="28" s="1"/>
  <c r="HS165" i="28"/>
  <c r="HT165" i="28" s="1"/>
  <c r="HS38" i="28"/>
  <c r="HT38" i="28" s="1"/>
  <c r="IC38" i="28" s="1"/>
  <c r="HJ103" i="28"/>
  <c r="HK103" i="28" s="1"/>
  <c r="HM57" i="28"/>
  <c r="HN57" i="28" s="1"/>
  <c r="IA57" i="28" s="1"/>
  <c r="HM87" i="28"/>
  <c r="HN87" i="28" s="1"/>
  <c r="HG76" i="28"/>
  <c r="HH76" i="28" s="1"/>
  <c r="HS245" i="28"/>
  <c r="HT245" i="28" s="1"/>
  <c r="HJ71" i="28"/>
  <c r="HK71" i="28" s="1"/>
  <c r="HJ45" i="28"/>
  <c r="HK45" i="28" s="1"/>
  <c r="HZ45" i="28" s="1"/>
  <c r="HS22" i="28"/>
  <c r="HT22" i="28" s="1"/>
  <c r="IC22" i="28" s="1"/>
  <c r="HM96" i="28"/>
  <c r="HN96" i="28" s="1"/>
  <c r="HG102" i="28"/>
  <c r="HH102" i="28" s="1"/>
  <c r="HP39" i="28"/>
  <c r="HQ39" i="28" s="1"/>
  <c r="IB39" i="28" s="1"/>
  <c r="HJ92" i="28"/>
  <c r="HK92" i="28" s="1"/>
  <c r="HJ63" i="28"/>
  <c r="HK63" i="28" s="1"/>
  <c r="HZ63" i="28" s="1"/>
  <c r="HM107" i="28"/>
  <c r="HN107" i="28" s="1"/>
  <c r="HJ109" i="28"/>
  <c r="HK109" i="28" s="1"/>
  <c r="HS80" i="28"/>
  <c r="HT80" i="28" s="1"/>
  <c r="HM55" i="28"/>
  <c r="HN55" i="28" s="1"/>
  <c r="IC55" i="28" s="1"/>
  <c r="HS200" i="28"/>
  <c r="HT200" i="28" s="1"/>
  <c r="HG72" i="28"/>
  <c r="HH72" i="28" s="1"/>
  <c r="HP95" i="28"/>
  <c r="HQ95" i="28" s="1"/>
  <c r="HJ20" i="28"/>
  <c r="HK20" i="28" s="1"/>
  <c r="HZ20" i="28" s="1"/>
  <c r="HJ54" i="28"/>
  <c r="HK54" i="28" s="1"/>
  <c r="HZ54" i="28" s="1"/>
  <c r="HS73" i="28"/>
  <c r="HT73" i="28" s="1"/>
  <c r="HP62" i="28"/>
  <c r="HQ62" i="28" s="1"/>
  <c r="IB62" i="28" s="1"/>
  <c r="HP71" i="28"/>
  <c r="HQ71" i="28" s="1"/>
  <c r="HJ50" i="28"/>
  <c r="HK50" i="28" s="1"/>
  <c r="HZ50" i="28" s="1"/>
  <c r="HM73" i="28"/>
  <c r="HN73" i="28" s="1"/>
  <c r="HS139" i="28"/>
  <c r="HT139" i="28" s="1"/>
  <c r="HP82" i="28"/>
  <c r="HQ82" i="28" s="1"/>
  <c r="HM31" i="28"/>
  <c r="HN31" i="28" s="1"/>
  <c r="IA31" i="28" s="1"/>
  <c r="HP66" i="28"/>
  <c r="HQ66" i="28" s="1"/>
  <c r="HM76" i="28"/>
  <c r="HN76" i="28" s="1"/>
  <c r="HS174" i="28"/>
  <c r="HT174" i="28" s="1"/>
  <c r="HP94" i="28"/>
  <c r="HQ94" i="28" s="1"/>
  <c r="HG58" i="28"/>
  <c r="HH58" i="28" s="1"/>
  <c r="HY58" i="28" s="1"/>
  <c r="HG82" i="28"/>
  <c r="HH82" i="28" s="1"/>
  <c r="HG38" i="28"/>
  <c r="HH38" i="28" s="1"/>
  <c r="HY38" i="28" s="1"/>
  <c r="HS87" i="28"/>
  <c r="HT87" i="28" s="1"/>
  <c r="HM81" i="28"/>
  <c r="HN81" i="28" s="1"/>
  <c r="HM30" i="28"/>
  <c r="HN30" i="28" s="1"/>
  <c r="IA30" i="28" s="1"/>
  <c r="HN11" i="28"/>
  <c r="CT19" i="28"/>
  <c r="CT20" i="28" s="1"/>
  <c r="HM83" i="28" l="1"/>
  <c r="HN83" i="28" s="1"/>
  <c r="HP110" i="28"/>
  <c r="HQ110" i="28" s="1"/>
  <c r="HG61" i="28"/>
  <c r="HH61" i="28" s="1"/>
  <c r="HY61" i="28" s="1"/>
  <c r="HJ94" i="28"/>
  <c r="HK94" i="28" s="1"/>
  <c r="HS108" i="28"/>
  <c r="HT108" i="28" s="1"/>
  <c r="HP44" i="28"/>
  <c r="HQ44" i="28" s="1"/>
  <c r="IB44" i="28" s="1"/>
  <c r="HG34" i="28"/>
  <c r="HH34" i="28" s="1"/>
  <c r="HY34" i="28" s="1"/>
  <c r="HS195" i="28"/>
  <c r="HT195" i="28" s="1"/>
  <c r="HS134" i="28"/>
  <c r="HT134" i="28" s="1"/>
  <c r="HP67" i="28"/>
  <c r="HQ67" i="28" s="1"/>
  <c r="HS204" i="28"/>
  <c r="HT204" i="28" s="1"/>
  <c r="HM115" i="28"/>
  <c r="HN115" i="28" s="1"/>
  <c r="HS84" i="28"/>
  <c r="HT84" i="28" s="1"/>
  <c r="HP68" i="28"/>
  <c r="HQ68" i="28" s="1"/>
  <c r="HJ101" i="28"/>
  <c r="HK101" i="28" s="1"/>
  <c r="HS201" i="28"/>
  <c r="HT201" i="28" s="1"/>
  <c r="HS145" i="28"/>
  <c r="HT145" i="28" s="1"/>
  <c r="HP104" i="28"/>
  <c r="HQ104" i="28" s="1"/>
  <c r="HS188" i="28"/>
  <c r="HT188" i="28" s="1"/>
  <c r="HM65" i="28"/>
  <c r="HN65" i="28" s="1"/>
  <c r="HS20" i="28"/>
  <c r="HT20" i="28" s="1"/>
  <c r="IC20" i="28" s="1"/>
  <c r="HP54" i="28"/>
  <c r="HQ54" i="28" s="1"/>
  <c r="HJ44" i="28"/>
  <c r="HK44" i="28" s="1"/>
  <c r="HZ44" i="28" s="1"/>
  <c r="HJ93" i="28"/>
  <c r="HK93" i="28" s="1"/>
  <c r="HS58" i="28"/>
  <c r="HT58" i="28" s="1"/>
  <c r="IC58" i="28" s="1"/>
  <c r="HS140" i="28"/>
  <c r="HT140" i="28" s="1"/>
  <c r="HM79" i="28"/>
  <c r="HN79" i="28" s="1"/>
  <c r="HG26" i="28"/>
  <c r="HH26" i="28" s="1"/>
  <c r="HY26" i="28" s="1"/>
  <c r="HG86" i="28"/>
  <c r="HH86" i="28" s="1"/>
  <c r="HS43" i="28"/>
  <c r="HT43" i="28" s="1"/>
  <c r="IC43" i="28" s="1"/>
  <c r="HJ46" i="28"/>
  <c r="HK46" i="28" s="1"/>
  <c r="HZ46" i="28" s="1"/>
  <c r="HP46" i="28"/>
  <c r="HQ46" i="28" s="1"/>
  <c r="IB46" i="28" s="1"/>
  <c r="GZ312" i="28"/>
  <c r="HD312" i="28" s="1"/>
  <c r="HP96" i="28"/>
  <c r="HQ96" i="28" s="1"/>
  <c r="HJ55" i="28"/>
  <c r="HK55" i="28" s="1"/>
  <c r="HS102" i="28"/>
  <c r="HT102" i="28" s="1"/>
  <c r="HG66" i="28"/>
  <c r="HH66" i="28" s="1"/>
  <c r="HY66" i="28" s="1"/>
  <c r="HS64" i="28"/>
  <c r="HT64" i="28" s="1"/>
  <c r="HS230" i="28"/>
  <c r="HT230" i="28" s="1"/>
  <c r="HG73" i="28"/>
  <c r="HH73" i="28" s="1"/>
  <c r="HS194" i="28"/>
  <c r="HT194" i="28" s="1"/>
  <c r="HS214" i="28"/>
  <c r="HT214" i="28" s="1"/>
  <c r="HJ18" i="28"/>
  <c r="HK18" i="28" s="1"/>
  <c r="HZ18" i="28" s="1"/>
  <c r="HP93" i="28"/>
  <c r="HQ93" i="28" s="1"/>
  <c r="HS85" i="28"/>
  <c r="HT85" i="28" s="1"/>
  <c r="HS57" i="28"/>
  <c r="HT57" i="28" s="1"/>
  <c r="IC57" i="28" s="1"/>
  <c r="HP52" i="28"/>
  <c r="HQ52" i="28" s="1"/>
  <c r="IB52" i="28" s="1"/>
  <c r="HJ108" i="28"/>
  <c r="HK108" i="28" s="1"/>
  <c r="HS31" i="28"/>
  <c r="HT31" i="28" s="1"/>
  <c r="IC31" i="28" s="1"/>
  <c r="JH312" i="28"/>
  <c r="JI312" i="28"/>
  <c r="HF312" i="28"/>
  <c r="HC312" i="28"/>
  <c r="HP19" i="28"/>
  <c r="HQ19" i="28" s="1"/>
  <c r="IB19" i="28" s="1"/>
  <c r="HM19" i="28"/>
  <c r="HN19" i="28" s="1"/>
  <c r="IA19" i="28" s="1"/>
  <c r="HM18" i="28"/>
  <c r="HN18" i="28" s="1"/>
  <c r="IA18" i="28" s="1"/>
  <c r="HM28" i="28"/>
  <c r="HN28" i="28" s="1"/>
  <c r="IA28" i="28" s="1"/>
  <c r="HG22" i="28"/>
  <c r="HM15" i="28"/>
  <c r="HN15" i="28" s="1"/>
  <c r="HS42" i="28"/>
  <c r="HT42" i="28" s="1"/>
  <c r="IC42" i="28" s="1"/>
  <c r="HG92" i="28"/>
  <c r="HH92" i="28" s="1"/>
  <c r="HJ84" i="28"/>
  <c r="HK84" i="28" s="1"/>
  <c r="HP102" i="28"/>
  <c r="HQ102" i="28" s="1"/>
  <c r="HS30" i="28"/>
  <c r="HT30" i="28" s="1"/>
  <c r="IC30" i="28" s="1"/>
  <c r="HM110" i="28"/>
  <c r="HN110" i="28" s="1"/>
  <c r="HS56" i="28"/>
  <c r="HT56" i="28" s="1"/>
  <c r="HM106" i="28"/>
  <c r="HN106" i="28" s="1"/>
  <c r="HS66" i="28"/>
  <c r="HT66" i="28" s="1"/>
  <c r="HG79" i="28"/>
  <c r="HH79" i="28" s="1"/>
  <c r="HP100" i="28"/>
  <c r="HQ100" i="28" s="1"/>
  <c r="HJ39" i="28"/>
  <c r="HK39" i="28" s="1"/>
  <c r="HZ39" i="28" s="1"/>
  <c r="HS171" i="28"/>
  <c r="HT171" i="28" s="1"/>
  <c r="HP43" i="28"/>
  <c r="HQ43" i="28" s="1"/>
  <c r="IB43" i="28" s="1"/>
  <c r="HS79" i="28"/>
  <c r="HT79" i="28" s="1"/>
  <c r="HM75" i="28"/>
  <c r="HN75" i="28" s="1"/>
  <c r="HM103" i="28"/>
  <c r="HN103" i="28" s="1"/>
  <c r="HS232" i="28"/>
  <c r="HT232" i="28" s="1"/>
  <c r="HS47" i="28"/>
  <c r="HT47" i="28" s="1"/>
  <c r="IC47" i="28" s="1"/>
  <c r="HJ88" i="28"/>
  <c r="HK88" i="28" s="1"/>
  <c r="HG67" i="28"/>
  <c r="HH67" i="28" s="1"/>
  <c r="HM27" i="28"/>
  <c r="HN27" i="28" s="1"/>
  <c r="IA27" i="28" s="1"/>
  <c r="HS143" i="28"/>
  <c r="HT143" i="28" s="1"/>
  <c r="HP83" i="28"/>
  <c r="HQ83" i="28" s="1"/>
  <c r="HS192" i="28"/>
  <c r="HT192" i="28" s="1"/>
  <c r="HJ74" i="28"/>
  <c r="HK74" i="28" s="1"/>
  <c r="HP26" i="28"/>
  <c r="HQ26" i="28" s="1"/>
  <c r="IB26" i="28" s="1"/>
  <c r="HS209" i="28"/>
  <c r="HT209" i="28" s="1"/>
  <c r="HS120" i="28"/>
  <c r="HT120" i="28" s="1"/>
  <c r="HG64" i="28"/>
  <c r="HH64" i="28" s="1"/>
  <c r="HY64" i="28" s="1"/>
  <c r="HJ33" i="28"/>
  <c r="HK33" i="28" s="1"/>
  <c r="HZ33" i="28" s="1"/>
  <c r="HP115" i="28"/>
  <c r="HQ115" i="28" s="1"/>
  <c r="HP87" i="28"/>
  <c r="HQ87" i="28" s="1"/>
  <c r="HM95" i="28"/>
  <c r="HN95" i="28" s="1"/>
  <c r="HM17" i="28"/>
  <c r="HN17" i="28" s="1"/>
  <c r="IA17" i="28" s="1"/>
  <c r="HM16" i="28"/>
  <c r="HN16" i="28" s="1"/>
  <c r="IA16" i="28" s="1"/>
  <c r="HS138" i="28"/>
  <c r="HT138" i="28" s="1"/>
  <c r="A8" i="28"/>
  <c r="HS172" i="28"/>
  <c r="HT172" i="28" s="1"/>
  <c r="HP23" i="28"/>
  <c r="HQ23" i="28" s="1"/>
  <c r="IB23" i="28" s="1"/>
  <c r="HJ23" i="28"/>
  <c r="HK23" i="28" s="1"/>
  <c r="HZ23" i="28" s="1"/>
  <c r="HS173" i="28"/>
  <c r="HT173" i="28" s="1"/>
  <c r="HG25" i="28"/>
  <c r="HH25" i="28" s="1"/>
  <c r="HY25" i="28" s="1"/>
  <c r="HS27" i="28"/>
  <c r="HT27" i="28" s="1"/>
  <c r="IC27" i="28" s="1"/>
  <c r="HS178" i="28"/>
  <c r="HT178" i="28" s="1"/>
  <c r="HP107" i="28"/>
  <c r="HQ107" i="28" s="1"/>
  <c r="HP109" i="28"/>
  <c r="HQ109" i="28" s="1"/>
  <c r="HJ86" i="28"/>
  <c r="HK86" i="28" s="1"/>
  <c r="HM51" i="28"/>
  <c r="HN51" i="28" s="1"/>
  <c r="IA51" i="28" s="1"/>
  <c r="HP79" i="28"/>
  <c r="HQ79" i="28" s="1"/>
  <c r="HP20" i="28"/>
  <c r="HQ20" i="28" s="1"/>
  <c r="IB20" i="28" s="1"/>
  <c r="HJ62" i="28"/>
  <c r="HK62" i="28" s="1"/>
  <c r="HZ62" i="28" s="1"/>
  <c r="HJ21" i="28"/>
  <c r="HK21" i="28" s="1"/>
  <c r="HZ21" i="28" s="1"/>
  <c r="HM52" i="28"/>
  <c r="HN52" i="28" s="1"/>
  <c r="IA52" i="28" s="1"/>
  <c r="HS161" i="28"/>
  <c r="HT161" i="28" s="1"/>
  <c r="HG70" i="28"/>
  <c r="HH70" i="28" s="1"/>
  <c r="HS125" i="28"/>
  <c r="HT125" i="28" s="1"/>
  <c r="HG37" i="28"/>
  <c r="HH37" i="28" s="1"/>
  <c r="HY37" i="28" s="1"/>
  <c r="HS179" i="28"/>
  <c r="HT179" i="28" s="1"/>
  <c r="HG47" i="28"/>
  <c r="HH47" i="28" s="1"/>
  <c r="HY47" i="28" s="1"/>
  <c r="HS159" i="28"/>
  <c r="HT159" i="28" s="1"/>
  <c r="HM72" i="28"/>
  <c r="HN72" i="28" s="1"/>
  <c r="HG51" i="28"/>
  <c r="HH51" i="28" s="1"/>
  <c r="HY51" i="28" s="1"/>
  <c r="HM98" i="28"/>
  <c r="HN98" i="28" s="1"/>
  <c r="HP85" i="28"/>
  <c r="HQ85" i="28" s="1"/>
  <c r="HP91" i="28"/>
  <c r="HQ91" i="28" s="1"/>
  <c r="HP78" i="28"/>
  <c r="HQ78" i="28" s="1"/>
  <c r="HJ36" i="28"/>
  <c r="HK36" i="28" s="1"/>
  <c r="HJ25" i="28"/>
  <c r="HK25" i="28" s="1"/>
  <c r="HZ25" i="28" s="1"/>
  <c r="HG88" i="28"/>
  <c r="HH88" i="28" s="1"/>
  <c r="HS212" i="28"/>
  <c r="HT212" i="28" s="1"/>
  <c r="HP106" i="28"/>
  <c r="HQ106" i="28" s="1"/>
  <c r="HJ41" i="28"/>
  <c r="HK41" i="28" s="1"/>
  <c r="HZ41" i="28" s="1"/>
  <c r="HS34" i="28"/>
  <c r="HT34" i="28" s="1"/>
  <c r="IC34" i="28" s="1"/>
  <c r="HS235" i="28"/>
  <c r="HT235" i="28" s="1"/>
  <c r="HS199" i="28"/>
  <c r="HT199" i="28" s="1"/>
  <c r="HG32" i="28"/>
  <c r="HH32" i="28" s="1"/>
  <c r="HY32" i="28" s="1"/>
  <c r="HS152" i="28"/>
  <c r="HT152" i="28" s="1"/>
  <c r="HS53" i="28"/>
  <c r="HT53" i="28" s="1"/>
  <c r="IC53" i="28" s="1"/>
  <c r="HS119" i="28"/>
  <c r="HT119" i="28" s="1"/>
  <c r="HJ80" i="28"/>
  <c r="HK80" i="28" s="1"/>
  <c r="HS163" i="28"/>
  <c r="HT163" i="28" s="1"/>
  <c r="HG94" i="28"/>
  <c r="HH94" i="28" s="1"/>
  <c r="HJ112" i="28"/>
  <c r="HK112" i="28" s="1"/>
  <c r="HS187" i="28"/>
  <c r="HT187" i="28" s="1"/>
  <c r="HG31" i="28"/>
  <c r="HH31" i="28" s="1"/>
  <c r="HY31" i="28" s="1"/>
  <c r="HG97" i="28"/>
  <c r="HH97" i="28" s="1"/>
  <c r="HS112" i="28"/>
  <c r="HT112" i="28" s="1"/>
  <c r="HJ30" i="28"/>
  <c r="HK30" i="28" s="1"/>
  <c r="HZ30" i="28" s="1"/>
  <c r="HP58" i="28"/>
  <c r="HQ58" i="28" s="1"/>
  <c r="IB58" i="28" s="1"/>
  <c r="HJ114" i="28"/>
  <c r="HK114" i="28" s="1"/>
  <c r="HP69" i="28"/>
  <c r="HQ69" i="28" s="1"/>
  <c r="HP21" i="28"/>
  <c r="HQ21" i="28" s="1"/>
  <c r="IB21" i="28" s="1"/>
  <c r="HS219" i="28"/>
  <c r="HT219" i="28" s="1"/>
  <c r="HG96" i="28"/>
  <c r="HH96" i="28" s="1"/>
  <c r="HG77" i="28"/>
  <c r="HH77" i="28" s="1"/>
  <c r="HP41" i="28"/>
  <c r="HQ41" i="28" s="1"/>
  <c r="IB41" i="28" s="1"/>
  <c r="HS207" i="28"/>
  <c r="HT207" i="28" s="1"/>
  <c r="HG112" i="28"/>
  <c r="HH112" i="28" s="1"/>
  <c r="HS142" i="28"/>
  <c r="HT142" i="28" s="1"/>
  <c r="HG65" i="28"/>
  <c r="HH65" i="28" s="1"/>
  <c r="HY65" i="28" s="1"/>
  <c r="HJ81" i="28"/>
  <c r="HK81" i="28" s="1"/>
  <c r="HG109" i="28"/>
  <c r="HH109" i="28" s="1"/>
  <c r="IB56" i="28"/>
  <c r="HZ56" i="28"/>
  <c r="HS59" i="28"/>
  <c r="HT59" i="28" s="1"/>
  <c r="IC59" i="28" s="1"/>
  <c r="HJ107" i="28"/>
  <c r="HK107" i="28" s="1"/>
  <c r="HJ40" i="28"/>
  <c r="HK40" i="28" s="1"/>
  <c r="HZ40" i="28" s="1"/>
  <c r="HP86" i="28"/>
  <c r="HQ86" i="28" s="1"/>
  <c r="HJ113" i="28"/>
  <c r="HK113" i="28" s="1"/>
  <c r="HS206" i="28"/>
  <c r="HT206" i="28" s="1"/>
  <c r="HJ43" i="28"/>
  <c r="HK43" i="28" s="1"/>
  <c r="HZ43" i="28" s="1"/>
  <c r="HS180" i="28"/>
  <c r="HT180" i="28" s="1"/>
  <c r="HS110" i="28"/>
  <c r="HT110" i="28" s="1"/>
  <c r="HM66" i="28"/>
  <c r="HN66" i="28" s="1"/>
  <c r="HJ89" i="28"/>
  <c r="HK89" i="28" s="1"/>
  <c r="HS222" i="28"/>
  <c r="HT222" i="28" s="1"/>
  <c r="HP108" i="28"/>
  <c r="HQ108" i="28" s="1"/>
  <c r="HM48" i="28"/>
  <c r="HN48" i="28" s="1"/>
  <c r="IA48" i="28" s="1"/>
  <c r="HM46" i="28"/>
  <c r="HN46" i="28" s="1"/>
  <c r="IA46" i="28" s="1"/>
  <c r="HJ22" i="28"/>
  <c r="HK22" i="28" s="1"/>
  <c r="HZ22" i="28" s="1"/>
  <c r="HS164" i="28"/>
  <c r="HT164" i="28" s="1"/>
  <c r="A9" i="28"/>
  <c r="IA55" i="28"/>
  <c r="HY55" i="28"/>
  <c r="HJ60" i="28"/>
  <c r="HK60" i="28" s="1"/>
  <c r="HZ60" i="28" s="1"/>
  <c r="HS147" i="28"/>
  <c r="HT147" i="28" s="1"/>
  <c r="HS93" i="28"/>
  <c r="HT93" i="28" s="1"/>
  <c r="HS183" i="28"/>
  <c r="HT183" i="28" s="1"/>
  <c r="A7" i="28"/>
  <c r="A10" i="28" s="1"/>
  <c r="C10" i="28" s="1"/>
  <c r="HS176" i="28"/>
  <c r="HT176" i="28" s="1"/>
  <c r="HM90" i="28"/>
  <c r="HN90" i="28" s="1"/>
  <c r="HP90" i="28"/>
  <c r="HQ90" i="28" s="1"/>
  <c r="HS35" i="28"/>
  <c r="HT35" i="28" s="1"/>
  <c r="IC35" i="28" s="1"/>
  <c r="HM84" i="28"/>
  <c r="HN84" i="28" s="1"/>
  <c r="HP97" i="28"/>
  <c r="HQ97" i="28" s="1"/>
  <c r="HJ105" i="28"/>
  <c r="HK105" i="28" s="1"/>
  <c r="HM49" i="28"/>
  <c r="HN49" i="28" s="1"/>
  <c r="IA49" i="28" s="1"/>
  <c r="HP112" i="28"/>
  <c r="HQ112" i="28" s="1"/>
  <c r="HS181" i="28"/>
  <c r="HT181" i="28" s="1"/>
  <c r="HJ59" i="28"/>
  <c r="HK59" i="28" s="1"/>
  <c r="HZ59" i="28" s="1"/>
  <c r="HG78" i="28"/>
  <c r="HH78" i="28" s="1"/>
  <c r="HS100" i="28"/>
  <c r="HT100" i="28" s="1"/>
  <c r="HS117" i="28"/>
  <c r="HT117" i="28" s="1"/>
  <c r="HJ96" i="28"/>
  <c r="HK96" i="28" s="1"/>
  <c r="HP70" i="28"/>
  <c r="HQ70" i="28" s="1"/>
  <c r="HS170" i="28"/>
  <c r="HT170" i="28" s="1"/>
  <c r="HG114" i="28"/>
  <c r="HH114" i="28" s="1"/>
  <c r="HP98" i="28"/>
  <c r="HQ98" i="28" s="1"/>
  <c r="HS210" i="28"/>
  <c r="HT210" i="28" s="1"/>
  <c r="HS226" i="28"/>
  <c r="HT226" i="28" s="1"/>
  <c r="HG41" i="28"/>
  <c r="HH41" i="28" s="1"/>
  <c r="HY41" i="28" s="1"/>
  <c r="HS16" i="28"/>
  <c r="HT16" i="28" s="1"/>
  <c r="IC16" i="28" s="1"/>
  <c r="HS69" i="28"/>
  <c r="HT69" i="28" s="1"/>
  <c r="HG36" i="28"/>
  <c r="HH36" i="28" s="1"/>
  <c r="HY36" i="28" s="1"/>
  <c r="HP37" i="28"/>
  <c r="HQ37" i="28" s="1"/>
  <c r="IB37" i="28" s="1"/>
  <c r="HP105" i="28"/>
  <c r="HQ105" i="28" s="1"/>
  <c r="HS155" i="28"/>
  <c r="HT155" i="28" s="1"/>
  <c r="HS107" i="28"/>
  <c r="HT107" i="28" s="1"/>
  <c r="HM112" i="28"/>
  <c r="HN112" i="28" s="1"/>
  <c r="HJ47" i="28"/>
  <c r="HK47" i="28" s="1"/>
  <c r="HZ47" i="28" s="1"/>
  <c r="HG98" i="28"/>
  <c r="HH98" i="28" s="1"/>
  <c r="HS67" i="28"/>
  <c r="HT67" i="28" s="1"/>
  <c r="HP56" i="28"/>
  <c r="HQ56" i="28" s="1"/>
  <c r="IA56" i="28"/>
  <c r="IC56" i="28"/>
  <c r="HS229" i="28"/>
  <c r="HT229" i="28" s="1"/>
  <c r="HJ57" i="28"/>
  <c r="HK57" i="28" s="1"/>
  <c r="HZ57" i="28" s="1"/>
  <c r="HG60" i="28"/>
  <c r="HH60" i="28" s="1"/>
  <c r="HY60" i="28" s="1"/>
  <c r="HM80" i="28"/>
  <c r="HN80" i="28" s="1"/>
  <c r="HP57" i="28"/>
  <c r="HQ57" i="28" s="1"/>
  <c r="IB57" i="28" s="1"/>
  <c r="HM93" i="28"/>
  <c r="HN93" i="28" s="1"/>
  <c r="HS121" i="28"/>
  <c r="HT121" i="28" s="1"/>
  <c r="HG105" i="28"/>
  <c r="HH105" i="28" s="1"/>
  <c r="HS146" i="28"/>
  <c r="HT146" i="28" s="1"/>
  <c r="HG57" i="28"/>
  <c r="HH57" i="28" s="1"/>
  <c r="HY57" i="28" s="1"/>
  <c r="HJ49" i="28"/>
  <c r="HK49" i="28" s="1"/>
  <c r="HZ49" i="28" s="1"/>
  <c r="HP77" i="28"/>
  <c r="HQ77" i="28" s="1"/>
  <c r="HP48" i="28"/>
  <c r="HQ48" i="28" s="1"/>
  <c r="IB48" i="28" s="1"/>
  <c r="HJ42" i="28"/>
  <c r="HK42" i="28" s="1"/>
  <c r="HZ42" i="28" s="1"/>
  <c r="HG45" i="28"/>
  <c r="HH45" i="28" s="1"/>
  <c r="HY45" i="28" s="1"/>
  <c r="HS77" i="28"/>
  <c r="HT77" i="28" s="1"/>
  <c r="HS82" i="28"/>
  <c r="HT82" i="28" s="1"/>
  <c r="HS154" i="28"/>
  <c r="HT154" i="28" s="1"/>
  <c r="HP53" i="28"/>
  <c r="HQ53" i="28" s="1"/>
  <c r="IB53" i="28" s="1"/>
  <c r="HJ31" i="28"/>
  <c r="HK31" i="28" s="1"/>
  <c r="HZ31" i="28" s="1"/>
  <c r="CT22" i="28"/>
  <c r="HZ55" i="28" l="1"/>
  <c r="IB55" i="28"/>
  <c r="HH22" i="28"/>
  <c r="HY22" i="28" s="1"/>
  <c r="HM6" i="28"/>
  <c r="CS20" i="28" l="1"/>
  <c r="HN6" i="28"/>
  <c r="HP6" i="28" s="1"/>
  <c r="HQ11" i="28" s="1"/>
  <c r="CT15" i="28" l="1"/>
  <c r="CT62" i="28"/>
  <c r="CT63" i="28" s="1"/>
  <c r="CT64" i="28" s="1"/>
  <c r="CT65" i="28" s="1"/>
  <c r="CT66" i="28" s="1"/>
  <c r="CT67" i="28" s="1"/>
  <c r="CT68" i="28" s="1"/>
  <c r="CT69" i="28" s="1"/>
  <c r="CT70" i="28" s="1"/>
  <c r="CT71" i="28" s="1"/>
  <c r="CT16" i="28" l="1"/>
  <c r="CT17" i="28" l="1"/>
  <c r="CT23" i="28"/>
  <c r="CT24" i="28" s="1"/>
  <c r="CT25" i="28" l="1"/>
  <c r="CT26" i="28" s="1"/>
  <c r="CT27" i="28" s="1"/>
  <c r="CT28" i="28" s="1"/>
  <c r="CT29" i="28" s="1"/>
  <c r="CT30" i="28" l="1"/>
  <c r="CT31" i="28" s="1"/>
  <c r="CT32" i="28" s="1"/>
  <c r="CT33" i="28" s="1"/>
  <c r="CT34" i="28" s="1"/>
  <c r="CT35" i="28" s="1"/>
  <c r="CT36" i="28" s="1"/>
  <c r="CT37" i="28" s="1"/>
  <c r="CT38" i="28" s="1"/>
  <c r="CT39" i="28" s="1"/>
  <c r="CT40" i="28" s="1"/>
  <c r="CT41" i="28" s="1"/>
  <c r="CT42" i="28" s="1"/>
  <c r="CT43" i="28" s="1"/>
  <c r="CT44" i="28" s="1"/>
  <c r="CT45" i="28" s="1"/>
  <c r="CT46" i="28" s="1"/>
  <c r="CT47" i="28" s="1"/>
  <c r="CT48" i="28" s="1"/>
  <c r="CT49" i="28" s="1"/>
  <c r="CT50" i="28" s="1"/>
  <c r="CT51" i="28" s="1"/>
  <c r="CT52" i="28" s="1"/>
  <c r="CT53" i="28" s="1"/>
  <c r="CT54" i="28" s="1"/>
  <c r="CT55" i="28" s="1"/>
  <c r="CT56" i="28" s="1"/>
  <c r="CT57" i="28" s="1"/>
  <c r="CT58" i="28" s="1"/>
  <c r="CT59" i="28" s="1"/>
  <c r="CT60" i="28" s="1"/>
  <c r="CT61" i="28" s="1"/>
</calcChain>
</file>

<file path=xl/sharedStrings.xml><?xml version="1.0" encoding="utf-8"?>
<sst xmlns="http://schemas.openxmlformats.org/spreadsheetml/2006/main" count="6910" uniqueCount="940">
  <si>
    <t>perlen</t>
  </si>
  <si>
    <t>nper</t>
  </si>
  <si>
    <t>-</t>
  </si>
  <si>
    <t>delv</t>
  </si>
  <si>
    <t>delr</t>
  </si>
  <si>
    <t>delc</t>
  </si>
  <si>
    <t>botm</t>
  </si>
  <si>
    <t>L</t>
  </si>
  <si>
    <t>Lx</t>
  </si>
  <si>
    <t>m</t>
  </si>
  <si>
    <t>trpt</t>
  </si>
  <si>
    <t>k11</t>
  </si>
  <si>
    <t>hclose</t>
  </si>
  <si>
    <t>rclose</t>
  </si>
  <si>
    <t>relax</t>
  </si>
  <si>
    <t>nouter</t>
  </si>
  <si>
    <t>ninner</t>
  </si>
  <si>
    <t>nplane</t>
  </si>
  <si>
    <t>nph</t>
  </si>
  <si>
    <t>dceps</t>
  </si>
  <si>
    <t>npl</t>
  </si>
  <si>
    <t>npmin</t>
  </si>
  <si>
    <t>npmax</t>
  </si>
  <si>
    <t>nlsink</t>
  </si>
  <si>
    <t>dispersivity</t>
  </si>
  <si>
    <t>distribution_coefficient</t>
  </si>
  <si>
    <t>nlay</t>
  </si>
  <si>
    <t>ncol</t>
  </si>
  <si>
    <t>nrow</t>
  </si>
  <si>
    <t>top</t>
  </si>
  <si>
    <t>prsity</t>
  </si>
  <si>
    <t>k33</t>
  </si>
  <si>
    <t>laytyp</t>
  </si>
  <si>
    <t>nstp</t>
  </si>
  <si>
    <t>dt0</t>
  </si>
  <si>
    <t>v</t>
  </si>
  <si>
    <t>q</t>
  </si>
  <si>
    <t>h1</t>
  </si>
  <si>
    <t>l</t>
  </si>
  <si>
    <t>icelltype</t>
  </si>
  <si>
    <t>mixelm</t>
  </si>
  <si>
    <t>rhob</t>
  </si>
  <si>
    <t>sp2</t>
  </si>
  <si>
    <t>dmcoef</t>
  </si>
  <si>
    <t>period1</t>
  </si>
  <si>
    <t>period2</t>
  </si>
  <si>
    <t>delta_time</t>
  </si>
  <si>
    <t>velocity</t>
  </si>
  <si>
    <t>hydraulic_conductivity</t>
  </si>
  <si>
    <t>porosity</t>
  </si>
  <si>
    <t>bulk_density</t>
  </si>
  <si>
    <t>source_concentration</t>
  </si>
  <si>
    <t>sconc</t>
  </si>
  <si>
    <t>strt</t>
  </si>
  <si>
    <t>Time</t>
  </si>
  <si>
    <t>chdspd</t>
  </si>
  <si>
    <t>cncspd</t>
  </si>
  <si>
    <t>mt_tunit</t>
  </si>
  <si>
    <t>retardation</t>
  </si>
  <si>
    <t>mt_lunit</t>
  </si>
  <si>
    <t>decay</t>
  </si>
  <si>
    <t>(ncol-1)*delr</t>
  </si>
  <si>
    <t>v*prsity</t>
  </si>
  <si>
    <t>k11b</t>
  </si>
  <si>
    <t>k11c</t>
  </si>
  <si>
    <t>k33b</t>
  </si>
  <si>
    <t>k33c</t>
  </si>
  <si>
    <t>perlen/nstp</t>
  </si>
  <si>
    <t>q*Lx</t>
  </si>
  <si>
    <t>npsink</t>
  </si>
  <si>
    <t>length_units</t>
  </si>
  <si>
    <t>time_units</t>
  </si>
  <si>
    <t>0''</t>
  </si>
  <si>
    <t>cm</t>
  </si>
  <si>
    <t>freundlich</t>
  </si>
  <si>
    <t>peclet</t>
  </si>
  <si>
    <t>cclose</t>
  </si>
  <si>
    <t>mxss</t>
  </si>
  <si>
    <t>S</t>
  </si>
  <si>
    <t>a</t>
  </si>
  <si>
    <t>θ</t>
  </si>
  <si>
    <t>β</t>
  </si>
  <si>
    <t>delz</t>
  </si>
  <si>
    <t>qwell</t>
  </si>
  <si>
    <t>cwell</t>
  </si>
  <si>
    <t>len(perlen)</t>
  </si>
  <si>
    <t>tsmult</t>
  </si>
  <si>
    <t>ath1</t>
  </si>
  <si>
    <t>al*trpt</t>
  </si>
  <si>
    <t>np.zeros((nlay,nro</t>
  </si>
  <si>
    <t>strt[0,:,0]</t>
  </si>
  <si>
    <t>/d</t>
  </si>
  <si>
    <t>percel</t>
  </si>
  <si>
    <t>itrack</t>
  </si>
  <si>
    <t>wd</t>
  </si>
  <si>
    <t>dc</t>
  </si>
  <si>
    <t>HMOC_1.0e-3</t>
  </si>
  <si>
    <t>/s</t>
  </si>
  <si>
    <t>0,10,10,10</t>
  </si>
  <si>
    <t>1,1,5,5</t>
  </si>
  <si>
    <t>0,0,0,0.002</t>
  </si>
  <si>
    <t>al(L.dispersivity)</t>
  </si>
  <si>
    <t>β_1º_Masstrans.</t>
  </si>
  <si>
    <t>f.expoent</t>
  </si>
  <si>
    <t>0.30.7</t>
  </si>
  <si>
    <t>0,0.002,0.01100</t>
  </si>
  <si>
    <t>langmuircte</t>
  </si>
  <si>
    <t>l.sorptioncap.</t>
  </si>
  <si>
    <t>al</t>
  </si>
  <si>
    <t>xt3d</t>
  </si>
  <si>
    <t>q*Ls</t>
  </si>
  <si>
    <t>b</t>
  </si>
  <si>
    <t>c</t>
  </si>
  <si>
    <t>HMOC</t>
  </si>
  <si>
    <t>dchmoc</t>
  </si>
  <si>
    <t>sy</t>
  </si>
  <si>
    <t>ss</t>
  </si>
  <si>
    <t>MOC</t>
  </si>
  <si>
    <t>FD</t>
  </si>
  <si>
    <t>Hide</t>
  </si>
  <si>
    <t>Utimate</t>
  </si>
  <si>
    <t>kstp</t>
  </si>
  <si>
    <t>kper</t>
  </si>
  <si>
    <t>specific_discharge</t>
  </si>
  <si>
    <t>longitudinal_dispersivity</t>
  </si>
  <si>
    <t>zero_order_decay</t>
  </si>
  <si>
    <t>source_duration</t>
  </si>
  <si>
    <t>total_time</t>
  </si>
  <si>
    <t>C0</t>
  </si>
  <si>
    <t>KF</t>
  </si>
  <si>
    <t>KL</t>
  </si>
  <si>
    <t>lol</t>
  </si>
  <si>
    <t>B</t>
  </si>
  <si>
    <t>Cb</t>
  </si>
  <si>
    <t>Cc</t>
  </si>
  <si>
    <t>[1,18,10]</t>
  </si>
  <si>
    <t>timprs</t>
  </si>
  <si>
    <t>hk</t>
  </si>
  <si>
    <t>perlen_mf</t>
  </si>
  <si>
    <t>itype</t>
  </si>
  <si>
    <t>Madson_6</t>
  </si>
  <si>
    <t>periods</t>
  </si>
  <si>
    <t>TVD</t>
  </si>
  <si>
    <t>MIXELM</t>
  </si>
  <si>
    <t>MMOC</t>
  </si>
  <si>
    <t>NADVFD</t>
  </si>
  <si>
    <t>Top</t>
  </si>
  <si>
    <t>k</t>
  </si>
  <si>
    <t>Botm</t>
  </si>
  <si>
    <t>100shp</t>
  </si>
  <si>
    <t>Solver</t>
  </si>
  <si>
    <t>T01</t>
  </si>
  <si>
    <t>T07</t>
  </si>
  <si>
    <t>_</t>
  </si>
  <si>
    <t>Ls</t>
  </si>
  <si>
    <t>perlen_mt</t>
  </si>
  <si>
    <t>SQRT</t>
  </si>
  <si>
    <t>ttsmult</t>
  </si>
  <si>
    <t>q0</t>
  </si>
  <si>
    <t>c0</t>
  </si>
  <si>
    <t>see</t>
  </si>
  <si>
    <t>time</t>
  </si>
  <si>
    <t>total_in</t>
  </si>
  <si>
    <t>total_out</t>
  </si>
  <si>
    <t>sources</t>
  </si>
  <si>
    <t>sinks</t>
  </si>
  <si>
    <t>fluid_storage</t>
  </si>
  <si>
    <t>total_mass</t>
  </si>
  <si>
    <t>error_in-out</t>
  </si>
  <si>
    <t>error_alt</t>
  </si>
  <si>
    <t>C x vol</t>
  </si>
  <si>
    <t>itmuni</t>
  </si>
  <si>
    <t>lenuni</t>
  </si>
  <si>
    <t>ft</t>
  </si>
  <si>
    <t>3D</t>
  </si>
  <si>
    <t>trpv</t>
  </si>
  <si>
    <t>k1*np.ones((nlay,nrow,ncol),dtype</t>
  </si>
  <si>
    <t>6*[1]+21*[0]</t>
  </si>
  <si>
    <t>rech</t>
  </si>
  <si>
    <t>k1</t>
  </si>
  <si>
    <t>k2</t>
  </si>
  <si>
    <t>(1)</t>
  </si>
  <si>
    <t>TRPv</t>
  </si>
  <si>
    <t>α</t>
  </si>
  <si>
    <t>R</t>
  </si>
  <si>
    <t>x</t>
  </si>
  <si>
    <t>Darcy</t>
  </si>
  <si>
    <t>s13</t>
  </si>
  <si>
    <t>s14</t>
  </si>
  <si>
    <t>temp</t>
  </si>
  <si>
    <t>hk[:,5:8,1:8]</t>
  </si>
  <si>
    <t>welspd</t>
  </si>
  <si>
    <t>W</t>
  </si>
  <si>
    <t>nadvfd</t>
  </si>
  <si>
    <t>mxstrn</t>
  </si>
  <si>
    <t>alh</t>
  </si>
  <si>
    <t>alh1</t>
  </si>
  <si>
    <t>[top-delv*kforkinran</t>
  </si>
  <si>
    <t>[60.0,60.0,520.0,520.0]</t>
  </si>
  <si>
    <t>vka</t>
  </si>
  <si>
    <t>[500,750,1000],</t>
  </si>
  <si>
    <t>2.25,</t>
  </si>
  <si>
    <t>icbund</t>
  </si>
  <si>
    <t>crch</t>
  </si>
  <si>
    <t>isothm</t>
  </si>
  <si>
    <t>4:</t>
  </si>
  <si>
    <t>mxiter</t>
  </si>
  <si>
    <t>1|50</t>
  </si>
  <si>
    <t>igetsc</t>
  </si>
  <si>
    <t>sp1</t>
  </si>
  <si>
    <t>Vani</t>
  </si>
  <si>
    <t>Yacopo</t>
  </si>
  <si>
    <t>xshift</t>
  </si>
  <si>
    <t>yshift</t>
  </si>
  <si>
    <t>satthk</t>
  </si>
  <si>
    <t>crech</t>
  </si>
  <si>
    <t>Isothm</t>
  </si>
  <si>
    <t>hclose_gwt</t>
  </si>
  <si>
    <t>rclose_gwt</t>
  </si>
  <si>
    <t>RCH</t>
  </si>
  <si>
    <t>Kd</t>
  </si>
  <si>
    <t>Up.StrFD</t>
  </si>
  <si>
    <t>CentralFD</t>
  </si>
  <si>
    <t>append((perlen[i],nstp[i],tsmult[i]))</t>
  </si>
  <si>
    <t>5,15years</t>
  </si>
  <si>
    <t>1,365</t>
  </si>
  <si>
    <t>[11:19,:,0:24]k2</t>
  </si>
  <si>
    <t>[2,730]</t>
  </si>
  <si>
    <t>[11:19,:,36:]k2</t>
  </si>
  <si>
    <t>1,1</t>
  </si>
  <si>
    <t>160,1340</t>
  </si>
  <si>
    <t>2*+-</t>
  </si>
  <si>
    <t>8t,12y,16y</t>
  </si>
  <si>
    <t>[6.75-delv*kforkinrange(1,nlay+1)]</t>
  </si>
  <si>
    <t>3,12,20years</t>
  </si>
  <si>
    <t>*.dat=1.5m</t>
  </si>
  <si>
    <t>Hdispersivity</t>
  </si>
  <si>
    <t>Vdispersivity</t>
  </si>
  <si>
    <t>[([1,365.0],[2,730],1.0)]</t>
  </si>
  <si>
    <t>?verticaldisp.Alh1</t>
  </si>
  <si>
    <t>Distribution c. (Kd)</t>
  </si>
  <si>
    <t>sp2_B</t>
  </si>
  <si>
    <t>sp2_C</t>
  </si>
  <si>
    <t>Madson_8</t>
  </si>
  <si>
    <t>1000,500,1</t>
  </si>
  <si>
    <t>nper_mf</t>
  </si>
  <si>
    <t>len(perlen_mf)</t>
  </si>
  <si>
    <t>len(perlen_mt)</t>
  </si>
  <si>
    <t>nprs</t>
  </si>
  <si>
    <t>hk_size</t>
  </si>
  <si>
    <t>geo_mean_k</t>
  </si>
  <si>
    <t>q = v * prsity</t>
  </si>
  <si>
    <t>h1 = q * L / k</t>
  </si>
  <si>
    <t>analitical</t>
  </si>
  <si>
    <t>dum1</t>
  </si>
  <si>
    <t>dum2</t>
  </si>
  <si>
    <t>[top-delz]</t>
  </si>
  <si>
    <t>np.zeros((nlay,nrow,ncol),dtype=float)</t>
  </si>
  <si>
    <t>#Activemodeldomain</t>
  </si>
  <si>
    <t>ibound_mf2k5</t>
  </si>
  <si>
    <t>np.ones((nlay,nrow,ncol),dtype=int)*-1</t>
  </si>
  <si>
    <t>ibound_mf2k5[:,1:nrow-1,1:ncol-1]</t>
  </si>
  <si>
    <t>=1</t>
  </si>
  <si>
    <t>idomain</t>
  </si>
  <si>
    <t>np.ones((nlay,nrow,ncol),dtype=int)</t>
  </si>
  <si>
    <t>nper = len.perlen</t>
  </si>
  <si>
    <t>W_extraction</t>
  </si>
  <si>
    <t>W_injection</t>
  </si>
  <si>
    <t>Peclet</t>
  </si>
  <si>
    <t>Peclet 14 advaction</t>
  </si>
  <si>
    <t>ITRACK</t>
  </si>
  <si>
    <t>first-order Euler algorithm</t>
  </si>
  <si>
    <t xml:space="preserve">WD </t>
  </si>
  <si>
    <t xml:space="preserve">Weighting factor </t>
  </si>
  <si>
    <t>generally used ... better mass balance</t>
  </si>
  <si>
    <t xml:space="preserve"> 0.5 | 1</t>
  </si>
  <si>
    <t>912.5     2737.5</t>
  </si>
  <si>
    <t>365   1095</t>
  </si>
  <si>
    <t>fourth-order Runge-Kutta PERCEL  &gt; 1.</t>
  </si>
  <si>
    <t>hybrid first- and fourth-order</t>
  </si>
  <si>
    <t>↑</t>
  </si>
  <si>
    <t>1   1</t>
  </si>
  <si>
    <t>timprs   linspace (0, sum(perlen_mf), nprs)</t>
  </si>
  <si>
    <t>perlen_mf = (sum(perlen_mt)</t>
  </si>
  <si>
    <t>macrodispersion</t>
  </si>
  <si>
    <t>Perm. shp 10e-12</t>
  </si>
  <si>
    <t>0 36 73 ... 3660</t>
  </si>
  <si>
    <t>Inj_extraction</t>
  </si>
  <si>
    <t>2D_K1,2</t>
  </si>
  <si>
    <t>dm</t>
  </si>
  <si>
    <t>tral</t>
  </si>
  <si>
    <t>atv</t>
  </si>
  <si>
    <t>ath1=al*trpt (10)</t>
  </si>
  <si>
    <t>no</t>
  </si>
  <si>
    <t xml:space="preserve"> = al*trpt </t>
  </si>
  <si>
    <t xml:space="preserve"> = al*trv</t>
  </si>
  <si>
    <t>(1825,365,1.0)(5475,1095,1.0)</t>
  </si>
  <si>
    <t>3651095</t>
  </si>
  <si>
    <t>1.01.0</t>
  </si>
  <si>
    <t>6..0.25</t>
  </si>
  <si>
    <t/>
  </si>
  <si>
    <t>↓</t>
  </si>
  <si>
    <t>in</t>
  </si>
  <si>
    <t>MF5</t>
  </si>
  <si>
    <t xml:space="preserve">60 (ft/d)   18(m/d)   </t>
  </si>
  <si>
    <t xml:space="preserve">520 (ft/d)  159(m/d)   </t>
  </si>
  <si>
    <t>Saturated thickness</t>
  </si>
  <si>
    <t>.</t>
  </si>
  <si>
    <t>the length of the current stress period.</t>
  </si>
  <si>
    <t xml:space="preserve">PERLEN </t>
  </si>
  <si>
    <t xml:space="preserve">NSTP </t>
  </si>
  <si>
    <t>the number of time-steps for the transient flow solution in the
current stress period</t>
  </si>
  <si>
    <t xml:space="preserve">TSMULT </t>
  </si>
  <si>
    <t>TSLNGH</t>
  </si>
  <si>
    <t>not geometric progression</t>
  </si>
  <si>
    <t>DT0</t>
  </si>
  <si>
    <t>MXSTRN</t>
  </si>
  <si>
    <t>TTSMULT</t>
  </si>
  <si>
    <t>TTSMAX</t>
  </si>
  <si>
    <t>user-specified transport step size within each time-step</t>
  </si>
  <si>
    <t>maximum number of transport steps allowed within one
time step</t>
  </si>
  <si>
    <t>the multiplier for successive transport steps</t>
  </si>
  <si>
    <t>the maximum transport step size allowed</t>
  </si>
  <si>
    <t>Horas</t>
  </si>
  <si>
    <t>Dias</t>
  </si>
  <si>
    <t>Steady</t>
  </si>
  <si>
    <t>Mult.</t>
  </si>
  <si>
    <t>nº Steps</t>
  </si>
  <si>
    <t>Lenght</t>
  </si>
  <si>
    <t>Start</t>
  </si>
  <si>
    <t>M|H</t>
  </si>
  <si>
    <t>Min</t>
  </si>
  <si>
    <t>FIXO</t>
  </si>
  <si>
    <t>med_F</t>
  </si>
  <si>
    <t>MOD.1</t>
  </si>
  <si>
    <t>Value</t>
  </si>
  <si>
    <t>MOD</t>
  </si>
  <si>
    <t>Head (m)</t>
  </si>
  <si>
    <t>days</t>
  </si>
  <si>
    <t xml:space="preserve">the multiplier for the length of successive time steps </t>
  </si>
  <si>
    <r>
      <t>∆t</t>
    </r>
    <r>
      <rPr>
        <vertAlign val="subscript"/>
        <sz val="6"/>
        <rFont val="Calibri"/>
        <family val="2"/>
      </rPr>
      <t>1</t>
    </r>
  </si>
  <si>
    <t xml:space="preserve">(delta_time)  length of the first time step </t>
  </si>
  <si>
    <t>NPER</t>
  </si>
  <si>
    <t>total number of stress periods</t>
  </si>
  <si>
    <t>copy</t>
  </si>
  <si>
    <t>56.25 nope</t>
  </si>
  <si>
    <t>ft3</t>
  </si>
  <si>
    <t>maxiterout</t>
  </si>
  <si>
    <t>Ly</t>
  </si>
  <si>
    <t>xmax</t>
  </si>
  <si>
    <t>ymax</t>
  </si>
  <si>
    <t>headtol</t>
  </si>
  <si>
    <t>fluxtol</t>
  </si>
  <si>
    <t>thickfact</t>
  </si>
  <si>
    <t>linmeth</t>
  </si>
  <si>
    <t>iprnwt</t>
  </si>
  <si>
    <t>ibotav</t>
  </si>
  <si>
    <t>grndElv</t>
  </si>
  <si>
    <t>hdry</t>
  </si>
  <si>
    <t>iphdry</t>
  </si>
  <si>
    <t>layavg</t>
  </si>
  <si>
    <t>chani</t>
  </si>
  <si>
    <t>layvka</t>
  </si>
  <si>
    <t>laywet</t>
  </si>
  <si>
    <t>hani</t>
  </si>
  <si>
    <t>5;</t>
  </si>
  <si>
    <t>[False,False]</t>
  </si>
  <si>
    <t>[1,1]</t>
  </si>
  <si>
    <t>[100,3550]</t>
  </si>
  <si>
    <t>ncomp</t>
  </si>
  <si>
    <t>lunit</t>
  </si>
  <si>
    <t>cinact</t>
  </si>
  <si>
    <t>thkmin</t>
  </si>
  <si>
    <t>nprobs</t>
  </si>
  <si>
    <t>nprmas</t>
  </si>
  <si>
    <t>ttsmax</t>
  </si>
  <si>
    <t>FT'</t>
  </si>
  <si>
    <t>mxpart</t>
  </si>
  <si>
    <t>iter1</t>
  </si>
  <si>
    <t>isolve</t>
  </si>
  <si>
    <t>ncrs</t>
  </si>
  <si>
    <t>accl</t>
  </si>
  <si>
    <t>iprgcg</t>
  </si>
  <si>
    <t>botm_str</t>
  </si>
  <si>
    <t>icelltype_str</t>
  </si>
  <si>
    <t>k11_str</t>
  </si>
  <si>
    <t>recharge</t>
  </si>
  <si>
    <t>(1, 1, 1),(1, 1, 1)</t>
  </si>
  <si>
    <t>paste</t>
  </si>
  <si>
    <r>
      <t xml:space="preserve">IN </t>
    </r>
    <r>
      <rPr>
        <b/>
        <sz val="11"/>
        <color theme="1"/>
        <rFont val="Calibri"/>
        <family val="2"/>
      </rPr>
      <t>↓</t>
    </r>
  </si>
  <si>
    <t>01_TWRI</t>
  </si>
  <si>
    <t>xi</t>
  </si>
  <si>
    <t>yj</t>
  </si>
  <si>
    <t>Zk</t>
  </si>
  <si>
    <t>bottom</t>
  </si>
  <si>
    <t>Lx/ncol</t>
  </si>
  <si>
    <t>[top-(k+1)</t>
  </si>
  <si>
    <t>03_Toth</t>
  </si>
  <si>
    <t>1 1 1</t>
  </si>
  <si>
    <t>k33_str</t>
  </si>
  <si>
    <t>nseg</t>
  </si>
  <si>
    <t>etsurf</t>
  </si>
  <si>
    <t>etrate</t>
  </si>
  <si>
    <t>depth</t>
  </si>
  <si>
    <t>pxdp</t>
  </si>
  <si>
    <t>petm</t>
  </si>
  <si>
    <t>(1, 1, 1), (10, 120, 1), (10, 120, 1), (10, 120, 1)</t>
  </si>
  <si>
    <t>"0"</t>
  </si>
  <si>
    <t>"20.0"</t>
  </si>
  <si>
    <t>[10,4,6]</t>
  </si>
  <si>
    <t>[1.0,1.0,1.0]</t>
  </si>
  <si>
    <t>[1.0]</t>
  </si>
  <si>
    <t>[1]</t>
  </si>
  <si>
    <t>tp</t>
  </si>
  <si>
    <t>np.zeros((nrow,ncol))</t>
  </si>
  <si>
    <t>bt</t>
  </si>
  <si>
    <t>np.ones((nlay,nrow,ncol))</t>
  </si>
  <si>
    <t>100.0/3.0*np.ones(ncol)</t>
  </si>
  <si>
    <t>100.0/3.0*np.ones(nrow)</t>
  </si>
  <si>
    <t xml:space="preserve"> =-100*np.ones((nlay,nrow,ncol))</t>
  </si>
  <si>
    <t>tdis</t>
  </si>
  <si>
    <t>newton</t>
  </si>
  <si>
    <t>rewet</t>
  </si>
  <si>
    <t>wetfct</t>
  </si>
  <si>
    <t>iwetit</t>
  </si>
  <si>
    <t>ihdwet</t>
  </si>
  <si>
    <t>wetdry</t>
  </si>
  <si>
    <t>H1</t>
  </si>
  <si>
    <t>((190.0, 10, 1),(518, 2, 1),(1921, 17, 1.0),(1, 1, 1))</t>
  </si>
  <si>
    <t>k11_stream</t>
  </si>
  <si>
    <t>k11_basin</t>
  </si>
  <si>
    <t>sy_stream</t>
  </si>
  <si>
    <t>sy_basin</t>
  </si>
  <si>
    <t>ext_depth</t>
  </si>
  <si>
    <t>11_sfr-p01</t>
  </si>
  <si>
    <t>"varies"</t>
  </si>
  <si>
    <t>nreaches</t>
  </si>
  <si>
    <t>slope</t>
  </si>
  <si>
    <t>roughness</t>
  </si>
  <si>
    <t>q_base</t>
  </si>
  <si>
    <t>q_amplitude</t>
  </si>
  <si>
    <t>lambda1</t>
  </si>
  <si>
    <t>lambda2</t>
  </si>
  <si>
    <t>Gamma</t>
  </si>
  <si>
    <t>fr</t>
  </si>
  <si>
    <t>sfr_01</t>
  </si>
  <si>
    <t>sfr_03</t>
  </si>
  <si>
    <t>sfr_02</t>
  </si>
  <si>
    <t>sfr_04</t>
  </si>
  <si>
    <t>sfr_05</t>
  </si>
  <si>
    <t>sfr_06</t>
  </si>
  <si>
    <t>sfr_07</t>
  </si>
  <si>
    <t>sfr_08</t>
  </si>
  <si>
    <t>sfr_09</t>
  </si>
  <si>
    <t>Nper</t>
  </si>
  <si>
    <t>dt</t>
  </si>
  <si>
    <t>12_sfr-pindersauer</t>
  </si>
  <si>
    <t>lake_leakance</t>
  </si>
  <si>
    <t>Manu</t>
  </si>
  <si>
    <t>ss11</t>
  </si>
  <si>
    <t>ss12</t>
  </si>
  <si>
    <t>ss13</t>
  </si>
  <si>
    <t>ss14</t>
  </si>
  <si>
    <t>ss15</t>
  </si>
  <si>
    <t>sy11</t>
  </si>
  <si>
    <t>sy12</t>
  </si>
  <si>
    <t>sy13</t>
  </si>
  <si>
    <t>sy14</t>
  </si>
  <si>
    <t>sy15</t>
  </si>
  <si>
    <t>∆H</t>
  </si>
  <si>
    <t>d</t>
  </si>
  <si>
    <t>Nouter</t>
  </si>
  <si>
    <t>outer_dvclose</t>
  </si>
  <si>
    <t>outer_maximum</t>
  </si>
  <si>
    <t>under_relaxation</t>
  </si>
  <si>
    <t>dbd</t>
  </si>
  <si>
    <t>linear_acceleration</t>
  </si>
  <si>
    <t>BICGSTAB</t>
  </si>
  <si>
    <t>under_relaxation_theta</t>
  </si>
  <si>
    <t>under_relaxation_kappa</t>
  </si>
  <si>
    <t>under_relaxation_gamma</t>
  </si>
  <si>
    <t>under_relaxation_momentum</t>
  </si>
  <si>
    <t>backtracking_number</t>
  </si>
  <si>
    <t>backtracking_tolerance</t>
  </si>
  <si>
    <t>backtracking_reduction_factor</t>
  </si>
  <si>
    <t>backtracking_residual_limit</t>
  </si>
  <si>
    <t>inner_dvclose</t>
  </si>
  <si>
    <t>rcloserecord</t>
  </si>
  <si>
    <t>0.0001relative_rclose</t>
  </si>
  <si>
    <t>inner_maximum</t>
  </si>
  <si>
    <t>relaxation_factor</t>
  </si>
  <si>
    <t>number_orthogonalizations</t>
  </si>
  <si>
    <t>preconditioner_levels</t>
  </si>
  <si>
    <t>13_sfr-p01b</t>
  </si>
  <si>
    <t>u_relax_θ</t>
  </si>
  <si>
    <t>u_relax_K</t>
  </si>
  <si>
    <t>u_relax_Y</t>
  </si>
  <si>
    <t>ot_dvclose</t>
  </si>
  <si>
    <t>aux</t>
  </si>
  <si>
    <t>bot2</t>
  </si>
  <si>
    <t>Km</t>
  </si>
  <si>
    <t>Time_</t>
  </si>
  <si>
    <t>stoA</t>
  </si>
  <si>
    <t>stoB</t>
  </si>
  <si>
    <t>st_</t>
  </si>
  <si>
    <t>L_leak</t>
  </si>
  <si>
    <t>ot_max</t>
  </si>
  <si>
    <t>ud_relax</t>
  </si>
  <si>
    <t>l_accel</t>
  </si>
  <si>
    <t>u_relax_m</t>
  </si>
  <si>
    <t>bk_nº</t>
  </si>
  <si>
    <t>bk_tol</t>
  </si>
  <si>
    <t>bk_red</t>
  </si>
  <si>
    <t>bk_res</t>
  </si>
  <si>
    <t>i_dvclose</t>
  </si>
  <si>
    <t>rcloserec</t>
  </si>
  <si>
    <t>i_max</t>
  </si>
  <si>
    <t>relax_fac</t>
  </si>
  <si>
    <t>nº_ortho</t>
  </si>
  <si>
    <t>precon_lev</t>
  </si>
  <si>
    <t>ka</t>
  </si>
  <si>
    <t>Kb</t>
  </si>
  <si>
    <t>Kc</t>
  </si>
  <si>
    <t>kaV</t>
  </si>
  <si>
    <t>kbV</t>
  </si>
  <si>
    <t>kcV</t>
  </si>
  <si>
    <t>_B_</t>
  </si>
  <si>
    <t>_T_</t>
  </si>
  <si>
    <t>et_D</t>
  </si>
  <si>
    <t>T_2n</t>
  </si>
  <si>
    <t>B_2n</t>
  </si>
  <si>
    <t>i_D</t>
  </si>
  <si>
    <t>i_Wb</t>
  </si>
  <si>
    <t>i_Wa</t>
  </si>
  <si>
    <t>Za__</t>
  </si>
  <si>
    <t>Xa__</t>
  </si>
  <si>
    <t>Ya__</t>
  </si>
  <si>
    <t>__Zb</t>
  </si>
  <si>
    <t>__Xb</t>
  </si>
  <si>
    <t>__Yb</t>
  </si>
  <si>
    <t>...t1</t>
  </si>
  <si>
    <t>...t2</t>
  </si>
  <si>
    <t>...t3</t>
  </si>
  <si>
    <t>...t4</t>
  </si>
  <si>
    <t>...t5</t>
  </si>
  <si>
    <t>...t7</t>
  </si>
  <si>
    <t>...t8</t>
  </si>
  <si>
    <t>...t9</t>
  </si>
  <si>
    <t>sto</t>
  </si>
  <si>
    <t>Jocopo_01</t>
  </si>
  <si>
    <t>Package_Solver_mf2005</t>
  </si>
  <si>
    <t>ipakcb</t>
  </si>
  <si>
    <t>npcond</t>
  </si>
  <si>
    <t>nbpol</t>
  </si>
  <si>
    <t>iprpcg</t>
  </si>
  <si>
    <t>mutpcg</t>
  </si>
  <si>
    <t>ihcofadd</t>
  </si>
  <si>
    <t>mcomp</t>
  </si>
  <si>
    <t>0.25,</t>
  </si>
  <si>
    <t>ifmtcn</t>
  </si>
  <si>
    <t>ifmtnp</t>
  </si>
  <si>
    <t>ifmtrf</t>
  </si>
  <si>
    <t>ifmtdp</t>
  </si>
  <si>
    <t>12,</t>
  </si>
  <si>
    <t>savucn</t>
  </si>
  <si>
    <t>True</t>
  </si>
  <si>
    <t>multiDiff</t>
  </si>
  <si>
    <t>jo.1</t>
  </si>
  <si>
    <t>jo.2</t>
  </si>
  <si>
    <t>jo.3</t>
  </si>
  <si>
    <t>jo.4</t>
  </si>
  <si>
    <t>jo.5</t>
  </si>
  <si>
    <t>jo.6</t>
  </si>
  <si>
    <t>jo.7</t>
  </si>
  <si>
    <t>jo.8</t>
  </si>
  <si>
    <t>jo.9</t>
  </si>
  <si>
    <t>jo.10</t>
  </si>
  <si>
    <t>jo.11</t>
  </si>
  <si>
    <t>jo.12</t>
  </si>
  <si>
    <t>jo.13</t>
  </si>
  <si>
    <t>jo.14</t>
  </si>
  <si>
    <t>jo.15</t>
  </si>
  <si>
    <t>jo.16</t>
  </si>
  <si>
    <t>jo.17</t>
  </si>
  <si>
    <t>jo.18</t>
  </si>
  <si>
    <t>jo.19</t>
  </si>
  <si>
    <t>jo.20</t>
  </si>
  <si>
    <t>jo.21</t>
  </si>
  <si>
    <t>jo.22</t>
  </si>
  <si>
    <t>L_type</t>
  </si>
  <si>
    <t>L_disp</t>
  </si>
  <si>
    <t>L_dispAlh=al</t>
  </si>
  <si>
    <t xml:space="preserve">H_Vdisp.R </t>
  </si>
  <si>
    <t>Efec_Dif.</t>
  </si>
  <si>
    <t>V_disp.αTV</t>
  </si>
  <si>
    <t>steady</t>
  </si>
  <si>
    <t>Bulk_D.ρb</t>
  </si>
  <si>
    <t>iT</t>
  </si>
  <si>
    <t>Pcel</t>
  </si>
  <si>
    <t>Dcay</t>
  </si>
  <si>
    <t>[Q] W R</t>
  </si>
  <si>
    <t>[Q] W C</t>
  </si>
  <si>
    <t>n9</t>
  </si>
  <si>
    <t>n1</t>
  </si>
  <si>
    <t>n2</t>
  </si>
  <si>
    <t>n3</t>
  </si>
  <si>
    <t>n4</t>
  </si>
  <si>
    <t>n5</t>
  </si>
  <si>
    <t>n6</t>
  </si>
  <si>
    <t>n7</t>
  </si>
  <si>
    <t>n8</t>
  </si>
  <si>
    <t>n10</t>
  </si>
  <si>
    <t>n11</t>
  </si>
  <si>
    <t>n12</t>
  </si>
  <si>
    <t>n13</t>
  </si>
  <si>
    <t>n14</t>
  </si>
  <si>
    <t>n15</t>
  </si>
  <si>
    <t>n16</t>
  </si>
  <si>
    <t>n17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</si>
  <si>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</si>
  <si>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</si>
  <si>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</si>
  <si>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</si>
  <si>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</si>
  <si>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</si>
  <si>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</si>
  <si>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</si>
  <si>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</si>
  <si>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</si>
  <si>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</si>
  <si>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</si>
  <si>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</si>
  <si>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</si>
  <si>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l17</t>
  </si>
  <si>
    <t>l18</t>
  </si>
  <si>
    <t>l16_C</t>
  </si>
  <si>
    <t>l19_|</t>
  </si>
  <si>
    <t xml:space="preserve">T step </t>
  </si>
  <si>
    <t>tt1</t>
  </si>
  <si>
    <t>tt2</t>
  </si>
  <si>
    <t>tt3</t>
  </si>
  <si>
    <t>tt4</t>
  </si>
  <si>
    <t>tt5</t>
  </si>
  <si>
    <t>ee1</t>
  </si>
  <si>
    <t>ee2</t>
  </si>
  <si>
    <t>LPF</t>
  </si>
  <si>
    <t>CHD</t>
  </si>
  <si>
    <t>BTN</t>
  </si>
  <si>
    <t>ADV</t>
  </si>
  <si>
    <t>DSP</t>
  </si>
  <si>
    <t>evarate</t>
  </si>
  <si>
    <t>preconditioner_drotolerance</t>
  </si>
  <si>
    <t xml:space="preserve"> L</t>
  </si>
  <si>
    <t xml:space="preserve"> H</t>
  </si>
  <si>
    <t xml:space="preserve"> min</t>
  </si>
  <si>
    <t xml:space="preserve"> max</t>
  </si>
  <si>
    <t>drotol</t>
  </si>
  <si>
    <t>tdirc</t>
  </si>
  <si>
    <t>tdirc = (perlen, nstp, tsmult)</t>
  </si>
  <si>
    <t>GCG</t>
  </si>
  <si>
    <t>stresperiod_data</t>
  </si>
  <si>
    <t>tdids</t>
  </si>
  <si>
    <t xml:space="preserve">tdids  </t>
  </si>
  <si>
    <t>Di</t>
  </si>
  <si>
    <t>obxloc</t>
  </si>
  <si>
    <t>g1</t>
  </si>
  <si>
    <t>g2</t>
  </si>
  <si>
    <t>g3</t>
  </si>
  <si>
    <t>it1</t>
  </si>
  <si>
    <t>it2</t>
  </si>
  <si>
    <t>dmoc</t>
  </si>
  <si>
    <t>oloc</t>
  </si>
  <si>
    <t>Lss</t>
  </si>
  <si>
    <t>iType</t>
  </si>
  <si>
    <t>s_C</t>
  </si>
  <si>
    <t>lll</t>
  </si>
  <si>
    <t>[1, 864000, 2523800000]</t>
  </si>
  <si>
    <t>years</t>
  </si>
  <si>
    <t>DIS</t>
  </si>
  <si>
    <t>IMS</t>
  </si>
  <si>
    <t>CG</t>
  </si>
  <si>
    <t>IC</t>
  </si>
  <si>
    <t>...t10</t>
  </si>
  <si>
    <t>...t11</t>
  </si>
  <si>
    <t>...t12</t>
  </si>
  <si>
    <t>...t13</t>
  </si>
  <si>
    <t>...t14</t>
  </si>
  <si>
    <r>
      <rPr>
        <sz val="5"/>
        <rFont val="Calibri"/>
        <family val="2"/>
      </rPr>
      <t>Σ</t>
    </r>
    <r>
      <rPr>
        <sz val="10.5"/>
        <rFont val="Calibri"/>
        <family val="2"/>
      </rPr>
      <t xml:space="preserve">    nstp    </t>
    </r>
    <r>
      <rPr>
        <sz val="5"/>
        <rFont val="Calibri"/>
        <family val="2"/>
        <scheme val="minor"/>
      </rPr>
      <t>1460</t>
    </r>
  </si>
  <si>
    <t>MT3D</t>
  </si>
  <si>
    <t>37_p1</t>
  </si>
  <si>
    <t>38_p2</t>
  </si>
  <si>
    <t>39_p3</t>
  </si>
  <si>
    <t>40_p4</t>
  </si>
  <si>
    <t>41_p5</t>
  </si>
  <si>
    <t>42_p6</t>
  </si>
  <si>
    <t>43_p7</t>
  </si>
  <si>
    <t>44_p8</t>
  </si>
  <si>
    <t>45_p9</t>
  </si>
  <si>
    <t>46_p10</t>
  </si>
  <si>
    <t>MF6</t>
  </si>
  <si>
    <t>_X</t>
  </si>
  <si>
    <t>_V</t>
  </si>
  <si>
    <t>Packages  reference</t>
  </si>
  <si>
    <t>02_BCF2SS</t>
  </si>
  <si>
    <t>CTRL</t>
  </si>
  <si>
    <t>08_NWT_?</t>
  </si>
  <si>
    <t xml:space="preserve">PAR </t>
  </si>
  <si>
    <t>|</t>
  </si>
  <si>
    <t>_tt0</t>
  </si>
  <si>
    <t>_tt1</t>
  </si>
  <si>
    <t>(a,b,c)</t>
  </si>
  <si>
    <t>cels</t>
  </si>
  <si>
    <t>NPF</t>
  </si>
  <si>
    <t>npf1</t>
  </si>
  <si>
    <t>npf2</t>
  </si>
  <si>
    <t>npf3</t>
  </si>
  <si>
    <t>npf4</t>
  </si>
  <si>
    <t>T_DIS</t>
  </si>
  <si>
    <t>---------</t>
  </si>
  <si>
    <t>Layer 0</t>
  </si>
  <si>
    <t>RCHa</t>
  </si>
  <si>
    <t>perched</t>
  </si>
  <si>
    <t>npf5</t>
  </si>
  <si>
    <t>Yes</t>
  </si>
  <si>
    <t>Sel.</t>
  </si>
  <si>
    <t>10-3 |-8</t>
  </si>
  <si>
    <t>chd_spd</t>
  </si>
  <si>
    <t>BCF</t>
  </si>
  <si>
    <t>HUF</t>
  </si>
  <si>
    <t>UPW</t>
  </si>
  <si>
    <t>DISV</t>
  </si>
  <si>
    <t>DISU</t>
  </si>
  <si>
    <t>A</t>
  </si>
  <si>
    <t>C</t>
  </si>
  <si>
    <t>D</t>
  </si>
  <si>
    <t>E</t>
  </si>
  <si>
    <t>each</t>
  </si>
  <si>
    <t>_spd</t>
  </si>
  <si>
    <t>Wel</t>
  </si>
  <si>
    <t>DRN</t>
  </si>
  <si>
    <t>wel_spd</t>
  </si>
  <si>
    <t>DRN_spd</t>
  </si>
  <si>
    <t>WEL</t>
  </si>
  <si>
    <t>mt_Lunit</t>
  </si>
  <si>
    <t>mt_Tunit</t>
  </si>
  <si>
    <t>riv_spd</t>
  </si>
  <si>
    <t>RIV</t>
  </si>
  <si>
    <t>drn_spd</t>
  </si>
  <si>
    <t>OC</t>
  </si>
  <si>
    <t>|oc</t>
  </si>
  <si>
    <t>|riv</t>
  </si>
  <si>
    <t>|drn</t>
  </si>
  <si>
    <t>|ims</t>
  </si>
  <si>
    <t>|rch</t>
  </si>
  <si>
    <t>|ic</t>
  </si>
  <si>
    <t>|dis</t>
  </si>
  <si>
    <t>|tdis</t>
  </si>
  <si>
    <t>bicgstab</t>
  </si>
  <si>
    <t>linear_acceleration_NPF</t>
  </si>
  <si>
    <t>newton_NPF</t>
  </si>
  <si>
    <t>cg</t>
  </si>
  <si>
    <t xml:space="preserve">Unarranged </t>
  </si>
  <si>
    <t>Parameters</t>
  </si>
  <si>
    <t xml:space="preserve"> -35k</t>
  </si>
  <si>
    <t>1|0</t>
  </si>
  <si>
    <t>04_Tidal</t>
  </si>
  <si>
    <t>FHB</t>
  </si>
  <si>
    <t>5|0.1|4</t>
  </si>
  <si>
    <t>1|0|0</t>
  </si>
  <si>
    <t>0.5|5e-3|0.1</t>
  </si>
  <si>
    <t>STO</t>
  </si>
  <si>
    <t>|sto</t>
  </si>
  <si>
    <t>GHB</t>
  </si>
  <si>
    <t>ghb_spd</t>
  </si>
  <si>
    <t>|ghb</t>
  </si>
  <si>
    <t>|wel</t>
  </si>
  <si>
    <t>spd|</t>
  </si>
  <si>
    <t>__LA</t>
  </si>
  <si>
    <t>__NEW</t>
  </si>
  <si>
    <t>GHBobs</t>
  </si>
  <si>
    <t>GHBobs|</t>
  </si>
  <si>
    <t>t6_∆t1</t>
  </si>
  <si>
    <t>riv_ts</t>
  </si>
  <si>
    <t>rch_ts</t>
  </si>
  <si>
    <t>ghb_ts</t>
  </si>
  <si>
    <t>wel_ts</t>
  </si>
  <si>
    <t>EVT</t>
  </si>
  <si>
    <t>ev1</t>
  </si>
  <si>
    <t>ev2</t>
  </si>
  <si>
    <t>ev3</t>
  </si>
  <si>
    <t>ev4</t>
  </si>
  <si>
    <t>ev5</t>
  </si>
  <si>
    <t>ev6</t>
  </si>
  <si>
    <t>ev7</t>
  </si>
  <si>
    <t>pname</t>
  </si>
  <si>
    <t>ev8</t>
  </si>
  <si>
    <t>evt_spd</t>
  </si>
  <si>
    <t>0.2|0.5</t>
  </si>
  <si>
    <t>0.3|0.1</t>
  </si>
  <si>
    <t>07.csv</t>
  </si>
  <si>
    <t>03.csv</t>
  </si>
  <si>
    <t>06.csv</t>
  </si>
  <si>
    <t>ts1|</t>
  </si>
  <si>
    <t>ts2|</t>
  </si>
  <si>
    <t>ts3|</t>
  </si>
  <si>
    <t>ts4|</t>
  </si>
  <si>
    <t>→</t>
  </si>
  <si>
    <t>iconvert</t>
  </si>
  <si>
    <t>transient</t>
  </si>
  <si>
    <t>0|T</t>
  </si>
  <si>
    <t>yes</t>
  </si>
  <si>
    <t>OBS</t>
  </si>
  <si>
    <t>Extras</t>
  </si>
  <si>
    <t>tdis_ds</t>
  </si>
  <si>
    <t>perlen|nstp|tsmult</t>
  </si>
  <si>
    <t>1.0|1.0|1.0</t>
  </si>
  <si>
    <t>400.0|200.0|400.0</t>
  </si>
  <si>
    <t>Qde</t>
  </si>
  <si>
    <t>no yet</t>
  </si>
  <si>
    <t>yeap</t>
  </si>
  <si>
    <t>XT3D</t>
  </si>
  <si>
    <t>|disv</t>
  </si>
  <si>
    <t>gridprops</t>
  </si>
  <si>
    <t>|gridprops</t>
  </si>
  <si>
    <t>GD</t>
  </si>
  <si>
    <t>i</t>
  </si>
  <si>
    <t>|CHD_pA</t>
  </si>
  <si>
    <t>|CHD_pB</t>
  </si>
  <si>
    <t>OC_rec</t>
  </si>
  <si>
    <t>xoff</t>
  </si>
  <si>
    <t>yoff</t>
  </si>
  <si>
    <t>|xoff</t>
  </si>
  <si>
    <t>|yoff</t>
  </si>
  <si>
    <t>xt3doptions</t>
  </si>
  <si>
    <t>|xt3d</t>
  </si>
  <si>
    <t>---------------</t>
  </si>
  <si>
    <t>GWF</t>
  </si>
  <si>
    <t>|OC_rec</t>
  </si>
  <si>
    <t>08_nwt-p02</t>
  </si>
  <si>
    <t>09_nwt-p03_Capa</t>
  </si>
  <si>
    <t>06_DISV_XT3D</t>
  </si>
  <si>
    <t>07_DISV_XT3D_GWF</t>
  </si>
  <si>
    <t>..replacespace</t>
  </si>
  <si>
    <t>h_left</t>
  </si>
  <si>
    <t>h_right</t>
  </si>
  <si>
    <t>Idomain</t>
  </si>
  <si>
    <t>gwfname_outer</t>
  </si>
  <si>
    <t>rfct</t>
  </si>
  <si>
    <t>nrow_inner</t>
  </si>
  <si>
    <t>ncol_inner</t>
  </si>
  <si>
    <t>delr_inner</t>
  </si>
  <si>
    <t>100.0/rfct</t>
  </si>
  <si>
    <t>delc_inner</t>
  </si>
  <si>
    <t>idomain_inner</t>
  </si>
  <si>
    <t>np.ones((nlay,nrow_inner,ncol_inner))</t>
  </si>
  <si>
    <t>xorigin</t>
  </si>
  <si>
    <t>yorigin</t>
  </si>
  <si>
    <t>gwfname_inner</t>
  </si>
  <si>
    <t>7a1</t>
  </si>
  <si>
    <t>7a2</t>
  </si>
  <si>
    <t>7a3</t>
  </si>
  <si>
    <t>7a4</t>
  </si>
  <si>
    <t>7a5</t>
  </si>
  <si>
    <t>7a6</t>
  </si>
  <si>
    <t>7a7</t>
  </si>
  <si>
    <t>7a8</t>
  </si>
  <si>
    <t>7a9</t>
  </si>
  <si>
    <t>7a10</t>
  </si>
  <si>
    <t>7a11</t>
  </si>
  <si>
    <t>7a12</t>
  </si>
  <si>
    <t>7a13</t>
  </si>
  <si>
    <t>chd_spd_L</t>
  </si>
  <si>
    <t>chd_spd_R</t>
  </si>
  <si>
    <t>i_D_B</t>
  </si>
  <si>
    <t>1|2x</t>
  </si>
  <si>
    <t>2|2x</t>
  </si>
  <si>
    <t>Idomain_inner</t>
  </si>
  <si>
    <t>drn_ts</t>
  </si>
  <si>
    <t>Lak</t>
  </si>
  <si>
    <t>lak_spd</t>
  </si>
  <si>
    <t>lak_ts</t>
  </si>
  <si>
    <t>gwf</t>
  </si>
  <si>
    <t>sim</t>
  </si>
  <si>
    <t>MFSimulation</t>
  </si>
  <si>
    <t>ModflowGwf</t>
  </si>
  <si>
    <t>complexity</t>
  </si>
  <si>
    <t>|ims8</t>
  </si>
  <si>
    <t>1|2</t>
  </si>
  <si>
    <t>Complex |symple</t>
  </si>
  <si>
    <t>All |     none</t>
  </si>
  <si>
    <t>rch</t>
  </si>
  <si>
    <t>hide</t>
  </si>
  <si>
    <t>&gt;</t>
  </si>
  <si>
    <t>again</t>
  </si>
  <si>
    <t>___</t>
  </si>
  <si>
    <t>k12</t>
  </si>
  <si>
    <t>k13</t>
  </si>
  <si>
    <t>k14</t>
  </si>
  <si>
    <t>k15</t>
  </si>
  <si>
    <t>k21</t>
  </si>
  <si>
    <t>k22</t>
  </si>
  <si>
    <t>k23</t>
  </si>
  <si>
    <t>k24</t>
  </si>
  <si>
    <t>k25</t>
  </si>
  <si>
    <t>k3</t>
  </si>
  <si>
    <t>k4</t>
  </si>
  <si>
    <t>k5</t>
  </si>
  <si>
    <t>k6</t>
  </si>
  <si>
    <t>k7</t>
  </si>
  <si>
    <t>k8</t>
  </si>
  <si>
    <t>k9</t>
  </si>
  <si>
    <t>k10</t>
  </si>
  <si>
    <t>|ana</t>
  </si>
  <si>
    <t>SFR</t>
  </si>
  <si>
    <t>l1</t>
  </si>
  <si>
    <t>jcol_sfr</t>
  </si>
  <si>
    <t>leakance</t>
  </si>
  <si>
    <t>nconn</t>
  </si>
  <si>
    <t>sfr_conn</t>
  </si>
  <si>
    <t>stage</t>
  </si>
  <si>
    <t>sfr_spd</t>
  </si>
  <si>
    <t>|sfr1</t>
  </si>
  <si>
    <t>|sfr2</t>
  </si>
  <si>
    <t>|sfr3</t>
  </si>
  <si>
    <t>|sfr4</t>
  </si>
  <si>
    <t>|sfr5</t>
  </si>
  <si>
    <t>|sfr6</t>
  </si>
  <si>
    <t>|sfr7</t>
  </si>
  <si>
    <t>A_TCAL</t>
  </si>
  <si>
    <t>com</t>
  </si>
  <si>
    <t>sfr1</t>
  </si>
  <si>
    <t>sfr2</t>
  </si>
  <si>
    <t>sfr3</t>
  </si>
  <si>
    <t>csv</t>
  </si>
  <si>
    <t>inflow</t>
  </si>
  <si>
    <t>LAK</t>
  </si>
  <si>
    <t>|lak</t>
  </si>
  <si>
    <t xml:space="preserve">Projects </t>
  </si>
  <si>
    <t>14_Lake</t>
  </si>
  <si>
    <t>05_FHB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</si>
</sst>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0.0"/>
    <numFmt numFmtId="165" formatCode="0E+00"/>
    <numFmt numFmtId="166" formatCode="0.000"/>
    <numFmt numFmtId="167" formatCode="0.0000"/>
    <numFmt numFmtId="168" formatCode="#,##0.0"/>
  </numFmts>
  <fonts count="139" x14ac:knownFonts="1">
    <font>
      <sz val="11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6"/>
      <color theme="0"/>
      <name val="Calibri"/>
      <family val="2"/>
      <scheme val="minor"/>
    </font>
    <font>
      <sz val="6"/>
      <color theme="0" tint="-0.499984740745262"/>
      <name val="Calibri"/>
      <family val="2"/>
      <scheme val="minor"/>
    </font>
    <font>
      <sz val="5"/>
      <color rgb="FFFF0000"/>
      <name val="Calibri"/>
      <family val="2"/>
      <scheme val="minor"/>
    </font>
    <font>
      <sz val="2"/>
      <name val="Calibri"/>
      <family val="2"/>
      <scheme val="minor"/>
    </font>
    <font>
      <sz val="6"/>
      <name val="Calibri"/>
      <family val="2"/>
      <scheme val="minor"/>
    </font>
    <font>
      <sz val="5"/>
      <color theme="0" tint="-0.499984740745262"/>
      <name val="Calibri"/>
      <family val="2"/>
      <scheme val="minor"/>
    </font>
    <font>
      <sz val="5"/>
      <color rgb="FF0000FF"/>
      <name val="Calibri"/>
      <family val="2"/>
      <scheme val="minor"/>
    </font>
    <font>
      <sz val="4"/>
      <color theme="0" tint="-0.249977111117893"/>
      <name val="Calibri"/>
      <family val="2"/>
      <scheme val="minor"/>
    </font>
    <font>
      <sz val="7"/>
      <name val="Calibri"/>
      <family val="2"/>
      <scheme val="minor"/>
    </font>
    <font>
      <sz val="7"/>
      <color theme="0" tint="-0.249977111117893"/>
      <name val="Calibri"/>
      <family val="2"/>
    </font>
    <font>
      <sz val="4"/>
      <color theme="0" tint="-0.249977111117893"/>
      <name val="Calibri"/>
      <family val="2"/>
    </font>
    <font>
      <sz val="2"/>
      <color rgb="FF0000FF"/>
      <name val="Calibri"/>
      <family val="2"/>
      <scheme val="minor"/>
    </font>
    <font>
      <sz val="7"/>
      <color rgb="FF0000FF"/>
      <name val="Calibri"/>
      <family val="2"/>
      <scheme val="minor"/>
    </font>
    <font>
      <sz val="6"/>
      <color rgb="FF0000FF"/>
      <name val="Calibri"/>
      <family val="2"/>
      <scheme val="minor"/>
    </font>
    <font>
      <sz val="6"/>
      <color theme="0"/>
      <name val="Calibri"/>
      <family val="2"/>
      <scheme val="minor"/>
    </font>
    <font>
      <b/>
      <sz val="6"/>
      <color rgb="FFFFFF00"/>
      <name val="Calibri"/>
      <family val="2"/>
      <scheme val="minor"/>
    </font>
    <font>
      <sz val="7"/>
      <name val="Calibri"/>
      <family val="2"/>
    </font>
    <font>
      <sz val="6"/>
      <name val="Calibri"/>
      <family val="2"/>
    </font>
    <font>
      <sz val="5"/>
      <color theme="0" tint="-0.249977111117893"/>
      <name val="Calibri"/>
      <family val="2"/>
    </font>
    <font>
      <sz val="4"/>
      <color theme="0"/>
      <name val="Calibri"/>
      <family val="2"/>
      <scheme val="minor"/>
    </font>
    <font>
      <sz val="4"/>
      <color theme="0" tint="-0.34998626667073579"/>
      <name val="Calibri"/>
      <family val="2"/>
      <scheme val="minor"/>
    </font>
    <font>
      <sz val="6"/>
      <color theme="0" tint="-0.34998626667073579"/>
      <name val="Calibri"/>
      <family val="2"/>
      <scheme val="minor"/>
    </font>
    <font>
      <sz val="4"/>
      <color rgb="FFFF0000"/>
      <name val="Calibri"/>
      <family val="2"/>
      <scheme val="minor"/>
    </font>
    <font>
      <sz val="2"/>
      <color theme="0" tint="-0.249977111117893"/>
      <name val="Calibri"/>
      <family val="2"/>
    </font>
    <font>
      <sz val="2"/>
      <color theme="0" tint="-0.34998626667073579"/>
      <name val="Calibri"/>
      <family val="2"/>
      <scheme val="minor"/>
    </font>
    <font>
      <sz val="2"/>
      <color theme="1"/>
      <name val="Calibri"/>
      <family val="2"/>
      <scheme val="minor"/>
    </font>
    <font>
      <sz val="7"/>
      <color theme="0" tint="-0.34998626667073579"/>
      <name val="Calibri"/>
      <family val="2"/>
    </font>
    <font>
      <b/>
      <sz val="6"/>
      <color theme="0" tint="-0.34998626667073579"/>
      <name val="Calibri"/>
      <family val="2"/>
    </font>
    <font>
      <sz val="4"/>
      <color theme="9" tint="0.59999389629810485"/>
      <name val="Calibri"/>
      <family val="2"/>
    </font>
    <font>
      <sz val="4"/>
      <color theme="4" tint="0.59999389629810485"/>
      <name val="Calibri"/>
      <family val="2"/>
    </font>
    <font>
      <sz val="5"/>
      <name val="Calibri"/>
      <family val="2"/>
      <scheme val="minor"/>
    </font>
    <font>
      <sz val="4"/>
      <name val="Calibri"/>
      <family val="2"/>
      <scheme val="minor"/>
    </font>
    <font>
      <sz val="4"/>
      <color rgb="FF0000FF"/>
      <name val="Calibri"/>
      <family val="2"/>
      <scheme val="minor"/>
    </font>
    <font>
      <sz val="4"/>
      <color theme="1"/>
      <name val="Calibri"/>
      <family val="2"/>
      <scheme val="minor"/>
    </font>
    <font>
      <b/>
      <sz val="6"/>
      <color rgb="FFFFFF00"/>
      <name val="Calibri"/>
      <family val="2"/>
    </font>
    <font>
      <sz val="5"/>
      <color rgb="FF0000FF"/>
      <name val="Calibri"/>
      <family val="2"/>
    </font>
    <font>
      <sz val="3"/>
      <name val="Calibri"/>
      <family val="2"/>
      <scheme val="minor"/>
    </font>
    <font>
      <sz val="5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3"/>
      <color theme="1"/>
      <name val="Calibri"/>
      <family val="2"/>
      <scheme val="minor"/>
    </font>
    <font>
      <sz val="3"/>
      <color theme="0"/>
      <name val="Calibri"/>
      <family val="2"/>
      <scheme val="minor"/>
    </font>
    <font>
      <sz val="4"/>
      <color rgb="FFFFFF00"/>
      <name val="Calibri"/>
      <family val="2"/>
      <scheme val="minor"/>
    </font>
    <font>
      <sz val="2"/>
      <name val="Calibri"/>
      <family val="2"/>
    </font>
    <font>
      <sz val="2"/>
      <color rgb="FFFFFF00"/>
      <name val="Calibri"/>
      <family val="2"/>
      <scheme val="minor"/>
    </font>
    <font>
      <b/>
      <sz val="5"/>
      <color rgb="FF0000FF"/>
      <name val="Calibri"/>
      <family val="2"/>
      <scheme val="minor"/>
    </font>
    <font>
      <sz val="6"/>
      <color rgb="FFFFFF00"/>
      <name val="Calibri"/>
      <family val="2"/>
      <scheme val="minor"/>
    </font>
    <font>
      <b/>
      <sz val="5"/>
      <name val="Calibri"/>
      <family val="2"/>
      <scheme val="minor"/>
    </font>
    <font>
      <sz val="5"/>
      <color theme="1"/>
      <name val="Calibri"/>
      <family val="2"/>
    </font>
    <font>
      <sz val="5"/>
      <name val="Calibri"/>
      <family val="2"/>
    </font>
    <font>
      <sz val="4"/>
      <color rgb="FF686868"/>
      <name val="Calibri"/>
      <family val="2"/>
      <scheme val="minor"/>
    </font>
    <font>
      <b/>
      <sz val="2"/>
      <color rgb="FFFFFF00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4"/>
      <name val="Calibri"/>
      <family val="2"/>
      <scheme val="minor"/>
    </font>
    <font>
      <sz val="3"/>
      <color rgb="FFFF000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name val="Calibri"/>
      <family val="2"/>
      <scheme val="minor"/>
    </font>
    <font>
      <sz val="10"/>
      <name val="Arial"/>
      <family val="2"/>
    </font>
    <font>
      <sz val="6"/>
      <color rgb="FFFF0000"/>
      <name val="Calibri"/>
      <family val="2"/>
      <scheme val="minor"/>
    </font>
    <font>
      <b/>
      <sz val="5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6"/>
      <color theme="9" tint="-0.249977111117893"/>
      <name val="Calibri"/>
      <family val="2"/>
      <scheme val="minor"/>
    </font>
    <font>
      <sz val="8"/>
      <color theme="8" tint="-0.249977111117893"/>
      <name val="Calibri"/>
      <family val="2"/>
      <scheme val="minor"/>
    </font>
    <font>
      <sz val="5"/>
      <color theme="0" tint="-0.34998626667073579"/>
      <name val="Calibri"/>
      <family val="2"/>
      <scheme val="minor"/>
    </font>
    <font>
      <b/>
      <sz val="5"/>
      <name val="Calibri"/>
      <family val="2"/>
    </font>
    <font>
      <b/>
      <sz val="5"/>
      <color rgb="FFFF0000"/>
      <name val="Calibri"/>
      <family val="2"/>
    </font>
    <font>
      <b/>
      <sz val="5"/>
      <color theme="8" tint="0.39997558519241921"/>
      <name val="Calibri"/>
      <family val="2"/>
      <scheme val="minor"/>
    </font>
    <font>
      <sz val="5"/>
      <color theme="9" tint="-0.249977111117893"/>
      <name val="Calibri"/>
      <family val="2"/>
      <scheme val="minor"/>
    </font>
    <font>
      <sz val="5"/>
      <color theme="8" tint="-0.249977111117893"/>
      <name val="Calibri"/>
      <family val="2"/>
      <scheme val="minor"/>
    </font>
    <font>
      <u/>
      <sz val="3"/>
      <name val="Calibri"/>
      <family val="2"/>
      <scheme val="minor"/>
    </font>
    <font>
      <u/>
      <sz val="3"/>
      <color rgb="FFFF0000"/>
      <name val="Calibri"/>
      <family val="2"/>
      <scheme val="minor"/>
    </font>
    <font>
      <sz val="3"/>
      <color theme="0" tint="-0.34998626667073579"/>
      <name val="Calibri"/>
      <family val="2"/>
      <scheme val="minor"/>
    </font>
    <font>
      <b/>
      <sz val="3"/>
      <color rgb="FFFF0000"/>
      <name val="Calibri"/>
      <family val="2"/>
      <scheme val="minor"/>
    </font>
    <font>
      <b/>
      <sz val="3"/>
      <color theme="8" tint="0.39997558519241921"/>
      <name val="Calibri"/>
      <family val="2"/>
      <scheme val="minor"/>
    </font>
    <font>
      <sz val="3"/>
      <color theme="8" tint="-0.499984740745262"/>
      <name val="Calibri"/>
      <family val="2"/>
      <scheme val="minor"/>
    </font>
    <font>
      <sz val="3"/>
      <color theme="0" tint="-0.249977111117893"/>
      <name val="Calibri"/>
      <family val="2"/>
      <scheme val="minor"/>
    </font>
    <font>
      <sz val="3"/>
      <color theme="9" tint="-0.249977111117893"/>
      <name val="Calibri"/>
      <family val="2"/>
      <scheme val="minor"/>
    </font>
    <font>
      <sz val="3"/>
      <color theme="8" tint="-0.249977111117893"/>
      <name val="Calibri"/>
      <family val="2"/>
      <scheme val="minor"/>
    </font>
    <font>
      <sz val="6"/>
      <color theme="8" tint="-0.499984740745262"/>
      <name val="Calibri"/>
      <family val="2"/>
      <scheme val="minor"/>
    </font>
    <font>
      <sz val="6"/>
      <color theme="0" tint="-0.249977111117893"/>
      <name val="Calibri"/>
      <family val="2"/>
      <scheme val="minor"/>
    </font>
    <font>
      <b/>
      <sz val="4"/>
      <color theme="8" tint="0.39997558519241921"/>
      <name val="Calibri"/>
      <family val="2"/>
      <scheme val="minor"/>
    </font>
    <font>
      <sz val="4"/>
      <color theme="8" tint="-0.499984740745262"/>
      <name val="Calibri"/>
      <family val="2"/>
      <scheme val="minor"/>
    </font>
    <font>
      <b/>
      <sz val="4"/>
      <color rgb="FFFF0000"/>
      <name val="Calibri"/>
      <family val="2"/>
      <scheme val="minor"/>
    </font>
    <font>
      <sz val="4"/>
      <color theme="9" tint="-0.249977111117893"/>
      <name val="Calibri"/>
      <family val="2"/>
      <scheme val="minor"/>
    </font>
    <font>
      <b/>
      <sz val="4"/>
      <name val="Calibri"/>
      <family val="2"/>
    </font>
    <font>
      <vertAlign val="subscript"/>
      <sz val="6"/>
      <name val="Calibri"/>
      <family val="2"/>
    </font>
    <font>
      <sz val="5"/>
      <color rgb="FFFFFF00"/>
      <name val="Calibri"/>
      <family val="2"/>
      <scheme val="minor"/>
    </font>
    <font>
      <sz val="10"/>
      <color rgb="FF0000F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theme="1"/>
      <name val="Calibri"/>
      <family val="2"/>
    </font>
    <font>
      <sz val="4"/>
      <color theme="0" tint="-0.499984740745262"/>
      <name val="Calibri"/>
      <family val="2"/>
      <scheme val="minor"/>
    </font>
    <font>
      <sz val="11"/>
      <color theme="7" tint="0.39997558519241921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5"/>
      <color theme="0"/>
      <name val="Calibri"/>
      <family val="2"/>
    </font>
    <font>
      <b/>
      <sz val="7"/>
      <color theme="0"/>
      <name val="Calibri"/>
      <family val="2"/>
      <scheme val="minor"/>
    </font>
    <font>
      <b/>
      <sz val="15"/>
      <color theme="1"/>
      <name val="Calibri"/>
      <family val="2"/>
    </font>
    <font>
      <b/>
      <sz val="6"/>
      <color rgb="FF00B0F0"/>
      <name val="Calibri"/>
      <family val="2"/>
      <scheme val="minor"/>
    </font>
    <font>
      <b/>
      <sz val="11"/>
      <color rgb="FF0000FF"/>
      <name val="Calibri"/>
      <family val="2"/>
    </font>
    <font>
      <b/>
      <sz val="9"/>
      <color theme="1"/>
      <name val="Calibri"/>
      <family val="2"/>
      <scheme val="minor"/>
    </font>
    <font>
      <b/>
      <sz val="7"/>
      <color rgb="FFFFFF00"/>
      <name val="Calibri"/>
      <family val="2"/>
      <scheme val="minor"/>
    </font>
    <font>
      <sz val="4"/>
      <name val="Calibri"/>
      <family val="2"/>
    </font>
    <font>
      <sz val="3"/>
      <color theme="0" tint="-0.499984740745262"/>
      <name val="Calibri"/>
      <family val="2"/>
      <scheme val="minor"/>
    </font>
    <font>
      <sz val="3"/>
      <color rgb="FF0000FF"/>
      <name val="Calibri"/>
      <family val="2"/>
      <scheme val="minor"/>
    </font>
    <font>
      <sz val="4"/>
      <color theme="8" tint="-0.249977111117893"/>
      <name val="Calibri"/>
      <family val="2"/>
      <scheme val="minor"/>
    </font>
    <font>
      <b/>
      <sz val="6"/>
      <name val="Calibri"/>
      <family val="2"/>
    </font>
    <font>
      <sz val="10"/>
      <name val="Calibri"/>
      <family val="2"/>
      <scheme val="minor"/>
    </font>
    <font>
      <sz val="8"/>
      <name val="Calibri"/>
      <family val="2"/>
    </font>
    <font>
      <sz val="10.5"/>
      <name val="Calibri"/>
      <family val="2"/>
    </font>
    <font>
      <sz val="4"/>
      <color rgb="FFFFFF00"/>
      <name val="Calibri"/>
      <family val="2"/>
    </font>
    <font>
      <sz val="6"/>
      <color theme="0" tint="-4.9989318521683403E-2"/>
      <name val="Calibri"/>
      <family val="2"/>
      <scheme val="minor"/>
    </font>
    <font>
      <sz val="6"/>
      <color theme="0"/>
      <name val="Calibri"/>
      <family val="2"/>
    </font>
    <font>
      <sz val="4"/>
      <color theme="0"/>
      <name val="Calibri"/>
      <family val="2"/>
    </font>
    <font>
      <sz val="5"/>
      <color rgb="FF00B0F0"/>
      <name val="Calibri"/>
      <family val="2"/>
      <scheme val="minor"/>
    </font>
    <font>
      <b/>
      <sz val="5"/>
      <color rgb="FFFFFF00"/>
      <name val="Calibri"/>
      <family val="2"/>
      <scheme val="minor"/>
    </font>
    <font>
      <b/>
      <sz val="4"/>
      <color rgb="FF00B0F0"/>
      <name val="Calibri"/>
      <family val="2"/>
      <scheme val="minor"/>
    </font>
    <font>
      <b/>
      <sz val="4"/>
      <color theme="0"/>
      <name val="Calibri"/>
      <family val="2"/>
      <scheme val="minor"/>
    </font>
    <font>
      <b/>
      <sz val="6"/>
      <name val="Calibri"/>
      <family val="2"/>
      <scheme val="minor"/>
    </font>
    <font>
      <b/>
      <sz val="4"/>
      <color theme="0"/>
      <name val="Calibri"/>
      <family val="2"/>
    </font>
    <font>
      <sz val="6"/>
      <color theme="1" tint="0.34998626667073579"/>
      <name val="Calibri"/>
      <family val="2"/>
      <scheme val="minor"/>
    </font>
    <font>
      <b/>
      <sz val="5"/>
      <color theme="0"/>
      <name val="Calibri"/>
      <family val="2"/>
      <scheme val="minor"/>
    </font>
    <font>
      <sz val="3"/>
      <color rgb="FF00B0F0"/>
      <name val="Calibri"/>
      <family val="2"/>
      <scheme val="minor"/>
    </font>
    <font>
      <sz val="4"/>
      <color theme="9" tint="-0.499984740745262"/>
      <name val="Calibri"/>
      <family val="2"/>
      <scheme val="minor"/>
    </font>
    <font>
      <sz val="3"/>
      <color theme="9" tint="-0.499984740745262"/>
      <name val="Calibri"/>
      <family val="2"/>
      <scheme val="minor"/>
    </font>
    <font>
      <sz val="5"/>
      <color theme="0" tint="-4.9989318521683403E-2"/>
      <name val="Calibri"/>
      <family val="2"/>
      <scheme val="minor"/>
    </font>
    <font>
      <sz val="4"/>
      <color rgb="FFFF0000"/>
      <name val="Calibri"/>
      <family val="2"/>
    </font>
    <font>
      <sz val="2"/>
      <color rgb="FFFF0000"/>
      <name val="Calibri"/>
      <family val="2"/>
    </font>
    <font>
      <sz val="7"/>
      <color rgb="FFFF0000"/>
      <name val="Calibri"/>
      <family val="2"/>
    </font>
    <font>
      <b/>
      <sz val="6"/>
      <color rgb="FFFF0000"/>
      <name val="Calibri"/>
      <family val="2"/>
    </font>
    <font>
      <b/>
      <sz val="4"/>
      <color rgb="FFFF0000"/>
      <name val="Calibri"/>
      <family val="2"/>
    </font>
    <font>
      <sz val="3"/>
      <color theme="0" tint="-0.249977111117893"/>
      <name val="Calibri"/>
      <family val="2"/>
    </font>
  </fonts>
  <fills count="29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E3E9F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E7CFB7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DCB894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646464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9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0" fontId="65" fillId="0" borderId="0"/>
  </cellStyleXfs>
  <cellXfs count="424">
    <xf numFmtId="0" fontId="0" fillId="0" borderId="0" xfId="0"/>
    <xf numFmtId="0" fontId="0" fillId="0" borderId="0" xfId="0" applyAlignment="1">
      <alignment horizontal="center" vertical="center"/>
    </xf>
    <xf numFmtId="11" fontId="0" fillId="0" borderId="0" xfId="0" applyNumberFormat="1"/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horizontal="right" vertical="center"/>
    </xf>
    <xf numFmtId="0" fontId="13" fillId="3" borderId="0" xfId="0" applyFont="1" applyFill="1" applyAlignment="1">
      <alignment horizontal="center" vertical="center"/>
    </xf>
    <xf numFmtId="0" fontId="15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7" fillId="0" borderId="0" xfId="0" applyFont="1" applyAlignment="1">
      <alignment vertical="center"/>
    </xf>
    <xf numFmtId="0" fontId="0" fillId="3" borderId="0" xfId="0" applyFill="1"/>
    <xf numFmtId="11" fontId="6" fillId="3" borderId="0" xfId="0" applyNumberFormat="1" applyFont="1" applyFill="1"/>
    <xf numFmtId="0" fontId="0" fillId="7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17" fillId="11" borderId="0" xfId="0" applyFont="1" applyFill="1" applyAlignment="1">
      <alignment horizontal="right" vertical="center"/>
    </xf>
    <xf numFmtId="0" fontId="20" fillId="11" borderId="0" xfId="0" applyFont="1" applyFill="1" applyAlignment="1">
      <alignment horizontal="center" vertical="center"/>
    </xf>
    <xf numFmtId="0" fontId="21" fillId="0" borderId="0" xfId="0" applyFont="1" applyAlignment="1">
      <alignment horizontal="left" vertical="center"/>
    </xf>
    <xf numFmtId="0" fontId="16" fillId="3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4" fillId="11" borderId="0" xfId="0" applyFont="1" applyFill="1" applyAlignment="1">
      <alignment horizontal="center" vertical="center"/>
    </xf>
    <xf numFmtId="0" fontId="17" fillId="11" borderId="0" xfId="0" applyFont="1" applyFill="1" applyAlignment="1">
      <alignment horizontal="center" vertical="center"/>
    </xf>
    <xf numFmtId="0" fontId="9" fillId="13" borderId="0" xfId="0" applyFont="1" applyFill="1" applyAlignment="1">
      <alignment horizontal="center" vertical="center"/>
    </xf>
    <xf numFmtId="0" fontId="25" fillId="3" borderId="0" xfId="0" applyFont="1" applyFill="1" applyAlignment="1">
      <alignment horizontal="left" vertical="center"/>
    </xf>
    <xf numFmtId="0" fontId="5" fillId="0" borderId="0" xfId="0" applyFont="1"/>
    <xf numFmtId="1" fontId="5" fillId="0" borderId="0" xfId="0" applyNumberFormat="1" applyFont="1"/>
    <xf numFmtId="0" fontId="26" fillId="11" borderId="0" xfId="0" applyFont="1" applyFill="1" applyAlignment="1">
      <alignment horizontal="center" vertical="center"/>
    </xf>
    <xf numFmtId="0" fontId="28" fillId="11" borderId="0" xfId="0" applyFont="1" applyFill="1" applyAlignment="1">
      <alignment horizontal="center" vertical="center"/>
    </xf>
    <xf numFmtId="0" fontId="1" fillId="14" borderId="0" xfId="0" applyFont="1" applyFill="1"/>
    <xf numFmtId="0" fontId="5" fillId="15" borderId="0" xfId="0" applyFont="1" applyFill="1"/>
    <xf numFmtId="1" fontId="5" fillId="15" borderId="0" xfId="0" applyNumberFormat="1" applyFont="1" applyFill="1"/>
    <xf numFmtId="0" fontId="5" fillId="17" borderId="0" xfId="0" applyFont="1" applyFill="1"/>
    <xf numFmtId="2" fontId="5" fillId="17" borderId="0" xfId="0" applyNumberFormat="1" applyFont="1" applyFill="1" applyAlignment="1">
      <alignment horizontal="center" vertical="center"/>
    </xf>
    <xf numFmtId="1" fontId="5" fillId="17" borderId="0" xfId="0" applyNumberFormat="1" applyFont="1" applyFill="1"/>
    <xf numFmtId="0" fontId="5" fillId="14" borderId="0" xfId="0" applyFont="1" applyFill="1" applyAlignment="1">
      <alignment horizontal="center"/>
    </xf>
    <xf numFmtId="1" fontId="5" fillId="17" borderId="0" xfId="0" applyNumberFormat="1" applyFont="1" applyFill="1" applyAlignment="1">
      <alignment horizontal="center" vertical="center"/>
    </xf>
    <xf numFmtId="1" fontId="30" fillId="15" borderId="0" xfId="0" applyNumberFormat="1" applyFont="1" applyFill="1" applyAlignment="1">
      <alignment horizontal="center" vertical="center"/>
    </xf>
    <xf numFmtId="1" fontId="30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0" fillId="5" borderId="0" xfId="0" applyFill="1"/>
    <xf numFmtId="165" fontId="1" fillId="14" borderId="0" xfId="0" applyNumberFormat="1" applyFont="1" applyFill="1"/>
    <xf numFmtId="1" fontId="5" fillId="3" borderId="0" xfId="0" applyNumberFormat="1" applyFont="1" applyFill="1"/>
    <xf numFmtId="0" fontId="5" fillId="3" borderId="0" xfId="0" applyFont="1" applyFill="1"/>
    <xf numFmtId="0" fontId="0" fillId="8" borderId="0" xfId="0" applyFill="1"/>
    <xf numFmtId="0" fontId="11" fillId="3" borderId="0" xfId="0" applyFont="1" applyFill="1" applyAlignment="1">
      <alignment horizontal="center" vertical="center"/>
    </xf>
    <xf numFmtId="0" fontId="19" fillId="11" borderId="0" xfId="0" applyFont="1" applyFill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11" borderId="0" xfId="0" applyFont="1" applyFill="1" applyAlignment="1">
      <alignment horizontal="right" vertical="center"/>
    </xf>
    <xf numFmtId="0" fontId="34" fillId="11" borderId="0" xfId="0" applyFont="1" applyFill="1" applyAlignment="1">
      <alignment horizontal="center" vertical="center"/>
    </xf>
    <xf numFmtId="0" fontId="5" fillId="19" borderId="0" xfId="0" applyFont="1" applyFill="1"/>
    <xf numFmtId="1" fontId="36" fillId="11" borderId="0" xfId="0" applyNumberFormat="1" applyFont="1" applyFill="1" applyAlignment="1">
      <alignment horizontal="center" vertical="center"/>
    </xf>
    <xf numFmtId="164" fontId="37" fillId="11" borderId="0" xfId="0" applyNumberFormat="1" applyFont="1" applyFill="1" applyAlignment="1">
      <alignment horizontal="center" vertical="center"/>
    </xf>
    <xf numFmtId="0" fontId="39" fillId="3" borderId="0" xfId="0" applyFont="1" applyFill="1" applyAlignment="1">
      <alignment horizontal="center" vertical="center"/>
    </xf>
    <xf numFmtId="0" fontId="39" fillId="3" borderId="0" xfId="0" applyFont="1" applyFill="1" applyAlignment="1">
      <alignment horizontal="left" vertical="center"/>
    </xf>
    <xf numFmtId="0" fontId="12" fillId="3" borderId="0" xfId="0" applyFont="1" applyFill="1" applyAlignment="1">
      <alignment horizontal="center" vertical="center"/>
    </xf>
    <xf numFmtId="0" fontId="12" fillId="5" borderId="0" xfId="0" applyFont="1" applyFill="1" applyAlignment="1">
      <alignment horizontal="left" vertical="center"/>
    </xf>
    <xf numFmtId="0" fontId="42" fillId="13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41" fillId="5" borderId="0" xfId="0" applyFont="1" applyFill="1" applyAlignment="1">
      <alignment horizontal="left" vertic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0" fontId="50" fillId="3" borderId="0" xfId="0" applyFont="1" applyFill="1" applyAlignment="1">
      <alignment horizontal="center" vertical="center"/>
    </xf>
    <xf numFmtId="0" fontId="26" fillId="11" borderId="0" xfId="0" applyFont="1" applyFill="1" applyAlignment="1">
      <alignment horizontal="right" vertical="center"/>
    </xf>
    <xf numFmtId="0" fontId="53" fillId="13" borderId="0" xfId="0" applyFont="1" applyFill="1" applyAlignment="1">
      <alignment horizontal="center" vertical="center"/>
    </xf>
    <xf numFmtId="0" fontId="45" fillId="13" borderId="0" xfId="0" applyFont="1" applyFill="1" applyAlignment="1">
      <alignment horizontal="center" vertical="center"/>
    </xf>
    <xf numFmtId="0" fontId="12" fillId="8" borderId="0" xfId="0" applyFont="1" applyFill="1" applyAlignment="1">
      <alignment horizontal="center" vertical="center"/>
    </xf>
    <xf numFmtId="0" fontId="39" fillId="8" borderId="0" xfId="0" applyFont="1" applyFill="1" applyAlignment="1">
      <alignment horizontal="center" vertical="center"/>
    </xf>
    <xf numFmtId="0" fontId="44" fillId="20" borderId="0" xfId="0" applyFont="1" applyFill="1" applyAlignment="1">
      <alignment horizontal="center" vertical="center"/>
    </xf>
    <xf numFmtId="0" fontId="27" fillId="13" borderId="0" xfId="0" applyFont="1" applyFill="1" applyAlignment="1">
      <alignment horizontal="center" vertical="center"/>
    </xf>
    <xf numFmtId="0" fontId="56" fillId="20" borderId="0" xfId="0" applyFont="1" applyFill="1" applyAlignment="1">
      <alignment horizontal="center" vertical="center"/>
    </xf>
    <xf numFmtId="0" fontId="38" fillId="0" borderId="0" xfId="0" applyFont="1" applyAlignment="1">
      <alignment horizontal="left" vertical="center"/>
    </xf>
    <xf numFmtId="0" fontId="38" fillId="12" borderId="0" xfId="0" applyFont="1" applyFill="1" applyAlignment="1">
      <alignment horizontal="center" vertical="center"/>
    </xf>
    <xf numFmtId="0" fontId="16" fillId="3" borderId="0" xfId="0" applyFont="1" applyFill="1" applyAlignment="1">
      <alignment horizontal="left" vertical="center"/>
    </xf>
    <xf numFmtId="0" fontId="39" fillId="20" borderId="0" xfId="0" applyFont="1" applyFill="1" applyAlignment="1">
      <alignment horizontal="center" vertical="center"/>
    </xf>
    <xf numFmtId="0" fontId="39" fillId="20" borderId="0" xfId="0" applyFont="1" applyFill="1" applyAlignment="1">
      <alignment horizontal="left" vertical="center"/>
    </xf>
    <xf numFmtId="0" fontId="0" fillId="8" borderId="0" xfId="0" applyFill="1" applyAlignment="1">
      <alignment horizontal="center" vertical="center"/>
    </xf>
    <xf numFmtId="0" fontId="1" fillId="5" borderId="0" xfId="0" applyFont="1" applyFill="1" applyAlignment="1">
      <alignment horizontal="left" vertical="center"/>
    </xf>
    <xf numFmtId="0" fontId="1" fillId="3" borderId="0" xfId="0" applyFont="1" applyFill="1" applyAlignment="1">
      <alignment horizontal="left" vertical="center"/>
    </xf>
    <xf numFmtId="0" fontId="38" fillId="5" borderId="0" xfId="0" applyFont="1" applyFill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8" fillId="13" borderId="0" xfId="0" applyFont="1" applyFill="1" applyAlignment="1">
      <alignment horizontal="right" vertical="center"/>
    </xf>
    <xf numFmtId="0" fontId="28" fillId="13" borderId="0" xfId="0" applyFont="1" applyFill="1" applyAlignment="1">
      <alignment horizontal="center" vertical="center"/>
    </xf>
    <xf numFmtId="0" fontId="39" fillId="13" borderId="0" xfId="0" applyFont="1" applyFill="1" applyAlignment="1">
      <alignment horizontal="left" vertical="center"/>
    </xf>
    <xf numFmtId="0" fontId="43" fillId="13" borderId="0" xfId="0" applyFont="1" applyFill="1" applyAlignment="1">
      <alignment horizontal="right" vertical="center"/>
    </xf>
    <xf numFmtId="0" fontId="11" fillId="3" borderId="0" xfId="0" applyFont="1" applyFill="1" applyAlignment="1">
      <alignment horizontal="left" vertical="center"/>
    </xf>
    <xf numFmtId="0" fontId="24" fillId="3" borderId="0" xfId="0" applyFont="1" applyFill="1" applyAlignment="1">
      <alignment horizontal="left" vertical="center"/>
    </xf>
    <xf numFmtId="0" fontId="48" fillId="1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10" fillId="5" borderId="0" xfId="0" applyFont="1" applyFill="1" applyAlignment="1">
      <alignment horizontal="left" vertical="center"/>
    </xf>
    <xf numFmtId="0" fontId="29" fillId="5" borderId="0" xfId="0" applyFont="1" applyFill="1" applyAlignment="1">
      <alignment horizontal="center" vertical="center"/>
    </xf>
    <xf numFmtId="0" fontId="68" fillId="10" borderId="0" xfId="0" applyFont="1" applyFill="1" applyAlignment="1">
      <alignment horizontal="center" vertical="center" wrapText="1"/>
    </xf>
    <xf numFmtId="1" fontId="59" fillId="10" borderId="0" xfId="0" applyNumberFormat="1" applyFont="1" applyFill="1" applyAlignment="1">
      <alignment horizontal="center" vertical="center" wrapText="1"/>
    </xf>
    <xf numFmtId="1" fontId="38" fillId="23" borderId="0" xfId="0" applyNumberFormat="1" applyFont="1" applyFill="1" applyAlignment="1">
      <alignment horizontal="center" vertical="center"/>
    </xf>
    <xf numFmtId="0" fontId="64" fillId="10" borderId="0" xfId="0" applyFont="1" applyFill="1" applyAlignment="1">
      <alignment horizontal="center" vertical="center" textRotation="90"/>
    </xf>
    <xf numFmtId="0" fontId="69" fillId="10" borderId="0" xfId="0" applyFont="1" applyFill="1" applyAlignment="1">
      <alignment horizontal="center" vertical="center" textRotation="90" wrapText="1"/>
    </xf>
    <xf numFmtId="1" fontId="70" fillId="10" borderId="0" xfId="0" applyNumberFormat="1" applyFont="1" applyFill="1" applyAlignment="1">
      <alignment horizontal="center" vertical="center" textRotation="90" wrapText="1"/>
    </xf>
    <xf numFmtId="1" fontId="29" fillId="10" borderId="0" xfId="0" applyNumberFormat="1" applyFont="1" applyFill="1" applyAlignment="1">
      <alignment horizontal="center" vertical="center" textRotation="90"/>
    </xf>
    <xf numFmtId="1" fontId="71" fillId="10" borderId="0" xfId="0" applyNumberFormat="1" applyFont="1" applyFill="1" applyAlignment="1">
      <alignment horizontal="center" vertical="center" textRotation="90"/>
    </xf>
    <xf numFmtId="167" fontId="38" fillId="24" borderId="0" xfId="0" applyNumberFormat="1" applyFont="1" applyFill="1" applyAlignment="1">
      <alignment horizontal="center" vertical="center"/>
    </xf>
    <xf numFmtId="0" fontId="67" fillId="10" borderId="0" xfId="0" applyFont="1" applyFill="1" applyAlignment="1">
      <alignment horizontal="center" vertical="center" wrapText="1"/>
    </xf>
    <xf numFmtId="0" fontId="1" fillId="0" borderId="0" xfId="0" applyFont="1" applyAlignment="1">
      <alignment vertical="center"/>
    </xf>
    <xf numFmtId="164" fontId="38" fillId="24" borderId="0" xfId="0" applyNumberFormat="1" applyFont="1" applyFill="1" applyAlignment="1">
      <alignment horizontal="center" vertical="center"/>
    </xf>
    <xf numFmtId="0" fontId="74" fillId="10" borderId="0" xfId="0" applyFont="1" applyFill="1" applyAlignment="1">
      <alignment horizontal="center" vertical="center" textRotation="90"/>
    </xf>
    <xf numFmtId="0" fontId="75" fillId="10" borderId="0" xfId="0" applyFont="1" applyFill="1" applyAlignment="1">
      <alignment horizontal="center" vertical="center" textRotation="90" wrapText="1"/>
    </xf>
    <xf numFmtId="1" fontId="76" fillId="10" borderId="0" xfId="0" applyNumberFormat="1" applyFont="1" applyFill="1" applyAlignment="1">
      <alignment horizontal="center" vertical="center" textRotation="90" wrapText="1"/>
    </xf>
    <xf numFmtId="0" fontId="67" fillId="10" borderId="0" xfId="0" applyFont="1" applyFill="1" applyAlignment="1">
      <alignment horizontal="center" vertical="center" textRotation="90"/>
    </xf>
    <xf numFmtId="0" fontId="38" fillId="26" borderId="0" xfId="0" applyFont="1" applyFill="1" applyAlignment="1">
      <alignment horizontal="center" vertical="center"/>
    </xf>
    <xf numFmtId="1" fontId="38" fillId="10" borderId="0" xfId="0" applyNumberFormat="1" applyFont="1" applyFill="1" applyAlignment="1">
      <alignment horizontal="center" wrapText="1"/>
    </xf>
    <xf numFmtId="0" fontId="1" fillId="10" borderId="0" xfId="0" applyFont="1" applyFill="1" applyAlignment="1">
      <alignment horizontal="center" vertical="center"/>
    </xf>
    <xf numFmtId="1" fontId="45" fillId="16" borderId="0" xfId="0" applyNumberFormat="1" applyFont="1" applyFill="1" applyAlignment="1">
      <alignment horizontal="center" vertical="center"/>
    </xf>
    <xf numFmtId="167" fontId="38" fillId="18" borderId="0" xfId="0" applyNumberFormat="1" applyFont="1" applyFill="1" applyAlignment="1">
      <alignment horizontal="center" vertical="center"/>
    </xf>
    <xf numFmtId="164" fontId="1" fillId="17" borderId="0" xfId="0" applyNumberFormat="1" applyFont="1" applyFill="1" applyAlignment="1">
      <alignment horizontal="center" vertical="center"/>
    </xf>
    <xf numFmtId="1" fontId="38" fillId="24" borderId="0" xfId="0" applyNumberFormat="1" applyFont="1" applyFill="1" applyAlignment="1">
      <alignment horizontal="center"/>
    </xf>
    <xf numFmtId="164" fontId="38" fillId="24" borderId="1" xfId="0" applyNumberFormat="1" applyFont="1" applyFill="1" applyBorder="1" applyAlignment="1">
      <alignment horizontal="center" vertical="center"/>
    </xf>
    <xf numFmtId="0" fontId="67" fillId="23" borderId="0" xfId="0" applyFont="1" applyFill="1" applyAlignment="1">
      <alignment horizontal="center" vertical="center" wrapText="1"/>
    </xf>
    <xf numFmtId="1" fontId="10" fillId="23" borderId="0" xfId="0" applyNumberFormat="1" applyFont="1" applyFill="1" applyAlignment="1">
      <alignment horizontal="center" vertical="center"/>
    </xf>
    <xf numFmtId="1" fontId="38" fillId="15" borderId="0" xfId="0" applyNumberFormat="1" applyFont="1" applyFill="1" applyAlignment="1">
      <alignment horizontal="center" vertical="center" wrapText="1"/>
    </xf>
    <xf numFmtId="0" fontId="67" fillId="15" borderId="0" xfId="0" applyFont="1" applyFill="1" applyAlignment="1">
      <alignment horizontal="center" vertical="center" wrapText="1"/>
    </xf>
    <xf numFmtId="2" fontId="10" fillId="10" borderId="0" xfId="0" applyNumberFormat="1" applyFont="1" applyFill="1" applyAlignment="1">
      <alignment horizontal="center"/>
    </xf>
    <xf numFmtId="2" fontId="14" fillId="15" borderId="0" xfId="0" applyNumberFormat="1" applyFont="1" applyFill="1" applyAlignment="1">
      <alignment horizontal="center" vertical="center" wrapText="1"/>
    </xf>
    <xf numFmtId="1" fontId="44" fillId="24" borderId="0" xfId="0" applyNumberFormat="1" applyFont="1" applyFill="1" applyAlignment="1">
      <alignment horizontal="center" vertical="center"/>
    </xf>
    <xf numFmtId="1" fontId="62" fillId="3" borderId="0" xfId="0" applyNumberFormat="1" applyFont="1" applyFill="1" applyAlignment="1">
      <alignment horizontal="center" vertical="center"/>
    </xf>
    <xf numFmtId="1" fontId="77" fillId="24" borderId="0" xfId="0" applyNumberFormat="1" applyFont="1" applyFill="1" applyAlignment="1">
      <alignment horizontal="center" vertical="center"/>
    </xf>
    <xf numFmtId="1" fontId="78" fillId="3" borderId="0" xfId="0" applyNumberFormat="1" applyFont="1" applyFill="1" applyAlignment="1">
      <alignment horizontal="center" vertical="center"/>
    </xf>
    <xf numFmtId="1" fontId="47" fillId="17" borderId="0" xfId="0" applyNumberFormat="1" applyFont="1" applyFill="1" applyAlignment="1">
      <alignment horizontal="center" vertical="center"/>
    </xf>
    <xf numFmtId="1" fontId="79" fillId="10" borderId="0" xfId="0" applyNumberFormat="1" applyFont="1" applyFill="1" applyAlignment="1">
      <alignment horizontal="center" vertical="center" textRotation="90"/>
    </xf>
    <xf numFmtId="0" fontId="80" fillId="10" borderId="0" xfId="0" applyFont="1" applyFill="1" applyAlignment="1">
      <alignment horizontal="center" vertical="center" wrapText="1"/>
    </xf>
    <xf numFmtId="0" fontId="47" fillId="0" borderId="0" xfId="0" applyFont="1" applyAlignment="1">
      <alignment vertical="center"/>
    </xf>
    <xf numFmtId="0" fontId="81" fillId="10" borderId="0" xfId="0" applyFont="1" applyFill="1" applyAlignment="1">
      <alignment horizontal="center" vertical="center" textRotation="90"/>
    </xf>
    <xf numFmtId="0" fontId="82" fillId="10" borderId="0" xfId="0" applyFont="1" applyFill="1" applyAlignment="1">
      <alignment horizontal="center" vertical="center" textRotation="90"/>
    </xf>
    <xf numFmtId="164" fontId="83" fillId="10" borderId="0" xfId="0" applyNumberFormat="1" applyFont="1" applyFill="1" applyAlignment="1">
      <alignment horizontal="center" vertical="center"/>
    </xf>
    <xf numFmtId="164" fontId="83" fillId="10" borderId="1" xfId="0" applyNumberFormat="1" applyFont="1" applyFill="1" applyBorder="1" applyAlignment="1">
      <alignment horizontal="center" vertical="center"/>
    </xf>
    <xf numFmtId="164" fontId="62" fillId="10" borderId="0" xfId="0" applyNumberFormat="1" applyFont="1" applyFill="1" applyAlignment="1">
      <alignment horizontal="center"/>
    </xf>
    <xf numFmtId="0" fontId="84" fillId="10" borderId="0" xfId="0" applyFont="1" applyFill="1" applyAlignment="1">
      <alignment horizontal="center" vertical="center" textRotation="90" wrapText="1"/>
    </xf>
    <xf numFmtId="164" fontId="62" fillId="10" borderId="0" xfId="0" applyNumberFormat="1" applyFont="1" applyFill="1" applyAlignment="1">
      <alignment horizontal="center" vertical="center"/>
    </xf>
    <xf numFmtId="164" fontId="62" fillId="10" borderId="1" xfId="0" applyNumberFormat="1" applyFont="1" applyFill="1" applyBorder="1" applyAlignment="1">
      <alignment horizontal="center" vertical="center"/>
    </xf>
    <xf numFmtId="164" fontId="62" fillId="10" borderId="0" xfId="0" applyNumberFormat="1" applyFont="1" applyFill="1" applyAlignment="1">
      <alignment horizontal="center" vertical="center" textRotation="90"/>
    </xf>
    <xf numFmtId="2" fontId="1" fillId="0" borderId="0" xfId="0" applyNumberFormat="1" applyFont="1" applyAlignment="1">
      <alignment horizontal="center"/>
    </xf>
    <xf numFmtId="1" fontId="85" fillId="10" borderId="0" xfId="0" applyNumberFormat="1" applyFont="1" applyFill="1" applyAlignment="1">
      <alignment horizontal="center" vertical="center" textRotation="90" wrapText="1"/>
    </xf>
    <xf numFmtId="0" fontId="81" fillId="10" borderId="0" xfId="0" applyFont="1" applyFill="1" applyAlignment="1">
      <alignment horizontal="center" vertical="center"/>
    </xf>
    <xf numFmtId="1" fontId="44" fillId="10" borderId="0" xfId="0" applyNumberFormat="1" applyFont="1" applyFill="1" applyAlignment="1">
      <alignment horizontal="center" vertical="center"/>
    </xf>
    <xf numFmtId="164" fontId="47" fillId="10" borderId="0" xfId="0" applyNumberFormat="1" applyFont="1" applyFill="1" applyAlignment="1">
      <alignment horizontal="center" vertical="center"/>
    </xf>
    <xf numFmtId="164" fontId="47" fillId="10" borderId="1" xfId="0" applyNumberFormat="1" applyFont="1" applyFill="1" applyBorder="1" applyAlignment="1">
      <alignment horizontal="center" vertical="center"/>
    </xf>
    <xf numFmtId="1" fontId="62" fillId="23" borderId="0" xfId="0" applyNumberFormat="1" applyFont="1" applyFill="1" applyAlignment="1">
      <alignment horizontal="center" vertical="center"/>
    </xf>
    <xf numFmtId="1" fontId="44" fillId="15" borderId="0" xfId="0" applyNumberFormat="1" applyFont="1" applyFill="1" applyAlignment="1">
      <alignment horizontal="center" vertical="center" wrapText="1"/>
    </xf>
    <xf numFmtId="0" fontId="80" fillId="15" borderId="0" xfId="0" applyFont="1" applyFill="1" applyAlignment="1">
      <alignment horizontal="center" vertical="center" wrapText="1"/>
    </xf>
    <xf numFmtId="1" fontId="28" fillId="10" borderId="0" xfId="0" applyNumberFormat="1" applyFont="1" applyFill="1" applyAlignment="1">
      <alignment horizontal="center" vertical="center" textRotation="90"/>
    </xf>
    <xf numFmtId="0" fontId="41" fillId="0" borderId="0" xfId="0" applyFont="1" applyAlignment="1">
      <alignment vertical="center"/>
    </xf>
    <xf numFmtId="0" fontId="48" fillId="6" borderId="0" xfId="0" applyFont="1" applyFill="1" applyAlignment="1">
      <alignment horizontal="center" vertical="center"/>
    </xf>
    <xf numFmtId="1" fontId="79" fillId="6" borderId="0" xfId="0" applyNumberFormat="1" applyFont="1" applyFill="1" applyAlignment="1">
      <alignment horizontal="center" vertical="center" textRotation="90"/>
    </xf>
    <xf numFmtId="1" fontId="44" fillId="6" borderId="0" xfId="0" applyNumberFormat="1" applyFont="1" applyFill="1" applyAlignment="1">
      <alignment horizontal="center" vertical="center"/>
    </xf>
    <xf numFmtId="1" fontId="44" fillId="17" borderId="0" xfId="0" applyNumberFormat="1" applyFont="1" applyFill="1" applyAlignment="1">
      <alignment horizontal="center" vertical="center" wrapText="1"/>
    </xf>
    <xf numFmtId="164" fontId="44" fillId="6" borderId="0" xfId="0" applyNumberFormat="1" applyFont="1" applyFill="1" applyAlignment="1">
      <alignment horizontal="center" vertical="center"/>
    </xf>
    <xf numFmtId="0" fontId="86" fillId="15" borderId="0" xfId="0" applyFont="1" applyFill="1" applyAlignment="1">
      <alignment horizontal="center" vertical="center" wrapText="1"/>
    </xf>
    <xf numFmtId="0" fontId="87" fillId="8" borderId="0" xfId="0" applyFont="1" applyFill="1" applyAlignment="1">
      <alignment horizontal="center" vertical="center"/>
    </xf>
    <xf numFmtId="0" fontId="5" fillId="18" borderId="0" xfId="0" applyFont="1" applyFill="1" applyAlignment="1">
      <alignment horizontal="center" vertical="center"/>
    </xf>
    <xf numFmtId="0" fontId="22" fillId="20" borderId="0" xfId="0" applyFont="1" applyFill="1" applyAlignment="1">
      <alignment horizontal="center" vertical="center"/>
    </xf>
    <xf numFmtId="0" fontId="87" fillId="6" borderId="0" xfId="0" applyFont="1" applyFill="1" applyAlignment="1">
      <alignment horizontal="center" vertical="center"/>
    </xf>
    <xf numFmtId="0" fontId="66" fillId="6" borderId="0" xfId="0" applyFont="1" applyFill="1" applyAlignment="1">
      <alignment horizontal="center" vertical="center"/>
    </xf>
    <xf numFmtId="0" fontId="66" fillId="2" borderId="0" xfId="0" applyFont="1" applyFill="1" applyAlignment="1">
      <alignment horizontal="center" vertical="center"/>
    </xf>
    <xf numFmtId="12" fontId="22" fillId="20" borderId="0" xfId="0" applyNumberFormat="1" applyFont="1" applyFill="1" applyAlignment="1">
      <alignment horizontal="center" vertical="center"/>
    </xf>
    <xf numFmtId="0" fontId="12" fillId="21" borderId="0" xfId="0" applyFont="1" applyFill="1" applyAlignment="1">
      <alignment horizontal="center" vertical="center"/>
    </xf>
    <xf numFmtId="1" fontId="22" fillId="20" borderId="0" xfId="0" applyNumberFormat="1" applyFont="1" applyFill="1" applyAlignment="1">
      <alignment horizontal="center" vertical="center"/>
    </xf>
    <xf numFmtId="12" fontId="22" fillId="20" borderId="0" xfId="0" applyNumberFormat="1" applyFont="1" applyFill="1" applyAlignment="1">
      <alignment horizontal="right" vertical="center"/>
    </xf>
    <xf numFmtId="9" fontId="22" fillId="20" borderId="0" xfId="1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1" fontId="12" fillId="21" borderId="0" xfId="0" applyNumberFormat="1" applyFont="1" applyFill="1" applyAlignment="1">
      <alignment horizontal="center" vertical="center"/>
    </xf>
    <xf numFmtId="0" fontId="88" fillId="10" borderId="0" xfId="0" applyFont="1" applyFill="1" applyAlignment="1">
      <alignment horizontal="center" vertical="center" textRotation="90"/>
    </xf>
    <xf numFmtId="0" fontId="89" fillId="10" borderId="0" xfId="0" applyFont="1" applyFill="1" applyAlignment="1">
      <alignment horizontal="center" vertical="center" textRotation="90"/>
    </xf>
    <xf numFmtId="165" fontId="15" fillId="10" borderId="0" xfId="0" applyNumberFormat="1" applyFont="1" applyFill="1" applyAlignment="1">
      <alignment horizontal="center"/>
    </xf>
    <xf numFmtId="165" fontId="15" fillId="10" borderId="1" xfId="0" applyNumberFormat="1" applyFont="1" applyFill="1" applyBorder="1" applyAlignment="1">
      <alignment horizontal="center"/>
    </xf>
    <xf numFmtId="165" fontId="30" fillId="10" borderId="0" xfId="0" applyNumberFormat="1" applyFont="1" applyFill="1" applyAlignment="1">
      <alignment horizontal="center"/>
    </xf>
    <xf numFmtId="0" fontId="90" fillId="10" borderId="0" xfId="0" applyFont="1" applyFill="1" applyAlignment="1">
      <alignment horizontal="center" vertical="center" wrapText="1"/>
    </xf>
    <xf numFmtId="0" fontId="91" fillId="10" borderId="0" xfId="0" applyFont="1" applyFill="1" applyAlignment="1">
      <alignment horizontal="center" vertical="center" textRotation="90" wrapText="1"/>
    </xf>
    <xf numFmtId="167" fontId="30" fillId="10" borderId="0" xfId="0" applyNumberFormat="1" applyFont="1" applyFill="1" applyAlignment="1">
      <alignment horizontal="center" vertical="center"/>
    </xf>
    <xf numFmtId="164" fontId="30" fillId="10" borderId="0" xfId="0" applyNumberFormat="1" applyFont="1" applyFill="1" applyAlignment="1">
      <alignment horizontal="center" vertical="center"/>
    </xf>
    <xf numFmtId="164" fontId="30" fillId="10" borderId="1" xfId="0" applyNumberFormat="1" applyFont="1" applyFill="1" applyBorder="1" applyAlignment="1">
      <alignment horizontal="center" vertical="center"/>
    </xf>
    <xf numFmtId="164" fontId="30" fillId="10" borderId="0" xfId="0" applyNumberFormat="1" applyFont="1" applyFill="1" applyAlignment="1">
      <alignment horizontal="center" vertical="center" textRotation="90"/>
    </xf>
    <xf numFmtId="1" fontId="44" fillId="10" borderId="1" xfId="0" applyNumberFormat="1" applyFont="1" applyFill="1" applyBorder="1" applyAlignment="1">
      <alignment horizontal="center" vertical="center"/>
    </xf>
    <xf numFmtId="0" fontId="62" fillId="25" borderId="0" xfId="0" applyFont="1" applyFill="1" applyAlignment="1">
      <alignment horizontal="left" vertical="center"/>
    </xf>
    <xf numFmtId="0" fontId="62" fillId="10" borderId="0" xfId="0" applyFont="1" applyFill="1" applyAlignment="1">
      <alignment horizontal="center" vertical="center" wrapText="1"/>
    </xf>
    <xf numFmtId="167" fontId="39" fillId="24" borderId="0" xfId="0" applyNumberFormat="1" applyFont="1" applyFill="1" applyAlignment="1">
      <alignment horizontal="center" vertical="center"/>
    </xf>
    <xf numFmtId="0" fontId="30" fillId="3" borderId="0" xfId="0" applyFont="1" applyFill="1" applyAlignment="1">
      <alignment horizontal="left" vertical="center"/>
    </xf>
    <xf numFmtId="0" fontId="39" fillId="8" borderId="0" xfId="0" applyFont="1" applyFill="1" applyAlignment="1">
      <alignment horizontal="center" vertical="center" textRotation="90"/>
    </xf>
    <xf numFmtId="0" fontId="54" fillId="8" borderId="0" xfId="0" applyFont="1" applyFill="1" applyAlignment="1">
      <alignment horizontal="right" vertical="center"/>
    </xf>
    <xf numFmtId="0" fontId="67" fillId="8" borderId="0" xfId="0" applyFont="1" applyFill="1" applyAlignment="1">
      <alignment horizontal="center" vertical="center" wrapText="1"/>
    </xf>
    <xf numFmtId="0" fontId="92" fillId="8" borderId="0" xfId="0" applyFont="1" applyFill="1" applyAlignment="1">
      <alignment horizontal="right" vertical="center"/>
    </xf>
    <xf numFmtId="0" fontId="72" fillId="8" borderId="0" xfId="0" applyFont="1" applyFill="1" applyAlignment="1">
      <alignment horizontal="center" vertical="center" wrapText="1"/>
    </xf>
    <xf numFmtId="0" fontId="73" fillId="8" borderId="0" xfId="0" applyFont="1" applyFill="1" applyAlignment="1">
      <alignment horizontal="center" vertical="center" wrapText="1"/>
    </xf>
    <xf numFmtId="0" fontId="61" fillId="8" borderId="0" xfId="0" applyFont="1" applyFill="1" applyAlignment="1">
      <alignment horizontal="center" vertical="center" wrapText="1"/>
    </xf>
    <xf numFmtId="0" fontId="38" fillId="8" borderId="0" xfId="0" applyFont="1" applyFill="1" applyAlignment="1">
      <alignment horizontal="center" vertical="center" wrapText="1"/>
    </xf>
    <xf numFmtId="0" fontId="10" fillId="8" borderId="0" xfId="0" applyFont="1" applyFill="1" applyAlignment="1">
      <alignment horizontal="center" vertical="center" wrapText="1"/>
    </xf>
    <xf numFmtId="1" fontId="38" fillId="4" borderId="0" xfId="0" applyNumberFormat="1" applyFont="1" applyFill="1" applyAlignment="1">
      <alignment horizontal="center" vertical="center"/>
    </xf>
    <xf numFmtId="1" fontId="39" fillId="3" borderId="0" xfId="0" applyNumberFormat="1" applyFont="1" applyFill="1" applyAlignment="1">
      <alignment horizontal="center" vertical="center"/>
    </xf>
    <xf numFmtId="2" fontId="39" fillId="3" borderId="0" xfId="0" applyNumberFormat="1" applyFont="1" applyFill="1" applyAlignment="1">
      <alignment horizontal="center" vertical="center"/>
    </xf>
    <xf numFmtId="0" fontId="0" fillId="0" borderId="0" xfId="0" applyAlignment="1">
      <alignment horizontal="left"/>
    </xf>
    <xf numFmtId="0" fontId="0" fillId="8" borderId="0" xfId="0" applyFill="1" applyAlignment="1">
      <alignment horizontal="left" vertical="center"/>
    </xf>
    <xf numFmtId="0" fontId="0" fillId="10" borderId="0" xfId="0" applyFill="1" applyAlignment="1">
      <alignment horizontal="center" vertical="center"/>
    </xf>
    <xf numFmtId="0" fontId="0" fillId="10" borderId="0" xfId="0" applyFill="1" applyAlignment="1">
      <alignment vertical="center"/>
    </xf>
    <xf numFmtId="0" fontId="14" fillId="5" borderId="0" xfId="0" applyFont="1" applyFill="1" applyAlignment="1">
      <alignment horizontal="left" vertical="center"/>
    </xf>
    <xf numFmtId="0" fontId="97" fillId="8" borderId="0" xfId="0" applyFont="1" applyFill="1" applyAlignment="1">
      <alignment horizontal="center" vertical="center"/>
    </xf>
    <xf numFmtId="0" fontId="97" fillId="9" borderId="0" xfId="0" applyFont="1" applyFill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8" borderId="0" xfId="0" applyFont="1" applyFill="1" applyAlignment="1">
      <alignment horizontal="center" vertical="center"/>
    </xf>
    <xf numFmtId="0" fontId="0" fillId="4" borderId="0" xfId="0" applyFill="1"/>
    <xf numFmtId="0" fontId="0" fillId="4" borderId="0" xfId="0" applyFill="1" applyAlignment="1">
      <alignment horizontal="center"/>
    </xf>
    <xf numFmtId="11" fontId="0" fillId="4" borderId="0" xfId="0" applyNumberFormat="1" applyFill="1"/>
    <xf numFmtId="0" fontId="96" fillId="4" borderId="0" xfId="0" applyFont="1" applyFill="1" applyAlignment="1">
      <alignment horizontal="center" vertical="center"/>
    </xf>
    <xf numFmtId="0" fontId="0" fillId="4" borderId="0" xfId="0" applyFill="1" applyAlignment="1">
      <alignment horizontal="left"/>
    </xf>
    <xf numFmtId="0" fontId="0" fillId="2" borderId="0" xfId="0" applyFill="1"/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/>
    </xf>
    <xf numFmtId="0" fontId="96" fillId="3" borderId="0" xfId="0" applyFont="1" applyFill="1" applyAlignment="1">
      <alignment horizontal="center" vertical="center"/>
    </xf>
    <xf numFmtId="0" fontId="99" fillId="13" borderId="0" xfId="0" applyFont="1" applyFill="1" applyAlignment="1">
      <alignment horizontal="center" vertical="center"/>
    </xf>
    <xf numFmtId="0" fontId="0" fillId="25" borderId="0" xfId="0" applyFill="1"/>
    <xf numFmtId="0" fontId="0" fillId="25" borderId="0" xfId="0" applyFill="1" applyAlignment="1">
      <alignment horizontal="center" vertical="center"/>
    </xf>
    <xf numFmtId="0" fontId="96" fillId="25" borderId="0" xfId="0" applyFont="1" applyFill="1" applyAlignment="1">
      <alignment horizontal="center" vertical="center"/>
    </xf>
    <xf numFmtId="0" fontId="98" fillId="25" borderId="0" xfId="0" applyFont="1" applyFill="1" applyAlignment="1">
      <alignment horizontal="center" vertical="center"/>
    </xf>
    <xf numFmtId="0" fontId="100" fillId="25" borderId="0" xfId="0" applyFont="1" applyFill="1" applyAlignment="1">
      <alignment horizontal="center" vertical="center"/>
    </xf>
    <xf numFmtId="0" fontId="0" fillId="3" borderId="0" xfId="0" applyFill="1" applyAlignment="1">
      <alignment horizontal="left"/>
    </xf>
    <xf numFmtId="0" fontId="101" fillId="25" borderId="0" xfId="0" applyFont="1" applyFill="1" applyAlignment="1">
      <alignment horizontal="center" vertical="center"/>
    </xf>
    <xf numFmtId="0" fontId="99" fillId="3" borderId="0" xfId="0" applyFont="1" applyFill="1" applyAlignment="1">
      <alignment horizontal="left" vertical="center"/>
    </xf>
    <xf numFmtId="0" fontId="57" fillId="3" borderId="0" xfId="0" applyFont="1" applyFill="1" applyAlignment="1">
      <alignment horizontal="center" vertical="center"/>
    </xf>
    <xf numFmtId="0" fontId="38" fillId="11" borderId="0" xfId="0" applyFont="1" applyFill="1" applyAlignment="1">
      <alignment horizontal="center" vertical="center"/>
    </xf>
    <xf numFmtId="167" fontId="94" fillId="11" borderId="0" xfId="0" applyNumberFormat="1" applyFont="1" applyFill="1" applyAlignment="1">
      <alignment horizontal="center" vertical="center"/>
    </xf>
    <xf numFmtId="0" fontId="21" fillId="17" borderId="0" xfId="0" applyFont="1" applyFill="1" applyAlignment="1">
      <alignment horizontal="left" vertical="center"/>
    </xf>
    <xf numFmtId="0" fontId="12" fillId="17" borderId="0" xfId="0" applyFont="1" applyFill="1" applyAlignment="1">
      <alignment horizontal="left" vertical="center"/>
    </xf>
    <xf numFmtId="0" fontId="21" fillId="17" borderId="0" xfId="0" applyFont="1" applyFill="1" applyAlignment="1">
      <alignment horizontal="left" vertical="center" wrapText="1"/>
    </xf>
    <xf numFmtId="0" fontId="25" fillId="17" borderId="0" xfId="0" applyFont="1" applyFill="1" applyAlignment="1">
      <alignment horizontal="left" vertical="center" wrapText="1"/>
    </xf>
    <xf numFmtId="0" fontId="12" fillId="17" borderId="0" xfId="0" applyFont="1" applyFill="1" applyAlignment="1">
      <alignment horizontal="left" vertical="center" wrapText="1"/>
    </xf>
    <xf numFmtId="0" fontId="39" fillId="17" borderId="0" xfId="0" applyFont="1" applyFill="1" applyAlignment="1">
      <alignment horizontal="left" vertical="center"/>
    </xf>
    <xf numFmtId="0" fontId="0" fillId="25" borderId="0" xfId="0" applyFill="1" applyAlignment="1">
      <alignment horizontal="left" vertical="center"/>
    </xf>
    <xf numFmtId="0" fontId="40" fillId="11" borderId="0" xfId="0" applyFont="1" applyFill="1" applyAlignment="1">
      <alignment horizontal="center" vertical="center"/>
    </xf>
    <xf numFmtId="0" fontId="104" fillId="19" borderId="0" xfId="0" applyFont="1" applyFill="1" applyAlignment="1">
      <alignment horizontal="center" vertical="center"/>
    </xf>
    <xf numFmtId="0" fontId="58" fillId="13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31" fillId="13" borderId="0" xfId="0" applyFont="1" applyFill="1" applyAlignment="1">
      <alignment horizontal="center" vertical="center"/>
    </xf>
    <xf numFmtId="0" fontId="31" fillId="13" borderId="0" xfId="0" applyFont="1" applyFill="1" applyAlignment="1">
      <alignment horizontal="right" vertical="center"/>
    </xf>
    <xf numFmtId="1" fontId="51" fillId="13" borderId="0" xfId="0" applyNumberFormat="1" applyFont="1" applyFill="1" applyAlignment="1">
      <alignment horizontal="center" vertical="center"/>
    </xf>
    <xf numFmtId="0" fontId="11" fillId="13" borderId="0" xfId="0" applyFont="1" applyFill="1" applyAlignment="1">
      <alignment horizontal="center" vertical="center"/>
    </xf>
    <xf numFmtId="0" fontId="32" fillId="13" borderId="0" xfId="0" applyFont="1" applyFill="1" applyAlignment="1">
      <alignment horizontal="center" vertical="center"/>
    </xf>
    <xf numFmtId="0" fontId="23" fillId="13" borderId="0" xfId="0" applyFont="1" applyFill="1" applyAlignment="1">
      <alignment horizontal="center" vertical="center"/>
    </xf>
    <xf numFmtId="0" fontId="17" fillId="13" borderId="0" xfId="0" applyFont="1" applyFill="1" applyAlignment="1">
      <alignment horizontal="right" vertical="center"/>
    </xf>
    <xf numFmtId="0" fontId="17" fillId="13" borderId="0" xfId="0" applyFont="1" applyFill="1" applyAlignment="1">
      <alignment horizontal="center" vertical="center"/>
    </xf>
    <xf numFmtId="164" fontId="37" fillId="13" borderId="0" xfId="0" applyNumberFormat="1" applyFont="1" applyFill="1" applyAlignment="1">
      <alignment horizontal="center" vertical="center"/>
    </xf>
    <xf numFmtId="0" fontId="35" fillId="13" borderId="0" xfId="0" applyFont="1" applyFill="1" applyAlignment="1">
      <alignment horizontal="center" vertical="center"/>
    </xf>
    <xf numFmtId="0" fontId="95" fillId="8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98" fillId="8" borderId="0" xfId="0" applyFont="1" applyFill="1" applyAlignment="1">
      <alignment horizontal="left" vertical="center"/>
    </xf>
    <xf numFmtId="0" fontId="60" fillId="8" borderId="0" xfId="0" applyFont="1" applyFill="1" applyAlignment="1">
      <alignment horizontal="left" vertical="center"/>
    </xf>
    <xf numFmtId="0" fontId="95" fillId="25" borderId="0" xfId="0" applyFont="1" applyFill="1" applyAlignment="1">
      <alignment horizontal="center" vertical="center"/>
    </xf>
    <xf numFmtId="0" fontId="38" fillId="12" borderId="0" xfId="0" applyFont="1" applyFill="1" applyAlignment="1">
      <alignment horizontal="left" vertical="center"/>
    </xf>
    <xf numFmtId="0" fontId="38" fillId="10" borderId="0" xfId="0" applyFont="1" applyFill="1" applyAlignment="1">
      <alignment horizontal="left" vertical="center"/>
    </xf>
    <xf numFmtId="0" fontId="38" fillId="10" borderId="0" xfId="0" quotePrefix="1" applyFont="1" applyFill="1" applyAlignment="1">
      <alignment horizontal="right" vertical="center"/>
    </xf>
    <xf numFmtId="0" fontId="63" fillId="8" borderId="0" xfId="0" applyFont="1" applyFill="1" applyAlignment="1">
      <alignment horizontal="center"/>
    </xf>
    <xf numFmtId="11" fontId="63" fillId="8" borderId="0" xfId="0" applyNumberFormat="1" applyFont="1" applyFill="1" applyAlignment="1">
      <alignment horizontal="center"/>
    </xf>
    <xf numFmtId="1" fontId="99" fillId="3" borderId="0" xfId="0" applyNumberFormat="1" applyFont="1" applyFill="1" applyAlignment="1">
      <alignment horizontal="left" vertical="center"/>
    </xf>
    <xf numFmtId="0" fontId="107" fillId="8" borderId="0" xfId="0" applyFont="1" applyFill="1" applyAlignment="1">
      <alignment horizontal="center"/>
    </xf>
    <xf numFmtId="0" fontId="108" fillId="13" borderId="0" xfId="0" applyFont="1" applyFill="1" applyAlignment="1">
      <alignment horizontal="left" vertical="center"/>
    </xf>
    <xf numFmtId="0" fontId="0" fillId="9" borderId="0" xfId="0" applyFill="1" applyAlignment="1">
      <alignment horizontal="center" vertical="center"/>
    </xf>
    <xf numFmtId="0" fontId="106" fillId="9" borderId="0" xfId="0" applyFont="1" applyFill="1" applyAlignment="1">
      <alignment horizontal="center" vertical="center"/>
    </xf>
    <xf numFmtId="0" fontId="98" fillId="9" borderId="0" xfId="0" applyFont="1" applyFill="1" applyAlignment="1">
      <alignment horizontal="center" vertical="center"/>
    </xf>
    <xf numFmtId="0" fontId="95" fillId="9" borderId="0" xfId="0" applyFont="1" applyFill="1" applyAlignment="1">
      <alignment horizontal="center" vertical="center"/>
    </xf>
    <xf numFmtId="0" fontId="55" fillId="9" borderId="0" xfId="0" applyFont="1" applyFill="1" applyAlignment="1">
      <alignment horizontal="left" vertical="center"/>
    </xf>
    <xf numFmtId="0" fontId="0" fillId="8" borderId="0" xfId="0" applyFill="1" applyAlignment="1">
      <alignment horizontal="left"/>
    </xf>
    <xf numFmtId="0" fontId="2" fillId="8" borderId="0" xfId="0" applyFont="1" applyFill="1" applyAlignment="1">
      <alignment horizontal="left" vertical="center"/>
    </xf>
    <xf numFmtId="0" fontId="6" fillId="8" borderId="0" xfId="0" applyFont="1" applyFill="1" applyAlignment="1">
      <alignment horizontal="left"/>
    </xf>
    <xf numFmtId="11" fontId="38" fillId="10" borderId="0" xfId="0" quotePrefix="1" applyNumberFormat="1" applyFont="1" applyFill="1" applyAlignment="1">
      <alignment horizontal="right" vertical="center"/>
    </xf>
    <xf numFmtId="0" fontId="52" fillId="3" borderId="0" xfId="0" applyFont="1" applyFill="1" applyAlignment="1">
      <alignment horizontal="center" vertical="center"/>
    </xf>
    <xf numFmtId="0" fontId="105" fillId="13" borderId="0" xfId="0" applyFont="1" applyFill="1" applyAlignment="1">
      <alignment horizontal="center" vertical="center"/>
    </xf>
    <xf numFmtId="0" fontId="45" fillId="13" borderId="0" xfId="0" applyFont="1" applyFill="1" applyAlignment="1">
      <alignment horizontal="left" vertical="center"/>
    </xf>
    <xf numFmtId="0" fontId="22" fillId="13" borderId="0" xfId="0" applyFont="1" applyFill="1" applyAlignment="1">
      <alignment horizontal="center" vertical="center"/>
    </xf>
    <xf numFmtId="0" fontId="110" fillId="3" borderId="0" xfId="0" applyFont="1" applyFill="1" applyAlignment="1">
      <alignment horizontal="left" vertical="center"/>
    </xf>
    <xf numFmtId="0" fontId="44" fillId="3" borderId="0" xfId="0" applyFont="1" applyFill="1" applyAlignment="1">
      <alignment horizontal="center" vertical="center"/>
    </xf>
    <xf numFmtId="0" fontId="39" fillId="12" borderId="0" xfId="0" applyFont="1" applyFill="1" applyAlignment="1">
      <alignment horizontal="left" vertical="center"/>
    </xf>
    <xf numFmtId="0" fontId="110" fillId="13" borderId="0" xfId="0" applyFont="1" applyFill="1" applyAlignment="1">
      <alignment horizontal="center" vertical="center"/>
    </xf>
    <xf numFmtId="0" fontId="103" fillId="16" borderId="0" xfId="0" applyFont="1" applyFill="1" applyAlignment="1">
      <alignment horizontal="center" vertical="center"/>
    </xf>
    <xf numFmtId="0" fontId="45" fillId="13" borderId="0" xfId="0" applyFont="1" applyFill="1" applyAlignment="1">
      <alignment horizontal="right" vertical="center"/>
    </xf>
    <xf numFmtId="0" fontId="41" fillId="3" borderId="0" xfId="0" applyFont="1" applyFill="1" applyAlignment="1">
      <alignment horizontal="left" vertical="center"/>
    </xf>
    <xf numFmtId="0" fontId="27" fillId="27" borderId="0" xfId="0" applyFont="1" applyFill="1" applyAlignment="1">
      <alignment horizontal="left" vertical="center"/>
    </xf>
    <xf numFmtId="0" fontId="43" fillId="13" borderId="0" xfId="0" applyFont="1" applyFill="1" applyAlignment="1">
      <alignment horizontal="left" vertical="center"/>
    </xf>
    <xf numFmtId="0" fontId="54" fillId="20" borderId="0" xfId="0" applyFont="1" applyFill="1" applyAlignment="1">
      <alignment horizontal="left" vertical="center"/>
    </xf>
    <xf numFmtId="0" fontId="10" fillId="9" borderId="0" xfId="0" applyFont="1" applyFill="1" applyAlignment="1">
      <alignment horizontal="center" vertical="center"/>
    </xf>
    <xf numFmtId="0" fontId="105" fillId="13" borderId="0" xfId="0" applyFont="1" applyFill="1" applyAlignment="1">
      <alignment horizontal="left" vertical="center"/>
    </xf>
    <xf numFmtId="0" fontId="110" fillId="3" borderId="0" xfId="0" applyFont="1" applyFill="1" applyAlignment="1">
      <alignment horizontal="center" vertical="center"/>
    </xf>
    <xf numFmtId="0" fontId="112" fillId="3" borderId="0" xfId="0" applyFont="1" applyFill="1" applyAlignment="1">
      <alignment horizontal="left" vertical="center"/>
    </xf>
    <xf numFmtId="0" fontId="109" fillId="28" borderId="0" xfId="0" applyFont="1" applyFill="1" applyAlignment="1">
      <alignment horizontal="right" vertical="center"/>
    </xf>
    <xf numFmtId="0" fontId="16" fillId="28" borderId="0" xfId="0" applyFont="1" applyFill="1" applyAlignment="1">
      <alignment horizontal="left"/>
    </xf>
    <xf numFmtId="0" fontId="24" fillId="28" borderId="0" xfId="0" applyFont="1" applyFill="1" applyAlignment="1">
      <alignment horizontal="right" vertical="center"/>
    </xf>
    <xf numFmtId="0" fontId="113" fillId="28" borderId="0" xfId="0" applyFont="1" applyFill="1" applyAlignment="1">
      <alignment horizontal="right" vertical="center"/>
    </xf>
    <xf numFmtId="0" fontId="24" fillId="28" borderId="0" xfId="0" applyFont="1" applyFill="1" applyAlignment="1">
      <alignment horizontal="left" vertical="center"/>
    </xf>
    <xf numFmtId="164" fontId="109" fillId="28" borderId="0" xfId="0" applyNumberFormat="1" applyFont="1" applyFill="1" applyAlignment="1">
      <alignment horizontal="right" vertical="center"/>
    </xf>
    <xf numFmtId="1" fontId="109" fillId="28" borderId="0" xfId="0" applyNumberFormat="1" applyFont="1" applyFill="1" applyAlignment="1">
      <alignment horizontal="right" vertical="center"/>
    </xf>
    <xf numFmtId="2" fontId="109" fillId="28" borderId="0" xfId="0" applyNumberFormat="1" applyFont="1" applyFill="1" applyAlignment="1">
      <alignment horizontal="right" vertical="center"/>
    </xf>
    <xf numFmtId="0" fontId="1" fillId="5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38" fillId="5" borderId="0" xfId="0" applyFont="1" applyFill="1" applyAlignment="1">
      <alignment horizontal="center" vertical="center"/>
    </xf>
    <xf numFmtId="0" fontId="10" fillId="5" borderId="0" xfId="0" applyFont="1" applyFill="1" applyAlignment="1">
      <alignment horizontal="center" vertical="center"/>
    </xf>
    <xf numFmtId="0" fontId="14" fillId="5" borderId="0" xfId="0" applyFont="1" applyFill="1" applyAlignment="1">
      <alignment horizontal="center" vertical="center"/>
    </xf>
    <xf numFmtId="0" fontId="47" fillId="8" borderId="0" xfId="0" applyFont="1" applyFill="1" applyAlignment="1">
      <alignment horizontal="left" vertical="center"/>
    </xf>
    <xf numFmtId="0" fontId="12" fillId="8" borderId="0" xfId="0" applyFont="1" applyFill="1" applyAlignment="1">
      <alignment horizontal="left" vertical="center"/>
    </xf>
    <xf numFmtId="0" fontId="114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59" fillId="0" borderId="0" xfId="0" applyFont="1" applyAlignment="1">
      <alignment horizontal="left" vertical="center"/>
    </xf>
    <xf numFmtId="0" fontId="12" fillId="0" borderId="0" xfId="0" applyFont="1" applyAlignment="1">
      <alignment horizontal="right" vertical="center"/>
    </xf>
    <xf numFmtId="0" fontId="38" fillId="10" borderId="0" xfId="0" applyFont="1" applyFill="1" applyAlignment="1">
      <alignment horizontal="center" vertical="center"/>
    </xf>
    <xf numFmtId="0" fontId="52" fillId="3" borderId="0" xfId="0" applyFont="1" applyFill="1" applyAlignment="1">
      <alignment horizontal="left" vertical="center"/>
    </xf>
    <xf numFmtId="166" fontId="38" fillId="10" borderId="0" xfId="0" quotePrefix="1" applyNumberFormat="1" applyFont="1" applyFill="1" applyAlignment="1">
      <alignment horizontal="right" vertical="center"/>
    </xf>
    <xf numFmtId="0" fontId="38" fillId="8" borderId="0" xfId="0" applyFont="1" applyFill="1" applyAlignment="1">
      <alignment horizontal="left" vertical="center"/>
    </xf>
    <xf numFmtId="0" fontId="38" fillId="8" borderId="0" xfId="0" quotePrefix="1" applyFont="1" applyFill="1" applyAlignment="1">
      <alignment horizontal="right" vertical="center"/>
    </xf>
    <xf numFmtId="0" fontId="38" fillId="8" borderId="0" xfId="0" applyFont="1" applyFill="1" applyAlignment="1">
      <alignment horizontal="right" vertical="center"/>
    </xf>
    <xf numFmtId="0" fontId="109" fillId="28" borderId="0" xfId="0" applyFont="1" applyFill="1" applyAlignment="1">
      <alignment horizontal="left" vertical="center"/>
    </xf>
    <xf numFmtId="0" fontId="50" fillId="28" borderId="0" xfId="0" applyFont="1" applyFill="1" applyAlignment="1">
      <alignment horizontal="center" vertical="center"/>
    </xf>
    <xf numFmtId="0" fontId="38" fillId="28" borderId="0" xfId="0" applyFont="1" applyFill="1" applyAlignment="1">
      <alignment horizontal="left"/>
    </xf>
    <xf numFmtId="0" fontId="39" fillId="28" borderId="0" xfId="0" applyFont="1" applyFill="1" applyAlignment="1">
      <alignment horizontal="center" vertical="center"/>
    </xf>
    <xf numFmtId="0" fontId="24" fillId="28" borderId="0" xfId="0" applyFont="1" applyFill="1" applyAlignment="1">
      <alignment horizontal="center" vertical="center"/>
    </xf>
    <xf numFmtId="0" fontId="115" fillId="28" borderId="0" xfId="0" applyFont="1" applyFill="1" applyAlignment="1">
      <alignment horizontal="left"/>
    </xf>
    <xf numFmtId="0" fontId="117" fillId="28" borderId="0" xfId="0" applyFont="1" applyFill="1" applyAlignment="1">
      <alignment horizontal="left" vertical="center"/>
    </xf>
    <xf numFmtId="0" fontId="117" fillId="28" borderId="0" xfId="0" applyFont="1" applyFill="1" applyAlignment="1">
      <alignment horizontal="right" vertical="center"/>
    </xf>
    <xf numFmtId="1" fontId="49" fillId="28" borderId="0" xfId="0" applyNumberFormat="1" applyFont="1" applyFill="1" applyAlignment="1">
      <alignment horizontal="left" vertical="center"/>
    </xf>
    <xf numFmtId="0" fontId="39" fillId="2" borderId="0" xfId="0" applyFont="1" applyFill="1" applyAlignment="1">
      <alignment horizontal="left" vertical="center"/>
    </xf>
    <xf numFmtId="0" fontId="39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38" fillId="25" borderId="0" xfId="0" applyFont="1" applyFill="1" applyAlignment="1">
      <alignment horizontal="center" vertical="center"/>
    </xf>
    <xf numFmtId="0" fontId="39" fillId="25" borderId="0" xfId="0" applyFont="1" applyFill="1" applyAlignment="1">
      <alignment horizontal="left" vertical="center"/>
    </xf>
    <xf numFmtId="1" fontId="39" fillId="25" borderId="0" xfId="0" applyNumberFormat="1" applyFont="1" applyFill="1" applyAlignment="1">
      <alignment horizontal="left" vertical="center"/>
    </xf>
    <xf numFmtId="0" fontId="109" fillId="25" borderId="0" xfId="0" applyFont="1" applyFill="1" applyAlignment="1">
      <alignment horizontal="right" vertical="center"/>
    </xf>
    <xf numFmtId="0" fontId="109" fillId="25" borderId="0" xfId="0" applyFont="1" applyFill="1" applyAlignment="1">
      <alignment horizontal="left" vertical="center"/>
    </xf>
    <xf numFmtId="0" fontId="38" fillId="3" borderId="0" xfId="0" applyFont="1" applyFill="1" applyAlignment="1">
      <alignment horizontal="left" vertical="center"/>
    </xf>
    <xf numFmtId="0" fontId="52" fillId="17" borderId="0" xfId="0" applyFont="1" applyFill="1" applyAlignment="1">
      <alignment horizontal="left" vertical="center"/>
    </xf>
    <xf numFmtId="0" fontId="1" fillId="17" borderId="0" xfId="0" applyFont="1" applyFill="1" applyAlignment="1">
      <alignment horizontal="left" vertical="center"/>
    </xf>
    <xf numFmtId="0" fontId="38" fillId="17" borderId="0" xfId="0" applyFont="1" applyFill="1" applyAlignment="1">
      <alignment horizontal="left" vertical="center"/>
    </xf>
    <xf numFmtId="3" fontId="9" fillId="13" borderId="0" xfId="0" applyNumberFormat="1" applyFont="1" applyFill="1" applyAlignment="1">
      <alignment horizontal="center" vertical="center"/>
    </xf>
    <xf numFmtId="0" fontId="23" fillId="13" borderId="0" xfId="0" applyFont="1" applyFill="1" applyAlignment="1">
      <alignment horizontal="left" vertical="center"/>
    </xf>
    <xf numFmtId="0" fontId="8" fillId="16" borderId="0" xfId="0" applyFont="1" applyFill="1" applyAlignment="1">
      <alignment horizontal="left" vertical="center"/>
    </xf>
    <xf numFmtId="0" fontId="118" fillId="13" borderId="0" xfId="0" applyFont="1" applyFill="1" applyAlignment="1">
      <alignment horizontal="center" vertical="center"/>
    </xf>
    <xf numFmtId="1" fontId="45" fillId="22" borderId="0" xfId="0" applyNumberFormat="1" applyFont="1" applyFill="1" applyAlignment="1">
      <alignment horizontal="center" vertical="center"/>
    </xf>
    <xf numFmtId="0" fontId="119" fillId="22" borderId="0" xfId="0" applyFont="1" applyFill="1" applyAlignment="1">
      <alignment horizontal="center" vertical="center"/>
    </xf>
    <xf numFmtId="3" fontId="102" fillId="22" borderId="0" xfId="0" applyNumberFormat="1" applyFont="1" applyFill="1" applyAlignment="1">
      <alignment horizontal="center" vertical="center"/>
    </xf>
    <xf numFmtId="3" fontId="120" fillId="22" borderId="0" xfId="0" applyNumberFormat="1" applyFont="1" applyFill="1" applyAlignment="1">
      <alignment horizontal="center" vertical="center"/>
    </xf>
    <xf numFmtId="3" fontId="119" fillId="22" borderId="0" xfId="0" applyNumberFormat="1" applyFont="1" applyFill="1" applyAlignment="1">
      <alignment horizontal="center" vertical="center"/>
    </xf>
    <xf numFmtId="0" fontId="39" fillId="10" borderId="0" xfId="0" quotePrefix="1" applyFont="1" applyFill="1" applyAlignment="1">
      <alignment horizontal="right" vertical="center"/>
    </xf>
    <xf numFmtId="0" fontId="109" fillId="20" borderId="0" xfId="0" applyFont="1" applyFill="1" applyAlignment="1">
      <alignment horizontal="center" vertical="center"/>
    </xf>
    <xf numFmtId="0" fontId="39" fillId="28" borderId="0" xfId="0" applyFont="1" applyFill="1" applyAlignment="1">
      <alignment horizontal="left"/>
    </xf>
    <xf numFmtId="0" fontId="109" fillId="28" borderId="0" xfId="0" applyFont="1" applyFill="1" applyAlignment="1">
      <alignment horizontal="center" vertical="center"/>
    </xf>
    <xf numFmtId="0" fontId="92" fillId="28" borderId="0" xfId="0" applyFont="1" applyFill="1" applyAlignment="1">
      <alignment horizontal="right" vertical="center"/>
    </xf>
    <xf numFmtId="0" fontId="39" fillId="10" borderId="0" xfId="0" applyFont="1" applyFill="1" applyAlignment="1">
      <alignment horizontal="left" vertical="center"/>
    </xf>
    <xf numFmtId="0" fontId="39" fillId="8" borderId="0" xfId="0" applyFont="1" applyFill="1" applyAlignment="1">
      <alignment horizontal="left" vertical="center"/>
    </xf>
    <xf numFmtId="0" fontId="39" fillId="0" borderId="0" xfId="0" applyFont="1" applyAlignment="1">
      <alignment horizontal="left" vertical="center"/>
    </xf>
    <xf numFmtId="0" fontId="39" fillId="0" borderId="0" xfId="0" applyFont="1" applyAlignment="1">
      <alignment horizontal="right" vertical="center"/>
    </xf>
    <xf numFmtId="0" fontId="39" fillId="0" borderId="0" xfId="0" applyFont="1" applyAlignment="1">
      <alignment horizontal="center" vertical="center"/>
    </xf>
    <xf numFmtId="0" fontId="44" fillId="8" borderId="0" xfId="0" applyFont="1" applyFill="1" applyAlignment="1">
      <alignment horizontal="center" vertical="center"/>
    </xf>
    <xf numFmtId="0" fontId="94" fillId="13" borderId="0" xfId="0" applyFont="1" applyFill="1" applyAlignment="1">
      <alignment horizontal="right" vertical="center"/>
    </xf>
    <xf numFmtId="0" fontId="38" fillId="10" borderId="0" xfId="0" quotePrefix="1" applyFont="1" applyFill="1" applyAlignment="1">
      <alignment horizontal="left" vertical="center"/>
    </xf>
    <xf numFmtId="0" fontId="56" fillId="10" borderId="0" xfId="0" applyFont="1" applyFill="1" applyAlignment="1">
      <alignment horizontal="center" vertical="center"/>
    </xf>
    <xf numFmtId="0" fontId="122" fillId="20" borderId="0" xfId="0" applyFont="1" applyFill="1" applyAlignment="1">
      <alignment horizontal="left" vertical="center"/>
    </xf>
    <xf numFmtId="0" fontId="49" fillId="13" borderId="0" xfId="0" applyFont="1" applyFill="1" applyAlignment="1">
      <alignment horizontal="right" vertical="center"/>
    </xf>
    <xf numFmtId="165" fontId="49" fillId="13" borderId="0" xfId="0" applyNumberFormat="1" applyFont="1" applyFill="1" applyAlignment="1">
      <alignment horizontal="right" vertical="center"/>
    </xf>
    <xf numFmtId="0" fontId="123" fillId="13" borderId="0" xfId="0" applyFont="1" applyFill="1" applyAlignment="1">
      <alignment horizontal="center" vertical="center"/>
    </xf>
    <xf numFmtId="0" fontId="124" fillId="16" borderId="0" xfId="0" applyFont="1" applyFill="1" applyAlignment="1">
      <alignment horizontal="center" vertical="center"/>
    </xf>
    <xf numFmtId="0" fontId="40" fillId="3" borderId="0" xfId="0" applyFont="1" applyFill="1" applyAlignment="1">
      <alignment horizontal="left" vertical="center"/>
    </xf>
    <xf numFmtId="0" fontId="111" fillId="3" borderId="0" xfId="0" applyFont="1" applyFill="1" applyAlignment="1">
      <alignment horizontal="left" vertical="center"/>
    </xf>
    <xf numFmtId="0" fontId="121" fillId="13" borderId="0" xfId="0" applyFont="1" applyFill="1" applyAlignment="1">
      <alignment horizontal="center" vertical="center" wrapText="1"/>
    </xf>
    <xf numFmtId="0" fontId="13" fillId="13" borderId="0" xfId="0" applyFont="1" applyFill="1" applyAlignment="1">
      <alignment horizontal="center" vertical="center"/>
    </xf>
    <xf numFmtId="0" fontId="125" fillId="12" borderId="0" xfId="0" applyFont="1" applyFill="1" applyAlignment="1">
      <alignment horizontal="center" vertical="center"/>
    </xf>
    <xf numFmtId="0" fontId="126" fillId="28" borderId="0" xfId="0" applyFont="1" applyFill="1" applyAlignment="1">
      <alignment horizontal="center" vertical="center"/>
    </xf>
    <xf numFmtId="0" fontId="127" fillId="13" borderId="0" xfId="0" applyFont="1" applyFill="1" applyAlignment="1">
      <alignment horizontal="center" vertical="center"/>
    </xf>
    <xf numFmtId="168" fontId="119" fillId="22" borderId="0" xfId="0" applyNumberFormat="1" applyFont="1" applyFill="1" applyAlignment="1">
      <alignment horizontal="center" vertical="center"/>
    </xf>
    <xf numFmtId="0" fontId="128" fillId="13" borderId="0" xfId="0" applyFont="1" applyFill="1" applyAlignment="1">
      <alignment horizontal="center" vertical="center"/>
    </xf>
    <xf numFmtId="0" fontId="54" fillId="2" borderId="0" xfId="0" applyFont="1" applyFill="1" applyAlignment="1">
      <alignment horizontal="center" vertical="center"/>
    </xf>
    <xf numFmtId="0" fontId="54" fillId="25" borderId="0" xfId="0" applyFont="1" applyFill="1" applyAlignment="1">
      <alignment horizontal="center" vertical="center"/>
    </xf>
    <xf numFmtId="0" fontId="54" fillId="12" borderId="0" xfId="0" applyFont="1" applyFill="1" applyAlignment="1">
      <alignment horizontal="center" vertical="center"/>
    </xf>
    <xf numFmtId="0" fontId="54" fillId="3" borderId="0" xfId="0" applyFont="1" applyFill="1" applyAlignment="1">
      <alignment horizontal="left" vertical="center"/>
    </xf>
    <xf numFmtId="0" fontId="54" fillId="5" borderId="0" xfId="0" applyFont="1" applyFill="1" applyAlignment="1">
      <alignment horizontal="left" vertical="center"/>
    </xf>
    <xf numFmtId="0" fontId="54" fillId="8" borderId="0" xfId="0" applyFont="1" applyFill="1" applyAlignment="1">
      <alignment horizontal="left" vertical="center"/>
    </xf>
    <xf numFmtId="0" fontId="54" fillId="0" borderId="0" xfId="0" applyFont="1" applyAlignment="1">
      <alignment horizontal="left" vertical="center"/>
    </xf>
    <xf numFmtId="0" fontId="41" fillId="3" borderId="0" xfId="0" applyFont="1" applyFill="1" applyAlignment="1">
      <alignment horizontal="center" vertical="center"/>
    </xf>
    <xf numFmtId="0" fontId="40" fillId="3" borderId="0" xfId="0" applyFont="1" applyFill="1" applyAlignment="1">
      <alignment horizontal="center" vertical="center"/>
    </xf>
    <xf numFmtId="0" fontId="129" fillId="13" borderId="0" xfId="0" applyFont="1" applyFill="1" applyAlignment="1">
      <alignment horizontal="center" vertical="center" wrapText="1"/>
    </xf>
    <xf numFmtId="3" fontId="117" fillId="22" borderId="0" xfId="0" applyNumberFormat="1" applyFont="1" applyFill="1" applyAlignment="1">
      <alignment horizontal="right" vertical="center"/>
    </xf>
    <xf numFmtId="0" fontId="130" fillId="3" borderId="0" xfId="0" applyFont="1" applyFill="1" applyAlignment="1">
      <alignment horizontal="left" vertical="center"/>
    </xf>
    <xf numFmtId="0" fontId="105" fillId="13" borderId="0" xfId="0" applyFont="1" applyFill="1" applyAlignment="1">
      <alignment horizontal="right" vertical="center"/>
    </xf>
    <xf numFmtId="0" fontId="131" fillId="8" borderId="0" xfId="0" applyFont="1" applyFill="1" applyAlignment="1">
      <alignment horizontal="center" vertical="center"/>
    </xf>
    <xf numFmtId="0" fontId="131" fillId="10" borderId="0" xfId="0" applyFont="1" applyFill="1" applyAlignment="1">
      <alignment horizontal="center" vertical="center"/>
    </xf>
    <xf numFmtId="0" fontId="44" fillId="2" borderId="0" xfId="0" applyFont="1" applyFill="1" applyAlignment="1">
      <alignment horizontal="left" vertical="center"/>
    </xf>
    <xf numFmtId="0" fontId="44" fillId="25" borderId="0" xfId="0" applyFont="1" applyFill="1" applyAlignment="1">
      <alignment horizontal="left" vertical="center"/>
    </xf>
    <xf numFmtId="0" fontId="44" fillId="12" borderId="0" xfId="0" applyFont="1" applyFill="1" applyAlignment="1">
      <alignment horizontal="left" vertical="center"/>
    </xf>
    <xf numFmtId="0" fontId="44" fillId="5" borderId="0" xfId="0" applyFont="1" applyFill="1" applyAlignment="1">
      <alignment horizontal="left" vertical="center"/>
    </xf>
    <xf numFmtId="0" fontId="44" fillId="8" borderId="0" xfId="0" applyFont="1" applyFill="1" applyAlignment="1">
      <alignment horizontal="left" vertical="center"/>
    </xf>
    <xf numFmtId="0" fontId="44" fillId="0" borderId="0" xfId="0" applyFont="1" applyAlignment="1">
      <alignment horizontal="center" vertical="center"/>
    </xf>
    <xf numFmtId="1" fontId="27" fillId="27" borderId="0" xfId="0" applyNumberFormat="1" applyFont="1" applyFill="1" applyAlignment="1">
      <alignment horizontal="left" vertical="center"/>
    </xf>
    <xf numFmtId="0" fontId="0" fillId="0" borderId="0" xfId="0" applyAlignment="1">
      <alignment horizontal="center" vertical="top"/>
    </xf>
    <xf numFmtId="0" fontId="132" fillId="13" borderId="0" xfId="0" applyFont="1" applyFill="1" applyAlignment="1">
      <alignment horizontal="center" vertical="center"/>
    </xf>
    <xf numFmtId="0" fontId="133" fillId="28" borderId="0" xfId="0" applyFont="1" applyFill="1" applyAlignment="1">
      <alignment horizontal="right" vertical="center"/>
    </xf>
    <xf numFmtId="0" fontId="134" fillId="28" borderId="0" xfId="0" applyFont="1" applyFill="1" applyAlignment="1">
      <alignment horizontal="center" vertical="center"/>
    </xf>
    <xf numFmtId="0" fontId="10" fillId="28" borderId="0" xfId="0" applyFont="1" applyFill="1" applyAlignment="1">
      <alignment horizontal="left"/>
    </xf>
    <xf numFmtId="0" fontId="30" fillId="28" borderId="0" xfId="0" applyFont="1" applyFill="1" applyAlignment="1">
      <alignment horizontal="center" vertical="center"/>
    </xf>
    <xf numFmtId="0" fontId="135" fillId="28" borderId="0" xfId="0" applyFont="1" applyFill="1" applyAlignment="1">
      <alignment horizontal="center" vertical="center"/>
    </xf>
    <xf numFmtId="1" fontId="133" fillId="28" borderId="0" xfId="0" applyNumberFormat="1" applyFont="1" applyFill="1" applyAlignment="1">
      <alignment horizontal="right" vertical="center"/>
    </xf>
    <xf numFmtId="164" fontId="133" fillId="28" borderId="0" xfId="0" applyNumberFormat="1" applyFont="1" applyFill="1" applyAlignment="1">
      <alignment horizontal="right" vertical="center"/>
    </xf>
    <xf numFmtId="2" fontId="133" fillId="28" borderId="0" xfId="0" applyNumberFormat="1" applyFont="1" applyFill="1" applyAlignment="1">
      <alignment horizontal="right" vertical="center"/>
    </xf>
    <xf numFmtId="0" fontId="136" fillId="28" borderId="0" xfId="0" applyFont="1" applyFill="1" applyAlignment="1">
      <alignment horizontal="right" vertical="center"/>
    </xf>
    <xf numFmtId="0" fontId="137" fillId="28" borderId="0" xfId="0" applyFont="1" applyFill="1" applyAlignment="1">
      <alignment horizontal="center" vertical="center"/>
    </xf>
    <xf numFmtId="0" fontId="10" fillId="12" borderId="0" xfId="0" applyFont="1" applyFill="1" applyAlignment="1">
      <alignment horizontal="left" vertical="center"/>
    </xf>
    <xf numFmtId="0" fontId="10" fillId="10" borderId="0" xfId="0" applyFont="1" applyFill="1" applyAlignment="1">
      <alignment horizontal="left" vertical="center"/>
    </xf>
    <xf numFmtId="0" fontId="10" fillId="10" borderId="0" xfId="0" quotePrefix="1" applyFont="1" applyFill="1" applyAlignment="1">
      <alignment horizontal="right" vertical="center"/>
    </xf>
    <xf numFmtId="166" fontId="10" fillId="10" borderId="0" xfId="0" quotePrefix="1" applyNumberFormat="1" applyFont="1" applyFill="1" applyAlignment="1">
      <alignment horizontal="right" vertical="center"/>
    </xf>
    <xf numFmtId="11" fontId="10" fillId="10" borderId="0" xfId="0" quotePrefix="1" applyNumberFormat="1" applyFont="1" applyFill="1" applyAlignment="1">
      <alignment horizontal="right" vertical="center"/>
    </xf>
    <xf numFmtId="0" fontId="66" fillId="5" borderId="0" xfId="0" applyFont="1" applyFill="1" applyAlignment="1">
      <alignment horizontal="left" vertical="center"/>
    </xf>
    <xf numFmtId="0" fontId="66" fillId="8" borderId="0" xfId="0" applyFont="1" applyFill="1" applyAlignment="1">
      <alignment horizontal="left" vertical="center"/>
    </xf>
    <xf numFmtId="0" fontId="10" fillId="8" borderId="0" xfId="0" applyFont="1" applyFill="1" applyAlignment="1">
      <alignment horizontal="left" vertical="center"/>
    </xf>
    <xf numFmtId="0" fontId="10" fillId="8" borderId="0" xfId="0" quotePrefix="1" applyFont="1" applyFill="1" applyAlignment="1">
      <alignment horizontal="right" vertical="center"/>
    </xf>
    <xf numFmtId="0" fontId="66" fillId="0" borderId="0" xfId="0" applyFont="1" applyAlignment="1">
      <alignment horizontal="right" vertical="center"/>
    </xf>
    <xf numFmtId="0" fontId="138" fillId="11" borderId="0" xfId="0" applyFont="1" applyFill="1" applyAlignment="1">
      <alignment horizontal="left" vertical="center"/>
    </xf>
    <xf numFmtId="0" fontId="138" fillId="11" borderId="0" xfId="0" applyFont="1" applyFill="1" applyAlignment="1">
      <alignment horizontal="center" vertical="center"/>
    </xf>
    <xf numFmtId="0" fontId="41" fillId="5" borderId="0" xfId="0" applyFont="1" applyFill="1" applyAlignment="1">
      <alignment horizontal="center" vertical="center"/>
    </xf>
    <xf numFmtId="0" fontId="105" fillId="28" borderId="0" xfId="0" applyFont="1" applyFill="1" applyAlignment="1">
      <alignment horizontal="left"/>
    </xf>
  </cellXfs>
  <cellStyles count="4">
    <cellStyle name="Comma 2" xfId="2" xr:uid="{7DD1D042-AA2F-4E3C-9DD0-9B67002965E0}"/>
    <cellStyle name="Normal" xfId="0" builtinId="0"/>
    <cellStyle name="Normal 2" xfId="3" xr:uid="{65C00724-412A-4EF7-9AAE-CC2417247271}"/>
    <cellStyle name="Percent" xfId="1" builtinId="5"/>
  </cellStyles>
  <dxfs count="21"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numFmt numFmtId="0" formatCode="General"/>
      <fill>
        <patternFill>
          <fgColor indexed="64"/>
          <bgColor theme="5" tint="0.59999389629810485"/>
        </patternFill>
      </fill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5" tint="0.79998168889431442"/>
        </patternFill>
      </fill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</dxfs>
  <tableStyles count="0" defaultTableStyle="TableStyleMedium2" defaultPivotStyle="PivotStyleLight16"/>
  <colors>
    <mruColors>
      <color rgb="FF646464"/>
      <color rgb="FF000000"/>
      <color rgb="FF0000FF"/>
      <color rgb="FFCDCDCD"/>
      <color rgb="FFABE9FF"/>
      <color rgb="FF7575FF"/>
      <color rgb="FFAFAFFF"/>
      <color rgb="FF00FF00"/>
      <color rgb="FFFF99FF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'01'!$B$4:$CX$4</c:f>
              <c:numCache>
                <c:formatCode>General</c:formatCode>
                <c:ptCount val="101"/>
                <c:pt idx="0">
                  <c:v>1</c:v>
                </c:pt>
                <c:pt idx="1">
                  <c:v>0.74993121802341101</c:v>
                </c:pt>
                <c:pt idx="2">
                  <c:v>0.56231555846290904</c:v>
                </c:pt>
                <c:pt idx="3">
                  <c:v>0.42151693465715701</c:v>
                </c:pt>
                <c:pt idx="4">
                  <c:v>0.31580960224188498</c:v>
                </c:pt>
                <c:pt idx="5">
                  <c:v>0.236404254449121</c:v>
                </c:pt>
                <c:pt idx="6">
                  <c:v>0.17671751185580201</c:v>
                </c:pt>
                <c:pt idx="7">
                  <c:v>0.13182311586401799</c:v>
                </c:pt>
                <c:pt idx="8">
                  <c:v>9.8038678199225696E-2</c:v>
                </c:pt>
                <c:pt idx="9">
                  <c:v>7.2613725262786699E-2</c:v>
                </c:pt>
                <c:pt idx="10">
                  <c:v>5.34938201284378E-2</c:v>
                </c:pt>
                <c:pt idx="11">
                  <c:v>3.9142306515637E-2</c:v>
                </c:pt>
                <c:pt idx="12">
                  <c:v>2.8406127440654301E-2</c:v>
                </c:pt>
                <c:pt idx="13">
                  <c:v>2.04156107301765E-2</c:v>
                </c:pt>
                <c:pt idx="14">
                  <c:v>1.45104585794604E-2</c:v>
                </c:pt>
                <c:pt idx="15">
                  <c:v>1.01857830749891E-2</c:v>
                </c:pt>
                <c:pt idx="16">
                  <c:v>7.0531944341329297E-3</c:v>
                </c:pt>
                <c:pt idx="17">
                  <c:v>4.8128890579224697E-3</c:v>
                </c:pt>
                <c:pt idx="18">
                  <c:v>3.2335203142744499E-3</c:v>
                </c:pt>
                <c:pt idx="19">
                  <c:v>2.1374046887119198E-3</c:v>
                </c:pt>
                <c:pt idx="20">
                  <c:v>1.3893066349779E-3</c:v>
                </c:pt>
                <c:pt idx="21">
                  <c:v>8.8762620076679704E-4</c:v>
                </c:pt>
                <c:pt idx="22">
                  <c:v>5.5726073455702498E-4</c:v>
                </c:pt>
                <c:pt idx="23">
                  <c:v>3.4372182595714302E-4</c:v>
                </c:pt>
                <c:pt idx="24">
                  <c:v>2.0827717377552699E-4</c:v>
                </c:pt>
                <c:pt idx="25">
                  <c:v>1.23983206820981E-4</c:v>
                </c:pt>
                <c:pt idx="26" formatCode="0.00E+00">
                  <c:v>7.2510474997067295E-5</c:v>
                </c:pt>
                <c:pt idx="27" formatCode="0.00E+00">
                  <c:v>4.16686640332027E-5</c:v>
                </c:pt>
                <c:pt idx="28" formatCode="0.00E+00">
                  <c:v>2.3532238775298302E-5</c:v>
                </c:pt>
                <c:pt idx="29" formatCode="0.00E+00">
                  <c:v>1.3063255671693999E-5</c:v>
                </c:pt>
                <c:pt idx="30" formatCode="0.00E+00">
                  <c:v>7.1297817242307903E-6</c:v>
                </c:pt>
                <c:pt idx="31" formatCode="0.00E+00">
                  <c:v>3.8269204457502799E-6</c:v>
                </c:pt>
                <c:pt idx="32" formatCode="0.00E+00">
                  <c:v>2.0206453364376601E-6</c:v>
                </c:pt>
                <c:pt idx="33" formatCode="0.00E+00">
                  <c:v>1.0498388018948199E-6</c:v>
                </c:pt>
                <c:pt idx="34" formatCode="0.00E+00">
                  <c:v>5.3687743043305297E-7</c:v>
                </c:pt>
                <c:pt idx="35" formatCode="0.00E+00">
                  <c:v>2.703200058607E-7</c:v>
                </c:pt>
                <c:pt idx="36" formatCode="0.00E+00">
                  <c:v>1.34048988910531E-7</c:v>
                </c:pt>
                <c:pt idx="37" formatCode="0.00E+00">
                  <c:v>6.5488252085413795E-8</c:v>
                </c:pt>
                <c:pt idx="38" formatCode="0.00E+00">
                  <c:v>3.1528957275181099E-8</c:v>
                </c:pt>
                <c:pt idx="39" formatCode="0.00E+00">
                  <c:v>1.4963496812868799E-8</c:v>
                </c:pt>
                <c:pt idx="40" formatCode="0.00E+00">
                  <c:v>7.0026657000445098E-9</c:v>
                </c:pt>
                <c:pt idx="41" formatCode="0.00E+00">
                  <c:v>3.2324236217418499E-9</c:v>
                </c:pt>
                <c:pt idx="42" formatCode="0.00E+00">
                  <c:v>1.4721546723188799E-9</c:v>
                </c:pt>
                <c:pt idx="43" formatCode="0.00E+00">
                  <c:v>6.6170183371366198E-10</c:v>
                </c:pt>
                <c:pt idx="44" formatCode="0.00E+00">
                  <c:v>2.9361345231032E-10</c:v>
                </c:pt>
                <c:pt idx="45" formatCode="0.00E+00">
                  <c:v>1.2865086043615199E-10</c:v>
                </c:pt>
                <c:pt idx="46" formatCode="0.00E+00">
                  <c:v>5.5678604432925502E-11</c:v>
                </c:pt>
                <c:pt idx="47" formatCode="0.00E+00">
                  <c:v>2.38076180596954E-11</c:v>
                </c:pt>
                <c:pt idx="48" formatCode="0.00E+00">
                  <c:v>1.0060181918874499E-11</c:v>
                </c:pt>
                <c:pt idx="49" formatCode="0.00E+00">
                  <c:v>4.20209225429525E-12</c:v>
                </c:pt>
                <c:pt idx="50" formatCode="0.00E+00">
                  <c:v>1.7354017706706E-12</c:v>
                </c:pt>
                <c:pt idx="51" formatCode="0.00E+00">
                  <c:v>7.0877978825183398E-13</c:v>
                </c:pt>
                <c:pt idx="52" formatCode="0.00E+00">
                  <c:v>2.86351127574078E-13</c:v>
                </c:pt>
                <c:pt idx="53" formatCode="0.00E+00">
                  <c:v>1.1446153493888999E-13</c:v>
                </c:pt>
                <c:pt idx="54" formatCode="0.00E+00">
                  <c:v>4.5278032553498301E-14</c:v>
                </c:pt>
                <c:pt idx="55" formatCode="0.00E+00">
                  <c:v>1.7728603358148799E-14</c:v>
                </c:pt>
                <c:pt idx="56" formatCode="0.00E+00">
                  <c:v>6.8724200046372602E-15</c:v>
                </c:pt>
                <c:pt idx="57" formatCode="0.00E+00">
                  <c:v>2.63803062754492E-15</c:v>
                </c:pt>
                <c:pt idx="58" formatCode="0.00E+00">
                  <c:v>1.00292708585615E-15</c:v>
                </c:pt>
                <c:pt idx="59" formatCode="0.00E+00">
                  <c:v>3.77711661051988E-16</c:v>
                </c:pt>
                <c:pt idx="60" formatCode="0.00E+00">
                  <c:v>1.4093952882992001E-16</c:v>
                </c:pt>
                <c:pt idx="61" formatCode="0.00E+00">
                  <c:v>5.2115191780616299E-17</c:v>
                </c:pt>
                <c:pt idx="62" formatCode="0.00E+00">
                  <c:v>1.9099877098983399E-17</c:v>
                </c:pt>
                <c:pt idx="63" formatCode="0.00E+00">
                  <c:v>6.9391307659614205E-18</c:v>
                </c:pt>
                <c:pt idx="64" formatCode="0.00E+00">
                  <c:v>2.4995360932021801E-18</c:v>
                </c:pt>
                <c:pt idx="65" formatCode="0.00E+00">
                  <c:v>8.9281863448761291E-19</c:v>
                </c:pt>
                <c:pt idx="66" formatCode="0.00E+00">
                  <c:v>3.1628919823736199E-19</c:v>
                </c:pt>
                <c:pt idx="67" formatCode="0.00E+00">
                  <c:v>1.1114469447644799E-19</c:v>
                </c:pt>
                <c:pt idx="68" formatCode="0.00E+00">
                  <c:v>3.8747225102901598E-20</c:v>
                </c:pt>
                <c:pt idx="69" formatCode="0.00E+00">
                  <c:v>1.34030150690854E-20</c:v>
                </c:pt>
                <c:pt idx="70" formatCode="0.00E+00">
                  <c:v>4.6008209582563002E-21</c:v>
                </c:pt>
                <c:pt idx="71" formatCode="0.00E+00">
                  <c:v>1.56746695735469E-21</c:v>
                </c:pt>
                <c:pt idx="72" formatCode="0.00E+00">
                  <c:v>5.3008981491138299E-22</c:v>
                </c:pt>
                <c:pt idx="73" formatCode="0.00E+00">
                  <c:v>1.77969183694992E-22</c:v>
                </c:pt>
                <c:pt idx="74" formatCode="0.00E+00">
                  <c:v>5.93252091430586E-23</c:v>
                </c:pt>
                <c:pt idx="75" formatCode="0.00E+00">
                  <c:v>1.96375050424778E-23</c:v>
                </c:pt>
                <c:pt idx="76" formatCode="0.00E+00">
                  <c:v>6.4556205071798101E-24</c:v>
                </c:pt>
                <c:pt idx="77" formatCode="0.00E+00">
                  <c:v>2.1078762317147201E-24</c:v>
                </c:pt>
                <c:pt idx="78" formatCode="0.00E+00">
                  <c:v>6.8368675201377403E-25</c:v>
                </c:pt>
                <c:pt idx="79" formatCode="0.00E+00">
                  <c:v>2.20304034182346E-25</c:v>
                </c:pt>
                <c:pt idx="80" formatCode="0.00E+00">
                  <c:v>7.0532301936532304E-26</c:v>
                </c:pt>
                <c:pt idx="81" formatCode="0.00E+00">
                  <c:v>2.2438815688762501E-26</c:v>
                </c:pt>
                <c:pt idx="82" formatCode="0.00E+00">
                  <c:v>7.0941913183189696E-27</c:v>
                </c:pt>
                <c:pt idx="83" formatCode="0.00E+00">
                  <c:v>2.22915721277866E-27</c:v>
                </c:pt>
                <c:pt idx="84" formatCode="0.00E+00">
                  <c:v>6.9623529250488598E-28</c:v>
                </c:pt>
                <c:pt idx="85" formatCode="0.00E+00">
                  <c:v>2.1616759180729098E-28</c:v>
                </c:pt>
                <c:pt idx="86" formatCode="0.00E+00">
                  <c:v>6.6724456580275605E-29</c:v>
                </c:pt>
                <c:pt idx="87" formatCode="0.00E+00">
                  <c:v>2.04776048779957E-29</c:v>
                </c:pt>
                <c:pt idx="88" formatCode="0.00E+00">
                  <c:v>6.2490174913670796E-30</c:v>
                </c:pt>
                <c:pt idx="89" formatCode="0.00E+00">
                  <c:v>1.89635965641129E-30</c:v>
                </c:pt>
                <c:pt idx="90" formatCode="0.00E+00">
                  <c:v>5.7232551443161899E-31</c:v>
                </c:pt>
                <c:pt idx="91" formatCode="0.00E+00">
                  <c:v>1.7179682833983501E-31</c:v>
                </c:pt>
                <c:pt idx="92" formatCode="0.00E+00">
                  <c:v>5.1294664416321399E-32</c:v>
                </c:pt>
                <c:pt idx="93" formatCode="0.00E+00">
                  <c:v>1.52352241114979E-32</c:v>
                </c:pt>
                <c:pt idx="94" formatCode="0.00E+00">
                  <c:v>4.5017245574950699E-33</c:v>
                </c:pt>
                <c:pt idx="95" formatCode="0.00E+00">
                  <c:v>1.32341324617704E-33</c:v>
                </c:pt>
                <c:pt idx="96" formatCode="0.00E+00">
                  <c:v>3.8710696529408398E-34</c:v>
                </c:pt>
                <c:pt idx="97" formatCode="0.00E+00">
                  <c:v>1.12673083605073E-34</c:v>
                </c:pt>
                <c:pt idx="98" formatCode="0.00E+00">
                  <c:v>3.2641497597332402E-35</c:v>
                </c:pt>
                <c:pt idx="99" formatCode="0.00E+00">
                  <c:v>9.4529989792972101E-36</c:v>
                </c:pt>
                <c:pt idx="100" formatCode="0.00E+00">
                  <c:v>3.0204331644583597E-36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95-4892-A11B-03B4127FC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096623"/>
        <c:axId val="1112098063"/>
      </c:scatterChart>
      <c:valAx>
        <c:axId val="1112096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12098063"/>
        <c:crosses val="autoZero"/>
        <c:crossBetween val="midCat"/>
      </c:valAx>
      <c:valAx>
        <c:axId val="111209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12096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'01'!$B$2:$CX$2</c:f>
              <c:numCache>
                <c:formatCode>General</c:formatCode>
                <c:ptCount val="101"/>
                <c:pt idx="0">
                  <c:v>60</c:v>
                </c:pt>
                <c:pt idx="1">
                  <c:v>59.4</c:v>
                </c:pt>
                <c:pt idx="2">
                  <c:v>58.8</c:v>
                </c:pt>
                <c:pt idx="3">
                  <c:v>58.199999999999903</c:v>
                </c:pt>
                <c:pt idx="4">
                  <c:v>57.599999999999902</c:v>
                </c:pt>
                <c:pt idx="5">
                  <c:v>56.999999999999901</c:v>
                </c:pt>
                <c:pt idx="6">
                  <c:v>56.399999999999899</c:v>
                </c:pt>
                <c:pt idx="7">
                  <c:v>55.799999999999898</c:v>
                </c:pt>
                <c:pt idx="8">
                  <c:v>55.199999999999903</c:v>
                </c:pt>
                <c:pt idx="9">
                  <c:v>54.599999999999802</c:v>
                </c:pt>
                <c:pt idx="10">
                  <c:v>53.999999999999801</c:v>
                </c:pt>
                <c:pt idx="11">
                  <c:v>53.3999999999998</c:v>
                </c:pt>
                <c:pt idx="12">
                  <c:v>52.799999999999798</c:v>
                </c:pt>
                <c:pt idx="13">
                  <c:v>52.199999999999697</c:v>
                </c:pt>
                <c:pt idx="14">
                  <c:v>51.599999999999703</c:v>
                </c:pt>
                <c:pt idx="15">
                  <c:v>50.999999999999702</c:v>
                </c:pt>
                <c:pt idx="16">
                  <c:v>50.399999999999601</c:v>
                </c:pt>
                <c:pt idx="17">
                  <c:v>49.799999999999599</c:v>
                </c:pt>
                <c:pt idx="18">
                  <c:v>49.199999999999598</c:v>
                </c:pt>
                <c:pt idx="19">
                  <c:v>48.599999999999604</c:v>
                </c:pt>
                <c:pt idx="20">
                  <c:v>47.999999999999503</c:v>
                </c:pt>
                <c:pt idx="21">
                  <c:v>47.399999999999501</c:v>
                </c:pt>
                <c:pt idx="22">
                  <c:v>46.7999999999995</c:v>
                </c:pt>
                <c:pt idx="23">
                  <c:v>46.199999999999498</c:v>
                </c:pt>
                <c:pt idx="24">
                  <c:v>45.599999999999397</c:v>
                </c:pt>
                <c:pt idx="25">
                  <c:v>44.999999999999403</c:v>
                </c:pt>
                <c:pt idx="26">
                  <c:v>44.399999999999402</c:v>
                </c:pt>
                <c:pt idx="27">
                  <c:v>43.7999999999994</c:v>
                </c:pt>
                <c:pt idx="28">
                  <c:v>43.199999999999399</c:v>
                </c:pt>
                <c:pt idx="29">
                  <c:v>42.599999999999397</c:v>
                </c:pt>
                <c:pt idx="30">
                  <c:v>41.999999999999403</c:v>
                </c:pt>
                <c:pt idx="31">
                  <c:v>41.399999999999302</c:v>
                </c:pt>
                <c:pt idx="32">
                  <c:v>40.799999999999301</c:v>
                </c:pt>
                <c:pt idx="33">
                  <c:v>40.199999999999299</c:v>
                </c:pt>
                <c:pt idx="34">
                  <c:v>39.599999999999298</c:v>
                </c:pt>
                <c:pt idx="35">
                  <c:v>38.999999999999297</c:v>
                </c:pt>
                <c:pt idx="36">
                  <c:v>38.399999999999302</c:v>
                </c:pt>
                <c:pt idx="37">
                  <c:v>37.799999999999301</c:v>
                </c:pt>
                <c:pt idx="38">
                  <c:v>37.199999999999299</c:v>
                </c:pt>
                <c:pt idx="39">
                  <c:v>36.599999999999298</c:v>
                </c:pt>
                <c:pt idx="40">
                  <c:v>35.999999999999297</c:v>
                </c:pt>
                <c:pt idx="41">
                  <c:v>35.399999999999302</c:v>
                </c:pt>
                <c:pt idx="42">
                  <c:v>34.799999999999301</c:v>
                </c:pt>
                <c:pt idx="43">
                  <c:v>34.199999999999299</c:v>
                </c:pt>
                <c:pt idx="44">
                  <c:v>33.599999999999298</c:v>
                </c:pt>
                <c:pt idx="45">
                  <c:v>32.999999999999297</c:v>
                </c:pt>
                <c:pt idx="46">
                  <c:v>32.399999999999302</c:v>
                </c:pt>
                <c:pt idx="47">
                  <c:v>31.799999999999301</c:v>
                </c:pt>
                <c:pt idx="48">
                  <c:v>31.199999999999299</c:v>
                </c:pt>
                <c:pt idx="49">
                  <c:v>30.599999999999302</c:v>
                </c:pt>
                <c:pt idx="50">
                  <c:v>29.9999999999993</c:v>
                </c:pt>
                <c:pt idx="51">
                  <c:v>29.399999999999299</c:v>
                </c:pt>
                <c:pt idx="52">
                  <c:v>28.799999999999301</c:v>
                </c:pt>
                <c:pt idx="53">
                  <c:v>28.199999999999299</c:v>
                </c:pt>
                <c:pt idx="54">
                  <c:v>27.599999999999302</c:v>
                </c:pt>
                <c:pt idx="55">
                  <c:v>26.9999999999993</c:v>
                </c:pt>
                <c:pt idx="56">
                  <c:v>26.399999999999299</c:v>
                </c:pt>
                <c:pt idx="57">
                  <c:v>25.799999999999301</c:v>
                </c:pt>
                <c:pt idx="58">
                  <c:v>25.199999999999299</c:v>
                </c:pt>
                <c:pt idx="59">
                  <c:v>24.599999999999401</c:v>
                </c:pt>
                <c:pt idx="60">
                  <c:v>23.9999999999994</c:v>
                </c:pt>
                <c:pt idx="61">
                  <c:v>23.399999999999402</c:v>
                </c:pt>
                <c:pt idx="62">
                  <c:v>22.7999999999994</c:v>
                </c:pt>
                <c:pt idx="63">
                  <c:v>22.199999999999399</c:v>
                </c:pt>
                <c:pt idx="64">
                  <c:v>21.599999999999401</c:v>
                </c:pt>
                <c:pt idx="65">
                  <c:v>20.9999999999994</c:v>
                </c:pt>
                <c:pt idx="66">
                  <c:v>20.399999999999402</c:v>
                </c:pt>
                <c:pt idx="67">
                  <c:v>19.7999999999994</c:v>
                </c:pt>
                <c:pt idx="68">
                  <c:v>19.199999999999399</c:v>
                </c:pt>
                <c:pt idx="69">
                  <c:v>18.599999999999401</c:v>
                </c:pt>
                <c:pt idx="70">
                  <c:v>17.9999999999994</c:v>
                </c:pt>
                <c:pt idx="71">
                  <c:v>17.399999999999402</c:v>
                </c:pt>
                <c:pt idx="72">
                  <c:v>16.7999999999995</c:v>
                </c:pt>
                <c:pt idx="73">
                  <c:v>16.199999999999498</c:v>
                </c:pt>
                <c:pt idx="74">
                  <c:v>15.5999999999995</c:v>
                </c:pt>
                <c:pt idx="75">
                  <c:v>14.999999999999501</c:v>
                </c:pt>
                <c:pt idx="76">
                  <c:v>14.399999999999499</c:v>
                </c:pt>
                <c:pt idx="77">
                  <c:v>13.7999999999995</c:v>
                </c:pt>
                <c:pt idx="78">
                  <c:v>13.1999999999995</c:v>
                </c:pt>
                <c:pt idx="79">
                  <c:v>12.5999999999996</c:v>
                </c:pt>
                <c:pt idx="80">
                  <c:v>11.9999999999996</c:v>
                </c:pt>
                <c:pt idx="81">
                  <c:v>11.399999999999601</c:v>
                </c:pt>
                <c:pt idx="82">
                  <c:v>10.799999999999599</c:v>
                </c:pt>
                <c:pt idx="83">
                  <c:v>10.1999999999996</c:v>
                </c:pt>
                <c:pt idx="84">
                  <c:v>9.5999999999996994</c:v>
                </c:pt>
                <c:pt idx="85">
                  <c:v>8.9999999999997193</c:v>
                </c:pt>
                <c:pt idx="86">
                  <c:v>8.3999999999997303</c:v>
                </c:pt>
                <c:pt idx="87">
                  <c:v>7.7999999999997502</c:v>
                </c:pt>
                <c:pt idx="88">
                  <c:v>7.1999999999997701</c:v>
                </c:pt>
                <c:pt idx="89">
                  <c:v>6.59999999999979</c:v>
                </c:pt>
                <c:pt idx="90">
                  <c:v>5.9999999999998099</c:v>
                </c:pt>
                <c:pt idx="91">
                  <c:v>5.3999999999998201</c:v>
                </c:pt>
                <c:pt idx="92">
                  <c:v>4.79999999999984</c:v>
                </c:pt>
                <c:pt idx="93">
                  <c:v>4.1999999999998598</c:v>
                </c:pt>
                <c:pt idx="94">
                  <c:v>3.5999999999998802</c:v>
                </c:pt>
                <c:pt idx="95">
                  <c:v>2.9999999999999001</c:v>
                </c:pt>
                <c:pt idx="96">
                  <c:v>2.39999999999992</c:v>
                </c:pt>
                <c:pt idx="97">
                  <c:v>1.7999999999999401</c:v>
                </c:pt>
                <c:pt idx="98">
                  <c:v>1.19999999999996</c:v>
                </c:pt>
                <c:pt idx="99">
                  <c:v>0.59999999999997999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FC-410C-8E3F-7EDE7629D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096623"/>
        <c:axId val="1112098063"/>
      </c:scatterChart>
      <c:valAx>
        <c:axId val="1112096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12098063"/>
        <c:crosses val="autoZero"/>
        <c:crossBetween val="midCat"/>
      </c:valAx>
      <c:valAx>
        <c:axId val="111209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12096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'02'!$BC$5:$BC$1504</c:f>
              <c:numCache>
                <c:formatCode>0.00E+00</c:formatCode>
                <c:ptCount val="1500"/>
                <c:pt idx="0">
                  <c:v>7.5045104539999997E-23</c:v>
                </c:pt>
                <c:pt idx="1">
                  <c:v>1.8071921991999899E-21</c:v>
                </c:pt>
                <c:pt idx="2">
                  <c:v>2.240159614E-20</c:v>
                </c:pt>
                <c:pt idx="3">
                  <c:v>1.90447568279999E-19</c:v>
                </c:pt>
                <c:pt idx="4">
                  <c:v>1.2484025529999901E-18</c:v>
                </c:pt>
                <c:pt idx="5">
                  <c:v>6.7262027339999998E-18</c:v>
                </c:pt>
                <c:pt idx="6">
                  <c:v>3.1009124319999898E-17</c:v>
                </c:pt>
                <c:pt idx="7">
                  <c:v>1.25747863859999E-16</c:v>
                </c:pt>
                <c:pt idx="8">
                  <c:v>4.5763932060000001E-16</c:v>
                </c:pt>
                <c:pt idx="9">
                  <c:v>1.5176568319999999E-15</c:v>
                </c:pt>
                <c:pt idx="10">
                  <c:v>4.6412322879999996E-15</c:v>
                </c:pt>
                <c:pt idx="11">
                  <c:v>1.3214897815999901E-14</c:v>
                </c:pt>
                <c:pt idx="12">
                  <c:v>3.5308119059999998E-14</c:v>
                </c:pt>
                <c:pt idx="13">
                  <c:v>8.9105733559999902E-14</c:v>
                </c:pt>
                <c:pt idx="14">
                  <c:v>2.135775606E-13</c:v>
                </c:pt>
                <c:pt idx="15">
                  <c:v>4.8851086480000003E-13</c:v>
                </c:pt>
                <c:pt idx="16">
                  <c:v>1.0706088592000001E-12</c:v>
                </c:pt>
                <c:pt idx="17">
                  <c:v>2.25614105799999E-12</c:v>
                </c:pt>
                <c:pt idx="18">
                  <c:v>4.5859848299999903E-12</c:v>
                </c:pt>
                <c:pt idx="19">
                  <c:v>9.0162219019999999E-12</c:v>
                </c:pt>
                <c:pt idx="20">
                  <c:v>1.7187160041999901E-11</c:v>
                </c:pt>
                <c:pt idx="21">
                  <c:v>3.1836131459999998E-11</c:v>
                </c:pt>
                <c:pt idx="22">
                  <c:v>5.7415014339999903E-11</c:v>
                </c:pt>
                <c:pt idx="23">
                  <c:v>1.0099237939999899E-10</c:v>
                </c:pt>
                <c:pt idx="24">
                  <c:v>1.7354259593999999E-10</c:v>
                </c:pt>
                <c:pt idx="25">
                  <c:v>2.9175009679999998E-10</c:v>
                </c:pt>
                <c:pt idx="26">
                  <c:v>4.8048605959999902E-10</c:v>
                </c:pt>
                <c:pt idx="27">
                  <c:v>7.7614657459999996E-10</c:v>
                </c:pt>
                <c:pt idx="28">
                  <c:v>1.2310752768E-9</c:v>
                </c:pt>
                <c:pt idx="29">
                  <c:v>1.9193285749999899E-9</c:v>
                </c:pt>
                <c:pt idx="30">
                  <c:v>2.9440769699999901E-9</c:v>
                </c:pt>
                <c:pt idx="31">
                  <c:v>4.4469703479999903E-9</c:v>
                </c:pt>
                <c:pt idx="32">
                  <c:v>6.6198272799999998E-9</c:v>
                </c:pt>
                <c:pt idx="33">
                  <c:v>9.7190369399999905E-9</c:v>
                </c:pt>
                <c:pt idx="34">
                  <c:v>1.4083085906E-8</c:v>
                </c:pt>
                <c:pt idx="35">
                  <c:v>2.0153639739999899E-8</c:v>
                </c:pt>
                <c:pt idx="36">
                  <c:v>2.8500619459999998E-8</c:v>
                </c:pt>
                <c:pt idx="37">
                  <c:v>3.9851715159999902E-8</c:v>
                </c:pt>
                <c:pt idx="38">
                  <c:v>5.5126772259999901E-8</c:v>
                </c:pt>
                <c:pt idx="39">
                  <c:v>7.5477469459999998E-8</c:v>
                </c:pt>
                <c:pt idx="40">
                  <c:v>1.02332681679999E-7</c:v>
                </c:pt>
                <c:pt idx="41">
                  <c:v>1.3744988573999999E-7</c:v>
                </c:pt>
                <c:pt idx="42">
                  <c:v>1.82972921759999E-7</c:v>
                </c:pt>
                <c:pt idx="43">
                  <c:v>2.4149636980000001E-7</c:v>
                </c:pt>
                <c:pt idx="44">
                  <c:v>3.1613674E-7</c:v>
                </c:pt>
                <c:pt idx="45">
                  <c:v>4.106106064E-7</c:v>
                </c:pt>
                <c:pt idx="46">
                  <c:v>5.2931973960000001E-7</c:v>
                </c:pt>
                <c:pt idx="47">
                  <c:v>6.7744322000000004E-7</c:v>
                </c:pt>
                <c:pt idx="48">
                  <c:v>8.6103642299999998E-7</c:v>
                </c:pt>
                <c:pt idx="49">
                  <c:v>1.0871366976E-6</c:v>
                </c:pt>
                <c:pt idx="50">
                  <c:v>1.3638754665999999E-6</c:v>
                </c:pt>
                <c:pt idx="51">
                  <c:v>1.7005964009999901E-6</c:v>
                </c:pt>
                <c:pt idx="52">
                  <c:v>2.1079792440000001E-6</c:v>
                </c:pt>
                <c:pt idx="53">
                  <c:v>2.59816877999999E-6</c:v>
                </c:pt>
                <c:pt idx="54">
                  <c:v>3.18490839199999E-6</c:v>
                </c:pt>
                <c:pt idx="55">
                  <c:v>3.8836775540000003E-6</c:v>
                </c:pt>
                <c:pt idx="56">
                  <c:v>4.7118325879999902E-6</c:v>
                </c:pt>
                <c:pt idx="57">
                  <c:v>5.688749962E-6</c:v>
                </c:pt>
                <c:pt idx="58">
                  <c:v>6.8359713179999998E-6</c:v>
                </c:pt>
                <c:pt idx="59">
                  <c:v>8.1773494699999997E-6</c:v>
                </c:pt>
                <c:pt idx="60">
                  <c:v>9.7391945039999994E-6</c:v>
                </c:pt>
                <c:pt idx="61">
                  <c:v>1.1550419176E-5</c:v>
                </c:pt>
                <c:pt idx="62">
                  <c:v>1.3642682744E-5</c:v>
                </c:pt>
                <c:pt idx="63">
                  <c:v>1.6050532383999899E-5</c:v>
                </c:pt>
                <c:pt idx="64">
                  <c:v>1.8811541401999899E-5</c:v>
                </c:pt>
                <c:pt idx="65">
                  <c:v>2.1966443359999998E-5</c:v>
                </c:pt>
                <c:pt idx="66">
                  <c:v>2.555926146E-5</c:v>
                </c:pt>
                <c:pt idx="67">
                  <c:v>2.9637432239999999E-5</c:v>
                </c:pt>
                <c:pt idx="68">
                  <c:v>3.4251923079999998E-5</c:v>
                </c:pt>
                <c:pt idx="69">
                  <c:v>3.94573427199999E-5</c:v>
                </c:pt>
                <c:pt idx="70">
                  <c:v>4.5312044239999999E-5</c:v>
                </c:pt>
                <c:pt idx="71">
                  <c:v>5.1878219839999998E-5</c:v>
                </c:pt>
                <c:pt idx="72">
                  <c:v>5.922198704E-5</c:v>
                </c:pt>
                <c:pt idx="73">
                  <c:v>6.7413465739999897E-5</c:v>
                </c:pt>
                <c:pt idx="74">
                  <c:v>7.6526845799999895E-5</c:v>
                </c:pt>
                <c:pt idx="75">
                  <c:v>8.6640444759999904E-5</c:v>
                </c:pt>
                <c:pt idx="76">
                  <c:v>9.7836755519999999E-5</c:v>
                </c:pt>
                <c:pt idx="77">
                  <c:v>1.1020248356E-4</c:v>
                </c:pt>
                <c:pt idx="78">
                  <c:v>1.2382857380000001E-4</c:v>
                </c:pt>
                <c:pt idx="79">
                  <c:v>1.3881022689999999E-4</c:v>
                </c:pt>
                <c:pt idx="80">
                  <c:v>1.55246904699999E-4</c:v>
                </c:pt>
                <c:pt idx="81">
                  <c:v>1.7324232537999901E-4</c:v>
                </c:pt>
                <c:pt idx="82">
                  <c:v>1.92904447739999E-4</c:v>
                </c:pt>
                <c:pt idx="83">
                  <c:v>2.143454452E-4</c:v>
                </c:pt>
                <c:pt idx="84">
                  <c:v>2.376816698E-4</c:v>
                </c:pt>
                <c:pt idx="85">
                  <c:v>2.6303360520000001E-4</c:v>
                </c:pt>
                <c:pt idx="86">
                  <c:v>2.9052581099999999E-4</c:v>
                </c:pt>
                <c:pt idx="87">
                  <c:v>3.2028685639999999E-4</c:v>
                </c:pt>
                <c:pt idx="88">
                  <c:v>3.5244924559999999E-4</c:v>
                </c:pt>
                <c:pt idx="89">
                  <c:v>3.8714933359999999E-4</c:v>
                </c:pt>
                <c:pt idx="90">
                  <c:v>4.2452723339999899E-4</c:v>
                </c:pt>
                <c:pt idx="91">
                  <c:v>4.6472671579999902E-4</c:v>
                </c:pt>
                <c:pt idx="92">
                  <c:v>5.0789510039999904E-4</c:v>
                </c:pt>
                <c:pt idx="93">
                  <c:v>5.541831398E-4</c:v>
                </c:pt>
                <c:pt idx="94">
                  <c:v>6.0374489719999997E-4</c:v>
                </c:pt>
                <c:pt idx="95">
                  <c:v>6.5673761739999995E-4</c:v>
                </c:pt>
                <c:pt idx="96">
                  <c:v>7.1332159080000001E-4</c:v>
                </c:pt>
                <c:pt idx="97">
                  <c:v>7.7366001399999898E-4</c:v>
                </c:pt>
                <c:pt idx="98">
                  <c:v>8.3791884319999897E-4</c:v>
                </c:pt>
                <c:pt idx="99">
                  <c:v>9.0626664459999998E-4</c:v>
                </c:pt>
                <c:pt idx="100">
                  <c:v>9.78874439599999E-4</c:v>
                </c:pt>
                <c:pt idx="101">
                  <c:v>1.0559155474E-3</c:v>
                </c:pt>
                <c:pt idx="102">
                  <c:v>1.13756542359999E-3</c:v>
                </c:pt>
                <c:pt idx="103">
                  <c:v>1.2240014959999999E-3</c:v>
                </c:pt>
                <c:pt idx="104">
                  <c:v>1.3154029996E-3</c:v>
                </c:pt>
                <c:pt idx="105">
                  <c:v>1.4119508078E-3</c:v>
                </c:pt>
                <c:pt idx="106">
                  <c:v>1.513827263E-3</c:v>
                </c:pt>
                <c:pt idx="107">
                  <c:v>1.6212160071999999E-3</c:v>
                </c:pt>
                <c:pt idx="108">
                  <c:v>1.7343018103999899E-3</c:v>
                </c:pt>
                <c:pt idx="109">
                  <c:v>1.8532703996E-3</c:v>
                </c:pt>
                <c:pt idx="110">
                  <c:v>1.9783082877999898E-3</c:v>
                </c:pt>
                <c:pt idx="111">
                  <c:v>2.1096026040000001E-3</c:v>
                </c:pt>
                <c:pt idx="112">
                  <c:v>2.2473409219999998E-3</c:v>
                </c:pt>
                <c:pt idx="113">
                  <c:v>2.391711096E-3</c:v>
                </c:pt>
                <c:pt idx="114">
                  <c:v>2.5429010899999998E-3</c:v>
                </c:pt>
                <c:pt idx="115">
                  <c:v>2.7010988099999901E-3</c:v>
                </c:pt>
                <c:pt idx="116">
                  <c:v>2.8664919519999902E-3</c:v>
                </c:pt>
                <c:pt idx="117">
                  <c:v>3.0392678239999902E-3</c:v>
                </c:pt>
                <c:pt idx="118">
                  <c:v>3.2196132059999901E-3</c:v>
                </c:pt>
                <c:pt idx="119">
                  <c:v>3.4077141839999902E-3</c:v>
                </c:pt>
                <c:pt idx="120">
                  <c:v>3.6037559939999901E-3</c:v>
                </c:pt>
                <c:pt idx="121">
                  <c:v>3.80792288599999E-3</c:v>
                </c:pt>
                <c:pt idx="122">
                  <c:v>4.0203979619999998E-3</c:v>
                </c:pt>
                <c:pt idx="123">
                  <c:v>4.24136304999999E-3</c:v>
                </c:pt>
                <c:pt idx="124">
                  <c:v>4.4709985499999999E-3</c:v>
                </c:pt>
                <c:pt idx="125">
                  <c:v>4.7094833060000001E-3</c:v>
                </c:pt>
                <c:pt idx="126">
                  <c:v>4.956994478E-3</c:v>
                </c:pt>
                <c:pt idx="127">
                  <c:v>5.2137074079999903E-3</c:v>
                </c:pt>
                <c:pt idx="128">
                  <c:v>5.4797954999999902E-3</c:v>
                </c:pt>
                <c:pt idx="129">
                  <c:v>5.7554300979999898E-3</c:v>
                </c:pt>
                <c:pt idx="130">
                  <c:v>6.0407803779999898E-3</c:v>
                </c:pt>
                <c:pt idx="131">
                  <c:v>6.3360132319999997E-3</c:v>
                </c:pt>
                <c:pt idx="132">
                  <c:v>6.6412931599999997E-3</c:v>
                </c:pt>
                <c:pt idx="133">
                  <c:v>6.9567821760000001E-3</c:v>
                </c:pt>
                <c:pt idx="134">
                  <c:v>7.2826396999999899E-3</c:v>
                </c:pt>
                <c:pt idx="135">
                  <c:v>7.6190224739999899E-3</c:v>
                </c:pt>
                <c:pt idx="136">
                  <c:v>7.9660844659999903E-3</c:v>
                </c:pt>
                <c:pt idx="137">
                  <c:v>8.3239767919999902E-3</c:v>
                </c:pt>
                <c:pt idx="138">
                  <c:v>8.6928476279999993E-3</c:v>
                </c:pt>
                <c:pt idx="139">
                  <c:v>9.0728421439999901E-3</c:v>
                </c:pt>
                <c:pt idx="140">
                  <c:v>9.4641024239999899E-3</c:v>
                </c:pt>
                <c:pt idx="141">
                  <c:v>9.86676740399999E-3</c:v>
                </c:pt>
                <c:pt idx="142">
                  <c:v>1.0280972802E-2</c:v>
                </c:pt>
                <c:pt idx="143">
                  <c:v>1.070685107E-2</c:v>
                </c:pt>
                <c:pt idx="144">
                  <c:v>1.11445313299999E-2</c:v>
                </c:pt>
                <c:pt idx="145">
                  <c:v>1.1594139324E-2</c:v>
                </c:pt>
                <c:pt idx="146">
                  <c:v>1.20557973759999E-2</c:v>
                </c:pt>
                <c:pt idx="147">
                  <c:v>1.2529624333999999E-2</c:v>
                </c:pt>
                <c:pt idx="148">
                  <c:v>1.3015735545999999E-2</c:v>
                </c:pt>
                <c:pt idx="149">
                  <c:v>1.35142428179999E-2</c:v>
                </c:pt>
                <c:pt idx="150">
                  <c:v>1.40252543779999E-2</c:v>
                </c:pt>
                <c:pt idx="151">
                  <c:v>1.45488748579999E-2</c:v>
                </c:pt>
                <c:pt idx="152">
                  <c:v>1.50852052619999E-2</c:v>
                </c:pt>
                <c:pt idx="153">
                  <c:v>1.5634342948E-2</c:v>
                </c:pt>
                <c:pt idx="154">
                  <c:v>1.6196381605999999E-2</c:v>
                </c:pt>
                <c:pt idx="155">
                  <c:v>1.6771411255999999E-2</c:v>
                </c:pt>
                <c:pt idx="156">
                  <c:v>1.7359518219999901E-2</c:v>
                </c:pt>
                <c:pt idx="157">
                  <c:v>1.7960785123999901E-2</c:v>
                </c:pt>
                <c:pt idx="158">
                  <c:v>1.8575290896000001E-2</c:v>
                </c:pt>
                <c:pt idx="159">
                  <c:v>1.92031107539999E-2</c:v>
                </c:pt>
                <c:pt idx="160">
                  <c:v>1.9844316211999901E-2</c:v>
                </c:pt>
                <c:pt idx="161">
                  <c:v>2.0498975079999999E-2</c:v>
                </c:pt>
                <c:pt idx="162">
                  <c:v>2.1167151499999998E-2</c:v>
                </c:pt>
                <c:pt idx="163">
                  <c:v>2.1848905859999899E-2</c:v>
                </c:pt>
                <c:pt idx="164">
                  <c:v>2.25442949799999E-2</c:v>
                </c:pt>
                <c:pt idx="165">
                  <c:v>2.3253371899999899E-2</c:v>
                </c:pt>
                <c:pt idx="166">
                  <c:v>2.397618608E-2</c:v>
                </c:pt>
                <c:pt idx="167">
                  <c:v>2.4712783379999999E-2</c:v>
                </c:pt>
                <c:pt idx="168">
                  <c:v>2.5463205959999999E-2</c:v>
                </c:pt>
                <c:pt idx="169">
                  <c:v>2.6227492499999901E-2</c:v>
                </c:pt>
                <c:pt idx="170">
                  <c:v>2.7005678019999899E-2</c:v>
                </c:pt>
                <c:pt idx="171">
                  <c:v>2.7797794059999999E-2</c:v>
                </c:pt>
                <c:pt idx="172">
                  <c:v>2.8603868639999998E-2</c:v>
                </c:pt>
                <c:pt idx="173">
                  <c:v>2.9423926319999998E-2</c:v>
                </c:pt>
                <c:pt idx="174">
                  <c:v>3.0257988159999999E-2</c:v>
                </c:pt>
                <c:pt idx="175">
                  <c:v>3.1106071839999999E-2</c:v>
                </c:pt>
                <c:pt idx="176">
                  <c:v>3.1968191639999997E-2</c:v>
                </c:pt>
                <c:pt idx="177">
                  <c:v>3.2844358519999999E-2</c:v>
                </c:pt>
                <c:pt idx="178">
                  <c:v>3.373458008E-2</c:v>
                </c:pt>
                <c:pt idx="179">
                  <c:v>3.4638860699999899E-2</c:v>
                </c:pt>
                <c:pt idx="180">
                  <c:v>3.5557201499999899E-2</c:v>
                </c:pt>
                <c:pt idx="181">
                  <c:v>3.6489600359999999E-2</c:v>
                </c:pt>
                <c:pt idx="182">
                  <c:v>3.7436052079999997E-2</c:v>
                </c:pt>
                <c:pt idx="183">
                  <c:v>3.8396548299999902E-2</c:v>
                </c:pt>
                <c:pt idx="184">
                  <c:v>3.9371077599999998E-2</c:v>
                </c:pt>
                <c:pt idx="185">
                  <c:v>4.0359625480000001E-2</c:v>
                </c:pt>
                <c:pt idx="186">
                  <c:v>4.1362174539999998E-2</c:v>
                </c:pt>
                <c:pt idx="187">
                  <c:v>4.2378704339999997E-2</c:v>
                </c:pt>
                <c:pt idx="188">
                  <c:v>4.3409191579999902E-2</c:v>
                </c:pt>
                <c:pt idx="189">
                  <c:v>4.4453610099999999E-2</c:v>
                </c:pt>
                <c:pt idx="190">
                  <c:v>4.5511930879999898E-2</c:v>
                </c:pt>
                <c:pt idx="191">
                  <c:v>4.6584122099999903E-2</c:v>
                </c:pt>
                <c:pt idx="192">
                  <c:v>4.7670149239999897E-2</c:v>
                </c:pt>
                <c:pt idx="193">
                  <c:v>4.8769974979999998E-2</c:v>
                </c:pt>
                <c:pt idx="194">
                  <c:v>4.9883559399999902E-2</c:v>
                </c:pt>
                <c:pt idx="195">
                  <c:v>5.1010859819999997E-2</c:v>
                </c:pt>
                <c:pt idx="196">
                  <c:v>5.2151830999999899E-2</c:v>
                </c:pt>
                <c:pt idx="197">
                  <c:v>5.3306425039999897E-2</c:v>
                </c:pt>
                <c:pt idx="198">
                  <c:v>5.4474591400000001E-2</c:v>
                </c:pt>
                <c:pt idx="199">
                  <c:v>5.5656277019999999E-2</c:v>
                </c:pt>
                <c:pt idx="200">
                  <c:v>5.6851426199999999E-2</c:v>
                </c:pt>
                <c:pt idx="201">
                  <c:v>5.8059980640000002E-2</c:v>
                </c:pt>
                <c:pt idx="202">
                  <c:v>5.9281879459999999E-2</c:v>
                </c:pt>
                <c:pt idx="203">
                  <c:v>6.0517059139999899E-2</c:v>
                </c:pt>
                <c:pt idx="204">
                  <c:v>6.1765453499999998E-2</c:v>
                </c:pt>
                <c:pt idx="205">
                  <c:v>6.3026993759999997E-2</c:v>
                </c:pt>
                <c:pt idx="206">
                  <c:v>6.4301608359999998E-2</c:v>
                </c:pt>
                <c:pt idx="207">
                  <c:v>6.5589223019999907E-2</c:v>
                </c:pt>
                <c:pt idx="208">
                  <c:v>6.6889760659999895E-2</c:v>
                </c:pt>
                <c:pt idx="209">
                  <c:v>6.8203141359999997E-2</c:v>
                </c:pt>
                <c:pt idx="210">
                  <c:v>6.9529282219999905E-2</c:v>
                </c:pt>
                <c:pt idx="211">
                  <c:v>7.0868097399999996E-2</c:v>
                </c:pt>
                <c:pt idx="212">
                  <c:v>7.2219497980000005E-2</c:v>
                </c:pt>
                <c:pt idx="213">
                  <c:v>7.3583391880000001E-2</c:v>
                </c:pt>
                <c:pt idx="214">
                  <c:v>7.4959683799999996E-2</c:v>
                </c:pt>
                <c:pt idx="215">
                  <c:v>7.6348275100000002E-2</c:v>
                </c:pt>
                <c:pt idx="216">
                  <c:v>7.7749063699999996E-2</c:v>
                </c:pt>
                <c:pt idx="217">
                  <c:v>7.9161944039999904E-2</c:v>
                </c:pt>
                <c:pt idx="218">
                  <c:v>8.0586806900000002E-2</c:v>
                </c:pt>
                <c:pt idx="219">
                  <c:v>8.2023539359999995E-2</c:v>
                </c:pt>
                <c:pt idx="220">
                  <c:v>8.3472024699999994E-2</c:v>
                </c:pt>
                <c:pt idx="221">
                  <c:v>8.4932142239999994E-2</c:v>
                </c:pt>
                <c:pt idx="222">
                  <c:v>8.6403767299999906E-2</c:v>
                </c:pt>
                <c:pt idx="223">
                  <c:v>8.7886771059999994E-2</c:v>
                </c:pt>
                <c:pt idx="224">
                  <c:v>8.9381020479999906E-2</c:v>
                </c:pt>
                <c:pt idx="225">
                  <c:v>9.08863782599999E-2</c:v>
                </c:pt>
                <c:pt idx="226">
                  <c:v>9.2402702640000001E-2</c:v>
                </c:pt>
                <c:pt idx="227">
                  <c:v>9.3929847440000006E-2</c:v>
                </c:pt>
                <c:pt idx="228">
                  <c:v>9.5467661879999902E-2</c:v>
                </c:pt>
                <c:pt idx="229">
                  <c:v>9.7015990559999904E-2</c:v>
                </c:pt>
                <c:pt idx="230">
                  <c:v>9.8574673419999995E-2</c:v>
                </c:pt>
                <c:pt idx="231">
                  <c:v>0.10014354566</c:v>
                </c:pt>
                <c:pt idx="232">
                  <c:v>0.10172243761999999</c:v>
                </c:pt>
                <c:pt idx="233">
                  <c:v>0.10331117492</c:v>
                </c:pt>
                <c:pt idx="234">
                  <c:v>0.10490957820000001</c:v>
                </c:pt>
                <c:pt idx="235">
                  <c:v>0.10651746333999999</c:v>
                </c:pt>
                <c:pt idx="236">
                  <c:v>0.10813464121999999</c:v>
                </c:pt>
                <c:pt idx="237">
                  <c:v>0.10976091789999901</c:v>
                </c:pt>
                <c:pt idx="238">
                  <c:v>0.111396094519999</c:v>
                </c:pt>
                <c:pt idx="239">
                  <c:v>0.11303996737999999</c:v>
                </c:pt>
                <c:pt idx="240">
                  <c:v>0.114692327919999</c:v>
                </c:pt>
                <c:pt idx="241">
                  <c:v>0.116352962819999</c:v>
                </c:pt>
                <c:pt idx="242">
                  <c:v>0.11802165396</c:v>
                </c:pt>
                <c:pt idx="243">
                  <c:v>0.11969817855999999</c:v>
                </c:pt>
                <c:pt idx="244">
                  <c:v>0.12138230922</c:v>
                </c:pt>
                <c:pt idx="245">
                  <c:v>0.123073813999999</c:v>
                </c:pt>
                <c:pt idx="246">
                  <c:v>0.12477245648</c:v>
                </c:pt>
                <c:pt idx="247">
                  <c:v>0.1264779959</c:v>
                </c:pt>
                <c:pt idx="248">
                  <c:v>0.12819018724</c:v>
                </c:pt>
                <c:pt idx="249">
                  <c:v>0.12990878136</c:v>
                </c:pt>
                <c:pt idx="250">
                  <c:v>0.13163352506000001</c:v>
                </c:pt>
                <c:pt idx="251">
                  <c:v>0.13336416127999901</c:v>
                </c:pt>
                <c:pt idx="252">
                  <c:v>0.13510042919999901</c:v>
                </c:pt>
                <c:pt idx="253">
                  <c:v>0.13684206435999999</c:v>
                </c:pt>
                <c:pt idx="254">
                  <c:v>0.1385887989</c:v>
                </c:pt>
                <c:pt idx="255">
                  <c:v>0.14034036161999999</c:v>
                </c:pt>
                <c:pt idx="256">
                  <c:v>0.14209647813999901</c:v>
                </c:pt>
                <c:pt idx="257">
                  <c:v>0.14385687116000001</c:v>
                </c:pt>
                <c:pt idx="258">
                  <c:v>0.14562126051999999</c:v>
                </c:pt>
                <c:pt idx="259">
                  <c:v>0.14738936347999901</c:v>
                </c:pt>
                <c:pt idx="260">
                  <c:v>0.14916089478</c:v>
                </c:pt>
                <c:pt idx="261">
                  <c:v>0.15093556693999999</c:v>
                </c:pt>
                <c:pt idx="262">
                  <c:v>0.15271309034</c:v>
                </c:pt>
                <c:pt idx="263">
                  <c:v>0.1544931735</c:v>
                </c:pt>
                <c:pt idx="264">
                  <c:v>0.15627552317999999</c:v>
                </c:pt>
                <c:pt idx="265">
                  <c:v>0.158059844619999</c:v>
                </c:pt>
                <c:pt idx="266">
                  <c:v>0.159845841759999</c:v>
                </c:pt>
                <c:pt idx="267">
                  <c:v>0.16163321731999999</c:v>
                </c:pt>
                <c:pt idx="268">
                  <c:v>0.16342167312</c:v>
                </c:pt>
                <c:pt idx="269">
                  <c:v>0.16521091019999901</c:v>
                </c:pt>
                <c:pt idx="270">
                  <c:v>0.16700062897999901</c:v>
                </c:pt>
                <c:pt idx="271">
                  <c:v>0.16879052953999901</c:v>
                </c:pt>
                <c:pt idx="272">
                  <c:v>0.17058031173999999</c:v>
                </c:pt>
                <c:pt idx="273">
                  <c:v>0.17236967541999901</c:v>
                </c:pt>
                <c:pt idx="274">
                  <c:v>0.17415832058</c:v>
                </c:pt>
                <c:pt idx="275">
                  <c:v>0.17594594758000001</c:v>
                </c:pt>
                <c:pt idx="276">
                  <c:v>0.177732257319999</c:v>
                </c:pt>
                <c:pt idx="277">
                  <c:v>0.17951695135999901</c:v>
                </c:pt>
                <c:pt idx="278">
                  <c:v>0.18129973218000001</c:v>
                </c:pt>
                <c:pt idx="279">
                  <c:v>0.183080303299999</c:v>
                </c:pt>
                <c:pt idx="280">
                  <c:v>0.18485836945999901</c:v>
                </c:pt>
                <c:pt idx="281">
                  <c:v>0.18663363674</c:v>
                </c:pt>
                <c:pt idx="282">
                  <c:v>0.18840581279999999</c:v>
                </c:pt>
                <c:pt idx="283">
                  <c:v>0.190174606999999</c:v>
                </c:pt>
                <c:pt idx="284">
                  <c:v>0.19193973047999999</c:v>
                </c:pt>
                <c:pt idx="285">
                  <c:v>0.19370089645999999</c:v>
                </c:pt>
                <c:pt idx="286">
                  <c:v>0.19545782024</c:v>
                </c:pt>
                <c:pt idx="287">
                  <c:v>0.19721021942</c:v>
                </c:pt>
                <c:pt idx="288">
                  <c:v>0.19895781399999901</c:v>
                </c:pt>
                <c:pt idx="289">
                  <c:v>0.20070032660000001</c:v>
                </c:pt>
                <c:pt idx="290">
                  <c:v>0.20243748219999999</c:v>
                </c:pt>
                <c:pt idx="291">
                  <c:v>0.20416900899999901</c:v>
                </c:pt>
                <c:pt idx="292">
                  <c:v>0.2058946378</c:v>
                </c:pt>
                <c:pt idx="293">
                  <c:v>0.20761410259999999</c:v>
                </c:pt>
                <c:pt idx="294">
                  <c:v>0.2093271404</c:v>
                </c:pt>
                <c:pt idx="295">
                  <c:v>0.2110334914</c:v>
                </c:pt>
                <c:pt idx="296">
                  <c:v>0.21273289939999901</c:v>
                </c:pt>
                <c:pt idx="297">
                  <c:v>0.214425110999999</c:v>
                </c:pt>
                <c:pt idx="298">
                  <c:v>0.21610987700000001</c:v>
                </c:pt>
                <c:pt idx="299">
                  <c:v>0.2177869516</c:v>
                </c:pt>
                <c:pt idx="300">
                  <c:v>0.21945609219999901</c:v>
                </c:pt>
                <c:pt idx="301">
                  <c:v>0.22111706040000001</c:v>
                </c:pt>
                <c:pt idx="302">
                  <c:v>0.2227696216</c:v>
                </c:pt>
                <c:pt idx="303">
                  <c:v>0.22441354499999999</c:v>
                </c:pt>
                <c:pt idx="304">
                  <c:v>0.22604860359999901</c:v>
                </c:pt>
                <c:pt idx="305">
                  <c:v>0.2276745744</c:v>
                </c:pt>
                <c:pt idx="306">
                  <c:v>0.22929123879999999</c:v>
                </c:pt>
                <c:pt idx="307">
                  <c:v>0.23089838199999899</c:v>
                </c:pt>
                <c:pt idx="308">
                  <c:v>0.23249579339999901</c:v>
                </c:pt>
                <c:pt idx="309">
                  <c:v>0.23408326639999999</c:v>
                </c:pt>
                <c:pt idx="310">
                  <c:v>0.23566059879999901</c:v>
                </c:pt>
                <c:pt idx="311">
                  <c:v>0.237227592799999</c:v>
                </c:pt>
                <c:pt idx="312">
                  <c:v>0.2387840544</c:v>
                </c:pt>
                <c:pt idx="313">
                  <c:v>0.24032979459999901</c:v>
                </c:pt>
                <c:pt idx="314">
                  <c:v>0.24186462819999999</c:v>
                </c:pt>
                <c:pt idx="315">
                  <c:v>0.24338837419999901</c:v>
                </c:pt>
                <c:pt idx="316">
                  <c:v>0.24490085659999999</c:v>
                </c:pt>
                <c:pt idx="317">
                  <c:v>0.24640190319999999</c:v>
                </c:pt>
                <c:pt idx="318">
                  <c:v>0.24789134639999899</c:v>
                </c:pt>
                <c:pt idx="319">
                  <c:v>0.249369023</c:v>
                </c:pt>
                <c:pt idx="320">
                  <c:v>0.2508347742</c:v>
                </c:pt>
                <c:pt idx="321">
                  <c:v>0.25228844519999999</c:v>
                </c:pt>
                <c:pt idx="322">
                  <c:v>0.25372988639999999</c:v>
                </c:pt>
                <c:pt idx="323">
                  <c:v>0.25515895159999902</c:v>
                </c:pt>
                <c:pt idx="324">
                  <c:v>0.25657549959999998</c:v>
                </c:pt>
                <c:pt idx="325">
                  <c:v>0.25797939339999998</c:v>
                </c:pt>
                <c:pt idx="326">
                  <c:v>0.25937050039999998</c:v>
                </c:pt>
                <c:pt idx="327">
                  <c:v>0.260748692</c:v>
                </c:pt>
                <c:pt idx="328">
                  <c:v>0.26211384439999902</c:v>
                </c:pt>
                <c:pt idx="329">
                  <c:v>0.26346583759999997</c:v>
                </c:pt>
                <c:pt idx="330">
                  <c:v>0.26480455619999999</c:v>
                </c:pt>
                <c:pt idx="331">
                  <c:v>0.26612988899999901</c:v>
                </c:pt>
                <c:pt idx="332">
                  <c:v>0.2674417288</c:v>
                </c:pt>
                <c:pt idx="333">
                  <c:v>0.26873997259999999</c:v>
                </c:pt>
                <c:pt idx="334">
                  <c:v>0.27002452159999901</c:v>
                </c:pt>
                <c:pt idx="335">
                  <c:v>0.27129528139999998</c:v>
                </c:pt>
                <c:pt idx="336">
                  <c:v>0.27255216139999999</c:v>
                </c:pt>
                <c:pt idx="337">
                  <c:v>0.273795075</c:v>
                </c:pt>
                <c:pt idx="338">
                  <c:v>0.27502393959999999</c:v>
                </c:pt>
                <c:pt idx="339">
                  <c:v>0.27623867659999901</c:v>
                </c:pt>
                <c:pt idx="340">
                  <c:v>0.27743921160000001</c:v>
                </c:pt>
                <c:pt idx="341">
                  <c:v>0.27862547380000002</c:v>
                </c:pt>
                <c:pt idx="342">
                  <c:v>0.27979739640000001</c:v>
                </c:pt>
                <c:pt idx="343">
                  <c:v>0.28095491619999902</c:v>
                </c:pt>
                <c:pt idx="344">
                  <c:v>0.28209797379999901</c:v>
                </c:pt>
                <c:pt idx="345">
                  <c:v>0.28322651399999998</c:v>
                </c:pt>
                <c:pt idx="346">
                  <c:v>0.2843404846</c:v>
                </c:pt>
                <c:pt idx="347">
                  <c:v>0.28543983740000001</c:v>
                </c:pt>
                <c:pt idx="348">
                  <c:v>0.28652452759999902</c:v>
                </c:pt>
                <c:pt idx="349">
                  <c:v>0.28759451419999998</c:v>
                </c:pt>
                <c:pt idx="350">
                  <c:v>0.28864975939999998</c:v>
                </c:pt>
                <c:pt idx="351">
                  <c:v>0.2896902288</c:v>
                </c:pt>
                <c:pt idx="352">
                  <c:v>0.29071589199999998</c:v>
                </c:pt>
                <c:pt idx="353">
                  <c:v>0.29172672119999998</c:v>
                </c:pt>
                <c:pt idx="354">
                  <c:v>0.29272269199999901</c:v>
                </c:pt>
                <c:pt idx="355">
                  <c:v>0.29370378359999999</c:v>
                </c:pt>
                <c:pt idx="356">
                  <c:v>0.29466997819999902</c:v>
                </c:pt>
                <c:pt idx="357">
                  <c:v>0.29562126119999999</c:v>
                </c:pt>
                <c:pt idx="358">
                  <c:v>0.29655762079999998</c:v>
                </c:pt>
                <c:pt idx="359">
                  <c:v>0.29747904859999902</c:v>
                </c:pt>
                <c:pt idx="360">
                  <c:v>0.29838553899999998</c:v>
                </c:pt>
                <c:pt idx="361">
                  <c:v>0.29927708920000001</c:v>
                </c:pt>
                <c:pt idx="362">
                  <c:v>0.30015369959999999</c:v>
                </c:pt>
                <c:pt idx="363">
                  <c:v>0.30101537299999997</c:v>
                </c:pt>
                <c:pt idx="364">
                  <c:v>0.30186211559999998</c:v>
                </c:pt>
                <c:pt idx="365">
                  <c:v>0.30269393579999998</c:v>
                </c:pt>
                <c:pt idx="366">
                  <c:v>0.30351084479999901</c:v>
                </c:pt>
                <c:pt idx="367">
                  <c:v>0.3043128564</c:v>
                </c:pt>
                <c:pt idx="368">
                  <c:v>0.30509998699999902</c:v>
                </c:pt>
                <c:pt idx="369">
                  <c:v>0.30587225559999998</c:v>
                </c:pt>
                <c:pt idx="370">
                  <c:v>0.30662968359999998</c:v>
                </c:pt>
                <c:pt idx="371">
                  <c:v>0.3073722948</c:v>
                </c:pt>
                <c:pt idx="372">
                  <c:v>0.30810011519999903</c:v>
                </c:pt>
                <c:pt idx="373">
                  <c:v>0.30881317339999997</c:v>
                </c:pt>
                <c:pt idx="374">
                  <c:v>0.30951150039999997</c:v>
                </c:pt>
                <c:pt idx="375">
                  <c:v>0.31019512859999998</c:v>
                </c:pt>
                <c:pt idx="376">
                  <c:v>0.3108640936</c:v>
                </c:pt>
                <c:pt idx="377">
                  <c:v>0.31151843259999901</c:v>
                </c:pt>
                <c:pt idx="378">
                  <c:v>0.3121581846</c:v>
                </c:pt>
                <c:pt idx="379">
                  <c:v>0.31278339119999998</c:v>
                </c:pt>
                <c:pt idx="380">
                  <c:v>0.31339409559999998</c:v>
                </c:pt>
                <c:pt idx="381">
                  <c:v>0.31399034300000001</c:v>
                </c:pt>
                <c:pt idx="382">
                  <c:v>0.31457218059999997</c:v>
                </c:pt>
                <c:pt idx="383">
                  <c:v>0.31513965719999998</c:v>
                </c:pt>
                <c:pt idx="384">
                  <c:v>0.31569282339999899</c:v>
                </c:pt>
                <c:pt idx="385">
                  <c:v>0.31623173179999903</c:v>
                </c:pt>
                <c:pt idx="386">
                  <c:v>0.31675643660000002</c:v>
                </c:pt>
                <c:pt idx="387">
                  <c:v>0.31726699359999999</c:v>
                </c:pt>
                <c:pt idx="388">
                  <c:v>0.31776345979999998</c:v>
                </c:pt>
                <c:pt idx="389">
                  <c:v>0.31824589459999902</c:v>
                </c:pt>
                <c:pt idx="390">
                  <c:v>0.31871435819999999</c:v>
                </c:pt>
                <c:pt idx="391">
                  <c:v>0.31916891259999902</c:v>
                </c:pt>
                <c:pt idx="392">
                  <c:v>0.31960962099999901</c:v>
                </c:pt>
                <c:pt idx="393">
                  <c:v>0.32003654819999899</c:v>
                </c:pt>
                <c:pt idx="394">
                  <c:v>0.32044976039999901</c:v>
                </c:pt>
                <c:pt idx="395">
                  <c:v>0.32084932500000002</c:v>
                </c:pt>
                <c:pt idx="396">
                  <c:v>0.32123531059999999</c:v>
                </c:pt>
                <c:pt idx="397">
                  <c:v>0.32160778680000002</c:v>
                </c:pt>
                <c:pt idx="398">
                  <c:v>0.32196682519999997</c:v>
                </c:pt>
                <c:pt idx="399">
                  <c:v>0.32231249740000001</c:v>
                </c:pt>
                <c:pt idx="400">
                  <c:v>0.32264487719999901</c:v>
                </c:pt>
                <c:pt idx="401">
                  <c:v>0.32296403879999902</c:v>
                </c:pt>
                <c:pt idx="402">
                  <c:v>0.32327005780000001</c:v>
                </c:pt>
                <c:pt idx="403">
                  <c:v>0.323563010199999</c:v>
                </c:pt>
                <c:pt idx="404">
                  <c:v>0.32384297359999997</c:v>
                </c:pt>
                <c:pt idx="405">
                  <c:v>0.32411002659999999</c:v>
                </c:pt>
                <c:pt idx="406">
                  <c:v>0.32436424780000001</c:v>
                </c:pt>
                <c:pt idx="407">
                  <c:v>0.32460571780000003</c:v>
                </c:pt>
                <c:pt idx="408">
                  <c:v>0.32483451720000001</c:v>
                </c:pt>
                <c:pt idx="409">
                  <c:v>0.325050727799999</c:v>
                </c:pt>
                <c:pt idx="410">
                  <c:v>0.32525443180000002</c:v>
                </c:pt>
                <c:pt idx="411">
                  <c:v>0.32544571259999999</c:v>
                </c:pt>
                <c:pt idx="412">
                  <c:v>0.3256246538</c:v>
                </c:pt>
                <c:pt idx="413">
                  <c:v>0.32579133999999998</c:v>
                </c:pt>
                <c:pt idx="414">
                  <c:v>0.32594585659999997</c:v>
                </c:pt>
                <c:pt idx="415">
                  <c:v>0.32608828880000001</c:v>
                </c:pt>
                <c:pt idx="416">
                  <c:v>0.32621872339999902</c:v>
                </c:pt>
                <c:pt idx="417">
                  <c:v>0.326337246999999</c:v>
                </c:pt>
                <c:pt idx="418">
                  <c:v>0.32644394700000001</c:v>
                </c:pt>
                <c:pt idx="419">
                  <c:v>0.3265389112</c:v>
                </c:pt>
                <c:pt idx="420">
                  <c:v>0.32662222819999998</c:v>
                </c:pt>
                <c:pt idx="421">
                  <c:v>0.32669398619999901</c:v>
                </c:pt>
                <c:pt idx="422">
                  <c:v>0.32675427479999902</c:v>
                </c:pt>
                <c:pt idx="423">
                  <c:v>0.32680318359999999</c:v>
                </c:pt>
                <c:pt idx="424">
                  <c:v>0.32684080199999999</c:v>
                </c:pt>
                <c:pt idx="425">
                  <c:v>0.32686722059999901</c:v>
                </c:pt>
                <c:pt idx="426">
                  <c:v>0.32688252979999999</c:v>
                </c:pt>
                <c:pt idx="427">
                  <c:v>0.32688682060000002</c:v>
                </c:pt>
                <c:pt idx="428">
                  <c:v>0.32688018359999998</c:v>
                </c:pt>
                <c:pt idx="429">
                  <c:v>0.32686271059999999</c:v>
                </c:pt>
                <c:pt idx="430">
                  <c:v>0.32683449279999999</c:v>
                </c:pt>
                <c:pt idx="431">
                  <c:v>0.32679562199999901</c:v>
                </c:pt>
                <c:pt idx="432">
                  <c:v>0.32674619019999901</c:v>
                </c:pt>
                <c:pt idx="433">
                  <c:v>0.32668628919999998</c:v>
                </c:pt>
                <c:pt idx="434">
                  <c:v>0.3266160112</c:v>
                </c:pt>
                <c:pt idx="435">
                  <c:v>0.3265354486</c:v>
                </c:pt>
                <c:pt idx="436">
                  <c:v>0.326444693599999</c:v>
                </c:pt>
                <c:pt idx="437">
                  <c:v>0.32634383859999899</c:v>
                </c:pt>
                <c:pt idx="438">
                  <c:v>0.32623297599999901</c:v>
                </c:pt>
                <c:pt idx="439">
                  <c:v>0.32611219859999901</c:v>
                </c:pt>
                <c:pt idx="440">
                  <c:v>0.325981598799999</c:v>
                </c:pt>
                <c:pt idx="441">
                  <c:v>0.32584126879999997</c:v>
                </c:pt>
                <c:pt idx="442">
                  <c:v>0.32569130159999998</c:v>
                </c:pt>
                <c:pt idx="443">
                  <c:v>0.32553178919999998</c:v>
                </c:pt>
                <c:pt idx="444">
                  <c:v>0.32536282419999901</c:v>
                </c:pt>
                <c:pt idx="445">
                  <c:v>0.3251844988</c:v>
                </c:pt>
                <c:pt idx="446">
                  <c:v>0.32499690539999998</c:v>
                </c:pt>
                <c:pt idx="447">
                  <c:v>0.32480013600000002</c:v>
                </c:pt>
                <c:pt idx="448">
                  <c:v>0.32459428279999902</c:v>
                </c:pt>
                <c:pt idx="449">
                  <c:v>0.32437943740000003</c:v>
                </c:pt>
                <c:pt idx="450">
                  <c:v>0.32415569179999998</c:v>
                </c:pt>
                <c:pt idx="451">
                  <c:v>0.32392313739999901</c:v>
                </c:pt>
                <c:pt idx="452">
                  <c:v>0.32368186599999998</c:v>
                </c:pt>
                <c:pt idx="453">
                  <c:v>0.32343196819999998</c:v>
                </c:pt>
                <c:pt idx="454">
                  <c:v>0.32317353559999901</c:v>
                </c:pt>
                <c:pt idx="455">
                  <c:v>0.32290665879999902</c:v>
                </c:pt>
                <c:pt idx="456">
                  <c:v>0.32263142839999998</c:v>
                </c:pt>
                <c:pt idx="457">
                  <c:v>0.32234793480000001</c:v>
                </c:pt>
                <c:pt idx="458">
                  <c:v>0.32205626799999998</c:v>
                </c:pt>
                <c:pt idx="459">
                  <c:v>0.32175651799999999</c:v>
                </c:pt>
                <c:pt idx="460">
                  <c:v>0.32144877459999999</c:v>
                </c:pt>
                <c:pt idx="461">
                  <c:v>0.32113312659999899</c:v>
                </c:pt>
                <c:pt idx="462">
                  <c:v>0.32080966359999902</c:v>
                </c:pt>
                <c:pt idx="463">
                  <c:v>0.32047847400000001</c:v>
                </c:pt>
                <c:pt idx="464">
                  <c:v>0.32013964639999998</c:v>
                </c:pt>
                <c:pt idx="465">
                  <c:v>0.31979326879999997</c:v>
                </c:pt>
                <c:pt idx="466">
                  <c:v>0.31943942920000001</c:v>
                </c:pt>
                <c:pt idx="467">
                  <c:v>0.31907821479999998</c:v>
                </c:pt>
                <c:pt idx="468">
                  <c:v>0.31870971279999999</c:v>
                </c:pt>
                <c:pt idx="469">
                  <c:v>0.318334009999999</c:v>
                </c:pt>
                <c:pt idx="470">
                  <c:v>0.31795119299999902</c:v>
                </c:pt>
                <c:pt idx="471">
                  <c:v>0.31756134759999999</c:v>
                </c:pt>
                <c:pt idx="472">
                  <c:v>0.31716455960000001</c:v>
                </c:pt>
                <c:pt idx="473">
                  <c:v>0.31676091419999902</c:v>
                </c:pt>
                <c:pt idx="474">
                  <c:v>0.31635049659999998</c:v>
                </c:pt>
                <c:pt idx="475">
                  <c:v>0.31593339079999899</c:v>
                </c:pt>
                <c:pt idx="476">
                  <c:v>0.31550968140000002</c:v>
                </c:pt>
                <c:pt idx="477">
                  <c:v>0.31507945199999998</c:v>
                </c:pt>
                <c:pt idx="478">
                  <c:v>0.31464278559999997</c:v>
                </c:pt>
                <c:pt idx="479">
                  <c:v>0.31419976559999901</c:v>
                </c:pt>
                <c:pt idx="480">
                  <c:v>0.313750474</c:v>
                </c:pt>
                <c:pt idx="481">
                  <c:v>0.31329499299999902</c:v>
                </c:pt>
                <c:pt idx="482">
                  <c:v>0.31283340440000001</c:v>
                </c:pt>
                <c:pt idx="483">
                  <c:v>0.31236578899999901</c:v>
                </c:pt>
                <c:pt idx="484">
                  <c:v>0.31189222779999998</c:v>
                </c:pt>
                <c:pt idx="485">
                  <c:v>0.3114128008</c:v>
                </c:pt>
                <c:pt idx="486">
                  <c:v>0.31092758819999999</c:v>
                </c:pt>
                <c:pt idx="487">
                  <c:v>0.310436669</c:v>
                </c:pt>
                <c:pt idx="488">
                  <c:v>0.30994012239999902</c:v>
                </c:pt>
                <c:pt idx="489">
                  <c:v>0.30943802659999903</c:v>
                </c:pt>
                <c:pt idx="490">
                  <c:v>0.30893045959999998</c:v>
                </c:pt>
                <c:pt idx="491">
                  <c:v>0.3084174992</c:v>
                </c:pt>
                <c:pt idx="492">
                  <c:v>0.30789922199999997</c:v>
                </c:pt>
                <c:pt idx="493">
                  <c:v>0.30737570479999998</c:v>
                </c:pt>
                <c:pt idx="494">
                  <c:v>0.30684702380000001</c:v>
                </c:pt>
                <c:pt idx="495">
                  <c:v>0.3063132542</c:v>
                </c:pt>
                <c:pt idx="496">
                  <c:v>0.30577447139999903</c:v>
                </c:pt>
                <c:pt idx="497">
                  <c:v>0.30523075</c:v>
                </c:pt>
                <c:pt idx="498">
                  <c:v>0.30468216419999999</c:v>
                </c:pt>
                <c:pt idx="499">
                  <c:v>0.30412878739999999</c:v>
                </c:pt>
                <c:pt idx="500">
                  <c:v>0.30357069279999999</c:v>
                </c:pt>
                <c:pt idx="501">
                  <c:v>0.30300795320000001</c:v>
                </c:pt>
                <c:pt idx="502">
                  <c:v>0.30244064059999998</c:v>
                </c:pt>
                <c:pt idx="503">
                  <c:v>0.30186882679999999</c:v>
                </c:pt>
                <c:pt idx="504">
                  <c:v>0.30129258279999999</c:v>
                </c:pt>
                <c:pt idx="505">
                  <c:v>0.3007119794</c:v>
                </c:pt>
                <c:pt idx="506">
                  <c:v>0.30012708659999998</c:v>
                </c:pt>
                <c:pt idx="507">
                  <c:v>0.2995379742</c:v>
                </c:pt>
                <c:pt idx="508">
                  <c:v>0.29894471119999999</c:v>
                </c:pt>
                <c:pt idx="509">
                  <c:v>0.29834736619999902</c:v>
                </c:pt>
                <c:pt idx="510">
                  <c:v>0.29774600759999997</c:v>
                </c:pt>
                <c:pt idx="511">
                  <c:v>0.29714070279999999</c:v>
                </c:pt>
                <c:pt idx="512">
                  <c:v>0.29653151899999902</c:v>
                </c:pt>
                <c:pt idx="513">
                  <c:v>0.29591852259999901</c:v>
                </c:pt>
                <c:pt idx="514">
                  <c:v>0.29530178000000001</c:v>
                </c:pt>
                <c:pt idx="515">
                  <c:v>0.294681356599999</c:v>
                </c:pt>
                <c:pt idx="516">
                  <c:v>0.29405731759999998</c:v>
                </c:pt>
                <c:pt idx="517">
                  <c:v>0.29342972759999902</c:v>
                </c:pt>
                <c:pt idx="518">
                  <c:v>0.29279865039999903</c:v>
                </c:pt>
                <c:pt idx="519">
                  <c:v>0.29216414979999999</c:v>
                </c:pt>
                <c:pt idx="520">
                  <c:v>0.29152628879999998</c:v>
                </c:pt>
                <c:pt idx="521">
                  <c:v>0.29088512999999999</c:v>
                </c:pt>
                <c:pt idx="522">
                  <c:v>0.29024073540000001</c:v>
                </c:pt>
                <c:pt idx="523">
                  <c:v>0.28959316639999999</c:v>
                </c:pt>
                <c:pt idx="524">
                  <c:v>0.288942484</c:v>
                </c:pt>
                <c:pt idx="525">
                  <c:v>0.28828874899999901</c:v>
                </c:pt>
                <c:pt idx="526">
                  <c:v>0.28763202139999999</c:v>
                </c:pt>
                <c:pt idx="527">
                  <c:v>0.28697236040000002</c:v>
                </c:pt>
                <c:pt idx="528">
                  <c:v>0.28630982499999902</c:v>
                </c:pt>
                <c:pt idx="529">
                  <c:v>0.2856444742</c:v>
                </c:pt>
                <c:pt idx="530">
                  <c:v>0.2849763656</c:v>
                </c:pt>
                <c:pt idx="531">
                  <c:v>0.28430555659999901</c:v>
                </c:pt>
                <c:pt idx="532">
                  <c:v>0.28363210459999999</c:v>
                </c:pt>
                <c:pt idx="533">
                  <c:v>0.28295606579999999</c:v>
                </c:pt>
                <c:pt idx="534">
                  <c:v>0.28227749639999999</c:v>
                </c:pt>
                <c:pt idx="535">
                  <c:v>0.28159645179999998</c:v>
                </c:pt>
                <c:pt idx="536">
                  <c:v>0.28091298720000002</c:v>
                </c:pt>
                <c:pt idx="537">
                  <c:v>0.28022715679999999</c:v>
                </c:pt>
                <c:pt idx="538">
                  <c:v>0.279539015</c:v>
                </c:pt>
                <c:pt idx="539">
                  <c:v>0.27884861519999998</c:v>
                </c:pt>
                <c:pt idx="540">
                  <c:v>0.27815601039999999</c:v>
                </c:pt>
                <c:pt idx="541">
                  <c:v>0.27746125319999998</c:v>
                </c:pt>
                <c:pt idx="542">
                  <c:v>0.27676439600000002</c:v>
                </c:pt>
                <c:pt idx="543">
                  <c:v>0.27606548999999903</c:v>
                </c:pt>
                <c:pt idx="544">
                  <c:v>0.27536458659999902</c:v>
                </c:pt>
                <c:pt idx="545">
                  <c:v>0.27466173619999901</c:v>
                </c:pt>
                <c:pt idx="546">
                  <c:v>0.27395698940000002</c:v>
                </c:pt>
                <c:pt idx="547">
                  <c:v>0.27325039559999997</c:v>
                </c:pt>
                <c:pt idx="548">
                  <c:v>0.272542004</c:v>
                </c:pt>
                <c:pt idx="549">
                  <c:v>0.27183186339999998</c:v>
                </c:pt>
                <c:pt idx="550">
                  <c:v>0.27112002239999999</c:v>
                </c:pt>
                <c:pt idx="551">
                  <c:v>0.27040652839999901</c:v>
                </c:pt>
                <c:pt idx="552">
                  <c:v>0.26969142899999998</c:v>
                </c:pt>
                <c:pt idx="553">
                  <c:v>0.26897477119999902</c:v>
                </c:pt>
                <c:pt idx="554">
                  <c:v>0.2682566012</c:v>
                </c:pt>
                <c:pt idx="555">
                  <c:v>0.26753696499999902</c:v>
                </c:pt>
                <c:pt idx="556">
                  <c:v>0.26681590820000001</c:v>
                </c:pt>
                <c:pt idx="557">
                  <c:v>0.266093476</c:v>
                </c:pt>
                <c:pt idx="558">
                  <c:v>0.26536971300000001</c:v>
                </c:pt>
                <c:pt idx="559">
                  <c:v>0.26464466320000002</c:v>
                </c:pt>
                <c:pt idx="560">
                  <c:v>0.26391837039999999</c:v>
                </c:pt>
                <c:pt idx="561">
                  <c:v>0.2631908778</c:v>
                </c:pt>
                <c:pt idx="562">
                  <c:v>0.2624622284</c:v>
                </c:pt>
                <c:pt idx="563">
                  <c:v>0.26173246459999999</c:v>
                </c:pt>
                <c:pt idx="564">
                  <c:v>0.2610016282</c:v>
                </c:pt>
                <c:pt idx="565">
                  <c:v>0.26026976079999897</c:v>
                </c:pt>
                <c:pt idx="566">
                  <c:v>0.25953690359999998</c:v>
                </c:pt>
                <c:pt idx="567">
                  <c:v>0.2588030972</c:v>
                </c:pt>
                <c:pt idx="568">
                  <c:v>0.25806838179999902</c:v>
                </c:pt>
                <c:pt idx="569">
                  <c:v>0.25733279739999998</c:v>
                </c:pt>
                <c:pt idx="570">
                  <c:v>0.25659638299999998</c:v>
                </c:pt>
                <c:pt idx="571">
                  <c:v>0.25585917799999902</c:v>
                </c:pt>
                <c:pt idx="572">
                  <c:v>0.25512122059999998</c:v>
                </c:pt>
                <c:pt idx="573">
                  <c:v>0.25438254899999901</c:v>
                </c:pt>
                <c:pt idx="574">
                  <c:v>0.253643201199999</c:v>
                </c:pt>
                <c:pt idx="575">
                  <c:v>0.2529032142</c:v>
                </c:pt>
                <c:pt idx="576">
                  <c:v>0.25216262519999999</c:v>
                </c:pt>
                <c:pt idx="577">
                  <c:v>0.25142147039999901</c:v>
                </c:pt>
                <c:pt idx="578">
                  <c:v>0.25067978599999902</c:v>
                </c:pt>
                <c:pt idx="579">
                  <c:v>0.24993760779999999</c:v>
                </c:pt>
                <c:pt idx="580">
                  <c:v>0.24919497099999999</c:v>
                </c:pt>
                <c:pt idx="581">
                  <c:v>0.248451910399999</c:v>
                </c:pt>
                <c:pt idx="582">
                  <c:v>0.247708460799999</c:v>
                </c:pt>
                <c:pt idx="583">
                  <c:v>0.24696465619999999</c:v>
                </c:pt>
                <c:pt idx="584">
                  <c:v>0.24622053019999901</c:v>
                </c:pt>
                <c:pt idx="585">
                  <c:v>0.2454761164</c:v>
                </c:pt>
                <c:pt idx="586">
                  <c:v>0.24473144759999901</c:v>
                </c:pt>
                <c:pt idx="587">
                  <c:v>0.243986556399999</c:v>
                </c:pt>
                <c:pt idx="588">
                  <c:v>0.243241475199999</c:v>
                </c:pt>
                <c:pt idx="589">
                  <c:v>0.24249623540000001</c:v>
                </c:pt>
                <c:pt idx="590">
                  <c:v>0.24175086899999901</c:v>
                </c:pt>
                <c:pt idx="591">
                  <c:v>0.24100540679999999</c:v>
                </c:pt>
                <c:pt idx="592">
                  <c:v>0.240259879599999</c:v>
                </c:pt>
                <c:pt idx="593">
                  <c:v>0.23951431779999999</c:v>
                </c:pt>
                <c:pt idx="594">
                  <c:v>0.23876875139999901</c:v>
                </c:pt>
                <c:pt idx="595">
                  <c:v>0.23802321000000001</c:v>
                </c:pt>
                <c:pt idx="596">
                  <c:v>0.237277723</c:v>
                </c:pt>
                <c:pt idx="597">
                  <c:v>0.2365323194</c:v>
                </c:pt>
                <c:pt idx="598">
                  <c:v>0.2357870276</c:v>
                </c:pt>
                <c:pt idx="599">
                  <c:v>0.23504187579999899</c:v>
                </c:pt>
                <c:pt idx="600">
                  <c:v>0.2342968922</c:v>
                </c:pt>
                <c:pt idx="601">
                  <c:v>0.2335521042</c:v>
                </c:pt>
                <c:pt idx="602">
                  <c:v>0.23280753899999901</c:v>
                </c:pt>
                <c:pt idx="603">
                  <c:v>0.23206322359999901</c:v>
                </c:pt>
                <c:pt idx="604">
                  <c:v>0.23131918439999999</c:v>
                </c:pt>
                <c:pt idx="605">
                  <c:v>0.23057544759999901</c:v>
                </c:pt>
                <c:pt idx="606">
                  <c:v>0.22983203939999899</c:v>
                </c:pt>
                <c:pt idx="607">
                  <c:v>0.22908898479999901</c:v>
                </c:pt>
                <c:pt idx="608">
                  <c:v>0.22834630959999999</c:v>
                </c:pt>
                <c:pt idx="609">
                  <c:v>0.2276040386</c:v>
                </c:pt>
                <c:pt idx="610">
                  <c:v>0.22686219599999999</c:v>
                </c:pt>
                <c:pt idx="611">
                  <c:v>0.226120806599999</c:v>
                </c:pt>
                <c:pt idx="612">
                  <c:v>0.225379894</c:v>
                </c:pt>
                <c:pt idx="613">
                  <c:v>0.224639482</c:v>
                </c:pt>
                <c:pt idx="614">
                  <c:v>0.22389959399999901</c:v>
                </c:pt>
                <c:pt idx="615">
                  <c:v>0.223160253</c:v>
                </c:pt>
                <c:pt idx="616">
                  <c:v>0.222421481599999</c:v>
                </c:pt>
                <c:pt idx="617">
                  <c:v>0.221683302399999</c:v>
                </c:pt>
                <c:pt idx="618">
                  <c:v>0.22094573740000001</c:v>
                </c:pt>
                <c:pt idx="619">
                  <c:v>0.2202088086</c:v>
                </c:pt>
                <c:pt idx="620">
                  <c:v>0.219472537399999</c:v>
                </c:pt>
                <c:pt idx="621">
                  <c:v>0.2187369452</c:v>
                </c:pt>
                <c:pt idx="622">
                  <c:v>0.21800205279999901</c:v>
                </c:pt>
                <c:pt idx="623">
                  <c:v>0.21726788079999901</c:v>
                </c:pt>
                <c:pt idx="624">
                  <c:v>0.21653444999999999</c:v>
                </c:pt>
                <c:pt idx="625">
                  <c:v>0.215801779999999</c:v>
                </c:pt>
                <c:pt idx="626">
                  <c:v>0.2150698912</c:v>
                </c:pt>
                <c:pt idx="627">
                  <c:v>0.21433880259999999</c:v>
                </c:pt>
                <c:pt idx="628">
                  <c:v>0.213608533799999</c:v>
                </c:pt>
                <c:pt idx="629">
                  <c:v>0.21287910359999901</c:v>
                </c:pt>
                <c:pt idx="630">
                  <c:v>0.212150530999999</c:v>
                </c:pt>
                <c:pt idx="631">
                  <c:v>0.21142283439999901</c:v>
                </c:pt>
                <c:pt idx="632">
                  <c:v>0.21069603179999999</c:v>
                </c:pt>
                <c:pt idx="633">
                  <c:v>0.20997014119999999</c:v>
                </c:pt>
                <c:pt idx="634">
                  <c:v>0.2092451806</c:v>
                </c:pt>
                <c:pt idx="635">
                  <c:v>0.20852116699999901</c:v>
                </c:pt>
                <c:pt idx="636">
                  <c:v>0.20779811779999999</c:v>
                </c:pt>
                <c:pt idx="637">
                  <c:v>0.207076049799999</c:v>
                </c:pt>
                <c:pt idx="638">
                  <c:v>0.20635497999999899</c:v>
                </c:pt>
                <c:pt idx="639">
                  <c:v>0.20563492419999899</c:v>
                </c:pt>
                <c:pt idx="640">
                  <c:v>0.2049158992</c:v>
                </c:pt>
                <c:pt idx="641">
                  <c:v>0.20419792039999901</c:v>
                </c:pt>
                <c:pt idx="642">
                  <c:v>0.20348100399999999</c:v>
                </c:pt>
                <c:pt idx="643">
                  <c:v>0.202765165</c:v>
                </c:pt>
                <c:pt idx="644">
                  <c:v>0.202050418599999</c:v>
                </c:pt>
                <c:pt idx="645">
                  <c:v>0.20133678019999901</c:v>
                </c:pt>
                <c:pt idx="646">
                  <c:v>0.20062426420000001</c:v>
                </c:pt>
                <c:pt idx="647">
                  <c:v>0.19991288505999999</c:v>
                </c:pt>
                <c:pt idx="648">
                  <c:v>0.199202657239999</c:v>
                </c:pt>
                <c:pt idx="649">
                  <c:v>0.198493594719999</c:v>
                </c:pt>
                <c:pt idx="650">
                  <c:v>0.197785711299999</c:v>
                </c:pt>
                <c:pt idx="651">
                  <c:v>0.19707902059999999</c:v>
                </c:pt>
                <c:pt idx="652">
                  <c:v>0.19637353599999999</c:v>
                </c:pt>
                <c:pt idx="653">
                  <c:v>0.19566927065999901</c:v>
                </c:pt>
                <c:pt idx="654">
                  <c:v>0.19496623752</c:v>
                </c:pt>
                <c:pt idx="655">
                  <c:v>0.19426444931999901</c:v>
                </c:pt>
                <c:pt idx="656">
                  <c:v>0.19356391855999999</c:v>
                </c:pt>
                <c:pt idx="657">
                  <c:v>0.19286465756000001</c:v>
                </c:pt>
                <c:pt idx="658">
                  <c:v>0.19216667843999999</c:v>
                </c:pt>
                <c:pt idx="659">
                  <c:v>0.19146999306000001</c:v>
                </c:pt>
                <c:pt idx="660">
                  <c:v>0.19077461311999999</c:v>
                </c:pt>
                <c:pt idx="661">
                  <c:v>0.19008055012</c:v>
                </c:pt>
                <c:pt idx="662">
                  <c:v>0.18938781533999999</c:v>
                </c:pt>
                <c:pt idx="663">
                  <c:v>0.18869641987999999</c:v>
                </c:pt>
                <c:pt idx="664">
                  <c:v>0.188006374619999</c:v>
                </c:pt>
                <c:pt idx="665">
                  <c:v>0.187317690259999</c:v>
                </c:pt>
                <c:pt idx="666">
                  <c:v>0.18663037731999901</c:v>
                </c:pt>
                <c:pt idx="667">
                  <c:v>0.18594444609999999</c:v>
                </c:pt>
                <c:pt idx="668">
                  <c:v>0.18525990674000001</c:v>
                </c:pt>
                <c:pt idx="669">
                  <c:v>0.18457676919999999</c:v>
                </c:pt>
                <c:pt idx="670">
                  <c:v>0.1838950432</c:v>
                </c:pt>
                <c:pt idx="671">
                  <c:v>0.18321473833999999</c:v>
                </c:pt>
                <c:pt idx="672">
                  <c:v>0.18253586399999999</c:v>
                </c:pt>
                <c:pt idx="673">
                  <c:v>0.18185842939999899</c:v>
                </c:pt>
                <c:pt idx="674">
                  <c:v>0.18118244357999999</c:v>
                </c:pt>
                <c:pt idx="675">
                  <c:v>0.1805079154</c:v>
                </c:pt>
                <c:pt idx="676">
                  <c:v>0.17983485356000001</c:v>
                </c:pt>
                <c:pt idx="677">
                  <c:v>0.17916326653999901</c:v>
                </c:pt>
                <c:pt idx="678">
                  <c:v>0.17849316271999999</c:v>
                </c:pt>
                <c:pt idx="679">
                  <c:v>0.17782455025999999</c:v>
                </c:pt>
                <c:pt idx="680">
                  <c:v>0.17715743717999999</c:v>
                </c:pt>
                <c:pt idx="681">
                  <c:v>0.17649183133999999</c:v>
                </c:pt>
                <c:pt idx="682">
                  <c:v>0.17582774038000001</c:v>
                </c:pt>
                <c:pt idx="683">
                  <c:v>0.175165171859999</c:v>
                </c:pt>
                <c:pt idx="684">
                  <c:v>0.17450413313999999</c:v>
                </c:pt>
                <c:pt idx="685">
                  <c:v>0.1738446314</c:v>
                </c:pt>
                <c:pt idx="686">
                  <c:v>0.17318667369999999</c:v>
                </c:pt>
                <c:pt idx="687">
                  <c:v>0.17253026694000001</c:v>
                </c:pt>
                <c:pt idx="688">
                  <c:v>0.17187541783999999</c:v>
                </c:pt>
                <c:pt idx="689">
                  <c:v>0.171222133019999</c:v>
                </c:pt>
                <c:pt idx="690">
                  <c:v>0.17057041887999899</c:v>
                </c:pt>
                <c:pt idx="691">
                  <c:v>0.16992028174000001</c:v>
                </c:pt>
                <c:pt idx="692">
                  <c:v>0.16927172771999999</c:v>
                </c:pt>
                <c:pt idx="693">
                  <c:v>0.168624762839999</c:v>
                </c:pt>
                <c:pt idx="694">
                  <c:v>0.167979392939999</c:v>
                </c:pt>
                <c:pt idx="695">
                  <c:v>0.16733562373999999</c:v>
                </c:pt>
                <c:pt idx="696">
                  <c:v>0.166693460819999</c:v>
                </c:pt>
                <c:pt idx="697">
                  <c:v>0.16605290959999999</c:v>
                </c:pt>
                <c:pt idx="698">
                  <c:v>0.16541397535999999</c:v>
                </c:pt>
                <c:pt idx="699">
                  <c:v>0.16477666329999999</c:v>
                </c:pt>
                <c:pt idx="700">
                  <c:v>0.16414097844</c:v>
                </c:pt>
                <c:pt idx="701">
                  <c:v>0.16350692563999999</c:v>
                </c:pt>
                <c:pt idx="702">
                  <c:v>0.162874509699999</c:v>
                </c:pt>
                <c:pt idx="703">
                  <c:v>0.16224373521999999</c:v>
                </c:pt>
                <c:pt idx="704">
                  <c:v>0.16161460674</c:v>
                </c:pt>
                <c:pt idx="705">
                  <c:v>0.160987128599999</c:v>
                </c:pt>
                <c:pt idx="706">
                  <c:v>0.16036130507999999</c:v>
                </c:pt>
                <c:pt idx="707">
                  <c:v>0.159737140299999</c:v>
                </c:pt>
                <c:pt idx="708">
                  <c:v>0.15911463826</c:v>
                </c:pt>
                <c:pt idx="709">
                  <c:v>0.15849380284</c:v>
                </c:pt>
                <c:pt idx="710">
                  <c:v>0.15787463782</c:v>
                </c:pt>
                <c:pt idx="711">
                  <c:v>0.15725714682</c:v>
                </c:pt>
                <c:pt idx="712">
                  <c:v>0.15664133338</c:v>
                </c:pt>
                <c:pt idx="713">
                  <c:v>0.15602720092</c:v>
                </c:pt>
                <c:pt idx="714">
                  <c:v>0.15541475274</c:v>
                </c:pt>
                <c:pt idx="715">
                  <c:v>0.154803992</c:v>
                </c:pt>
                <c:pt idx="716">
                  <c:v>0.1541949218</c:v>
                </c:pt>
                <c:pt idx="717">
                  <c:v>0.15358754508</c:v>
                </c:pt>
                <c:pt idx="718">
                  <c:v>0.1529818647</c:v>
                </c:pt>
                <c:pt idx="719">
                  <c:v>0.15237788342</c:v>
                </c:pt>
                <c:pt idx="720">
                  <c:v>0.15177560384</c:v>
                </c:pt>
                <c:pt idx="721">
                  <c:v>0.15117502854000001</c:v>
                </c:pt>
                <c:pt idx="722">
                  <c:v>0.15057615990000001</c:v>
                </c:pt>
                <c:pt idx="723">
                  <c:v>0.14997900028</c:v>
                </c:pt>
                <c:pt idx="724">
                  <c:v>0.14938355189999999</c:v>
                </c:pt>
                <c:pt idx="725">
                  <c:v>0.14878981685999901</c:v>
                </c:pt>
                <c:pt idx="726">
                  <c:v>0.14819779717999901</c:v>
                </c:pt>
                <c:pt idx="727">
                  <c:v>0.14760749481999999</c:v>
                </c:pt>
                <c:pt idx="728">
                  <c:v>0.1470189116</c:v>
                </c:pt>
                <c:pt idx="729">
                  <c:v>0.14643204922</c:v>
                </c:pt>
                <c:pt idx="730">
                  <c:v>0.14584690936</c:v>
                </c:pt>
                <c:pt idx="731">
                  <c:v>0.14526349351999901</c:v>
                </c:pt>
                <c:pt idx="732">
                  <c:v>0.14468180317999901</c:v>
                </c:pt>
                <c:pt idx="733">
                  <c:v>0.14410183969999901</c:v>
                </c:pt>
                <c:pt idx="734">
                  <c:v>0.14352360434</c:v>
                </c:pt>
                <c:pt idx="735">
                  <c:v>0.14294709829999999</c:v>
                </c:pt>
                <c:pt idx="736">
                  <c:v>0.14237232263999999</c:v>
                </c:pt>
                <c:pt idx="737">
                  <c:v>0.14179927840000001</c:v>
                </c:pt>
                <c:pt idx="738">
                  <c:v>0.14122796647999999</c:v>
                </c:pt>
                <c:pt idx="739">
                  <c:v>0.140658387719999</c:v>
                </c:pt>
                <c:pt idx="740">
                  <c:v>0.14009054288</c:v>
                </c:pt>
                <c:pt idx="741">
                  <c:v>0.13952443262</c:v>
                </c:pt>
                <c:pt idx="742">
                  <c:v>0.13896005753999999</c:v>
                </c:pt>
                <c:pt idx="743">
                  <c:v>0.13839741814000001</c:v>
                </c:pt>
                <c:pt idx="744">
                  <c:v>0.13783651484000001</c:v>
                </c:pt>
                <c:pt idx="745">
                  <c:v>0.13727734802</c:v>
                </c:pt>
                <c:pt idx="746">
                  <c:v>0.13671991791999999</c:v>
                </c:pt>
                <c:pt idx="747">
                  <c:v>0.13616422474000001</c:v>
                </c:pt>
                <c:pt idx="748">
                  <c:v>0.135610268619999</c:v>
                </c:pt>
                <c:pt idx="749">
                  <c:v>0.13505804959999901</c:v>
                </c:pt>
                <c:pt idx="750">
                  <c:v>0.13450756765999999</c:v>
                </c:pt>
                <c:pt idx="751">
                  <c:v>0.13395882268000001</c:v>
                </c:pt>
                <c:pt idx="752">
                  <c:v>0.13341181448</c:v>
                </c:pt>
                <c:pt idx="753">
                  <c:v>0.13286654285999999</c:v>
                </c:pt>
                <c:pt idx="754">
                  <c:v>0.13232300747999901</c:v>
                </c:pt>
                <c:pt idx="755">
                  <c:v>0.13178120795999901</c:v>
                </c:pt>
                <c:pt idx="756">
                  <c:v>0.13124114385999999</c:v>
                </c:pt>
                <c:pt idx="757">
                  <c:v>0.13070281466</c:v>
                </c:pt>
                <c:pt idx="758">
                  <c:v>0.13016621979999901</c:v>
                </c:pt>
                <c:pt idx="759">
                  <c:v>0.12963135857999999</c:v>
                </c:pt>
                <c:pt idx="760">
                  <c:v>0.12909823033999901</c:v>
                </c:pt>
                <c:pt idx="761">
                  <c:v>0.12856683429999999</c:v>
                </c:pt>
                <c:pt idx="762">
                  <c:v>0.12803716958</c:v>
                </c:pt>
                <c:pt idx="763">
                  <c:v>0.12750923534</c:v>
                </c:pt>
                <c:pt idx="764">
                  <c:v>0.12698303057999999</c:v>
                </c:pt>
                <c:pt idx="765">
                  <c:v>0.1264585543</c:v>
                </c:pt>
                <c:pt idx="766">
                  <c:v>0.12593580541999999</c:v>
                </c:pt>
                <c:pt idx="767">
                  <c:v>0.12541478279999899</c:v>
                </c:pt>
                <c:pt idx="768">
                  <c:v>0.12489548523999899</c:v>
                </c:pt>
                <c:pt idx="769">
                  <c:v>0.12437791147999901</c:v>
                </c:pt>
                <c:pt idx="770">
                  <c:v>0.12386206024</c:v>
                </c:pt>
                <c:pt idx="771">
                  <c:v>0.12334793013999901</c:v>
                </c:pt>
                <c:pt idx="772">
                  <c:v>0.12283551976</c:v>
                </c:pt>
                <c:pt idx="773">
                  <c:v>0.12232482763999999</c:v>
                </c:pt>
                <c:pt idx="774">
                  <c:v>0.12181585223999999</c:v>
                </c:pt>
                <c:pt idx="775">
                  <c:v>0.12130859201999999</c:v>
                </c:pt>
                <c:pt idx="776">
                  <c:v>0.12080304532</c:v>
                </c:pt>
                <c:pt idx="777">
                  <c:v>0.120299210459999</c:v>
                </c:pt>
                <c:pt idx="778">
                  <c:v>0.11979708574</c:v>
                </c:pt>
                <c:pt idx="779">
                  <c:v>0.11929666936</c:v>
                </c:pt>
                <c:pt idx="780">
                  <c:v>0.11879795952</c:v>
                </c:pt>
                <c:pt idx="781">
                  <c:v>0.11830095432</c:v>
                </c:pt>
                <c:pt idx="782">
                  <c:v>0.11780565184</c:v>
                </c:pt>
                <c:pt idx="783">
                  <c:v>0.11731205014</c:v>
                </c:pt>
                <c:pt idx="784">
                  <c:v>0.116820147199999</c:v>
                </c:pt>
                <c:pt idx="785">
                  <c:v>0.11632994096</c:v>
                </c:pt>
                <c:pt idx="786">
                  <c:v>0.11584142929999899</c:v>
                </c:pt>
                <c:pt idx="787">
                  <c:v>0.11535461011999899</c:v>
                </c:pt>
                <c:pt idx="788">
                  <c:v>0.1148694812</c:v>
                </c:pt>
                <c:pt idx="789">
                  <c:v>0.11438604031999999</c:v>
                </c:pt>
                <c:pt idx="790">
                  <c:v>0.1139042852</c:v>
                </c:pt>
                <c:pt idx="791">
                  <c:v>0.113424213539999</c:v>
                </c:pt>
                <c:pt idx="792">
                  <c:v>0.112945822999999</c:v>
                </c:pt>
                <c:pt idx="793">
                  <c:v>0.11246911116</c:v>
                </c:pt>
                <c:pt idx="794">
                  <c:v>0.11199407559999899</c:v>
                </c:pt>
                <c:pt idx="795">
                  <c:v>0.11152071388</c:v>
                </c:pt>
                <c:pt idx="796">
                  <c:v>0.11104902343999901</c:v>
                </c:pt>
                <c:pt idx="797">
                  <c:v>0.11057900177999901</c:v>
                </c:pt>
                <c:pt idx="798">
                  <c:v>0.110110646299999</c:v>
                </c:pt>
                <c:pt idx="799">
                  <c:v>0.10964395439999999</c:v>
                </c:pt>
                <c:pt idx="800">
                  <c:v>0.109178923419999</c:v>
                </c:pt>
                <c:pt idx="801">
                  <c:v>0.10871555065999999</c:v>
                </c:pt>
                <c:pt idx="802">
                  <c:v>0.108253833399999</c:v>
                </c:pt>
                <c:pt idx="803">
                  <c:v>0.10779376891999901</c:v>
                </c:pt>
                <c:pt idx="804">
                  <c:v>0.1073353544</c:v>
                </c:pt>
                <c:pt idx="805">
                  <c:v>0.106878587019999</c:v>
                </c:pt>
                <c:pt idx="806">
                  <c:v>0.10642346393999901</c:v>
                </c:pt>
                <c:pt idx="807">
                  <c:v>0.10596998228</c:v>
                </c:pt>
                <c:pt idx="808">
                  <c:v>0.10551813910000001</c:v>
                </c:pt>
                <c:pt idx="809">
                  <c:v>0.1050679315</c:v>
                </c:pt>
                <c:pt idx="810">
                  <c:v>0.10461935645999999</c:v>
                </c:pt>
                <c:pt idx="811">
                  <c:v>0.10417241099999899</c:v>
                </c:pt>
                <c:pt idx="812">
                  <c:v>0.1037270921</c:v>
                </c:pt>
                <c:pt idx="813">
                  <c:v>0.10328339666</c:v>
                </c:pt>
                <c:pt idx="814">
                  <c:v>0.10284132164</c:v>
                </c:pt>
                <c:pt idx="815">
                  <c:v>0.10240086388</c:v>
                </c:pt>
                <c:pt idx="816">
                  <c:v>0.10196202025999999</c:v>
                </c:pt>
                <c:pt idx="817">
                  <c:v>0.1015247876</c:v>
                </c:pt>
                <c:pt idx="818">
                  <c:v>0.101089162719999</c:v>
                </c:pt>
                <c:pt idx="819">
                  <c:v>0.10065514239999999</c:v>
                </c:pt>
                <c:pt idx="820">
                  <c:v>0.100222723379999</c:v>
                </c:pt>
                <c:pt idx="821">
                  <c:v>9.9791902380000005E-2</c:v>
                </c:pt>
                <c:pt idx="822">
                  <c:v>9.9362676139999995E-2</c:v>
                </c:pt>
                <c:pt idx="823">
                  <c:v>9.8935041339999905E-2</c:v>
                </c:pt>
                <c:pt idx="824">
                  <c:v>9.8508994619999998E-2</c:v>
                </c:pt>
                <c:pt idx="825">
                  <c:v>9.8084532619999998E-2</c:v>
                </c:pt>
                <c:pt idx="826">
                  <c:v>9.7661651959999901E-2</c:v>
                </c:pt>
                <c:pt idx="827">
                  <c:v>9.7240349259999997E-2</c:v>
                </c:pt>
                <c:pt idx="828">
                  <c:v>9.6820621039999902E-2</c:v>
                </c:pt>
                <c:pt idx="829">
                  <c:v>9.6402463899999902E-2</c:v>
                </c:pt>
                <c:pt idx="830">
                  <c:v>9.5985874339999902E-2</c:v>
                </c:pt>
                <c:pt idx="831">
                  <c:v>9.5570848899999894E-2</c:v>
                </c:pt>
                <c:pt idx="832">
                  <c:v>9.5157384060000003E-2</c:v>
                </c:pt>
                <c:pt idx="833">
                  <c:v>9.4745476259999906E-2</c:v>
                </c:pt>
                <c:pt idx="834">
                  <c:v>9.4335122019999995E-2</c:v>
                </c:pt>
                <c:pt idx="835">
                  <c:v>9.3926317719999999E-2</c:v>
                </c:pt>
                <c:pt idx="836">
                  <c:v>9.3519059799999998E-2</c:v>
                </c:pt>
                <c:pt idx="837">
                  <c:v>9.311334466E-2</c:v>
                </c:pt>
                <c:pt idx="838">
                  <c:v>9.2709168699999997E-2</c:v>
                </c:pt>
                <c:pt idx="839">
                  <c:v>9.2306528259999895E-2</c:v>
                </c:pt>
                <c:pt idx="840">
                  <c:v>9.1905419679999906E-2</c:v>
                </c:pt>
                <c:pt idx="841">
                  <c:v>9.1505839339999895E-2</c:v>
                </c:pt>
                <c:pt idx="842">
                  <c:v>9.1107783519999999E-2</c:v>
                </c:pt>
                <c:pt idx="843">
                  <c:v>9.0711248539999997E-2</c:v>
                </c:pt>
                <c:pt idx="844">
                  <c:v>9.0316230699999903E-2</c:v>
                </c:pt>
                <c:pt idx="845">
                  <c:v>8.992272624E-2</c:v>
                </c:pt>
                <c:pt idx="846">
                  <c:v>8.9530731439999997E-2</c:v>
                </c:pt>
                <c:pt idx="847">
                  <c:v>8.9140242559999999E-2</c:v>
                </c:pt>
                <c:pt idx="848">
                  <c:v>8.8751255799999998E-2</c:v>
                </c:pt>
                <c:pt idx="849">
                  <c:v>8.8363767419999906E-2</c:v>
                </c:pt>
                <c:pt idx="850">
                  <c:v>8.7977773580000002E-2</c:v>
                </c:pt>
                <c:pt idx="851">
                  <c:v>8.7593270520000002E-2</c:v>
                </c:pt>
                <c:pt idx="852">
                  <c:v>8.7210254379999894E-2</c:v>
                </c:pt>
                <c:pt idx="853">
                  <c:v>8.682872136E-2</c:v>
                </c:pt>
                <c:pt idx="854">
                  <c:v>8.6448667620000003E-2</c:v>
                </c:pt>
                <c:pt idx="855">
                  <c:v>8.6070089279999998E-2</c:v>
                </c:pt>
                <c:pt idx="856">
                  <c:v>8.5692982499999903E-2</c:v>
                </c:pt>
                <c:pt idx="857">
                  <c:v>8.5317343399999995E-2</c:v>
                </c:pt>
                <c:pt idx="858">
                  <c:v>8.4943168099999994E-2</c:v>
                </c:pt>
                <c:pt idx="859">
                  <c:v>8.4570452680000005E-2</c:v>
                </c:pt>
                <c:pt idx="860">
                  <c:v>8.4199193280000001E-2</c:v>
                </c:pt>
                <c:pt idx="861">
                  <c:v>8.3829385960000002E-2</c:v>
                </c:pt>
                <c:pt idx="862">
                  <c:v>8.3461026799999893E-2</c:v>
                </c:pt>
                <c:pt idx="863">
                  <c:v>8.3094111859999903E-2</c:v>
                </c:pt>
                <c:pt idx="864">
                  <c:v>8.272863724E-2</c:v>
                </c:pt>
                <c:pt idx="865">
                  <c:v>8.2364598940000006E-2</c:v>
                </c:pt>
                <c:pt idx="866">
                  <c:v>8.2001993039999999E-2</c:v>
                </c:pt>
                <c:pt idx="867">
                  <c:v>8.1640815559999996E-2</c:v>
                </c:pt>
                <c:pt idx="868">
                  <c:v>8.1281062539999893E-2</c:v>
                </c:pt>
                <c:pt idx="869">
                  <c:v>8.0922729999999998E-2</c:v>
                </c:pt>
                <c:pt idx="870">
                  <c:v>8.0565813959999996E-2</c:v>
                </c:pt>
                <c:pt idx="871">
                  <c:v>8.0210310399999901E-2</c:v>
                </c:pt>
                <c:pt idx="872">
                  <c:v>7.9856215359999996E-2</c:v>
                </c:pt>
                <c:pt idx="873">
                  <c:v>7.9503524840000006E-2</c:v>
                </c:pt>
                <c:pt idx="874">
                  <c:v>7.9152234779999997E-2</c:v>
                </c:pt>
                <c:pt idx="875">
                  <c:v>7.8802341220000002E-2</c:v>
                </c:pt>
                <c:pt idx="876">
                  <c:v>7.8453840119999896E-2</c:v>
                </c:pt>
                <c:pt idx="877">
                  <c:v>7.8106727439999996E-2</c:v>
                </c:pt>
                <c:pt idx="878">
                  <c:v>7.7760999179999998E-2</c:v>
                </c:pt>
                <c:pt idx="879">
                  <c:v>7.7416651279999998E-2</c:v>
                </c:pt>
                <c:pt idx="880">
                  <c:v>7.7073679719999996E-2</c:v>
                </c:pt>
                <c:pt idx="881">
                  <c:v>7.6732080459999893E-2</c:v>
                </c:pt>
                <c:pt idx="882">
                  <c:v>7.6391849419999894E-2</c:v>
                </c:pt>
                <c:pt idx="883">
                  <c:v>7.6052982579999998E-2</c:v>
                </c:pt>
                <c:pt idx="884">
                  <c:v>7.5715475879999994E-2</c:v>
                </c:pt>
                <c:pt idx="885">
                  <c:v>7.5379325260000005E-2</c:v>
                </c:pt>
                <c:pt idx="886">
                  <c:v>7.5044526659999999E-2</c:v>
                </c:pt>
                <c:pt idx="887">
                  <c:v>7.4711076019999906E-2</c:v>
                </c:pt>
                <c:pt idx="888">
                  <c:v>7.4378969259999997E-2</c:v>
                </c:pt>
                <c:pt idx="889">
                  <c:v>7.4048202339999994E-2</c:v>
                </c:pt>
                <c:pt idx="890">
                  <c:v>7.3718771180000003E-2</c:v>
                </c:pt>
                <c:pt idx="891">
                  <c:v>7.3390671699999993E-2</c:v>
                </c:pt>
                <c:pt idx="892">
                  <c:v>7.306389982E-2</c:v>
                </c:pt>
                <c:pt idx="893">
                  <c:v>7.2738451479999994E-2</c:v>
                </c:pt>
                <c:pt idx="894">
                  <c:v>7.2414322599999997E-2</c:v>
                </c:pt>
                <c:pt idx="895">
                  <c:v>7.2091509099999895E-2</c:v>
                </c:pt>
                <c:pt idx="896">
                  <c:v>7.1770006919999907E-2</c:v>
                </c:pt>
                <c:pt idx="897">
                  <c:v>7.1449811939999996E-2</c:v>
                </c:pt>
                <c:pt idx="898">
                  <c:v>7.1130920119999996E-2</c:v>
                </c:pt>
                <c:pt idx="899">
                  <c:v>7.0813327359999997E-2</c:v>
                </c:pt>
                <c:pt idx="900">
                  <c:v>7.0497029579999995E-2</c:v>
                </c:pt>
                <c:pt idx="901">
                  <c:v>7.0182022699999999E-2</c:v>
                </c:pt>
                <c:pt idx="902">
                  <c:v>6.9868302659999895E-2</c:v>
                </c:pt>
                <c:pt idx="903">
                  <c:v>6.9555865339999995E-2</c:v>
                </c:pt>
                <c:pt idx="904">
                  <c:v>6.9244706699999894E-2</c:v>
                </c:pt>
                <c:pt idx="905">
                  <c:v>6.8934822620000002E-2</c:v>
                </c:pt>
                <c:pt idx="906">
                  <c:v>6.8626209059999999E-2</c:v>
                </c:pt>
                <c:pt idx="907">
                  <c:v>6.8318861939999906E-2</c:v>
                </c:pt>
                <c:pt idx="908">
                  <c:v>6.8012777159999996E-2</c:v>
                </c:pt>
                <c:pt idx="909">
                  <c:v>6.770795064E-2</c:v>
                </c:pt>
                <c:pt idx="910">
                  <c:v>6.7404378340000001E-2</c:v>
                </c:pt>
                <c:pt idx="911">
                  <c:v>6.7102056179999994E-2</c:v>
                </c:pt>
                <c:pt idx="912">
                  <c:v>6.6800980059999904E-2</c:v>
                </c:pt>
                <c:pt idx="913">
                  <c:v>6.6501145939999895E-2</c:v>
                </c:pt>
                <c:pt idx="914">
                  <c:v>6.6202549759999896E-2</c:v>
                </c:pt>
                <c:pt idx="915">
                  <c:v>6.5905187439999999E-2</c:v>
                </c:pt>
                <c:pt idx="916">
                  <c:v>6.5609054900000005E-2</c:v>
                </c:pt>
                <c:pt idx="917">
                  <c:v>6.5314148119999998E-2</c:v>
                </c:pt>
                <c:pt idx="918">
                  <c:v>6.5020463019999905E-2</c:v>
                </c:pt>
                <c:pt idx="919">
                  <c:v>6.4727995560000001E-2</c:v>
                </c:pt>
                <c:pt idx="920">
                  <c:v>6.4436741679999895E-2</c:v>
                </c:pt>
                <c:pt idx="921">
                  <c:v>6.4146697340000003E-2</c:v>
                </c:pt>
                <c:pt idx="922">
                  <c:v>6.3857858479999904E-2</c:v>
                </c:pt>
                <c:pt idx="923">
                  <c:v>6.3570221060000001E-2</c:v>
                </c:pt>
                <c:pt idx="924">
                  <c:v>6.3283781060000002E-2</c:v>
                </c:pt>
                <c:pt idx="925">
                  <c:v>6.2998534440000004E-2</c:v>
                </c:pt>
                <c:pt idx="926">
                  <c:v>6.2714477159999907E-2</c:v>
                </c:pt>
                <c:pt idx="927">
                  <c:v>6.2431605199999997E-2</c:v>
                </c:pt>
                <c:pt idx="928">
                  <c:v>6.2149914520000002E-2</c:v>
                </c:pt>
                <c:pt idx="929">
                  <c:v>6.1869401139999898E-2</c:v>
                </c:pt>
                <c:pt idx="930">
                  <c:v>6.1590061020000003E-2</c:v>
                </c:pt>
                <c:pt idx="931">
                  <c:v>6.1311890139999999E-2</c:v>
                </c:pt>
                <c:pt idx="932">
                  <c:v>6.1034884519999902E-2</c:v>
                </c:pt>
                <c:pt idx="933">
                  <c:v>6.0759040139999998E-2</c:v>
                </c:pt>
                <c:pt idx="934">
                  <c:v>6.0484352999999998E-2</c:v>
                </c:pt>
                <c:pt idx="935">
                  <c:v>6.0210819119999898E-2</c:v>
                </c:pt>
                <c:pt idx="936">
                  <c:v>5.993843452E-2</c:v>
                </c:pt>
                <c:pt idx="937">
                  <c:v>5.9667195200000002E-2</c:v>
                </c:pt>
                <c:pt idx="938">
                  <c:v>5.9397097179999997E-2</c:v>
                </c:pt>
                <c:pt idx="939">
                  <c:v>5.9128136519999999E-2</c:v>
                </c:pt>
                <c:pt idx="940">
                  <c:v>5.8860309200000002E-2</c:v>
                </c:pt>
                <c:pt idx="941">
                  <c:v>5.8593611319999898E-2</c:v>
                </c:pt>
                <c:pt idx="942">
                  <c:v>5.8328038879999898E-2</c:v>
                </c:pt>
                <c:pt idx="943">
                  <c:v>5.8063587939999897E-2</c:v>
                </c:pt>
                <c:pt idx="944">
                  <c:v>5.780025456E-2</c:v>
                </c:pt>
                <c:pt idx="945">
                  <c:v>5.7538034779999997E-2</c:v>
                </c:pt>
                <c:pt idx="946">
                  <c:v>5.7276924719999997E-2</c:v>
                </c:pt>
                <c:pt idx="947">
                  <c:v>5.7016920399999997E-2</c:v>
                </c:pt>
                <c:pt idx="948">
                  <c:v>5.6758017919999897E-2</c:v>
                </c:pt>
                <c:pt idx="949">
                  <c:v>5.6500213340000001E-2</c:v>
                </c:pt>
                <c:pt idx="950">
                  <c:v>5.6243502799999998E-2</c:v>
                </c:pt>
                <c:pt idx="951">
                  <c:v>5.5987882359999998E-2</c:v>
                </c:pt>
                <c:pt idx="952">
                  <c:v>5.573334814E-2</c:v>
                </c:pt>
                <c:pt idx="953">
                  <c:v>5.5479896239999903E-2</c:v>
                </c:pt>
                <c:pt idx="954">
                  <c:v>5.5227522780000003E-2</c:v>
                </c:pt>
                <c:pt idx="955">
                  <c:v>5.4976223879999897E-2</c:v>
                </c:pt>
                <c:pt idx="956">
                  <c:v>5.4725995659999999E-2</c:v>
                </c:pt>
                <c:pt idx="957">
                  <c:v>5.4476834279999997E-2</c:v>
                </c:pt>
                <c:pt idx="958">
                  <c:v>5.4228735879999997E-2</c:v>
                </c:pt>
                <c:pt idx="959">
                  <c:v>5.3981696580000002E-2</c:v>
                </c:pt>
                <c:pt idx="960">
                  <c:v>5.3735712579999997E-2</c:v>
                </c:pt>
                <c:pt idx="961">
                  <c:v>5.3490780019999899E-2</c:v>
                </c:pt>
                <c:pt idx="962">
                  <c:v>5.3246895080000002E-2</c:v>
                </c:pt>
                <c:pt idx="963">
                  <c:v>5.3004053920000002E-2</c:v>
                </c:pt>
                <c:pt idx="964">
                  <c:v>5.2762252739999897E-2</c:v>
                </c:pt>
                <c:pt idx="965">
                  <c:v>5.2521487739999997E-2</c:v>
                </c:pt>
                <c:pt idx="966">
                  <c:v>5.2281755100000001E-2</c:v>
                </c:pt>
                <c:pt idx="967">
                  <c:v>5.2043051039999899E-2</c:v>
                </c:pt>
                <c:pt idx="968">
                  <c:v>5.18053718E-2</c:v>
                </c:pt>
                <c:pt idx="969">
                  <c:v>5.1568713559999903E-2</c:v>
                </c:pt>
                <c:pt idx="970">
                  <c:v>5.1333072559999998E-2</c:v>
                </c:pt>
                <c:pt idx="971">
                  <c:v>5.1098445040000003E-2</c:v>
                </c:pt>
                <c:pt idx="972">
                  <c:v>5.0864827279999997E-2</c:v>
                </c:pt>
                <c:pt idx="973">
                  <c:v>5.0632215479999999E-2</c:v>
                </c:pt>
                <c:pt idx="974">
                  <c:v>5.0400605939999898E-2</c:v>
                </c:pt>
                <c:pt idx="975">
                  <c:v>5.0169994919999898E-2</c:v>
                </c:pt>
                <c:pt idx="976">
                  <c:v>4.9940378679999897E-2</c:v>
                </c:pt>
                <c:pt idx="977">
                  <c:v>4.9711753519999999E-2</c:v>
                </c:pt>
                <c:pt idx="978">
                  <c:v>4.9484115740000001E-2</c:v>
                </c:pt>
                <c:pt idx="979">
                  <c:v>4.925746164E-2</c:v>
                </c:pt>
                <c:pt idx="980">
                  <c:v>4.9031787499999903E-2</c:v>
                </c:pt>
                <c:pt idx="981">
                  <c:v>4.8807089679999902E-2</c:v>
                </c:pt>
                <c:pt idx="982">
                  <c:v>4.8583364480000002E-2</c:v>
                </c:pt>
                <c:pt idx="983">
                  <c:v>4.8360608239999998E-2</c:v>
                </c:pt>
                <c:pt idx="984">
                  <c:v>4.81388172999999E-2</c:v>
                </c:pt>
                <c:pt idx="985">
                  <c:v>4.7917988019999899E-2</c:v>
                </c:pt>
                <c:pt idx="986">
                  <c:v>4.76981167399999E-2</c:v>
                </c:pt>
                <c:pt idx="987">
                  <c:v>4.7479199860000001E-2</c:v>
                </c:pt>
                <c:pt idx="988">
                  <c:v>4.7261233739999998E-2</c:v>
                </c:pt>
                <c:pt idx="989">
                  <c:v>4.704421474E-2</c:v>
                </c:pt>
                <c:pt idx="990">
                  <c:v>4.6828139299999898E-2</c:v>
                </c:pt>
                <c:pt idx="991">
                  <c:v>4.6613003799999997E-2</c:v>
                </c:pt>
                <c:pt idx="992">
                  <c:v>4.6398804639999902E-2</c:v>
                </c:pt>
                <c:pt idx="993">
                  <c:v>4.6185538239999997E-2</c:v>
                </c:pt>
                <c:pt idx="994">
                  <c:v>4.5973201039999897E-2</c:v>
                </c:pt>
                <c:pt idx="995">
                  <c:v>4.5761789479999898E-2</c:v>
                </c:pt>
                <c:pt idx="996">
                  <c:v>4.5551299999999899E-2</c:v>
                </c:pt>
                <c:pt idx="997">
                  <c:v>4.5341729060000002E-2</c:v>
                </c:pt>
                <c:pt idx="998">
                  <c:v>4.5133073119999999E-2</c:v>
                </c:pt>
                <c:pt idx="999">
                  <c:v>4.4925328639999901E-2</c:v>
                </c:pt>
                <c:pt idx="1000">
                  <c:v>4.4718492119999897E-2</c:v>
                </c:pt>
                <c:pt idx="1001">
                  <c:v>4.4512560039999899E-2</c:v>
                </c:pt>
                <c:pt idx="1002">
                  <c:v>4.4307528899999997E-2</c:v>
                </c:pt>
                <c:pt idx="1003">
                  <c:v>4.4103395219999897E-2</c:v>
                </c:pt>
                <c:pt idx="1004">
                  <c:v>4.3900155499999899E-2</c:v>
                </c:pt>
                <c:pt idx="1005">
                  <c:v>4.3697806259999999E-2</c:v>
                </c:pt>
                <c:pt idx="1006">
                  <c:v>4.3496344059999997E-2</c:v>
                </c:pt>
                <c:pt idx="1007">
                  <c:v>4.3295765440000002E-2</c:v>
                </c:pt>
                <c:pt idx="1008">
                  <c:v>4.3096066959999998E-2</c:v>
                </c:pt>
                <c:pt idx="1009">
                  <c:v>4.2897245139999901E-2</c:v>
                </c:pt>
                <c:pt idx="1010">
                  <c:v>4.2699296599999999E-2</c:v>
                </c:pt>
                <c:pt idx="1011">
                  <c:v>4.2502217919999898E-2</c:v>
                </c:pt>
                <c:pt idx="1012">
                  <c:v>4.2306005659999903E-2</c:v>
                </c:pt>
                <c:pt idx="1013">
                  <c:v>4.2110656419999899E-2</c:v>
                </c:pt>
                <c:pt idx="1014">
                  <c:v>4.1916166839999998E-2</c:v>
                </c:pt>
                <c:pt idx="1015">
                  <c:v>4.1722533540000002E-2</c:v>
                </c:pt>
                <c:pt idx="1016">
                  <c:v>4.1529753099999997E-2</c:v>
                </c:pt>
                <c:pt idx="1017">
                  <c:v>4.1337822199999999E-2</c:v>
                </c:pt>
                <c:pt idx="1018">
                  <c:v>4.1146737479999897E-2</c:v>
                </c:pt>
                <c:pt idx="1019">
                  <c:v>4.0956495599999997E-2</c:v>
                </c:pt>
                <c:pt idx="1020">
                  <c:v>4.07670932E-2</c:v>
                </c:pt>
                <c:pt idx="1021">
                  <c:v>4.0578526979999897E-2</c:v>
                </c:pt>
                <c:pt idx="1022">
                  <c:v>4.0390793600000002E-2</c:v>
                </c:pt>
                <c:pt idx="1023">
                  <c:v>4.0203889780000002E-2</c:v>
                </c:pt>
                <c:pt idx="1024">
                  <c:v>4.0017812219999997E-2</c:v>
                </c:pt>
                <c:pt idx="1025">
                  <c:v>3.9832557599999999E-2</c:v>
                </c:pt>
                <c:pt idx="1026">
                  <c:v>3.9648122679999898E-2</c:v>
                </c:pt>
                <c:pt idx="1027">
                  <c:v>3.9464504179999998E-2</c:v>
                </c:pt>
                <c:pt idx="1028">
                  <c:v>3.9281698839999997E-2</c:v>
                </c:pt>
                <c:pt idx="1029">
                  <c:v>3.9099703399999998E-2</c:v>
                </c:pt>
                <c:pt idx="1030">
                  <c:v>3.8918514619999997E-2</c:v>
                </c:pt>
                <c:pt idx="1031">
                  <c:v>3.87381293E-2</c:v>
                </c:pt>
                <c:pt idx="1032">
                  <c:v>3.8558544180000001E-2</c:v>
                </c:pt>
                <c:pt idx="1033">
                  <c:v>3.8379756080000001E-2</c:v>
                </c:pt>
                <c:pt idx="1034">
                  <c:v>3.8201761759999897E-2</c:v>
                </c:pt>
                <c:pt idx="1035">
                  <c:v>3.802455808E-2</c:v>
                </c:pt>
                <c:pt idx="1036">
                  <c:v>3.7848141799999999E-2</c:v>
                </c:pt>
                <c:pt idx="1037">
                  <c:v>3.7672509799999997E-2</c:v>
                </c:pt>
                <c:pt idx="1038">
                  <c:v>3.749765888E-2</c:v>
                </c:pt>
                <c:pt idx="1039">
                  <c:v>3.7323585899999998E-2</c:v>
                </c:pt>
                <c:pt idx="1040">
                  <c:v>3.7150287719999897E-2</c:v>
                </c:pt>
                <c:pt idx="1041">
                  <c:v>3.6977761199999903E-2</c:v>
                </c:pt>
                <c:pt idx="1042">
                  <c:v>3.68060032E-2</c:v>
                </c:pt>
                <c:pt idx="1043">
                  <c:v>3.6635010619999998E-2</c:v>
                </c:pt>
                <c:pt idx="1044">
                  <c:v>3.6464780359999997E-2</c:v>
                </c:pt>
                <c:pt idx="1045">
                  <c:v>3.6295309319999997E-2</c:v>
                </c:pt>
                <c:pt idx="1046">
                  <c:v>3.6126594399999899E-2</c:v>
                </c:pt>
                <c:pt idx="1047">
                  <c:v>3.595863254E-2</c:v>
                </c:pt>
                <c:pt idx="1048">
                  <c:v>3.5791420659999899E-2</c:v>
                </c:pt>
                <c:pt idx="1049">
                  <c:v>3.5624955699999898E-2</c:v>
                </c:pt>
                <c:pt idx="1050">
                  <c:v>3.5459234620000002E-2</c:v>
                </c:pt>
                <c:pt idx="1051">
                  <c:v>3.5294254399999898E-2</c:v>
                </c:pt>
                <c:pt idx="1052">
                  <c:v>3.5130011959999999E-2</c:v>
                </c:pt>
                <c:pt idx="1053">
                  <c:v>3.4966504339999899E-2</c:v>
                </c:pt>
                <c:pt idx="1054">
                  <c:v>3.4803728479999997E-2</c:v>
                </c:pt>
                <c:pt idx="1055">
                  <c:v>3.4641681420000001E-2</c:v>
                </c:pt>
                <c:pt idx="1056">
                  <c:v>3.4480360139999999E-2</c:v>
                </c:pt>
                <c:pt idx="1057">
                  <c:v>3.4319761659999899E-2</c:v>
                </c:pt>
                <c:pt idx="1058">
                  <c:v>3.4159883039999998E-2</c:v>
                </c:pt>
                <c:pt idx="1059">
                  <c:v>3.400072128E-2</c:v>
                </c:pt>
                <c:pt idx="1060">
                  <c:v>3.3842273459999898E-2</c:v>
                </c:pt>
                <c:pt idx="1061">
                  <c:v>3.3684536599999898E-2</c:v>
                </c:pt>
                <c:pt idx="1062">
                  <c:v>3.3527507819999899E-2</c:v>
                </c:pt>
                <c:pt idx="1063">
                  <c:v>3.3371184139999899E-2</c:v>
                </c:pt>
                <c:pt idx="1064">
                  <c:v>3.3215562679999998E-2</c:v>
                </c:pt>
                <c:pt idx="1065">
                  <c:v>3.3060640539999998E-2</c:v>
                </c:pt>
                <c:pt idx="1066">
                  <c:v>3.2906414799999999E-2</c:v>
                </c:pt>
                <c:pt idx="1067">
                  <c:v>3.2752882599999998E-2</c:v>
                </c:pt>
                <c:pt idx="1068">
                  <c:v>3.260004104E-2</c:v>
                </c:pt>
                <c:pt idx="1069">
                  <c:v>3.2447887279999997E-2</c:v>
                </c:pt>
                <c:pt idx="1070">
                  <c:v>3.2296418440000002E-2</c:v>
                </c:pt>
                <c:pt idx="1071">
                  <c:v>3.2145631699999899E-2</c:v>
                </c:pt>
                <c:pt idx="1072">
                  <c:v>3.19955242E-2</c:v>
                </c:pt>
                <c:pt idx="1073">
                  <c:v>3.18460931E-2</c:v>
                </c:pt>
                <c:pt idx="1074">
                  <c:v>3.1697335619999899E-2</c:v>
                </c:pt>
                <c:pt idx="1075">
                  <c:v>3.1549248939999899E-2</c:v>
                </c:pt>
                <c:pt idx="1076">
                  <c:v>3.1401830239999998E-2</c:v>
                </c:pt>
                <c:pt idx="1077">
                  <c:v>3.1255076739999998E-2</c:v>
                </c:pt>
                <c:pt idx="1078">
                  <c:v>3.1108985679999899E-2</c:v>
                </c:pt>
                <c:pt idx="1079">
                  <c:v>3.0963554259999901E-2</c:v>
                </c:pt>
                <c:pt idx="1080">
                  <c:v>3.0818779739999899E-2</c:v>
                </c:pt>
                <c:pt idx="1081">
                  <c:v>3.0674659359999999E-2</c:v>
                </c:pt>
                <c:pt idx="1082">
                  <c:v>3.0531190359999998E-2</c:v>
                </c:pt>
                <c:pt idx="1083">
                  <c:v>3.0388370039999901E-2</c:v>
                </c:pt>
                <c:pt idx="1084">
                  <c:v>3.0246195659999999E-2</c:v>
                </c:pt>
                <c:pt idx="1085">
                  <c:v>3.0104664499999999E-2</c:v>
                </c:pt>
                <c:pt idx="1086">
                  <c:v>2.9963773879999999E-2</c:v>
                </c:pt>
                <c:pt idx="1087">
                  <c:v>2.982352106E-2</c:v>
                </c:pt>
                <c:pt idx="1088">
                  <c:v>2.9683903399999999E-2</c:v>
                </c:pt>
                <c:pt idx="1089">
                  <c:v>2.9544918199999898E-2</c:v>
                </c:pt>
                <c:pt idx="1090">
                  <c:v>2.94065627999999E-2</c:v>
                </c:pt>
                <c:pt idx="1091">
                  <c:v>2.9268834519999998E-2</c:v>
                </c:pt>
                <c:pt idx="1092">
                  <c:v>2.9131730759999998E-2</c:v>
                </c:pt>
                <c:pt idx="1093">
                  <c:v>2.899524882E-2</c:v>
                </c:pt>
                <c:pt idx="1094">
                  <c:v>2.88593861199999E-2</c:v>
                </c:pt>
                <c:pt idx="1095">
                  <c:v>2.872414002E-2</c:v>
                </c:pt>
                <c:pt idx="1096">
                  <c:v>2.8589507900000002E-2</c:v>
                </c:pt>
                <c:pt idx="1097">
                  <c:v>2.8455487179999999E-2</c:v>
                </c:pt>
                <c:pt idx="1098">
                  <c:v>2.8322075259999899E-2</c:v>
                </c:pt>
                <c:pt idx="1099">
                  <c:v>2.81892695199999E-2</c:v>
                </c:pt>
                <c:pt idx="1100">
                  <c:v>2.8057067439999899E-2</c:v>
                </c:pt>
                <c:pt idx="1101">
                  <c:v>2.7925466439999901E-2</c:v>
                </c:pt>
                <c:pt idx="1102">
                  <c:v>2.7794463939999899E-2</c:v>
                </c:pt>
                <c:pt idx="1103">
                  <c:v>2.7664057400000001E-2</c:v>
                </c:pt>
                <c:pt idx="1104">
                  <c:v>2.75342443E-2</c:v>
                </c:pt>
                <c:pt idx="1105">
                  <c:v>2.7405022099999999E-2</c:v>
                </c:pt>
                <c:pt idx="1106">
                  <c:v>2.72763882799999E-2</c:v>
                </c:pt>
                <c:pt idx="1107">
                  <c:v>2.714834034E-2</c:v>
                </c:pt>
                <c:pt idx="1108">
                  <c:v>2.702087576E-2</c:v>
                </c:pt>
                <c:pt idx="1109">
                  <c:v>2.6893992059999899E-2</c:v>
                </c:pt>
                <c:pt idx="1110">
                  <c:v>2.6767686759999899E-2</c:v>
                </c:pt>
                <c:pt idx="1111">
                  <c:v>2.66419573799999E-2</c:v>
                </c:pt>
                <c:pt idx="1112">
                  <c:v>2.6516801459999899E-2</c:v>
                </c:pt>
                <c:pt idx="1113">
                  <c:v>2.6392216520000001E-2</c:v>
                </c:pt>
                <c:pt idx="1114">
                  <c:v>2.6268200160000001E-2</c:v>
                </c:pt>
                <c:pt idx="1115">
                  <c:v>2.6144749899999899E-2</c:v>
                </c:pt>
                <c:pt idx="1116">
                  <c:v>2.6021863319999901E-2</c:v>
                </c:pt>
                <c:pt idx="1117">
                  <c:v>2.5899538020000001E-2</c:v>
                </c:pt>
                <c:pt idx="1118">
                  <c:v>2.5777771559999999E-2</c:v>
                </c:pt>
                <c:pt idx="1119">
                  <c:v>2.5656561559999999E-2</c:v>
                </c:pt>
                <c:pt idx="1120">
                  <c:v>2.5535905599999999E-2</c:v>
                </c:pt>
                <c:pt idx="1121">
                  <c:v>2.5415801339999999E-2</c:v>
                </c:pt>
                <c:pt idx="1122">
                  <c:v>2.5296246359999899E-2</c:v>
                </c:pt>
                <c:pt idx="1123">
                  <c:v>2.517723832E-2</c:v>
                </c:pt>
                <c:pt idx="1124">
                  <c:v>2.5058774839999999E-2</c:v>
                </c:pt>
                <c:pt idx="1125">
                  <c:v>2.4940853599999899E-2</c:v>
                </c:pt>
                <c:pt idx="1126">
                  <c:v>2.482347222E-2</c:v>
                </c:pt>
                <c:pt idx="1127">
                  <c:v>2.4706628399999899E-2</c:v>
                </c:pt>
                <c:pt idx="1128">
                  <c:v>2.4590319819999901E-2</c:v>
                </c:pt>
                <c:pt idx="1129">
                  <c:v>2.4474544139999999E-2</c:v>
                </c:pt>
                <c:pt idx="1130">
                  <c:v>2.4359299080000001E-2</c:v>
                </c:pt>
                <c:pt idx="1131">
                  <c:v>2.4244582319999999E-2</c:v>
                </c:pt>
                <c:pt idx="1132">
                  <c:v>2.41303915799999E-2</c:v>
                </c:pt>
                <c:pt idx="1133">
                  <c:v>2.4016724579999999E-2</c:v>
                </c:pt>
                <c:pt idx="1134">
                  <c:v>2.39035790399999E-2</c:v>
                </c:pt>
                <c:pt idx="1135">
                  <c:v>2.3790952739999999E-2</c:v>
                </c:pt>
                <c:pt idx="1136">
                  <c:v>2.367884336E-2</c:v>
                </c:pt>
                <c:pt idx="1137">
                  <c:v>2.356724872E-2</c:v>
                </c:pt>
                <c:pt idx="1138">
                  <c:v>2.345616654E-2</c:v>
                </c:pt>
                <c:pt idx="1139">
                  <c:v>2.3345594599999998E-2</c:v>
                </c:pt>
                <c:pt idx="1140">
                  <c:v>2.3235530679999901E-2</c:v>
                </c:pt>
                <c:pt idx="1141">
                  <c:v>2.31259725799999E-2</c:v>
                </c:pt>
                <c:pt idx="1142">
                  <c:v>2.301691808E-2</c:v>
                </c:pt>
                <c:pt idx="1143">
                  <c:v>2.2908364999999899E-2</c:v>
                </c:pt>
                <c:pt idx="1144">
                  <c:v>2.280031116E-2</c:v>
                </c:pt>
                <c:pt idx="1145">
                  <c:v>2.26927543599999E-2</c:v>
                </c:pt>
                <c:pt idx="1146">
                  <c:v>2.2585692439999999E-2</c:v>
                </c:pt>
                <c:pt idx="1147">
                  <c:v>2.24791232599999E-2</c:v>
                </c:pt>
                <c:pt idx="1148">
                  <c:v>2.2373044639999999E-2</c:v>
                </c:pt>
                <c:pt idx="1149">
                  <c:v>2.22674544399999E-2</c:v>
                </c:pt>
                <c:pt idx="1150">
                  <c:v>2.2162350519999902E-2</c:v>
                </c:pt>
                <c:pt idx="1151">
                  <c:v>2.2057730759999901E-2</c:v>
                </c:pt>
                <c:pt idx="1152">
                  <c:v>2.1953593059999998E-2</c:v>
                </c:pt>
                <c:pt idx="1153">
                  <c:v>2.184993528E-2</c:v>
                </c:pt>
                <c:pt idx="1154">
                  <c:v>2.1746755319999998E-2</c:v>
                </c:pt>
                <c:pt idx="1155">
                  <c:v>2.1644051099999999E-2</c:v>
                </c:pt>
                <c:pt idx="1156">
                  <c:v>2.15418205199999E-2</c:v>
                </c:pt>
                <c:pt idx="1157">
                  <c:v>2.1440061520000001E-2</c:v>
                </c:pt>
                <c:pt idx="1158">
                  <c:v>2.1338771999999898E-2</c:v>
                </c:pt>
                <c:pt idx="1159">
                  <c:v>2.1237949919999999E-2</c:v>
                </c:pt>
                <c:pt idx="1160">
                  <c:v>2.11375932199999E-2</c:v>
                </c:pt>
                <c:pt idx="1161">
                  <c:v>2.1037699859999998E-2</c:v>
                </c:pt>
                <c:pt idx="1162">
                  <c:v>2.0938267779999999E-2</c:v>
                </c:pt>
                <c:pt idx="1163">
                  <c:v>2.0839294979999999E-2</c:v>
                </c:pt>
                <c:pt idx="1164">
                  <c:v>2.0740779399999899E-2</c:v>
                </c:pt>
                <c:pt idx="1165">
                  <c:v>2.0642719059999998E-2</c:v>
                </c:pt>
                <c:pt idx="1166">
                  <c:v>2.05451119599999E-2</c:v>
                </c:pt>
                <c:pt idx="1167">
                  <c:v>2.0447956059999901E-2</c:v>
                </c:pt>
                <c:pt idx="1168">
                  <c:v>2.03512493999999E-2</c:v>
                </c:pt>
                <c:pt idx="1169">
                  <c:v>2.025499E-2</c:v>
                </c:pt>
                <c:pt idx="1170">
                  <c:v>2.015917586E-2</c:v>
                </c:pt>
                <c:pt idx="1171">
                  <c:v>2.006380504E-2</c:v>
                </c:pt>
                <c:pt idx="1172">
                  <c:v>1.9968875571999899E-2</c:v>
                </c:pt>
                <c:pt idx="1173">
                  <c:v>1.9874385498E-2</c:v>
                </c:pt>
                <c:pt idx="1174">
                  <c:v>1.9780332879999901E-2</c:v>
                </c:pt>
                <c:pt idx="1175">
                  <c:v>1.9686715779999898E-2</c:v>
                </c:pt>
                <c:pt idx="1176">
                  <c:v>1.9593532269999998E-2</c:v>
                </c:pt>
                <c:pt idx="1177">
                  <c:v>1.9500780432000001E-2</c:v>
                </c:pt>
                <c:pt idx="1178">
                  <c:v>1.9408458351999999E-2</c:v>
                </c:pt>
                <c:pt idx="1179">
                  <c:v>1.9316564123999999E-2</c:v>
                </c:pt>
                <c:pt idx="1180">
                  <c:v>1.9225095851999999E-2</c:v>
                </c:pt>
                <c:pt idx="1181">
                  <c:v>1.9134051645999999E-2</c:v>
                </c:pt>
                <c:pt idx="1182">
                  <c:v>1.9043429622000001E-2</c:v>
                </c:pt>
                <c:pt idx="1183">
                  <c:v>1.8953227907999901E-2</c:v>
                </c:pt>
                <c:pt idx="1184">
                  <c:v>1.8863444633999998E-2</c:v>
                </c:pt>
                <c:pt idx="1185">
                  <c:v>1.8774077944E-2</c:v>
                </c:pt>
                <c:pt idx="1186">
                  <c:v>1.8685125981999999E-2</c:v>
                </c:pt>
                <c:pt idx="1187">
                  <c:v>1.8596586905999999E-2</c:v>
                </c:pt>
                <c:pt idx="1188">
                  <c:v>1.8508458876E-2</c:v>
                </c:pt>
                <c:pt idx="1189">
                  <c:v>1.8420740065999999E-2</c:v>
                </c:pt>
                <c:pt idx="1190">
                  <c:v>1.8333428651999901E-2</c:v>
                </c:pt>
                <c:pt idx="1191">
                  <c:v>1.8246522817999999E-2</c:v>
                </c:pt>
                <c:pt idx="1192">
                  <c:v>1.8160020755999901E-2</c:v>
                </c:pt>
                <c:pt idx="1193">
                  <c:v>1.8073920667999999E-2</c:v>
                </c:pt>
                <c:pt idx="1194">
                  <c:v>1.798822076E-2</c:v>
                </c:pt>
                <c:pt idx="1195">
                  <c:v>1.7902919245999901E-2</c:v>
                </c:pt>
                <c:pt idx="1196">
                  <c:v>1.7818014348E-2</c:v>
                </c:pt>
                <c:pt idx="1197">
                  <c:v>1.7733504293999999E-2</c:v>
                </c:pt>
                <c:pt idx="1198">
                  <c:v>1.7649387320000001E-2</c:v>
                </c:pt>
                <c:pt idx="1199">
                  <c:v>1.756566167E-2</c:v>
                </c:pt>
                <c:pt idx="1200">
                  <c:v>1.7482325595999999E-2</c:v>
                </c:pt>
                <c:pt idx="1201">
                  <c:v>1.7399377351999999E-2</c:v>
                </c:pt>
                <c:pt idx="1202">
                  <c:v>1.7316815204E-2</c:v>
                </c:pt>
                <c:pt idx="1203">
                  <c:v>1.7234637426E-2</c:v>
                </c:pt>
                <c:pt idx="1204">
                  <c:v>1.7152842293999999E-2</c:v>
                </c:pt>
                <c:pt idx="1205">
                  <c:v>1.7071428095999999E-2</c:v>
                </c:pt>
                <c:pt idx="1206">
                  <c:v>1.6990393124000001E-2</c:v>
                </c:pt>
                <c:pt idx="1207">
                  <c:v>1.6909735677999999E-2</c:v>
                </c:pt>
                <c:pt idx="1208">
                  <c:v>1.68294540639999E-2</c:v>
                </c:pt>
                <c:pt idx="1209">
                  <c:v>1.67495465979999E-2</c:v>
                </c:pt>
                <c:pt idx="1210">
                  <c:v>1.66700116019999E-2</c:v>
                </c:pt>
                <c:pt idx="1211">
                  <c:v>1.65908473999999E-2</c:v>
                </c:pt>
                <c:pt idx="1212">
                  <c:v>1.6512052329999999E-2</c:v>
                </c:pt>
                <c:pt idx="1213">
                  <c:v>1.6433624732E-2</c:v>
                </c:pt>
                <c:pt idx="1214">
                  <c:v>1.6355562954000001E-2</c:v>
                </c:pt>
                <c:pt idx="1215">
                  <c:v>1.6277865353999998E-2</c:v>
                </c:pt>
                <c:pt idx="1216">
                  <c:v>1.6200530290000001E-2</c:v>
                </c:pt>
                <c:pt idx="1217">
                  <c:v>1.6123556136E-2</c:v>
                </c:pt>
                <c:pt idx="1218">
                  <c:v>1.6046941264000001E-2</c:v>
                </c:pt>
                <c:pt idx="1219">
                  <c:v>1.5970684058E-2</c:v>
                </c:pt>
                <c:pt idx="1220">
                  <c:v>1.5894782907999901E-2</c:v>
                </c:pt>
                <c:pt idx="1221">
                  <c:v>1.5819236205999999E-2</c:v>
                </c:pt>
                <c:pt idx="1222">
                  <c:v>1.5744042359999998E-2</c:v>
                </c:pt>
                <c:pt idx="1223">
                  <c:v>1.5669199775999999E-2</c:v>
                </c:pt>
                <c:pt idx="1224">
                  <c:v>1.55947068699999E-2</c:v>
                </c:pt>
                <c:pt idx="1225">
                  <c:v>1.5520562064E-2</c:v>
                </c:pt>
                <c:pt idx="1226">
                  <c:v>1.544676379E-2</c:v>
                </c:pt>
                <c:pt idx="1227">
                  <c:v>1.5373310479999999E-2</c:v>
                </c:pt>
                <c:pt idx="1228">
                  <c:v>1.5300200579999999E-2</c:v>
                </c:pt>
                <c:pt idx="1229">
                  <c:v>1.5227432534E-2</c:v>
                </c:pt>
                <c:pt idx="1230">
                  <c:v>1.51550048019999E-2</c:v>
                </c:pt>
                <c:pt idx="1231">
                  <c:v>1.5082915841999899E-2</c:v>
                </c:pt>
                <c:pt idx="1232">
                  <c:v>1.5011164124E-2</c:v>
                </c:pt>
                <c:pt idx="1233">
                  <c:v>1.4939748122E-2</c:v>
                </c:pt>
                <c:pt idx="1234">
                  <c:v>1.48686663179999E-2</c:v>
                </c:pt>
                <c:pt idx="1235">
                  <c:v>1.47979171979999E-2</c:v>
                </c:pt>
                <c:pt idx="1236">
                  <c:v>1.4727499256000001E-2</c:v>
                </c:pt>
                <c:pt idx="1237">
                  <c:v>1.46574109919999E-2</c:v>
                </c:pt>
                <c:pt idx="1238">
                  <c:v>1.4587650914E-2</c:v>
                </c:pt>
                <c:pt idx="1239">
                  <c:v>1.4518217532E-2</c:v>
                </c:pt>
                <c:pt idx="1240">
                  <c:v>1.44491093679999E-2</c:v>
                </c:pt>
                <c:pt idx="1241">
                  <c:v>1.4380324944E-2</c:v>
                </c:pt>
                <c:pt idx="1242">
                  <c:v>1.4311862793999999E-2</c:v>
                </c:pt>
                <c:pt idx="1243">
                  <c:v>1.4243721453999899E-2</c:v>
                </c:pt>
                <c:pt idx="1244">
                  <c:v>1.4175899469999999E-2</c:v>
                </c:pt>
                <c:pt idx="1245">
                  <c:v>1.41083953899999E-2</c:v>
                </c:pt>
                <c:pt idx="1246">
                  <c:v>1.40412077719999E-2</c:v>
                </c:pt>
                <c:pt idx="1247">
                  <c:v>1.39743351759999E-2</c:v>
                </c:pt>
                <c:pt idx="1248">
                  <c:v>1.3907776171999999E-2</c:v>
                </c:pt>
                <c:pt idx="1249">
                  <c:v>1.3841529333999901E-2</c:v>
                </c:pt>
                <c:pt idx="1250">
                  <c:v>1.3775593243999899E-2</c:v>
                </c:pt>
                <c:pt idx="1251">
                  <c:v>1.3709966485999999E-2</c:v>
                </c:pt>
                <c:pt idx="1252">
                  <c:v>1.3644647653999999E-2</c:v>
                </c:pt>
                <c:pt idx="1253">
                  <c:v>1.3579635348E-2</c:v>
                </c:pt>
                <c:pt idx="1254">
                  <c:v>1.3514928169999999E-2</c:v>
                </c:pt>
                <c:pt idx="1255">
                  <c:v>1.345052473E-2</c:v>
                </c:pt>
                <c:pt idx="1256">
                  <c:v>1.33864236479999E-2</c:v>
                </c:pt>
                <c:pt idx="1257">
                  <c:v>1.3322623544E-2</c:v>
                </c:pt>
                <c:pt idx="1258">
                  <c:v>1.3259123046E-2</c:v>
                </c:pt>
                <c:pt idx="1259">
                  <c:v>1.3195920789999999E-2</c:v>
                </c:pt>
                <c:pt idx="1260">
                  <c:v>1.31330154139999E-2</c:v>
                </c:pt>
                <c:pt idx="1261">
                  <c:v>1.30704055659999E-2</c:v>
                </c:pt>
                <c:pt idx="1262">
                  <c:v>1.3008089893999999E-2</c:v>
                </c:pt>
                <c:pt idx="1263">
                  <c:v>1.2946067057999999E-2</c:v>
                </c:pt>
                <c:pt idx="1264">
                  <c:v>1.2884335721999899E-2</c:v>
                </c:pt>
                <c:pt idx="1265">
                  <c:v>1.2822894551999999E-2</c:v>
                </c:pt>
                <c:pt idx="1266">
                  <c:v>1.2761742224E-2</c:v>
                </c:pt>
                <c:pt idx="1267">
                  <c:v>1.27008774199999E-2</c:v>
                </c:pt>
                <c:pt idx="1268">
                  <c:v>1.26402988219999E-2</c:v>
                </c:pt>
                <c:pt idx="1269">
                  <c:v>1.25800051259999E-2</c:v>
                </c:pt>
                <c:pt idx="1270">
                  <c:v>1.2519995026E-2</c:v>
                </c:pt>
                <c:pt idx="1271">
                  <c:v>1.24602672259999E-2</c:v>
                </c:pt>
                <c:pt idx="1272">
                  <c:v>1.24008204339999E-2</c:v>
                </c:pt>
                <c:pt idx="1273">
                  <c:v>1.2341653364E-2</c:v>
                </c:pt>
                <c:pt idx="1274">
                  <c:v>1.2282764737999999E-2</c:v>
                </c:pt>
                <c:pt idx="1275">
                  <c:v>1.22241532759999E-2</c:v>
                </c:pt>
                <c:pt idx="1276">
                  <c:v>1.2165817714E-2</c:v>
                </c:pt>
                <c:pt idx="1277">
                  <c:v>1.21077567839999E-2</c:v>
                </c:pt>
                <c:pt idx="1278">
                  <c:v>1.2049969230000001E-2</c:v>
                </c:pt>
                <c:pt idx="1279">
                  <c:v>1.1992453798E-2</c:v>
                </c:pt>
                <c:pt idx="1280">
                  <c:v>1.19352092419999E-2</c:v>
                </c:pt>
                <c:pt idx="1281">
                  <c:v>1.1878234316E-2</c:v>
                </c:pt>
                <c:pt idx="1282">
                  <c:v>1.1821527785999901E-2</c:v>
                </c:pt>
                <c:pt idx="1283">
                  <c:v>1.17650884219999E-2</c:v>
                </c:pt>
                <c:pt idx="1284">
                  <c:v>1.1708914993999999E-2</c:v>
                </c:pt>
                <c:pt idx="1285">
                  <c:v>1.1653006283999999E-2</c:v>
                </c:pt>
                <c:pt idx="1286">
                  <c:v>1.1597361076E-2</c:v>
                </c:pt>
                <c:pt idx="1287">
                  <c:v>1.15419781599999E-2</c:v>
                </c:pt>
                <c:pt idx="1288">
                  <c:v>1.14868563319999E-2</c:v>
                </c:pt>
                <c:pt idx="1289">
                  <c:v>1.1431994387999999E-2</c:v>
                </c:pt>
                <c:pt idx="1290">
                  <c:v>1.1377391137999999E-2</c:v>
                </c:pt>
                <c:pt idx="1291">
                  <c:v>1.13230453919999E-2</c:v>
                </c:pt>
                <c:pt idx="1292">
                  <c:v>1.1268955964E-2</c:v>
                </c:pt>
                <c:pt idx="1293">
                  <c:v>1.1215121678E-2</c:v>
                </c:pt>
                <c:pt idx="1294">
                  <c:v>1.1161541358E-2</c:v>
                </c:pt>
                <c:pt idx="1295">
                  <c:v>1.11082138359999E-2</c:v>
                </c:pt>
                <c:pt idx="1296">
                  <c:v>1.1055137947999999E-2</c:v>
                </c:pt>
                <c:pt idx="1297">
                  <c:v>1.1002312536E-2</c:v>
                </c:pt>
                <c:pt idx="1298">
                  <c:v>1.0949736446000001E-2</c:v>
                </c:pt>
                <c:pt idx="1299">
                  <c:v>1.0897408532E-2</c:v>
                </c:pt>
                <c:pt idx="1300">
                  <c:v>1.0845327647999999E-2</c:v>
                </c:pt>
                <c:pt idx="1301">
                  <c:v>1.07934926559999E-2</c:v>
                </c:pt>
                <c:pt idx="1302">
                  <c:v>1.0741902423999999E-2</c:v>
                </c:pt>
                <c:pt idx="1303">
                  <c:v>1.0690555823999999E-2</c:v>
                </c:pt>
                <c:pt idx="1304">
                  <c:v>1.06394517299999E-2</c:v>
                </c:pt>
                <c:pt idx="1305">
                  <c:v>1.0588589025999901E-2</c:v>
                </c:pt>
                <c:pt idx="1306">
                  <c:v>1.0537966598E-2</c:v>
                </c:pt>
                <c:pt idx="1307">
                  <c:v>1.04875833359999E-2</c:v>
                </c:pt>
                <c:pt idx="1308">
                  <c:v>1.04374381379999E-2</c:v>
                </c:pt>
                <c:pt idx="1309">
                  <c:v>1.03875299019999E-2</c:v>
                </c:pt>
                <c:pt idx="1310">
                  <c:v>1.0337857537999999E-2</c:v>
                </c:pt>
                <c:pt idx="1311">
                  <c:v>1.02884199539999E-2</c:v>
                </c:pt>
                <c:pt idx="1312">
                  <c:v>1.0239216066E-2</c:v>
                </c:pt>
                <c:pt idx="1313">
                  <c:v>1.0190244794000001E-2</c:v>
                </c:pt>
                <c:pt idx="1314">
                  <c:v>1.0141505063999899E-2</c:v>
                </c:pt>
                <c:pt idx="1315">
                  <c:v>1.00929958039999E-2</c:v>
                </c:pt>
                <c:pt idx="1316">
                  <c:v>1.00447159519999E-2</c:v>
                </c:pt>
                <c:pt idx="1317">
                  <c:v>9.9966644440000006E-3</c:v>
                </c:pt>
                <c:pt idx="1318">
                  <c:v>9.9488402239999996E-3</c:v>
                </c:pt>
                <c:pt idx="1319">
                  <c:v>9.9012422399999897E-3</c:v>
                </c:pt>
                <c:pt idx="1320">
                  <c:v>9.8538694479999994E-3</c:v>
                </c:pt>
                <c:pt idx="1321">
                  <c:v>9.8067208039999895E-3</c:v>
                </c:pt>
                <c:pt idx="1322">
                  <c:v>9.7597952719999902E-3</c:v>
                </c:pt>
                <c:pt idx="1323">
                  <c:v>9.7130918159999899E-3</c:v>
                </c:pt>
                <c:pt idx="1324">
                  <c:v>9.6666094079999997E-3</c:v>
                </c:pt>
                <c:pt idx="1325">
                  <c:v>9.6203470279999995E-3</c:v>
                </c:pt>
                <c:pt idx="1326">
                  <c:v>9.5743036520000002E-3</c:v>
                </c:pt>
                <c:pt idx="1327">
                  <c:v>9.5284782680000006E-3</c:v>
                </c:pt>
                <c:pt idx="1328">
                  <c:v>9.4828698639999997E-3</c:v>
                </c:pt>
                <c:pt idx="1329">
                  <c:v>9.4374774359999997E-3</c:v>
                </c:pt>
                <c:pt idx="1330">
                  <c:v>9.3922999799999993E-3</c:v>
                </c:pt>
                <c:pt idx="1331">
                  <c:v>9.3473365020000001E-3</c:v>
                </c:pt>
                <c:pt idx="1332">
                  <c:v>9.3025860079999998E-3</c:v>
                </c:pt>
                <c:pt idx="1333">
                  <c:v>9.2580475079999999E-3</c:v>
                </c:pt>
                <c:pt idx="1334">
                  <c:v>9.2137200219999903E-3</c:v>
                </c:pt>
                <c:pt idx="1335">
                  <c:v>9.1696025699999992E-3</c:v>
                </c:pt>
                <c:pt idx="1336">
                  <c:v>9.1256941739999899E-3</c:v>
                </c:pt>
                <c:pt idx="1337">
                  <c:v>9.0819938659999992E-3</c:v>
                </c:pt>
                <c:pt idx="1338">
                  <c:v>9.0385006800000004E-3</c:v>
                </c:pt>
                <c:pt idx="1339">
                  <c:v>8.9952136519999993E-3</c:v>
                </c:pt>
                <c:pt idx="1340">
                  <c:v>8.9521318259999996E-3</c:v>
                </c:pt>
                <c:pt idx="1341">
                  <c:v>8.909254246E-3</c:v>
                </c:pt>
                <c:pt idx="1342">
                  <c:v>8.8665799659999999E-3</c:v>
                </c:pt>
                <c:pt idx="1343">
                  <c:v>8.8241080399999901E-3</c:v>
                </c:pt>
                <c:pt idx="1344">
                  <c:v>8.7818375259999994E-3</c:v>
                </c:pt>
                <c:pt idx="1345">
                  <c:v>8.7397674899999996E-3</c:v>
                </c:pt>
                <c:pt idx="1346">
                  <c:v>8.6978969959999996E-3</c:v>
                </c:pt>
                <c:pt idx="1347">
                  <c:v>8.6562251199999996E-3</c:v>
                </c:pt>
                <c:pt idx="1348">
                  <c:v>8.6147509339999997E-3</c:v>
                </c:pt>
                <c:pt idx="1349">
                  <c:v>8.5734735199999995E-3</c:v>
                </c:pt>
                <c:pt idx="1350">
                  <c:v>8.5323919619999904E-3</c:v>
                </c:pt>
                <c:pt idx="1351">
                  <c:v>8.4915053479999898E-3</c:v>
                </c:pt>
                <c:pt idx="1352">
                  <c:v>8.4508127699999998E-3</c:v>
                </c:pt>
                <c:pt idx="1353">
                  <c:v>8.4103133279999995E-3</c:v>
                </c:pt>
                <c:pt idx="1354">
                  <c:v>8.3700061159999901E-3</c:v>
                </c:pt>
                <c:pt idx="1355">
                  <c:v>8.3298902440000003E-3</c:v>
                </c:pt>
                <c:pt idx="1356">
                  <c:v>8.2899648179999997E-3</c:v>
                </c:pt>
                <c:pt idx="1357">
                  <c:v>8.2502289519999997E-3</c:v>
                </c:pt>
                <c:pt idx="1358">
                  <c:v>8.2106817619999901E-3</c:v>
                </c:pt>
                <c:pt idx="1359">
                  <c:v>8.1713223659999994E-3</c:v>
                </c:pt>
                <c:pt idx="1360">
                  <c:v>8.1321498919999999E-3</c:v>
                </c:pt>
                <c:pt idx="1361">
                  <c:v>8.0931634679999899E-3</c:v>
                </c:pt>
                <c:pt idx="1362">
                  <c:v>8.0543622239999998E-3</c:v>
                </c:pt>
                <c:pt idx="1363">
                  <c:v>8.015745296E-3</c:v>
                </c:pt>
                <c:pt idx="1364">
                  <c:v>7.9773118279999992E-3</c:v>
                </c:pt>
                <c:pt idx="1365">
                  <c:v>7.9390609599999992E-3</c:v>
                </c:pt>
                <c:pt idx="1366">
                  <c:v>7.9009918399999997E-3</c:v>
                </c:pt>
                <c:pt idx="1367">
                  <c:v>7.8631036219999999E-3</c:v>
                </c:pt>
                <c:pt idx="1368">
                  <c:v>7.8253954600000005E-3</c:v>
                </c:pt>
                <c:pt idx="1369">
                  <c:v>7.7878665139999997E-3</c:v>
                </c:pt>
                <c:pt idx="1370">
                  <c:v>7.750515946E-3</c:v>
                </c:pt>
                <c:pt idx="1371">
                  <c:v>7.71334292199999E-3</c:v>
                </c:pt>
                <c:pt idx="1372">
                  <c:v>7.6763466159999998E-3</c:v>
                </c:pt>
                <c:pt idx="1373">
                  <c:v>7.6395261979999999E-3</c:v>
                </c:pt>
                <c:pt idx="1374">
                  <c:v>7.6028808499999899E-3</c:v>
                </c:pt>
                <c:pt idx="1375">
                  <c:v>7.5664097500000001E-3</c:v>
                </c:pt>
                <c:pt idx="1376">
                  <c:v>7.5301120859999904E-3</c:v>
                </c:pt>
                <c:pt idx="1377">
                  <c:v>7.49398704799999E-3</c:v>
                </c:pt>
                <c:pt idx="1378">
                  <c:v>7.4580338260000004E-3</c:v>
                </c:pt>
                <c:pt idx="1379">
                  <c:v>7.4222516159999996E-3</c:v>
                </c:pt>
                <c:pt idx="1380">
                  <c:v>7.3866396219999996E-3</c:v>
                </c:pt>
                <c:pt idx="1381">
                  <c:v>7.3511970440000001E-3</c:v>
                </c:pt>
                <c:pt idx="1382">
                  <c:v>7.3159230899999999E-3</c:v>
                </c:pt>
                <c:pt idx="1383">
                  <c:v>7.2808169719999899E-3</c:v>
                </c:pt>
                <c:pt idx="1384">
                  <c:v>7.2458779039999898E-3</c:v>
                </c:pt>
                <c:pt idx="1385">
                  <c:v>7.2111051039999898E-3</c:v>
                </c:pt>
                <c:pt idx="1386">
                  <c:v>7.1764977919999999E-3</c:v>
                </c:pt>
                <c:pt idx="1387">
                  <c:v>7.1420551959999997E-3</c:v>
                </c:pt>
                <c:pt idx="1388">
                  <c:v>7.1077765419999897E-3</c:v>
                </c:pt>
                <c:pt idx="1389">
                  <c:v>7.0736610639999999E-3</c:v>
                </c:pt>
                <c:pt idx="1390">
                  <c:v>7.0397079959999996E-3</c:v>
                </c:pt>
                <c:pt idx="1391">
                  <c:v>7.0059165779999899E-3</c:v>
                </c:pt>
                <c:pt idx="1392">
                  <c:v>6.9722860519999897E-3</c:v>
                </c:pt>
                <c:pt idx="1393">
                  <c:v>6.938815662E-3</c:v>
                </c:pt>
                <c:pt idx="1394">
                  <c:v>6.9055046619999998E-3</c:v>
                </c:pt>
                <c:pt idx="1395">
                  <c:v>6.8723522999999996E-3</c:v>
                </c:pt>
                <c:pt idx="1396">
                  <c:v>6.8393578359999896E-3</c:v>
                </c:pt>
                <c:pt idx="1397">
                  <c:v>6.80652052599999E-3</c:v>
                </c:pt>
                <c:pt idx="1398">
                  <c:v>6.7738396359999899E-3</c:v>
                </c:pt>
                <c:pt idx="1399">
                  <c:v>6.7413144299999896E-3</c:v>
                </c:pt>
                <c:pt idx="1400">
                  <c:v>6.7089441799999903E-3</c:v>
                </c:pt>
                <c:pt idx="1401">
                  <c:v>6.6767281559999897E-3</c:v>
                </c:pt>
                <c:pt idx="1402">
                  <c:v>6.6446656359999898E-3</c:v>
                </c:pt>
                <c:pt idx="1403">
                  <c:v>6.61275589799999E-3</c:v>
                </c:pt>
                <c:pt idx="1404">
                  <c:v>6.5809982260000002E-3</c:v>
                </c:pt>
                <c:pt idx="1405">
                  <c:v>6.5493919079999997E-3</c:v>
                </c:pt>
                <c:pt idx="1406">
                  <c:v>6.5179362279999898E-3</c:v>
                </c:pt>
                <c:pt idx="1407">
                  <c:v>6.486630484E-3</c:v>
                </c:pt>
                <c:pt idx="1408">
                  <c:v>6.4554739679999898E-3</c:v>
                </c:pt>
                <c:pt idx="1409">
                  <c:v>6.4244659820000003E-3</c:v>
                </c:pt>
                <c:pt idx="1410">
                  <c:v>6.3936058259999899E-3</c:v>
                </c:pt>
                <c:pt idx="1411">
                  <c:v>6.3628928059999996E-3</c:v>
                </c:pt>
                <c:pt idx="1412">
                  <c:v>6.3323262299999896E-3</c:v>
                </c:pt>
                <c:pt idx="1413">
                  <c:v>6.3019054099999897E-3</c:v>
                </c:pt>
                <c:pt idx="1414">
                  <c:v>6.2716296619999999E-3</c:v>
                </c:pt>
                <c:pt idx="1415">
                  <c:v>6.2414983039999899E-3</c:v>
                </c:pt>
                <c:pt idx="1416">
                  <c:v>6.2115106539999999E-3</c:v>
                </c:pt>
                <c:pt idx="1417">
                  <c:v>6.1816660400000004E-3</c:v>
                </c:pt>
                <c:pt idx="1418">
                  <c:v>6.1519637860000002E-3</c:v>
                </c:pt>
                <c:pt idx="1419">
                  <c:v>6.1224032240000002E-3</c:v>
                </c:pt>
                <c:pt idx="1420">
                  <c:v>6.0929836899999996E-3</c:v>
                </c:pt>
                <c:pt idx="1421">
                  <c:v>6.0637045140000002E-3</c:v>
                </c:pt>
                <c:pt idx="1422">
                  <c:v>6.0345650420000002E-3</c:v>
                </c:pt>
                <c:pt idx="1423">
                  <c:v>6.0055646139999998E-3</c:v>
                </c:pt>
                <c:pt idx="1424">
                  <c:v>5.9767025739999998E-3</c:v>
                </c:pt>
                <c:pt idx="1425">
                  <c:v>5.9479782719999898E-3</c:v>
                </c:pt>
                <c:pt idx="1426">
                  <c:v>5.9193910599999898E-3</c:v>
                </c:pt>
                <c:pt idx="1427">
                  <c:v>5.8909402919999996E-3</c:v>
                </c:pt>
                <c:pt idx="1428">
                  <c:v>5.8626253259999898E-3</c:v>
                </c:pt>
                <c:pt idx="1429">
                  <c:v>5.8344455199999899E-3</c:v>
                </c:pt>
                <c:pt idx="1430">
                  <c:v>5.8064002399999997E-3</c:v>
                </c:pt>
                <c:pt idx="1431">
                  <c:v>5.7784888520000001E-3</c:v>
                </c:pt>
                <c:pt idx="1432">
                  <c:v>5.7507107239999997E-3</c:v>
                </c:pt>
                <c:pt idx="1433">
                  <c:v>5.7230652279999898E-3</c:v>
                </c:pt>
                <c:pt idx="1434">
                  <c:v>5.6955517419999997E-3</c:v>
                </c:pt>
                <c:pt idx="1435">
                  <c:v>5.6681696379999999E-3</c:v>
                </c:pt>
                <c:pt idx="1436">
                  <c:v>5.6409183019999996E-3</c:v>
                </c:pt>
                <c:pt idx="1437">
                  <c:v>5.6137971159999998E-3</c:v>
                </c:pt>
                <c:pt idx="1438">
                  <c:v>5.5868054639999897E-3</c:v>
                </c:pt>
                <c:pt idx="1439">
                  <c:v>5.5599427379999997E-3</c:v>
                </c:pt>
                <c:pt idx="1440">
                  <c:v>5.533208328E-3</c:v>
                </c:pt>
                <c:pt idx="1441">
                  <c:v>5.5066016319999904E-3</c:v>
                </c:pt>
                <c:pt idx="1442">
                  <c:v>5.4801220440000003E-3</c:v>
                </c:pt>
                <c:pt idx="1443">
                  <c:v>5.4537689639999999E-3</c:v>
                </c:pt>
                <c:pt idx="1444">
                  <c:v>5.42754179799999E-3</c:v>
                </c:pt>
                <c:pt idx="1445">
                  <c:v>5.4014399519999997E-3</c:v>
                </c:pt>
                <c:pt idx="1446">
                  <c:v>5.3754628319999899E-3</c:v>
                </c:pt>
                <c:pt idx="1447">
                  <c:v>5.3496098499999896E-3</c:v>
                </c:pt>
                <c:pt idx="1448">
                  <c:v>5.3238804199999996E-3</c:v>
                </c:pt>
                <c:pt idx="1449">
                  <c:v>5.2982739599999997E-3</c:v>
                </c:pt>
                <c:pt idx="1450">
                  <c:v>5.2727898879999999E-3</c:v>
                </c:pt>
                <c:pt idx="1451">
                  <c:v>5.2474276279999904E-3</c:v>
                </c:pt>
                <c:pt idx="1452">
                  <c:v>5.22218660199999E-3</c:v>
                </c:pt>
                <c:pt idx="1453">
                  <c:v>5.1970662380000001E-3</c:v>
                </c:pt>
                <c:pt idx="1454">
                  <c:v>5.1720659679999996E-3</c:v>
                </c:pt>
                <c:pt idx="1455">
                  <c:v>5.1471852219999899E-3</c:v>
                </c:pt>
                <c:pt idx="1456">
                  <c:v>5.1224234379999897E-3</c:v>
                </c:pt>
                <c:pt idx="1457">
                  <c:v>5.0977800519999899E-3</c:v>
                </c:pt>
                <c:pt idx="1458">
                  <c:v>5.0732545059999998E-3</c:v>
                </c:pt>
                <c:pt idx="1459">
                  <c:v>5.04884624E-3</c:v>
                </c:pt>
                <c:pt idx="1460">
                  <c:v>5.0245547040000003E-3</c:v>
                </c:pt>
                <c:pt idx="1461">
                  <c:v>5.0003793419999996E-3</c:v>
                </c:pt>
                <c:pt idx="1462">
                  <c:v>4.9763196080000001E-3</c:v>
                </c:pt>
                <c:pt idx="1463">
                  <c:v>4.95237495199999E-3</c:v>
                </c:pt>
                <c:pt idx="1464">
                  <c:v>4.9285448339999897E-3</c:v>
                </c:pt>
                <c:pt idx="1465">
                  <c:v>4.9048287079999997E-3</c:v>
                </c:pt>
                <c:pt idx="1466">
                  <c:v>4.8812260379999996E-3</c:v>
                </c:pt>
                <c:pt idx="1467">
                  <c:v>4.8577362860000002E-3</c:v>
                </c:pt>
                <c:pt idx="1468">
                  <c:v>4.8343589179999898E-3</c:v>
                </c:pt>
                <c:pt idx="1469">
                  <c:v>4.8110934019999999E-3</c:v>
                </c:pt>
                <c:pt idx="1470">
                  <c:v>4.7879392099999998E-3</c:v>
                </c:pt>
                <c:pt idx="1471">
                  <c:v>4.7648958140000001E-3</c:v>
                </c:pt>
                <c:pt idx="1472">
                  <c:v>4.7419626879999996E-3</c:v>
                </c:pt>
                <c:pt idx="1473">
                  <c:v>4.7191393139999899E-3</c:v>
                </c:pt>
                <c:pt idx="1474">
                  <c:v>4.6964251699999999E-3</c:v>
                </c:pt>
                <c:pt idx="1475">
                  <c:v>4.6738197379999997E-3</c:v>
                </c:pt>
                <c:pt idx="1476">
                  <c:v>4.651322506E-3</c:v>
                </c:pt>
                <c:pt idx="1477">
                  <c:v>4.6289329599999898E-3</c:v>
                </c:pt>
                <c:pt idx="1478">
                  <c:v>4.6066505879999997E-3</c:v>
                </c:pt>
                <c:pt idx="1479">
                  <c:v>4.5844748879999998E-3</c:v>
                </c:pt>
                <c:pt idx="1480">
                  <c:v>4.5624053479999998E-3</c:v>
                </c:pt>
                <c:pt idx="1481">
                  <c:v>4.5404414719999999E-3</c:v>
                </c:pt>
                <c:pt idx="1482">
                  <c:v>4.5185827539999997E-3</c:v>
                </c:pt>
                <c:pt idx="1483">
                  <c:v>4.4968286959999899E-3</c:v>
                </c:pt>
                <c:pt idx="1484">
                  <c:v>4.475178806E-3</c:v>
                </c:pt>
                <c:pt idx="1485">
                  <c:v>4.4536325879999897E-3</c:v>
                </c:pt>
                <c:pt idx="1486">
                  <c:v>4.4321895499999896E-3</c:v>
                </c:pt>
                <c:pt idx="1487">
                  <c:v>4.4108492039999997E-3</c:v>
                </c:pt>
                <c:pt idx="1488">
                  <c:v>4.3896110639999996E-3</c:v>
                </c:pt>
                <c:pt idx="1489">
                  <c:v>4.3684746439999998E-3</c:v>
                </c:pt>
                <c:pt idx="1490">
                  <c:v>4.3474394599999997E-3</c:v>
                </c:pt>
                <c:pt idx="1491">
                  <c:v>4.3265050359999899E-3</c:v>
                </c:pt>
                <c:pt idx="1492">
                  <c:v>4.3056708920000001E-3</c:v>
                </c:pt>
                <c:pt idx="1493">
                  <c:v>4.284936554E-3</c:v>
                </c:pt>
                <c:pt idx="1494">
                  <c:v>4.2643015459999899E-3</c:v>
                </c:pt>
                <c:pt idx="1495">
                  <c:v>4.2437653980000002E-3</c:v>
                </c:pt>
                <c:pt idx="1496">
                  <c:v>4.2233276419999998E-3</c:v>
                </c:pt>
                <c:pt idx="1497">
                  <c:v>4.2029878100000003E-3</c:v>
                </c:pt>
                <c:pt idx="1498">
                  <c:v>4.1827454399999998E-3</c:v>
                </c:pt>
                <c:pt idx="1499">
                  <c:v>4.16260006399999E-3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0A-4219-B4F8-BE3453833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029024"/>
        <c:axId val="260506416"/>
      </c:scatterChart>
      <c:valAx>
        <c:axId val="134029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60506416"/>
        <c:crosses val="autoZero"/>
        <c:crossBetween val="midCat"/>
      </c:valAx>
      <c:valAx>
        <c:axId val="26050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34029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203949592156207E-2"/>
          <c:y val="0.20269247450823646"/>
          <c:w val="0.86817863053791355"/>
          <c:h val="0.6461147261831010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[5]Trans!$AI$4</c:f>
              <c:strCache>
                <c:ptCount val="1"/>
                <c:pt idx="0">
                  <c:v>med</c:v>
                </c:pt>
              </c:strCache>
            </c:strRef>
          </c:tx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[5]Trans!$AH$5:$AH$58</c:f>
              <c:numCache>
                <c:formatCode>General</c:formatCode>
                <c:ptCount val="54"/>
                <c:pt idx="0">
                  <c:v>6.9444400000000001E-4</c:v>
                </c:pt>
                <c:pt idx="1">
                  <c:v>1.3888889999999999E-3</c:v>
                </c:pt>
                <c:pt idx="2">
                  <c:v>2.0833330000000001E-3</c:v>
                </c:pt>
                <c:pt idx="3">
                  <c:v>2.7777779999999998E-3</c:v>
                </c:pt>
                <c:pt idx="4">
                  <c:v>3.4722220000000001E-3</c:v>
                </c:pt>
                <c:pt idx="5">
                  <c:v>6.9444440000000001E-3</c:v>
                </c:pt>
                <c:pt idx="6">
                  <c:v>1.0416666999999999E-2</c:v>
                </c:pt>
                <c:pt idx="7">
                  <c:v>1.3888889E-2</c:v>
                </c:pt>
                <c:pt idx="8">
                  <c:v>1.7361110999999999E-2</c:v>
                </c:pt>
                <c:pt idx="9">
                  <c:v>2.0833332999999999E-2</c:v>
                </c:pt>
                <c:pt idx="10">
                  <c:v>2.7777777999999999E-2</c:v>
                </c:pt>
                <c:pt idx="11">
                  <c:v>3.4722221999999997E-2</c:v>
                </c:pt>
                <c:pt idx="12">
                  <c:v>4.1666666999999998E-2</c:v>
                </c:pt>
                <c:pt idx="13">
                  <c:v>6.25E-2</c:v>
                </c:pt>
                <c:pt idx="14">
                  <c:v>9.0277778000000003E-2</c:v>
                </c:pt>
                <c:pt idx="15">
                  <c:v>0.111111111</c:v>
                </c:pt>
                <c:pt idx="16">
                  <c:v>0.152777778</c:v>
                </c:pt>
                <c:pt idx="17">
                  <c:v>0.19444444399999999</c:v>
                </c:pt>
                <c:pt idx="18">
                  <c:v>0.215277778</c:v>
                </c:pt>
                <c:pt idx="19">
                  <c:v>0.25694444399999999</c:v>
                </c:pt>
                <c:pt idx="20">
                  <c:v>0.29861111099999998</c:v>
                </c:pt>
                <c:pt idx="21">
                  <c:v>0.34027777799999998</c:v>
                </c:pt>
                <c:pt idx="22">
                  <c:v>0.40277777799999998</c:v>
                </c:pt>
                <c:pt idx="23">
                  <c:v>0.48611111099999998</c:v>
                </c:pt>
                <c:pt idx="24">
                  <c:v>0.56944444400000005</c:v>
                </c:pt>
                <c:pt idx="25">
                  <c:v>0.61111111100000004</c:v>
                </c:pt>
                <c:pt idx="26">
                  <c:v>0.69444444400000005</c:v>
                </c:pt>
                <c:pt idx="27">
                  <c:v>0.90277777800000003</c:v>
                </c:pt>
                <c:pt idx="28">
                  <c:v>1.236111111</c:v>
                </c:pt>
                <c:pt idx="29">
                  <c:v>1.5694444439999999</c:v>
                </c:pt>
                <c:pt idx="30">
                  <c:v>1.736111111</c:v>
                </c:pt>
                <c:pt idx="31">
                  <c:v>2.0694444440000002</c:v>
                </c:pt>
                <c:pt idx="32">
                  <c:v>2.236111111</c:v>
                </c:pt>
                <c:pt idx="33">
                  <c:v>2.5694444440000002</c:v>
                </c:pt>
                <c:pt idx="34">
                  <c:v>2.9027777779999999</c:v>
                </c:pt>
                <c:pt idx="35">
                  <c:v>3</c:v>
                </c:pt>
                <c:pt idx="36">
                  <c:v>3.173611111</c:v>
                </c:pt>
                <c:pt idx="37">
                  <c:v>3.1875</c:v>
                </c:pt>
                <c:pt idx="38">
                  <c:v>3.201388889</c:v>
                </c:pt>
                <c:pt idx="39">
                  <c:v>3.2291666669999999</c:v>
                </c:pt>
                <c:pt idx="40">
                  <c:v>3.25</c:v>
                </c:pt>
                <c:pt idx="41">
                  <c:v>3.5</c:v>
                </c:pt>
                <c:pt idx="42">
                  <c:v>3.6666666669999999</c:v>
                </c:pt>
                <c:pt idx="43">
                  <c:v>4.6666666670000003</c:v>
                </c:pt>
                <c:pt idx="44">
                  <c:v>5.6666666670000003</c:v>
                </c:pt>
                <c:pt idx="45">
                  <c:v>6.6666666670000003</c:v>
                </c:pt>
                <c:pt idx="46">
                  <c:v>7.6666666670000003</c:v>
                </c:pt>
                <c:pt idx="47">
                  <c:v>8.6666666669999994</c:v>
                </c:pt>
                <c:pt idx="48">
                  <c:v>9.6666666669999994</c:v>
                </c:pt>
                <c:pt idx="49">
                  <c:v>10.66666667</c:v>
                </c:pt>
                <c:pt idx="50">
                  <c:v>11.66666667</c:v>
                </c:pt>
                <c:pt idx="51">
                  <c:v>12.66666667</c:v>
                </c:pt>
              </c:numCache>
            </c:numRef>
          </c:xVal>
          <c:yVal>
            <c:numRef>
              <c:f>[5]Trans!$AI$5:$AI$58</c:f>
              <c:numCache>
                <c:formatCode>General</c:formatCode>
                <c:ptCount val="54"/>
                <c:pt idx="0">
                  <c:v>10.050000000000001</c:v>
                </c:pt>
                <c:pt idx="1">
                  <c:v>10.039999999999999</c:v>
                </c:pt>
                <c:pt idx="2">
                  <c:v>10.02</c:v>
                </c:pt>
                <c:pt idx="3">
                  <c:v>10.01</c:v>
                </c:pt>
                <c:pt idx="4">
                  <c:v>10</c:v>
                </c:pt>
                <c:pt idx="5">
                  <c:v>9.9499999999999993</c:v>
                </c:pt>
                <c:pt idx="6">
                  <c:v>9.9</c:v>
                </c:pt>
                <c:pt idx="7">
                  <c:v>9.84</c:v>
                </c:pt>
                <c:pt idx="8">
                  <c:v>9.8000000000000007</c:v>
                </c:pt>
                <c:pt idx="9">
                  <c:v>9.75</c:v>
                </c:pt>
                <c:pt idx="10">
                  <c:v>9.68</c:v>
                </c:pt>
                <c:pt idx="11">
                  <c:v>9.61</c:v>
                </c:pt>
                <c:pt idx="12">
                  <c:v>9.57</c:v>
                </c:pt>
                <c:pt idx="13">
                  <c:v>9.4600000000000009</c:v>
                </c:pt>
                <c:pt idx="14">
                  <c:v>9.3699999999999992</c:v>
                </c:pt>
                <c:pt idx="15">
                  <c:v>9.32</c:v>
                </c:pt>
                <c:pt idx="16">
                  <c:v>9.25</c:v>
                </c:pt>
                <c:pt idx="17">
                  <c:v>9.1999999999999993</c:v>
                </c:pt>
                <c:pt idx="18">
                  <c:v>9.18</c:v>
                </c:pt>
                <c:pt idx="19">
                  <c:v>9.14</c:v>
                </c:pt>
                <c:pt idx="20">
                  <c:v>9.11</c:v>
                </c:pt>
                <c:pt idx="21">
                  <c:v>9.09</c:v>
                </c:pt>
                <c:pt idx="22">
                  <c:v>9.06</c:v>
                </c:pt>
                <c:pt idx="23">
                  <c:v>9.02</c:v>
                </c:pt>
                <c:pt idx="24">
                  <c:v>8.99</c:v>
                </c:pt>
                <c:pt idx="25">
                  <c:v>8.98</c:v>
                </c:pt>
                <c:pt idx="26">
                  <c:v>8.9600000000000009</c:v>
                </c:pt>
                <c:pt idx="27">
                  <c:v>8.91</c:v>
                </c:pt>
                <c:pt idx="28">
                  <c:v>8.85</c:v>
                </c:pt>
                <c:pt idx="29">
                  <c:v>8.8000000000000007</c:v>
                </c:pt>
                <c:pt idx="30">
                  <c:v>8.7799999999999994</c:v>
                </c:pt>
                <c:pt idx="31">
                  <c:v>8.73</c:v>
                </c:pt>
                <c:pt idx="32">
                  <c:v>8.7200000000000006</c:v>
                </c:pt>
                <c:pt idx="33">
                  <c:v>8.68</c:v>
                </c:pt>
                <c:pt idx="34">
                  <c:v>8.65</c:v>
                </c:pt>
                <c:pt idx="35">
                  <c:v>8.64</c:v>
                </c:pt>
                <c:pt idx="36">
                  <c:v>9.43</c:v>
                </c:pt>
                <c:pt idx="37">
                  <c:v>9.4499999999999993</c:v>
                </c:pt>
                <c:pt idx="38">
                  <c:v>9.4600000000000009</c:v>
                </c:pt>
                <c:pt idx="39">
                  <c:v>9.49</c:v>
                </c:pt>
                <c:pt idx="40">
                  <c:v>9.51</c:v>
                </c:pt>
                <c:pt idx="41">
                  <c:v>9.6300000000000008</c:v>
                </c:pt>
                <c:pt idx="42">
                  <c:v>9.67</c:v>
                </c:pt>
                <c:pt idx="43">
                  <c:v>9.7899999999999991</c:v>
                </c:pt>
                <c:pt idx="44">
                  <c:v>9.86</c:v>
                </c:pt>
                <c:pt idx="45">
                  <c:v>9.9</c:v>
                </c:pt>
                <c:pt idx="46">
                  <c:v>9.94</c:v>
                </c:pt>
                <c:pt idx="47">
                  <c:v>9.9700000000000006</c:v>
                </c:pt>
                <c:pt idx="48">
                  <c:v>9.99</c:v>
                </c:pt>
                <c:pt idx="49">
                  <c:v>10.01</c:v>
                </c:pt>
                <c:pt idx="50">
                  <c:v>10.029999999999999</c:v>
                </c:pt>
                <c:pt idx="51">
                  <c:v>10.050000000000001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C7-47BD-9891-30936A1FB9A1}"/>
            </c:ext>
          </c:extLst>
        </c:ser>
        <c:ser>
          <c:idx val="1"/>
          <c:order val="1"/>
          <c:tx>
            <c:strRef>
              <c:f>[5]Trans!$AL$4</c:f>
              <c:strCache>
                <c:ptCount val="1"/>
                <c:pt idx="0">
                  <c:v>mod</c:v>
                </c:pt>
              </c:strCache>
            </c:strRef>
          </c:tx>
          <c:marker>
            <c:symbol val="circle"/>
            <c:size val="6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[5]Trans!$AK$5:$AK$58</c:f>
              <c:numCache>
                <c:formatCode>General</c:formatCode>
                <c:ptCount val="54"/>
                <c:pt idx="0">
                  <c:v>0</c:v>
                </c:pt>
                <c:pt idx="1">
                  <c:v>2.6471348479400001E-2</c:v>
                </c:pt>
                <c:pt idx="2">
                  <c:v>6.6178373992399994E-2</c:v>
                </c:pt>
                <c:pt idx="3">
                  <c:v>0.1257389187813</c:v>
                </c:pt>
                <c:pt idx="4">
                  <c:v>0.21507972478869999</c:v>
                </c:pt>
                <c:pt idx="5">
                  <c:v>0.34909093379970002</c:v>
                </c:pt>
                <c:pt idx="6">
                  <c:v>0.55010771751400001</c:v>
                </c:pt>
                <c:pt idx="7">
                  <c:v>0.85163295269009998</c:v>
                </c:pt>
                <c:pt idx="8">
                  <c:v>1.3039207458496</c:v>
                </c:pt>
                <c:pt idx="9">
                  <c:v>1.9823524951935001</c:v>
                </c:pt>
                <c:pt idx="10">
                  <c:v>3</c:v>
                </c:pt>
                <c:pt idx="11">
                  <c:v>3.0882377624511999</c:v>
                </c:pt>
                <c:pt idx="12">
                  <c:v>3.2205944061278999</c:v>
                </c:pt>
                <c:pt idx="13">
                  <c:v>3.4191296100616002</c:v>
                </c:pt>
                <c:pt idx="14">
                  <c:v>3.7169322967528999</c:v>
                </c:pt>
                <c:pt idx="15">
                  <c:v>4.1636362075806002</c:v>
                </c:pt>
                <c:pt idx="16">
                  <c:v>4.8336920738220002</c:v>
                </c:pt>
                <c:pt idx="17">
                  <c:v>5.8387761116028001</c:v>
                </c:pt>
                <c:pt idx="18">
                  <c:v>7.3464021682739</c:v>
                </c:pt>
                <c:pt idx="19">
                  <c:v>9.6078414916991992</c:v>
                </c:pt>
                <c:pt idx="20">
                  <c:v>13</c:v>
                </c:pt>
              </c:numCache>
            </c:numRef>
          </c:xVal>
          <c:yVal>
            <c:numRef>
              <c:f>[5]Trans!$AL$5:$AL$58</c:f>
              <c:numCache>
                <c:formatCode>General</c:formatCode>
                <c:ptCount val="54"/>
                <c:pt idx="0">
                  <c:v>10.11101</c:v>
                </c:pt>
                <c:pt idx="1">
                  <c:v>10.07809</c:v>
                </c:pt>
                <c:pt idx="2">
                  <c:v>9.9716909999999999</c:v>
                </c:pt>
                <c:pt idx="3">
                  <c:v>9.7939410000000002</c:v>
                </c:pt>
                <c:pt idx="4">
                  <c:v>9.5787359999999993</c:v>
                </c:pt>
                <c:pt idx="5">
                  <c:v>9.3599409999999992</c:v>
                </c:pt>
                <c:pt idx="6">
                  <c:v>9.1565700000000003</c:v>
                </c:pt>
                <c:pt idx="7">
                  <c:v>8.9704770000000007</c:v>
                </c:pt>
                <c:pt idx="8">
                  <c:v>8.7909210000000009</c:v>
                </c:pt>
                <c:pt idx="9">
                  <c:v>8.6045409999999993</c:v>
                </c:pt>
                <c:pt idx="10">
                  <c:v>8.4055490000000006</c:v>
                </c:pt>
                <c:pt idx="11">
                  <c:v>8.5910810000000009</c:v>
                </c:pt>
                <c:pt idx="12">
                  <c:v>8.8755790000000001</c:v>
                </c:pt>
                <c:pt idx="13">
                  <c:v>9.1348850000000006</c:v>
                </c:pt>
                <c:pt idx="14">
                  <c:v>9.3333169999999992</c:v>
                </c:pt>
                <c:pt idx="15">
                  <c:v>9.483549</c:v>
                </c:pt>
                <c:pt idx="16">
                  <c:v>9.6087620000000005</c:v>
                </c:pt>
                <c:pt idx="17">
                  <c:v>9.7240400000000005</c:v>
                </c:pt>
                <c:pt idx="18">
                  <c:v>9.8320030000000003</c:v>
                </c:pt>
                <c:pt idx="19">
                  <c:v>9.92713</c:v>
                </c:pt>
                <c:pt idx="20">
                  <c:v>10.0024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FC7-47BD-9891-30936A1FB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34127"/>
        <c:axId val="527988384"/>
      </c:scatterChart>
      <c:valAx>
        <c:axId val="1992334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27988384"/>
        <c:crosses val="autoZero"/>
        <c:crossBetween val="midCat"/>
        <c:majorUnit val="1"/>
      </c:valAx>
      <c:valAx>
        <c:axId val="527988384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92334127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49689281264084423"/>
          <c:y val="2.6011592300962333E-3"/>
          <c:w val="0.49822834645669289"/>
          <c:h val="0.15023442544341964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6.1203949592156207E-2"/>
          <c:y val="0.20269247450823646"/>
          <c:w val="0.86817863053791355"/>
          <c:h val="0.6461147261831010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[5]Trans!$AI$4</c:f>
              <c:strCache>
                <c:ptCount val="1"/>
                <c:pt idx="0">
                  <c:v>med</c:v>
                </c:pt>
              </c:strCache>
              <c:extLst xmlns:c15="http://schemas.microsoft.com/office/drawing/2012/chart"/>
            </c:strRef>
          </c:tx>
          <c:marker>
            <c:symbol val="circle"/>
            <c:size val="5"/>
            <c:spPr>
              <a:noFill/>
              <a:ln w="9525">
                <a:solidFill>
                  <a:sysClr val="windowText" lastClr="000000"/>
                </a:solidFill>
              </a:ln>
              <a:effectLst/>
            </c:spPr>
          </c:marker>
          <c:xVal>
            <c:numRef>
              <c:f>[5]Trans!$AH$5:$AH$58</c:f>
              <c:numCache>
                <c:formatCode>General</c:formatCode>
                <c:ptCount val="54"/>
                <c:pt idx="0">
                  <c:v>6.9444400000000001E-4</c:v>
                </c:pt>
                <c:pt idx="1">
                  <c:v>1.3888889999999999E-3</c:v>
                </c:pt>
                <c:pt idx="2">
                  <c:v>2.0833330000000001E-3</c:v>
                </c:pt>
                <c:pt idx="3">
                  <c:v>2.7777779999999998E-3</c:v>
                </c:pt>
                <c:pt idx="4">
                  <c:v>3.4722220000000001E-3</c:v>
                </c:pt>
                <c:pt idx="5">
                  <c:v>6.9444440000000001E-3</c:v>
                </c:pt>
                <c:pt idx="6">
                  <c:v>1.0416666999999999E-2</c:v>
                </c:pt>
                <c:pt idx="7">
                  <c:v>1.3888889E-2</c:v>
                </c:pt>
                <c:pt idx="8">
                  <c:v>1.7361110999999999E-2</c:v>
                </c:pt>
                <c:pt idx="9">
                  <c:v>2.0833332999999999E-2</c:v>
                </c:pt>
                <c:pt idx="10">
                  <c:v>2.7777777999999999E-2</c:v>
                </c:pt>
                <c:pt idx="11">
                  <c:v>3.4722221999999997E-2</c:v>
                </c:pt>
                <c:pt idx="12">
                  <c:v>4.1666666999999998E-2</c:v>
                </c:pt>
                <c:pt idx="13">
                  <c:v>6.25E-2</c:v>
                </c:pt>
                <c:pt idx="14">
                  <c:v>9.0277778000000003E-2</c:v>
                </c:pt>
                <c:pt idx="15">
                  <c:v>0.111111111</c:v>
                </c:pt>
                <c:pt idx="16">
                  <c:v>0.152777778</c:v>
                </c:pt>
                <c:pt idx="17">
                  <c:v>0.19444444399999999</c:v>
                </c:pt>
                <c:pt idx="18">
                  <c:v>0.215277778</c:v>
                </c:pt>
                <c:pt idx="19">
                  <c:v>0.25694444399999999</c:v>
                </c:pt>
                <c:pt idx="20">
                  <c:v>0.29861111099999998</c:v>
                </c:pt>
                <c:pt idx="21">
                  <c:v>0.34027777799999998</c:v>
                </c:pt>
                <c:pt idx="22">
                  <c:v>0.40277777799999998</c:v>
                </c:pt>
                <c:pt idx="23">
                  <c:v>0.48611111099999998</c:v>
                </c:pt>
                <c:pt idx="24">
                  <c:v>0.56944444400000005</c:v>
                </c:pt>
                <c:pt idx="25">
                  <c:v>0.61111111100000004</c:v>
                </c:pt>
                <c:pt idx="26">
                  <c:v>0.69444444400000005</c:v>
                </c:pt>
                <c:pt idx="27">
                  <c:v>0.90277777800000003</c:v>
                </c:pt>
                <c:pt idx="28">
                  <c:v>1.236111111</c:v>
                </c:pt>
                <c:pt idx="29">
                  <c:v>1.5694444439999999</c:v>
                </c:pt>
                <c:pt idx="30">
                  <c:v>1.736111111</c:v>
                </c:pt>
                <c:pt idx="31">
                  <c:v>2.0694444440000002</c:v>
                </c:pt>
                <c:pt idx="32">
                  <c:v>2.236111111</c:v>
                </c:pt>
                <c:pt idx="33">
                  <c:v>2.5694444440000002</c:v>
                </c:pt>
                <c:pt idx="34">
                  <c:v>2.9027777779999999</c:v>
                </c:pt>
                <c:pt idx="35">
                  <c:v>3</c:v>
                </c:pt>
                <c:pt idx="36">
                  <c:v>3.173611111</c:v>
                </c:pt>
                <c:pt idx="37">
                  <c:v>3.1875</c:v>
                </c:pt>
                <c:pt idx="38">
                  <c:v>3.201388889</c:v>
                </c:pt>
                <c:pt idx="39">
                  <c:v>3.2291666669999999</c:v>
                </c:pt>
                <c:pt idx="40">
                  <c:v>3.25</c:v>
                </c:pt>
                <c:pt idx="41">
                  <c:v>3.5</c:v>
                </c:pt>
                <c:pt idx="42">
                  <c:v>3.6666666669999999</c:v>
                </c:pt>
                <c:pt idx="43">
                  <c:v>4.6666666670000003</c:v>
                </c:pt>
                <c:pt idx="44">
                  <c:v>5.6666666670000003</c:v>
                </c:pt>
                <c:pt idx="45">
                  <c:v>6.6666666670000003</c:v>
                </c:pt>
                <c:pt idx="46">
                  <c:v>7.6666666670000003</c:v>
                </c:pt>
                <c:pt idx="47">
                  <c:v>8.6666666669999994</c:v>
                </c:pt>
                <c:pt idx="48">
                  <c:v>9.6666666669999994</c:v>
                </c:pt>
                <c:pt idx="49">
                  <c:v>10.66666667</c:v>
                </c:pt>
                <c:pt idx="50">
                  <c:v>11.66666667</c:v>
                </c:pt>
                <c:pt idx="51">
                  <c:v>12.66666667</c:v>
                </c:pt>
              </c:numCache>
              <c:extLst xmlns:c15="http://schemas.microsoft.com/office/drawing/2012/chart"/>
            </c:numRef>
          </c:xVal>
          <c:yVal>
            <c:numRef>
              <c:f>[5]Trans!$AI$5:$AI$58</c:f>
              <c:numCache>
                <c:formatCode>General</c:formatCode>
                <c:ptCount val="54"/>
                <c:pt idx="0">
                  <c:v>10.050000000000001</c:v>
                </c:pt>
                <c:pt idx="1">
                  <c:v>10.039999999999999</c:v>
                </c:pt>
                <c:pt idx="2">
                  <c:v>10.02</c:v>
                </c:pt>
                <c:pt idx="3">
                  <c:v>10.01</c:v>
                </c:pt>
                <c:pt idx="4">
                  <c:v>10</c:v>
                </c:pt>
                <c:pt idx="5">
                  <c:v>9.9499999999999993</c:v>
                </c:pt>
                <c:pt idx="6">
                  <c:v>9.9</c:v>
                </c:pt>
                <c:pt idx="7">
                  <c:v>9.84</c:v>
                </c:pt>
                <c:pt idx="8">
                  <c:v>9.8000000000000007</c:v>
                </c:pt>
                <c:pt idx="9">
                  <c:v>9.75</c:v>
                </c:pt>
                <c:pt idx="10">
                  <c:v>9.68</c:v>
                </c:pt>
                <c:pt idx="11">
                  <c:v>9.61</c:v>
                </c:pt>
                <c:pt idx="12">
                  <c:v>9.57</c:v>
                </c:pt>
                <c:pt idx="13">
                  <c:v>9.4600000000000009</c:v>
                </c:pt>
                <c:pt idx="14">
                  <c:v>9.3699999999999992</c:v>
                </c:pt>
                <c:pt idx="15">
                  <c:v>9.32</c:v>
                </c:pt>
                <c:pt idx="16">
                  <c:v>9.25</c:v>
                </c:pt>
                <c:pt idx="17">
                  <c:v>9.1999999999999993</c:v>
                </c:pt>
                <c:pt idx="18">
                  <c:v>9.18</c:v>
                </c:pt>
                <c:pt idx="19">
                  <c:v>9.14</c:v>
                </c:pt>
                <c:pt idx="20">
                  <c:v>9.11</c:v>
                </c:pt>
                <c:pt idx="21">
                  <c:v>9.09</c:v>
                </c:pt>
                <c:pt idx="22">
                  <c:v>9.06</c:v>
                </c:pt>
                <c:pt idx="23">
                  <c:v>9.02</c:v>
                </c:pt>
                <c:pt idx="24">
                  <c:v>8.99</c:v>
                </c:pt>
                <c:pt idx="25">
                  <c:v>8.98</c:v>
                </c:pt>
                <c:pt idx="26">
                  <c:v>8.9600000000000009</c:v>
                </c:pt>
                <c:pt idx="27">
                  <c:v>8.91</c:v>
                </c:pt>
                <c:pt idx="28">
                  <c:v>8.85</c:v>
                </c:pt>
                <c:pt idx="29">
                  <c:v>8.8000000000000007</c:v>
                </c:pt>
                <c:pt idx="30">
                  <c:v>8.7799999999999994</c:v>
                </c:pt>
                <c:pt idx="31">
                  <c:v>8.73</c:v>
                </c:pt>
                <c:pt idx="32">
                  <c:v>8.7200000000000006</c:v>
                </c:pt>
                <c:pt idx="33">
                  <c:v>8.68</c:v>
                </c:pt>
                <c:pt idx="34">
                  <c:v>8.65</c:v>
                </c:pt>
                <c:pt idx="35">
                  <c:v>8.64</c:v>
                </c:pt>
                <c:pt idx="36">
                  <c:v>9.43</c:v>
                </c:pt>
                <c:pt idx="37">
                  <c:v>9.4499999999999993</c:v>
                </c:pt>
                <c:pt idx="38">
                  <c:v>9.4600000000000009</c:v>
                </c:pt>
                <c:pt idx="39">
                  <c:v>9.49</c:v>
                </c:pt>
                <c:pt idx="40">
                  <c:v>9.51</c:v>
                </c:pt>
                <c:pt idx="41">
                  <c:v>9.6300000000000008</c:v>
                </c:pt>
                <c:pt idx="42">
                  <c:v>9.67</c:v>
                </c:pt>
                <c:pt idx="43">
                  <c:v>9.7899999999999991</c:v>
                </c:pt>
                <c:pt idx="44">
                  <c:v>9.86</c:v>
                </c:pt>
                <c:pt idx="45">
                  <c:v>9.9</c:v>
                </c:pt>
                <c:pt idx="46">
                  <c:v>9.94</c:v>
                </c:pt>
                <c:pt idx="47">
                  <c:v>9.9700000000000006</c:v>
                </c:pt>
                <c:pt idx="48">
                  <c:v>9.99</c:v>
                </c:pt>
                <c:pt idx="49">
                  <c:v>10.01</c:v>
                </c:pt>
                <c:pt idx="50">
                  <c:v>10.029999999999999</c:v>
                </c:pt>
                <c:pt idx="51">
                  <c:v>10.050000000000001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85B7-4587-A2AC-4B59D54A5C43}"/>
            </c:ext>
          </c:extLst>
        </c:ser>
        <c:ser>
          <c:idx val="1"/>
          <c:order val="1"/>
          <c:tx>
            <c:strRef>
              <c:f>[5]Trans!$AL$4</c:f>
              <c:strCache>
                <c:ptCount val="1"/>
                <c:pt idx="0">
                  <c:v>mod</c:v>
                </c:pt>
              </c:strCache>
            </c:strRef>
          </c:tx>
          <c:marker>
            <c:symbol val="circle"/>
            <c:size val="6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[5]Trans!$AK$5:$AK$58</c:f>
              <c:numCache>
                <c:formatCode>General</c:formatCode>
                <c:ptCount val="54"/>
                <c:pt idx="0">
                  <c:v>0</c:v>
                </c:pt>
                <c:pt idx="1">
                  <c:v>2.6471348479400001E-2</c:v>
                </c:pt>
                <c:pt idx="2">
                  <c:v>6.6178373992399994E-2</c:v>
                </c:pt>
                <c:pt idx="3">
                  <c:v>0.1257389187813</c:v>
                </c:pt>
                <c:pt idx="4">
                  <c:v>0.21507972478869999</c:v>
                </c:pt>
                <c:pt idx="5">
                  <c:v>0.34909093379970002</c:v>
                </c:pt>
                <c:pt idx="6">
                  <c:v>0.55010771751400001</c:v>
                </c:pt>
                <c:pt idx="7">
                  <c:v>0.85163295269009998</c:v>
                </c:pt>
                <c:pt idx="8">
                  <c:v>1.3039207458496</c:v>
                </c:pt>
                <c:pt idx="9">
                  <c:v>1.9823524951935001</c:v>
                </c:pt>
                <c:pt idx="10">
                  <c:v>3</c:v>
                </c:pt>
                <c:pt idx="11">
                  <c:v>3.0882377624511999</c:v>
                </c:pt>
                <c:pt idx="12">
                  <c:v>3.2205944061278999</c:v>
                </c:pt>
                <c:pt idx="13">
                  <c:v>3.4191296100616002</c:v>
                </c:pt>
                <c:pt idx="14">
                  <c:v>3.7169322967528999</c:v>
                </c:pt>
                <c:pt idx="15">
                  <c:v>4.1636362075806002</c:v>
                </c:pt>
                <c:pt idx="16">
                  <c:v>4.8336920738220002</c:v>
                </c:pt>
                <c:pt idx="17">
                  <c:v>5.8387761116028001</c:v>
                </c:pt>
                <c:pt idx="18">
                  <c:v>7.3464021682739</c:v>
                </c:pt>
                <c:pt idx="19">
                  <c:v>9.6078414916991992</c:v>
                </c:pt>
                <c:pt idx="20">
                  <c:v>13</c:v>
                </c:pt>
              </c:numCache>
            </c:numRef>
          </c:xVal>
          <c:yVal>
            <c:numRef>
              <c:f>[5]Trans!$AL$5:$AL$58</c:f>
              <c:numCache>
                <c:formatCode>General</c:formatCode>
                <c:ptCount val="54"/>
                <c:pt idx="0">
                  <c:v>10.11101</c:v>
                </c:pt>
                <c:pt idx="1">
                  <c:v>10.07809</c:v>
                </c:pt>
                <c:pt idx="2">
                  <c:v>9.9716909999999999</c:v>
                </c:pt>
                <c:pt idx="3">
                  <c:v>9.7939410000000002</c:v>
                </c:pt>
                <c:pt idx="4">
                  <c:v>9.5787359999999993</c:v>
                </c:pt>
                <c:pt idx="5">
                  <c:v>9.3599409999999992</c:v>
                </c:pt>
                <c:pt idx="6">
                  <c:v>9.1565700000000003</c:v>
                </c:pt>
                <c:pt idx="7">
                  <c:v>8.9704770000000007</c:v>
                </c:pt>
                <c:pt idx="8">
                  <c:v>8.7909210000000009</c:v>
                </c:pt>
                <c:pt idx="9">
                  <c:v>8.6045409999999993</c:v>
                </c:pt>
                <c:pt idx="10">
                  <c:v>8.4055490000000006</c:v>
                </c:pt>
                <c:pt idx="11">
                  <c:v>8.5910810000000009</c:v>
                </c:pt>
                <c:pt idx="12">
                  <c:v>8.8755790000000001</c:v>
                </c:pt>
                <c:pt idx="13">
                  <c:v>9.1348850000000006</c:v>
                </c:pt>
                <c:pt idx="14">
                  <c:v>9.3333169999999992</c:v>
                </c:pt>
                <c:pt idx="15">
                  <c:v>9.483549</c:v>
                </c:pt>
                <c:pt idx="16">
                  <c:v>9.6087620000000005</c:v>
                </c:pt>
                <c:pt idx="17">
                  <c:v>9.7240400000000005</c:v>
                </c:pt>
                <c:pt idx="18">
                  <c:v>9.8320030000000003</c:v>
                </c:pt>
                <c:pt idx="19">
                  <c:v>9.92713</c:v>
                </c:pt>
                <c:pt idx="20">
                  <c:v>10.0024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B7-4587-A2AC-4B59D54A5C43}"/>
            </c:ext>
          </c:extLst>
        </c:ser>
        <c:ser>
          <c:idx val="2"/>
          <c:order val="2"/>
          <c:tx>
            <c:strRef>
              <c:f>[5]Trans!$AP$4</c:f>
              <c:strCache>
                <c:ptCount val="1"/>
                <c:pt idx="0">
                  <c:v>no</c:v>
                </c:pt>
              </c:strCache>
            </c:strRef>
          </c:tx>
          <c:marker>
            <c:symbol val="circle"/>
            <c:size val="5"/>
            <c:spPr>
              <a:noFill/>
              <a:ln w="9525">
                <a:solidFill>
                  <a:sysClr val="windowText" lastClr="000000"/>
                </a:solidFill>
              </a:ln>
              <a:effectLst/>
            </c:spPr>
          </c:marker>
          <c:xVal>
            <c:numRef>
              <c:f>[5]Trans!$AO$5:$AO$58</c:f>
              <c:numCache>
                <c:formatCode>General</c:formatCode>
                <c:ptCount val="54"/>
                <c:pt idx="0">
                  <c:v>0</c:v>
                </c:pt>
                <c:pt idx="1">
                  <c:v>2.6471348479400001E-2</c:v>
                </c:pt>
                <c:pt idx="2">
                  <c:v>6.6178373992399994E-2</c:v>
                </c:pt>
                <c:pt idx="3">
                  <c:v>0.1257389187813</c:v>
                </c:pt>
                <c:pt idx="4">
                  <c:v>0.21507972478869999</c:v>
                </c:pt>
                <c:pt idx="5">
                  <c:v>0.34909093379970002</c:v>
                </c:pt>
                <c:pt idx="6">
                  <c:v>0.55010771751400001</c:v>
                </c:pt>
                <c:pt idx="7">
                  <c:v>0.85163295269009998</c:v>
                </c:pt>
                <c:pt idx="8">
                  <c:v>1.3039207458496</c:v>
                </c:pt>
                <c:pt idx="9">
                  <c:v>1.9823524951935001</c:v>
                </c:pt>
                <c:pt idx="10">
                  <c:v>3</c:v>
                </c:pt>
                <c:pt idx="11">
                  <c:v>3.0882377624511999</c:v>
                </c:pt>
                <c:pt idx="12">
                  <c:v>3.2205944061278999</c:v>
                </c:pt>
                <c:pt idx="13">
                  <c:v>3.4191296100616002</c:v>
                </c:pt>
                <c:pt idx="14">
                  <c:v>3.7169322967528999</c:v>
                </c:pt>
                <c:pt idx="15">
                  <c:v>4.1636362075806002</c:v>
                </c:pt>
                <c:pt idx="16">
                  <c:v>4.8336920738220002</c:v>
                </c:pt>
                <c:pt idx="17">
                  <c:v>5.8387761116028001</c:v>
                </c:pt>
                <c:pt idx="18">
                  <c:v>7.3464021682739</c:v>
                </c:pt>
                <c:pt idx="19">
                  <c:v>9.6078414916991992</c:v>
                </c:pt>
                <c:pt idx="20">
                  <c:v>13</c:v>
                </c:pt>
              </c:numCache>
            </c:numRef>
          </c:xVal>
          <c:yVal>
            <c:numRef>
              <c:f>[5]Trans!$AP$5:$AP$58</c:f>
              <c:numCache>
                <c:formatCode>General</c:formatCode>
                <c:ptCount val="54"/>
                <c:pt idx="0">
                  <c:v>8.4197000000000006</c:v>
                </c:pt>
                <c:pt idx="1">
                  <c:v>8.3982589999999995</c:v>
                </c:pt>
                <c:pt idx="2">
                  <c:v>8.3374400000000009</c:v>
                </c:pt>
                <c:pt idx="3">
                  <c:v>8.2422450000000005</c:v>
                </c:pt>
                <c:pt idx="4">
                  <c:v>8.1278970000000008</c:v>
                </c:pt>
                <c:pt idx="5">
                  <c:v>8.0069189999999999</c:v>
                </c:pt>
                <c:pt idx="6">
                  <c:v>7.8868419999999997</c:v>
                </c:pt>
                <c:pt idx="7">
                  <c:v>7.7723519999999997</c:v>
                </c:pt>
                <c:pt idx="8">
                  <c:v>7.6672659999999997</c:v>
                </c:pt>
                <c:pt idx="9">
                  <c:v>7.574427</c:v>
                </c:pt>
                <c:pt idx="10">
                  <c:v>7.4937839999999998</c:v>
                </c:pt>
                <c:pt idx="11">
                  <c:v>7.6020159999999999</c:v>
                </c:pt>
                <c:pt idx="12">
                  <c:v>7.7602279999999997</c:v>
                </c:pt>
                <c:pt idx="13">
                  <c:v>7.912293</c:v>
                </c:pt>
                <c:pt idx="14">
                  <c:v>8.0420949999999998</c:v>
                </c:pt>
                <c:pt idx="15">
                  <c:v>8.1472929999999995</c:v>
                </c:pt>
                <c:pt idx="16">
                  <c:v>8.2276389999999999</c:v>
                </c:pt>
                <c:pt idx="17">
                  <c:v>8.2847849999999994</c:v>
                </c:pt>
                <c:pt idx="18">
                  <c:v>8.3236740000000005</c:v>
                </c:pt>
                <c:pt idx="19">
                  <c:v>8.3507660000000001</c:v>
                </c:pt>
                <c:pt idx="20">
                  <c:v>8.3709550000000004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B7-4587-A2AC-4B59D54A5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34127"/>
        <c:axId val="527988384"/>
        <c:extLst/>
      </c:scatterChart>
      <c:valAx>
        <c:axId val="1992334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27988384"/>
        <c:crosses val="autoZero"/>
        <c:crossBetween val="midCat"/>
        <c:majorUnit val="1"/>
      </c:valAx>
      <c:valAx>
        <c:axId val="52798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92334127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54318895755088858"/>
          <c:y val="2.6011592300962333E-3"/>
          <c:w val="0.45681104244911136"/>
          <c:h val="0.11863134295713035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101784589887777"/>
          <c:y val="0.13427045495774095"/>
          <c:w val="0.77769826576939727"/>
          <c:h val="0.70382395330866021"/>
        </c:manualLayout>
      </c:layout>
      <c:scatterChart>
        <c:scatterStyle val="smoothMarker"/>
        <c:varyColors val="0"/>
        <c:ser>
          <c:idx val="2"/>
          <c:order val="0"/>
          <c:tx>
            <c:v>MED_1</c:v>
          </c:tx>
          <c:marker>
            <c:symbol val="plus"/>
            <c:size val="6"/>
            <c:spPr>
              <a:noFill/>
              <a:ln>
                <a:solidFill>
                  <a:srgbClr val="FF0000"/>
                </a:solidFill>
              </a:ln>
            </c:spPr>
          </c:marker>
          <c:xVal>
            <c:numRef>
              <c:f>____IN_____!$KS$6:$KS$57</c:f>
            </c:numRef>
          </c:xVal>
          <c:yVal>
            <c:numRef>
              <c:f>____IN_____!$KH$6:$KH$41</c:f>
            </c:numRef>
          </c:yVal>
          <c:smooth val="1"/>
          <c:extLst>
            <c:ext xmlns:c16="http://schemas.microsoft.com/office/drawing/2014/chart" uri="{C3380CC4-5D6E-409C-BE32-E72D297353CC}">
              <c16:uniqueId val="{00000000-A9FD-4C74-8944-E4FD25F33AB3}"/>
            </c:ext>
          </c:extLst>
        </c:ser>
        <c:ser>
          <c:idx val="0"/>
          <c:order val="1"/>
          <c:tx>
            <c:v>MED_2</c:v>
          </c:tx>
          <c:marker>
            <c:symbol val="plus"/>
            <c:size val="5"/>
            <c:spPr>
              <a:noFill/>
              <a:ln w="3175">
                <a:solidFill>
                  <a:srgbClr val="00B050"/>
                </a:solidFill>
              </a:ln>
              <a:effectLst/>
            </c:spPr>
          </c:marker>
          <c:xVal>
            <c:numRef>
              <c:f>____IN_____!$KT$6:$KT$57</c:f>
            </c:numRef>
          </c:xVal>
          <c:yVal>
            <c:numRef>
              <c:f>____IN_____!$KH$6:$KH$57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A9FD-4C74-8944-E4FD25F33AB3}"/>
            </c:ext>
          </c:extLst>
        </c:ser>
        <c:ser>
          <c:idx val="3"/>
          <c:order val="2"/>
          <c:tx>
            <c:strRef>
              <c:f>____IN_____!$KR$4</c:f>
              <c:strCache>
                <c:ptCount val="1"/>
                <c:pt idx="0">
                  <c:v>med_F</c:v>
                </c:pt>
              </c:strCache>
              <c:extLst xmlns:c15="http://schemas.microsoft.com/office/drawing/2012/chart"/>
            </c:strRef>
          </c:tx>
          <c:marker>
            <c:symbol val="circle"/>
            <c:size val="4"/>
            <c:spPr>
              <a:noFill/>
              <a:ln>
                <a:solidFill>
                  <a:srgbClr val="0000FF"/>
                </a:solidFill>
              </a:ln>
            </c:spPr>
          </c:marker>
          <c:xVal>
            <c:numRef>
              <c:f>____IN_____!$KQ$6:$KQ$26</c:f>
              <c:extLst xmlns:c15="http://schemas.microsoft.com/office/drawing/2012/chart"/>
            </c:numRef>
          </c:xVal>
          <c:yVal>
            <c:numRef>
              <c:f>____IN_____!$KR$6:$KR$26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A9FD-4C74-8944-E4FD25F33AB3}"/>
            </c:ext>
          </c:extLst>
        </c:ser>
        <c:ser>
          <c:idx val="1"/>
          <c:order val="3"/>
          <c:tx>
            <c:strRef>
              <c:f>____IN_____!$KJ$5</c:f>
              <c:strCache>
                <c:ptCount val="1"/>
                <c:pt idx="0">
                  <c:v>MOD</c:v>
                </c:pt>
              </c:strCache>
            </c:strRef>
          </c:tx>
          <c:marker>
            <c:symbol val="circle"/>
            <c:size val="4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____IN_____!$KI$6:$KI$57</c:f>
            </c:numRef>
          </c:xVal>
          <c:yVal>
            <c:numRef>
              <c:f>____IN_____!$KJ$6:$KJ$57</c:f>
            </c:numRef>
          </c:yVal>
          <c:smooth val="1"/>
          <c:extLst>
            <c:ext xmlns:c16="http://schemas.microsoft.com/office/drawing/2014/chart" uri="{C3380CC4-5D6E-409C-BE32-E72D297353CC}">
              <c16:uniqueId val="{00000002-A9FD-4C74-8944-E4FD25F33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34127"/>
        <c:axId val="527988384"/>
        <c:extLst/>
      </c:scatterChart>
      <c:valAx>
        <c:axId val="1992334127"/>
        <c:scaling>
          <c:orientation val="minMax"/>
          <c:max val="3"/>
        </c:scaling>
        <c:delete val="0"/>
        <c:axPos val="b"/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27988384"/>
        <c:crosses val="autoZero"/>
        <c:crossBetween val="midCat"/>
        <c:majorUnit val="1"/>
      </c:valAx>
      <c:valAx>
        <c:axId val="527988384"/>
        <c:scaling>
          <c:orientation val="minMax"/>
          <c:max val="841"/>
          <c:min val="835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92334127"/>
        <c:crosses val="autoZero"/>
        <c:crossBetween val="midCat"/>
        <c:majorUnit val="2"/>
      </c:valAx>
      <c:spPr>
        <a:noFill/>
      </c:spPr>
    </c:plotArea>
    <c:legend>
      <c:legendPos val="t"/>
      <c:layout>
        <c:manualLayout>
          <c:xMode val="edge"/>
          <c:yMode val="edge"/>
          <c:x val="0.65982370726882911"/>
          <c:y val="0.45704854428543129"/>
          <c:w val="0.28090502142121071"/>
          <c:h val="0.30989970696393732"/>
        </c:manualLayout>
      </c:layout>
      <c:overlay val="0"/>
      <c:txPr>
        <a:bodyPr/>
        <a:lstStyle/>
        <a:p>
          <a:pPr>
            <a:defRPr sz="500"/>
          </a:pPr>
          <a:endParaRPr lang="LID4096"/>
        </a:p>
      </c:txPr>
    </c:legend>
    <c:plotVisOnly val="1"/>
    <c:dispBlanksAs val="gap"/>
    <c:showDLblsOverMax val="0"/>
    <c:extLst/>
  </c:chart>
  <c:spPr>
    <a:solidFill>
      <a:srgbClr val="FFFFFF"/>
    </a:solidFill>
    <a:ln w="3175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image" Target="../media/image1.png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514350</xdr:colOff>
      <xdr:row>8</xdr:row>
      <xdr:rowOff>0</xdr:rowOff>
    </xdr:from>
    <xdr:to>
      <xdr:col>17</xdr:col>
      <xdr:colOff>209550</xdr:colOff>
      <xdr:row>22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60CA57-627F-4407-AA68-B7058E222F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8</xdr:row>
      <xdr:rowOff>14288</xdr:rowOff>
    </xdr:from>
    <xdr:to>
      <xdr:col>9</xdr:col>
      <xdr:colOff>304800</xdr:colOff>
      <xdr:row>22</xdr:row>
      <xdr:rowOff>90488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98899E8-6217-4EE9-8A25-6218E4B75F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228600</xdr:colOff>
      <xdr:row>5</xdr:row>
      <xdr:rowOff>0</xdr:rowOff>
    </xdr:from>
    <xdr:to>
      <xdr:col>108</xdr:col>
      <xdr:colOff>533400</xdr:colOff>
      <xdr:row>19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4CEE92-1C07-4098-B898-461F99814E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52552</xdr:colOff>
      <xdr:row>30</xdr:row>
      <xdr:rowOff>65690</xdr:rowOff>
    </xdr:from>
    <xdr:to>
      <xdr:col>2</xdr:col>
      <xdr:colOff>367862</xdr:colOff>
      <xdr:row>33</xdr:row>
      <xdr:rowOff>78829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90E3F90-00D3-1E4A-7416-00509B1124C2}"/>
            </a:ext>
          </a:extLst>
        </xdr:cNvPr>
        <xdr:cNvSpPr txBox="1"/>
      </xdr:nvSpPr>
      <xdr:spPr>
        <a:xfrm>
          <a:off x="52552" y="1780190"/>
          <a:ext cx="748862" cy="3087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A_XY.csv</a:t>
          </a:r>
          <a:endParaRPr lang="LID4096" sz="1100" b="1"/>
        </a:p>
      </xdr:txBody>
    </xdr:sp>
    <xdr:clientData/>
  </xdr:twoCellAnchor>
  <xdr:twoCellAnchor>
    <xdr:from>
      <xdr:col>95</xdr:col>
      <xdr:colOff>44198</xdr:colOff>
      <xdr:row>36</xdr:row>
      <xdr:rowOff>24158</xdr:rowOff>
    </xdr:from>
    <xdr:to>
      <xdr:col>97</xdr:col>
      <xdr:colOff>117846</xdr:colOff>
      <xdr:row>41</xdr:row>
      <xdr:rowOff>50433</xdr:rowOff>
    </xdr:to>
    <xdr:sp macro="" textlink="">
      <xdr:nvSpPr>
        <xdr:cNvPr id="7" name="Arrow: Down 6">
          <a:extLst>
            <a:ext uri="{FF2B5EF4-FFF2-40B4-BE49-F238E27FC236}">
              <a16:creationId xmlns:a16="http://schemas.microsoft.com/office/drawing/2014/main" id="{BB38CB1A-9EB4-7170-1D64-4A2FABB08406}"/>
            </a:ext>
          </a:extLst>
        </xdr:cNvPr>
        <xdr:cNvSpPr/>
      </xdr:nvSpPr>
      <xdr:spPr>
        <a:xfrm rot="4131114">
          <a:off x="9504203" y="2519670"/>
          <a:ext cx="518948" cy="336406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60155</xdr:colOff>
      <xdr:row>316</xdr:row>
      <xdr:rowOff>40103</xdr:rowOff>
    </xdr:from>
    <xdr:to>
      <xdr:col>36</xdr:col>
      <xdr:colOff>190499</xdr:colOff>
      <xdr:row>320</xdr:row>
      <xdr:rowOff>60156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A8DD9E0-4314-431F-9D1C-ABC6AD9BFC05}"/>
            </a:ext>
          </a:extLst>
        </xdr:cNvPr>
        <xdr:cNvGrpSpPr>
          <a:grpSpLocks noChangeAspect="1"/>
        </xdr:cNvGrpSpPr>
      </xdr:nvGrpSpPr>
      <xdr:grpSpPr>
        <a:xfrm>
          <a:off x="745955" y="24452678"/>
          <a:ext cx="397045" cy="324853"/>
          <a:chOff x="5805237" y="398443"/>
          <a:chExt cx="2115553" cy="557340"/>
        </a:xfrm>
      </xdr:grpSpPr>
      <xdr:grpSp>
        <xdr:nvGrpSpPr>
          <xdr:cNvPr id="4" name="Group 3">
            <a:extLst>
              <a:ext uri="{FF2B5EF4-FFF2-40B4-BE49-F238E27FC236}">
                <a16:creationId xmlns:a16="http://schemas.microsoft.com/office/drawing/2014/main" id="{DEFB949B-D775-7465-B5C5-077245B749BB}"/>
              </a:ext>
            </a:extLst>
          </xdr:cNvPr>
          <xdr:cNvGrpSpPr>
            <a:grpSpLocks noChangeAspect="1"/>
          </xdr:cNvGrpSpPr>
        </xdr:nvGrpSpPr>
        <xdr:grpSpPr>
          <a:xfrm>
            <a:off x="5805237" y="398443"/>
            <a:ext cx="2115553" cy="557340"/>
            <a:chOff x="4612105" y="1281288"/>
            <a:chExt cx="2767263" cy="729034"/>
          </a:xfrm>
        </xdr:grpSpPr>
        <xdr:sp macro="" textlink="">
          <xdr:nvSpPr>
            <xdr:cNvPr id="15" name="Rectangle 14">
              <a:extLst>
                <a:ext uri="{FF2B5EF4-FFF2-40B4-BE49-F238E27FC236}">
                  <a16:creationId xmlns:a16="http://schemas.microsoft.com/office/drawing/2014/main" id="{F78BD922-9A97-C97C-79DB-63BFADCE2928}"/>
                </a:ext>
              </a:extLst>
            </xdr:cNvPr>
            <xdr:cNvSpPr/>
          </xdr:nvSpPr>
          <xdr:spPr>
            <a:xfrm>
              <a:off x="4612105" y="1281288"/>
              <a:ext cx="2767263" cy="729034"/>
            </a:xfrm>
            <a:prstGeom prst="rect">
              <a:avLst/>
            </a:prstGeom>
            <a:solidFill>
              <a:schemeClr val="bg1"/>
            </a:solidFill>
            <a:ln w="6350"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pic>
          <xdr:nvPicPr>
            <xdr:cNvPr id="16" name="Picture 15">
              <a:extLst>
                <a:ext uri="{FF2B5EF4-FFF2-40B4-BE49-F238E27FC236}">
                  <a16:creationId xmlns:a16="http://schemas.microsoft.com/office/drawing/2014/main" id="{E595314C-4246-6C41-DCA3-2186F569583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4627145" y="1285362"/>
              <a:ext cx="2712877" cy="708045"/>
            </a:xfrm>
            <a:prstGeom prst="rect">
              <a:avLst/>
            </a:prstGeom>
          </xdr:spPr>
        </xdr:pic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id="{5D26E82F-7C6B-F6ED-DC7A-714C48EF0234}"/>
                </a:ext>
              </a:extLst>
            </xdr:cNvPr>
            <xdr:cNvSpPr txBox="1"/>
          </xdr:nvSpPr>
          <xdr:spPr>
            <a:xfrm>
              <a:off x="6918157" y="1292391"/>
              <a:ext cx="446172" cy="205539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r"/>
              <a:endParaRPr lang="LID4096" sz="1100"/>
            </a:p>
          </xdr:txBody>
        </xdr:sp>
      </xdr:grp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784CA1A0-42C1-F04C-2DC8-7AFFBBE76358}"/>
              </a:ext>
            </a:extLst>
          </xdr:cNvPr>
          <xdr:cNvSpPr txBox="1"/>
        </xdr:nvSpPr>
        <xdr:spPr>
          <a:xfrm>
            <a:off x="5840329" y="590845"/>
            <a:ext cx="2070434" cy="157133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r"/>
            <a:endParaRPr lang="LID4096" sz="1100"/>
          </a:p>
        </xdr:txBody>
      </xdr:sp>
      <xdr:sp macro="" textlink="">
        <xdr:nvSpPr>
          <xdr:cNvPr id="13" name="TextBox 12">
            <a:extLst>
              <a:ext uri="{FF2B5EF4-FFF2-40B4-BE49-F238E27FC236}">
                <a16:creationId xmlns:a16="http://schemas.microsoft.com/office/drawing/2014/main" id="{221AD995-B2FC-8C2D-539C-7A08BAB08E3B}"/>
              </a:ext>
            </a:extLst>
          </xdr:cNvPr>
          <xdr:cNvSpPr txBox="1"/>
        </xdr:nvSpPr>
        <xdr:spPr>
          <a:xfrm>
            <a:off x="5853376" y="568028"/>
            <a:ext cx="1439918" cy="16791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en-US" sz="1100" b="0" i="0" u="none" strike="noStrike" baseline="0">
                <a:solidFill>
                  <a:srgbClr val="FF0000"/>
                </a:solidFill>
                <a:latin typeface="+mn-lt"/>
                <a:ea typeface="+mn-ea"/>
                <a:cs typeface="+mn-cs"/>
              </a:rPr>
              <a:t>Freundlich sorption</a:t>
            </a:r>
            <a:endParaRPr lang="LID4096" sz="1100">
              <a:solidFill>
                <a:srgbClr val="FF0000"/>
              </a:solidFill>
            </a:endParaRPr>
          </a:p>
        </xdr:txBody>
      </xdr:sp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755CC8BF-B8EE-CC30-EDE7-848AA6BA78A8}"/>
              </a:ext>
            </a:extLst>
          </xdr:cNvPr>
          <xdr:cNvSpPr txBox="1"/>
        </xdr:nvSpPr>
        <xdr:spPr>
          <a:xfrm>
            <a:off x="6720117" y="561002"/>
            <a:ext cx="1119236" cy="1726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r"/>
            <a:r>
              <a:rPr lang="en-US" sz="1100" b="0" i="0" u="none" strike="noStrike" baseline="0">
                <a:solidFill>
                  <a:srgbClr val="0000FF"/>
                </a:solidFill>
                <a:latin typeface="+mn-lt"/>
                <a:ea typeface="+mn-ea"/>
                <a:cs typeface="+mn-cs"/>
              </a:rPr>
              <a:t>langmuir</a:t>
            </a:r>
            <a:endParaRPr lang="LID4096" sz="1100">
              <a:solidFill>
                <a:srgbClr val="0000FF"/>
              </a:solidFill>
            </a:endParaRPr>
          </a:p>
        </xdr:txBody>
      </xdr:sp>
    </xdr:grpSp>
    <xdr:clientData/>
  </xdr:twoCellAnchor>
  <xdr:twoCellAnchor>
    <xdr:from>
      <xdr:col>3</xdr:col>
      <xdr:colOff>41333</xdr:colOff>
      <xdr:row>0</xdr:row>
      <xdr:rowOff>24192</xdr:rowOff>
    </xdr:from>
    <xdr:to>
      <xdr:col>312</xdr:col>
      <xdr:colOff>10026</xdr:colOff>
      <xdr:row>0</xdr:row>
      <xdr:rowOff>24192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50BCCF25-9E31-93E4-7767-91E5CD65BA8A}"/>
            </a:ext>
          </a:extLst>
        </xdr:cNvPr>
        <xdr:cNvSpPr txBox="1"/>
      </xdr:nvSpPr>
      <xdr:spPr>
        <a:xfrm>
          <a:off x="678004" y="24192"/>
          <a:ext cx="8240404" cy="0"/>
        </a:xfrm>
        <a:prstGeom prst="rect">
          <a:avLst/>
        </a:prstGeom>
        <a:solidFill>
          <a:schemeClr val="accent2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lIns="0" tIns="0" rIns="0" bIns="0" rtlCol="0" anchor="t">
          <a:noAutofit/>
        </a:bodyPr>
        <a:lstStyle/>
        <a:p>
          <a:pPr algn="l"/>
          <a:r>
            <a:rPr lang="en-US" sz="200"/>
            <a:t>www.betami.com.br</a:t>
          </a:r>
        </a:p>
      </xdr:txBody>
    </xdr:sp>
    <xdr:clientData/>
  </xdr:twoCellAnchor>
  <xdr:twoCellAnchor>
    <xdr:from>
      <xdr:col>3</xdr:col>
      <xdr:colOff>12423</xdr:colOff>
      <xdr:row>0</xdr:row>
      <xdr:rowOff>1</xdr:rowOff>
    </xdr:from>
    <xdr:to>
      <xdr:col>3</xdr:col>
      <xdr:colOff>841513</xdr:colOff>
      <xdr:row>1</xdr:row>
      <xdr:rowOff>49697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80ACA016-61A2-46F2-BADA-7F1196E9E666}"/>
            </a:ext>
          </a:extLst>
        </xdr:cNvPr>
        <xdr:cNvSpPr/>
      </xdr:nvSpPr>
      <xdr:spPr>
        <a:xfrm>
          <a:off x="451401" y="1"/>
          <a:ext cx="829090" cy="78685"/>
        </a:xfrm>
        <a:prstGeom prst="rect">
          <a:avLst/>
        </a:prstGeom>
        <a:solidFill>
          <a:srgbClr val="FFFFFF">
            <a:alpha val="1176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3</xdr:col>
      <xdr:colOff>0</xdr:colOff>
      <xdr:row>0</xdr:row>
      <xdr:rowOff>0</xdr:rowOff>
    </xdr:from>
    <xdr:to>
      <xdr:col>3</xdr:col>
      <xdr:colOff>829090</xdr:colOff>
      <xdr:row>1</xdr:row>
      <xdr:rowOff>49696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E69506F5-1EC6-4B20-BC02-D98CE68AF122}"/>
            </a:ext>
          </a:extLst>
        </xdr:cNvPr>
        <xdr:cNvSpPr/>
      </xdr:nvSpPr>
      <xdr:spPr>
        <a:xfrm>
          <a:off x="438978" y="0"/>
          <a:ext cx="829090" cy="78685"/>
        </a:xfrm>
        <a:prstGeom prst="rect">
          <a:avLst/>
        </a:prstGeom>
        <a:solidFill>
          <a:srgbClr val="FFFFFF">
            <a:alpha val="1176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3</xdr:col>
      <xdr:colOff>15734</xdr:colOff>
      <xdr:row>0</xdr:row>
      <xdr:rowOff>3313</xdr:rowOff>
    </xdr:from>
    <xdr:to>
      <xdr:col>3</xdr:col>
      <xdr:colOff>844824</xdr:colOff>
      <xdr:row>1</xdr:row>
      <xdr:rowOff>53009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1335608F-5714-45B8-AB4F-8AD24F35157F}"/>
            </a:ext>
          </a:extLst>
        </xdr:cNvPr>
        <xdr:cNvSpPr/>
      </xdr:nvSpPr>
      <xdr:spPr>
        <a:xfrm>
          <a:off x="454712" y="3313"/>
          <a:ext cx="829090" cy="78685"/>
        </a:xfrm>
        <a:prstGeom prst="rect">
          <a:avLst/>
        </a:prstGeom>
        <a:solidFill>
          <a:srgbClr val="FFFFFF">
            <a:alpha val="1176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3</xdr:col>
      <xdr:colOff>8282</xdr:colOff>
      <xdr:row>0</xdr:row>
      <xdr:rowOff>4142</xdr:rowOff>
    </xdr:from>
    <xdr:to>
      <xdr:col>3</xdr:col>
      <xdr:colOff>408747</xdr:colOff>
      <xdr:row>1</xdr:row>
      <xdr:rowOff>53838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4A4A847E-1291-4B92-A084-706C2A9FDE4C}"/>
            </a:ext>
          </a:extLst>
        </xdr:cNvPr>
        <xdr:cNvSpPr/>
      </xdr:nvSpPr>
      <xdr:spPr>
        <a:xfrm>
          <a:off x="522632" y="4142"/>
          <a:ext cx="400465" cy="78271"/>
        </a:xfrm>
        <a:prstGeom prst="rect">
          <a:avLst/>
        </a:prstGeom>
        <a:solidFill>
          <a:srgbClr val="FFFFFF">
            <a:alpha val="1176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295</xdr:col>
      <xdr:colOff>0</xdr:colOff>
      <xdr:row>16</xdr:row>
      <xdr:rowOff>7328</xdr:rowOff>
    </xdr:from>
    <xdr:to>
      <xdr:col>295</xdr:col>
      <xdr:colOff>0</xdr:colOff>
      <xdr:row>45</xdr:row>
      <xdr:rowOff>49374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FFC6E2C5-17F9-4E76-85F1-C412BC5A47B0}"/>
            </a:ext>
          </a:extLst>
        </xdr:cNvPr>
        <xdr:cNvGrpSpPr/>
      </xdr:nvGrpSpPr>
      <xdr:grpSpPr>
        <a:xfrm>
          <a:off x="8229600" y="1178903"/>
          <a:ext cx="0" cy="2251846"/>
          <a:chOff x="7809350" y="3626828"/>
          <a:chExt cx="3021908" cy="3654219"/>
        </a:xfrm>
      </xdr:grpSpPr>
      <xdr:grpSp>
        <xdr:nvGrpSpPr>
          <xdr:cNvPr id="36" name="Group 35">
            <a:extLst>
              <a:ext uri="{FF2B5EF4-FFF2-40B4-BE49-F238E27FC236}">
                <a16:creationId xmlns:a16="http://schemas.microsoft.com/office/drawing/2014/main" id="{A02DBB63-279B-C20E-FA35-8043006402D4}"/>
              </a:ext>
            </a:extLst>
          </xdr:cNvPr>
          <xdr:cNvGrpSpPr/>
        </xdr:nvGrpSpPr>
        <xdr:grpSpPr>
          <a:xfrm>
            <a:off x="7809350" y="3626828"/>
            <a:ext cx="3021908" cy="3654219"/>
            <a:chOff x="7809350" y="3626828"/>
            <a:chExt cx="3021908" cy="3654219"/>
          </a:xfrm>
        </xdr:grpSpPr>
        <xdr:grpSp>
          <xdr:nvGrpSpPr>
            <xdr:cNvPr id="38" name="Group 37">
              <a:extLst>
                <a:ext uri="{FF2B5EF4-FFF2-40B4-BE49-F238E27FC236}">
                  <a16:creationId xmlns:a16="http://schemas.microsoft.com/office/drawing/2014/main" id="{E75D3213-785F-E98A-EC73-A721DA774561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7809350" y="3626828"/>
              <a:ext cx="3021908" cy="3654219"/>
              <a:chOff x="455597" y="622789"/>
              <a:chExt cx="4130652" cy="3191751"/>
            </a:xfrm>
          </xdr:grpSpPr>
          <xdr:graphicFrame macro="">
            <xdr:nvGraphicFramePr>
              <xdr:cNvPr id="40" name="Chart 39">
                <a:extLst>
                  <a:ext uri="{FF2B5EF4-FFF2-40B4-BE49-F238E27FC236}">
                    <a16:creationId xmlns:a16="http://schemas.microsoft.com/office/drawing/2014/main" id="{1868B3A1-B550-D838-0D9D-AC6B3FDFFC68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455597" y="2217188"/>
              <a:ext cx="4124654" cy="159735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2"/>
              </a:graphicData>
            </a:graphic>
          </xdr:graphicFrame>
          <xdr:graphicFrame macro="">
            <xdr:nvGraphicFramePr>
              <xdr:cNvPr id="41" name="Chart 40">
                <a:extLst>
                  <a:ext uri="{FF2B5EF4-FFF2-40B4-BE49-F238E27FC236}">
                    <a16:creationId xmlns:a16="http://schemas.microsoft.com/office/drawing/2014/main" id="{EAE1BE3A-3E0E-8127-12E1-844472A44CDD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461596" y="622789"/>
              <a:ext cx="4124653" cy="159735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3"/>
              </a:graphicData>
            </a:graphic>
          </xdr:graphicFrame>
        </xdr:grpSp>
        <xdr:sp macro="" textlink="">
          <xdr:nvSpPr>
            <xdr:cNvPr id="39" name="TextBox 38">
              <a:extLst>
                <a:ext uri="{FF2B5EF4-FFF2-40B4-BE49-F238E27FC236}">
                  <a16:creationId xmlns:a16="http://schemas.microsoft.com/office/drawing/2014/main" id="{955804C8-B9AD-6991-75D7-342EA2BF1D3F}"/>
                </a:ext>
              </a:extLst>
            </xdr:cNvPr>
            <xdr:cNvSpPr txBox="1"/>
          </xdr:nvSpPr>
          <xdr:spPr>
            <a:xfrm>
              <a:off x="8037633" y="3670789"/>
              <a:ext cx="1223597" cy="23446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pt-BR" sz="1100"/>
                <a:t>Teady__Transient</a:t>
              </a:r>
              <a:endParaRPr lang="LID4096" sz="1100"/>
            </a:p>
          </xdr:txBody>
        </xdr:sp>
      </xdr:grpSp>
      <xdr:sp macro="" textlink="">
        <xdr:nvSpPr>
          <xdr:cNvPr id="37" name="TextBox 36">
            <a:extLst>
              <a:ext uri="{FF2B5EF4-FFF2-40B4-BE49-F238E27FC236}">
                <a16:creationId xmlns:a16="http://schemas.microsoft.com/office/drawing/2014/main" id="{CF65BEC3-22D1-F537-78F4-631A78630BFA}"/>
              </a:ext>
            </a:extLst>
          </xdr:cNvPr>
          <xdr:cNvSpPr txBox="1"/>
        </xdr:nvSpPr>
        <xdr:spPr>
          <a:xfrm>
            <a:off x="8081597" y="5495192"/>
            <a:ext cx="710712" cy="23446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pt-BR" sz="1100"/>
              <a:t>Fixo</a:t>
            </a:r>
            <a:endParaRPr lang="LID4096" sz="1100"/>
          </a:p>
        </xdr:txBody>
      </xdr:sp>
    </xdr:grpSp>
    <xdr:clientData/>
  </xdr:twoCellAnchor>
  <xdr:twoCellAnchor>
    <xdr:from>
      <xdr:col>279</xdr:col>
      <xdr:colOff>319089</xdr:colOff>
      <xdr:row>29</xdr:row>
      <xdr:rowOff>28575</xdr:rowOff>
    </xdr:from>
    <xdr:to>
      <xdr:col>289</xdr:col>
      <xdr:colOff>121319</xdr:colOff>
      <xdr:row>36</xdr:row>
      <xdr:rowOff>61912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6DF440F8-79C0-4714-B686-D609D8FA2E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285</xdr:col>
      <xdr:colOff>38101</xdr:colOff>
      <xdr:row>10</xdr:row>
      <xdr:rowOff>9525</xdr:rowOff>
    </xdr:from>
    <xdr:to>
      <xdr:col>289</xdr:col>
      <xdr:colOff>71439</xdr:colOff>
      <xdr:row>12</xdr:row>
      <xdr:rowOff>52388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TextBox 60">
              <a:extLst>
                <a:ext uri="{FF2B5EF4-FFF2-40B4-BE49-F238E27FC236}">
                  <a16:creationId xmlns:a16="http://schemas.microsoft.com/office/drawing/2014/main" id="{D5038F40-407C-7603-765B-FE9DEBC35A54}"/>
                </a:ext>
              </a:extLst>
            </xdr:cNvPr>
            <xdr:cNvSpPr txBox="1"/>
          </xdr:nvSpPr>
          <xdr:spPr>
            <a:xfrm>
              <a:off x="10258426" y="895350"/>
              <a:ext cx="871538" cy="233363"/>
            </a:xfrm>
            <a:prstGeom prst="rect">
              <a:avLst/>
            </a:prstGeom>
            <a:solidFill>
              <a:schemeClr val="bg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ctr" anchorCtr="0">
              <a:noAutofit/>
            </a:bodyPr>
            <a:lstStyle/>
            <a:p>
              <a:pPr algn="l"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500" i="1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50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∆</m:t>
                        </m:r>
                        <m:r>
                          <m:rPr>
                            <m:sty m:val="p"/>
                          </m:rPr>
                          <a:rPr lang="pt-BR" sz="500" b="0" i="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t</m:t>
                        </m:r>
                      </m:e>
                      <m:sub>
                        <m:r>
                          <a:rPr lang="pt-BR" sz="500" b="0" i="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t-BR" sz="500" b="0" i="0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m:rPr>
                        <m:sty m:val="p"/>
                      </m:rPr>
                      <a:rPr lang="pt-BR" sz="500" b="0" i="0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perlen</m:t>
                    </m:r>
                    <m:f>
                      <m:fPr>
                        <m:ctrlPr>
                          <a:rPr lang="pt-BR" sz="500" b="0" i="1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BR" sz="500" b="0" i="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tsmult</m:t>
                        </m:r>
                        <m:r>
                          <a:rPr lang="pt-BR" sz="500" b="0" i="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−1</m:t>
                        </m:r>
                      </m:num>
                      <m:den>
                        <m:sSup>
                          <m:sSupPr>
                            <m:ctrlPr>
                              <a:rPr lang="pt-BR" sz="500" b="0" i="1">
                                <a:solidFill>
                                  <a:schemeClr val="tx1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pt-BR" sz="5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tsmult</m:t>
                            </m:r>
                          </m:e>
                          <m:sup>
                            <m:r>
                              <m:rPr>
                                <m:sty m:val="p"/>
                              </m:rPr>
                              <a:rPr lang="pt-BR" sz="500" b="0" i="0">
                                <a:solidFill>
                                  <a:schemeClr val="tx1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nstp</m:t>
                            </m:r>
                          </m:sup>
                        </m:sSup>
                        <m:r>
                          <a:rPr lang="pt-BR" sz="5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den>
                    </m:f>
                  </m:oMath>
                </m:oMathPara>
              </a14:m>
              <a:endParaRPr lang="LID4096" sz="500" i="0">
                <a:solidFill>
                  <a:schemeClr val="tx1"/>
                </a:solidFill>
              </a:endParaRPr>
            </a:p>
          </xdr:txBody>
        </xdr:sp>
      </mc:Choice>
      <mc:Fallback xmlns="">
        <xdr:sp macro="" textlink="">
          <xdr:nvSpPr>
            <xdr:cNvPr id="61" name="TextBox 60">
              <a:extLst>
                <a:ext uri="{FF2B5EF4-FFF2-40B4-BE49-F238E27FC236}">
                  <a16:creationId xmlns:a16="http://schemas.microsoft.com/office/drawing/2014/main" id="{D5038F40-407C-7603-765B-FE9DEBC35A54}"/>
                </a:ext>
              </a:extLst>
            </xdr:cNvPr>
            <xdr:cNvSpPr txBox="1"/>
          </xdr:nvSpPr>
          <xdr:spPr>
            <a:xfrm>
              <a:off x="10258426" y="895350"/>
              <a:ext cx="871538" cy="233363"/>
            </a:xfrm>
            <a:prstGeom prst="rect">
              <a:avLst/>
            </a:prstGeom>
            <a:solidFill>
              <a:schemeClr val="bg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ctr" anchorCtr="0">
              <a:noAutofit/>
            </a:bodyPr>
            <a:lstStyle/>
            <a:p>
              <a:pPr algn="l"/>
              <a:r>
                <a:rPr lang="en-US" sz="5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〖</a:t>
              </a:r>
              <a:r>
                <a:rPr lang="en-US" sz="5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∆</a:t>
              </a:r>
              <a:r>
                <a:rPr lang="pt-BR" sz="5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t</a:t>
              </a:r>
              <a:r>
                <a:rPr lang="en-US" sz="5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〗_</a:t>
              </a:r>
              <a:r>
                <a:rPr lang="pt-BR" sz="5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1=perlen (tsmult−1)/(</a:t>
              </a:r>
              <a:r>
                <a:rPr lang="pt-BR" sz="5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tsmult</a:t>
              </a:r>
              <a:r>
                <a:rPr lang="pt-BR" sz="5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^</a:t>
              </a:r>
              <a:r>
                <a:rPr lang="pt-BR" sz="5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nstp</a:t>
              </a:r>
              <a:r>
                <a:rPr lang="pt-BR" sz="5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−1</a:t>
              </a:r>
              <a:r>
                <a:rPr lang="pt-BR" sz="5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endParaRPr lang="LID4096" sz="500" i="0">
                <a:solidFill>
                  <a:schemeClr val="tx1"/>
                </a:solidFill>
              </a:endParaRPr>
            </a:p>
          </xdr:txBody>
        </xdr:sp>
      </mc:Fallback>
    </mc:AlternateContent>
    <xdr:clientData/>
  </xdr:twoCellAnchor>
  <xdr:twoCellAnchor>
    <xdr:from>
      <xdr:col>212</xdr:col>
      <xdr:colOff>28578</xdr:colOff>
      <xdr:row>1</xdr:row>
      <xdr:rowOff>57150</xdr:rowOff>
    </xdr:from>
    <xdr:to>
      <xdr:col>229</xdr:col>
      <xdr:colOff>261938</xdr:colOff>
      <xdr:row>51</xdr:row>
      <xdr:rowOff>23816</xdr:rowOff>
    </xdr:to>
    <xdr:sp macro="" textlink="">
      <xdr:nvSpPr>
        <xdr:cNvPr id="31" name="L-Shape 30">
          <a:extLst>
            <a:ext uri="{FF2B5EF4-FFF2-40B4-BE49-F238E27FC236}">
              <a16:creationId xmlns:a16="http://schemas.microsoft.com/office/drawing/2014/main" id="{210A6679-EABB-E02E-4794-63718E17965A}"/>
            </a:ext>
          </a:extLst>
        </xdr:cNvPr>
        <xdr:cNvSpPr/>
      </xdr:nvSpPr>
      <xdr:spPr>
        <a:xfrm flipH="1">
          <a:off x="1790703" y="85725"/>
          <a:ext cx="3348035" cy="3776666"/>
        </a:xfrm>
        <a:prstGeom prst="corner">
          <a:avLst>
            <a:gd name="adj1" fmla="val 96752"/>
            <a:gd name="adj2" fmla="val 72965"/>
          </a:avLst>
        </a:prstGeom>
        <a:solidFill>
          <a:srgbClr val="646464">
            <a:alpha val="5098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LID4096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213</xdr:col>
      <xdr:colOff>7738</xdr:colOff>
      <xdr:row>6</xdr:row>
      <xdr:rowOff>35586</xdr:rowOff>
    </xdr:from>
    <xdr:to>
      <xdr:col>214</xdr:col>
      <xdr:colOff>139596</xdr:colOff>
      <xdr:row>9</xdr:row>
      <xdr:rowOff>32488</xdr:rowOff>
    </xdr:to>
    <xdr:sp macro="" textlink="">
      <xdr:nvSpPr>
        <xdr:cNvPr id="44" name="Arrow: Right 43">
          <a:extLst>
            <a:ext uri="{FF2B5EF4-FFF2-40B4-BE49-F238E27FC236}">
              <a16:creationId xmlns:a16="http://schemas.microsoft.com/office/drawing/2014/main" id="{DE976E92-4A9F-481A-A1C7-E3B458C43A1F}"/>
            </a:ext>
          </a:extLst>
        </xdr:cNvPr>
        <xdr:cNvSpPr/>
      </xdr:nvSpPr>
      <xdr:spPr>
        <a:xfrm rot="9273890">
          <a:off x="1998463" y="445161"/>
          <a:ext cx="227108" cy="225502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algn="ctr"/>
          <a:r>
            <a:rPr lang="pt-BR" sz="600"/>
            <a:t>NI</a:t>
          </a:r>
        </a:p>
      </xdr:txBody>
    </xdr:sp>
    <xdr:clientData/>
  </xdr:twoCellAnchor>
  <xdr:twoCellAnchor>
    <xdr:from>
      <xdr:col>243</xdr:col>
      <xdr:colOff>86094</xdr:colOff>
      <xdr:row>7</xdr:row>
      <xdr:rowOff>4643</xdr:rowOff>
    </xdr:from>
    <xdr:to>
      <xdr:col>244</xdr:col>
      <xdr:colOff>196643</xdr:colOff>
      <xdr:row>10</xdr:row>
      <xdr:rowOff>38982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9967AA59-CB03-4DCD-BE01-6CC2ED5EFF4A}"/>
            </a:ext>
          </a:extLst>
        </xdr:cNvPr>
        <xdr:cNvSpPr/>
      </xdr:nvSpPr>
      <xdr:spPr>
        <a:xfrm rot="19271161" flipH="1">
          <a:off x="6772644" y="490418"/>
          <a:ext cx="339149" cy="262939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algn="ctr"/>
          <a:r>
            <a:rPr lang="pt-BR" sz="600"/>
            <a:t>Ref.2</a:t>
          </a:r>
        </a:p>
      </xdr:txBody>
    </xdr:sp>
    <xdr:clientData/>
  </xdr:twoCellAnchor>
  <xdr:twoCellAnchor>
    <xdr:from>
      <xdr:col>1</xdr:col>
      <xdr:colOff>219070</xdr:colOff>
      <xdr:row>11</xdr:row>
      <xdr:rowOff>19050</xdr:rowOff>
    </xdr:from>
    <xdr:to>
      <xdr:col>3</xdr:col>
      <xdr:colOff>33334</xdr:colOff>
      <xdr:row>13</xdr:row>
      <xdr:rowOff>33337</xdr:rowOff>
    </xdr:to>
    <xdr:sp macro="" textlink="">
      <xdr:nvSpPr>
        <xdr:cNvPr id="6" name="Arrow: Down 5">
          <a:extLst>
            <a:ext uri="{FF2B5EF4-FFF2-40B4-BE49-F238E27FC236}">
              <a16:creationId xmlns:a16="http://schemas.microsoft.com/office/drawing/2014/main" id="{3EEE7774-E083-362E-4B3C-4FB7097901B7}"/>
            </a:ext>
          </a:extLst>
        </xdr:cNvPr>
        <xdr:cNvSpPr/>
      </xdr:nvSpPr>
      <xdr:spPr>
        <a:xfrm>
          <a:off x="342895" y="809625"/>
          <a:ext cx="376239" cy="166687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algn="ctr"/>
          <a:r>
            <a:rPr lang="pt-BR" sz="500"/>
            <a:t>Ref.1</a:t>
          </a:r>
          <a:endParaRPr lang="LID4096" sz="5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15_REPOS\00_BETAMI\99_Ye_are_welcome\99_xls\Book1.xlsx" TargetMode="External"/><Relationship Id="rId1" Type="http://schemas.openxmlformats.org/officeDocument/2006/relationships/externalLinkPath" Target="Book1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13_2024_copia____BKP\a12_Jardim_America_B\A_Beta_15.xlsm" TargetMode="External"/><Relationship Id="rId1" Type="http://schemas.openxmlformats.org/officeDocument/2006/relationships/externalLinkPath" Target="file:///D:\13_2024_copia____BKP\a12_Jardim_America_B\A_Beta_15.xlsm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02_RMG%20Servi&#231;os\25_Eduardo\B_Transp.xlsx" TargetMode="External"/><Relationship Id="rId1" Type="http://schemas.openxmlformats.org/officeDocument/2006/relationships/externalLinkPath" Target="/02_RMG%20Servi&#231;os/25_Eduardo/B_Transp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15_REPOS/d03_Beta-Me/00_Main_GM_MTK_2024/A_Beta_15.xlsm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est\A\C_01_Beta_Transiente_Olele.xlsx" TargetMode="External"/><Relationship Id="rId1" Type="http://schemas.openxmlformats.org/officeDocument/2006/relationships/externalLinkPath" Target="file:///C:\pest\A\C_01_Beta_Transiente_Olel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10M"/>
      <sheetName val="10"/>
      <sheetName val="06"/>
      <sheetName val="06b"/>
      <sheetName val="6M"/>
      <sheetName val="6N"/>
      <sheetName val="09"/>
    </sheetNames>
    <sheetDataSet>
      <sheetData sheetId="0">
        <row r="8">
          <cell r="E8" t="str">
            <v>Ref</v>
          </cell>
        </row>
      </sheetData>
      <sheetData sheetId="1">
        <row r="5">
          <cell r="BK5">
            <v>1</v>
          </cell>
        </row>
      </sheetData>
      <sheetData sheetId="2">
        <row r="3">
          <cell r="F3">
            <v>0</v>
          </cell>
        </row>
      </sheetData>
      <sheetData sheetId="3">
        <row r="5">
          <cell r="BB5" t="str">
            <v>in</v>
          </cell>
        </row>
      </sheetData>
      <sheetData sheetId="4">
        <row r="6">
          <cell r="F6" t="str">
            <v>Ref</v>
          </cell>
        </row>
      </sheetData>
      <sheetData sheetId="5">
        <row r="25">
          <cell r="AI25" t="str">
            <v>Ref</v>
          </cell>
        </row>
      </sheetData>
      <sheetData sheetId="6">
        <row r="2">
          <cell r="D2">
            <v>2.0093399999999998E-6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11n"/>
      <sheetName val="o10n"/>
      <sheetName val="o09n"/>
      <sheetName val="o08n"/>
      <sheetName val="R2"/>
      <sheetName val="tES"/>
      <sheetName val="cES"/>
      <sheetName val="RES"/>
      <sheetName val="SEO"/>
      <sheetName val="SEO_T"/>
      <sheetName val="PAR"/>
      <sheetName val="BPA"/>
      <sheetName val="SEN"/>
      <sheetName val="sSEN"/>
      <sheetName val="IN"/>
      <sheetName val="o01"/>
      <sheetName val="o03"/>
      <sheetName val="o04"/>
      <sheetName val="o05"/>
      <sheetName val="o08"/>
      <sheetName val="o09"/>
      <sheetName val="o10"/>
      <sheetName val="o11"/>
      <sheetName val="o02"/>
      <sheetName val="o06"/>
      <sheetName val="o07"/>
      <sheetName val="A"/>
      <sheetName val="B"/>
      <sheetName val="C"/>
      <sheetName val="p02"/>
      <sheetName val="p03"/>
      <sheetName val="p04"/>
      <sheetName val="p05"/>
      <sheetName val="p06"/>
      <sheetName val="k07"/>
      <sheetName val="k08"/>
      <sheetName val="k09"/>
      <sheetName val="k10"/>
      <sheetName val="k11"/>
      <sheetName val="p12"/>
      <sheetName val="p13"/>
      <sheetName val="14"/>
      <sheetName val="K"/>
      <sheetName val="D"/>
      <sheetName val="E"/>
      <sheetName val="F"/>
      <sheetName val="exemplo"/>
      <sheetName val="t01"/>
      <sheetName val="t02"/>
      <sheetName val="1"/>
      <sheetName val="2"/>
      <sheetName val="3"/>
      <sheetName val="4"/>
      <sheetName val="5"/>
      <sheetName val="Ph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2">
          <cell r="DA2">
            <v>0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SSA (2)"/>
      <sheetName val="M (2)"/>
      <sheetName val="Gd"/>
      <sheetName val="A"/>
      <sheetName val="B"/>
      <sheetName val="All_b"/>
      <sheetName val="export"/>
      <sheetName val="MASSA"/>
      <sheetName val="m2"/>
      <sheetName val="OBS"/>
      <sheetName val="Graphcs"/>
      <sheetName val="Pocos"/>
      <sheetName val="K"/>
      <sheetName val="Transp_Par (2)"/>
      <sheetName val="0"/>
      <sheetName val="C"/>
      <sheetName val="M1 (2)"/>
      <sheetName val="Sheet11"/>
      <sheetName val="Graphcs (2)"/>
      <sheetName val="g_here"/>
      <sheetName val="B_Transp"/>
    </sheetNames>
    <sheetDataSet>
      <sheetData sheetId="0" refreshError="1"/>
      <sheetData sheetId="1">
        <row r="3">
          <cell r="B3" t="str">
            <v xml:space="preserve"> -</v>
          </cell>
        </row>
      </sheetData>
      <sheetData sheetId="2" refreshError="1"/>
      <sheetData sheetId="3" refreshError="1"/>
      <sheetData sheetId="4">
        <row r="2">
          <cell r="G2">
            <v>1</v>
          </cell>
        </row>
        <row r="13">
          <cell r="O13">
            <v>736.34180000000003</v>
          </cell>
        </row>
        <row r="14">
          <cell r="O14">
            <v>736.34699999999998</v>
          </cell>
        </row>
        <row r="29">
          <cell r="X29">
            <v>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01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Gd"/>
      <sheetName val="MKV"/>
      <sheetName val="Set."/>
      <sheetName val="Trans"/>
      <sheetName val="i___"/>
      <sheetName val="IN"/>
      <sheetName val="o1"/>
      <sheetName val="o2"/>
      <sheetName val="o3"/>
      <sheetName val="o4"/>
      <sheetName val="o5"/>
      <sheetName val="o6"/>
      <sheetName val="o7"/>
      <sheetName val="o8"/>
      <sheetName val="o9"/>
      <sheetName val="o10"/>
      <sheetName val="o11"/>
      <sheetName val="a1"/>
      <sheetName val="a2"/>
      <sheetName val="a3"/>
      <sheetName val="p1"/>
      <sheetName val="p2"/>
      <sheetName val="p3"/>
      <sheetName val="p4"/>
      <sheetName val="p5"/>
      <sheetName val="o1t"/>
      <sheetName val="o7t"/>
      <sheetName val="t__a1"/>
      <sheetName val="p6"/>
      <sheetName val="p7"/>
      <sheetName val="p8"/>
      <sheetName val="p9"/>
      <sheetName val="p10"/>
      <sheetName val="Cond.K"/>
      <sheetName val="b0"/>
      <sheetName val="p11"/>
      <sheetName val="p12"/>
      <sheetName val="p_13"/>
      <sheetName val="b1"/>
      <sheetName val="b2"/>
      <sheetName val="Phi"/>
    </sheetNames>
    <sheetDataSet>
      <sheetData sheetId="0"/>
      <sheetData sheetId="1"/>
      <sheetData sheetId="2">
        <row r="4">
          <cell r="DX4" t="str">
            <v>Start</v>
          </cell>
        </row>
      </sheetData>
      <sheetData sheetId="3">
        <row r="2">
          <cell r="O2">
            <v>21</v>
          </cell>
        </row>
        <row r="4">
          <cell r="AI4" t="str">
            <v>med</v>
          </cell>
          <cell r="AL4" t="str">
            <v>mod</v>
          </cell>
          <cell r="AP4" t="str">
            <v>no</v>
          </cell>
        </row>
        <row r="5">
          <cell r="AH5">
            <v>6.9444400000000001E-4</v>
          </cell>
          <cell r="AI5">
            <v>10.050000000000001</v>
          </cell>
          <cell r="AK5">
            <v>0</v>
          </cell>
          <cell r="AL5">
            <v>10.11101</v>
          </cell>
          <cell r="AO5">
            <v>0</v>
          </cell>
          <cell r="AP5">
            <v>8.4197000000000006</v>
          </cell>
        </row>
        <row r="6">
          <cell r="AH6">
            <v>1.3888889999999999E-3</v>
          </cell>
          <cell r="AI6">
            <v>10.039999999999999</v>
          </cell>
          <cell r="AK6">
            <v>2.6471348479400001E-2</v>
          </cell>
          <cell r="AL6">
            <v>10.07809</v>
          </cell>
          <cell r="AO6">
            <v>2.6471348479400001E-2</v>
          </cell>
          <cell r="AP6">
            <v>8.3982589999999995</v>
          </cell>
        </row>
        <row r="7">
          <cell r="AH7">
            <v>2.0833330000000001E-3</v>
          </cell>
          <cell r="AI7">
            <v>10.02</v>
          </cell>
          <cell r="AK7">
            <v>6.6178373992399994E-2</v>
          </cell>
          <cell r="AL7">
            <v>9.9716909999999999</v>
          </cell>
          <cell r="AO7">
            <v>6.6178373992399994E-2</v>
          </cell>
          <cell r="AP7">
            <v>8.3374400000000009</v>
          </cell>
        </row>
        <row r="8">
          <cell r="AH8">
            <v>2.7777779999999998E-3</v>
          </cell>
          <cell r="AI8">
            <v>10.01</v>
          </cell>
          <cell r="AK8">
            <v>0.1257389187813</v>
          </cell>
          <cell r="AL8">
            <v>9.7939410000000002</v>
          </cell>
          <cell r="AO8">
            <v>0.1257389187813</v>
          </cell>
          <cell r="AP8">
            <v>8.2422450000000005</v>
          </cell>
        </row>
        <row r="9">
          <cell r="AH9">
            <v>3.4722220000000001E-3</v>
          </cell>
          <cell r="AI9">
            <v>10</v>
          </cell>
          <cell r="AK9">
            <v>0.21507972478869999</v>
          </cell>
          <cell r="AL9">
            <v>9.5787359999999993</v>
          </cell>
          <cell r="AO9">
            <v>0.21507972478869999</v>
          </cell>
          <cell r="AP9">
            <v>8.1278970000000008</v>
          </cell>
        </row>
        <row r="10">
          <cell r="AH10">
            <v>6.9444440000000001E-3</v>
          </cell>
          <cell r="AI10">
            <v>9.9499999999999993</v>
          </cell>
          <cell r="AK10">
            <v>0.34909093379970002</v>
          </cell>
          <cell r="AL10">
            <v>9.3599409999999992</v>
          </cell>
          <cell r="AO10">
            <v>0.34909093379970002</v>
          </cell>
          <cell r="AP10">
            <v>8.0069189999999999</v>
          </cell>
        </row>
        <row r="11">
          <cell r="AH11">
            <v>1.0416666999999999E-2</v>
          </cell>
          <cell r="AI11">
            <v>9.9</v>
          </cell>
          <cell r="AK11">
            <v>0.55010771751400001</v>
          </cell>
          <cell r="AL11">
            <v>9.1565700000000003</v>
          </cell>
          <cell r="AO11">
            <v>0.55010771751400001</v>
          </cell>
          <cell r="AP11">
            <v>7.8868419999999997</v>
          </cell>
        </row>
        <row r="12">
          <cell r="AH12">
            <v>1.3888889E-2</v>
          </cell>
          <cell r="AI12">
            <v>9.84</v>
          </cell>
          <cell r="AK12">
            <v>0.85163295269009998</v>
          </cell>
          <cell r="AL12">
            <v>8.9704770000000007</v>
          </cell>
          <cell r="AO12">
            <v>0.85163295269009998</v>
          </cell>
          <cell r="AP12">
            <v>7.7723519999999997</v>
          </cell>
        </row>
        <row r="13">
          <cell r="AH13">
            <v>1.7361110999999999E-2</v>
          </cell>
          <cell r="AI13">
            <v>9.8000000000000007</v>
          </cell>
          <cell r="AK13">
            <v>1.3039207458496</v>
          </cell>
          <cell r="AL13">
            <v>8.7909210000000009</v>
          </cell>
          <cell r="AO13">
            <v>1.3039207458496</v>
          </cell>
          <cell r="AP13">
            <v>7.6672659999999997</v>
          </cell>
        </row>
        <row r="14">
          <cell r="AH14">
            <v>2.0833332999999999E-2</v>
          </cell>
          <cell r="AI14">
            <v>9.75</v>
          </cell>
          <cell r="AK14">
            <v>1.9823524951935001</v>
          </cell>
          <cell r="AL14">
            <v>8.6045409999999993</v>
          </cell>
          <cell r="AO14">
            <v>1.9823524951935001</v>
          </cell>
          <cell r="AP14">
            <v>7.574427</v>
          </cell>
        </row>
        <row r="15">
          <cell r="AH15">
            <v>2.7777777999999999E-2</v>
          </cell>
          <cell r="AI15">
            <v>9.68</v>
          </cell>
          <cell r="AK15">
            <v>3</v>
          </cell>
          <cell r="AL15">
            <v>8.4055490000000006</v>
          </cell>
          <cell r="AO15">
            <v>3</v>
          </cell>
          <cell r="AP15">
            <v>7.4937839999999998</v>
          </cell>
        </row>
        <row r="16">
          <cell r="AH16">
            <v>3.4722221999999997E-2</v>
          </cell>
          <cell r="AI16">
            <v>9.61</v>
          </cell>
          <cell r="AK16">
            <v>3.0882377624511999</v>
          </cell>
          <cell r="AL16">
            <v>8.5910810000000009</v>
          </cell>
          <cell r="AO16">
            <v>3.0882377624511999</v>
          </cell>
          <cell r="AP16">
            <v>7.6020159999999999</v>
          </cell>
        </row>
        <row r="17">
          <cell r="AH17">
            <v>4.1666666999999998E-2</v>
          </cell>
          <cell r="AI17">
            <v>9.57</v>
          </cell>
          <cell r="AK17">
            <v>3.2205944061278999</v>
          </cell>
          <cell r="AL17">
            <v>8.8755790000000001</v>
          </cell>
          <cell r="AO17">
            <v>3.2205944061278999</v>
          </cell>
          <cell r="AP17">
            <v>7.7602279999999997</v>
          </cell>
        </row>
        <row r="18">
          <cell r="AH18">
            <v>6.25E-2</v>
          </cell>
          <cell r="AI18">
            <v>9.4600000000000009</v>
          </cell>
          <cell r="AK18">
            <v>3.4191296100616002</v>
          </cell>
          <cell r="AL18">
            <v>9.1348850000000006</v>
          </cell>
          <cell r="AO18">
            <v>3.4191296100616002</v>
          </cell>
          <cell r="AP18">
            <v>7.912293</v>
          </cell>
        </row>
        <row r="19">
          <cell r="AH19">
            <v>9.0277778000000003E-2</v>
          </cell>
          <cell r="AI19">
            <v>9.3699999999999992</v>
          </cell>
          <cell r="AK19">
            <v>3.7169322967528999</v>
          </cell>
          <cell r="AL19">
            <v>9.3333169999999992</v>
          </cell>
          <cell r="AO19">
            <v>3.7169322967528999</v>
          </cell>
          <cell r="AP19">
            <v>8.0420949999999998</v>
          </cell>
        </row>
        <row r="20">
          <cell r="AH20">
            <v>0.111111111</v>
          </cell>
          <cell r="AI20">
            <v>9.32</v>
          </cell>
          <cell r="AK20">
            <v>4.1636362075806002</v>
          </cell>
          <cell r="AL20">
            <v>9.483549</v>
          </cell>
          <cell r="AO20">
            <v>4.1636362075806002</v>
          </cell>
          <cell r="AP20">
            <v>8.1472929999999995</v>
          </cell>
        </row>
        <row r="21">
          <cell r="AH21">
            <v>0.152777778</v>
          </cell>
          <cell r="AI21">
            <v>9.25</v>
          </cell>
          <cell r="AK21">
            <v>4.8336920738220002</v>
          </cell>
          <cell r="AL21">
            <v>9.6087620000000005</v>
          </cell>
          <cell r="AO21">
            <v>4.8336920738220002</v>
          </cell>
          <cell r="AP21">
            <v>8.2276389999999999</v>
          </cell>
        </row>
        <row r="22">
          <cell r="AH22">
            <v>0.19444444399999999</v>
          </cell>
          <cell r="AI22">
            <v>9.1999999999999993</v>
          </cell>
          <cell r="AK22">
            <v>5.8387761116028001</v>
          </cell>
          <cell r="AL22">
            <v>9.7240400000000005</v>
          </cell>
          <cell r="AO22">
            <v>5.8387761116028001</v>
          </cell>
          <cell r="AP22">
            <v>8.2847849999999994</v>
          </cell>
        </row>
        <row r="23">
          <cell r="AH23">
            <v>0.215277778</v>
          </cell>
          <cell r="AI23">
            <v>9.18</v>
          </cell>
          <cell r="AK23">
            <v>7.3464021682739</v>
          </cell>
          <cell r="AL23">
            <v>9.8320030000000003</v>
          </cell>
          <cell r="AO23">
            <v>7.3464021682739</v>
          </cell>
          <cell r="AP23">
            <v>8.3236740000000005</v>
          </cell>
        </row>
        <row r="24">
          <cell r="AH24">
            <v>0.25694444399999999</v>
          </cell>
          <cell r="AI24">
            <v>9.14</v>
          </cell>
          <cell r="AK24">
            <v>9.6078414916991992</v>
          </cell>
          <cell r="AL24">
            <v>9.92713</v>
          </cell>
          <cell r="AO24">
            <v>9.6078414916991992</v>
          </cell>
          <cell r="AP24">
            <v>8.3507660000000001</v>
          </cell>
        </row>
        <row r="25">
          <cell r="AH25">
            <v>0.29861111099999998</v>
          </cell>
          <cell r="AI25">
            <v>9.11</v>
          </cell>
          <cell r="AK25">
            <v>13</v>
          </cell>
          <cell r="AL25">
            <v>10.0024</v>
          </cell>
          <cell r="AO25">
            <v>13</v>
          </cell>
          <cell r="AP25">
            <v>8.3709550000000004</v>
          </cell>
        </row>
        <row r="26">
          <cell r="AH26">
            <v>0.34027777799999998</v>
          </cell>
          <cell r="AI26">
            <v>9.09</v>
          </cell>
        </row>
        <row r="27">
          <cell r="AH27">
            <v>0.40277777799999998</v>
          </cell>
          <cell r="AI27">
            <v>9.06</v>
          </cell>
        </row>
        <row r="28">
          <cell r="AH28">
            <v>0.48611111099999998</v>
          </cell>
          <cell r="AI28">
            <v>9.02</v>
          </cell>
        </row>
        <row r="29">
          <cell r="AH29">
            <v>0.56944444400000005</v>
          </cell>
          <cell r="AI29">
            <v>8.99</v>
          </cell>
        </row>
        <row r="30">
          <cell r="AH30">
            <v>0.61111111100000004</v>
          </cell>
          <cell r="AI30">
            <v>8.98</v>
          </cell>
        </row>
        <row r="31">
          <cell r="AH31">
            <v>0.69444444400000005</v>
          </cell>
          <cell r="AI31">
            <v>8.9600000000000009</v>
          </cell>
        </row>
        <row r="32">
          <cell r="AH32">
            <v>0.90277777800000003</v>
          </cell>
          <cell r="AI32">
            <v>8.91</v>
          </cell>
        </row>
        <row r="33">
          <cell r="AH33">
            <v>1.236111111</v>
          </cell>
          <cell r="AI33">
            <v>8.85</v>
          </cell>
        </row>
        <row r="34">
          <cell r="AH34">
            <v>1.5694444439999999</v>
          </cell>
          <cell r="AI34">
            <v>8.8000000000000007</v>
          </cell>
        </row>
        <row r="35">
          <cell r="AH35">
            <v>1.736111111</v>
          </cell>
          <cell r="AI35">
            <v>8.7799999999999994</v>
          </cell>
        </row>
        <row r="36">
          <cell r="AH36">
            <v>2.0694444440000002</v>
          </cell>
          <cell r="AI36">
            <v>8.73</v>
          </cell>
        </row>
        <row r="37">
          <cell r="AH37">
            <v>2.236111111</v>
          </cell>
          <cell r="AI37">
            <v>8.7200000000000006</v>
          </cell>
        </row>
        <row r="38">
          <cell r="AH38">
            <v>2.5694444440000002</v>
          </cell>
          <cell r="AI38">
            <v>8.68</v>
          </cell>
        </row>
        <row r="39">
          <cell r="AH39">
            <v>2.9027777779999999</v>
          </cell>
          <cell r="AI39">
            <v>8.65</v>
          </cell>
        </row>
        <row r="40">
          <cell r="AH40">
            <v>3</v>
          </cell>
          <cell r="AI40">
            <v>8.64</v>
          </cell>
        </row>
        <row r="41">
          <cell r="AH41">
            <v>3.173611111</v>
          </cell>
          <cell r="AI41">
            <v>9.43</v>
          </cell>
        </row>
        <row r="42">
          <cell r="AH42">
            <v>3.1875</v>
          </cell>
          <cell r="AI42">
            <v>9.4499999999999993</v>
          </cell>
        </row>
        <row r="43">
          <cell r="AH43">
            <v>3.201388889</v>
          </cell>
          <cell r="AI43">
            <v>9.4600000000000009</v>
          </cell>
        </row>
        <row r="44">
          <cell r="AH44">
            <v>3.2291666669999999</v>
          </cell>
          <cell r="AI44">
            <v>9.49</v>
          </cell>
        </row>
        <row r="45">
          <cell r="AH45">
            <v>3.25</v>
          </cell>
          <cell r="AI45">
            <v>9.51</v>
          </cell>
        </row>
        <row r="46">
          <cell r="AH46">
            <v>3.5</v>
          </cell>
          <cell r="AI46">
            <v>9.6300000000000008</v>
          </cell>
        </row>
        <row r="47">
          <cell r="AH47">
            <v>3.6666666669999999</v>
          </cell>
          <cell r="AI47">
            <v>9.67</v>
          </cell>
        </row>
        <row r="48">
          <cell r="AH48">
            <v>4.6666666670000003</v>
          </cell>
          <cell r="AI48">
            <v>9.7899999999999991</v>
          </cell>
        </row>
        <row r="49">
          <cell r="AH49">
            <v>5.6666666670000003</v>
          </cell>
          <cell r="AI49">
            <v>9.86</v>
          </cell>
        </row>
        <row r="50">
          <cell r="AH50">
            <v>6.6666666670000003</v>
          </cell>
          <cell r="AI50">
            <v>9.9</v>
          </cell>
        </row>
        <row r="51">
          <cell r="AH51">
            <v>7.6666666670000003</v>
          </cell>
          <cell r="AI51">
            <v>9.94</v>
          </cell>
        </row>
        <row r="52">
          <cell r="AH52">
            <v>8.6666666669999994</v>
          </cell>
          <cell r="AI52">
            <v>9.9700000000000006</v>
          </cell>
        </row>
        <row r="53">
          <cell r="AH53">
            <v>9.6666666669999994</v>
          </cell>
          <cell r="AI53">
            <v>9.99</v>
          </cell>
        </row>
        <row r="54">
          <cell r="AH54">
            <v>10.66666667</v>
          </cell>
          <cell r="AI54">
            <v>10.01</v>
          </cell>
        </row>
        <row r="55">
          <cell r="AH55">
            <v>11.66666667</v>
          </cell>
          <cell r="AI55">
            <v>10.029999999999999</v>
          </cell>
        </row>
        <row r="56">
          <cell r="AH56">
            <v>12.66666667</v>
          </cell>
          <cell r="AI56">
            <v>10.050000000000001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B332671-8ECD-4E5D-B1B3-4B86776DA69E}" name="Table4" displayName="Table4" ref="F3:I263" totalsRowShown="0" headerRowDxfId="20">
  <autoFilter ref="F3:I263" xr:uid="{6B332671-8ECD-4E5D-B1B3-4B86776DA69E}"/>
  <sortState xmlns:xlrd2="http://schemas.microsoft.com/office/spreadsheetml/2017/richdata2" ref="H4:I234">
    <sortCondition ref="H3:H234"/>
  </sortState>
  <tableColumns count="4">
    <tableColumn id="1" xr3:uid="{2FA2C446-BE02-4623-91AC-EF21AE25D100}" name="B" dataDxfId="19"/>
    <tableColumn id="2" xr3:uid="{91D0E862-FD24-495D-980F-F28337BAD33B}" name="C" dataDxfId="18"/>
    <tableColumn id="4" xr3:uid="{F5117E92-8F19-4783-A743-46D63983DE52}" name="D" dataDxfId="17"/>
    <tableColumn id="3" xr3:uid="{36EC4C16-3387-4EAE-B222-25041283B4E3}" name="___" dataDxfId="16">
      <calculatedColumnFormula>IF(Table4[[#This Row],[B]]=F3,1,"")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txDef>
      <a:spPr>
        <a:noFill/>
        <a:ln w="9525" cmpd="sng">
          <a:noFill/>
        </a:ln>
      </a:spPr>
      <a:bodyPr vertOverflow="overflow" horzOverflow="overflow" wrap="none" lIns="0" tIns="0" rIns="0" bIns="0" rtlCol="0" anchor="t">
        <a:noAutofit/>
      </a:bodyPr>
      <a:lstStyle>
        <a:defPPr algn="l">
          <a:defRPr sz="400"/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D41E3-92FB-47E2-B09D-2A2C2DE618C7}">
  <dimension ref="A1:CX4"/>
  <sheetViews>
    <sheetView workbookViewId="0">
      <pane xSplit="19590" topLeftCell="CR1" activePane="topRight"/>
      <selection activeCell="CZ4" sqref="CZ4"/>
      <selection pane="topRight" activeCell="CZ4" sqref="CZ4"/>
    </sheetView>
  </sheetViews>
  <sheetFormatPr defaultRowHeight="15" x14ac:dyDescent="0.25"/>
  <sheetData>
    <row r="1" spans="1:102" x14ac:dyDescent="0.25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</row>
    <row r="2" spans="1:102" x14ac:dyDescent="0.25">
      <c r="A2">
        <v>0</v>
      </c>
      <c r="B2">
        <v>60</v>
      </c>
      <c r="C2">
        <v>59.4</v>
      </c>
      <c r="D2">
        <v>58.8</v>
      </c>
      <c r="E2">
        <v>58.199999999999903</v>
      </c>
      <c r="F2">
        <v>57.599999999999902</v>
      </c>
      <c r="G2">
        <v>56.999999999999901</v>
      </c>
      <c r="H2">
        <v>56.399999999999899</v>
      </c>
      <c r="I2">
        <v>55.799999999999898</v>
      </c>
      <c r="J2">
        <v>55.199999999999903</v>
      </c>
      <c r="K2">
        <v>54.599999999999802</v>
      </c>
      <c r="L2">
        <v>53.999999999999801</v>
      </c>
      <c r="M2">
        <v>53.3999999999998</v>
      </c>
      <c r="N2">
        <v>52.799999999999798</v>
      </c>
      <c r="O2">
        <v>52.199999999999697</v>
      </c>
      <c r="P2">
        <v>51.599999999999703</v>
      </c>
      <c r="Q2">
        <v>50.999999999999702</v>
      </c>
      <c r="R2">
        <v>50.399999999999601</v>
      </c>
      <c r="S2">
        <v>49.799999999999599</v>
      </c>
      <c r="T2">
        <v>49.199999999999598</v>
      </c>
      <c r="U2">
        <v>48.599999999999604</v>
      </c>
      <c r="V2">
        <v>47.999999999999503</v>
      </c>
      <c r="W2">
        <v>47.399999999999501</v>
      </c>
      <c r="X2">
        <v>46.7999999999995</v>
      </c>
      <c r="Y2">
        <v>46.199999999999498</v>
      </c>
      <c r="Z2">
        <v>45.599999999999397</v>
      </c>
      <c r="AA2">
        <v>44.999999999999403</v>
      </c>
      <c r="AB2">
        <v>44.399999999999402</v>
      </c>
      <c r="AC2">
        <v>43.7999999999994</v>
      </c>
      <c r="AD2">
        <v>43.199999999999399</v>
      </c>
      <c r="AE2">
        <v>42.599999999999397</v>
      </c>
      <c r="AF2">
        <v>41.999999999999403</v>
      </c>
      <c r="AG2">
        <v>41.399999999999302</v>
      </c>
      <c r="AH2">
        <v>40.799999999999301</v>
      </c>
      <c r="AI2">
        <v>40.199999999999299</v>
      </c>
      <c r="AJ2">
        <v>39.599999999999298</v>
      </c>
      <c r="AK2">
        <v>38.999999999999297</v>
      </c>
      <c r="AL2">
        <v>38.399999999999302</v>
      </c>
      <c r="AM2">
        <v>37.799999999999301</v>
      </c>
      <c r="AN2">
        <v>37.199999999999299</v>
      </c>
      <c r="AO2">
        <v>36.599999999999298</v>
      </c>
      <c r="AP2">
        <v>35.999999999999297</v>
      </c>
      <c r="AQ2">
        <v>35.399999999999302</v>
      </c>
      <c r="AR2">
        <v>34.799999999999301</v>
      </c>
      <c r="AS2">
        <v>34.199999999999299</v>
      </c>
      <c r="AT2">
        <v>33.599999999999298</v>
      </c>
      <c r="AU2">
        <v>32.999999999999297</v>
      </c>
      <c r="AV2">
        <v>32.399999999999302</v>
      </c>
      <c r="AW2">
        <v>31.799999999999301</v>
      </c>
      <c r="AX2">
        <v>31.199999999999299</v>
      </c>
      <c r="AY2">
        <v>30.599999999999302</v>
      </c>
      <c r="AZ2">
        <v>29.9999999999993</v>
      </c>
      <c r="BA2">
        <v>29.399999999999299</v>
      </c>
      <c r="BB2">
        <v>28.799999999999301</v>
      </c>
      <c r="BC2">
        <v>28.199999999999299</v>
      </c>
      <c r="BD2">
        <v>27.599999999999302</v>
      </c>
      <c r="BE2">
        <v>26.9999999999993</v>
      </c>
      <c r="BF2">
        <v>26.399999999999299</v>
      </c>
      <c r="BG2">
        <v>25.799999999999301</v>
      </c>
      <c r="BH2">
        <v>25.199999999999299</v>
      </c>
      <c r="BI2">
        <v>24.599999999999401</v>
      </c>
      <c r="BJ2">
        <v>23.9999999999994</v>
      </c>
      <c r="BK2">
        <v>23.399999999999402</v>
      </c>
      <c r="BL2">
        <v>22.7999999999994</v>
      </c>
      <c r="BM2">
        <v>22.199999999999399</v>
      </c>
      <c r="BN2">
        <v>21.599999999999401</v>
      </c>
      <c r="BO2">
        <v>20.9999999999994</v>
      </c>
      <c r="BP2">
        <v>20.399999999999402</v>
      </c>
      <c r="BQ2">
        <v>19.7999999999994</v>
      </c>
      <c r="BR2">
        <v>19.199999999999399</v>
      </c>
      <c r="BS2">
        <v>18.599999999999401</v>
      </c>
      <c r="BT2">
        <v>17.9999999999994</v>
      </c>
      <c r="BU2">
        <v>17.399999999999402</v>
      </c>
      <c r="BV2">
        <v>16.7999999999995</v>
      </c>
      <c r="BW2">
        <v>16.199999999999498</v>
      </c>
      <c r="BX2">
        <v>15.5999999999995</v>
      </c>
      <c r="BY2">
        <v>14.999999999999501</v>
      </c>
      <c r="BZ2">
        <v>14.399999999999499</v>
      </c>
      <c r="CA2">
        <v>13.7999999999995</v>
      </c>
      <c r="CB2">
        <v>13.1999999999995</v>
      </c>
      <c r="CC2">
        <v>12.5999999999996</v>
      </c>
      <c r="CD2">
        <v>11.9999999999996</v>
      </c>
      <c r="CE2">
        <v>11.399999999999601</v>
      </c>
      <c r="CF2">
        <v>10.799999999999599</v>
      </c>
      <c r="CG2">
        <v>10.1999999999996</v>
      </c>
      <c r="CH2">
        <v>9.5999999999996994</v>
      </c>
      <c r="CI2">
        <v>8.9999999999997193</v>
      </c>
      <c r="CJ2">
        <v>8.3999999999997303</v>
      </c>
      <c r="CK2">
        <v>7.7999999999997502</v>
      </c>
      <c r="CL2">
        <v>7.1999999999997701</v>
      </c>
      <c r="CM2">
        <v>6.59999999999979</v>
      </c>
      <c r="CN2">
        <v>5.9999999999998099</v>
      </c>
      <c r="CO2">
        <v>5.3999999999998201</v>
      </c>
      <c r="CP2">
        <v>4.79999999999984</v>
      </c>
      <c r="CQ2">
        <v>4.1999999999998598</v>
      </c>
      <c r="CR2">
        <v>3.5999999999998802</v>
      </c>
      <c r="CS2">
        <v>2.9999999999999001</v>
      </c>
      <c r="CT2">
        <v>2.39999999999992</v>
      </c>
      <c r="CU2">
        <v>1.7999999999999401</v>
      </c>
      <c r="CV2">
        <v>1.19999999999996</v>
      </c>
      <c r="CW2">
        <v>0.59999999999997999</v>
      </c>
      <c r="CX2">
        <v>0</v>
      </c>
    </row>
    <row r="3" spans="1:102" x14ac:dyDescent="0.25">
      <c r="B3">
        <v>0</v>
      </c>
      <c r="C3">
        <v>1</v>
      </c>
      <c r="D3">
        <v>2</v>
      </c>
      <c r="E3">
        <v>3</v>
      </c>
      <c r="F3">
        <v>4</v>
      </c>
      <c r="G3">
        <v>5</v>
      </c>
      <c r="H3">
        <v>6</v>
      </c>
      <c r="I3">
        <v>7</v>
      </c>
      <c r="J3">
        <v>8</v>
      </c>
      <c r="K3">
        <v>9</v>
      </c>
      <c r="L3">
        <v>10</v>
      </c>
      <c r="M3">
        <v>11</v>
      </c>
      <c r="N3">
        <v>12</v>
      </c>
      <c r="O3">
        <v>13</v>
      </c>
      <c r="P3">
        <v>14</v>
      </c>
      <c r="Q3">
        <v>15</v>
      </c>
      <c r="R3">
        <v>16</v>
      </c>
      <c r="S3">
        <v>17</v>
      </c>
      <c r="T3">
        <v>18</v>
      </c>
      <c r="U3">
        <v>19</v>
      </c>
      <c r="V3">
        <v>20</v>
      </c>
      <c r="W3">
        <v>21</v>
      </c>
      <c r="X3">
        <v>22</v>
      </c>
      <c r="Y3">
        <v>23</v>
      </c>
      <c r="Z3">
        <v>24</v>
      </c>
      <c r="AA3">
        <v>25</v>
      </c>
      <c r="AB3">
        <v>26</v>
      </c>
      <c r="AC3">
        <v>27</v>
      </c>
      <c r="AD3">
        <v>28</v>
      </c>
      <c r="AE3">
        <v>29</v>
      </c>
      <c r="AF3">
        <v>30</v>
      </c>
      <c r="AG3">
        <v>31</v>
      </c>
      <c r="AH3">
        <v>32</v>
      </c>
      <c r="AI3">
        <v>33</v>
      </c>
      <c r="AJ3">
        <v>34</v>
      </c>
      <c r="AK3">
        <v>35</v>
      </c>
      <c r="AL3">
        <v>36</v>
      </c>
      <c r="AM3">
        <v>37</v>
      </c>
      <c r="AN3">
        <v>38</v>
      </c>
      <c r="AO3">
        <v>39</v>
      </c>
      <c r="AP3">
        <v>40</v>
      </c>
      <c r="AQ3">
        <v>41</v>
      </c>
      <c r="AR3">
        <v>42</v>
      </c>
      <c r="AS3">
        <v>43</v>
      </c>
      <c r="AT3">
        <v>44</v>
      </c>
      <c r="AU3">
        <v>45</v>
      </c>
      <c r="AV3">
        <v>46</v>
      </c>
      <c r="AW3">
        <v>47</v>
      </c>
      <c r="AX3">
        <v>48</v>
      </c>
      <c r="AY3">
        <v>49</v>
      </c>
      <c r="AZ3">
        <v>50</v>
      </c>
      <c r="BA3">
        <v>51</v>
      </c>
      <c r="BB3">
        <v>52</v>
      </c>
      <c r="BC3">
        <v>53</v>
      </c>
      <c r="BD3">
        <v>54</v>
      </c>
      <c r="BE3">
        <v>55</v>
      </c>
      <c r="BF3">
        <v>56</v>
      </c>
      <c r="BG3">
        <v>57</v>
      </c>
      <c r="BH3">
        <v>58</v>
      </c>
      <c r="BI3">
        <v>59</v>
      </c>
      <c r="BJ3">
        <v>60</v>
      </c>
      <c r="BK3">
        <v>61</v>
      </c>
      <c r="BL3">
        <v>62</v>
      </c>
      <c r="BM3">
        <v>63</v>
      </c>
      <c r="BN3">
        <v>64</v>
      </c>
      <c r="BO3">
        <v>65</v>
      </c>
      <c r="BP3">
        <v>66</v>
      </c>
      <c r="BQ3">
        <v>67</v>
      </c>
      <c r="BR3">
        <v>68</v>
      </c>
      <c r="BS3">
        <v>69</v>
      </c>
      <c r="BT3">
        <v>70</v>
      </c>
      <c r="BU3">
        <v>71</v>
      </c>
      <c r="BV3">
        <v>72</v>
      </c>
      <c r="BW3">
        <v>73</v>
      </c>
      <c r="BX3">
        <v>74</v>
      </c>
      <c r="BY3">
        <v>75</v>
      </c>
      <c r="BZ3">
        <v>76</v>
      </c>
      <c r="CA3">
        <v>77</v>
      </c>
      <c r="CB3">
        <v>78</v>
      </c>
      <c r="CC3">
        <v>79</v>
      </c>
      <c r="CD3">
        <v>80</v>
      </c>
      <c r="CE3">
        <v>81</v>
      </c>
      <c r="CF3">
        <v>82</v>
      </c>
      <c r="CG3">
        <v>83</v>
      </c>
      <c r="CH3">
        <v>84</v>
      </c>
      <c r="CI3">
        <v>85</v>
      </c>
      <c r="CJ3">
        <v>86</v>
      </c>
      <c r="CK3">
        <v>87</v>
      </c>
      <c r="CL3">
        <v>88</v>
      </c>
      <c r="CM3">
        <v>89</v>
      </c>
      <c r="CN3">
        <v>90</v>
      </c>
      <c r="CO3">
        <v>91</v>
      </c>
      <c r="CP3">
        <v>92</v>
      </c>
      <c r="CQ3">
        <v>93</v>
      </c>
      <c r="CR3">
        <v>94</v>
      </c>
      <c r="CS3">
        <v>95</v>
      </c>
      <c r="CT3">
        <v>96</v>
      </c>
      <c r="CU3">
        <v>97</v>
      </c>
      <c r="CV3">
        <v>98</v>
      </c>
      <c r="CW3">
        <v>99</v>
      </c>
      <c r="CX3">
        <v>100</v>
      </c>
    </row>
    <row r="4" spans="1:102" x14ac:dyDescent="0.25">
      <c r="A4">
        <v>0</v>
      </c>
      <c r="B4">
        <v>1</v>
      </c>
      <c r="C4">
        <v>0.74993121802341101</v>
      </c>
      <c r="D4">
        <v>0.56231555846290904</v>
      </c>
      <c r="E4">
        <v>0.42151693465715701</v>
      </c>
      <c r="F4">
        <v>0.31580960224188498</v>
      </c>
      <c r="G4">
        <v>0.236404254449121</v>
      </c>
      <c r="H4">
        <v>0.17671751185580201</v>
      </c>
      <c r="I4">
        <v>0.13182311586401799</v>
      </c>
      <c r="J4">
        <v>9.8038678199225696E-2</v>
      </c>
      <c r="K4">
        <v>7.2613725262786699E-2</v>
      </c>
      <c r="L4">
        <v>5.34938201284378E-2</v>
      </c>
      <c r="M4">
        <v>3.9142306515637E-2</v>
      </c>
      <c r="N4">
        <v>2.8406127440654301E-2</v>
      </c>
      <c r="O4">
        <v>2.04156107301765E-2</v>
      </c>
      <c r="P4">
        <v>1.45104585794604E-2</v>
      </c>
      <c r="Q4">
        <v>1.01857830749891E-2</v>
      </c>
      <c r="R4">
        <v>7.0531944341329297E-3</v>
      </c>
      <c r="S4">
        <v>4.8128890579224697E-3</v>
      </c>
      <c r="T4">
        <v>3.2335203142744499E-3</v>
      </c>
      <c r="U4">
        <v>2.1374046887119198E-3</v>
      </c>
      <c r="V4">
        <v>1.3893066349779E-3</v>
      </c>
      <c r="W4">
        <v>8.8762620076679704E-4</v>
      </c>
      <c r="X4">
        <v>5.5726073455702498E-4</v>
      </c>
      <c r="Y4">
        <v>3.4372182595714302E-4</v>
      </c>
      <c r="Z4">
        <v>2.0827717377552699E-4</v>
      </c>
      <c r="AA4">
        <v>1.23983206820981E-4</v>
      </c>
      <c r="AB4" s="2">
        <v>7.2510474997067295E-5</v>
      </c>
      <c r="AC4" s="2">
        <v>4.16686640332027E-5</v>
      </c>
      <c r="AD4" s="2">
        <v>2.3532238775298302E-5</v>
      </c>
      <c r="AE4" s="2">
        <v>1.3063255671693999E-5</v>
      </c>
      <c r="AF4" s="2">
        <v>7.1297817242307903E-6</v>
      </c>
      <c r="AG4" s="2">
        <v>3.8269204457502799E-6</v>
      </c>
      <c r="AH4" s="2">
        <v>2.0206453364376601E-6</v>
      </c>
      <c r="AI4" s="2">
        <v>1.0498388018948199E-6</v>
      </c>
      <c r="AJ4" s="2">
        <v>5.3687743043305297E-7</v>
      </c>
      <c r="AK4" s="2">
        <v>2.703200058607E-7</v>
      </c>
      <c r="AL4" s="2">
        <v>1.34048988910531E-7</v>
      </c>
      <c r="AM4" s="2">
        <v>6.5488252085413795E-8</v>
      </c>
      <c r="AN4" s="2">
        <v>3.1528957275181099E-8</v>
      </c>
      <c r="AO4" s="2">
        <v>1.4963496812868799E-8</v>
      </c>
      <c r="AP4" s="2">
        <v>7.0026657000445098E-9</v>
      </c>
      <c r="AQ4" s="2">
        <v>3.2324236217418499E-9</v>
      </c>
      <c r="AR4" s="2">
        <v>1.4721546723188799E-9</v>
      </c>
      <c r="AS4" s="2">
        <v>6.6170183371366198E-10</v>
      </c>
      <c r="AT4" s="2">
        <v>2.9361345231032E-10</v>
      </c>
      <c r="AU4" s="2">
        <v>1.2865086043615199E-10</v>
      </c>
      <c r="AV4" s="2">
        <v>5.5678604432925502E-11</v>
      </c>
      <c r="AW4" s="2">
        <v>2.38076180596954E-11</v>
      </c>
      <c r="AX4" s="2">
        <v>1.0060181918874499E-11</v>
      </c>
      <c r="AY4" s="2">
        <v>4.20209225429525E-12</v>
      </c>
      <c r="AZ4" s="2">
        <v>1.7354017706706E-12</v>
      </c>
      <c r="BA4" s="2">
        <v>7.0877978825183398E-13</v>
      </c>
      <c r="BB4" s="2">
        <v>2.86351127574078E-13</v>
      </c>
      <c r="BC4" s="2">
        <v>1.1446153493888999E-13</v>
      </c>
      <c r="BD4" s="2">
        <v>4.5278032553498301E-14</v>
      </c>
      <c r="BE4" s="2">
        <v>1.7728603358148799E-14</v>
      </c>
      <c r="BF4" s="2">
        <v>6.8724200046372602E-15</v>
      </c>
      <c r="BG4" s="2">
        <v>2.63803062754492E-15</v>
      </c>
      <c r="BH4" s="2">
        <v>1.00292708585615E-15</v>
      </c>
      <c r="BI4" s="2">
        <v>3.77711661051988E-16</v>
      </c>
      <c r="BJ4" s="2">
        <v>1.4093952882992001E-16</v>
      </c>
      <c r="BK4" s="2">
        <v>5.2115191780616299E-17</v>
      </c>
      <c r="BL4" s="2">
        <v>1.9099877098983399E-17</v>
      </c>
      <c r="BM4" s="2">
        <v>6.9391307659614205E-18</v>
      </c>
      <c r="BN4" s="2">
        <v>2.4995360932021801E-18</v>
      </c>
      <c r="BO4" s="2">
        <v>8.9281863448761291E-19</v>
      </c>
      <c r="BP4" s="2">
        <v>3.1628919823736199E-19</v>
      </c>
      <c r="BQ4" s="2">
        <v>1.1114469447644799E-19</v>
      </c>
      <c r="BR4" s="2">
        <v>3.8747225102901598E-20</v>
      </c>
      <c r="BS4" s="2">
        <v>1.34030150690854E-20</v>
      </c>
      <c r="BT4" s="2">
        <v>4.6008209582563002E-21</v>
      </c>
      <c r="BU4" s="2">
        <v>1.56746695735469E-21</v>
      </c>
      <c r="BV4" s="2">
        <v>5.3008981491138299E-22</v>
      </c>
      <c r="BW4" s="2">
        <v>1.77969183694992E-22</v>
      </c>
      <c r="BX4" s="2">
        <v>5.93252091430586E-23</v>
      </c>
      <c r="BY4" s="2">
        <v>1.96375050424778E-23</v>
      </c>
      <c r="BZ4" s="2">
        <v>6.4556205071798101E-24</v>
      </c>
      <c r="CA4" s="2">
        <v>2.1078762317147201E-24</v>
      </c>
      <c r="CB4" s="2">
        <v>6.8368675201377403E-25</v>
      </c>
      <c r="CC4" s="2">
        <v>2.20304034182346E-25</v>
      </c>
      <c r="CD4" s="2">
        <v>7.0532301936532304E-26</v>
      </c>
      <c r="CE4" s="2">
        <v>2.2438815688762501E-26</v>
      </c>
      <c r="CF4" s="2">
        <v>7.0941913183189696E-27</v>
      </c>
      <c r="CG4" s="2">
        <v>2.22915721277866E-27</v>
      </c>
      <c r="CH4" s="2">
        <v>6.9623529250488598E-28</v>
      </c>
      <c r="CI4" s="2">
        <v>2.1616759180729098E-28</v>
      </c>
      <c r="CJ4" s="2">
        <v>6.6724456580275605E-29</v>
      </c>
      <c r="CK4" s="2">
        <v>2.04776048779957E-29</v>
      </c>
      <c r="CL4" s="2">
        <v>6.2490174913670796E-30</v>
      </c>
      <c r="CM4" s="2">
        <v>1.89635965641129E-30</v>
      </c>
      <c r="CN4" s="2">
        <v>5.7232551443161899E-31</v>
      </c>
      <c r="CO4" s="2">
        <v>1.7179682833983501E-31</v>
      </c>
      <c r="CP4" s="2">
        <v>5.1294664416321399E-32</v>
      </c>
      <c r="CQ4" s="2">
        <v>1.52352241114979E-32</v>
      </c>
      <c r="CR4" s="2">
        <v>4.5017245574950699E-33</v>
      </c>
      <c r="CS4" s="2">
        <v>1.32341324617704E-33</v>
      </c>
      <c r="CT4" s="2">
        <v>3.8710696529408398E-34</v>
      </c>
      <c r="CU4" s="2">
        <v>1.12673083605073E-34</v>
      </c>
      <c r="CV4" s="2">
        <v>3.2641497597332402E-35</v>
      </c>
      <c r="CW4" s="2">
        <v>9.4529989792972101E-36</v>
      </c>
      <c r="CX4" s="2">
        <v>3.0204331644583597E-36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36EC8-99C1-4F0F-872A-D4440BD03D32}">
  <dimension ref="A1:DB1504"/>
  <sheetViews>
    <sheetView workbookViewId="0">
      <pane ySplit="6600" topLeftCell="A1489"/>
      <selection activeCell="CZ4" sqref="CZ4"/>
      <selection pane="bottomLeft" activeCell="CZ4" sqref="CZ4"/>
    </sheetView>
  </sheetViews>
  <sheetFormatPr defaultRowHeight="15" x14ac:dyDescent="0.25"/>
  <cols>
    <col min="1" max="1" width="5" style="1" bestFit="1" customWidth="1"/>
    <col min="3" max="3" width="8.42578125" style="1" customWidth="1"/>
    <col min="4" max="4" width="5" style="1" bestFit="1" customWidth="1"/>
    <col min="5" max="5" width="10.28515625" customWidth="1"/>
    <col min="9" max="52" width="0" hidden="1" customWidth="1"/>
    <col min="55" max="55" width="10.28515625" customWidth="1"/>
    <col min="58" max="103" width="0" hidden="1" customWidth="1"/>
  </cols>
  <sheetData>
    <row r="1" spans="1:106" x14ac:dyDescent="0.25">
      <c r="A1" s="15"/>
      <c r="B1" s="12"/>
      <c r="C1" s="15"/>
      <c r="D1" s="15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>
        <v>50</v>
      </c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</row>
    <row r="2" spans="1:106" x14ac:dyDescent="0.25">
      <c r="A2" s="15"/>
      <c r="B2" s="12"/>
      <c r="C2" s="14">
        <v>160</v>
      </c>
      <c r="D2" s="15"/>
      <c r="E2" s="12"/>
      <c r="F2">
        <v>1</v>
      </c>
      <c r="G2">
        <f>F2+1</f>
        <v>2</v>
      </c>
      <c r="H2">
        <f t="shared" ref="H2:BS2" si="0">G2+1</f>
        <v>3</v>
      </c>
      <c r="I2">
        <f t="shared" si="0"/>
        <v>4</v>
      </c>
      <c r="J2">
        <f t="shared" si="0"/>
        <v>5</v>
      </c>
      <c r="K2">
        <f t="shared" si="0"/>
        <v>6</v>
      </c>
      <c r="L2">
        <f t="shared" si="0"/>
        <v>7</v>
      </c>
      <c r="M2">
        <f t="shared" si="0"/>
        <v>8</v>
      </c>
      <c r="N2">
        <f t="shared" si="0"/>
        <v>9</v>
      </c>
      <c r="O2">
        <f t="shared" si="0"/>
        <v>10</v>
      </c>
      <c r="P2">
        <f t="shared" si="0"/>
        <v>11</v>
      </c>
      <c r="Q2">
        <f t="shared" si="0"/>
        <v>12</v>
      </c>
      <c r="R2">
        <f t="shared" si="0"/>
        <v>13</v>
      </c>
      <c r="S2">
        <f t="shared" si="0"/>
        <v>14</v>
      </c>
      <c r="T2">
        <f t="shared" si="0"/>
        <v>15</v>
      </c>
      <c r="U2">
        <f t="shared" si="0"/>
        <v>16</v>
      </c>
      <c r="V2">
        <f t="shared" si="0"/>
        <v>17</v>
      </c>
      <c r="W2">
        <f t="shared" si="0"/>
        <v>18</v>
      </c>
      <c r="X2">
        <f t="shared" si="0"/>
        <v>19</v>
      </c>
      <c r="Y2">
        <f t="shared" si="0"/>
        <v>20</v>
      </c>
      <c r="Z2">
        <f t="shared" si="0"/>
        <v>21</v>
      </c>
      <c r="AA2">
        <f t="shared" si="0"/>
        <v>22</v>
      </c>
      <c r="AB2">
        <f t="shared" si="0"/>
        <v>23</v>
      </c>
      <c r="AC2">
        <f t="shared" si="0"/>
        <v>24</v>
      </c>
      <c r="AD2">
        <f t="shared" si="0"/>
        <v>25</v>
      </c>
      <c r="AE2">
        <f t="shared" si="0"/>
        <v>26</v>
      </c>
      <c r="AF2">
        <f t="shared" si="0"/>
        <v>27</v>
      </c>
      <c r="AG2">
        <f t="shared" si="0"/>
        <v>28</v>
      </c>
      <c r="AH2">
        <f t="shared" si="0"/>
        <v>29</v>
      </c>
      <c r="AI2">
        <f t="shared" si="0"/>
        <v>30</v>
      </c>
      <c r="AJ2">
        <f t="shared" si="0"/>
        <v>31</v>
      </c>
      <c r="AK2">
        <f t="shared" si="0"/>
        <v>32</v>
      </c>
      <c r="AL2">
        <f t="shared" si="0"/>
        <v>33</v>
      </c>
      <c r="AM2">
        <f t="shared" si="0"/>
        <v>34</v>
      </c>
      <c r="AN2">
        <f t="shared" si="0"/>
        <v>35</v>
      </c>
      <c r="AO2">
        <f t="shared" si="0"/>
        <v>36</v>
      </c>
      <c r="AP2">
        <f t="shared" si="0"/>
        <v>37</v>
      </c>
      <c r="AQ2">
        <f t="shared" si="0"/>
        <v>38</v>
      </c>
      <c r="AR2">
        <f t="shared" si="0"/>
        <v>39</v>
      </c>
      <c r="AS2">
        <f t="shared" si="0"/>
        <v>40</v>
      </c>
      <c r="AT2">
        <f t="shared" si="0"/>
        <v>41</v>
      </c>
      <c r="AU2">
        <f t="shared" si="0"/>
        <v>42</v>
      </c>
      <c r="AV2">
        <f t="shared" si="0"/>
        <v>43</v>
      </c>
      <c r="AW2">
        <f t="shared" si="0"/>
        <v>44</v>
      </c>
      <c r="AX2">
        <f t="shared" si="0"/>
        <v>45</v>
      </c>
      <c r="AY2">
        <f t="shared" si="0"/>
        <v>46</v>
      </c>
      <c r="AZ2">
        <f t="shared" si="0"/>
        <v>47</v>
      </c>
      <c r="BA2">
        <f t="shared" si="0"/>
        <v>48</v>
      </c>
      <c r="BB2">
        <f t="shared" si="0"/>
        <v>49</v>
      </c>
      <c r="BC2" s="12">
        <f t="shared" si="0"/>
        <v>50</v>
      </c>
      <c r="BD2">
        <f t="shared" si="0"/>
        <v>51</v>
      </c>
      <c r="BE2">
        <f t="shared" si="0"/>
        <v>52</v>
      </c>
      <c r="BF2">
        <f t="shared" si="0"/>
        <v>53</v>
      </c>
      <c r="BG2">
        <f t="shared" si="0"/>
        <v>54</v>
      </c>
      <c r="BH2">
        <f t="shared" si="0"/>
        <v>55</v>
      </c>
      <c r="BI2">
        <f t="shared" si="0"/>
        <v>56</v>
      </c>
      <c r="BJ2">
        <f t="shared" si="0"/>
        <v>57</v>
      </c>
      <c r="BK2">
        <f t="shared" si="0"/>
        <v>58</v>
      </c>
      <c r="BL2">
        <f t="shared" si="0"/>
        <v>59</v>
      </c>
      <c r="BM2">
        <f t="shared" si="0"/>
        <v>60</v>
      </c>
      <c r="BN2">
        <f t="shared" si="0"/>
        <v>61</v>
      </c>
      <c r="BO2">
        <f t="shared" si="0"/>
        <v>62</v>
      </c>
      <c r="BP2">
        <f t="shared" si="0"/>
        <v>63</v>
      </c>
      <c r="BQ2">
        <f t="shared" si="0"/>
        <v>64</v>
      </c>
      <c r="BR2">
        <f t="shared" si="0"/>
        <v>65</v>
      </c>
      <c r="BS2">
        <f t="shared" si="0"/>
        <v>66</v>
      </c>
      <c r="BT2">
        <f t="shared" ref="BT2:DB2" si="1">BS2+1</f>
        <v>67</v>
      </c>
      <c r="BU2">
        <f t="shared" si="1"/>
        <v>68</v>
      </c>
      <c r="BV2">
        <f t="shared" si="1"/>
        <v>69</v>
      </c>
      <c r="BW2">
        <f t="shared" si="1"/>
        <v>70</v>
      </c>
      <c r="BX2">
        <f t="shared" si="1"/>
        <v>71</v>
      </c>
      <c r="BY2">
        <f t="shared" si="1"/>
        <v>72</v>
      </c>
      <c r="BZ2">
        <f t="shared" si="1"/>
        <v>73</v>
      </c>
      <c r="CA2">
        <f t="shared" si="1"/>
        <v>74</v>
      </c>
      <c r="CB2">
        <f t="shared" si="1"/>
        <v>75</v>
      </c>
      <c r="CC2">
        <f t="shared" si="1"/>
        <v>76</v>
      </c>
      <c r="CD2">
        <f t="shared" si="1"/>
        <v>77</v>
      </c>
      <c r="CE2">
        <f t="shared" si="1"/>
        <v>78</v>
      </c>
      <c r="CF2">
        <f t="shared" si="1"/>
        <v>79</v>
      </c>
      <c r="CG2">
        <f t="shared" si="1"/>
        <v>80</v>
      </c>
      <c r="CH2">
        <f t="shared" si="1"/>
        <v>81</v>
      </c>
      <c r="CI2">
        <f t="shared" si="1"/>
        <v>82</v>
      </c>
      <c r="CJ2">
        <f t="shared" si="1"/>
        <v>83</v>
      </c>
      <c r="CK2">
        <f t="shared" si="1"/>
        <v>84</v>
      </c>
      <c r="CL2">
        <f t="shared" si="1"/>
        <v>85</v>
      </c>
      <c r="CM2">
        <f t="shared" si="1"/>
        <v>86</v>
      </c>
      <c r="CN2">
        <f t="shared" si="1"/>
        <v>87</v>
      </c>
      <c r="CO2">
        <f t="shared" si="1"/>
        <v>88</v>
      </c>
      <c r="CP2">
        <f t="shared" si="1"/>
        <v>89</v>
      </c>
      <c r="CQ2">
        <f t="shared" si="1"/>
        <v>90</v>
      </c>
      <c r="CR2">
        <f t="shared" si="1"/>
        <v>91</v>
      </c>
      <c r="CS2">
        <f t="shared" si="1"/>
        <v>92</v>
      </c>
      <c r="CT2">
        <f t="shared" si="1"/>
        <v>93</v>
      </c>
      <c r="CU2">
        <f t="shared" si="1"/>
        <v>94</v>
      </c>
      <c r="CV2">
        <f t="shared" si="1"/>
        <v>95</v>
      </c>
      <c r="CW2">
        <f t="shared" si="1"/>
        <v>96</v>
      </c>
      <c r="CX2">
        <f t="shared" si="1"/>
        <v>97</v>
      </c>
      <c r="CY2">
        <f t="shared" si="1"/>
        <v>98</v>
      </c>
      <c r="CZ2">
        <f t="shared" si="1"/>
        <v>99</v>
      </c>
      <c r="DA2">
        <f t="shared" si="1"/>
        <v>100</v>
      </c>
      <c r="DB2">
        <f t="shared" si="1"/>
        <v>101</v>
      </c>
    </row>
    <row r="3" spans="1:106" x14ac:dyDescent="0.25">
      <c r="A3" s="15"/>
      <c r="B3" s="12"/>
      <c r="C3" s="14">
        <v>1500</v>
      </c>
      <c r="D3" s="15"/>
      <c r="E3" s="12"/>
      <c r="F3" s="12">
        <v>0</v>
      </c>
      <c r="G3" s="12">
        <v>1</v>
      </c>
      <c r="H3" s="12">
        <v>2</v>
      </c>
      <c r="I3" s="12">
        <v>3</v>
      </c>
      <c r="J3" s="12">
        <v>4</v>
      </c>
      <c r="K3" s="12">
        <v>5</v>
      </c>
      <c r="L3" s="12">
        <v>6</v>
      </c>
      <c r="M3" s="12">
        <v>7</v>
      </c>
      <c r="N3" s="12">
        <v>8</v>
      </c>
      <c r="O3" s="12">
        <v>9</v>
      </c>
      <c r="P3" s="12">
        <v>10</v>
      </c>
      <c r="Q3" s="12">
        <v>11</v>
      </c>
      <c r="R3" s="12">
        <v>12</v>
      </c>
      <c r="S3" s="12">
        <v>13</v>
      </c>
      <c r="T3" s="12">
        <v>14</v>
      </c>
      <c r="U3" s="12">
        <v>15</v>
      </c>
      <c r="V3" s="12">
        <v>16</v>
      </c>
      <c r="W3" s="12">
        <v>17</v>
      </c>
      <c r="X3" s="12">
        <v>18</v>
      </c>
      <c r="Y3" s="12">
        <v>19</v>
      </c>
      <c r="Z3" s="12">
        <v>20</v>
      </c>
      <c r="AA3" s="12">
        <v>21</v>
      </c>
      <c r="AB3" s="12">
        <v>22</v>
      </c>
      <c r="AC3" s="12">
        <v>23</v>
      </c>
      <c r="AD3" s="12">
        <v>24</v>
      </c>
      <c r="AE3" s="12">
        <v>25</v>
      </c>
      <c r="AF3" s="12">
        <v>26</v>
      </c>
      <c r="AG3" s="12">
        <v>27</v>
      </c>
      <c r="AH3" s="12">
        <v>28</v>
      </c>
      <c r="AI3" s="12">
        <v>29</v>
      </c>
      <c r="AJ3" s="12">
        <v>30</v>
      </c>
      <c r="AK3" s="12">
        <v>31</v>
      </c>
      <c r="AL3" s="12">
        <v>32</v>
      </c>
      <c r="AM3" s="12">
        <v>33</v>
      </c>
      <c r="AN3" s="12">
        <v>34</v>
      </c>
      <c r="AO3" s="12">
        <v>35</v>
      </c>
      <c r="AP3" s="12">
        <v>36</v>
      </c>
      <c r="AQ3" s="12">
        <v>37</v>
      </c>
      <c r="AR3" s="12">
        <v>38</v>
      </c>
      <c r="AS3" s="12">
        <v>39</v>
      </c>
      <c r="AT3" s="12">
        <v>40</v>
      </c>
      <c r="AU3" s="12">
        <v>41</v>
      </c>
      <c r="AV3" s="12">
        <v>42</v>
      </c>
      <c r="AW3" s="12">
        <v>43</v>
      </c>
      <c r="AX3" s="12">
        <v>44</v>
      </c>
      <c r="AY3" s="12">
        <v>45</v>
      </c>
      <c r="AZ3" s="12">
        <v>46</v>
      </c>
      <c r="BA3" s="12">
        <v>47</v>
      </c>
      <c r="BB3" s="12">
        <v>48</v>
      </c>
      <c r="BC3" s="12">
        <v>49</v>
      </c>
      <c r="BD3" s="12">
        <v>50</v>
      </c>
      <c r="BE3" s="12">
        <v>51</v>
      </c>
      <c r="BF3" s="12">
        <v>52</v>
      </c>
      <c r="BG3" s="12">
        <v>53</v>
      </c>
      <c r="BH3" s="12">
        <v>54</v>
      </c>
      <c r="BI3" s="12">
        <v>55</v>
      </c>
      <c r="BJ3" s="12">
        <v>56</v>
      </c>
      <c r="BK3" s="12">
        <v>57</v>
      </c>
      <c r="BL3" s="12">
        <v>58</v>
      </c>
      <c r="BM3" s="12">
        <v>59</v>
      </c>
      <c r="BN3" s="12">
        <v>60</v>
      </c>
      <c r="BO3" s="12">
        <v>61</v>
      </c>
      <c r="BP3" s="12">
        <v>62</v>
      </c>
      <c r="BQ3" s="12">
        <v>63</v>
      </c>
      <c r="BR3" s="12">
        <v>64</v>
      </c>
      <c r="BS3" s="12">
        <v>65</v>
      </c>
      <c r="BT3" s="12">
        <v>66</v>
      </c>
      <c r="BU3" s="12">
        <v>67</v>
      </c>
      <c r="BV3" s="12">
        <v>68</v>
      </c>
      <c r="BW3" s="12">
        <v>69</v>
      </c>
      <c r="BX3" s="12">
        <v>70</v>
      </c>
      <c r="BY3" s="12">
        <v>71</v>
      </c>
      <c r="BZ3" s="12">
        <v>72</v>
      </c>
      <c r="CA3" s="12">
        <v>73</v>
      </c>
      <c r="CB3" s="12">
        <v>74</v>
      </c>
      <c r="CC3" s="12">
        <v>75</v>
      </c>
      <c r="CD3" s="12">
        <v>76</v>
      </c>
      <c r="CE3" s="12">
        <v>77</v>
      </c>
      <c r="CF3" s="12">
        <v>78</v>
      </c>
      <c r="CG3" s="12">
        <v>79</v>
      </c>
      <c r="CH3" s="12">
        <v>80</v>
      </c>
      <c r="CI3" s="12">
        <v>81</v>
      </c>
      <c r="CJ3" s="12">
        <v>82</v>
      </c>
      <c r="CK3" s="12">
        <v>83</v>
      </c>
      <c r="CL3" s="12">
        <v>84</v>
      </c>
      <c r="CM3" s="12">
        <v>85</v>
      </c>
      <c r="CN3" s="12">
        <v>86</v>
      </c>
      <c r="CO3" s="12">
        <v>87</v>
      </c>
      <c r="CP3" s="12">
        <v>88</v>
      </c>
      <c r="CQ3" s="12">
        <v>89</v>
      </c>
      <c r="CR3" s="12">
        <v>90</v>
      </c>
      <c r="CS3" s="12">
        <v>91</v>
      </c>
      <c r="CT3" s="12">
        <v>92</v>
      </c>
      <c r="CU3" s="12">
        <v>93</v>
      </c>
      <c r="CV3" s="12">
        <v>94</v>
      </c>
      <c r="CW3" s="12">
        <v>95</v>
      </c>
      <c r="CX3" s="12">
        <v>96</v>
      </c>
      <c r="CY3" s="12">
        <v>97</v>
      </c>
      <c r="CZ3" s="12">
        <v>98</v>
      </c>
      <c r="DA3" s="12">
        <v>99</v>
      </c>
      <c r="DB3" s="12">
        <v>100</v>
      </c>
    </row>
    <row r="4" spans="1:106" x14ac:dyDescent="0.25">
      <c r="A4" s="15"/>
      <c r="B4" s="12">
        <v>0</v>
      </c>
      <c r="C4" s="1">
        <f>ROW()</f>
        <v>4</v>
      </c>
      <c r="D4" s="15"/>
      <c r="E4" s="12"/>
      <c r="F4">
        <v>60.199999999999903</v>
      </c>
      <c r="G4">
        <v>59.607999999999898</v>
      </c>
      <c r="H4">
        <v>59.015999999999899</v>
      </c>
      <c r="I4">
        <v>58.4239999999999</v>
      </c>
      <c r="J4">
        <v>57.831999999999901</v>
      </c>
      <c r="K4">
        <v>57.239999999999903</v>
      </c>
      <c r="L4">
        <v>56.647999999999897</v>
      </c>
      <c r="M4">
        <v>56.055999999999898</v>
      </c>
      <c r="N4">
        <v>55.463999999999899</v>
      </c>
      <c r="O4">
        <v>54.8719999999999</v>
      </c>
      <c r="P4">
        <v>54.279999999999902</v>
      </c>
      <c r="Q4">
        <v>53.687999999999903</v>
      </c>
      <c r="R4">
        <v>53.095999999999897</v>
      </c>
      <c r="S4">
        <v>52.503999999999898</v>
      </c>
      <c r="T4">
        <v>51.9119999999999</v>
      </c>
      <c r="U4">
        <v>51.319999999999901</v>
      </c>
      <c r="V4">
        <v>50.727999999999902</v>
      </c>
      <c r="W4">
        <v>50.135999999999903</v>
      </c>
      <c r="X4">
        <v>49.543999999999897</v>
      </c>
      <c r="Y4">
        <v>48.951999999999899</v>
      </c>
      <c r="Z4">
        <v>48.3599999999999</v>
      </c>
      <c r="AA4">
        <v>47.767999999999901</v>
      </c>
      <c r="AB4">
        <v>47.175999999999902</v>
      </c>
      <c r="AC4">
        <v>46.583999999999897</v>
      </c>
      <c r="AD4">
        <v>45.991999999999898</v>
      </c>
      <c r="AE4">
        <v>45.399999999999899</v>
      </c>
      <c r="AF4">
        <v>44.8079999999999</v>
      </c>
      <c r="AG4">
        <v>44.215999999999902</v>
      </c>
      <c r="AH4">
        <v>43.623999999999903</v>
      </c>
      <c r="AI4">
        <v>43.031999999999897</v>
      </c>
      <c r="AJ4">
        <v>42.439999999999898</v>
      </c>
      <c r="AK4">
        <v>41.8479999999999</v>
      </c>
      <c r="AL4">
        <v>41.255999999999901</v>
      </c>
      <c r="AM4">
        <v>40.663999999999902</v>
      </c>
      <c r="AN4">
        <v>40.071999999999903</v>
      </c>
      <c r="AO4">
        <v>39.479999999999897</v>
      </c>
      <c r="AP4">
        <v>38.887999999999899</v>
      </c>
      <c r="AQ4">
        <v>38.2959999999999</v>
      </c>
      <c r="AR4">
        <v>37.703999999999901</v>
      </c>
      <c r="AS4">
        <v>37.111999999999902</v>
      </c>
      <c r="AT4">
        <v>36.519999999999897</v>
      </c>
      <c r="AU4">
        <v>35.927999999999898</v>
      </c>
      <c r="AV4">
        <v>35.335999999999899</v>
      </c>
      <c r="AW4">
        <v>34.7439999999999</v>
      </c>
      <c r="AX4">
        <v>34.151999999999902</v>
      </c>
      <c r="AY4">
        <v>33.559999999999903</v>
      </c>
      <c r="AZ4">
        <v>32.967999999999897</v>
      </c>
      <c r="BA4">
        <v>32.375999999999898</v>
      </c>
      <c r="BB4">
        <v>31.783999999999899</v>
      </c>
      <c r="BC4" s="12">
        <v>31.191999999999901</v>
      </c>
      <c r="BD4">
        <v>30.599999999999898</v>
      </c>
      <c r="BE4">
        <v>30.0079999999999</v>
      </c>
      <c r="BF4">
        <v>29.415999999999901</v>
      </c>
      <c r="BG4">
        <v>28.823999999999899</v>
      </c>
      <c r="BH4">
        <v>28.2319999999999</v>
      </c>
      <c r="BI4">
        <v>27.639999999999901</v>
      </c>
      <c r="BJ4">
        <v>27.047999999999899</v>
      </c>
      <c r="BK4">
        <v>26.4559999999999</v>
      </c>
      <c r="BL4">
        <v>25.863999999999901</v>
      </c>
      <c r="BM4">
        <v>25.271999999999899</v>
      </c>
      <c r="BN4">
        <v>24.6799999999999</v>
      </c>
      <c r="BO4">
        <v>24.087999999999901</v>
      </c>
      <c r="BP4">
        <v>23.495999999999899</v>
      </c>
      <c r="BQ4">
        <v>22.9039999999999</v>
      </c>
      <c r="BR4">
        <v>22.311999999999902</v>
      </c>
      <c r="BS4">
        <v>21.719999999999899</v>
      </c>
      <c r="BT4">
        <v>21.127999999999901</v>
      </c>
      <c r="BU4">
        <v>20.535999999999898</v>
      </c>
      <c r="BV4">
        <v>19.9439999999999</v>
      </c>
      <c r="BW4">
        <v>19.351999999999901</v>
      </c>
      <c r="BX4">
        <v>18.759999999999899</v>
      </c>
      <c r="BY4">
        <v>18.1679999999999</v>
      </c>
      <c r="BZ4">
        <v>17.575999999999901</v>
      </c>
      <c r="CA4">
        <v>16.983999999999899</v>
      </c>
      <c r="CB4">
        <v>16.3919999999999</v>
      </c>
      <c r="CC4">
        <v>15.799999999999899</v>
      </c>
      <c r="CD4">
        <v>15.207999999999901</v>
      </c>
      <c r="CE4">
        <v>14.6159999999999</v>
      </c>
      <c r="CF4">
        <v>14.0239999999999</v>
      </c>
      <c r="CG4">
        <v>13.431999999999899</v>
      </c>
      <c r="CH4">
        <v>12.8399999999999</v>
      </c>
      <c r="CI4">
        <v>12.2479999999999</v>
      </c>
      <c r="CJ4">
        <v>11.655999999999899</v>
      </c>
      <c r="CK4">
        <v>11.063999999999901</v>
      </c>
      <c r="CL4">
        <v>10.4719999999999</v>
      </c>
      <c r="CM4">
        <v>9.8799999999999706</v>
      </c>
      <c r="CN4">
        <v>9.2879999999999807</v>
      </c>
      <c r="CO4">
        <v>8.6959999999999802</v>
      </c>
      <c r="CP4">
        <v>8.1039999999999797</v>
      </c>
      <c r="CQ4">
        <v>7.51199999999998</v>
      </c>
      <c r="CR4">
        <v>6.9199999999999804</v>
      </c>
      <c r="CS4">
        <v>6.3279999999999799</v>
      </c>
      <c r="CT4">
        <v>5.73599999999999</v>
      </c>
      <c r="CU4">
        <v>5.1439999999999904</v>
      </c>
      <c r="CV4">
        <v>4.5519999999999898</v>
      </c>
      <c r="CW4">
        <v>3.9599999999999902</v>
      </c>
      <c r="CX4">
        <v>3.3679999999999901</v>
      </c>
      <c r="CY4">
        <v>2.77599999999999</v>
      </c>
      <c r="CZ4">
        <v>2.1839999999999899</v>
      </c>
      <c r="DA4">
        <v>1.5919999999999901</v>
      </c>
      <c r="DB4">
        <v>1</v>
      </c>
    </row>
    <row r="5" spans="1:106" x14ac:dyDescent="0.25">
      <c r="A5" s="15">
        <v>0</v>
      </c>
      <c r="B5" s="2">
        <v>7.5045104539999997E-23</v>
      </c>
      <c r="C5" s="1">
        <f>IF(ROW()-$C$4&lt;=$C$2,1,2)</f>
        <v>1</v>
      </c>
      <c r="D5" s="15">
        <v>0</v>
      </c>
      <c r="E5" s="13">
        <f>B5</f>
        <v>7.5045104539999997E-23</v>
      </c>
      <c r="BC5" s="13">
        <f t="shared" ref="BC5:BC68" si="2">B5</f>
        <v>7.5045104539999997E-23</v>
      </c>
    </row>
    <row r="6" spans="1:106" x14ac:dyDescent="0.25">
      <c r="A6" s="15">
        <v>1</v>
      </c>
      <c r="B6" s="2">
        <v>1.8071921991999899E-21</v>
      </c>
      <c r="C6" s="1">
        <f t="shared" ref="C6:C69" si="3">IF(ROW()-$C$4&lt;=$C$2,1,2)</f>
        <v>1</v>
      </c>
      <c r="D6" s="15">
        <v>1</v>
      </c>
      <c r="E6" s="13">
        <f t="shared" ref="E6:E69" si="4">B6</f>
        <v>1.8071921991999899E-21</v>
      </c>
      <c r="BC6" s="13">
        <f t="shared" si="2"/>
        <v>1.8071921991999899E-21</v>
      </c>
    </row>
    <row r="7" spans="1:106" x14ac:dyDescent="0.25">
      <c r="A7" s="15">
        <v>2</v>
      </c>
      <c r="B7" s="2">
        <v>2.240159614E-20</v>
      </c>
      <c r="C7" s="1">
        <f t="shared" si="3"/>
        <v>1</v>
      </c>
      <c r="D7" s="15">
        <v>2</v>
      </c>
      <c r="E7" s="13">
        <f t="shared" si="4"/>
        <v>2.240159614E-20</v>
      </c>
      <c r="BC7" s="13">
        <f t="shared" si="2"/>
        <v>2.240159614E-20</v>
      </c>
    </row>
    <row r="8" spans="1:106" x14ac:dyDescent="0.25">
      <c r="A8" s="15">
        <v>3</v>
      </c>
      <c r="B8" s="2">
        <v>1.90447568279999E-19</v>
      </c>
      <c r="C8" s="1">
        <f t="shared" si="3"/>
        <v>1</v>
      </c>
      <c r="D8" s="15">
        <v>3</v>
      </c>
      <c r="E8" s="13">
        <f t="shared" si="4"/>
        <v>1.90447568279999E-19</v>
      </c>
      <c r="BC8" s="13">
        <f t="shared" si="2"/>
        <v>1.90447568279999E-19</v>
      </c>
    </row>
    <row r="9" spans="1:106" x14ac:dyDescent="0.25">
      <c r="A9" s="15">
        <v>4</v>
      </c>
      <c r="B9" s="2">
        <v>1.2484025529999901E-18</v>
      </c>
      <c r="C9" s="1">
        <f t="shared" si="3"/>
        <v>1</v>
      </c>
      <c r="D9" s="15">
        <v>4</v>
      </c>
      <c r="E9" s="13">
        <f t="shared" si="4"/>
        <v>1.2484025529999901E-18</v>
      </c>
      <c r="BC9" s="13">
        <f t="shared" si="2"/>
        <v>1.2484025529999901E-18</v>
      </c>
    </row>
    <row r="10" spans="1:106" x14ac:dyDescent="0.25">
      <c r="A10" s="15">
        <v>5</v>
      </c>
      <c r="B10" s="2">
        <v>6.7262027339999998E-18</v>
      </c>
      <c r="C10" s="1">
        <f t="shared" si="3"/>
        <v>1</v>
      </c>
      <c r="D10" s="15">
        <v>5</v>
      </c>
      <c r="E10" s="13">
        <f t="shared" si="4"/>
        <v>6.7262027339999998E-18</v>
      </c>
      <c r="BC10" s="13">
        <f t="shared" si="2"/>
        <v>6.7262027339999998E-18</v>
      </c>
    </row>
    <row r="11" spans="1:106" x14ac:dyDescent="0.25">
      <c r="A11" s="15">
        <v>6</v>
      </c>
      <c r="B11" s="2">
        <v>3.1009124319999898E-17</v>
      </c>
      <c r="C11" s="1">
        <f t="shared" si="3"/>
        <v>1</v>
      </c>
      <c r="D11" s="15">
        <v>6</v>
      </c>
      <c r="E11" s="13">
        <f t="shared" si="4"/>
        <v>3.1009124319999898E-17</v>
      </c>
      <c r="BC11" s="13">
        <f t="shared" si="2"/>
        <v>3.1009124319999898E-17</v>
      </c>
    </row>
    <row r="12" spans="1:106" x14ac:dyDescent="0.25">
      <c r="A12" s="15">
        <v>7</v>
      </c>
      <c r="B12" s="2">
        <v>1.25747863859999E-16</v>
      </c>
      <c r="C12" s="1">
        <f t="shared" si="3"/>
        <v>1</v>
      </c>
      <c r="D12" s="15">
        <v>7</v>
      </c>
      <c r="E12" s="13">
        <f t="shared" si="4"/>
        <v>1.25747863859999E-16</v>
      </c>
      <c r="BC12" s="13">
        <f t="shared" si="2"/>
        <v>1.25747863859999E-16</v>
      </c>
    </row>
    <row r="13" spans="1:106" x14ac:dyDescent="0.25">
      <c r="A13" s="15">
        <v>8</v>
      </c>
      <c r="B13" s="2">
        <v>4.5763932060000001E-16</v>
      </c>
      <c r="C13" s="1">
        <f t="shared" si="3"/>
        <v>1</v>
      </c>
      <c r="D13" s="15">
        <v>8</v>
      </c>
      <c r="E13" s="13">
        <f t="shared" si="4"/>
        <v>4.5763932060000001E-16</v>
      </c>
      <c r="BC13" s="13">
        <f t="shared" si="2"/>
        <v>4.5763932060000001E-16</v>
      </c>
    </row>
    <row r="14" spans="1:106" x14ac:dyDescent="0.25">
      <c r="A14" s="15">
        <v>9</v>
      </c>
      <c r="B14" s="2">
        <v>1.5176568319999999E-15</v>
      </c>
      <c r="C14" s="1">
        <f t="shared" si="3"/>
        <v>1</v>
      </c>
      <c r="D14" s="15">
        <v>9</v>
      </c>
      <c r="E14" s="13">
        <f t="shared" si="4"/>
        <v>1.5176568319999999E-15</v>
      </c>
      <c r="BC14" s="13">
        <f t="shared" si="2"/>
        <v>1.5176568319999999E-15</v>
      </c>
    </row>
    <row r="15" spans="1:106" x14ac:dyDescent="0.25">
      <c r="A15" s="15">
        <v>10</v>
      </c>
      <c r="B15" s="2">
        <v>4.6412322879999996E-15</v>
      </c>
      <c r="C15" s="1">
        <f t="shared" si="3"/>
        <v>1</v>
      </c>
      <c r="D15" s="15">
        <v>10</v>
      </c>
      <c r="E15" s="13">
        <f t="shared" si="4"/>
        <v>4.6412322879999996E-15</v>
      </c>
      <c r="BC15" s="13">
        <f t="shared" si="2"/>
        <v>4.6412322879999996E-15</v>
      </c>
    </row>
    <row r="16" spans="1:106" x14ac:dyDescent="0.25">
      <c r="A16" s="15">
        <v>11</v>
      </c>
      <c r="B16" s="2">
        <v>1.3214897815999901E-14</v>
      </c>
      <c r="C16" s="1">
        <f t="shared" si="3"/>
        <v>1</v>
      </c>
      <c r="D16" s="15">
        <v>11</v>
      </c>
      <c r="E16" s="13">
        <f t="shared" si="4"/>
        <v>1.3214897815999901E-14</v>
      </c>
      <c r="BC16" s="13">
        <f t="shared" si="2"/>
        <v>1.3214897815999901E-14</v>
      </c>
    </row>
    <row r="17" spans="1:55" x14ac:dyDescent="0.25">
      <c r="A17" s="15">
        <v>12</v>
      </c>
      <c r="B17" s="2">
        <v>3.5308119059999998E-14</v>
      </c>
      <c r="C17" s="1">
        <f t="shared" si="3"/>
        <v>1</v>
      </c>
      <c r="D17" s="15">
        <v>12</v>
      </c>
      <c r="E17" s="13">
        <f t="shared" si="4"/>
        <v>3.5308119059999998E-14</v>
      </c>
      <c r="BC17" s="13">
        <f t="shared" si="2"/>
        <v>3.5308119059999998E-14</v>
      </c>
    </row>
    <row r="18" spans="1:55" x14ac:dyDescent="0.25">
      <c r="A18" s="15">
        <v>13</v>
      </c>
      <c r="B18" s="2">
        <v>8.9105733559999902E-14</v>
      </c>
      <c r="C18" s="1">
        <f t="shared" si="3"/>
        <v>1</v>
      </c>
      <c r="D18" s="15">
        <v>13</v>
      </c>
      <c r="E18" s="13">
        <f t="shared" si="4"/>
        <v>8.9105733559999902E-14</v>
      </c>
      <c r="BC18" s="13">
        <f t="shared" si="2"/>
        <v>8.9105733559999902E-14</v>
      </c>
    </row>
    <row r="19" spans="1:55" x14ac:dyDescent="0.25">
      <c r="A19" s="15">
        <v>14</v>
      </c>
      <c r="B19" s="2">
        <v>2.135775606E-13</v>
      </c>
      <c r="C19" s="1">
        <f t="shared" si="3"/>
        <v>1</v>
      </c>
      <c r="D19" s="15">
        <v>14</v>
      </c>
      <c r="E19" s="13">
        <f t="shared" si="4"/>
        <v>2.135775606E-13</v>
      </c>
      <c r="BC19" s="13">
        <f t="shared" si="2"/>
        <v>2.135775606E-13</v>
      </c>
    </row>
    <row r="20" spans="1:55" x14ac:dyDescent="0.25">
      <c r="A20" s="15">
        <v>15</v>
      </c>
      <c r="B20" s="2">
        <v>4.8851086480000003E-13</v>
      </c>
      <c r="C20" s="1">
        <f t="shared" si="3"/>
        <v>1</v>
      </c>
      <c r="D20" s="15">
        <v>15</v>
      </c>
      <c r="E20" s="13">
        <f t="shared" si="4"/>
        <v>4.8851086480000003E-13</v>
      </c>
      <c r="BC20" s="13">
        <f t="shared" si="2"/>
        <v>4.8851086480000003E-13</v>
      </c>
    </row>
    <row r="21" spans="1:55" x14ac:dyDescent="0.25">
      <c r="A21" s="15">
        <v>16</v>
      </c>
      <c r="B21" s="2">
        <v>1.0706088592000001E-12</v>
      </c>
      <c r="C21" s="1">
        <f t="shared" si="3"/>
        <v>1</v>
      </c>
      <c r="D21" s="15">
        <v>16</v>
      </c>
      <c r="E21" s="13">
        <f t="shared" si="4"/>
        <v>1.0706088592000001E-12</v>
      </c>
      <c r="BC21" s="13">
        <f t="shared" si="2"/>
        <v>1.0706088592000001E-12</v>
      </c>
    </row>
    <row r="22" spans="1:55" x14ac:dyDescent="0.25">
      <c r="A22" s="15">
        <v>17</v>
      </c>
      <c r="B22" s="2">
        <v>2.25614105799999E-12</v>
      </c>
      <c r="C22" s="1">
        <f t="shared" si="3"/>
        <v>1</v>
      </c>
      <c r="D22" s="15">
        <v>17</v>
      </c>
      <c r="E22" s="13">
        <f t="shared" si="4"/>
        <v>2.25614105799999E-12</v>
      </c>
      <c r="BC22" s="13">
        <f t="shared" si="2"/>
        <v>2.25614105799999E-12</v>
      </c>
    </row>
    <row r="23" spans="1:55" x14ac:dyDescent="0.25">
      <c r="A23" s="15">
        <v>18</v>
      </c>
      <c r="B23" s="2">
        <v>4.5859848299999903E-12</v>
      </c>
      <c r="C23" s="1">
        <f t="shared" si="3"/>
        <v>1</v>
      </c>
      <c r="D23" s="15">
        <v>18</v>
      </c>
      <c r="E23" s="13">
        <f t="shared" si="4"/>
        <v>4.5859848299999903E-12</v>
      </c>
      <c r="BC23" s="13">
        <f t="shared" si="2"/>
        <v>4.5859848299999903E-12</v>
      </c>
    </row>
    <row r="24" spans="1:55" x14ac:dyDescent="0.25">
      <c r="A24" s="15">
        <v>19</v>
      </c>
      <c r="B24" s="2">
        <v>9.0162219019999999E-12</v>
      </c>
      <c r="C24" s="1">
        <f t="shared" si="3"/>
        <v>1</v>
      </c>
      <c r="D24" s="15">
        <v>19</v>
      </c>
      <c r="E24" s="13">
        <f t="shared" si="4"/>
        <v>9.0162219019999999E-12</v>
      </c>
      <c r="BC24" s="13">
        <f t="shared" si="2"/>
        <v>9.0162219019999999E-12</v>
      </c>
    </row>
    <row r="25" spans="1:55" x14ac:dyDescent="0.25">
      <c r="A25" s="15">
        <v>20</v>
      </c>
      <c r="B25" s="2">
        <v>1.7187160041999901E-11</v>
      </c>
      <c r="C25" s="1">
        <f t="shared" si="3"/>
        <v>1</v>
      </c>
      <c r="D25" s="15">
        <v>20</v>
      </c>
      <c r="E25" s="13">
        <f t="shared" si="4"/>
        <v>1.7187160041999901E-11</v>
      </c>
      <c r="BC25" s="13">
        <f t="shared" si="2"/>
        <v>1.7187160041999901E-11</v>
      </c>
    </row>
    <row r="26" spans="1:55" x14ac:dyDescent="0.25">
      <c r="A26" s="15">
        <v>21</v>
      </c>
      <c r="B26" s="2">
        <v>3.1836131459999998E-11</v>
      </c>
      <c r="C26" s="1">
        <f t="shared" si="3"/>
        <v>1</v>
      </c>
      <c r="D26" s="15">
        <v>21</v>
      </c>
      <c r="E26" s="13">
        <f t="shared" si="4"/>
        <v>3.1836131459999998E-11</v>
      </c>
      <c r="BC26" s="13">
        <f t="shared" si="2"/>
        <v>3.1836131459999998E-11</v>
      </c>
    </row>
    <row r="27" spans="1:55" x14ac:dyDescent="0.25">
      <c r="A27" s="15">
        <v>22</v>
      </c>
      <c r="B27" s="2">
        <v>5.7415014339999903E-11</v>
      </c>
      <c r="C27" s="1">
        <f t="shared" si="3"/>
        <v>1</v>
      </c>
      <c r="D27" s="15">
        <v>22</v>
      </c>
      <c r="E27" s="13">
        <f t="shared" si="4"/>
        <v>5.7415014339999903E-11</v>
      </c>
      <c r="BC27" s="13">
        <f t="shared" si="2"/>
        <v>5.7415014339999903E-11</v>
      </c>
    </row>
    <row r="28" spans="1:55" x14ac:dyDescent="0.25">
      <c r="A28" s="15">
        <v>23</v>
      </c>
      <c r="B28" s="2">
        <v>1.0099237939999899E-10</v>
      </c>
      <c r="C28" s="1">
        <f t="shared" si="3"/>
        <v>1</v>
      </c>
      <c r="D28" s="15">
        <v>23</v>
      </c>
      <c r="E28" s="13">
        <f t="shared" si="4"/>
        <v>1.0099237939999899E-10</v>
      </c>
      <c r="BC28" s="13">
        <f t="shared" si="2"/>
        <v>1.0099237939999899E-10</v>
      </c>
    </row>
    <row r="29" spans="1:55" x14ac:dyDescent="0.25">
      <c r="A29" s="15">
        <v>24</v>
      </c>
      <c r="B29" s="2">
        <v>1.7354259593999999E-10</v>
      </c>
      <c r="C29" s="1">
        <f t="shared" si="3"/>
        <v>1</v>
      </c>
      <c r="D29" s="15">
        <v>24</v>
      </c>
      <c r="E29" s="13">
        <f t="shared" si="4"/>
        <v>1.7354259593999999E-10</v>
      </c>
      <c r="BC29" s="13">
        <f t="shared" si="2"/>
        <v>1.7354259593999999E-10</v>
      </c>
    </row>
    <row r="30" spans="1:55" x14ac:dyDescent="0.25">
      <c r="A30" s="15">
        <v>25</v>
      </c>
      <c r="B30" s="2">
        <v>2.9175009679999998E-10</v>
      </c>
      <c r="C30" s="1">
        <f t="shared" si="3"/>
        <v>1</v>
      </c>
      <c r="D30" s="15">
        <v>25</v>
      </c>
      <c r="E30" s="13">
        <f t="shared" si="4"/>
        <v>2.9175009679999998E-10</v>
      </c>
      <c r="BC30" s="13">
        <f t="shared" si="2"/>
        <v>2.9175009679999998E-10</v>
      </c>
    </row>
    <row r="31" spans="1:55" x14ac:dyDescent="0.25">
      <c r="A31" s="15">
        <v>26</v>
      </c>
      <c r="B31" s="2">
        <v>4.8048605959999902E-10</v>
      </c>
      <c r="C31" s="1">
        <f t="shared" si="3"/>
        <v>1</v>
      </c>
      <c r="D31" s="15">
        <v>26</v>
      </c>
      <c r="E31" s="13">
        <f t="shared" si="4"/>
        <v>4.8048605959999902E-10</v>
      </c>
      <c r="BC31" s="13">
        <f t="shared" si="2"/>
        <v>4.8048605959999902E-10</v>
      </c>
    </row>
    <row r="32" spans="1:55" x14ac:dyDescent="0.25">
      <c r="A32" s="15">
        <v>27</v>
      </c>
      <c r="B32" s="2">
        <v>7.7614657459999996E-10</v>
      </c>
      <c r="C32" s="1">
        <f t="shared" si="3"/>
        <v>1</v>
      </c>
      <c r="D32" s="15">
        <v>27</v>
      </c>
      <c r="E32" s="13">
        <f t="shared" si="4"/>
        <v>7.7614657459999996E-10</v>
      </c>
      <c r="BC32" s="13">
        <f t="shared" si="2"/>
        <v>7.7614657459999996E-10</v>
      </c>
    </row>
    <row r="33" spans="1:55" x14ac:dyDescent="0.25">
      <c r="A33" s="15">
        <v>28</v>
      </c>
      <c r="B33" s="2">
        <v>1.2310752768E-9</v>
      </c>
      <c r="C33" s="1">
        <f t="shared" si="3"/>
        <v>1</v>
      </c>
      <c r="D33" s="15">
        <v>28</v>
      </c>
      <c r="E33" s="13">
        <f t="shared" si="4"/>
        <v>1.2310752768E-9</v>
      </c>
      <c r="BC33" s="13">
        <f t="shared" si="2"/>
        <v>1.2310752768E-9</v>
      </c>
    </row>
    <row r="34" spans="1:55" x14ac:dyDescent="0.25">
      <c r="A34" s="15">
        <v>29</v>
      </c>
      <c r="B34" s="2">
        <v>1.9193285749999899E-9</v>
      </c>
      <c r="C34" s="1">
        <f t="shared" si="3"/>
        <v>1</v>
      </c>
      <c r="D34" s="15">
        <v>29</v>
      </c>
      <c r="E34" s="13">
        <f t="shared" si="4"/>
        <v>1.9193285749999899E-9</v>
      </c>
      <c r="BC34" s="13">
        <f t="shared" si="2"/>
        <v>1.9193285749999899E-9</v>
      </c>
    </row>
    <row r="35" spans="1:55" x14ac:dyDescent="0.25">
      <c r="A35" s="15">
        <v>30</v>
      </c>
      <c r="B35" s="2">
        <v>2.9440769699999901E-9</v>
      </c>
      <c r="C35" s="1">
        <f t="shared" si="3"/>
        <v>1</v>
      </c>
      <c r="D35" s="15">
        <v>30</v>
      </c>
      <c r="E35" s="13">
        <f t="shared" si="4"/>
        <v>2.9440769699999901E-9</v>
      </c>
      <c r="BC35" s="13">
        <f t="shared" si="2"/>
        <v>2.9440769699999901E-9</v>
      </c>
    </row>
    <row r="36" spans="1:55" x14ac:dyDescent="0.25">
      <c r="A36" s="15">
        <v>31</v>
      </c>
      <c r="B36" s="2">
        <v>4.4469703479999903E-9</v>
      </c>
      <c r="C36" s="1">
        <f t="shared" si="3"/>
        <v>1</v>
      </c>
      <c r="D36" s="15">
        <v>31</v>
      </c>
      <c r="E36" s="13">
        <f t="shared" si="4"/>
        <v>4.4469703479999903E-9</v>
      </c>
      <c r="BC36" s="13">
        <f t="shared" si="2"/>
        <v>4.4469703479999903E-9</v>
      </c>
    </row>
    <row r="37" spans="1:55" x14ac:dyDescent="0.25">
      <c r="A37" s="15">
        <v>32</v>
      </c>
      <c r="B37" s="2">
        <v>6.6198272799999998E-9</v>
      </c>
      <c r="C37" s="1">
        <f t="shared" si="3"/>
        <v>1</v>
      </c>
      <c r="D37" s="15">
        <v>32</v>
      </c>
      <c r="E37" s="13">
        <f t="shared" si="4"/>
        <v>6.6198272799999998E-9</v>
      </c>
      <c r="BC37" s="13">
        <f t="shared" si="2"/>
        <v>6.6198272799999998E-9</v>
      </c>
    </row>
    <row r="38" spans="1:55" x14ac:dyDescent="0.25">
      <c r="A38" s="15">
        <v>33</v>
      </c>
      <c r="B38" s="2">
        <v>9.7190369399999905E-9</v>
      </c>
      <c r="C38" s="1">
        <f t="shared" si="3"/>
        <v>1</v>
      </c>
      <c r="D38" s="15">
        <v>33</v>
      </c>
      <c r="E38" s="13">
        <f t="shared" si="4"/>
        <v>9.7190369399999905E-9</v>
      </c>
      <c r="BC38" s="13">
        <f t="shared" si="2"/>
        <v>9.7190369399999905E-9</v>
      </c>
    </row>
    <row r="39" spans="1:55" x14ac:dyDescent="0.25">
      <c r="A39" s="15">
        <v>34</v>
      </c>
      <c r="B39" s="2">
        <v>1.4083085906E-8</v>
      </c>
      <c r="C39" s="1">
        <f t="shared" si="3"/>
        <v>1</v>
      </c>
      <c r="D39" s="15">
        <v>34</v>
      </c>
      <c r="E39" s="13">
        <f t="shared" si="4"/>
        <v>1.4083085906E-8</v>
      </c>
      <c r="BC39" s="13">
        <f t="shared" si="2"/>
        <v>1.4083085906E-8</v>
      </c>
    </row>
    <row r="40" spans="1:55" x14ac:dyDescent="0.25">
      <c r="A40" s="15">
        <v>35</v>
      </c>
      <c r="B40" s="2">
        <v>2.0153639739999899E-8</v>
      </c>
      <c r="C40" s="1">
        <f t="shared" si="3"/>
        <v>1</v>
      </c>
      <c r="D40" s="15">
        <v>35</v>
      </c>
      <c r="E40" s="13">
        <f t="shared" si="4"/>
        <v>2.0153639739999899E-8</v>
      </c>
      <c r="BC40" s="13">
        <f t="shared" si="2"/>
        <v>2.0153639739999899E-8</v>
      </c>
    </row>
    <row r="41" spans="1:55" x14ac:dyDescent="0.25">
      <c r="A41" s="15">
        <v>36</v>
      </c>
      <c r="B41" s="2">
        <v>2.8500619459999998E-8</v>
      </c>
      <c r="C41" s="1">
        <f t="shared" si="3"/>
        <v>1</v>
      </c>
      <c r="D41" s="15">
        <v>36</v>
      </c>
      <c r="E41" s="13">
        <f t="shared" si="4"/>
        <v>2.8500619459999998E-8</v>
      </c>
      <c r="BC41" s="13">
        <f t="shared" si="2"/>
        <v>2.8500619459999998E-8</v>
      </c>
    </row>
    <row r="42" spans="1:55" x14ac:dyDescent="0.25">
      <c r="A42" s="15">
        <v>37</v>
      </c>
      <c r="B42" s="2">
        <v>3.9851715159999902E-8</v>
      </c>
      <c r="C42" s="1">
        <f t="shared" si="3"/>
        <v>1</v>
      </c>
      <c r="D42" s="15">
        <v>37</v>
      </c>
      <c r="E42" s="13">
        <f t="shared" si="4"/>
        <v>3.9851715159999902E-8</v>
      </c>
      <c r="BC42" s="13">
        <f t="shared" si="2"/>
        <v>3.9851715159999902E-8</v>
      </c>
    </row>
    <row r="43" spans="1:55" x14ac:dyDescent="0.25">
      <c r="A43" s="15">
        <v>38</v>
      </c>
      <c r="B43" s="2">
        <v>5.5126772259999901E-8</v>
      </c>
      <c r="C43" s="1">
        <f t="shared" si="3"/>
        <v>1</v>
      </c>
      <c r="D43" s="15">
        <v>38</v>
      </c>
      <c r="E43" s="13">
        <f t="shared" si="4"/>
        <v>5.5126772259999901E-8</v>
      </c>
      <c r="BC43" s="13">
        <f t="shared" si="2"/>
        <v>5.5126772259999901E-8</v>
      </c>
    </row>
    <row r="44" spans="1:55" x14ac:dyDescent="0.25">
      <c r="A44" s="15">
        <v>39</v>
      </c>
      <c r="B44" s="2">
        <v>7.5477469459999998E-8</v>
      </c>
      <c r="C44" s="1">
        <f t="shared" si="3"/>
        <v>1</v>
      </c>
      <c r="D44" s="15">
        <v>39</v>
      </c>
      <c r="E44" s="13">
        <f t="shared" si="4"/>
        <v>7.5477469459999998E-8</v>
      </c>
      <c r="BC44" s="13">
        <f t="shared" si="2"/>
        <v>7.5477469459999998E-8</v>
      </c>
    </row>
    <row r="45" spans="1:55" x14ac:dyDescent="0.25">
      <c r="A45" s="15">
        <v>40</v>
      </c>
      <c r="B45" s="2">
        <v>1.02332681679999E-7</v>
      </c>
      <c r="C45" s="1">
        <f t="shared" si="3"/>
        <v>1</v>
      </c>
      <c r="D45" s="15">
        <v>40</v>
      </c>
      <c r="E45" s="13">
        <f t="shared" si="4"/>
        <v>1.02332681679999E-7</v>
      </c>
      <c r="BC45" s="13">
        <f t="shared" si="2"/>
        <v>1.02332681679999E-7</v>
      </c>
    </row>
    <row r="46" spans="1:55" x14ac:dyDescent="0.25">
      <c r="A46" s="15">
        <v>41</v>
      </c>
      <c r="B46" s="2">
        <v>1.3744988573999999E-7</v>
      </c>
      <c r="C46" s="1">
        <f t="shared" si="3"/>
        <v>1</v>
      </c>
      <c r="D46" s="15">
        <v>41</v>
      </c>
      <c r="E46" s="13">
        <f t="shared" si="4"/>
        <v>1.3744988573999999E-7</v>
      </c>
      <c r="BC46" s="13">
        <f t="shared" si="2"/>
        <v>1.3744988573999999E-7</v>
      </c>
    </row>
    <row r="47" spans="1:55" x14ac:dyDescent="0.25">
      <c r="A47" s="15">
        <v>42</v>
      </c>
      <c r="B47" s="2">
        <v>1.82972921759999E-7</v>
      </c>
      <c r="C47" s="1">
        <f t="shared" si="3"/>
        <v>1</v>
      </c>
      <c r="D47" s="15">
        <v>42</v>
      </c>
      <c r="E47" s="13">
        <f t="shared" si="4"/>
        <v>1.82972921759999E-7</v>
      </c>
      <c r="BC47" s="13">
        <f t="shared" si="2"/>
        <v>1.82972921759999E-7</v>
      </c>
    </row>
    <row r="48" spans="1:55" x14ac:dyDescent="0.25">
      <c r="A48" s="15">
        <v>43</v>
      </c>
      <c r="B48" s="2">
        <v>2.4149636980000001E-7</v>
      </c>
      <c r="C48" s="1">
        <f t="shared" si="3"/>
        <v>1</v>
      </c>
      <c r="D48" s="15">
        <v>43</v>
      </c>
      <c r="E48" s="13">
        <f t="shared" si="4"/>
        <v>2.4149636980000001E-7</v>
      </c>
      <c r="BC48" s="13">
        <f t="shared" si="2"/>
        <v>2.4149636980000001E-7</v>
      </c>
    </row>
    <row r="49" spans="1:55" x14ac:dyDescent="0.25">
      <c r="A49" s="15">
        <v>44</v>
      </c>
      <c r="B49" s="2">
        <v>3.1613674E-7</v>
      </c>
      <c r="C49" s="1">
        <f t="shared" si="3"/>
        <v>1</v>
      </c>
      <c r="D49" s="15">
        <v>44</v>
      </c>
      <c r="E49" s="13">
        <f t="shared" si="4"/>
        <v>3.1613674E-7</v>
      </c>
      <c r="BC49" s="13">
        <f t="shared" si="2"/>
        <v>3.1613674E-7</v>
      </c>
    </row>
    <row r="50" spans="1:55" x14ac:dyDescent="0.25">
      <c r="A50" s="15">
        <v>45</v>
      </c>
      <c r="B50" s="2">
        <v>4.106106064E-7</v>
      </c>
      <c r="C50" s="1">
        <f t="shared" si="3"/>
        <v>1</v>
      </c>
      <c r="D50" s="15">
        <v>45</v>
      </c>
      <c r="E50" s="13">
        <f t="shared" si="4"/>
        <v>4.106106064E-7</v>
      </c>
      <c r="BC50" s="13">
        <f t="shared" si="2"/>
        <v>4.106106064E-7</v>
      </c>
    </row>
    <row r="51" spans="1:55" x14ac:dyDescent="0.25">
      <c r="A51" s="15">
        <v>46</v>
      </c>
      <c r="B51" s="2">
        <v>5.2931973960000001E-7</v>
      </c>
      <c r="C51" s="1">
        <f t="shared" si="3"/>
        <v>1</v>
      </c>
      <c r="D51" s="15">
        <v>46</v>
      </c>
      <c r="E51" s="13">
        <f t="shared" si="4"/>
        <v>5.2931973960000001E-7</v>
      </c>
      <c r="BC51" s="13">
        <f t="shared" si="2"/>
        <v>5.2931973960000001E-7</v>
      </c>
    </row>
    <row r="52" spans="1:55" x14ac:dyDescent="0.25">
      <c r="A52" s="15">
        <v>47</v>
      </c>
      <c r="B52" s="2">
        <v>6.7744322000000004E-7</v>
      </c>
      <c r="C52" s="1">
        <f t="shared" si="3"/>
        <v>1</v>
      </c>
      <c r="D52" s="15">
        <v>47</v>
      </c>
      <c r="E52" s="13">
        <f t="shared" si="4"/>
        <v>6.7744322000000004E-7</v>
      </c>
      <c r="BC52" s="13">
        <f t="shared" si="2"/>
        <v>6.7744322000000004E-7</v>
      </c>
    </row>
    <row r="53" spans="1:55" x14ac:dyDescent="0.25">
      <c r="A53" s="15">
        <v>48</v>
      </c>
      <c r="B53" s="2">
        <v>8.6103642299999998E-7</v>
      </c>
      <c r="C53" s="1">
        <f t="shared" si="3"/>
        <v>1</v>
      </c>
      <c r="D53" s="15">
        <v>48</v>
      </c>
      <c r="E53" s="13">
        <f t="shared" si="4"/>
        <v>8.6103642299999998E-7</v>
      </c>
      <c r="BC53" s="13">
        <f t="shared" si="2"/>
        <v>8.6103642299999998E-7</v>
      </c>
    </row>
    <row r="54" spans="1:55" x14ac:dyDescent="0.25">
      <c r="A54" s="15">
        <v>49</v>
      </c>
      <c r="B54" s="2">
        <v>1.0871366976E-6</v>
      </c>
      <c r="C54" s="1">
        <f t="shared" si="3"/>
        <v>1</v>
      </c>
      <c r="D54" s="15">
        <v>49</v>
      </c>
      <c r="E54" s="13">
        <f t="shared" si="4"/>
        <v>1.0871366976E-6</v>
      </c>
      <c r="BC54" s="13">
        <f t="shared" si="2"/>
        <v>1.0871366976E-6</v>
      </c>
    </row>
    <row r="55" spans="1:55" x14ac:dyDescent="0.25">
      <c r="A55" s="15">
        <v>50</v>
      </c>
      <c r="B55" s="2">
        <v>1.3638754665999999E-6</v>
      </c>
      <c r="C55" s="1">
        <f t="shared" si="3"/>
        <v>1</v>
      </c>
      <c r="D55" s="15">
        <v>50</v>
      </c>
      <c r="E55" s="13">
        <f t="shared" si="4"/>
        <v>1.3638754665999999E-6</v>
      </c>
      <c r="BC55" s="13">
        <f t="shared" si="2"/>
        <v>1.3638754665999999E-6</v>
      </c>
    </row>
    <row r="56" spans="1:55" x14ac:dyDescent="0.25">
      <c r="A56" s="15">
        <v>51</v>
      </c>
      <c r="B56" s="2">
        <v>1.7005964009999901E-6</v>
      </c>
      <c r="C56" s="1">
        <f t="shared" si="3"/>
        <v>1</v>
      </c>
      <c r="D56" s="15">
        <v>51</v>
      </c>
      <c r="E56" s="13">
        <f t="shared" si="4"/>
        <v>1.7005964009999901E-6</v>
      </c>
      <c r="BC56" s="13">
        <f t="shared" si="2"/>
        <v>1.7005964009999901E-6</v>
      </c>
    </row>
    <row r="57" spans="1:55" x14ac:dyDescent="0.25">
      <c r="A57" s="15">
        <v>52</v>
      </c>
      <c r="B57" s="2">
        <v>2.1079792440000001E-6</v>
      </c>
      <c r="C57" s="1">
        <f t="shared" si="3"/>
        <v>1</v>
      </c>
      <c r="D57" s="15">
        <v>52</v>
      </c>
      <c r="E57" s="13">
        <f t="shared" si="4"/>
        <v>2.1079792440000001E-6</v>
      </c>
      <c r="BC57" s="13">
        <f t="shared" si="2"/>
        <v>2.1079792440000001E-6</v>
      </c>
    </row>
    <row r="58" spans="1:55" x14ac:dyDescent="0.25">
      <c r="A58" s="15">
        <v>53</v>
      </c>
      <c r="B58" s="2">
        <v>2.59816877999999E-6</v>
      </c>
      <c r="C58" s="1">
        <f t="shared" si="3"/>
        <v>1</v>
      </c>
      <c r="D58" s="15">
        <v>53</v>
      </c>
      <c r="E58" s="13">
        <f t="shared" si="4"/>
        <v>2.59816877999999E-6</v>
      </c>
      <c r="BC58" s="13">
        <f t="shared" si="2"/>
        <v>2.59816877999999E-6</v>
      </c>
    </row>
    <row r="59" spans="1:55" x14ac:dyDescent="0.25">
      <c r="A59" s="15">
        <v>54</v>
      </c>
      <c r="B59" s="2">
        <v>3.18490839199999E-6</v>
      </c>
      <c r="C59" s="1">
        <f t="shared" si="3"/>
        <v>1</v>
      </c>
      <c r="D59" s="15">
        <v>54</v>
      </c>
      <c r="E59" s="13">
        <f t="shared" si="4"/>
        <v>3.18490839199999E-6</v>
      </c>
      <c r="BC59" s="13">
        <f t="shared" si="2"/>
        <v>3.18490839199999E-6</v>
      </c>
    </row>
    <row r="60" spans="1:55" x14ac:dyDescent="0.25">
      <c r="A60" s="15">
        <v>55</v>
      </c>
      <c r="B60" s="2">
        <v>3.8836775540000003E-6</v>
      </c>
      <c r="C60" s="1">
        <f t="shared" si="3"/>
        <v>1</v>
      </c>
      <c r="D60" s="15">
        <v>55</v>
      </c>
      <c r="E60" s="13">
        <f t="shared" si="4"/>
        <v>3.8836775540000003E-6</v>
      </c>
      <c r="BC60" s="13">
        <f t="shared" si="2"/>
        <v>3.8836775540000003E-6</v>
      </c>
    </row>
    <row r="61" spans="1:55" x14ac:dyDescent="0.25">
      <c r="A61" s="15">
        <v>56</v>
      </c>
      <c r="B61" s="2">
        <v>4.7118325879999902E-6</v>
      </c>
      <c r="C61" s="1">
        <f t="shared" si="3"/>
        <v>1</v>
      </c>
      <c r="D61" s="15">
        <v>56</v>
      </c>
      <c r="E61" s="13">
        <f t="shared" si="4"/>
        <v>4.7118325879999902E-6</v>
      </c>
      <c r="BC61" s="13">
        <f t="shared" si="2"/>
        <v>4.7118325879999902E-6</v>
      </c>
    </row>
    <row r="62" spans="1:55" x14ac:dyDescent="0.25">
      <c r="A62" s="15">
        <v>57</v>
      </c>
      <c r="B62" s="2">
        <v>5.688749962E-6</v>
      </c>
      <c r="C62" s="1">
        <f t="shared" si="3"/>
        <v>1</v>
      </c>
      <c r="D62" s="15">
        <v>57</v>
      </c>
      <c r="E62" s="13">
        <f t="shared" si="4"/>
        <v>5.688749962E-6</v>
      </c>
      <c r="BC62" s="13">
        <f t="shared" si="2"/>
        <v>5.688749962E-6</v>
      </c>
    </row>
    <row r="63" spans="1:55" x14ac:dyDescent="0.25">
      <c r="A63" s="15">
        <v>58</v>
      </c>
      <c r="B63" s="2">
        <v>6.8359713179999998E-6</v>
      </c>
      <c r="C63" s="1">
        <f t="shared" si="3"/>
        <v>1</v>
      </c>
      <c r="D63" s="15">
        <v>58</v>
      </c>
      <c r="E63" s="13">
        <f t="shared" si="4"/>
        <v>6.8359713179999998E-6</v>
      </c>
      <c r="BC63" s="13">
        <f t="shared" si="2"/>
        <v>6.8359713179999998E-6</v>
      </c>
    </row>
    <row r="64" spans="1:55" x14ac:dyDescent="0.25">
      <c r="A64" s="15">
        <v>59</v>
      </c>
      <c r="B64" s="2">
        <v>8.1773494699999997E-6</v>
      </c>
      <c r="C64" s="1">
        <f t="shared" si="3"/>
        <v>1</v>
      </c>
      <c r="D64" s="15">
        <v>59</v>
      </c>
      <c r="E64" s="13">
        <f t="shared" si="4"/>
        <v>8.1773494699999997E-6</v>
      </c>
      <c r="BC64" s="13">
        <f t="shared" si="2"/>
        <v>8.1773494699999997E-6</v>
      </c>
    </row>
    <row r="65" spans="1:55" x14ac:dyDescent="0.25">
      <c r="A65" s="15">
        <v>60</v>
      </c>
      <c r="B65" s="2">
        <v>9.7391945039999994E-6</v>
      </c>
      <c r="C65" s="1">
        <f t="shared" si="3"/>
        <v>1</v>
      </c>
      <c r="D65" s="15">
        <v>60</v>
      </c>
      <c r="E65" s="13">
        <f t="shared" si="4"/>
        <v>9.7391945039999994E-6</v>
      </c>
      <c r="BC65" s="13">
        <f t="shared" si="2"/>
        <v>9.7391945039999994E-6</v>
      </c>
    </row>
    <row r="66" spans="1:55" x14ac:dyDescent="0.25">
      <c r="A66" s="15">
        <v>61</v>
      </c>
      <c r="B66" s="2">
        <v>1.1550419176E-5</v>
      </c>
      <c r="C66" s="1">
        <f t="shared" si="3"/>
        <v>1</v>
      </c>
      <c r="D66" s="15">
        <v>61</v>
      </c>
      <c r="E66" s="13">
        <f t="shared" si="4"/>
        <v>1.1550419176E-5</v>
      </c>
      <c r="BC66" s="13">
        <f t="shared" si="2"/>
        <v>1.1550419176E-5</v>
      </c>
    </row>
    <row r="67" spans="1:55" x14ac:dyDescent="0.25">
      <c r="A67" s="15">
        <v>62</v>
      </c>
      <c r="B67" s="2">
        <v>1.3642682744E-5</v>
      </c>
      <c r="C67" s="1">
        <f t="shared" si="3"/>
        <v>1</v>
      </c>
      <c r="D67" s="15">
        <v>62</v>
      </c>
      <c r="E67" s="13">
        <f t="shared" si="4"/>
        <v>1.3642682744E-5</v>
      </c>
      <c r="BC67" s="13">
        <f t="shared" si="2"/>
        <v>1.3642682744E-5</v>
      </c>
    </row>
    <row r="68" spans="1:55" x14ac:dyDescent="0.25">
      <c r="A68" s="15">
        <v>63</v>
      </c>
      <c r="B68" s="2">
        <v>1.6050532383999899E-5</v>
      </c>
      <c r="C68" s="1">
        <f t="shared" si="3"/>
        <v>1</v>
      </c>
      <c r="D68" s="15">
        <v>63</v>
      </c>
      <c r="E68" s="13">
        <f t="shared" si="4"/>
        <v>1.6050532383999899E-5</v>
      </c>
      <c r="BC68" s="13">
        <f t="shared" si="2"/>
        <v>1.6050532383999899E-5</v>
      </c>
    </row>
    <row r="69" spans="1:55" x14ac:dyDescent="0.25">
      <c r="A69" s="15">
        <v>64</v>
      </c>
      <c r="B69" s="2">
        <v>1.8811541401999899E-5</v>
      </c>
      <c r="C69" s="1">
        <f t="shared" si="3"/>
        <v>1</v>
      </c>
      <c r="D69" s="15">
        <v>64</v>
      </c>
      <c r="E69" s="13">
        <f t="shared" si="4"/>
        <v>1.8811541401999899E-5</v>
      </c>
      <c r="BC69" s="13">
        <f t="shared" ref="BC69:BC132" si="5">B69</f>
        <v>1.8811541401999899E-5</v>
      </c>
    </row>
    <row r="70" spans="1:55" x14ac:dyDescent="0.25">
      <c r="A70" s="15">
        <v>65</v>
      </c>
      <c r="B70" s="2">
        <v>2.1966443359999998E-5</v>
      </c>
      <c r="C70" s="1">
        <f t="shared" ref="C70:C133" si="6">IF(ROW()-$C$4&lt;=$C$2,1,2)</f>
        <v>1</v>
      </c>
      <c r="D70" s="15">
        <v>65</v>
      </c>
      <c r="E70" s="13">
        <f t="shared" ref="E70:E133" si="7">B70</f>
        <v>2.1966443359999998E-5</v>
      </c>
      <c r="BC70" s="13">
        <f t="shared" si="5"/>
        <v>2.1966443359999998E-5</v>
      </c>
    </row>
    <row r="71" spans="1:55" x14ac:dyDescent="0.25">
      <c r="A71" s="15">
        <v>66</v>
      </c>
      <c r="B71" s="2">
        <v>2.555926146E-5</v>
      </c>
      <c r="C71" s="1">
        <f t="shared" si="6"/>
        <v>1</v>
      </c>
      <c r="D71" s="15">
        <v>66</v>
      </c>
      <c r="E71" s="13">
        <f t="shared" si="7"/>
        <v>2.555926146E-5</v>
      </c>
      <c r="BC71" s="13">
        <f t="shared" si="5"/>
        <v>2.555926146E-5</v>
      </c>
    </row>
    <row r="72" spans="1:55" x14ac:dyDescent="0.25">
      <c r="A72" s="15">
        <v>67</v>
      </c>
      <c r="B72" s="2">
        <v>2.9637432239999999E-5</v>
      </c>
      <c r="C72" s="1">
        <f t="shared" si="6"/>
        <v>1</v>
      </c>
      <c r="D72" s="15">
        <v>67</v>
      </c>
      <c r="E72" s="13">
        <f t="shared" si="7"/>
        <v>2.9637432239999999E-5</v>
      </c>
      <c r="BC72" s="13">
        <f t="shared" si="5"/>
        <v>2.9637432239999999E-5</v>
      </c>
    </row>
    <row r="73" spans="1:55" x14ac:dyDescent="0.25">
      <c r="A73" s="15">
        <v>68</v>
      </c>
      <c r="B73" s="2">
        <v>3.4251923079999998E-5</v>
      </c>
      <c r="C73" s="1">
        <f t="shared" si="6"/>
        <v>1</v>
      </c>
      <c r="D73" s="15">
        <v>68</v>
      </c>
      <c r="E73" s="13">
        <f t="shared" si="7"/>
        <v>3.4251923079999998E-5</v>
      </c>
      <c r="BC73" s="13">
        <f t="shared" si="5"/>
        <v>3.4251923079999998E-5</v>
      </c>
    </row>
    <row r="74" spans="1:55" x14ac:dyDescent="0.25">
      <c r="A74" s="15">
        <v>69</v>
      </c>
      <c r="B74" s="2">
        <v>3.94573427199999E-5</v>
      </c>
      <c r="C74" s="1">
        <f t="shared" si="6"/>
        <v>1</v>
      </c>
      <c r="D74" s="15">
        <v>69</v>
      </c>
      <c r="E74" s="13">
        <f t="shared" si="7"/>
        <v>3.94573427199999E-5</v>
      </c>
      <c r="BC74" s="13">
        <f t="shared" si="5"/>
        <v>3.94573427199999E-5</v>
      </c>
    </row>
    <row r="75" spans="1:55" x14ac:dyDescent="0.25">
      <c r="A75" s="15">
        <v>70</v>
      </c>
      <c r="B75" s="2">
        <v>4.5312044239999999E-5</v>
      </c>
      <c r="C75" s="1">
        <f t="shared" si="6"/>
        <v>1</v>
      </c>
      <c r="D75" s="15">
        <v>70</v>
      </c>
      <c r="E75" s="13">
        <f t="shared" si="7"/>
        <v>4.5312044239999999E-5</v>
      </c>
      <c r="BC75" s="13">
        <f t="shared" si="5"/>
        <v>4.5312044239999999E-5</v>
      </c>
    </row>
    <row r="76" spans="1:55" x14ac:dyDescent="0.25">
      <c r="A76" s="15">
        <v>71</v>
      </c>
      <c r="B76" s="2">
        <v>5.1878219839999998E-5</v>
      </c>
      <c r="C76" s="1">
        <f t="shared" si="6"/>
        <v>1</v>
      </c>
      <c r="D76" s="15">
        <v>71</v>
      </c>
      <c r="E76" s="13">
        <f t="shared" si="7"/>
        <v>5.1878219839999998E-5</v>
      </c>
      <c r="BC76" s="13">
        <f t="shared" si="5"/>
        <v>5.1878219839999998E-5</v>
      </c>
    </row>
    <row r="77" spans="1:55" x14ac:dyDescent="0.25">
      <c r="A77" s="15">
        <v>72</v>
      </c>
      <c r="B77" s="2">
        <v>5.922198704E-5</v>
      </c>
      <c r="C77" s="1">
        <f t="shared" si="6"/>
        <v>1</v>
      </c>
      <c r="D77" s="15">
        <v>72</v>
      </c>
      <c r="E77" s="13">
        <f t="shared" si="7"/>
        <v>5.922198704E-5</v>
      </c>
      <c r="BC77" s="13">
        <f t="shared" si="5"/>
        <v>5.922198704E-5</v>
      </c>
    </row>
    <row r="78" spans="1:55" x14ac:dyDescent="0.25">
      <c r="A78" s="15">
        <v>73</v>
      </c>
      <c r="B78" s="2">
        <v>6.7413465739999897E-5</v>
      </c>
      <c r="C78" s="1">
        <f t="shared" si="6"/>
        <v>1</v>
      </c>
      <c r="D78" s="15">
        <v>73</v>
      </c>
      <c r="E78" s="13">
        <f t="shared" si="7"/>
        <v>6.7413465739999897E-5</v>
      </c>
      <c r="BC78" s="13">
        <f t="shared" si="5"/>
        <v>6.7413465739999897E-5</v>
      </c>
    </row>
    <row r="79" spans="1:55" x14ac:dyDescent="0.25">
      <c r="A79" s="15">
        <v>74</v>
      </c>
      <c r="B79" s="2">
        <v>7.6526845799999895E-5</v>
      </c>
      <c r="C79" s="1">
        <f t="shared" si="6"/>
        <v>1</v>
      </c>
      <c r="D79" s="15">
        <v>74</v>
      </c>
      <c r="E79" s="13">
        <f t="shared" si="7"/>
        <v>7.6526845799999895E-5</v>
      </c>
      <c r="BC79" s="13">
        <f t="shared" si="5"/>
        <v>7.6526845799999895E-5</v>
      </c>
    </row>
    <row r="80" spans="1:55" x14ac:dyDescent="0.25">
      <c r="A80" s="15">
        <v>75</v>
      </c>
      <c r="B80" s="2">
        <v>8.6640444759999904E-5</v>
      </c>
      <c r="C80" s="1">
        <f t="shared" si="6"/>
        <v>1</v>
      </c>
      <c r="D80" s="15">
        <v>75</v>
      </c>
      <c r="E80" s="13">
        <f t="shared" si="7"/>
        <v>8.6640444759999904E-5</v>
      </c>
      <c r="BC80" s="13">
        <f t="shared" si="5"/>
        <v>8.6640444759999904E-5</v>
      </c>
    </row>
    <row r="81" spans="1:55" x14ac:dyDescent="0.25">
      <c r="A81" s="15">
        <v>76</v>
      </c>
      <c r="B81" s="2">
        <v>9.7836755519999999E-5</v>
      </c>
      <c r="C81" s="1">
        <f t="shared" si="6"/>
        <v>1</v>
      </c>
      <c r="D81" s="15">
        <v>76</v>
      </c>
      <c r="E81" s="13">
        <f t="shared" si="7"/>
        <v>9.7836755519999999E-5</v>
      </c>
      <c r="BC81" s="13">
        <f t="shared" si="5"/>
        <v>9.7836755519999999E-5</v>
      </c>
    </row>
    <row r="82" spans="1:55" x14ac:dyDescent="0.25">
      <c r="A82" s="15">
        <v>77</v>
      </c>
      <c r="B82">
        <v>1.1020248356E-4</v>
      </c>
      <c r="C82" s="1">
        <f t="shared" si="6"/>
        <v>1</v>
      </c>
      <c r="D82" s="15">
        <v>77</v>
      </c>
      <c r="E82" s="13">
        <f t="shared" si="7"/>
        <v>1.1020248356E-4</v>
      </c>
      <c r="BC82" s="13">
        <f t="shared" si="5"/>
        <v>1.1020248356E-4</v>
      </c>
    </row>
    <row r="83" spans="1:55" x14ac:dyDescent="0.25">
      <c r="A83" s="15">
        <v>78</v>
      </c>
      <c r="B83">
        <v>1.2382857380000001E-4</v>
      </c>
      <c r="C83" s="1">
        <f t="shared" si="6"/>
        <v>1</v>
      </c>
      <c r="D83" s="15">
        <v>78</v>
      </c>
      <c r="E83" s="13">
        <f t="shared" si="7"/>
        <v>1.2382857380000001E-4</v>
      </c>
      <c r="BC83" s="13">
        <f t="shared" si="5"/>
        <v>1.2382857380000001E-4</v>
      </c>
    </row>
    <row r="84" spans="1:55" x14ac:dyDescent="0.25">
      <c r="A84" s="15">
        <v>79</v>
      </c>
      <c r="B84">
        <v>1.3881022689999999E-4</v>
      </c>
      <c r="C84" s="1">
        <f t="shared" si="6"/>
        <v>1</v>
      </c>
      <c r="D84" s="15">
        <v>79</v>
      </c>
      <c r="E84" s="13">
        <f t="shared" si="7"/>
        <v>1.3881022689999999E-4</v>
      </c>
      <c r="BC84" s="13">
        <f t="shared" si="5"/>
        <v>1.3881022689999999E-4</v>
      </c>
    </row>
    <row r="85" spans="1:55" x14ac:dyDescent="0.25">
      <c r="A85" s="15">
        <v>80</v>
      </c>
      <c r="B85">
        <v>1.55246904699999E-4</v>
      </c>
      <c r="C85" s="1">
        <f t="shared" si="6"/>
        <v>1</v>
      </c>
      <c r="D85" s="15">
        <v>80</v>
      </c>
      <c r="E85" s="13">
        <f t="shared" si="7"/>
        <v>1.55246904699999E-4</v>
      </c>
      <c r="BC85" s="13">
        <f t="shared" si="5"/>
        <v>1.55246904699999E-4</v>
      </c>
    </row>
    <row r="86" spans="1:55" x14ac:dyDescent="0.25">
      <c r="A86" s="15">
        <v>81</v>
      </c>
      <c r="B86">
        <v>1.7324232537999901E-4</v>
      </c>
      <c r="C86" s="1">
        <f t="shared" si="6"/>
        <v>1</v>
      </c>
      <c r="D86" s="15">
        <v>81</v>
      </c>
      <c r="E86" s="13">
        <f t="shared" si="7"/>
        <v>1.7324232537999901E-4</v>
      </c>
      <c r="BC86" s="13">
        <f t="shared" si="5"/>
        <v>1.7324232537999901E-4</v>
      </c>
    </row>
    <row r="87" spans="1:55" x14ac:dyDescent="0.25">
      <c r="A87" s="15">
        <v>82</v>
      </c>
      <c r="B87">
        <v>1.92904447739999E-4</v>
      </c>
      <c r="C87" s="1">
        <f t="shared" si="6"/>
        <v>1</v>
      </c>
      <c r="D87" s="15">
        <v>82</v>
      </c>
      <c r="E87" s="13">
        <f t="shared" si="7"/>
        <v>1.92904447739999E-4</v>
      </c>
      <c r="BC87" s="13">
        <f t="shared" si="5"/>
        <v>1.92904447739999E-4</v>
      </c>
    </row>
    <row r="88" spans="1:55" x14ac:dyDescent="0.25">
      <c r="A88" s="15">
        <v>83</v>
      </c>
      <c r="B88">
        <v>2.143454452E-4</v>
      </c>
      <c r="C88" s="1">
        <f t="shared" si="6"/>
        <v>1</v>
      </c>
      <c r="D88" s="15">
        <v>83</v>
      </c>
      <c r="E88" s="13">
        <f t="shared" si="7"/>
        <v>2.143454452E-4</v>
      </c>
      <c r="BC88" s="13">
        <f t="shared" si="5"/>
        <v>2.143454452E-4</v>
      </c>
    </row>
    <row r="89" spans="1:55" x14ac:dyDescent="0.25">
      <c r="A89" s="15">
        <v>84</v>
      </c>
      <c r="B89">
        <v>2.376816698E-4</v>
      </c>
      <c r="C89" s="1">
        <f t="shared" si="6"/>
        <v>1</v>
      </c>
      <c r="D89" s="15">
        <v>84</v>
      </c>
      <c r="E89" s="13">
        <f t="shared" si="7"/>
        <v>2.376816698E-4</v>
      </c>
      <c r="BC89" s="13">
        <f t="shared" si="5"/>
        <v>2.376816698E-4</v>
      </c>
    </row>
    <row r="90" spans="1:55" x14ac:dyDescent="0.25">
      <c r="A90" s="15">
        <v>85</v>
      </c>
      <c r="B90">
        <v>2.6303360520000001E-4</v>
      </c>
      <c r="C90" s="1">
        <f t="shared" si="6"/>
        <v>1</v>
      </c>
      <c r="D90" s="15">
        <v>85</v>
      </c>
      <c r="E90" s="13">
        <f t="shared" si="7"/>
        <v>2.6303360520000001E-4</v>
      </c>
      <c r="BC90" s="13">
        <f t="shared" si="5"/>
        <v>2.6303360520000001E-4</v>
      </c>
    </row>
    <row r="91" spans="1:55" x14ac:dyDescent="0.25">
      <c r="A91" s="15">
        <v>86</v>
      </c>
      <c r="B91">
        <v>2.9052581099999999E-4</v>
      </c>
      <c r="C91" s="1">
        <f t="shared" si="6"/>
        <v>1</v>
      </c>
      <c r="D91" s="15">
        <v>86</v>
      </c>
      <c r="E91" s="13">
        <f t="shared" si="7"/>
        <v>2.9052581099999999E-4</v>
      </c>
      <c r="BC91" s="13">
        <f t="shared" si="5"/>
        <v>2.9052581099999999E-4</v>
      </c>
    </row>
    <row r="92" spans="1:55" x14ac:dyDescent="0.25">
      <c r="A92" s="15">
        <v>87</v>
      </c>
      <c r="B92">
        <v>3.2028685639999999E-4</v>
      </c>
      <c r="C92" s="1">
        <f t="shared" si="6"/>
        <v>1</v>
      </c>
      <c r="D92" s="15">
        <v>87</v>
      </c>
      <c r="E92" s="13">
        <f t="shared" si="7"/>
        <v>3.2028685639999999E-4</v>
      </c>
      <c r="BC92" s="13">
        <f t="shared" si="5"/>
        <v>3.2028685639999999E-4</v>
      </c>
    </row>
    <row r="93" spans="1:55" x14ac:dyDescent="0.25">
      <c r="A93" s="15">
        <v>88</v>
      </c>
      <c r="B93">
        <v>3.5244924559999999E-4</v>
      </c>
      <c r="C93" s="1">
        <f t="shared" si="6"/>
        <v>1</v>
      </c>
      <c r="D93" s="15">
        <v>88</v>
      </c>
      <c r="E93" s="13">
        <f t="shared" si="7"/>
        <v>3.5244924559999999E-4</v>
      </c>
      <c r="BC93" s="13">
        <f t="shared" si="5"/>
        <v>3.5244924559999999E-4</v>
      </c>
    </row>
    <row r="94" spans="1:55" x14ac:dyDescent="0.25">
      <c r="A94" s="15">
        <v>89</v>
      </c>
      <c r="B94">
        <v>3.8714933359999999E-4</v>
      </c>
      <c r="C94" s="1">
        <f t="shared" si="6"/>
        <v>1</v>
      </c>
      <c r="D94" s="15">
        <v>89</v>
      </c>
      <c r="E94" s="13">
        <f t="shared" si="7"/>
        <v>3.8714933359999999E-4</v>
      </c>
      <c r="BC94" s="13">
        <f t="shared" si="5"/>
        <v>3.8714933359999999E-4</v>
      </c>
    </row>
    <row r="95" spans="1:55" x14ac:dyDescent="0.25">
      <c r="A95" s="15">
        <v>90</v>
      </c>
      <c r="B95">
        <v>4.2452723339999899E-4</v>
      </c>
      <c r="C95" s="1">
        <f t="shared" si="6"/>
        <v>1</v>
      </c>
      <c r="D95" s="15">
        <v>90</v>
      </c>
      <c r="E95" s="13">
        <f t="shared" si="7"/>
        <v>4.2452723339999899E-4</v>
      </c>
      <c r="BC95" s="13">
        <f t="shared" si="5"/>
        <v>4.2452723339999899E-4</v>
      </c>
    </row>
    <row r="96" spans="1:55" x14ac:dyDescent="0.25">
      <c r="A96" s="15">
        <v>91</v>
      </c>
      <c r="B96">
        <v>4.6472671579999902E-4</v>
      </c>
      <c r="C96" s="1">
        <f t="shared" si="6"/>
        <v>1</v>
      </c>
      <c r="D96" s="15">
        <v>91</v>
      </c>
      <c r="E96" s="13">
        <f t="shared" si="7"/>
        <v>4.6472671579999902E-4</v>
      </c>
      <c r="BC96" s="13">
        <f t="shared" si="5"/>
        <v>4.6472671579999902E-4</v>
      </c>
    </row>
    <row r="97" spans="1:55" x14ac:dyDescent="0.25">
      <c r="A97" s="15">
        <v>92</v>
      </c>
      <c r="B97">
        <v>5.0789510039999904E-4</v>
      </c>
      <c r="C97" s="1">
        <f t="shared" si="6"/>
        <v>1</v>
      </c>
      <c r="D97" s="15">
        <v>92</v>
      </c>
      <c r="E97" s="13">
        <f t="shared" si="7"/>
        <v>5.0789510039999904E-4</v>
      </c>
      <c r="BC97" s="13">
        <f t="shared" si="5"/>
        <v>5.0789510039999904E-4</v>
      </c>
    </row>
    <row r="98" spans="1:55" x14ac:dyDescent="0.25">
      <c r="A98" s="15">
        <v>93</v>
      </c>
      <c r="B98">
        <v>5.541831398E-4</v>
      </c>
      <c r="C98" s="1">
        <f t="shared" si="6"/>
        <v>1</v>
      </c>
      <c r="D98" s="15">
        <v>93</v>
      </c>
      <c r="E98" s="13">
        <f t="shared" si="7"/>
        <v>5.541831398E-4</v>
      </c>
      <c r="BC98" s="13">
        <f t="shared" si="5"/>
        <v>5.541831398E-4</v>
      </c>
    </row>
    <row r="99" spans="1:55" x14ac:dyDescent="0.25">
      <c r="A99" s="15">
        <v>94</v>
      </c>
      <c r="B99">
        <v>6.0374489719999997E-4</v>
      </c>
      <c r="C99" s="1">
        <f t="shared" si="6"/>
        <v>1</v>
      </c>
      <c r="D99" s="15">
        <v>94</v>
      </c>
      <c r="E99" s="13">
        <f t="shared" si="7"/>
        <v>6.0374489719999997E-4</v>
      </c>
      <c r="BC99" s="13">
        <f t="shared" si="5"/>
        <v>6.0374489719999997E-4</v>
      </c>
    </row>
    <row r="100" spans="1:55" x14ac:dyDescent="0.25">
      <c r="A100" s="15">
        <v>95</v>
      </c>
      <c r="B100">
        <v>6.5673761739999995E-4</v>
      </c>
      <c r="C100" s="1">
        <f t="shared" si="6"/>
        <v>1</v>
      </c>
      <c r="D100" s="15">
        <v>95</v>
      </c>
      <c r="E100" s="13">
        <f t="shared" si="7"/>
        <v>6.5673761739999995E-4</v>
      </c>
      <c r="BC100" s="13">
        <f t="shared" si="5"/>
        <v>6.5673761739999995E-4</v>
      </c>
    </row>
    <row r="101" spans="1:55" x14ac:dyDescent="0.25">
      <c r="A101" s="15">
        <v>96</v>
      </c>
      <c r="B101">
        <v>7.1332159080000001E-4</v>
      </c>
      <c r="C101" s="1">
        <f t="shared" si="6"/>
        <v>1</v>
      </c>
      <c r="D101" s="15">
        <v>96</v>
      </c>
      <c r="E101" s="13">
        <f t="shared" si="7"/>
        <v>7.1332159080000001E-4</v>
      </c>
      <c r="BC101" s="13">
        <f t="shared" si="5"/>
        <v>7.1332159080000001E-4</v>
      </c>
    </row>
    <row r="102" spans="1:55" x14ac:dyDescent="0.25">
      <c r="A102" s="15">
        <v>97</v>
      </c>
      <c r="B102">
        <v>7.7366001399999898E-4</v>
      </c>
      <c r="C102" s="1">
        <f t="shared" si="6"/>
        <v>1</v>
      </c>
      <c r="D102" s="15">
        <v>97</v>
      </c>
      <c r="E102" s="13">
        <f t="shared" si="7"/>
        <v>7.7366001399999898E-4</v>
      </c>
      <c r="BC102" s="13">
        <f t="shared" si="5"/>
        <v>7.7366001399999898E-4</v>
      </c>
    </row>
    <row r="103" spans="1:55" x14ac:dyDescent="0.25">
      <c r="A103" s="15">
        <v>98</v>
      </c>
      <c r="B103">
        <v>8.3791884319999897E-4</v>
      </c>
      <c r="C103" s="1">
        <f t="shared" si="6"/>
        <v>1</v>
      </c>
      <c r="D103" s="15">
        <v>98</v>
      </c>
      <c r="E103" s="13">
        <f t="shared" si="7"/>
        <v>8.3791884319999897E-4</v>
      </c>
      <c r="BC103" s="13">
        <f t="shared" si="5"/>
        <v>8.3791884319999897E-4</v>
      </c>
    </row>
    <row r="104" spans="1:55" x14ac:dyDescent="0.25">
      <c r="A104" s="15">
        <v>99</v>
      </c>
      <c r="B104">
        <v>9.0626664459999998E-4</v>
      </c>
      <c r="C104" s="1">
        <f t="shared" si="6"/>
        <v>1</v>
      </c>
      <c r="D104" s="15">
        <v>99</v>
      </c>
      <c r="E104" s="13">
        <f t="shared" si="7"/>
        <v>9.0626664459999998E-4</v>
      </c>
      <c r="BC104" s="13">
        <f t="shared" si="5"/>
        <v>9.0626664459999998E-4</v>
      </c>
    </row>
    <row r="105" spans="1:55" x14ac:dyDescent="0.25">
      <c r="A105" s="15">
        <v>100</v>
      </c>
      <c r="B105">
        <v>9.78874439599999E-4</v>
      </c>
      <c r="C105" s="1">
        <f t="shared" si="6"/>
        <v>1</v>
      </c>
      <c r="D105" s="15">
        <v>100</v>
      </c>
      <c r="E105" s="13">
        <f t="shared" si="7"/>
        <v>9.78874439599999E-4</v>
      </c>
      <c r="BC105" s="13">
        <f t="shared" si="5"/>
        <v>9.78874439599999E-4</v>
      </c>
    </row>
    <row r="106" spans="1:55" x14ac:dyDescent="0.25">
      <c r="A106" s="15">
        <v>101</v>
      </c>
      <c r="B106">
        <v>1.0559155474E-3</v>
      </c>
      <c r="C106" s="1">
        <f t="shared" si="6"/>
        <v>1</v>
      </c>
      <c r="D106" s="15">
        <v>101</v>
      </c>
      <c r="E106" s="13">
        <f t="shared" si="7"/>
        <v>1.0559155474E-3</v>
      </c>
      <c r="BC106" s="13">
        <f t="shared" si="5"/>
        <v>1.0559155474E-3</v>
      </c>
    </row>
    <row r="107" spans="1:55" x14ac:dyDescent="0.25">
      <c r="A107" s="15">
        <v>102</v>
      </c>
      <c r="B107">
        <v>1.13756542359999E-3</v>
      </c>
      <c r="C107" s="1">
        <f t="shared" si="6"/>
        <v>1</v>
      </c>
      <c r="D107" s="15">
        <v>102</v>
      </c>
      <c r="E107" s="13">
        <f t="shared" si="7"/>
        <v>1.13756542359999E-3</v>
      </c>
      <c r="BC107" s="13">
        <f t="shared" si="5"/>
        <v>1.13756542359999E-3</v>
      </c>
    </row>
    <row r="108" spans="1:55" x14ac:dyDescent="0.25">
      <c r="A108" s="15">
        <v>103</v>
      </c>
      <c r="B108">
        <v>1.2240014959999999E-3</v>
      </c>
      <c r="C108" s="1">
        <f t="shared" si="6"/>
        <v>1</v>
      </c>
      <c r="D108" s="15">
        <v>103</v>
      </c>
      <c r="E108" s="13">
        <f t="shared" si="7"/>
        <v>1.2240014959999999E-3</v>
      </c>
      <c r="BC108" s="13">
        <f t="shared" si="5"/>
        <v>1.2240014959999999E-3</v>
      </c>
    </row>
    <row r="109" spans="1:55" x14ac:dyDescent="0.25">
      <c r="A109" s="15">
        <v>104</v>
      </c>
      <c r="B109">
        <v>1.3154029996E-3</v>
      </c>
      <c r="C109" s="1">
        <f t="shared" si="6"/>
        <v>1</v>
      </c>
      <c r="D109" s="15">
        <v>104</v>
      </c>
      <c r="E109" s="13">
        <f t="shared" si="7"/>
        <v>1.3154029996E-3</v>
      </c>
      <c r="BC109" s="13">
        <f t="shared" si="5"/>
        <v>1.3154029996E-3</v>
      </c>
    </row>
    <row r="110" spans="1:55" x14ac:dyDescent="0.25">
      <c r="A110" s="15">
        <v>105</v>
      </c>
      <c r="B110">
        <v>1.4119508078E-3</v>
      </c>
      <c r="C110" s="1">
        <f t="shared" si="6"/>
        <v>1</v>
      </c>
      <c r="D110" s="15">
        <v>105</v>
      </c>
      <c r="E110" s="13">
        <f t="shared" si="7"/>
        <v>1.4119508078E-3</v>
      </c>
      <c r="BC110" s="13">
        <f t="shared" si="5"/>
        <v>1.4119508078E-3</v>
      </c>
    </row>
    <row r="111" spans="1:55" x14ac:dyDescent="0.25">
      <c r="A111" s="15">
        <v>106</v>
      </c>
      <c r="B111">
        <v>1.513827263E-3</v>
      </c>
      <c r="C111" s="1">
        <f t="shared" si="6"/>
        <v>1</v>
      </c>
      <c r="D111" s="15">
        <v>106</v>
      </c>
      <c r="E111" s="13">
        <f t="shared" si="7"/>
        <v>1.513827263E-3</v>
      </c>
      <c r="BC111" s="13">
        <f t="shared" si="5"/>
        <v>1.513827263E-3</v>
      </c>
    </row>
    <row r="112" spans="1:55" x14ac:dyDescent="0.25">
      <c r="A112" s="15">
        <v>107</v>
      </c>
      <c r="B112">
        <v>1.6212160071999999E-3</v>
      </c>
      <c r="C112" s="1">
        <f t="shared" si="6"/>
        <v>1</v>
      </c>
      <c r="D112" s="15">
        <v>107</v>
      </c>
      <c r="E112" s="13">
        <f t="shared" si="7"/>
        <v>1.6212160071999999E-3</v>
      </c>
      <c r="BC112" s="13">
        <f t="shared" si="5"/>
        <v>1.6212160071999999E-3</v>
      </c>
    </row>
    <row r="113" spans="1:55" x14ac:dyDescent="0.25">
      <c r="A113" s="15">
        <v>108</v>
      </c>
      <c r="B113">
        <v>1.7343018103999899E-3</v>
      </c>
      <c r="C113" s="1">
        <f t="shared" si="6"/>
        <v>1</v>
      </c>
      <c r="D113" s="15">
        <v>108</v>
      </c>
      <c r="E113" s="13">
        <f t="shared" si="7"/>
        <v>1.7343018103999899E-3</v>
      </c>
      <c r="BC113" s="13">
        <f t="shared" si="5"/>
        <v>1.7343018103999899E-3</v>
      </c>
    </row>
    <row r="114" spans="1:55" x14ac:dyDescent="0.25">
      <c r="A114" s="15">
        <v>109</v>
      </c>
      <c r="B114">
        <v>1.8532703996E-3</v>
      </c>
      <c r="C114" s="1">
        <f t="shared" si="6"/>
        <v>1</v>
      </c>
      <c r="D114" s="15">
        <v>109</v>
      </c>
      <c r="E114" s="13">
        <f t="shared" si="7"/>
        <v>1.8532703996E-3</v>
      </c>
      <c r="BC114" s="13">
        <f t="shared" si="5"/>
        <v>1.8532703996E-3</v>
      </c>
    </row>
    <row r="115" spans="1:55" x14ac:dyDescent="0.25">
      <c r="A115" s="15">
        <v>110</v>
      </c>
      <c r="B115">
        <v>1.9783082877999898E-3</v>
      </c>
      <c r="C115" s="1">
        <f t="shared" si="6"/>
        <v>1</v>
      </c>
      <c r="D115" s="15">
        <v>110</v>
      </c>
      <c r="E115" s="13">
        <f t="shared" si="7"/>
        <v>1.9783082877999898E-3</v>
      </c>
      <c r="BC115" s="13">
        <f t="shared" si="5"/>
        <v>1.9783082877999898E-3</v>
      </c>
    </row>
    <row r="116" spans="1:55" x14ac:dyDescent="0.25">
      <c r="A116" s="15">
        <v>111</v>
      </c>
      <c r="B116">
        <v>2.1096026040000001E-3</v>
      </c>
      <c r="C116" s="1">
        <f t="shared" si="6"/>
        <v>1</v>
      </c>
      <c r="D116" s="15">
        <v>111</v>
      </c>
      <c r="E116" s="13">
        <f t="shared" si="7"/>
        <v>2.1096026040000001E-3</v>
      </c>
      <c r="BC116" s="13">
        <f t="shared" si="5"/>
        <v>2.1096026040000001E-3</v>
      </c>
    </row>
    <row r="117" spans="1:55" x14ac:dyDescent="0.25">
      <c r="A117" s="15">
        <v>112</v>
      </c>
      <c r="B117">
        <v>2.2473409219999998E-3</v>
      </c>
      <c r="C117" s="1">
        <f t="shared" si="6"/>
        <v>1</v>
      </c>
      <c r="D117" s="15">
        <v>112</v>
      </c>
      <c r="E117" s="13">
        <f t="shared" si="7"/>
        <v>2.2473409219999998E-3</v>
      </c>
      <c r="BC117" s="13">
        <f t="shared" si="5"/>
        <v>2.2473409219999998E-3</v>
      </c>
    </row>
    <row r="118" spans="1:55" x14ac:dyDescent="0.25">
      <c r="A118" s="15">
        <v>113</v>
      </c>
      <c r="B118">
        <v>2.391711096E-3</v>
      </c>
      <c r="C118" s="1">
        <f t="shared" si="6"/>
        <v>1</v>
      </c>
      <c r="D118" s="15">
        <v>113</v>
      </c>
      <c r="E118" s="13">
        <f t="shared" si="7"/>
        <v>2.391711096E-3</v>
      </c>
      <c r="BC118" s="13">
        <f t="shared" si="5"/>
        <v>2.391711096E-3</v>
      </c>
    </row>
    <row r="119" spans="1:55" x14ac:dyDescent="0.25">
      <c r="A119" s="15">
        <v>114</v>
      </c>
      <c r="B119">
        <v>2.5429010899999998E-3</v>
      </c>
      <c r="C119" s="1">
        <f t="shared" si="6"/>
        <v>1</v>
      </c>
      <c r="D119" s="15">
        <v>114</v>
      </c>
      <c r="E119" s="13">
        <f t="shared" si="7"/>
        <v>2.5429010899999998E-3</v>
      </c>
      <c r="BC119" s="13">
        <f t="shared" si="5"/>
        <v>2.5429010899999998E-3</v>
      </c>
    </row>
    <row r="120" spans="1:55" x14ac:dyDescent="0.25">
      <c r="A120" s="15">
        <v>115</v>
      </c>
      <c r="B120">
        <v>2.7010988099999901E-3</v>
      </c>
      <c r="C120" s="1">
        <f t="shared" si="6"/>
        <v>1</v>
      </c>
      <c r="D120" s="15">
        <v>115</v>
      </c>
      <c r="E120" s="13">
        <f t="shared" si="7"/>
        <v>2.7010988099999901E-3</v>
      </c>
      <c r="BC120" s="13">
        <f t="shared" si="5"/>
        <v>2.7010988099999901E-3</v>
      </c>
    </row>
    <row r="121" spans="1:55" x14ac:dyDescent="0.25">
      <c r="A121" s="15">
        <v>116</v>
      </c>
      <c r="B121">
        <v>2.8664919519999902E-3</v>
      </c>
      <c r="C121" s="1">
        <f t="shared" si="6"/>
        <v>1</v>
      </c>
      <c r="D121" s="15">
        <v>116</v>
      </c>
      <c r="E121" s="13">
        <f t="shared" si="7"/>
        <v>2.8664919519999902E-3</v>
      </c>
      <c r="BC121" s="13">
        <f t="shared" si="5"/>
        <v>2.8664919519999902E-3</v>
      </c>
    </row>
    <row r="122" spans="1:55" x14ac:dyDescent="0.25">
      <c r="A122" s="15">
        <v>117</v>
      </c>
      <c r="B122">
        <v>3.0392678239999902E-3</v>
      </c>
      <c r="C122" s="1">
        <f t="shared" si="6"/>
        <v>1</v>
      </c>
      <c r="D122" s="15">
        <v>117</v>
      </c>
      <c r="E122" s="13">
        <f t="shared" si="7"/>
        <v>3.0392678239999902E-3</v>
      </c>
      <c r="BC122" s="13">
        <f t="shared" si="5"/>
        <v>3.0392678239999902E-3</v>
      </c>
    </row>
    <row r="123" spans="1:55" x14ac:dyDescent="0.25">
      <c r="A123" s="15">
        <v>118</v>
      </c>
      <c r="B123">
        <v>3.2196132059999901E-3</v>
      </c>
      <c r="C123" s="1">
        <f t="shared" si="6"/>
        <v>1</v>
      </c>
      <c r="D123" s="15">
        <v>118</v>
      </c>
      <c r="E123" s="13">
        <f t="shared" si="7"/>
        <v>3.2196132059999901E-3</v>
      </c>
      <c r="BC123" s="13">
        <f t="shared" si="5"/>
        <v>3.2196132059999901E-3</v>
      </c>
    </row>
    <row r="124" spans="1:55" x14ac:dyDescent="0.25">
      <c r="A124" s="15">
        <v>119</v>
      </c>
      <c r="B124">
        <v>3.4077141839999902E-3</v>
      </c>
      <c r="C124" s="1">
        <f t="shared" si="6"/>
        <v>1</v>
      </c>
      <c r="D124" s="15">
        <v>119</v>
      </c>
      <c r="E124" s="13">
        <f t="shared" si="7"/>
        <v>3.4077141839999902E-3</v>
      </c>
      <c r="BC124" s="13">
        <f t="shared" si="5"/>
        <v>3.4077141839999902E-3</v>
      </c>
    </row>
    <row r="125" spans="1:55" x14ac:dyDescent="0.25">
      <c r="A125" s="15">
        <v>120</v>
      </c>
      <c r="B125">
        <v>3.6037559939999901E-3</v>
      </c>
      <c r="C125" s="1">
        <f t="shared" si="6"/>
        <v>1</v>
      </c>
      <c r="D125" s="15">
        <v>120</v>
      </c>
      <c r="E125" s="13">
        <f t="shared" si="7"/>
        <v>3.6037559939999901E-3</v>
      </c>
      <c r="BC125" s="13">
        <f t="shared" si="5"/>
        <v>3.6037559939999901E-3</v>
      </c>
    </row>
    <row r="126" spans="1:55" x14ac:dyDescent="0.25">
      <c r="A126" s="15">
        <v>121</v>
      </c>
      <c r="B126">
        <v>3.80792288599999E-3</v>
      </c>
      <c r="C126" s="1">
        <f t="shared" si="6"/>
        <v>1</v>
      </c>
      <c r="D126" s="15">
        <v>121</v>
      </c>
      <c r="E126" s="13">
        <f t="shared" si="7"/>
        <v>3.80792288599999E-3</v>
      </c>
      <c r="BC126" s="13">
        <f t="shared" si="5"/>
        <v>3.80792288599999E-3</v>
      </c>
    </row>
    <row r="127" spans="1:55" x14ac:dyDescent="0.25">
      <c r="A127" s="15">
        <v>122</v>
      </c>
      <c r="B127">
        <v>4.0203979619999998E-3</v>
      </c>
      <c r="C127" s="1">
        <f t="shared" si="6"/>
        <v>1</v>
      </c>
      <c r="D127" s="15">
        <v>122</v>
      </c>
      <c r="E127" s="13">
        <f t="shared" si="7"/>
        <v>4.0203979619999998E-3</v>
      </c>
      <c r="BC127" s="13">
        <f t="shared" si="5"/>
        <v>4.0203979619999998E-3</v>
      </c>
    </row>
    <row r="128" spans="1:55" x14ac:dyDescent="0.25">
      <c r="A128" s="15">
        <v>123</v>
      </c>
      <c r="B128">
        <v>4.24136304999999E-3</v>
      </c>
      <c r="C128" s="1">
        <f t="shared" si="6"/>
        <v>1</v>
      </c>
      <c r="D128" s="15">
        <v>123</v>
      </c>
      <c r="E128" s="13">
        <f t="shared" si="7"/>
        <v>4.24136304999999E-3</v>
      </c>
      <c r="BC128" s="13">
        <f t="shared" si="5"/>
        <v>4.24136304999999E-3</v>
      </c>
    </row>
    <row r="129" spans="1:55" x14ac:dyDescent="0.25">
      <c r="A129" s="15">
        <v>124</v>
      </c>
      <c r="B129">
        <v>4.4709985499999999E-3</v>
      </c>
      <c r="C129" s="1">
        <f t="shared" si="6"/>
        <v>1</v>
      </c>
      <c r="D129" s="15">
        <v>124</v>
      </c>
      <c r="E129" s="13">
        <f t="shared" si="7"/>
        <v>4.4709985499999999E-3</v>
      </c>
      <c r="BC129" s="13">
        <f t="shared" si="5"/>
        <v>4.4709985499999999E-3</v>
      </c>
    </row>
    <row r="130" spans="1:55" x14ac:dyDescent="0.25">
      <c r="A130" s="15">
        <v>125</v>
      </c>
      <c r="B130">
        <v>4.7094833060000001E-3</v>
      </c>
      <c r="C130" s="1">
        <f t="shared" si="6"/>
        <v>1</v>
      </c>
      <c r="D130" s="15">
        <v>125</v>
      </c>
      <c r="E130" s="13">
        <f t="shared" si="7"/>
        <v>4.7094833060000001E-3</v>
      </c>
      <c r="BC130" s="13">
        <f t="shared" si="5"/>
        <v>4.7094833060000001E-3</v>
      </c>
    </row>
    <row r="131" spans="1:55" x14ac:dyDescent="0.25">
      <c r="A131" s="15">
        <v>126</v>
      </c>
      <c r="B131">
        <v>4.956994478E-3</v>
      </c>
      <c r="C131" s="1">
        <f t="shared" si="6"/>
        <v>1</v>
      </c>
      <c r="D131" s="15">
        <v>126</v>
      </c>
      <c r="E131" s="13">
        <f t="shared" si="7"/>
        <v>4.956994478E-3</v>
      </c>
      <c r="BC131" s="13">
        <f t="shared" si="5"/>
        <v>4.956994478E-3</v>
      </c>
    </row>
    <row r="132" spans="1:55" x14ac:dyDescent="0.25">
      <c r="A132" s="15">
        <v>127</v>
      </c>
      <c r="B132">
        <v>5.2137074079999903E-3</v>
      </c>
      <c r="C132" s="1">
        <f t="shared" si="6"/>
        <v>1</v>
      </c>
      <c r="D132" s="15">
        <v>127</v>
      </c>
      <c r="E132" s="13">
        <f t="shared" si="7"/>
        <v>5.2137074079999903E-3</v>
      </c>
      <c r="BC132" s="13">
        <f t="shared" si="5"/>
        <v>5.2137074079999903E-3</v>
      </c>
    </row>
    <row r="133" spans="1:55" x14ac:dyDescent="0.25">
      <c r="A133" s="15">
        <v>128</v>
      </c>
      <c r="B133">
        <v>5.4797954999999902E-3</v>
      </c>
      <c r="C133" s="1">
        <f t="shared" si="6"/>
        <v>1</v>
      </c>
      <c r="D133" s="15">
        <v>128</v>
      </c>
      <c r="E133" s="13">
        <f t="shared" si="7"/>
        <v>5.4797954999999902E-3</v>
      </c>
      <c r="BC133" s="13">
        <f t="shared" ref="BC133:BC196" si="8">B133</f>
        <v>5.4797954999999902E-3</v>
      </c>
    </row>
    <row r="134" spans="1:55" x14ac:dyDescent="0.25">
      <c r="A134" s="15">
        <v>129</v>
      </c>
      <c r="B134">
        <v>5.7554300979999898E-3</v>
      </c>
      <c r="C134" s="1">
        <f t="shared" ref="C134:C197" si="9">IF(ROW()-$C$4&lt;=$C$2,1,2)</f>
        <v>1</v>
      </c>
      <c r="D134" s="15">
        <v>129</v>
      </c>
      <c r="E134" s="13">
        <f t="shared" ref="E134:E197" si="10">B134</f>
        <v>5.7554300979999898E-3</v>
      </c>
      <c r="BC134" s="13">
        <f t="shared" si="8"/>
        <v>5.7554300979999898E-3</v>
      </c>
    </row>
    <row r="135" spans="1:55" x14ac:dyDescent="0.25">
      <c r="A135" s="15">
        <v>130</v>
      </c>
      <c r="B135">
        <v>6.0407803779999898E-3</v>
      </c>
      <c r="C135" s="1">
        <f t="shared" si="9"/>
        <v>1</v>
      </c>
      <c r="D135" s="15">
        <v>130</v>
      </c>
      <c r="E135" s="13">
        <f t="shared" si="10"/>
        <v>6.0407803779999898E-3</v>
      </c>
      <c r="BC135" s="13">
        <f t="shared" si="8"/>
        <v>6.0407803779999898E-3</v>
      </c>
    </row>
    <row r="136" spans="1:55" x14ac:dyDescent="0.25">
      <c r="A136" s="15">
        <v>131</v>
      </c>
      <c r="B136">
        <v>6.3360132319999997E-3</v>
      </c>
      <c r="C136" s="1">
        <f t="shared" si="9"/>
        <v>1</v>
      </c>
      <c r="D136" s="15">
        <v>131</v>
      </c>
      <c r="E136" s="13">
        <f t="shared" si="10"/>
        <v>6.3360132319999997E-3</v>
      </c>
      <c r="BC136" s="13">
        <f t="shared" si="8"/>
        <v>6.3360132319999997E-3</v>
      </c>
    </row>
    <row r="137" spans="1:55" x14ac:dyDescent="0.25">
      <c r="A137" s="15">
        <v>132</v>
      </c>
      <c r="B137">
        <v>6.6412931599999997E-3</v>
      </c>
      <c r="C137" s="1">
        <f t="shared" si="9"/>
        <v>1</v>
      </c>
      <c r="D137" s="15">
        <v>132</v>
      </c>
      <c r="E137" s="13">
        <f t="shared" si="10"/>
        <v>6.6412931599999997E-3</v>
      </c>
      <c r="BC137" s="13">
        <f t="shared" si="8"/>
        <v>6.6412931599999997E-3</v>
      </c>
    </row>
    <row r="138" spans="1:55" x14ac:dyDescent="0.25">
      <c r="A138" s="15">
        <v>133</v>
      </c>
      <c r="B138">
        <v>6.9567821760000001E-3</v>
      </c>
      <c r="C138" s="1">
        <f t="shared" si="9"/>
        <v>1</v>
      </c>
      <c r="D138" s="15">
        <v>133</v>
      </c>
      <c r="E138" s="13">
        <f t="shared" si="10"/>
        <v>6.9567821760000001E-3</v>
      </c>
      <c r="BC138" s="13">
        <f t="shared" si="8"/>
        <v>6.9567821760000001E-3</v>
      </c>
    </row>
    <row r="139" spans="1:55" x14ac:dyDescent="0.25">
      <c r="A139" s="15">
        <v>134</v>
      </c>
      <c r="B139">
        <v>7.2826396999999899E-3</v>
      </c>
      <c r="C139" s="1">
        <f t="shared" si="9"/>
        <v>1</v>
      </c>
      <c r="D139" s="15">
        <v>134</v>
      </c>
      <c r="E139" s="13">
        <f t="shared" si="10"/>
        <v>7.2826396999999899E-3</v>
      </c>
      <c r="BC139" s="13">
        <f t="shared" si="8"/>
        <v>7.2826396999999899E-3</v>
      </c>
    </row>
    <row r="140" spans="1:55" x14ac:dyDescent="0.25">
      <c r="A140" s="15">
        <v>135</v>
      </c>
      <c r="B140">
        <v>7.6190224739999899E-3</v>
      </c>
      <c r="C140" s="1">
        <f t="shared" si="9"/>
        <v>1</v>
      </c>
      <c r="D140" s="15">
        <v>135</v>
      </c>
      <c r="E140" s="13">
        <f t="shared" si="10"/>
        <v>7.6190224739999899E-3</v>
      </c>
      <c r="BC140" s="13">
        <f t="shared" si="8"/>
        <v>7.6190224739999899E-3</v>
      </c>
    </row>
    <row r="141" spans="1:55" x14ac:dyDescent="0.25">
      <c r="A141" s="15">
        <v>136</v>
      </c>
      <c r="B141">
        <v>7.9660844659999903E-3</v>
      </c>
      <c r="C141" s="1">
        <f t="shared" si="9"/>
        <v>1</v>
      </c>
      <c r="D141" s="15">
        <v>136</v>
      </c>
      <c r="E141" s="13">
        <f t="shared" si="10"/>
        <v>7.9660844659999903E-3</v>
      </c>
      <c r="BC141" s="13">
        <f t="shared" si="8"/>
        <v>7.9660844659999903E-3</v>
      </c>
    </row>
    <row r="142" spans="1:55" x14ac:dyDescent="0.25">
      <c r="A142" s="15">
        <v>137</v>
      </c>
      <c r="B142">
        <v>8.3239767919999902E-3</v>
      </c>
      <c r="C142" s="1">
        <f t="shared" si="9"/>
        <v>1</v>
      </c>
      <c r="D142" s="15">
        <v>137</v>
      </c>
      <c r="E142" s="13">
        <f t="shared" si="10"/>
        <v>8.3239767919999902E-3</v>
      </c>
      <c r="BC142" s="13">
        <f t="shared" si="8"/>
        <v>8.3239767919999902E-3</v>
      </c>
    </row>
    <row r="143" spans="1:55" x14ac:dyDescent="0.25">
      <c r="A143" s="15">
        <v>138</v>
      </c>
      <c r="B143">
        <v>8.6928476279999993E-3</v>
      </c>
      <c r="C143" s="1">
        <f t="shared" si="9"/>
        <v>1</v>
      </c>
      <c r="D143" s="15">
        <v>138</v>
      </c>
      <c r="E143" s="13">
        <f t="shared" si="10"/>
        <v>8.6928476279999993E-3</v>
      </c>
      <c r="BC143" s="13">
        <f t="shared" si="8"/>
        <v>8.6928476279999993E-3</v>
      </c>
    </row>
    <row r="144" spans="1:55" x14ac:dyDescent="0.25">
      <c r="A144" s="15">
        <v>139</v>
      </c>
      <c r="B144">
        <v>9.0728421439999901E-3</v>
      </c>
      <c r="C144" s="1">
        <f t="shared" si="9"/>
        <v>1</v>
      </c>
      <c r="D144" s="15">
        <v>139</v>
      </c>
      <c r="E144" s="13">
        <f t="shared" si="10"/>
        <v>9.0728421439999901E-3</v>
      </c>
      <c r="BC144" s="13">
        <f t="shared" si="8"/>
        <v>9.0728421439999901E-3</v>
      </c>
    </row>
    <row r="145" spans="1:55" x14ac:dyDescent="0.25">
      <c r="A145" s="15">
        <v>140</v>
      </c>
      <c r="B145">
        <v>9.4641024239999899E-3</v>
      </c>
      <c r="C145" s="1">
        <f t="shared" si="9"/>
        <v>1</v>
      </c>
      <c r="D145" s="15">
        <v>140</v>
      </c>
      <c r="E145" s="13">
        <f t="shared" si="10"/>
        <v>9.4641024239999899E-3</v>
      </c>
      <c r="BC145" s="13">
        <f t="shared" si="8"/>
        <v>9.4641024239999899E-3</v>
      </c>
    </row>
    <row r="146" spans="1:55" x14ac:dyDescent="0.25">
      <c r="A146" s="15">
        <v>141</v>
      </c>
      <c r="B146">
        <v>9.86676740399999E-3</v>
      </c>
      <c r="C146" s="1">
        <f t="shared" si="9"/>
        <v>1</v>
      </c>
      <c r="D146" s="15">
        <v>141</v>
      </c>
      <c r="E146" s="13">
        <f t="shared" si="10"/>
        <v>9.86676740399999E-3</v>
      </c>
      <c r="BC146" s="13">
        <f t="shared" si="8"/>
        <v>9.86676740399999E-3</v>
      </c>
    </row>
    <row r="147" spans="1:55" x14ac:dyDescent="0.25">
      <c r="A147" s="15">
        <v>142</v>
      </c>
      <c r="B147">
        <v>1.0280972802E-2</v>
      </c>
      <c r="C147" s="1">
        <f t="shared" si="9"/>
        <v>1</v>
      </c>
      <c r="D147" s="15">
        <v>142</v>
      </c>
      <c r="E147" s="13">
        <f t="shared" si="10"/>
        <v>1.0280972802E-2</v>
      </c>
      <c r="BC147" s="13">
        <f t="shared" si="8"/>
        <v>1.0280972802E-2</v>
      </c>
    </row>
    <row r="148" spans="1:55" x14ac:dyDescent="0.25">
      <c r="A148" s="15">
        <v>143</v>
      </c>
      <c r="B148">
        <v>1.070685107E-2</v>
      </c>
      <c r="C148" s="1">
        <f t="shared" si="9"/>
        <v>1</v>
      </c>
      <c r="D148" s="15">
        <v>143</v>
      </c>
      <c r="E148" s="13">
        <f t="shared" si="10"/>
        <v>1.070685107E-2</v>
      </c>
      <c r="BC148" s="13">
        <f t="shared" si="8"/>
        <v>1.070685107E-2</v>
      </c>
    </row>
    <row r="149" spans="1:55" x14ac:dyDescent="0.25">
      <c r="A149" s="15">
        <v>144</v>
      </c>
      <c r="B149">
        <v>1.11445313299999E-2</v>
      </c>
      <c r="C149" s="1">
        <f t="shared" si="9"/>
        <v>1</v>
      </c>
      <c r="D149" s="15">
        <v>144</v>
      </c>
      <c r="E149" s="13">
        <f t="shared" si="10"/>
        <v>1.11445313299999E-2</v>
      </c>
      <c r="BC149" s="13">
        <f t="shared" si="8"/>
        <v>1.11445313299999E-2</v>
      </c>
    </row>
    <row r="150" spans="1:55" x14ac:dyDescent="0.25">
      <c r="A150" s="15">
        <v>145</v>
      </c>
      <c r="B150">
        <v>1.1594139324E-2</v>
      </c>
      <c r="C150" s="1">
        <f t="shared" si="9"/>
        <v>1</v>
      </c>
      <c r="D150" s="15">
        <v>145</v>
      </c>
      <c r="E150" s="13">
        <f t="shared" si="10"/>
        <v>1.1594139324E-2</v>
      </c>
      <c r="BC150" s="13">
        <f t="shared" si="8"/>
        <v>1.1594139324E-2</v>
      </c>
    </row>
    <row r="151" spans="1:55" x14ac:dyDescent="0.25">
      <c r="A151" s="15">
        <v>146</v>
      </c>
      <c r="B151">
        <v>1.20557973759999E-2</v>
      </c>
      <c r="C151" s="1">
        <f t="shared" si="9"/>
        <v>1</v>
      </c>
      <c r="D151" s="15">
        <v>146</v>
      </c>
      <c r="E151" s="13">
        <f t="shared" si="10"/>
        <v>1.20557973759999E-2</v>
      </c>
      <c r="BC151" s="13">
        <f t="shared" si="8"/>
        <v>1.20557973759999E-2</v>
      </c>
    </row>
    <row r="152" spans="1:55" x14ac:dyDescent="0.25">
      <c r="A152" s="15">
        <v>147</v>
      </c>
      <c r="B152">
        <v>1.2529624333999999E-2</v>
      </c>
      <c r="C152" s="1">
        <f t="shared" si="9"/>
        <v>1</v>
      </c>
      <c r="D152" s="15">
        <v>147</v>
      </c>
      <c r="E152" s="13">
        <f t="shared" si="10"/>
        <v>1.2529624333999999E-2</v>
      </c>
      <c r="BC152" s="13">
        <f t="shared" si="8"/>
        <v>1.2529624333999999E-2</v>
      </c>
    </row>
    <row r="153" spans="1:55" x14ac:dyDescent="0.25">
      <c r="A153" s="15">
        <v>148</v>
      </c>
      <c r="B153">
        <v>1.3015735545999999E-2</v>
      </c>
      <c r="C153" s="1">
        <f t="shared" si="9"/>
        <v>1</v>
      </c>
      <c r="D153" s="15">
        <v>148</v>
      </c>
      <c r="E153" s="13">
        <f t="shared" si="10"/>
        <v>1.3015735545999999E-2</v>
      </c>
      <c r="BC153" s="13">
        <f t="shared" si="8"/>
        <v>1.3015735545999999E-2</v>
      </c>
    </row>
    <row r="154" spans="1:55" x14ac:dyDescent="0.25">
      <c r="A154" s="15">
        <v>149</v>
      </c>
      <c r="B154">
        <v>1.35142428179999E-2</v>
      </c>
      <c r="C154" s="1">
        <f t="shared" si="9"/>
        <v>1</v>
      </c>
      <c r="D154" s="15">
        <v>149</v>
      </c>
      <c r="E154" s="13">
        <f t="shared" si="10"/>
        <v>1.35142428179999E-2</v>
      </c>
      <c r="BC154" s="13">
        <f t="shared" si="8"/>
        <v>1.35142428179999E-2</v>
      </c>
    </row>
    <row r="155" spans="1:55" x14ac:dyDescent="0.25">
      <c r="A155" s="15">
        <v>150</v>
      </c>
      <c r="B155">
        <v>1.40252543779999E-2</v>
      </c>
      <c r="C155" s="1">
        <f t="shared" si="9"/>
        <v>1</v>
      </c>
      <c r="D155" s="15">
        <v>150</v>
      </c>
      <c r="E155" s="13">
        <f t="shared" si="10"/>
        <v>1.40252543779999E-2</v>
      </c>
      <c r="BC155" s="13">
        <f t="shared" si="8"/>
        <v>1.40252543779999E-2</v>
      </c>
    </row>
    <row r="156" spans="1:55" x14ac:dyDescent="0.25">
      <c r="A156" s="15">
        <v>151</v>
      </c>
      <c r="B156">
        <v>1.45488748579999E-2</v>
      </c>
      <c r="C156" s="1">
        <f t="shared" si="9"/>
        <v>1</v>
      </c>
      <c r="D156" s="15">
        <v>151</v>
      </c>
      <c r="E156" s="13">
        <f t="shared" si="10"/>
        <v>1.45488748579999E-2</v>
      </c>
      <c r="BC156" s="13">
        <f t="shared" si="8"/>
        <v>1.45488748579999E-2</v>
      </c>
    </row>
    <row r="157" spans="1:55" x14ac:dyDescent="0.25">
      <c r="A157" s="15">
        <v>152</v>
      </c>
      <c r="B157">
        <v>1.50852052619999E-2</v>
      </c>
      <c r="C157" s="1">
        <f t="shared" si="9"/>
        <v>1</v>
      </c>
      <c r="D157" s="15">
        <v>152</v>
      </c>
      <c r="E157" s="13">
        <f t="shared" si="10"/>
        <v>1.50852052619999E-2</v>
      </c>
      <c r="BC157" s="13">
        <f t="shared" si="8"/>
        <v>1.50852052619999E-2</v>
      </c>
    </row>
    <row r="158" spans="1:55" x14ac:dyDescent="0.25">
      <c r="A158" s="15">
        <v>153</v>
      </c>
      <c r="B158">
        <v>1.5634342948E-2</v>
      </c>
      <c r="C158" s="1">
        <f t="shared" si="9"/>
        <v>1</v>
      </c>
      <c r="D158" s="15">
        <v>153</v>
      </c>
      <c r="E158" s="13">
        <f t="shared" si="10"/>
        <v>1.5634342948E-2</v>
      </c>
      <c r="BC158" s="13">
        <f t="shared" si="8"/>
        <v>1.5634342948E-2</v>
      </c>
    </row>
    <row r="159" spans="1:55" x14ac:dyDescent="0.25">
      <c r="A159" s="15">
        <v>154</v>
      </c>
      <c r="B159">
        <v>1.6196381605999999E-2</v>
      </c>
      <c r="C159" s="1">
        <f t="shared" si="9"/>
        <v>1</v>
      </c>
      <c r="D159" s="15">
        <v>154</v>
      </c>
      <c r="E159" s="13">
        <f t="shared" si="10"/>
        <v>1.6196381605999999E-2</v>
      </c>
      <c r="BC159" s="13">
        <f t="shared" si="8"/>
        <v>1.6196381605999999E-2</v>
      </c>
    </row>
    <row r="160" spans="1:55" x14ac:dyDescent="0.25">
      <c r="A160" s="15">
        <v>155</v>
      </c>
      <c r="B160">
        <v>1.6771411255999999E-2</v>
      </c>
      <c r="C160" s="1">
        <f t="shared" si="9"/>
        <v>1</v>
      </c>
      <c r="D160" s="15">
        <v>155</v>
      </c>
      <c r="E160" s="13">
        <f t="shared" si="10"/>
        <v>1.6771411255999999E-2</v>
      </c>
      <c r="BC160" s="13">
        <f t="shared" si="8"/>
        <v>1.6771411255999999E-2</v>
      </c>
    </row>
    <row r="161" spans="1:55" x14ac:dyDescent="0.25">
      <c r="A161" s="15">
        <v>156</v>
      </c>
      <c r="B161">
        <v>1.7359518219999901E-2</v>
      </c>
      <c r="C161" s="1">
        <f t="shared" si="9"/>
        <v>1</v>
      </c>
      <c r="D161" s="15">
        <v>156</v>
      </c>
      <c r="E161" s="13">
        <f t="shared" si="10"/>
        <v>1.7359518219999901E-2</v>
      </c>
      <c r="BC161" s="13">
        <f t="shared" si="8"/>
        <v>1.7359518219999901E-2</v>
      </c>
    </row>
    <row r="162" spans="1:55" x14ac:dyDescent="0.25">
      <c r="A162" s="15">
        <v>157</v>
      </c>
      <c r="B162">
        <v>1.7960785123999901E-2</v>
      </c>
      <c r="C162" s="1">
        <f t="shared" si="9"/>
        <v>1</v>
      </c>
      <c r="D162" s="15">
        <v>157</v>
      </c>
      <c r="E162" s="13">
        <f t="shared" si="10"/>
        <v>1.7960785123999901E-2</v>
      </c>
      <c r="BC162" s="13">
        <f t="shared" si="8"/>
        <v>1.7960785123999901E-2</v>
      </c>
    </row>
    <row r="163" spans="1:55" x14ac:dyDescent="0.25">
      <c r="A163" s="15">
        <v>158</v>
      </c>
      <c r="B163">
        <v>1.8575290896000001E-2</v>
      </c>
      <c r="C163" s="1">
        <f t="shared" si="9"/>
        <v>1</v>
      </c>
      <c r="D163" s="15">
        <v>158</v>
      </c>
      <c r="E163" s="13">
        <f t="shared" si="10"/>
        <v>1.8575290896000001E-2</v>
      </c>
      <c r="BC163" s="13">
        <f t="shared" si="8"/>
        <v>1.8575290896000001E-2</v>
      </c>
    </row>
    <row r="164" spans="1:55" x14ac:dyDescent="0.25">
      <c r="A164" s="15">
        <v>159</v>
      </c>
      <c r="B164">
        <v>1.92031107539999E-2</v>
      </c>
      <c r="C164" s="1">
        <f t="shared" si="9"/>
        <v>1</v>
      </c>
      <c r="D164" s="15">
        <v>159</v>
      </c>
      <c r="E164" s="13">
        <f t="shared" si="10"/>
        <v>1.92031107539999E-2</v>
      </c>
      <c r="BC164" s="13">
        <f t="shared" si="8"/>
        <v>1.92031107539999E-2</v>
      </c>
    </row>
    <row r="165" spans="1:55" x14ac:dyDescent="0.25">
      <c r="A165" s="15">
        <v>160</v>
      </c>
      <c r="B165">
        <v>1.9844316211999901E-2</v>
      </c>
      <c r="C165" s="1">
        <f t="shared" si="9"/>
        <v>2</v>
      </c>
      <c r="D165" s="15">
        <v>160</v>
      </c>
      <c r="E165" s="13">
        <f t="shared" si="10"/>
        <v>1.9844316211999901E-2</v>
      </c>
      <c r="BC165" s="13">
        <f t="shared" si="8"/>
        <v>1.9844316211999901E-2</v>
      </c>
    </row>
    <row r="166" spans="1:55" x14ac:dyDescent="0.25">
      <c r="A166" s="15">
        <v>161</v>
      </c>
      <c r="B166">
        <v>2.0498975079999999E-2</v>
      </c>
      <c r="C166" s="1">
        <f t="shared" si="9"/>
        <v>2</v>
      </c>
      <c r="D166" s="15">
        <v>161</v>
      </c>
      <c r="E166" s="13">
        <f t="shared" si="10"/>
        <v>2.0498975079999999E-2</v>
      </c>
      <c r="BC166" s="13">
        <f t="shared" si="8"/>
        <v>2.0498975079999999E-2</v>
      </c>
    </row>
    <row r="167" spans="1:55" x14ac:dyDescent="0.25">
      <c r="A167" s="15">
        <v>162</v>
      </c>
      <c r="B167">
        <v>2.1167151499999998E-2</v>
      </c>
      <c r="C167" s="1">
        <f t="shared" si="9"/>
        <v>2</v>
      </c>
      <c r="D167" s="15">
        <v>162</v>
      </c>
      <c r="E167" s="13">
        <f t="shared" si="10"/>
        <v>2.1167151499999998E-2</v>
      </c>
      <c r="BC167" s="13">
        <f t="shared" si="8"/>
        <v>2.1167151499999998E-2</v>
      </c>
    </row>
    <row r="168" spans="1:55" x14ac:dyDescent="0.25">
      <c r="A168" s="15">
        <v>163</v>
      </c>
      <c r="B168">
        <v>2.1848905859999899E-2</v>
      </c>
      <c r="C168" s="1">
        <f t="shared" si="9"/>
        <v>2</v>
      </c>
      <c r="D168" s="15">
        <v>163</v>
      </c>
      <c r="E168" s="13">
        <f t="shared" si="10"/>
        <v>2.1848905859999899E-2</v>
      </c>
      <c r="BC168" s="13">
        <f t="shared" si="8"/>
        <v>2.1848905859999899E-2</v>
      </c>
    </row>
    <row r="169" spans="1:55" x14ac:dyDescent="0.25">
      <c r="A169" s="15">
        <v>164</v>
      </c>
      <c r="B169">
        <v>2.25442949799999E-2</v>
      </c>
      <c r="C169" s="1">
        <f t="shared" si="9"/>
        <v>2</v>
      </c>
      <c r="D169" s="15">
        <v>164</v>
      </c>
      <c r="E169" s="13">
        <f t="shared" si="10"/>
        <v>2.25442949799999E-2</v>
      </c>
      <c r="BC169" s="13">
        <f t="shared" si="8"/>
        <v>2.25442949799999E-2</v>
      </c>
    </row>
    <row r="170" spans="1:55" x14ac:dyDescent="0.25">
      <c r="A170" s="15">
        <v>165</v>
      </c>
      <c r="B170">
        <v>2.3253371899999899E-2</v>
      </c>
      <c r="C170" s="1">
        <f t="shared" si="9"/>
        <v>2</v>
      </c>
      <c r="D170" s="15">
        <v>165</v>
      </c>
      <c r="E170" s="13">
        <f t="shared" si="10"/>
        <v>2.3253371899999899E-2</v>
      </c>
      <c r="BC170" s="13">
        <f t="shared" si="8"/>
        <v>2.3253371899999899E-2</v>
      </c>
    </row>
    <row r="171" spans="1:55" x14ac:dyDescent="0.25">
      <c r="A171" s="15">
        <v>166</v>
      </c>
      <c r="B171">
        <v>2.397618608E-2</v>
      </c>
      <c r="C171" s="1">
        <f t="shared" si="9"/>
        <v>2</v>
      </c>
      <c r="D171" s="15">
        <v>166</v>
      </c>
      <c r="E171" s="13">
        <f t="shared" si="10"/>
        <v>2.397618608E-2</v>
      </c>
      <c r="BC171" s="13">
        <f t="shared" si="8"/>
        <v>2.397618608E-2</v>
      </c>
    </row>
    <row r="172" spans="1:55" x14ac:dyDescent="0.25">
      <c r="A172" s="15">
        <v>167</v>
      </c>
      <c r="B172">
        <v>2.4712783379999999E-2</v>
      </c>
      <c r="C172" s="1">
        <f t="shared" si="9"/>
        <v>2</v>
      </c>
      <c r="D172" s="15">
        <v>167</v>
      </c>
      <c r="E172" s="13">
        <f t="shared" si="10"/>
        <v>2.4712783379999999E-2</v>
      </c>
      <c r="BC172" s="13">
        <f t="shared" si="8"/>
        <v>2.4712783379999999E-2</v>
      </c>
    </row>
    <row r="173" spans="1:55" x14ac:dyDescent="0.25">
      <c r="A173" s="15">
        <v>168</v>
      </c>
      <c r="B173">
        <v>2.5463205959999999E-2</v>
      </c>
      <c r="C173" s="1">
        <f t="shared" si="9"/>
        <v>2</v>
      </c>
      <c r="D173" s="15">
        <v>168</v>
      </c>
      <c r="E173" s="13">
        <f t="shared" si="10"/>
        <v>2.5463205959999999E-2</v>
      </c>
      <c r="BC173" s="13">
        <f t="shared" si="8"/>
        <v>2.5463205959999999E-2</v>
      </c>
    </row>
    <row r="174" spans="1:55" x14ac:dyDescent="0.25">
      <c r="A174" s="15">
        <v>169</v>
      </c>
      <c r="B174">
        <v>2.6227492499999901E-2</v>
      </c>
      <c r="C174" s="1">
        <f t="shared" si="9"/>
        <v>2</v>
      </c>
      <c r="D174" s="15">
        <v>169</v>
      </c>
      <c r="E174" s="13">
        <f t="shared" si="10"/>
        <v>2.6227492499999901E-2</v>
      </c>
      <c r="BC174" s="13">
        <f t="shared" si="8"/>
        <v>2.6227492499999901E-2</v>
      </c>
    </row>
    <row r="175" spans="1:55" x14ac:dyDescent="0.25">
      <c r="A175" s="15">
        <v>170</v>
      </c>
      <c r="B175">
        <v>2.7005678019999899E-2</v>
      </c>
      <c r="C175" s="1">
        <f t="shared" si="9"/>
        <v>2</v>
      </c>
      <c r="D175" s="15">
        <v>170</v>
      </c>
      <c r="E175" s="13">
        <f t="shared" si="10"/>
        <v>2.7005678019999899E-2</v>
      </c>
      <c r="BC175" s="13">
        <f t="shared" si="8"/>
        <v>2.7005678019999899E-2</v>
      </c>
    </row>
    <row r="176" spans="1:55" x14ac:dyDescent="0.25">
      <c r="A176" s="15">
        <v>171</v>
      </c>
      <c r="B176">
        <v>2.7797794059999999E-2</v>
      </c>
      <c r="C176" s="1">
        <f t="shared" si="9"/>
        <v>2</v>
      </c>
      <c r="D176" s="15">
        <v>171</v>
      </c>
      <c r="E176" s="13">
        <f t="shared" si="10"/>
        <v>2.7797794059999999E-2</v>
      </c>
      <c r="BC176" s="13">
        <f t="shared" si="8"/>
        <v>2.7797794059999999E-2</v>
      </c>
    </row>
    <row r="177" spans="1:55" x14ac:dyDescent="0.25">
      <c r="A177" s="15">
        <v>172</v>
      </c>
      <c r="B177">
        <v>2.8603868639999998E-2</v>
      </c>
      <c r="C177" s="1">
        <f t="shared" si="9"/>
        <v>2</v>
      </c>
      <c r="D177" s="15">
        <v>172</v>
      </c>
      <c r="E177" s="13">
        <f t="shared" si="10"/>
        <v>2.8603868639999998E-2</v>
      </c>
      <c r="BC177" s="13">
        <f t="shared" si="8"/>
        <v>2.8603868639999998E-2</v>
      </c>
    </row>
    <row r="178" spans="1:55" x14ac:dyDescent="0.25">
      <c r="A178" s="15">
        <v>173</v>
      </c>
      <c r="B178">
        <v>2.9423926319999998E-2</v>
      </c>
      <c r="C178" s="1">
        <f t="shared" si="9"/>
        <v>2</v>
      </c>
      <c r="D178" s="15">
        <v>173</v>
      </c>
      <c r="E178" s="13">
        <f t="shared" si="10"/>
        <v>2.9423926319999998E-2</v>
      </c>
      <c r="BC178" s="13">
        <f t="shared" si="8"/>
        <v>2.9423926319999998E-2</v>
      </c>
    </row>
    <row r="179" spans="1:55" x14ac:dyDescent="0.25">
      <c r="A179" s="15">
        <v>174</v>
      </c>
      <c r="B179">
        <v>3.0257988159999999E-2</v>
      </c>
      <c r="C179" s="1">
        <f t="shared" si="9"/>
        <v>2</v>
      </c>
      <c r="D179" s="15">
        <v>174</v>
      </c>
      <c r="E179" s="13">
        <f t="shared" si="10"/>
        <v>3.0257988159999999E-2</v>
      </c>
      <c r="BC179" s="13">
        <f t="shared" si="8"/>
        <v>3.0257988159999999E-2</v>
      </c>
    </row>
    <row r="180" spans="1:55" x14ac:dyDescent="0.25">
      <c r="A180" s="15">
        <v>175</v>
      </c>
      <c r="B180">
        <v>3.1106071839999999E-2</v>
      </c>
      <c r="C180" s="1">
        <f t="shared" si="9"/>
        <v>2</v>
      </c>
      <c r="D180" s="15">
        <v>175</v>
      </c>
      <c r="E180" s="13">
        <f t="shared" si="10"/>
        <v>3.1106071839999999E-2</v>
      </c>
      <c r="BC180" s="13">
        <f t="shared" si="8"/>
        <v>3.1106071839999999E-2</v>
      </c>
    </row>
    <row r="181" spans="1:55" x14ac:dyDescent="0.25">
      <c r="A181" s="15">
        <v>176</v>
      </c>
      <c r="B181">
        <v>3.1968191639999997E-2</v>
      </c>
      <c r="C181" s="1">
        <f t="shared" si="9"/>
        <v>2</v>
      </c>
      <c r="D181" s="15">
        <v>176</v>
      </c>
      <c r="E181" s="13">
        <f t="shared" si="10"/>
        <v>3.1968191639999997E-2</v>
      </c>
      <c r="BC181" s="13">
        <f t="shared" si="8"/>
        <v>3.1968191639999997E-2</v>
      </c>
    </row>
    <row r="182" spans="1:55" x14ac:dyDescent="0.25">
      <c r="A182" s="15">
        <v>177</v>
      </c>
      <c r="B182">
        <v>3.2844358519999999E-2</v>
      </c>
      <c r="C182" s="1">
        <f t="shared" si="9"/>
        <v>2</v>
      </c>
      <c r="D182" s="15">
        <v>177</v>
      </c>
      <c r="E182" s="13">
        <f t="shared" si="10"/>
        <v>3.2844358519999999E-2</v>
      </c>
      <c r="BC182" s="13">
        <f t="shared" si="8"/>
        <v>3.2844358519999999E-2</v>
      </c>
    </row>
    <row r="183" spans="1:55" x14ac:dyDescent="0.25">
      <c r="A183" s="15">
        <v>178</v>
      </c>
      <c r="B183">
        <v>3.373458008E-2</v>
      </c>
      <c r="C183" s="1">
        <f t="shared" si="9"/>
        <v>2</v>
      </c>
      <c r="D183" s="15">
        <v>178</v>
      </c>
      <c r="E183" s="13">
        <f t="shared" si="10"/>
        <v>3.373458008E-2</v>
      </c>
      <c r="BC183" s="13">
        <f t="shared" si="8"/>
        <v>3.373458008E-2</v>
      </c>
    </row>
    <row r="184" spans="1:55" x14ac:dyDescent="0.25">
      <c r="A184" s="15">
        <v>179</v>
      </c>
      <c r="B184">
        <v>3.4638860699999899E-2</v>
      </c>
      <c r="C184" s="1">
        <f t="shared" si="9"/>
        <v>2</v>
      </c>
      <c r="D184" s="15">
        <v>179</v>
      </c>
      <c r="E184" s="13">
        <f t="shared" si="10"/>
        <v>3.4638860699999899E-2</v>
      </c>
      <c r="BC184" s="13">
        <f t="shared" si="8"/>
        <v>3.4638860699999899E-2</v>
      </c>
    </row>
    <row r="185" spans="1:55" x14ac:dyDescent="0.25">
      <c r="A185" s="15">
        <v>180</v>
      </c>
      <c r="B185">
        <v>3.5557201499999899E-2</v>
      </c>
      <c r="C185" s="1">
        <f t="shared" si="9"/>
        <v>2</v>
      </c>
      <c r="D185" s="15">
        <v>180</v>
      </c>
      <c r="E185" s="13">
        <f t="shared" si="10"/>
        <v>3.5557201499999899E-2</v>
      </c>
      <c r="BC185" s="13">
        <f t="shared" si="8"/>
        <v>3.5557201499999899E-2</v>
      </c>
    </row>
    <row r="186" spans="1:55" x14ac:dyDescent="0.25">
      <c r="A186" s="15">
        <v>181</v>
      </c>
      <c r="B186">
        <v>3.6489600359999999E-2</v>
      </c>
      <c r="C186" s="1">
        <f t="shared" si="9"/>
        <v>2</v>
      </c>
      <c r="D186" s="15">
        <v>181</v>
      </c>
      <c r="E186" s="13">
        <f t="shared" si="10"/>
        <v>3.6489600359999999E-2</v>
      </c>
      <c r="BC186" s="13">
        <f t="shared" si="8"/>
        <v>3.6489600359999999E-2</v>
      </c>
    </row>
    <row r="187" spans="1:55" x14ac:dyDescent="0.25">
      <c r="A187" s="15">
        <v>182</v>
      </c>
      <c r="B187">
        <v>3.7436052079999997E-2</v>
      </c>
      <c r="C187" s="1">
        <f t="shared" si="9"/>
        <v>2</v>
      </c>
      <c r="D187" s="15">
        <v>182</v>
      </c>
      <c r="E187" s="13">
        <f t="shared" si="10"/>
        <v>3.7436052079999997E-2</v>
      </c>
      <c r="BC187" s="13">
        <f t="shared" si="8"/>
        <v>3.7436052079999997E-2</v>
      </c>
    </row>
    <row r="188" spans="1:55" x14ac:dyDescent="0.25">
      <c r="A188" s="15">
        <v>183</v>
      </c>
      <c r="B188">
        <v>3.8396548299999902E-2</v>
      </c>
      <c r="C188" s="1">
        <f t="shared" si="9"/>
        <v>2</v>
      </c>
      <c r="D188" s="15">
        <v>183</v>
      </c>
      <c r="E188" s="13">
        <f t="shared" si="10"/>
        <v>3.8396548299999902E-2</v>
      </c>
      <c r="BC188" s="13">
        <f t="shared" si="8"/>
        <v>3.8396548299999902E-2</v>
      </c>
    </row>
    <row r="189" spans="1:55" x14ac:dyDescent="0.25">
      <c r="A189" s="15">
        <v>184</v>
      </c>
      <c r="B189">
        <v>3.9371077599999998E-2</v>
      </c>
      <c r="C189" s="1">
        <f t="shared" si="9"/>
        <v>2</v>
      </c>
      <c r="D189" s="15">
        <v>184</v>
      </c>
      <c r="E189" s="13">
        <f t="shared" si="10"/>
        <v>3.9371077599999998E-2</v>
      </c>
      <c r="BC189" s="13">
        <f t="shared" si="8"/>
        <v>3.9371077599999998E-2</v>
      </c>
    </row>
    <row r="190" spans="1:55" x14ac:dyDescent="0.25">
      <c r="A190" s="15">
        <v>185</v>
      </c>
      <c r="B190">
        <v>4.0359625480000001E-2</v>
      </c>
      <c r="C190" s="1">
        <f t="shared" si="9"/>
        <v>2</v>
      </c>
      <c r="D190" s="15">
        <v>185</v>
      </c>
      <c r="E190" s="13">
        <f t="shared" si="10"/>
        <v>4.0359625480000001E-2</v>
      </c>
      <c r="BC190" s="13">
        <f t="shared" si="8"/>
        <v>4.0359625480000001E-2</v>
      </c>
    </row>
    <row r="191" spans="1:55" x14ac:dyDescent="0.25">
      <c r="A191" s="15">
        <v>186</v>
      </c>
      <c r="B191">
        <v>4.1362174539999998E-2</v>
      </c>
      <c r="C191" s="1">
        <f t="shared" si="9"/>
        <v>2</v>
      </c>
      <c r="D191" s="15">
        <v>186</v>
      </c>
      <c r="E191" s="13">
        <f t="shared" si="10"/>
        <v>4.1362174539999998E-2</v>
      </c>
      <c r="BC191" s="13">
        <f t="shared" si="8"/>
        <v>4.1362174539999998E-2</v>
      </c>
    </row>
    <row r="192" spans="1:55" x14ac:dyDescent="0.25">
      <c r="A192" s="15">
        <v>187</v>
      </c>
      <c r="B192">
        <v>4.2378704339999997E-2</v>
      </c>
      <c r="C192" s="1">
        <f t="shared" si="9"/>
        <v>2</v>
      </c>
      <c r="D192" s="15">
        <v>187</v>
      </c>
      <c r="E192" s="13">
        <f t="shared" si="10"/>
        <v>4.2378704339999997E-2</v>
      </c>
      <c r="BC192" s="13">
        <f t="shared" si="8"/>
        <v>4.2378704339999997E-2</v>
      </c>
    </row>
    <row r="193" spans="1:55" x14ac:dyDescent="0.25">
      <c r="A193" s="15">
        <v>188</v>
      </c>
      <c r="B193">
        <v>4.3409191579999902E-2</v>
      </c>
      <c r="C193" s="1">
        <f t="shared" si="9"/>
        <v>2</v>
      </c>
      <c r="D193" s="15">
        <v>188</v>
      </c>
      <c r="E193" s="13">
        <f t="shared" si="10"/>
        <v>4.3409191579999902E-2</v>
      </c>
      <c r="BC193" s="13">
        <f t="shared" si="8"/>
        <v>4.3409191579999902E-2</v>
      </c>
    </row>
    <row r="194" spans="1:55" x14ac:dyDescent="0.25">
      <c r="A194" s="15">
        <v>189</v>
      </c>
      <c r="B194">
        <v>4.4453610099999999E-2</v>
      </c>
      <c r="C194" s="1">
        <f t="shared" si="9"/>
        <v>2</v>
      </c>
      <c r="D194" s="15">
        <v>189</v>
      </c>
      <c r="E194" s="13">
        <f t="shared" si="10"/>
        <v>4.4453610099999999E-2</v>
      </c>
      <c r="BC194" s="13">
        <f t="shared" si="8"/>
        <v>4.4453610099999999E-2</v>
      </c>
    </row>
    <row r="195" spans="1:55" x14ac:dyDescent="0.25">
      <c r="A195" s="15">
        <v>190</v>
      </c>
      <c r="B195">
        <v>4.5511930879999898E-2</v>
      </c>
      <c r="C195" s="1">
        <f t="shared" si="9"/>
        <v>2</v>
      </c>
      <c r="D195" s="15">
        <v>190</v>
      </c>
      <c r="E195" s="13">
        <f t="shared" si="10"/>
        <v>4.5511930879999898E-2</v>
      </c>
      <c r="BC195" s="13">
        <f t="shared" si="8"/>
        <v>4.5511930879999898E-2</v>
      </c>
    </row>
    <row r="196" spans="1:55" x14ac:dyDescent="0.25">
      <c r="A196" s="15">
        <v>191</v>
      </c>
      <c r="B196">
        <v>4.6584122099999903E-2</v>
      </c>
      <c r="C196" s="1">
        <f t="shared" si="9"/>
        <v>2</v>
      </c>
      <c r="D196" s="15">
        <v>191</v>
      </c>
      <c r="E196" s="13">
        <f t="shared" si="10"/>
        <v>4.6584122099999903E-2</v>
      </c>
      <c r="BC196" s="13">
        <f t="shared" si="8"/>
        <v>4.6584122099999903E-2</v>
      </c>
    </row>
    <row r="197" spans="1:55" x14ac:dyDescent="0.25">
      <c r="A197" s="15">
        <v>192</v>
      </c>
      <c r="B197">
        <v>4.7670149239999897E-2</v>
      </c>
      <c r="C197" s="1">
        <f t="shared" si="9"/>
        <v>2</v>
      </c>
      <c r="D197" s="15">
        <v>192</v>
      </c>
      <c r="E197" s="13">
        <f t="shared" si="10"/>
        <v>4.7670149239999897E-2</v>
      </c>
      <c r="BC197" s="13">
        <f t="shared" ref="BC197:BC260" si="11">B197</f>
        <v>4.7670149239999897E-2</v>
      </c>
    </row>
    <row r="198" spans="1:55" x14ac:dyDescent="0.25">
      <c r="A198" s="15">
        <v>193</v>
      </c>
      <c r="B198">
        <v>4.8769974979999998E-2</v>
      </c>
      <c r="C198" s="1">
        <f t="shared" ref="C198:C261" si="12">IF(ROW()-$C$4&lt;=$C$2,1,2)</f>
        <v>2</v>
      </c>
      <c r="D198" s="15">
        <v>193</v>
      </c>
      <c r="E198" s="13">
        <f t="shared" ref="E198:E261" si="13">B198</f>
        <v>4.8769974979999998E-2</v>
      </c>
      <c r="BC198" s="13">
        <f t="shared" si="11"/>
        <v>4.8769974979999998E-2</v>
      </c>
    </row>
    <row r="199" spans="1:55" x14ac:dyDescent="0.25">
      <c r="A199" s="15">
        <v>194</v>
      </c>
      <c r="B199">
        <v>4.9883559399999902E-2</v>
      </c>
      <c r="C199" s="1">
        <f t="shared" si="12"/>
        <v>2</v>
      </c>
      <c r="D199" s="15">
        <v>194</v>
      </c>
      <c r="E199" s="13">
        <f t="shared" si="13"/>
        <v>4.9883559399999902E-2</v>
      </c>
      <c r="BC199" s="13">
        <f t="shared" si="11"/>
        <v>4.9883559399999902E-2</v>
      </c>
    </row>
    <row r="200" spans="1:55" x14ac:dyDescent="0.25">
      <c r="A200" s="15">
        <v>195</v>
      </c>
      <c r="B200">
        <v>5.1010859819999997E-2</v>
      </c>
      <c r="C200" s="1">
        <f t="shared" si="12"/>
        <v>2</v>
      </c>
      <c r="D200" s="15">
        <v>195</v>
      </c>
      <c r="E200" s="13">
        <f t="shared" si="13"/>
        <v>5.1010859819999997E-2</v>
      </c>
      <c r="BC200" s="13">
        <f t="shared" si="11"/>
        <v>5.1010859819999997E-2</v>
      </c>
    </row>
    <row r="201" spans="1:55" x14ac:dyDescent="0.25">
      <c r="A201" s="15">
        <v>196</v>
      </c>
      <c r="B201">
        <v>5.2151830999999899E-2</v>
      </c>
      <c r="C201" s="1">
        <f t="shared" si="12"/>
        <v>2</v>
      </c>
      <c r="D201" s="15">
        <v>196</v>
      </c>
      <c r="E201" s="13">
        <f t="shared" si="13"/>
        <v>5.2151830999999899E-2</v>
      </c>
      <c r="BC201" s="13">
        <f t="shared" si="11"/>
        <v>5.2151830999999899E-2</v>
      </c>
    </row>
    <row r="202" spans="1:55" x14ac:dyDescent="0.25">
      <c r="A202" s="15">
        <v>197</v>
      </c>
      <c r="B202">
        <v>5.3306425039999897E-2</v>
      </c>
      <c r="C202" s="1">
        <f t="shared" si="12"/>
        <v>2</v>
      </c>
      <c r="D202" s="15">
        <v>197</v>
      </c>
      <c r="E202" s="13">
        <f t="shared" si="13"/>
        <v>5.3306425039999897E-2</v>
      </c>
      <c r="BC202" s="13">
        <f t="shared" si="11"/>
        <v>5.3306425039999897E-2</v>
      </c>
    </row>
    <row r="203" spans="1:55" x14ac:dyDescent="0.25">
      <c r="A203" s="15">
        <v>198</v>
      </c>
      <c r="B203">
        <v>5.4474591400000001E-2</v>
      </c>
      <c r="C203" s="1">
        <f t="shared" si="12"/>
        <v>2</v>
      </c>
      <c r="D203" s="15">
        <v>198</v>
      </c>
      <c r="E203" s="13">
        <f t="shared" si="13"/>
        <v>5.4474591400000001E-2</v>
      </c>
      <c r="BC203" s="13">
        <f t="shared" si="11"/>
        <v>5.4474591400000001E-2</v>
      </c>
    </row>
    <row r="204" spans="1:55" x14ac:dyDescent="0.25">
      <c r="A204" s="15">
        <v>199</v>
      </c>
      <c r="B204">
        <v>5.5656277019999999E-2</v>
      </c>
      <c r="C204" s="1">
        <f t="shared" si="12"/>
        <v>2</v>
      </c>
      <c r="D204" s="15">
        <v>199</v>
      </c>
      <c r="E204" s="13">
        <f t="shared" si="13"/>
        <v>5.5656277019999999E-2</v>
      </c>
      <c r="BC204" s="13">
        <f t="shared" si="11"/>
        <v>5.5656277019999999E-2</v>
      </c>
    </row>
    <row r="205" spans="1:55" x14ac:dyDescent="0.25">
      <c r="A205" s="15">
        <v>200</v>
      </c>
      <c r="B205">
        <v>5.6851426199999999E-2</v>
      </c>
      <c r="C205" s="1">
        <f t="shared" si="12"/>
        <v>2</v>
      </c>
      <c r="D205" s="15">
        <v>200</v>
      </c>
      <c r="E205" s="13">
        <f t="shared" si="13"/>
        <v>5.6851426199999999E-2</v>
      </c>
      <c r="BC205" s="13">
        <f t="shared" si="11"/>
        <v>5.6851426199999999E-2</v>
      </c>
    </row>
    <row r="206" spans="1:55" x14ac:dyDescent="0.25">
      <c r="A206" s="15">
        <v>201</v>
      </c>
      <c r="B206">
        <v>5.8059980640000002E-2</v>
      </c>
      <c r="C206" s="1">
        <f t="shared" si="12"/>
        <v>2</v>
      </c>
      <c r="D206" s="15">
        <v>201</v>
      </c>
      <c r="E206" s="13">
        <f t="shared" si="13"/>
        <v>5.8059980640000002E-2</v>
      </c>
      <c r="BC206" s="13">
        <f t="shared" si="11"/>
        <v>5.8059980640000002E-2</v>
      </c>
    </row>
    <row r="207" spans="1:55" x14ac:dyDescent="0.25">
      <c r="A207" s="15">
        <v>202</v>
      </c>
      <c r="B207">
        <v>5.9281879459999999E-2</v>
      </c>
      <c r="C207" s="1">
        <f t="shared" si="12"/>
        <v>2</v>
      </c>
      <c r="D207" s="15">
        <v>202</v>
      </c>
      <c r="E207" s="13">
        <f t="shared" si="13"/>
        <v>5.9281879459999999E-2</v>
      </c>
      <c r="BC207" s="13">
        <f t="shared" si="11"/>
        <v>5.9281879459999999E-2</v>
      </c>
    </row>
    <row r="208" spans="1:55" x14ac:dyDescent="0.25">
      <c r="A208" s="15">
        <v>203</v>
      </c>
      <c r="B208">
        <v>6.0517059139999899E-2</v>
      </c>
      <c r="C208" s="1">
        <f t="shared" si="12"/>
        <v>2</v>
      </c>
      <c r="D208" s="15">
        <v>203</v>
      </c>
      <c r="E208" s="13">
        <f t="shared" si="13"/>
        <v>6.0517059139999899E-2</v>
      </c>
      <c r="BC208" s="13">
        <f t="shared" si="11"/>
        <v>6.0517059139999899E-2</v>
      </c>
    </row>
    <row r="209" spans="1:55" x14ac:dyDescent="0.25">
      <c r="A209" s="15">
        <v>204</v>
      </c>
      <c r="B209">
        <v>6.1765453499999998E-2</v>
      </c>
      <c r="C209" s="1">
        <f t="shared" si="12"/>
        <v>2</v>
      </c>
      <c r="D209" s="15">
        <v>204</v>
      </c>
      <c r="E209" s="13">
        <f t="shared" si="13"/>
        <v>6.1765453499999998E-2</v>
      </c>
      <c r="BC209" s="13">
        <f t="shared" si="11"/>
        <v>6.1765453499999998E-2</v>
      </c>
    </row>
    <row r="210" spans="1:55" x14ac:dyDescent="0.25">
      <c r="A210" s="15">
        <v>205</v>
      </c>
      <c r="B210">
        <v>6.3026993759999997E-2</v>
      </c>
      <c r="C210" s="1">
        <f t="shared" si="12"/>
        <v>2</v>
      </c>
      <c r="D210" s="15">
        <v>205</v>
      </c>
      <c r="E210" s="13">
        <f t="shared" si="13"/>
        <v>6.3026993759999997E-2</v>
      </c>
      <c r="BC210" s="13">
        <f t="shared" si="11"/>
        <v>6.3026993759999997E-2</v>
      </c>
    </row>
    <row r="211" spans="1:55" x14ac:dyDescent="0.25">
      <c r="A211" s="15">
        <v>206</v>
      </c>
      <c r="B211">
        <v>6.4301608359999998E-2</v>
      </c>
      <c r="C211" s="1">
        <f t="shared" si="12"/>
        <v>2</v>
      </c>
      <c r="D211" s="15">
        <v>206</v>
      </c>
      <c r="E211" s="13">
        <f t="shared" si="13"/>
        <v>6.4301608359999998E-2</v>
      </c>
      <c r="BC211" s="13">
        <f t="shared" si="11"/>
        <v>6.4301608359999998E-2</v>
      </c>
    </row>
    <row r="212" spans="1:55" x14ac:dyDescent="0.25">
      <c r="A212" s="15">
        <v>207</v>
      </c>
      <c r="B212">
        <v>6.5589223019999907E-2</v>
      </c>
      <c r="C212" s="1">
        <f t="shared" si="12"/>
        <v>2</v>
      </c>
      <c r="D212" s="15">
        <v>207</v>
      </c>
      <c r="E212" s="13">
        <f t="shared" si="13"/>
        <v>6.5589223019999907E-2</v>
      </c>
      <c r="BC212" s="13">
        <f t="shared" si="11"/>
        <v>6.5589223019999907E-2</v>
      </c>
    </row>
    <row r="213" spans="1:55" x14ac:dyDescent="0.25">
      <c r="A213" s="15">
        <v>208</v>
      </c>
      <c r="B213">
        <v>6.6889760659999895E-2</v>
      </c>
      <c r="C213" s="1">
        <f t="shared" si="12"/>
        <v>2</v>
      </c>
      <c r="D213" s="15">
        <v>208</v>
      </c>
      <c r="E213" s="13">
        <f t="shared" si="13"/>
        <v>6.6889760659999895E-2</v>
      </c>
      <c r="BC213" s="13">
        <f t="shared" si="11"/>
        <v>6.6889760659999895E-2</v>
      </c>
    </row>
    <row r="214" spans="1:55" x14ac:dyDescent="0.25">
      <c r="A214" s="15">
        <v>209</v>
      </c>
      <c r="B214">
        <v>6.8203141359999997E-2</v>
      </c>
      <c r="C214" s="1">
        <f t="shared" si="12"/>
        <v>2</v>
      </c>
      <c r="D214" s="15">
        <v>209</v>
      </c>
      <c r="E214" s="13">
        <f t="shared" si="13"/>
        <v>6.8203141359999997E-2</v>
      </c>
      <c r="BC214" s="13">
        <f t="shared" si="11"/>
        <v>6.8203141359999997E-2</v>
      </c>
    </row>
    <row r="215" spans="1:55" x14ac:dyDescent="0.25">
      <c r="A215" s="15">
        <v>210</v>
      </c>
      <c r="B215">
        <v>6.9529282219999905E-2</v>
      </c>
      <c r="C215" s="1">
        <f t="shared" si="12"/>
        <v>2</v>
      </c>
      <c r="D215" s="15">
        <v>210</v>
      </c>
      <c r="E215" s="13">
        <f t="shared" si="13"/>
        <v>6.9529282219999905E-2</v>
      </c>
      <c r="BC215" s="13">
        <f t="shared" si="11"/>
        <v>6.9529282219999905E-2</v>
      </c>
    </row>
    <row r="216" spans="1:55" x14ac:dyDescent="0.25">
      <c r="A216" s="15">
        <v>211</v>
      </c>
      <c r="B216">
        <v>7.0868097399999996E-2</v>
      </c>
      <c r="C216" s="1">
        <f t="shared" si="12"/>
        <v>2</v>
      </c>
      <c r="D216" s="15">
        <v>211</v>
      </c>
      <c r="E216" s="13">
        <f t="shared" si="13"/>
        <v>7.0868097399999996E-2</v>
      </c>
      <c r="BC216" s="13">
        <f t="shared" si="11"/>
        <v>7.0868097399999996E-2</v>
      </c>
    </row>
    <row r="217" spans="1:55" x14ac:dyDescent="0.25">
      <c r="A217" s="15">
        <v>212</v>
      </c>
      <c r="B217">
        <v>7.2219497980000005E-2</v>
      </c>
      <c r="C217" s="1">
        <f t="shared" si="12"/>
        <v>2</v>
      </c>
      <c r="D217" s="15">
        <v>212</v>
      </c>
      <c r="E217" s="13">
        <f t="shared" si="13"/>
        <v>7.2219497980000005E-2</v>
      </c>
      <c r="BC217" s="13">
        <f t="shared" si="11"/>
        <v>7.2219497980000005E-2</v>
      </c>
    </row>
    <row r="218" spans="1:55" x14ac:dyDescent="0.25">
      <c r="A218" s="15">
        <v>213</v>
      </c>
      <c r="B218">
        <v>7.3583391880000001E-2</v>
      </c>
      <c r="C218" s="1">
        <f t="shared" si="12"/>
        <v>2</v>
      </c>
      <c r="D218" s="15">
        <v>213</v>
      </c>
      <c r="E218" s="13">
        <f t="shared" si="13"/>
        <v>7.3583391880000001E-2</v>
      </c>
      <c r="BC218" s="13">
        <f t="shared" si="11"/>
        <v>7.3583391880000001E-2</v>
      </c>
    </row>
    <row r="219" spans="1:55" x14ac:dyDescent="0.25">
      <c r="A219" s="15">
        <v>214</v>
      </c>
      <c r="B219">
        <v>7.4959683799999996E-2</v>
      </c>
      <c r="C219" s="1">
        <f t="shared" si="12"/>
        <v>2</v>
      </c>
      <c r="D219" s="15">
        <v>214</v>
      </c>
      <c r="E219" s="13">
        <f t="shared" si="13"/>
        <v>7.4959683799999996E-2</v>
      </c>
      <c r="BC219" s="13">
        <f t="shared" si="11"/>
        <v>7.4959683799999996E-2</v>
      </c>
    </row>
    <row r="220" spans="1:55" x14ac:dyDescent="0.25">
      <c r="A220" s="15">
        <v>215</v>
      </c>
      <c r="B220">
        <v>7.6348275100000002E-2</v>
      </c>
      <c r="C220" s="1">
        <f t="shared" si="12"/>
        <v>2</v>
      </c>
      <c r="D220" s="15">
        <v>215</v>
      </c>
      <c r="E220" s="13">
        <f t="shared" si="13"/>
        <v>7.6348275100000002E-2</v>
      </c>
      <c r="BC220" s="13">
        <f t="shared" si="11"/>
        <v>7.6348275100000002E-2</v>
      </c>
    </row>
    <row r="221" spans="1:55" x14ac:dyDescent="0.25">
      <c r="A221" s="15">
        <v>216</v>
      </c>
      <c r="B221">
        <v>7.7749063699999996E-2</v>
      </c>
      <c r="C221" s="1">
        <f t="shared" si="12"/>
        <v>2</v>
      </c>
      <c r="D221" s="15">
        <v>216</v>
      </c>
      <c r="E221" s="13">
        <f t="shared" si="13"/>
        <v>7.7749063699999996E-2</v>
      </c>
      <c r="BC221" s="13">
        <f t="shared" si="11"/>
        <v>7.7749063699999996E-2</v>
      </c>
    </row>
    <row r="222" spans="1:55" x14ac:dyDescent="0.25">
      <c r="A222" s="15">
        <v>217</v>
      </c>
      <c r="B222">
        <v>7.9161944039999904E-2</v>
      </c>
      <c r="C222" s="1">
        <f t="shared" si="12"/>
        <v>2</v>
      </c>
      <c r="D222" s="15">
        <v>217</v>
      </c>
      <c r="E222" s="13">
        <f t="shared" si="13"/>
        <v>7.9161944039999904E-2</v>
      </c>
      <c r="BC222" s="13">
        <f t="shared" si="11"/>
        <v>7.9161944039999904E-2</v>
      </c>
    </row>
    <row r="223" spans="1:55" x14ac:dyDescent="0.25">
      <c r="A223" s="15">
        <v>218</v>
      </c>
      <c r="B223">
        <v>8.0586806900000002E-2</v>
      </c>
      <c r="C223" s="1">
        <f t="shared" si="12"/>
        <v>2</v>
      </c>
      <c r="D223" s="15">
        <v>218</v>
      </c>
      <c r="E223" s="13">
        <f t="shared" si="13"/>
        <v>8.0586806900000002E-2</v>
      </c>
      <c r="BC223" s="13">
        <f t="shared" si="11"/>
        <v>8.0586806900000002E-2</v>
      </c>
    </row>
    <row r="224" spans="1:55" x14ac:dyDescent="0.25">
      <c r="A224" s="15">
        <v>219</v>
      </c>
      <c r="B224">
        <v>8.2023539359999995E-2</v>
      </c>
      <c r="C224" s="1">
        <f t="shared" si="12"/>
        <v>2</v>
      </c>
      <c r="D224" s="15">
        <v>219</v>
      </c>
      <c r="E224" s="13">
        <f t="shared" si="13"/>
        <v>8.2023539359999995E-2</v>
      </c>
      <c r="BC224" s="13">
        <f t="shared" si="11"/>
        <v>8.2023539359999995E-2</v>
      </c>
    </row>
    <row r="225" spans="1:55" x14ac:dyDescent="0.25">
      <c r="A225" s="15">
        <v>220</v>
      </c>
      <c r="B225">
        <v>8.3472024699999994E-2</v>
      </c>
      <c r="C225" s="1">
        <f t="shared" si="12"/>
        <v>2</v>
      </c>
      <c r="D225" s="15">
        <v>220</v>
      </c>
      <c r="E225" s="13">
        <f t="shared" si="13"/>
        <v>8.3472024699999994E-2</v>
      </c>
      <c r="BC225" s="13">
        <f t="shared" si="11"/>
        <v>8.3472024699999994E-2</v>
      </c>
    </row>
    <row r="226" spans="1:55" x14ac:dyDescent="0.25">
      <c r="A226" s="15">
        <v>221</v>
      </c>
      <c r="B226">
        <v>8.4932142239999994E-2</v>
      </c>
      <c r="C226" s="1">
        <f t="shared" si="12"/>
        <v>2</v>
      </c>
      <c r="D226" s="15">
        <v>221</v>
      </c>
      <c r="E226" s="13">
        <f t="shared" si="13"/>
        <v>8.4932142239999994E-2</v>
      </c>
      <c r="BC226" s="13">
        <f t="shared" si="11"/>
        <v>8.4932142239999994E-2</v>
      </c>
    </row>
    <row r="227" spans="1:55" x14ac:dyDescent="0.25">
      <c r="A227" s="15">
        <v>222</v>
      </c>
      <c r="B227">
        <v>8.6403767299999906E-2</v>
      </c>
      <c r="C227" s="1">
        <f t="shared" si="12"/>
        <v>2</v>
      </c>
      <c r="D227" s="15">
        <v>222</v>
      </c>
      <c r="E227" s="13">
        <f t="shared" si="13"/>
        <v>8.6403767299999906E-2</v>
      </c>
      <c r="BC227" s="13">
        <f t="shared" si="11"/>
        <v>8.6403767299999906E-2</v>
      </c>
    </row>
    <row r="228" spans="1:55" x14ac:dyDescent="0.25">
      <c r="A228" s="15">
        <v>223</v>
      </c>
      <c r="B228">
        <v>8.7886771059999994E-2</v>
      </c>
      <c r="C228" s="1">
        <f t="shared" si="12"/>
        <v>2</v>
      </c>
      <c r="D228" s="15">
        <v>223</v>
      </c>
      <c r="E228" s="13">
        <f t="shared" si="13"/>
        <v>8.7886771059999994E-2</v>
      </c>
      <c r="BC228" s="13">
        <f t="shared" si="11"/>
        <v>8.7886771059999994E-2</v>
      </c>
    </row>
    <row r="229" spans="1:55" x14ac:dyDescent="0.25">
      <c r="A229" s="15">
        <v>224</v>
      </c>
      <c r="B229">
        <v>8.9381020479999906E-2</v>
      </c>
      <c r="C229" s="1">
        <f t="shared" si="12"/>
        <v>2</v>
      </c>
      <c r="D229" s="15">
        <v>224</v>
      </c>
      <c r="E229" s="13">
        <f t="shared" si="13"/>
        <v>8.9381020479999906E-2</v>
      </c>
      <c r="BC229" s="13">
        <f t="shared" si="11"/>
        <v>8.9381020479999906E-2</v>
      </c>
    </row>
    <row r="230" spans="1:55" x14ac:dyDescent="0.25">
      <c r="A230" s="15">
        <v>225</v>
      </c>
      <c r="B230">
        <v>9.08863782599999E-2</v>
      </c>
      <c r="C230" s="1">
        <f t="shared" si="12"/>
        <v>2</v>
      </c>
      <c r="D230" s="15">
        <v>225</v>
      </c>
      <c r="E230" s="13">
        <f t="shared" si="13"/>
        <v>9.08863782599999E-2</v>
      </c>
      <c r="BC230" s="13">
        <f t="shared" si="11"/>
        <v>9.08863782599999E-2</v>
      </c>
    </row>
    <row r="231" spans="1:55" x14ac:dyDescent="0.25">
      <c r="A231" s="15">
        <v>226</v>
      </c>
      <c r="B231">
        <v>9.2402702640000001E-2</v>
      </c>
      <c r="C231" s="1">
        <f t="shared" si="12"/>
        <v>2</v>
      </c>
      <c r="D231" s="15">
        <v>226</v>
      </c>
      <c r="E231" s="13">
        <f t="shared" si="13"/>
        <v>9.2402702640000001E-2</v>
      </c>
      <c r="BC231" s="13">
        <f t="shared" si="11"/>
        <v>9.2402702640000001E-2</v>
      </c>
    </row>
    <row r="232" spans="1:55" x14ac:dyDescent="0.25">
      <c r="A232" s="15">
        <v>227</v>
      </c>
      <c r="B232">
        <v>9.3929847440000006E-2</v>
      </c>
      <c r="C232" s="1">
        <f t="shared" si="12"/>
        <v>2</v>
      </c>
      <c r="D232" s="15">
        <v>227</v>
      </c>
      <c r="E232" s="13">
        <f t="shared" si="13"/>
        <v>9.3929847440000006E-2</v>
      </c>
      <c r="BC232" s="13">
        <f t="shared" si="11"/>
        <v>9.3929847440000006E-2</v>
      </c>
    </row>
    <row r="233" spans="1:55" x14ac:dyDescent="0.25">
      <c r="A233" s="15">
        <v>228</v>
      </c>
      <c r="B233">
        <v>9.5467661879999902E-2</v>
      </c>
      <c r="C233" s="1">
        <f t="shared" si="12"/>
        <v>2</v>
      </c>
      <c r="D233" s="15">
        <v>228</v>
      </c>
      <c r="E233" s="13">
        <f t="shared" si="13"/>
        <v>9.5467661879999902E-2</v>
      </c>
      <c r="BC233" s="13">
        <f t="shared" si="11"/>
        <v>9.5467661879999902E-2</v>
      </c>
    </row>
    <row r="234" spans="1:55" x14ac:dyDescent="0.25">
      <c r="A234" s="15">
        <v>229</v>
      </c>
      <c r="B234">
        <v>9.7015990559999904E-2</v>
      </c>
      <c r="C234" s="1">
        <f t="shared" si="12"/>
        <v>2</v>
      </c>
      <c r="D234" s="15">
        <v>229</v>
      </c>
      <c r="E234" s="13">
        <f t="shared" si="13"/>
        <v>9.7015990559999904E-2</v>
      </c>
      <c r="BC234" s="13">
        <f t="shared" si="11"/>
        <v>9.7015990559999904E-2</v>
      </c>
    </row>
    <row r="235" spans="1:55" x14ac:dyDescent="0.25">
      <c r="A235" s="15">
        <v>230</v>
      </c>
      <c r="B235">
        <v>9.8574673419999995E-2</v>
      </c>
      <c r="C235" s="1">
        <f t="shared" si="12"/>
        <v>2</v>
      </c>
      <c r="D235" s="15">
        <v>230</v>
      </c>
      <c r="E235" s="13">
        <f t="shared" si="13"/>
        <v>9.8574673419999995E-2</v>
      </c>
      <c r="BC235" s="13">
        <f t="shared" si="11"/>
        <v>9.8574673419999995E-2</v>
      </c>
    </row>
    <row r="236" spans="1:55" x14ac:dyDescent="0.25">
      <c r="A236" s="15">
        <v>231</v>
      </c>
      <c r="B236">
        <v>0.10014354566</v>
      </c>
      <c r="C236" s="1">
        <f t="shared" si="12"/>
        <v>2</v>
      </c>
      <c r="D236" s="15">
        <v>231</v>
      </c>
      <c r="E236" s="13">
        <f t="shared" si="13"/>
        <v>0.10014354566</v>
      </c>
      <c r="BC236" s="13">
        <f t="shared" si="11"/>
        <v>0.10014354566</v>
      </c>
    </row>
    <row r="237" spans="1:55" x14ac:dyDescent="0.25">
      <c r="A237" s="15">
        <v>232</v>
      </c>
      <c r="B237">
        <v>0.10172243761999999</v>
      </c>
      <c r="C237" s="1">
        <f t="shared" si="12"/>
        <v>2</v>
      </c>
      <c r="D237" s="15">
        <v>232</v>
      </c>
      <c r="E237" s="13">
        <f t="shared" si="13"/>
        <v>0.10172243761999999</v>
      </c>
      <c r="BC237" s="13">
        <f t="shared" si="11"/>
        <v>0.10172243761999999</v>
      </c>
    </row>
    <row r="238" spans="1:55" x14ac:dyDescent="0.25">
      <c r="A238" s="15">
        <v>233</v>
      </c>
      <c r="B238">
        <v>0.10331117492</v>
      </c>
      <c r="C238" s="1">
        <f t="shared" si="12"/>
        <v>2</v>
      </c>
      <c r="D238" s="15">
        <v>233</v>
      </c>
      <c r="E238" s="13">
        <f t="shared" si="13"/>
        <v>0.10331117492</v>
      </c>
      <c r="BC238" s="13">
        <f t="shared" si="11"/>
        <v>0.10331117492</v>
      </c>
    </row>
    <row r="239" spans="1:55" x14ac:dyDescent="0.25">
      <c r="A239" s="15">
        <v>234</v>
      </c>
      <c r="B239">
        <v>0.10490957820000001</v>
      </c>
      <c r="C239" s="1">
        <f t="shared" si="12"/>
        <v>2</v>
      </c>
      <c r="D239" s="15">
        <v>234</v>
      </c>
      <c r="E239" s="13">
        <f t="shared" si="13"/>
        <v>0.10490957820000001</v>
      </c>
      <c r="BC239" s="13">
        <f t="shared" si="11"/>
        <v>0.10490957820000001</v>
      </c>
    </row>
    <row r="240" spans="1:55" x14ac:dyDescent="0.25">
      <c r="A240" s="15">
        <v>235</v>
      </c>
      <c r="B240">
        <v>0.10651746333999999</v>
      </c>
      <c r="C240" s="1">
        <f t="shared" si="12"/>
        <v>2</v>
      </c>
      <c r="D240" s="15">
        <v>235</v>
      </c>
      <c r="E240" s="13">
        <f t="shared" si="13"/>
        <v>0.10651746333999999</v>
      </c>
      <c r="BC240" s="13">
        <f t="shared" si="11"/>
        <v>0.10651746333999999</v>
      </c>
    </row>
    <row r="241" spans="1:55" x14ac:dyDescent="0.25">
      <c r="A241" s="15">
        <v>236</v>
      </c>
      <c r="B241">
        <v>0.10813464121999999</v>
      </c>
      <c r="C241" s="1">
        <f t="shared" si="12"/>
        <v>2</v>
      </c>
      <c r="D241" s="15">
        <v>236</v>
      </c>
      <c r="E241" s="13">
        <f t="shared" si="13"/>
        <v>0.10813464121999999</v>
      </c>
      <c r="BC241" s="13">
        <f t="shared" si="11"/>
        <v>0.10813464121999999</v>
      </c>
    </row>
    <row r="242" spans="1:55" x14ac:dyDescent="0.25">
      <c r="A242" s="15">
        <v>237</v>
      </c>
      <c r="B242">
        <v>0.10976091789999901</v>
      </c>
      <c r="C242" s="1">
        <f t="shared" si="12"/>
        <v>2</v>
      </c>
      <c r="D242" s="15">
        <v>237</v>
      </c>
      <c r="E242" s="13">
        <f t="shared" si="13"/>
        <v>0.10976091789999901</v>
      </c>
      <c r="BC242" s="13">
        <f t="shared" si="11"/>
        <v>0.10976091789999901</v>
      </c>
    </row>
    <row r="243" spans="1:55" x14ac:dyDescent="0.25">
      <c r="A243" s="15">
        <v>238</v>
      </c>
      <c r="B243">
        <v>0.111396094519999</v>
      </c>
      <c r="C243" s="1">
        <f t="shared" si="12"/>
        <v>2</v>
      </c>
      <c r="D243" s="15">
        <v>238</v>
      </c>
      <c r="E243" s="13">
        <f t="shared" si="13"/>
        <v>0.111396094519999</v>
      </c>
      <c r="BC243" s="13">
        <f t="shared" si="11"/>
        <v>0.111396094519999</v>
      </c>
    </row>
    <row r="244" spans="1:55" x14ac:dyDescent="0.25">
      <c r="A244" s="15">
        <v>239</v>
      </c>
      <c r="B244">
        <v>0.11303996737999999</v>
      </c>
      <c r="C244" s="1">
        <f t="shared" si="12"/>
        <v>2</v>
      </c>
      <c r="D244" s="15">
        <v>239</v>
      </c>
      <c r="E244" s="13">
        <f t="shared" si="13"/>
        <v>0.11303996737999999</v>
      </c>
      <c r="BC244" s="13">
        <f t="shared" si="11"/>
        <v>0.11303996737999999</v>
      </c>
    </row>
    <row r="245" spans="1:55" x14ac:dyDescent="0.25">
      <c r="A245" s="15">
        <v>240</v>
      </c>
      <c r="B245">
        <v>0.114692327919999</v>
      </c>
      <c r="C245" s="1">
        <f t="shared" si="12"/>
        <v>2</v>
      </c>
      <c r="D245" s="15">
        <v>240</v>
      </c>
      <c r="E245" s="13">
        <f t="shared" si="13"/>
        <v>0.114692327919999</v>
      </c>
      <c r="BC245" s="13">
        <f t="shared" si="11"/>
        <v>0.114692327919999</v>
      </c>
    </row>
    <row r="246" spans="1:55" x14ac:dyDescent="0.25">
      <c r="A246" s="15">
        <v>241</v>
      </c>
      <c r="B246">
        <v>0.116352962819999</v>
      </c>
      <c r="C246" s="1">
        <f t="shared" si="12"/>
        <v>2</v>
      </c>
      <c r="D246" s="15">
        <v>241</v>
      </c>
      <c r="E246" s="13">
        <f t="shared" si="13"/>
        <v>0.116352962819999</v>
      </c>
      <c r="BC246" s="13">
        <f t="shared" si="11"/>
        <v>0.116352962819999</v>
      </c>
    </row>
    <row r="247" spans="1:55" x14ac:dyDescent="0.25">
      <c r="A247" s="15">
        <v>242</v>
      </c>
      <c r="B247">
        <v>0.11802165396</v>
      </c>
      <c r="C247" s="1">
        <f t="shared" si="12"/>
        <v>2</v>
      </c>
      <c r="D247" s="15">
        <v>242</v>
      </c>
      <c r="E247" s="13">
        <f t="shared" si="13"/>
        <v>0.11802165396</v>
      </c>
      <c r="BC247" s="13">
        <f t="shared" si="11"/>
        <v>0.11802165396</v>
      </c>
    </row>
    <row r="248" spans="1:55" x14ac:dyDescent="0.25">
      <c r="A248" s="15">
        <v>243</v>
      </c>
      <c r="B248">
        <v>0.11969817855999999</v>
      </c>
      <c r="C248" s="1">
        <f t="shared" si="12"/>
        <v>2</v>
      </c>
      <c r="D248" s="15">
        <v>243</v>
      </c>
      <c r="E248" s="13">
        <f t="shared" si="13"/>
        <v>0.11969817855999999</v>
      </c>
      <c r="BC248" s="13">
        <f t="shared" si="11"/>
        <v>0.11969817855999999</v>
      </c>
    </row>
    <row r="249" spans="1:55" x14ac:dyDescent="0.25">
      <c r="A249" s="15">
        <v>244</v>
      </c>
      <c r="B249">
        <v>0.12138230922</v>
      </c>
      <c r="C249" s="1">
        <f t="shared" si="12"/>
        <v>2</v>
      </c>
      <c r="D249" s="15">
        <v>244</v>
      </c>
      <c r="E249" s="13">
        <f t="shared" si="13"/>
        <v>0.12138230922</v>
      </c>
      <c r="BC249" s="13">
        <f t="shared" si="11"/>
        <v>0.12138230922</v>
      </c>
    </row>
    <row r="250" spans="1:55" x14ac:dyDescent="0.25">
      <c r="A250" s="15">
        <v>245</v>
      </c>
      <c r="B250">
        <v>0.123073813999999</v>
      </c>
      <c r="C250" s="1">
        <f t="shared" si="12"/>
        <v>2</v>
      </c>
      <c r="D250" s="15">
        <v>245</v>
      </c>
      <c r="E250" s="13">
        <f t="shared" si="13"/>
        <v>0.123073813999999</v>
      </c>
      <c r="BC250" s="13">
        <f t="shared" si="11"/>
        <v>0.123073813999999</v>
      </c>
    </row>
    <row r="251" spans="1:55" x14ac:dyDescent="0.25">
      <c r="A251" s="15">
        <v>246</v>
      </c>
      <c r="B251">
        <v>0.12477245648</v>
      </c>
      <c r="C251" s="1">
        <f t="shared" si="12"/>
        <v>2</v>
      </c>
      <c r="D251" s="15">
        <v>246</v>
      </c>
      <c r="E251" s="13">
        <f t="shared" si="13"/>
        <v>0.12477245648</v>
      </c>
      <c r="BC251" s="13">
        <f t="shared" si="11"/>
        <v>0.12477245648</v>
      </c>
    </row>
    <row r="252" spans="1:55" x14ac:dyDescent="0.25">
      <c r="A252" s="15">
        <v>247</v>
      </c>
      <c r="B252">
        <v>0.1264779959</v>
      </c>
      <c r="C252" s="1">
        <f t="shared" si="12"/>
        <v>2</v>
      </c>
      <c r="D252" s="15">
        <v>247</v>
      </c>
      <c r="E252" s="13">
        <f t="shared" si="13"/>
        <v>0.1264779959</v>
      </c>
      <c r="BC252" s="13">
        <f t="shared" si="11"/>
        <v>0.1264779959</v>
      </c>
    </row>
    <row r="253" spans="1:55" x14ac:dyDescent="0.25">
      <c r="A253" s="15">
        <v>248</v>
      </c>
      <c r="B253">
        <v>0.12819018724</v>
      </c>
      <c r="C253" s="1">
        <f t="shared" si="12"/>
        <v>2</v>
      </c>
      <c r="D253" s="15">
        <v>248</v>
      </c>
      <c r="E253" s="13">
        <f t="shared" si="13"/>
        <v>0.12819018724</v>
      </c>
      <c r="BC253" s="13">
        <f t="shared" si="11"/>
        <v>0.12819018724</v>
      </c>
    </row>
    <row r="254" spans="1:55" x14ac:dyDescent="0.25">
      <c r="A254" s="15">
        <v>249</v>
      </c>
      <c r="B254">
        <v>0.12990878136</v>
      </c>
      <c r="C254" s="1">
        <f t="shared" si="12"/>
        <v>2</v>
      </c>
      <c r="D254" s="15">
        <v>249</v>
      </c>
      <c r="E254" s="13">
        <f t="shared" si="13"/>
        <v>0.12990878136</v>
      </c>
      <c r="BC254" s="13">
        <f t="shared" si="11"/>
        <v>0.12990878136</v>
      </c>
    </row>
    <row r="255" spans="1:55" x14ac:dyDescent="0.25">
      <c r="A255" s="15">
        <v>250</v>
      </c>
      <c r="B255">
        <v>0.13163352506000001</v>
      </c>
      <c r="C255" s="1">
        <f t="shared" si="12"/>
        <v>2</v>
      </c>
      <c r="D255" s="15">
        <v>250</v>
      </c>
      <c r="E255" s="13">
        <f t="shared" si="13"/>
        <v>0.13163352506000001</v>
      </c>
      <c r="BC255" s="13">
        <f t="shared" si="11"/>
        <v>0.13163352506000001</v>
      </c>
    </row>
    <row r="256" spans="1:55" x14ac:dyDescent="0.25">
      <c r="A256" s="15">
        <v>251</v>
      </c>
      <c r="B256">
        <v>0.13336416127999901</v>
      </c>
      <c r="C256" s="1">
        <f t="shared" si="12"/>
        <v>2</v>
      </c>
      <c r="D256" s="15">
        <v>251</v>
      </c>
      <c r="E256" s="13">
        <f t="shared" si="13"/>
        <v>0.13336416127999901</v>
      </c>
      <c r="BC256" s="13">
        <f t="shared" si="11"/>
        <v>0.13336416127999901</v>
      </c>
    </row>
    <row r="257" spans="1:55" x14ac:dyDescent="0.25">
      <c r="A257" s="15">
        <v>252</v>
      </c>
      <c r="B257">
        <v>0.13510042919999901</v>
      </c>
      <c r="C257" s="1">
        <f t="shared" si="12"/>
        <v>2</v>
      </c>
      <c r="D257" s="15">
        <v>252</v>
      </c>
      <c r="E257" s="13">
        <f t="shared" si="13"/>
        <v>0.13510042919999901</v>
      </c>
      <c r="BC257" s="13">
        <f t="shared" si="11"/>
        <v>0.13510042919999901</v>
      </c>
    </row>
    <row r="258" spans="1:55" x14ac:dyDescent="0.25">
      <c r="A258" s="15">
        <v>253</v>
      </c>
      <c r="B258">
        <v>0.13684206435999999</v>
      </c>
      <c r="C258" s="1">
        <f t="shared" si="12"/>
        <v>2</v>
      </c>
      <c r="D258" s="15">
        <v>253</v>
      </c>
      <c r="E258" s="13">
        <f t="shared" si="13"/>
        <v>0.13684206435999999</v>
      </c>
      <c r="BC258" s="13">
        <f t="shared" si="11"/>
        <v>0.13684206435999999</v>
      </c>
    </row>
    <row r="259" spans="1:55" x14ac:dyDescent="0.25">
      <c r="A259" s="15">
        <v>254</v>
      </c>
      <c r="B259">
        <v>0.1385887989</v>
      </c>
      <c r="C259" s="1">
        <f t="shared" si="12"/>
        <v>2</v>
      </c>
      <c r="D259" s="15">
        <v>254</v>
      </c>
      <c r="E259" s="13">
        <f t="shared" si="13"/>
        <v>0.1385887989</v>
      </c>
      <c r="BC259" s="13">
        <f t="shared" si="11"/>
        <v>0.1385887989</v>
      </c>
    </row>
    <row r="260" spans="1:55" x14ac:dyDescent="0.25">
      <c r="A260" s="15">
        <v>255</v>
      </c>
      <c r="B260">
        <v>0.14034036161999999</v>
      </c>
      <c r="C260" s="1">
        <f t="shared" si="12"/>
        <v>2</v>
      </c>
      <c r="D260" s="15">
        <v>255</v>
      </c>
      <c r="E260" s="13">
        <f t="shared" si="13"/>
        <v>0.14034036161999999</v>
      </c>
      <c r="BC260" s="13">
        <f t="shared" si="11"/>
        <v>0.14034036161999999</v>
      </c>
    </row>
    <row r="261" spans="1:55" x14ac:dyDescent="0.25">
      <c r="A261" s="15">
        <v>256</v>
      </c>
      <c r="B261">
        <v>0.14209647813999901</v>
      </c>
      <c r="C261" s="1">
        <f t="shared" si="12"/>
        <v>2</v>
      </c>
      <c r="D261" s="15">
        <v>256</v>
      </c>
      <c r="E261" s="13">
        <f t="shared" si="13"/>
        <v>0.14209647813999901</v>
      </c>
      <c r="BC261" s="13">
        <f t="shared" ref="BC261:BC324" si="14">B261</f>
        <v>0.14209647813999901</v>
      </c>
    </row>
    <row r="262" spans="1:55" x14ac:dyDescent="0.25">
      <c r="A262" s="15">
        <v>257</v>
      </c>
      <c r="B262">
        <v>0.14385687116000001</v>
      </c>
      <c r="C262" s="1">
        <f t="shared" ref="C262:C325" si="15">IF(ROW()-$C$4&lt;=$C$2,1,2)</f>
        <v>2</v>
      </c>
      <c r="D262" s="15">
        <v>257</v>
      </c>
      <c r="E262" s="13">
        <f t="shared" ref="E262:E325" si="16">B262</f>
        <v>0.14385687116000001</v>
      </c>
      <c r="BC262" s="13">
        <f t="shared" si="14"/>
        <v>0.14385687116000001</v>
      </c>
    </row>
    <row r="263" spans="1:55" x14ac:dyDescent="0.25">
      <c r="A263" s="15">
        <v>258</v>
      </c>
      <c r="B263">
        <v>0.14562126051999999</v>
      </c>
      <c r="C263" s="1">
        <f t="shared" si="15"/>
        <v>2</v>
      </c>
      <c r="D263" s="15">
        <v>258</v>
      </c>
      <c r="E263" s="13">
        <f t="shared" si="16"/>
        <v>0.14562126051999999</v>
      </c>
      <c r="BC263" s="13">
        <f t="shared" si="14"/>
        <v>0.14562126051999999</v>
      </c>
    </row>
    <row r="264" spans="1:55" x14ac:dyDescent="0.25">
      <c r="A264" s="15">
        <v>259</v>
      </c>
      <c r="B264">
        <v>0.14738936347999901</v>
      </c>
      <c r="C264" s="1">
        <f t="shared" si="15"/>
        <v>2</v>
      </c>
      <c r="D264" s="15">
        <v>259</v>
      </c>
      <c r="E264" s="13">
        <f t="shared" si="16"/>
        <v>0.14738936347999901</v>
      </c>
      <c r="BC264" s="13">
        <f t="shared" si="14"/>
        <v>0.14738936347999901</v>
      </c>
    </row>
    <row r="265" spans="1:55" x14ac:dyDescent="0.25">
      <c r="A265" s="15">
        <v>260</v>
      </c>
      <c r="B265">
        <v>0.14916089478</v>
      </c>
      <c r="C265" s="1">
        <f t="shared" si="15"/>
        <v>2</v>
      </c>
      <c r="D265" s="15">
        <v>260</v>
      </c>
      <c r="E265" s="13">
        <f t="shared" si="16"/>
        <v>0.14916089478</v>
      </c>
      <c r="BC265" s="13">
        <f t="shared" si="14"/>
        <v>0.14916089478</v>
      </c>
    </row>
    <row r="266" spans="1:55" x14ac:dyDescent="0.25">
      <c r="A266" s="15">
        <v>261</v>
      </c>
      <c r="B266">
        <v>0.15093556693999999</v>
      </c>
      <c r="C266" s="1">
        <f t="shared" si="15"/>
        <v>2</v>
      </c>
      <c r="D266" s="15">
        <v>261</v>
      </c>
      <c r="E266" s="13">
        <f t="shared" si="16"/>
        <v>0.15093556693999999</v>
      </c>
      <c r="BC266" s="13">
        <f t="shared" si="14"/>
        <v>0.15093556693999999</v>
      </c>
    </row>
    <row r="267" spans="1:55" x14ac:dyDescent="0.25">
      <c r="A267" s="15">
        <v>262</v>
      </c>
      <c r="B267">
        <v>0.15271309034</v>
      </c>
      <c r="C267" s="1">
        <f t="shared" si="15"/>
        <v>2</v>
      </c>
      <c r="D267" s="15">
        <v>262</v>
      </c>
      <c r="E267" s="13">
        <f t="shared" si="16"/>
        <v>0.15271309034</v>
      </c>
      <c r="BC267" s="13">
        <f t="shared" si="14"/>
        <v>0.15271309034</v>
      </c>
    </row>
    <row r="268" spans="1:55" x14ac:dyDescent="0.25">
      <c r="A268" s="15">
        <v>263</v>
      </c>
      <c r="B268">
        <v>0.1544931735</v>
      </c>
      <c r="C268" s="1">
        <f t="shared" si="15"/>
        <v>2</v>
      </c>
      <c r="D268" s="15">
        <v>263</v>
      </c>
      <c r="E268" s="13">
        <f t="shared" si="16"/>
        <v>0.1544931735</v>
      </c>
      <c r="BC268" s="13">
        <f t="shared" si="14"/>
        <v>0.1544931735</v>
      </c>
    </row>
    <row r="269" spans="1:55" x14ac:dyDescent="0.25">
      <c r="A269" s="15">
        <v>264</v>
      </c>
      <c r="B269">
        <v>0.15627552317999999</v>
      </c>
      <c r="C269" s="1">
        <f t="shared" si="15"/>
        <v>2</v>
      </c>
      <c r="D269" s="15">
        <v>264</v>
      </c>
      <c r="E269" s="13">
        <f t="shared" si="16"/>
        <v>0.15627552317999999</v>
      </c>
      <c r="BC269" s="13">
        <f t="shared" si="14"/>
        <v>0.15627552317999999</v>
      </c>
    </row>
    <row r="270" spans="1:55" x14ac:dyDescent="0.25">
      <c r="A270" s="15">
        <v>265</v>
      </c>
      <c r="B270">
        <v>0.158059844619999</v>
      </c>
      <c r="C270" s="1">
        <f t="shared" si="15"/>
        <v>2</v>
      </c>
      <c r="D270" s="15">
        <v>265</v>
      </c>
      <c r="E270" s="13">
        <f t="shared" si="16"/>
        <v>0.158059844619999</v>
      </c>
      <c r="BC270" s="13">
        <f t="shared" si="14"/>
        <v>0.158059844619999</v>
      </c>
    </row>
    <row r="271" spans="1:55" x14ac:dyDescent="0.25">
      <c r="A271" s="15">
        <v>266</v>
      </c>
      <c r="B271">
        <v>0.159845841759999</v>
      </c>
      <c r="C271" s="1">
        <f t="shared" si="15"/>
        <v>2</v>
      </c>
      <c r="D271" s="15">
        <v>266</v>
      </c>
      <c r="E271" s="13">
        <f t="shared" si="16"/>
        <v>0.159845841759999</v>
      </c>
      <c r="BC271" s="13">
        <f t="shared" si="14"/>
        <v>0.159845841759999</v>
      </c>
    </row>
    <row r="272" spans="1:55" x14ac:dyDescent="0.25">
      <c r="A272" s="15">
        <v>267</v>
      </c>
      <c r="B272">
        <v>0.16163321731999999</v>
      </c>
      <c r="C272" s="1">
        <f t="shared" si="15"/>
        <v>2</v>
      </c>
      <c r="D272" s="15">
        <v>267</v>
      </c>
      <c r="E272" s="13">
        <f t="shared" si="16"/>
        <v>0.16163321731999999</v>
      </c>
      <c r="BC272" s="13">
        <f t="shared" si="14"/>
        <v>0.16163321731999999</v>
      </c>
    </row>
    <row r="273" spans="1:55" x14ac:dyDescent="0.25">
      <c r="A273" s="15">
        <v>268</v>
      </c>
      <c r="B273">
        <v>0.16342167312</v>
      </c>
      <c r="C273" s="1">
        <f t="shared" si="15"/>
        <v>2</v>
      </c>
      <c r="D273" s="15">
        <v>268</v>
      </c>
      <c r="E273" s="13">
        <f t="shared" si="16"/>
        <v>0.16342167312</v>
      </c>
      <c r="BC273" s="13">
        <f t="shared" si="14"/>
        <v>0.16342167312</v>
      </c>
    </row>
    <row r="274" spans="1:55" x14ac:dyDescent="0.25">
      <c r="A274" s="15">
        <v>269</v>
      </c>
      <c r="B274">
        <v>0.16521091019999901</v>
      </c>
      <c r="C274" s="1">
        <f t="shared" si="15"/>
        <v>2</v>
      </c>
      <c r="D274" s="15">
        <v>269</v>
      </c>
      <c r="E274" s="13">
        <f t="shared" si="16"/>
        <v>0.16521091019999901</v>
      </c>
      <c r="BC274" s="13">
        <f t="shared" si="14"/>
        <v>0.16521091019999901</v>
      </c>
    </row>
    <row r="275" spans="1:55" x14ac:dyDescent="0.25">
      <c r="A275" s="15">
        <v>270</v>
      </c>
      <c r="B275">
        <v>0.16700062897999901</v>
      </c>
      <c r="C275" s="1">
        <f t="shared" si="15"/>
        <v>2</v>
      </c>
      <c r="D275" s="15">
        <v>270</v>
      </c>
      <c r="E275" s="13">
        <f t="shared" si="16"/>
        <v>0.16700062897999901</v>
      </c>
      <c r="BC275" s="13">
        <f t="shared" si="14"/>
        <v>0.16700062897999901</v>
      </c>
    </row>
    <row r="276" spans="1:55" x14ac:dyDescent="0.25">
      <c r="A276" s="15">
        <v>271</v>
      </c>
      <c r="B276">
        <v>0.16879052953999901</v>
      </c>
      <c r="C276" s="1">
        <f t="shared" si="15"/>
        <v>2</v>
      </c>
      <c r="D276" s="15">
        <v>271</v>
      </c>
      <c r="E276" s="13">
        <f t="shared" si="16"/>
        <v>0.16879052953999901</v>
      </c>
      <c r="BC276" s="13">
        <f t="shared" si="14"/>
        <v>0.16879052953999901</v>
      </c>
    </row>
    <row r="277" spans="1:55" x14ac:dyDescent="0.25">
      <c r="A277" s="15">
        <v>272</v>
      </c>
      <c r="B277">
        <v>0.17058031173999999</v>
      </c>
      <c r="C277" s="1">
        <f t="shared" si="15"/>
        <v>2</v>
      </c>
      <c r="D277" s="15">
        <v>272</v>
      </c>
      <c r="E277" s="13">
        <f t="shared" si="16"/>
        <v>0.17058031173999999</v>
      </c>
      <c r="BC277" s="13">
        <f t="shared" si="14"/>
        <v>0.17058031173999999</v>
      </c>
    </row>
    <row r="278" spans="1:55" x14ac:dyDescent="0.25">
      <c r="A278" s="15">
        <v>273</v>
      </c>
      <c r="B278">
        <v>0.17236967541999901</v>
      </c>
      <c r="C278" s="1">
        <f t="shared" si="15"/>
        <v>2</v>
      </c>
      <c r="D278" s="15">
        <v>273</v>
      </c>
      <c r="E278" s="13">
        <f t="shared" si="16"/>
        <v>0.17236967541999901</v>
      </c>
      <c r="BC278" s="13">
        <f t="shared" si="14"/>
        <v>0.17236967541999901</v>
      </c>
    </row>
    <row r="279" spans="1:55" x14ac:dyDescent="0.25">
      <c r="A279" s="15">
        <v>274</v>
      </c>
      <c r="B279">
        <v>0.17415832058</v>
      </c>
      <c r="C279" s="1">
        <f t="shared" si="15"/>
        <v>2</v>
      </c>
      <c r="D279" s="15">
        <v>274</v>
      </c>
      <c r="E279" s="13">
        <f t="shared" si="16"/>
        <v>0.17415832058</v>
      </c>
      <c r="BC279" s="13">
        <f t="shared" si="14"/>
        <v>0.17415832058</v>
      </c>
    </row>
    <row r="280" spans="1:55" x14ac:dyDescent="0.25">
      <c r="A280" s="15">
        <v>275</v>
      </c>
      <c r="B280">
        <v>0.17594594758000001</v>
      </c>
      <c r="C280" s="1">
        <f t="shared" si="15"/>
        <v>2</v>
      </c>
      <c r="D280" s="15">
        <v>275</v>
      </c>
      <c r="E280" s="13">
        <f t="shared" si="16"/>
        <v>0.17594594758000001</v>
      </c>
      <c r="BC280" s="13">
        <f t="shared" si="14"/>
        <v>0.17594594758000001</v>
      </c>
    </row>
    <row r="281" spans="1:55" x14ac:dyDescent="0.25">
      <c r="A281" s="15">
        <v>276</v>
      </c>
      <c r="B281">
        <v>0.177732257319999</v>
      </c>
      <c r="C281" s="1">
        <f t="shared" si="15"/>
        <v>2</v>
      </c>
      <c r="D281" s="15">
        <v>276</v>
      </c>
      <c r="E281" s="13">
        <f t="shared" si="16"/>
        <v>0.177732257319999</v>
      </c>
      <c r="BC281" s="13">
        <f t="shared" si="14"/>
        <v>0.177732257319999</v>
      </c>
    </row>
    <row r="282" spans="1:55" x14ac:dyDescent="0.25">
      <c r="A282" s="15">
        <v>277</v>
      </c>
      <c r="B282">
        <v>0.17951695135999901</v>
      </c>
      <c r="C282" s="1">
        <f t="shared" si="15"/>
        <v>2</v>
      </c>
      <c r="D282" s="15">
        <v>277</v>
      </c>
      <c r="E282" s="13">
        <f t="shared" si="16"/>
        <v>0.17951695135999901</v>
      </c>
      <c r="BC282" s="13">
        <f t="shared" si="14"/>
        <v>0.17951695135999901</v>
      </c>
    </row>
    <row r="283" spans="1:55" x14ac:dyDescent="0.25">
      <c r="A283" s="15">
        <v>278</v>
      </c>
      <c r="B283">
        <v>0.18129973218000001</v>
      </c>
      <c r="C283" s="1">
        <f t="shared" si="15"/>
        <v>2</v>
      </c>
      <c r="D283" s="15">
        <v>278</v>
      </c>
      <c r="E283" s="13">
        <f t="shared" si="16"/>
        <v>0.18129973218000001</v>
      </c>
      <c r="BC283" s="13">
        <f t="shared" si="14"/>
        <v>0.18129973218000001</v>
      </c>
    </row>
    <row r="284" spans="1:55" x14ac:dyDescent="0.25">
      <c r="A284" s="15">
        <v>279</v>
      </c>
      <c r="B284">
        <v>0.183080303299999</v>
      </c>
      <c r="C284" s="1">
        <f t="shared" si="15"/>
        <v>2</v>
      </c>
      <c r="D284" s="15">
        <v>279</v>
      </c>
      <c r="E284" s="13">
        <f t="shared" si="16"/>
        <v>0.183080303299999</v>
      </c>
      <c r="BC284" s="13">
        <f t="shared" si="14"/>
        <v>0.183080303299999</v>
      </c>
    </row>
    <row r="285" spans="1:55" x14ac:dyDescent="0.25">
      <c r="A285" s="15">
        <v>280</v>
      </c>
      <c r="B285">
        <v>0.18485836945999901</v>
      </c>
      <c r="C285" s="1">
        <f t="shared" si="15"/>
        <v>2</v>
      </c>
      <c r="D285" s="15">
        <v>280</v>
      </c>
      <c r="E285" s="13">
        <f t="shared" si="16"/>
        <v>0.18485836945999901</v>
      </c>
      <c r="BC285" s="13">
        <f t="shared" si="14"/>
        <v>0.18485836945999901</v>
      </c>
    </row>
    <row r="286" spans="1:55" x14ac:dyDescent="0.25">
      <c r="A286" s="15">
        <v>281</v>
      </c>
      <c r="B286">
        <v>0.18663363674</v>
      </c>
      <c r="C286" s="1">
        <f t="shared" si="15"/>
        <v>2</v>
      </c>
      <c r="D286" s="15">
        <v>281</v>
      </c>
      <c r="E286" s="13">
        <f t="shared" si="16"/>
        <v>0.18663363674</v>
      </c>
      <c r="BC286" s="13">
        <f t="shared" si="14"/>
        <v>0.18663363674</v>
      </c>
    </row>
    <row r="287" spans="1:55" x14ac:dyDescent="0.25">
      <c r="A287" s="15">
        <v>282</v>
      </c>
      <c r="B287">
        <v>0.18840581279999999</v>
      </c>
      <c r="C287" s="1">
        <f t="shared" si="15"/>
        <v>2</v>
      </c>
      <c r="D287" s="15">
        <v>282</v>
      </c>
      <c r="E287" s="13">
        <f t="shared" si="16"/>
        <v>0.18840581279999999</v>
      </c>
      <c r="BC287" s="13">
        <f t="shared" si="14"/>
        <v>0.18840581279999999</v>
      </c>
    </row>
    <row r="288" spans="1:55" x14ac:dyDescent="0.25">
      <c r="A288" s="15">
        <v>283</v>
      </c>
      <c r="B288">
        <v>0.190174606999999</v>
      </c>
      <c r="C288" s="1">
        <f t="shared" si="15"/>
        <v>2</v>
      </c>
      <c r="D288" s="15">
        <v>283</v>
      </c>
      <c r="E288" s="13">
        <f t="shared" si="16"/>
        <v>0.190174606999999</v>
      </c>
      <c r="BC288" s="13">
        <f t="shared" si="14"/>
        <v>0.190174606999999</v>
      </c>
    </row>
    <row r="289" spans="1:55" x14ac:dyDescent="0.25">
      <c r="A289" s="15">
        <v>284</v>
      </c>
      <c r="B289">
        <v>0.19193973047999999</v>
      </c>
      <c r="C289" s="1">
        <f t="shared" si="15"/>
        <v>2</v>
      </c>
      <c r="D289" s="15">
        <v>284</v>
      </c>
      <c r="E289" s="13">
        <f t="shared" si="16"/>
        <v>0.19193973047999999</v>
      </c>
      <c r="BC289" s="13">
        <f t="shared" si="14"/>
        <v>0.19193973047999999</v>
      </c>
    </row>
    <row r="290" spans="1:55" x14ac:dyDescent="0.25">
      <c r="A290" s="15">
        <v>285</v>
      </c>
      <c r="B290">
        <v>0.19370089645999999</v>
      </c>
      <c r="C290" s="1">
        <f t="shared" si="15"/>
        <v>2</v>
      </c>
      <c r="D290" s="15">
        <v>285</v>
      </c>
      <c r="E290" s="13">
        <f t="shared" si="16"/>
        <v>0.19370089645999999</v>
      </c>
      <c r="BC290" s="13">
        <f t="shared" si="14"/>
        <v>0.19370089645999999</v>
      </c>
    </row>
    <row r="291" spans="1:55" x14ac:dyDescent="0.25">
      <c r="A291" s="15">
        <v>286</v>
      </c>
      <c r="B291">
        <v>0.19545782024</v>
      </c>
      <c r="C291" s="1">
        <f t="shared" si="15"/>
        <v>2</v>
      </c>
      <c r="D291" s="15">
        <v>286</v>
      </c>
      <c r="E291" s="13">
        <f t="shared" si="16"/>
        <v>0.19545782024</v>
      </c>
      <c r="BC291" s="13">
        <f t="shared" si="14"/>
        <v>0.19545782024</v>
      </c>
    </row>
    <row r="292" spans="1:55" x14ac:dyDescent="0.25">
      <c r="A292" s="15">
        <v>287</v>
      </c>
      <c r="B292">
        <v>0.19721021942</v>
      </c>
      <c r="C292" s="1">
        <f t="shared" si="15"/>
        <v>2</v>
      </c>
      <c r="D292" s="15">
        <v>287</v>
      </c>
      <c r="E292" s="13">
        <f t="shared" si="16"/>
        <v>0.19721021942</v>
      </c>
      <c r="BC292" s="13">
        <f t="shared" si="14"/>
        <v>0.19721021942</v>
      </c>
    </row>
    <row r="293" spans="1:55" x14ac:dyDescent="0.25">
      <c r="A293" s="15">
        <v>288</v>
      </c>
      <c r="B293">
        <v>0.19895781399999901</v>
      </c>
      <c r="C293" s="1">
        <f t="shared" si="15"/>
        <v>2</v>
      </c>
      <c r="D293" s="15">
        <v>288</v>
      </c>
      <c r="E293" s="13">
        <f t="shared" si="16"/>
        <v>0.19895781399999901</v>
      </c>
      <c r="BC293" s="13">
        <f t="shared" si="14"/>
        <v>0.19895781399999901</v>
      </c>
    </row>
    <row r="294" spans="1:55" x14ac:dyDescent="0.25">
      <c r="A294" s="15">
        <v>289</v>
      </c>
      <c r="B294">
        <v>0.20070032660000001</v>
      </c>
      <c r="C294" s="1">
        <f t="shared" si="15"/>
        <v>2</v>
      </c>
      <c r="D294" s="15">
        <v>289</v>
      </c>
      <c r="E294" s="13">
        <f t="shared" si="16"/>
        <v>0.20070032660000001</v>
      </c>
      <c r="BC294" s="13">
        <f t="shared" si="14"/>
        <v>0.20070032660000001</v>
      </c>
    </row>
    <row r="295" spans="1:55" x14ac:dyDescent="0.25">
      <c r="A295" s="15">
        <v>290</v>
      </c>
      <c r="B295">
        <v>0.20243748219999999</v>
      </c>
      <c r="C295" s="1">
        <f t="shared" si="15"/>
        <v>2</v>
      </c>
      <c r="D295" s="15">
        <v>290</v>
      </c>
      <c r="E295" s="13">
        <f t="shared" si="16"/>
        <v>0.20243748219999999</v>
      </c>
      <c r="BC295" s="13">
        <f t="shared" si="14"/>
        <v>0.20243748219999999</v>
      </c>
    </row>
    <row r="296" spans="1:55" x14ac:dyDescent="0.25">
      <c r="A296" s="15">
        <v>291</v>
      </c>
      <c r="B296">
        <v>0.20416900899999901</v>
      </c>
      <c r="C296" s="1">
        <f t="shared" si="15"/>
        <v>2</v>
      </c>
      <c r="D296" s="15">
        <v>291</v>
      </c>
      <c r="E296" s="13">
        <f t="shared" si="16"/>
        <v>0.20416900899999901</v>
      </c>
      <c r="BC296" s="13">
        <f t="shared" si="14"/>
        <v>0.20416900899999901</v>
      </c>
    </row>
    <row r="297" spans="1:55" x14ac:dyDescent="0.25">
      <c r="A297" s="15">
        <v>292</v>
      </c>
      <c r="B297">
        <v>0.2058946378</v>
      </c>
      <c r="C297" s="1">
        <f t="shared" si="15"/>
        <v>2</v>
      </c>
      <c r="D297" s="15">
        <v>292</v>
      </c>
      <c r="E297" s="13">
        <f t="shared" si="16"/>
        <v>0.2058946378</v>
      </c>
      <c r="BC297" s="13">
        <f t="shared" si="14"/>
        <v>0.2058946378</v>
      </c>
    </row>
    <row r="298" spans="1:55" x14ac:dyDescent="0.25">
      <c r="A298" s="15">
        <v>293</v>
      </c>
      <c r="B298">
        <v>0.20761410259999999</v>
      </c>
      <c r="C298" s="1">
        <f t="shared" si="15"/>
        <v>2</v>
      </c>
      <c r="D298" s="15">
        <v>293</v>
      </c>
      <c r="E298" s="13">
        <f t="shared" si="16"/>
        <v>0.20761410259999999</v>
      </c>
      <c r="BC298" s="13">
        <f t="shared" si="14"/>
        <v>0.20761410259999999</v>
      </c>
    </row>
    <row r="299" spans="1:55" x14ac:dyDescent="0.25">
      <c r="A299" s="15">
        <v>294</v>
      </c>
      <c r="B299">
        <v>0.2093271404</v>
      </c>
      <c r="C299" s="1">
        <f t="shared" si="15"/>
        <v>2</v>
      </c>
      <c r="D299" s="15">
        <v>294</v>
      </c>
      <c r="E299" s="13">
        <f t="shared" si="16"/>
        <v>0.2093271404</v>
      </c>
      <c r="BC299" s="13">
        <f t="shared" si="14"/>
        <v>0.2093271404</v>
      </c>
    </row>
    <row r="300" spans="1:55" x14ac:dyDescent="0.25">
      <c r="A300" s="15">
        <v>295</v>
      </c>
      <c r="B300">
        <v>0.2110334914</v>
      </c>
      <c r="C300" s="1">
        <f t="shared" si="15"/>
        <v>2</v>
      </c>
      <c r="D300" s="15">
        <v>295</v>
      </c>
      <c r="E300" s="13">
        <f t="shared" si="16"/>
        <v>0.2110334914</v>
      </c>
      <c r="BC300" s="13">
        <f t="shared" si="14"/>
        <v>0.2110334914</v>
      </c>
    </row>
    <row r="301" spans="1:55" x14ac:dyDescent="0.25">
      <c r="A301" s="15">
        <v>296</v>
      </c>
      <c r="B301">
        <v>0.21273289939999901</v>
      </c>
      <c r="C301" s="1">
        <f t="shared" si="15"/>
        <v>2</v>
      </c>
      <c r="D301" s="15">
        <v>296</v>
      </c>
      <c r="E301" s="13">
        <f t="shared" si="16"/>
        <v>0.21273289939999901</v>
      </c>
      <c r="BC301" s="13">
        <f t="shared" si="14"/>
        <v>0.21273289939999901</v>
      </c>
    </row>
    <row r="302" spans="1:55" x14ac:dyDescent="0.25">
      <c r="A302" s="15">
        <v>297</v>
      </c>
      <c r="B302">
        <v>0.214425110999999</v>
      </c>
      <c r="C302" s="1">
        <f t="shared" si="15"/>
        <v>2</v>
      </c>
      <c r="D302" s="15">
        <v>297</v>
      </c>
      <c r="E302" s="13">
        <f t="shared" si="16"/>
        <v>0.214425110999999</v>
      </c>
      <c r="BC302" s="13">
        <f t="shared" si="14"/>
        <v>0.214425110999999</v>
      </c>
    </row>
    <row r="303" spans="1:55" x14ac:dyDescent="0.25">
      <c r="A303" s="15">
        <v>298</v>
      </c>
      <c r="B303">
        <v>0.21610987700000001</v>
      </c>
      <c r="C303" s="1">
        <f t="shared" si="15"/>
        <v>2</v>
      </c>
      <c r="D303" s="15">
        <v>298</v>
      </c>
      <c r="E303" s="13">
        <f t="shared" si="16"/>
        <v>0.21610987700000001</v>
      </c>
      <c r="BC303" s="13">
        <f t="shared" si="14"/>
        <v>0.21610987700000001</v>
      </c>
    </row>
    <row r="304" spans="1:55" x14ac:dyDescent="0.25">
      <c r="A304" s="15">
        <v>299</v>
      </c>
      <c r="B304">
        <v>0.2177869516</v>
      </c>
      <c r="C304" s="1">
        <f t="shared" si="15"/>
        <v>2</v>
      </c>
      <c r="D304" s="15">
        <v>299</v>
      </c>
      <c r="E304" s="13">
        <f t="shared" si="16"/>
        <v>0.2177869516</v>
      </c>
      <c r="BC304" s="13">
        <f t="shared" si="14"/>
        <v>0.2177869516</v>
      </c>
    </row>
    <row r="305" spans="1:55" x14ac:dyDescent="0.25">
      <c r="A305" s="15">
        <v>300</v>
      </c>
      <c r="B305">
        <v>0.21945609219999901</v>
      </c>
      <c r="C305" s="1">
        <f t="shared" si="15"/>
        <v>2</v>
      </c>
      <c r="D305" s="15">
        <v>300</v>
      </c>
      <c r="E305" s="13">
        <f t="shared" si="16"/>
        <v>0.21945609219999901</v>
      </c>
      <c r="BC305" s="13">
        <f t="shared" si="14"/>
        <v>0.21945609219999901</v>
      </c>
    </row>
    <row r="306" spans="1:55" x14ac:dyDescent="0.25">
      <c r="A306" s="15">
        <v>301</v>
      </c>
      <c r="B306">
        <v>0.22111706040000001</v>
      </c>
      <c r="C306" s="1">
        <f t="shared" si="15"/>
        <v>2</v>
      </c>
      <c r="D306" s="15">
        <v>301</v>
      </c>
      <c r="E306" s="13">
        <f t="shared" si="16"/>
        <v>0.22111706040000001</v>
      </c>
      <c r="BC306" s="13">
        <f t="shared" si="14"/>
        <v>0.22111706040000001</v>
      </c>
    </row>
    <row r="307" spans="1:55" x14ac:dyDescent="0.25">
      <c r="A307" s="15">
        <v>302</v>
      </c>
      <c r="B307">
        <v>0.2227696216</v>
      </c>
      <c r="C307" s="1">
        <f t="shared" si="15"/>
        <v>2</v>
      </c>
      <c r="D307" s="15">
        <v>302</v>
      </c>
      <c r="E307" s="13">
        <f t="shared" si="16"/>
        <v>0.2227696216</v>
      </c>
      <c r="BC307" s="13">
        <f t="shared" si="14"/>
        <v>0.2227696216</v>
      </c>
    </row>
    <row r="308" spans="1:55" x14ac:dyDescent="0.25">
      <c r="A308" s="15">
        <v>303</v>
      </c>
      <c r="B308">
        <v>0.22441354499999999</v>
      </c>
      <c r="C308" s="1">
        <f t="shared" si="15"/>
        <v>2</v>
      </c>
      <c r="D308" s="15">
        <v>303</v>
      </c>
      <c r="E308" s="13">
        <f t="shared" si="16"/>
        <v>0.22441354499999999</v>
      </c>
      <c r="BC308" s="13">
        <f t="shared" si="14"/>
        <v>0.22441354499999999</v>
      </c>
    </row>
    <row r="309" spans="1:55" x14ac:dyDescent="0.25">
      <c r="A309" s="15">
        <v>304</v>
      </c>
      <c r="B309">
        <v>0.22604860359999901</v>
      </c>
      <c r="C309" s="1">
        <f t="shared" si="15"/>
        <v>2</v>
      </c>
      <c r="D309" s="15">
        <v>304</v>
      </c>
      <c r="E309" s="13">
        <f t="shared" si="16"/>
        <v>0.22604860359999901</v>
      </c>
      <c r="BC309" s="13">
        <f t="shared" si="14"/>
        <v>0.22604860359999901</v>
      </c>
    </row>
    <row r="310" spans="1:55" x14ac:dyDescent="0.25">
      <c r="A310" s="15">
        <v>305</v>
      </c>
      <c r="B310">
        <v>0.2276745744</v>
      </c>
      <c r="C310" s="1">
        <f t="shared" si="15"/>
        <v>2</v>
      </c>
      <c r="D310" s="15">
        <v>305</v>
      </c>
      <c r="E310" s="13">
        <f t="shared" si="16"/>
        <v>0.2276745744</v>
      </c>
      <c r="BC310" s="13">
        <f t="shared" si="14"/>
        <v>0.2276745744</v>
      </c>
    </row>
    <row r="311" spans="1:55" x14ac:dyDescent="0.25">
      <c r="A311" s="15">
        <v>306</v>
      </c>
      <c r="B311">
        <v>0.22929123879999999</v>
      </c>
      <c r="C311" s="1">
        <f t="shared" si="15"/>
        <v>2</v>
      </c>
      <c r="D311" s="15">
        <v>306</v>
      </c>
      <c r="E311" s="13">
        <f t="shared" si="16"/>
        <v>0.22929123879999999</v>
      </c>
      <c r="BC311" s="13">
        <f t="shared" si="14"/>
        <v>0.22929123879999999</v>
      </c>
    </row>
    <row r="312" spans="1:55" x14ac:dyDescent="0.25">
      <c r="A312" s="15">
        <v>307</v>
      </c>
      <c r="B312">
        <v>0.23089838199999899</v>
      </c>
      <c r="C312" s="1">
        <f t="shared" si="15"/>
        <v>2</v>
      </c>
      <c r="D312" s="15">
        <v>307</v>
      </c>
      <c r="E312" s="13">
        <f t="shared" si="16"/>
        <v>0.23089838199999899</v>
      </c>
      <c r="BC312" s="13">
        <f t="shared" si="14"/>
        <v>0.23089838199999899</v>
      </c>
    </row>
    <row r="313" spans="1:55" x14ac:dyDescent="0.25">
      <c r="A313" s="15">
        <v>308</v>
      </c>
      <c r="B313">
        <v>0.23249579339999901</v>
      </c>
      <c r="C313" s="1">
        <f t="shared" si="15"/>
        <v>2</v>
      </c>
      <c r="D313" s="15">
        <v>308</v>
      </c>
      <c r="E313" s="13">
        <f t="shared" si="16"/>
        <v>0.23249579339999901</v>
      </c>
      <c r="BC313" s="13">
        <f t="shared" si="14"/>
        <v>0.23249579339999901</v>
      </c>
    </row>
    <row r="314" spans="1:55" x14ac:dyDescent="0.25">
      <c r="A314" s="15">
        <v>309</v>
      </c>
      <c r="B314">
        <v>0.23408326639999999</v>
      </c>
      <c r="C314" s="1">
        <f t="shared" si="15"/>
        <v>2</v>
      </c>
      <c r="D314" s="15">
        <v>309</v>
      </c>
      <c r="E314" s="13">
        <f t="shared" si="16"/>
        <v>0.23408326639999999</v>
      </c>
      <c r="BC314" s="13">
        <f t="shared" si="14"/>
        <v>0.23408326639999999</v>
      </c>
    </row>
    <row r="315" spans="1:55" x14ac:dyDescent="0.25">
      <c r="A315" s="15">
        <v>310</v>
      </c>
      <c r="B315">
        <v>0.23566059879999901</v>
      </c>
      <c r="C315" s="1">
        <f t="shared" si="15"/>
        <v>2</v>
      </c>
      <c r="D315" s="15">
        <v>310</v>
      </c>
      <c r="E315" s="13">
        <f t="shared" si="16"/>
        <v>0.23566059879999901</v>
      </c>
      <c r="BC315" s="13">
        <f t="shared" si="14"/>
        <v>0.23566059879999901</v>
      </c>
    </row>
    <row r="316" spans="1:55" x14ac:dyDescent="0.25">
      <c r="A316" s="15">
        <v>311</v>
      </c>
      <c r="B316">
        <v>0.237227592799999</v>
      </c>
      <c r="C316" s="1">
        <f t="shared" si="15"/>
        <v>2</v>
      </c>
      <c r="D316" s="15">
        <v>311</v>
      </c>
      <c r="E316" s="13">
        <f t="shared" si="16"/>
        <v>0.237227592799999</v>
      </c>
      <c r="BC316" s="13">
        <f t="shared" si="14"/>
        <v>0.237227592799999</v>
      </c>
    </row>
    <row r="317" spans="1:55" x14ac:dyDescent="0.25">
      <c r="A317" s="15">
        <v>312</v>
      </c>
      <c r="B317">
        <v>0.2387840544</v>
      </c>
      <c r="C317" s="1">
        <f t="shared" si="15"/>
        <v>2</v>
      </c>
      <c r="D317" s="15">
        <v>312</v>
      </c>
      <c r="E317" s="13">
        <f t="shared" si="16"/>
        <v>0.2387840544</v>
      </c>
      <c r="BC317" s="13">
        <f t="shared" si="14"/>
        <v>0.2387840544</v>
      </c>
    </row>
    <row r="318" spans="1:55" x14ac:dyDescent="0.25">
      <c r="A318" s="15">
        <v>313</v>
      </c>
      <c r="B318">
        <v>0.24032979459999901</v>
      </c>
      <c r="C318" s="1">
        <f t="shared" si="15"/>
        <v>2</v>
      </c>
      <c r="D318" s="15">
        <v>313</v>
      </c>
      <c r="E318" s="13">
        <f t="shared" si="16"/>
        <v>0.24032979459999901</v>
      </c>
      <c r="BC318" s="13">
        <f t="shared" si="14"/>
        <v>0.24032979459999901</v>
      </c>
    </row>
    <row r="319" spans="1:55" x14ac:dyDescent="0.25">
      <c r="A319" s="15">
        <v>314</v>
      </c>
      <c r="B319">
        <v>0.24186462819999999</v>
      </c>
      <c r="C319" s="1">
        <f t="shared" si="15"/>
        <v>2</v>
      </c>
      <c r="D319" s="15">
        <v>314</v>
      </c>
      <c r="E319" s="13">
        <f t="shared" si="16"/>
        <v>0.24186462819999999</v>
      </c>
      <c r="BC319" s="13">
        <f t="shared" si="14"/>
        <v>0.24186462819999999</v>
      </c>
    </row>
    <row r="320" spans="1:55" x14ac:dyDescent="0.25">
      <c r="A320" s="15">
        <v>315</v>
      </c>
      <c r="B320">
        <v>0.24338837419999901</v>
      </c>
      <c r="C320" s="1">
        <f t="shared" si="15"/>
        <v>2</v>
      </c>
      <c r="D320" s="15">
        <v>315</v>
      </c>
      <c r="E320" s="13">
        <f t="shared" si="16"/>
        <v>0.24338837419999901</v>
      </c>
      <c r="BC320" s="13">
        <f t="shared" si="14"/>
        <v>0.24338837419999901</v>
      </c>
    </row>
    <row r="321" spans="1:55" x14ac:dyDescent="0.25">
      <c r="A321" s="15">
        <v>316</v>
      </c>
      <c r="B321">
        <v>0.24490085659999999</v>
      </c>
      <c r="C321" s="1">
        <f t="shared" si="15"/>
        <v>2</v>
      </c>
      <c r="D321" s="15">
        <v>316</v>
      </c>
      <c r="E321" s="13">
        <f t="shared" si="16"/>
        <v>0.24490085659999999</v>
      </c>
      <c r="BC321" s="13">
        <f t="shared" si="14"/>
        <v>0.24490085659999999</v>
      </c>
    </row>
    <row r="322" spans="1:55" x14ac:dyDescent="0.25">
      <c r="A322" s="15">
        <v>317</v>
      </c>
      <c r="B322">
        <v>0.24640190319999999</v>
      </c>
      <c r="C322" s="1">
        <f t="shared" si="15"/>
        <v>2</v>
      </c>
      <c r="D322" s="15">
        <v>317</v>
      </c>
      <c r="E322" s="13">
        <f t="shared" si="16"/>
        <v>0.24640190319999999</v>
      </c>
      <c r="BC322" s="13">
        <f t="shared" si="14"/>
        <v>0.24640190319999999</v>
      </c>
    </row>
    <row r="323" spans="1:55" x14ac:dyDescent="0.25">
      <c r="A323" s="15">
        <v>318</v>
      </c>
      <c r="B323">
        <v>0.24789134639999899</v>
      </c>
      <c r="C323" s="1">
        <f t="shared" si="15"/>
        <v>2</v>
      </c>
      <c r="D323" s="15">
        <v>318</v>
      </c>
      <c r="E323" s="13">
        <f t="shared" si="16"/>
        <v>0.24789134639999899</v>
      </c>
      <c r="BC323" s="13">
        <f t="shared" si="14"/>
        <v>0.24789134639999899</v>
      </c>
    </row>
    <row r="324" spans="1:55" x14ac:dyDescent="0.25">
      <c r="A324" s="15">
        <v>319</v>
      </c>
      <c r="B324">
        <v>0.249369023</v>
      </c>
      <c r="C324" s="1">
        <f t="shared" si="15"/>
        <v>2</v>
      </c>
      <c r="D324" s="15">
        <v>319</v>
      </c>
      <c r="E324" s="13">
        <f t="shared" si="16"/>
        <v>0.249369023</v>
      </c>
      <c r="BC324" s="13">
        <f t="shared" si="14"/>
        <v>0.249369023</v>
      </c>
    </row>
    <row r="325" spans="1:55" x14ac:dyDescent="0.25">
      <c r="A325" s="15">
        <v>320</v>
      </c>
      <c r="B325">
        <v>0.2508347742</v>
      </c>
      <c r="C325" s="1">
        <f t="shared" si="15"/>
        <v>2</v>
      </c>
      <c r="D325" s="15">
        <v>320</v>
      </c>
      <c r="E325" s="13">
        <f t="shared" si="16"/>
        <v>0.2508347742</v>
      </c>
      <c r="BC325" s="13">
        <f t="shared" ref="BC325:BC388" si="17">B325</f>
        <v>0.2508347742</v>
      </c>
    </row>
    <row r="326" spans="1:55" x14ac:dyDescent="0.25">
      <c r="A326" s="15">
        <v>321</v>
      </c>
      <c r="B326">
        <v>0.25228844519999999</v>
      </c>
      <c r="C326" s="1">
        <f t="shared" ref="C326:C389" si="18">IF(ROW()-$C$4&lt;=$C$2,1,2)</f>
        <v>2</v>
      </c>
      <c r="D326" s="15">
        <v>321</v>
      </c>
      <c r="E326" s="13">
        <f t="shared" ref="E326:E389" si="19">B326</f>
        <v>0.25228844519999999</v>
      </c>
      <c r="BC326" s="13">
        <f t="shared" si="17"/>
        <v>0.25228844519999999</v>
      </c>
    </row>
    <row r="327" spans="1:55" x14ac:dyDescent="0.25">
      <c r="A327" s="15">
        <v>322</v>
      </c>
      <c r="B327">
        <v>0.25372988639999999</v>
      </c>
      <c r="C327" s="1">
        <f t="shared" si="18"/>
        <v>2</v>
      </c>
      <c r="D327" s="15">
        <v>322</v>
      </c>
      <c r="E327" s="13">
        <f t="shared" si="19"/>
        <v>0.25372988639999999</v>
      </c>
      <c r="BC327" s="13">
        <f t="shared" si="17"/>
        <v>0.25372988639999999</v>
      </c>
    </row>
    <row r="328" spans="1:55" x14ac:dyDescent="0.25">
      <c r="A328" s="15">
        <v>323</v>
      </c>
      <c r="B328">
        <v>0.25515895159999902</v>
      </c>
      <c r="C328" s="1">
        <f t="shared" si="18"/>
        <v>2</v>
      </c>
      <c r="D328" s="15">
        <v>323</v>
      </c>
      <c r="E328" s="13">
        <f t="shared" si="19"/>
        <v>0.25515895159999902</v>
      </c>
      <c r="BC328" s="13">
        <f t="shared" si="17"/>
        <v>0.25515895159999902</v>
      </c>
    </row>
    <row r="329" spans="1:55" x14ac:dyDescent="0.25">
      <c r="A329" s="15">
        <v>324</v>
      </c>
      <c r="B329">
        <v>0.25657549959999998</v>
      </c>
      <c r="C329" s="1">
        <f t="shared" si="18"/>
        <v>2</v>
      </c>
      <c r="D329" s="15">
        <v>324</v>
      </c>
      <c r="E329" s="13">
        <f t="shared" si="19"/>
        <v>0.25657549959999998</v>
      </c>
      <c r="BC329" s="13">
        <f t="shared" si="17"/>
        <v>0.25657549959999998</v>
      </c>
    </row>
    <row r="330" spans="1:55" x14ac:dyDescent="0.25">
      <c r="A330" s="15">
        <v>325</v>
      </c>
      <c r="B330">
        <v>0.25797939339999998</v>
      </c>
      <c r="C330" s="1">
        <f t="shared" si="18"/>
        <v>2</v>
      </c>
      <c r="D330" s="15">
        <v>325</v>
      </c>
      <c r="E330" s="13">
        <f t="shared" si="19"/>
        <v>0.25797939339999998</v>
      </c>
      <c r="BC330" s="13">
        <f t="shared" si="17"/>
        <v>0.25797939339999998</v>
      </c>
    </row>
    <row r="331" spans="1:55" x14ac:dyDescent="0.25">
      <c r="A331" s="15">
        <v>326</v>
      </c>
      <c r="B331">
        <v>0.25937050039999998</v>
      </c>
      <c r="C331" s="1">
        <f t="shared" si="18"/>
        <v>2</v>
      </c>
      <c r="D331" s="15">
        <v>326</v>
      </c>
      <c r="E331" s="13">
        <f t="shared" si="19"/>
        <v>0.25937050039999998</v>
      </c>
      <c r="BC331" s="13">
        <f t="shared" si="17"/>
        <v>0.25937050039999998</v>
      </c>
    </row>
    <row r="332" spans="1:55" x14ac:dyDescent="0.25">
      <c r="A332" s="15">
        <v>327</v>
      </c>
      <c r="B332">
        <v>0.260748692</v>
      </c>
      <c r="C332" s="1">
        <f t="shared" si="18"/>
        <v>2</v>
      </c>
      <c r="D332" s="15">
        <v>327</v>
      </c>
      <c r="E332" s="13">
        <f t="shared" si="19"/>
        <v>0.260748692</v>
      </c>
      <c r="BC332" s="13">
        <f t="shared" si="17"/>
        <v>0.260748692</v>
      </c>
    </row>
    <row r="333" spans="1:55" x14ac:dyDescent="0.25">
      <c r="A333" s="15">
        <v>328</v>
      </c>
      <c r="B333">
        <v>0.26211384439999902</v>
      </c>
      <c r="C333" s="1">
        <f t="shared" si="18"/>
        <v>2</v>
      </c>
      <c r="D333" s="15">
        <v>328</v>
      </c>
      <c r="E333" s="13">
        <f t="shared" si="19"/>
        <v>0.26211384439999902</v>
      </c>
      <c r="BC333" s="13">
        <f t="shared" si="17"/>
        <v>0.26211384439999902</v>
      </c>
    </row>
    <row r="334" spans="1:55" x14ac:dyDescent="0.25">
      <c r="A334" s="15">
        <v>329</v>
      </c>
      <c r="B334">
        <v>0.26346583759999997</v>
      </c>
      <c r="C334" s="1">
        <f t="shared" si="18"/>
        <v>2</v>
      </c>
      <c r="D334" s="15">
        <v>329</v>
      </c>
      <c r="E334" s="13">
        <f t="shared" si="19"/>
        <v>0.26346583759999997</v>
      </c>
      <c r="BC334" s="13">
        <f t="shared" si="17"/>
        <v>0.26346583759999997</v>
      </c>
    </row>
    <row r="335" spans="1:55" x14ac:dyDescent="0.25">
      <c r="A335" s="15">
        <v>330</v>
      </c>
      <c r="B335">
        <v>0.26480455619999999</v>
      </c>
      <c r="C335" s="1">
        <f t="shared" si="18"/>
        <v>2</v>
      </c>
      <c r="D335" s="15">
        <v>330</v>
      </c>
      <c r="E335" s="13">
        <f t="shared" si="19"/>
        <v>0.26480455619999999</v>
      </c>
      <c r="BC335" s="13">
        <f t="shared" si="17"/>
        <v>0.26480455619999999</v>
      </c>
    </row>
    <row r="336" spans="1:55" x14ac:dyDescent="0.25">
      <c r="A336" s="15">
        <v>331</v>
      </c>
      <c r="B336">
        <v>0.26612988899999901</v>
      </c>
      <c r="C336" s="1">
        <f t="shared" si="18"/>
        <v>2</v>
      </c>
      <c r="D336" s="15">
        <v>331</v>
      </c>
      <c r="E336" s="13">
        <f t="shared" si="19"/>
        <v>0.26612988899999901</v>
      </c>
      <c r="BC336" s="13">
        <f t="shared" si="17"/>
        <v>0.26612988899999901</v>
      </c>
    </row>
    <row r="337" spans="1:55" x14ac:dyDescent="0.25">
      <c r="A337" s="15">
        <v>332</v>
      </c>
      <c r="B337">
        <v>0.2674417288</v>
      </c>
      <c r="C337" s="1">
        <f t="shared" si="18"/>
        <v>2</v>
      </c>
      <c r="D337" s="15">
        <v>332</v>
      </c>
      <c r="E337" s="13">
        <f t="shared" si="19"/>
        <v>0.2674417288</v>
      </c>
      <c r="BC337" s="13">
        <f t="shared" si="17"/>
        <v>0.2674417288</v>
      </c>
    </row>
    <row r="338" spans="1:55" x14ac:dyDescent="0.25">
      <c r="A338" s="15">
        <v>333</v>
      </c>
      <c r="B338">
        <v>0.26873997259999999</v>
      </c>
      <c r="C338" s="1">
        <f t="shared" si="18"/>
        <v>2</v>
      </c>
      <c r="D338" s="15">
        <v>333</v>
      </c>
      <c r="E338" s="13">
        <f t="shared" si="19"/>
        <v>0.26873997259999999</v>
      </c>
      <c r="BC338" s="13">
        <f t="shared" si="17"/>
        <v>0.26873997259999999</v>
      </c>
    </row>
    <row r="339" spans="1:55" x14ac:dyDescent="0.25">
      <c r="A339" s="15">
        <v>334</v>
      </c>
      <c r="B339">
        <v>0.27002452159999901</v>
      </c>
      <c r="C339" s="1">
        <f t="shared" si="18"/>
        <v>2</v>
      </c>
      <c r="D339" s="15">
        <v>334</v>
      </c>
      <c r="E339" s="13">
        <f t="shared" si="19"/>
        <v>0.27002452159999901</v>
      </c>
      <c r="BC339" s="13">
        <f t="shared" si="17"/>
        <v>0.27002452159999901</v>
      </c>
    </row>
    <row r="340" spans="1:55" x14ac:dyDescent="0.25">
      <c r="A340" s="15">
        <v>335</v>
      </c>
      <c r="B340">
        <v>0.27129528139999998</v>
      </c>
      <c r="C340" s="1">
        <f t="shared" si="18"/>
        <v>2</v>
      </c>
      <c r="D340" s="15">
        <v>335</v>
      </c>
      <c r="E340" s="13">
        <f t="shared" si="19"/>
        <v>0.27129528139999998</v>
      </c>
      <c r="BC340" s="13">
        <f t="shared" si="17"/>
        <v>0.27129528139999998</v>
      </c>
    </row>
    <row r="341" spans="1:55" x14ac:dyDescent="0.25">
      <c r="A341" s="15">
        <v>336</v>
      </c>
      <c r="B341">
        <v>0.27255216139999999</v>
      </c>
      <c r="C341" s="1">
        <f t="shared" si="18"/>
        <v>2</v>
      </c>
      <c r="D341" s="15">
        <v>336</v>
      </c>
      <c r="E341" s="13">
        <f t="shared" si="19"/>
        <v>0.27255216139999999</v>
      </c>
      <c r="BC341" s="13">
        <f t="shared" si="17"/>
        <v>0.27255216139999999</v>
      </c>
    </row>
    <row r="342" spans="1:55" x14ac:dyDescent="0.25">
      <c r="A342" s="15">
        <v>337</v>
      </c>
      <c r="B342">
        <v>0.273795075</v>
      </c>
      <c r="C342" s="1">
        <f t="shared" si="18"/>
        <v>2</v>
      </c>
      <c r="D342" s="15">
        <v>337</v>
      </c>
      <c r="E342" s="13">
        <f t="shared" si="19"/>
        <v>0.273795075</v>
      </c>
      <c r="BC342" s="13">
        <f t="shared" si="17"/>
        <v>0.273795075</v>
      </c>
    </row>
    <row r="343" spans="1:55" x14ac:dyDescent="0.25">
      <c r="A343" s="15">
        <v>338</v>
      </c>
      <c r="B343">
        <v>0.27502393959999999</v>
      </c>
      <c r="C343" s="1">
        <f t="shared" si="18"/>
        <v>2</v>
      </c>
      <c r="D343" s="15">
        <v>338</v>
      </c>
      <c r="E343" s="13">
        <f t="shared" si="19"/>
        <v>0.27502393959999999</v>
      </c>
      <c r="BC343" s="13">
        <f t="shared" si="17"/>
        <v>0.27502393959999999</v>
      </c>
    </row>
    <row r="344" spans="1:55" x14ac:dyDescent="0.25">
      <c r="A344" s="15">
        <v>339</v>
      </c>
      <c r="B344">
        <v>0.27623867659999901</v>
      </c>
      <c r="C344" s="1">
        <f t="shared" si="18"/>
        <v>2</v>
      </c>
      <c r="D344" s="15">
        <v>339</v>
      </c>
      <c r="E344" s="13">
        <f t="shared" si="19"/>
        <v>0.27623867659999901</v>
      </c>
      <c r="BC344" s="13">
        <f t="shared" si="17"/>
        <v>0.27623867659999901</v>
      </c>
    </row>
    <row r="345" spans="1:55" x14ac:dyDescent="0.25">
      <c r="A345" s="15">
        <v>340</v>
      </c>
      <c r="B345">
        <v>0.27743921160000001</v>
      </c>
      <c r="C345" s="1">
        <f t="shared" si="18"/>
        <v>2</v>
      </c>
      <c r="D345" s="15">
        <v>340</v>
      </c>
      <c r="E345" s="13">
        <f t="shared" si="19"/>
        <v>0.27743921160000001</v>
      </c>
      <c r="BC345" s="13">
        <f t="shared" si="17"/>
        <v>0.27743921160000001</v>
      </c>
    </row>
    <row r="346" spans="1:55" x14ac:dyDescent="0.25">
      <c r="A346" s="15">
        <v>341</v>
      </c>
      <c r="B346">
        <v>0.27862547380000002</v>
      </c>
      <c r="C346" s="1">
        <f t="shared" si="18"/>
        <v>2</v>
      </c>
      <c r="D346" s="15">
        <v>341</v>
      </c>
      <c r="E346" s="13">
        <f t="shared" si="19"/>
        <v>0.27862547380000002</v>
      </c>
      <c r="BC346" s="13">
        <f t="shared" si="17"/>
        <v>0.27862547380000002</v>
      </c>
    </row>
    <row r="347" spans="1:55" x14ac:dyDescent="0.25">
      <c r="A347" s="15">
        <v>342</v>
      </c>
      <c r="B347">
        <v>0.27979739640000001</v>
      </c>
      <c r="C347" s="1">
        <f t="shared" si="18"/>
        <v>2</v>
      </c>
      <c r="D347" s="15">
        <v>342</v>
      </c>
      <c r="E347" s="13">
        <f t="shared" si="19"/>
        <v>0.27979739640000001</v>
      </c>
      <c r="BC347" s="13">
        <f t="shared" si="17"/>
        <v>0.27979739640000001</v>
      </c>
    </row>
    <row r="348" spans="1:55" x14ac:dyDescent="0.25">
      <c r="A348" s="15">
        <v>343</v>
      </c>
      <c r="B348">
        <v>0.28095491619999902</v>
      </c>
      <c r="C348" s="1">
        <f t="shared" si="18"/>
        <v>2</v>
      </c>
      <c r="D348" s="15">
        <v>343</v>
      </c>
      <c r="E348" s="13">
        <f t="shared" si="19"/>
        <v>0.28095491619999902</v>
      </c>
      <c r="BC348" s="13">
        <f t="shared" si="17"/>
        <v>0.28095491619999902</v>
      </c>
    </row>
    <row r="349" spans="1:55" x14ac:dyDescent="0.25">
      <c r="A349" s="15">
        <v>344</v>
      </c>
      <c r="B349">
        <v>0.28209797379999901</v>
      </c>
      <c r="C349" s="1">
        <f t="shared" si="18"/>
        <v>2</v>
      </c>
      <c r="D349" s="15">
        <v>344</v>
      </c>
      <c r="E349" s="13">
        <f t="shared" si="19"/>
        <v>0.28209797379999901</v>
      </c>
      <c r="BC349" s="13">
        <f t="shared" si="17"/>
        <v>0.28209797379999901</v>
      </c>
    </row>
    <row r="350" spans="1:55" x14ac:dyDescent="0.25">
      <c r="A350" s="15">
        <v>345</v>
      </c>
      <c r="B350">
        <v>0.28322651399999998</v>
      </c>
      <c r="C350" s="1">
        <f t="shared" si="18"/>
        <v>2</v>
      </c>
      <c r="D350" s="15">
        <v>345</v>
      </c>
      <c r="E350" s="13">
        <f t="shared" si="19"/>
        <v>0.28322651399999998</v>
      </c>
      <c r="BC350" s="13">
        <f t="shared" si="17"/>
        <v>0.28322651399999998</v>
      </c>
    </row>
    <row r="351" spans="1:55" x14ac:dyDescent="0.25">
      <c r="A351" s="15">
        <v>346</v>
      </c>
      <c r="B351">
        <v>0.2843404846</v>
      </c>
      <c r="C351" s="1">
        <f t="shared" si="18"/>
        <v>2</v>
      </c>
      <c r="D351" s="15">
        <v>346</v>
      </c>
      <c r="E351" s="13">
        <f t="shared" si="19"/>
        <v>0.2843404846</v>
      </c>
      <c r="BC351" s="13">
        <f t="shared" si="17"/>
        <v>0.2843404846</v>
      </c>
    </row>
    <row r="352" spans="1:55" x14ac:dyDescent="0.25">
      <c r="A352" s="15">
        <v>347</v>
      </c>
      <c r="B352">
        <v>0.28543983740000001</v>
      </c>
      <c r="C352" s="1">
        <f t="shared" si="18"/>
        <v>2</v>
      </c>
      <c r="D352" s="15">
        <v>347</v>
      </c>
      <c r="E352" s="13">
        <f t="shared" si="19"/>
        <v>0.28543983740000001</v>
      </c>
      <c r="BC352" s="13">
        <f t="shared" si="17"/>
        <v>0.28543983740000001</v>
      </c>
    </row>
    <row r="353" spans="1:55" x14ac:dyDescent="0.25">
      <c r="A353" s="15">
        <v>348</v>
      </c>
      <c r="B353">
        <v>0.28652452759999902</v>
      </c>
      <c r="C353" s="1">
        <f t="shared" si="18"/>
        <v>2</v>
      </c>
      <c r="D353" s="15">
        <v>348</v>
      </c>
      <c r="E353" s="13">
        <f t="shared" si="19"/>
        <v>0.28652452759999902</v>
      </c>
      <c r="BC353" s="13">
        <f t="shared" si="17"/>
        <v>0.28652452759999902</v>
      </c>
    </row>
    <row r="354" spans="1:55" x14ac:dyDescent="0.25">
      <c r="A354" s="15">
        <v>349</v>
      </c>
      <c r="B354">
        <v>0.28759451419999998</v>
      </c>
      <c r="C354" s="1">
        <f t="shared" si="18"/>
        <v>2</v>
      </c>
      <c r="D354" s="15">
        <v>349</v>
      </c>
      <c r="E354" s="13">
        <f t="shared" si="19"/>
        <v>0.28759451419999998</v>
      </c>
      <c r="BC354" s="13">
        <f t="shared" si="17"/>
        <v>0.28759451419999998</v>
      </c>
    </row>
    <row r="355" spans="1:55" x14ac:dyDescent="0.25">
      <c r="A355" s="15">
        <v>350</v>
      </c>
      <c r="B355">
        <v>0.28864975939999998</v>
      </c>
      <c r="C355" s="1">
        <f t="shared" si="18"/>
        <v>2</v>
      </c>
      <c r="D355" s="15">
        <v>350</v>
      </c>
      <c r="E355" s="13">
        <f t="shared" si="19"/>
        <v>0.28864975939999998</v>
      </c>
      <c r="BC355" s="13">
        <f t="shared" si="17"/>
        <v>0.28864975939999998</v>
      </c>
    </row>
    <row r="356" spans="1:55" x14ac:dyDescent="0.25">
      <c r="A356" s="15">
        <v>351</v>
      </c>
      <c r="B356">
        <v>0.2896902288</v>
      </c>
      <c r="C356" s="1">
        <f t="shared" si="18"/>
        <v>2</v>
      </c>
      <c r="D356" s="15">
        <v>351</v>
      </c>
      <c r="E356" s="13">
        <f t="shared" si="19"/>
        <v>0.2896902288</v>
      </c>
      <c r="BC356" s="13">
        <f t="shared" si="17"/>
        <v>0.2896902288</v>
      </c>
    </row>
    <row r="357" spans="1:55" x14ac:dyDescent="0.25">
      <c r="A357" s="15">
        <v>352</v>
      </c>
      <c r="B357">
        <v>0.29071589199999998</v>
      </c>
      <c r="C357" s="1">
        <f t="shared" si="18"/>
        <v>2</v>
      </c>
      <c r="D357" s="15">
        <v>352</v>
      </c>
      <c r="E357" s="13">
        <f t="shared" si="19"/>
        <v>0.29071589199999998</v>
      </c>
      <c r="BC357" s="13">
        <f t="shared" si="17"/>
        <v>0.29071589199999998</v>
      </c>
    </row>
    <row r="358" spans="1:55" x14ac:dyDescent="0.25">
      <c r="A358" s="15">
        <v>353</v>
      </c>
      <c r="B358">
        <v>0.29172672119999998</v>
      </c>
      <c r="C358" s="1">
        <f t="shared" si="18"/>
        <v>2</v>
      </c>
      <c r="D358" s="15">
        <v>353</v>
      </c>
      <c r="E358" s="13">
        <f t="shared" si="19"/>
        <v>0.29172672119999998</v>
      </c>
      <c r="BC358" s="13">
        <f t="shared" si="17"/>
        <v>0.29172672119999998</v>
      </c>
    </row>
    <row r="359" spans="1:55" x14ac:dyDescent="0.25">
      <c r="A359" s="15">
        <v>354</v>
      </c>
      <c r="B359">
        <v>0.29272269199999901</v>
      </c>
      <c r="C359" s="1">
        <f t="shared" si="18"/>
        <v>2</v>
      </c>
      <c r="D359" s="15">
        <v>354</v>
      </c>
      <c r="E359" s="13">
        <f t="shared" si="19"/>
        <v>0.29272269199999901</v>
      </c>
      <c r="BC359" s="13">
        <f t="shared" si="17"/>
        <v>0.29272269199999901</v>
      </c>
    </row>
    <row r="360" spans="1:55" x14ac:dyDescent="0.25">
      <c r="A360" s="15">
        <v>355</v>
      </c>
      <c r="B360">
        <v>0.29370378359999999</v>
      </c>
      <c r="C360" s="1">
        <f t="shared" si="18"/>
        <v>2</v>
      </c>
      <c r="D360" s="15">
        <v>355</v>
      </c>
      <c r="E360" s="13">
        <f t="shared" si="19"/>
        <v>0.29370378359999999</v>
      </c>
      <c r="BC360" s="13">
        <f t="shared" si="17"/>
        <v>0.29370378359999999</v>
      </c>
    </row>
    <row r="361" spans="1:55" x14ac:dyDescent="0.25">
      <c r="A361" s="15">
        <v>356</v>
      </c>
      <c r="B361">
        <v>0.29466997819999902</v>
      </c>
      <c r="C361" s="1">
        <f t="shared" si="18"/>
        <v>2</v>
      </c>
      <c r="D361" s="15">
        <v>356</v>
      </c>
      <c r="E361" s="13">
        <f t="shared" si="19"/>
        <v>0.29466997819999902</v>
      </c>
      <c r="BC361" s="13">
        <f t="shared" si="17"/>
        <v>0.29466997819999902</v>
      </c>
    </row>
    <row r="362" spans="1:55" x14ac:dyDescent="0.25">
      <c r="A362" s="15">
        <v>357</v>
      </c>
      <c r="B362">
        <v>0.29562126119999999</v>
      </c>
      <c r="C362" s="1">
        <f t="shared" si="18"/>
        <v>2</v>
      </c>
      <c r="D362" s="15">
        <v>357</v>
      </c>
      <c r="E362" s="13">
        <f t="shared" si="19"/>
        <v>0.29562126119999999</v>
      </c>
      <c r="BC362" s="13">
        <f t="shared" si="17"/>
        <v>0.29562126119999999</v>
      </c>
    </row>
    <row r="363" spans="1:55" x14ac:dyDescent="0.25">
      <c r="A363" s="15">
        <v>358</v>
      </c>
      <c r="B363">
        <v>0.29655762079999998</v>
      </c>
      <c r="C363" s="1">
        <f t="shared" si="18"/>
        <v>2</v>
      </c>
      <c r="D363" s="15">
        <v>358</v>
      </c>
      <c r="E363" s="13">
        <f t="shared" si="19"/>
        <v>0.29655762079999998</v>
      </c>
      <c r="BC363" s="13">
        <f t="shared" si="17"/>
        <v>0.29655762079999998</v>
      </c>
    </row>
    <row r="364" spans="1:55" x14ac:dyDescent="0.25">
      <c r="A364" s="15">
        <v>359</v>
      </c>
      <c r="B364">
        <v>0.29747904859999902</v>
      </c>
      <c r="C364" s="1">
        <f t="shared" si="18"/>
        <v>2</v>
      </c>
      <c r="D364" s="15">
        <v>359</v>
      </c>
      <c r="E364" s="13">
        <f t="shared" si="19"/>
        <v>0.29747904859999902</v>
      </c>
      <c r="BC364" s="13">
        <f t="shared" si="17"/>
        <v>0.29747904859999902</v>
      </c>
    </row>
    <row r="365" spans="1:55" x14ac:dyDescent="0.25">
      <c r="A365" s="15">
        <v>360</v>
      </c>
      <c r="B365">
        <v>0.29838553899999998</v>
      </c>
      <c r="C365" s="1">
        <f t="shared" si="18"/>
        <v>2</v>
      </c>
      <c r="D365" s="15">
        <v>360</v>
      </c>
      <c r="E365" s="13">
        <f t="shared" si="19"/>
        <v>0.29838553899999998</v>
      </c>
      <c r="BC365" s="13">
        <f t="shared" si="17"/>
        <v>0.29838553899999998</v>
      </c>
    </row>
    <row r="366" spans="1:55" x14ac:dyDescent="0.25">
      <c r="A366" s="15">
        <v>361</v>
      </c>
      <c r="B366">
        <v>0.29927708920000001</v>
      </c>
      <c r="C366" s="1">
        <f t="shared" si="18"/>
        <v>2</v>
      </c>
      <c r="D366" s="15">
        <v>361</v>
      </c>
      <c r="E366" s="13">
        <f t="shared" si="19"/>
        <v>0.29927708920000001</v>
      </c>
      <c r="BC366" s="13">
        <f t="shared" si="17"/>
        <v>0.29927708920000001</v>
      </c>
    </row>
    <row r="367" spans="1:55" x14ac:dyDescent="0.25">
      <c r="A367" s="15">
        <v>362</v>
      </c>
      <c r="B367">
        <v>0.30015369959999999</v>
      </c>
      <c r="C367" s="1">
        <f t="shared" si="18"/>
        <v>2</v>
      </c>
      <c r="D367" s="15">
        <v>362</v>
      </c>
      <c r="E367" s="13">
        <f t="shared" si="19"/>
        <v>0.30015369959999999</v>
      </c>
      <c r="BC367" s="13">
        <f t="shared" si="17"/>
        <v>0.30015369959999999</v>
      </c>
    </row>
    <row r="368" spans="1:55" x14ac:dyDescent="0.25">
      <c r="A368" s="15">
        <v>363</v>
      </c>
      <c r="B368">
        <v>0.30101537299999997</v>
      </c>
      <c r="C368" s="1">
        <f t="shared" si="18"/>
        <v>2</v>
      </c>
      <c r="D368" s="15">
        <v>363</v>
      </c>
      <c r="E368" s="13">
        <f t="shared" si="19"/>
        <v>0.30101537299999997</v>
      </c>
      <c r="BC368" s="13">
        <f t="shared" si="17"/>
        <v>0.30101537299999997</v>
      </c>
    </row>
    <row r="369" spans="1:55" x14ac:dyDescent="0.25">
      <c r="A369" s="15">
        <v>364</v>
      </c>
      <c r="B369">
        <v>0.30186211559999998</v>
      </c>
      <c r="C369" s="1">
        <f t="shared" si="18"/>
        <v>2</v>
      </c>
      <c r="D369" s="15">
        <v>364</v>
      </c>
      <c r="E369" s="13">
        <f t="shared" si="19"/>
        <v>0.30186211559999998</v>
      </c>
      <c r="BC369" s="13">
        <f t="shared" si="17"/>
        <v>0.30186211559999998</v>
      </c>
    </row>
    <row r="370" spans="1:55" x14ac:dyDescent="0.25">
      <c r="A370" s="15">
        <v>365</v>
      </c>
      <c r="B370">
        <v>0.30269393579999998</v>
      </c>
      <c r="C370" s="1">
        <f t="shared" si="18"/>
        <v>2</v>
      </c>
      <c r="D370" s="15">
        <v>365</v>
      </c>
      <c r="E370" s="13">
        <f t="shared" si="19"/>
        <v>0.30269393579999998</v>
      </c>
      <c r="BC370" s="13">
        <f t="shared" si="17"/>
        <v>0.30269393579999998</v>
      </c>
    </row>
    <row r="371" spans="1:55" x14ac:dyDescent="0.25">
      <c r="A371" s="15">
        <v>366</v>
      </c>
      <c r="B371">
        <v>0.30351084479999901</v>
      </c>
      <c r="C371" s="1">
        <f t="shared" si="18"/>
        <v>2</v>
      </c>
      <c r="D371" s="15">
        <v>366</v>
      </c>
      <c r="E371" s="13">
        <f t="shared" si="19"/>
        <v>0.30351084479999901</v>
      </c>
      <c r="BC371" s="13">
        <f t="shared" si="17"/>
        <v>0.30351084479999901</v>
      </c>
    </row>
    <row r="372" spans="1:55" x14ac:dyDescent="0.25">
      <c r="A372" s="15">
        <v>367</v>
      </c>
      <c r="B372">
        <v>0.3043128564</v>
      </c>
      <c r="C372" s="1">
        <f t="shared" si="18"/>
        <v>2</v>
      </c>
      <c r="D372" s="15">
        <v>367</v>
      </c>
      <c r="E372" s="13">
        <f t="shared" si="19"/>
        <v>0.3043128564</v>
      </c>
      <c r="BC372" s="13">
        <f t="shared" si="17"/>
        <v>0.3043128564</v>
      </c>
    </row>
    <row r="373" spans="1:55" x14ac:dyDescent="0.25">
      <c r="A373" s="15">
        <v>368</v>
      </c>
      <c r="B373">
        <v>0.30509998699999902</v>
      </c>
      <c r="C373" s="1">
        <f t="shared" si="18"/>
        <v>2</v>
      </c>
      <c r="D373" s="15">
        <v>368</v>
      </c>
      <c r="E373" s="13">
        <f t="shared" si="19"/>
        <v>0.30509998699999902</v>
      </c>
      <c r="BC373" s="13">
        <f t="shared" si="17"/>
        <v>0.30509998699999902</v>
      </c>
    </row>
    <row r="374" spans="1:55" x14ac:dyDescent="0.25">
      <c r="A374" s="15">
        <v>369</v>
      </c>
      <c r="B374">
        <v>0.30587225559999998</v>
      </c>
      <c r="C374" s="1">
        <f t="shared" si="18"/>
        <v>2</v>
      </c>
      <c r="D374" s="15">
        <v>369</v>
      </c>
      <c r="E374" s="13">
        <f t="shared" si="19"/>
        <v>0.30587225559999998</v>
      </c>
      <c r="BC374" s="13">
        <f t="shared" si="17"/>
        <v>0.30587225559999998</v>
      </c>
    </row>
    <row r="375" spans="1:55" x14ac:dyDescent="0.25">
      <c r="A375" s="15">
        <v>370</v>
      </c>
      <c r="B375">
        <v>0.30662968359999998</v>
      </c>
      <c r="C375" s="1">
        <f t="shared" si="18"/>
        <v>2</v>
      </c>
      <c r="D375" s="15">
        <v>370</v>
      </c>
      <c r="E375" s="13">
        <f t="shared" si="19"/>
        <v>0.30662968359999998</v>
      </c>
      <c r="BC375" s="13">
        <f t="shared" si="17"/>
        <v>0.30662968359999998</v>
      </c>
    </row>
    <row r="376" spans="1:55" x14ac:dyDescent="0.25">
      <c r="A376" s="15">
        <v>371</v>
      </c>
      <c r="B376">
        <v>0.3073722948</v>
      </c>
      <c r="C376" s="1">
        <f t="shared" si="18"/>
        <v>2</v>
      </c>
      <c r="D376" s="15">
        <v>371</v>
      </c>
      <c r="E376" s="13">
        <f t="shared" si="19"/>
        <v>0.3073722948</v>
      </c>
      <c r="BC376" s="13">
        <f t="shared" si="17"/>
        <v>0.3073722948</v>
      </c>
    </row>
    <row r="377" spans="1:55" x14ac:dyDescent="0.25">
      <c r="A377" s="15">
        <v>372</v>
      </c>
      <c r="B377">
        <v>0.30810011519999903</v>
      </c>
      <c r="C377" s="1">
        <f t="shared" si="18"/>
        <v>2</v>
      </c>
      <c r="D377" s="15">
        <v>372</v>
      </c>
      <c r="E377" s="13">
        <f t="shared" si="19"/>
        <v>0.30810011519999903</v>
      </c>
      <c r="BC377" s="13">
        <f t="shared" si="17"/>
        <v>0.30810011519999903</v>
      </c>
    </row>
    <row r="378" spans="1:55" x14ac:dyDescent="0.25">
      <c r="A378" s="15">
        <v>373</v>
      </c>
      <c r="B378">
        <v>0.30881317339999997</v>
      </c>
      <c r="C378" s="1">
        <f t="shared" si="18"/>
        <v>2</v>
      </c>
      <c r="D378" s="15">
        <v>373</v>
      </c>
      <c r="E378" s="13">
        <f t="shared" si="19"/>
        <v>0.30881317339999997</v>
      </c>
      <c r="BC378" s="13">
        <f t="shared" si="17"/>
        <v>0.30881317339999997</v>
      </c>
    </row>
    <row r="379" spans="1:55" x14ac:dyDescent="0.25">
      <c r="A379" s="15">
        <v>374</v>
      </c>
      <c r="B379">
        <v>0.30951150039999997</v>
      </c>
      <c r="C379" s="1">
        <f t="shared" si="18"/>
        <v>2</v>
      </c>
      <c r="D379" s="15">
        <v>374</v>
      </c>
      <c r="E379" s="13">
        <f t="shared" si="19"/>
        <v>0.30951150039999997</v>
      </c>
      <c r="BC379" s="13">
        <f t="shared" si="17"/>
        <v>0.30951150039999997</v>
      </c>
    </row>
    <row r="380" spans="1:55" x14ac:dyDescent="0.25">
      <c r="A380" s="15">
        <v>375</v>
      </c>
      <c r="B380">
        <v>0.31019512859999998</v>
      </c>
      <c r="C380" s="1">
        <f t="shared" si="18"/>
        <v>2</v>
      </c>
      <c r="D380" s="15">
        <v>375</v>
      </c>
      <c r="E380" s="13">
        <f t="shared" si="19"/>
        <v>0.31019512859999998</v>
      </c>
      <c r="BC380" s="13">
        <f t="shared" si="17"/>
        <v>0.31019512859999998</v>
      </c>
    </row>
    <row r="381" spans="1:55" x14ac:dyDescent="0.25">
      <c r="A381" s="15">
        <v>376</v>
      </c>
      <c r="B381">
        <v>0.3108640936</v>
      </c>
      <c r="C381" s="1">
        <f t="shared" si="18"/>
        <v>2</v>
      </c>
      <c r="D381" s="15">
        <v>376</v>
      </c>
      <c r="E381" s="13">
        <f t="shared" si="19"/>
        <v>0.3108640936</v>
      </c>
      <c r="BC381" s="13">
        <f t="shared" si="17"/>
        <v>0.3108640936</v>
      </c>
    </row>
    <row r="382" spans="1:55" x14ac:dyDescent="0.25">
      <c r="A382" s="15">
        <v>377</v>
      </c>
      <c r="B382">
        <v>0.31151843259999901</v>
      </c>
      <c r="C382" s="1">
        <f t="shared" si="18"/>
        <v>2</v>
      </c>
      <c r="D382" s="15">
        <v>377</v>
      </c>
      <c r="E382" s="13">
        <f t="shared" si="19"/>
        <v>0.31151843259999901</v>
      </c>
      <c r="BC382" s="13">
        <f t="shared" si="17"/>
        <v>0.31151843259999901</v>
      </c>
    </row>
    <row r="383" spans="1:55" x14ac:dyDescent="0.25">
      <c r="A383" s="15">
        <v>378</v>
      </c>
      <c r="B383">
        <v>0.3121581846</v>
      </c>
      <c r="C383" s="1">
        <f t="shared" si="18"/>
        <v>2</v>
      </c>
      <c r="D383" s="15">
        <v>378</v>
      </c>
      <c r="E383" s="13">
        <f t="shared" si="19"/>
        <v>0.3121581846</v>
      </c>
      <c r="BC383" s="13">
        <f t="shared" si="17"/>
        <v>0.3121581846</v>
      </c>
    </row>
    <row r="384" spans="1:55" x14ac:dyDescent="0.25">
      <c r="A384" s="15">
        <v>379</v>
      </c>
      <c r="B384">
        <v>0.31278339119999998</v>
      </c>
      <c r="C384" s="1">
        <f t="shared" si="18"/>
        <v>2</v>
      </c>
      <c r="D384" s="15">
        <v>379</v>
      </c>
      <c r="E384" s="13">
        <f t="shared" si="19"/>
        <v>0.31278339119999998</v>
      </c>
      <c r="BC384" s="13">
        <f t="shared" si="17"/>
        <v>0.31278339119999998</v>
      </c>
    </row>
    <row r="385" spans="1:55" x14ac:dyDescent="0.25">
      <c r="A385" s="15">
        <v>380</v>
      </c>
      <c r="B385">
        <v>0.31339409559999998</v>
      </c>
      <c r="C385" s="1">
        <f t="shared" si="18"/>
        <v>2</v>
      </c>
      <c r="D385" s="15">
        <v>380</v>
      </c>
      <c r="E385" s="13">
        <f t="shared" si="19"/>
        <v>0.31339409559999998</v>
      </c>
      <c r="BC385" s="13">
        <f t="shared" si="17"/>
        <v>0.31339409559999998</v>
      </c>
    </row>
    <row r="386" spans="1:55" x14ac:dyDescent="0.25">
      <c r="A386" s="15">
        <v>381</v>
      </c>
      <c r="B386">
        <v>0.31399034300000001</v>
      </c>
      <c r="C386" s="1">
        <f t="shared" si="18"/>
        <v>2</v>
      </c>
      <c r="D386" s="15">
        <v>381</v>
      </c>
      <c r="E386" s="13">
        <f t="shared" si="19"/>
        <v>0.31399034300000001</v>
      </c>
      <c r="BC386" s="13">
        <f t="shared" si="17"/>
        <v>0.31399034300000001</v>
      </c>
    </row>
    <row r="387" spans="1:55" x14ac:dyDescent="0.25">
      <c r="A387" s="15">
        <v>382</v>
      </c>
      <c r="B387">
        <v>0.31457218059999997</v>
      </c>
      <c r="C387" s="1">
        <f t="shared" si="18"/>
        <v>2</v>
      </c>
      <c r="D387" s="15">
        <v>382</v>
      </c>
      <c r="E387" s="13">
        <f t="shared" si="19"/>
        <v>0.31457218059999997</v>
      </c>
      <c r="BC387" s="13">
        <f t="shared" si="17"/>
        <v>0.31457218059999997</v>
      </c>
    </row>
    <row r="388" spans="1:55" x14ac:dyDescent="0.25">
      <c r="A388" s="15">
        <v>383</v>
      </c>
      <c r="B388">
        <v>0.31513965719999998</v>
      </c>
      <c r="C388" s="1">
        <f t="shared" si="18"/>
        <v>2</v>
      </c>
      <c r="D388" s="15">
        <v>383</v>
      </c>
      <c r="E388" s="13">
        <f t="shared" si="19"/>
        <v>0.31513965719999998</v>
      </c>
      <c r="BC388" s="13">
        <f t="shared" si="17"/>
        <v>0.31513965719999998</v>
      </c>
    </row>
    <row r="389" spans="1:55" x14ac:dyDescent="0.25">
      <c r="A389" s="15">
        <v>384</v>
      </c>
      <c r="B389">
        <v>0.31569282339999899</v>
      </c>
      <c r="C389" s="1">
        <f t="shared" si="18"/>
        <v>2</v>
      </c>
      <c r="D389" s="15">
        <v>384</v>
      </c>
      <c r="E389" s="13">
        <f t="shared" si="19"/>
        <v>0.31569282339999899</v>
      </c>
      <c r="BC389" s="13">
        <f t="shared" ref="BC389:BC452" si="20">B389</f>
        <v>0.31569282339999899</v>
      </c>
    </row>
    <row r="390" spans="1:55" x14ac:dyDescent="0.25">
      <c r="A390" s="15">
        <v>385</v>
      </c>
      <c r="B390">
        <v>0.31623173179999903</v>
      </c>
      <c r="C390" s="1">
        <f t="shared" ref="C390:C453" si="21">IF(ROW()-$C$4&lt;=$C$2,1,2)</f>
        <v>2</v>
      </c>
      <c r="D390" s="15">
        <v>385</v>
      </c>
      <c r="E390" s="13">
        <f t="shared" ref="E390:E453" si="22">B390</f>
        <v>0.31623173179999903</v>
      </c>
      <c r="BC390" s="13">
        <f t="shared" si="20"/>
        <v>0.31623173179999903</v>
      </c>
    </row>
    <row r="391" spans="1:55" x14ac:dyDescent="0.25">
      <c r="A391" s="15">
        <v>386</v>
      </c>
      <c r="B391">
        <v>0.31675643660000002</v>
      </c>
      <c r="C391" s="1">
        <f t="shared" si="21"/>
        <v>2</v>
      </c>
      <c r="D391" s="15">
        <v>386</v>
      </c>
      <c r="E391" s="13">
        <f t="shared" si="22"/>
        <v>0.31675643660000002</v>
      </c>
      <c r="BC391" s="13">
        <f t="shared" si="20"/>
        <v>0.31675643660000002</v>
      </c>
    </row>
    <row r="392" spans="1:55" x14ac:dyDescent="0.25">
      <c r="A392" s="15">
        <v>387</v>
      </c>
      <c r="B392">
        <v>0.31726699359999999</v>
      </c>
      <c r="C392" s="1">
        <f t="shared" si="21"/>
        <v>2</v>
      </c>
      <c r="D392" s="15">
        <v>387</v>
      </c>
      <c r="E392" s="13">
        <f t="shared" si="22"/>
        <v>0.31726699359999999</v>
      </c>
      <c r="BC392" s="13">
        <f t="shared" si="20"/>
        <v>0.31726699359999999</v>
      </c>
    </row>
    <row r="393" spans="1:55" x14ac:dyDescent="0.25">
      <c r="A393" s="15">
        <v>388</v>
      </c>
      <c r="B393">
        <v>0.31776345979999998</v>
      </c>
      <c r="C393" s="1">
        <f t="shared" si="21"/>
        <v>2</v>
      </c>
      <c r="D393" s="15">
        <v>388</v>
      </c>
      <c r="E393" s="13">
        <f t="shared" si="22"/>
        <v>0.31776345979999998</v>
      </c>
      <c r="BC393" s="13">
        <f t="shared" si="20"/>
        <v>0.31776345979999998</v>
      </c>
    </row>
    <row r="394" spans="1:55" x14ac:dyDescent="0.25">
      <c r="A394" s="15">
        <v>389</v>
      </c>
      <c r="B394">
        <v>0.31824589459999902</v>
      </c>
      <c r="C394" s="1">
        <f t="shared" si="21"/>
        <v>2</v>
      </c>
      <c r="D394" s="15">
        <v>389</v>
      </c>
      <c r="E394" s="13">
        <f t="shared" si="22"/>
        <v>0.31824589459999902</v>
      </c>
      <c r="BC394" s="13">
        <f t="shared" si="20"/>
        <v>0.31824589459999902</v>
      </c>
    </row>
    <row r="395" spans="1:55" x14ac:dyDescent="0.25">
      <c r="A395" s="15">
        <v>390</v>
      </c>
      <c r="B395">
        <v>0.31871435819999999</v>
      </c>
      <c r="C395" s="1">
        <f t="shared" si="21"/>
        <v>2</v>
      </c>
      <c r="D395" s="15">
        <v>390</v>
      </c>
      <c r="E395" s="13">
        <f t="shared" si="22"/>
        <v>0.31871435819999999</v>
      </c>
      <c r="BC395" s="13">
        <f t="shared" si="20"/>
        <v>0.31871435819999999</v>
      </c>
    </row>
    <row r="396" spans="1:55" x14ac:dyDescent="0.25">
      <c r="A396" s="15">
        <v>391</v>
      </c>
      <c r="B396">
        <v>0.31916891259999902</v>
      </c>
      <c r="C396" s="1">
        <f t="shared" si="21"/>
        <v>2</v>
      </c>
      <c r="D396" s="15">
        <v>391</v>
      </c>
      <c r="E396" s="13">
        <f t="shared" si="22"/>
        <v>0.31916891259999902</v>
      </c>
      <c r="BC396" s="13">
        <f t="shared" si="20"/>
        <v>0.31916891259999902</v>
      </c>
    </row>
    <row r="397" spans="1:55" x14ac:dyDescent="0.25">
      <c r="A397" s="15">
        <v>392</v>
      </c>
      <c r="B397">
        <v>0.31960962099999901</v>
      </c>
      <c r="C397" s="1">
        <f t="shared" si="21"/>
        <v>2</v>
      </c>
      <c r="D397" s="15">
        <v>392</v>
      </c>
      <c r="E397" s="13">
        <f t="shared" si="22"/>
        <v>0.31960962099999901</v>
      </c>
      <c r="BC397" s="13">
        <f t="shared" si="20"/>
        <v>0.31960962099999901</v>
      </c>
    </row>
    <row r="398" spans="1:55" x14ac:dyDescent="0.25">
      <c r="A398" s="15">
        <v>393</v>
      </c>
      <c r="B398">
        <v>0.32003654819999899</v>
      </c>
      <c r="C398" s="1">
        <f t="shared" si="21"/>
        <v>2</v>
      </c>
      <c r="D398" s="15">
        <v>393</v>
      </c>
      <c r="E398" s="13">
        <f t="shared" si="22"/>
        <v>0.32003654819999899</v>
      </c>
      <c r="BC398" s="13">
        <f t="shared" si="20"/>
        <v>0.32003654819999899</v>
      </c>
    </row>
    <row r="399" spans="1:55" x14ac:dyDescent="0.25">
      <c r="A399" s="15">
        <v>394</v>
      </c>
      <c r="B399">
        <v>0.32044976039999901</v>
      </c>
      <c r="C399" s="1">
        <f t="shared" si="21"/>
        <v>2</v>
      </c>
      <c r="D399" s="15">
        <v>394</v>
      </c>
      <c r="E399" s="13">
        <f t="shared" si="22"/>
        <v>0.32044976039999901</v>
      </c>
      <c r="BC399" s="13">
        <f t="shared" si="20"/>
        <v>0.32044976039999901</v>
      </c>
    </row>
    <row r="400" spans="1:55" x14ac:dyDescent="0.25">
      <c r="A400" s="15">
        <v>395</v>
      </c>
      <c r="B400">
        <v>0.32084932500000002</v>
      </c>
      <c r="C400" s="1">
        <f t="shared" si="21"/>
        <v>2</v>
      </c>
      <c r="D400" s="15">
        <v>395</v>
      </c>
      <c r="E400" s="13">
        <f t="shared" si="22"/>
        <v>0.32084932500000002</v>
      </c>
      <c r="BC400" s="13">
        <f t="shared" si="20"/>
        <v>0.32084932500000002</v>
      </c>
    </row>
    <row r="401" spans="1:55" x14ac:dyDescent="0.25">
      <c r="A401" s="15">
        <v>396</v>
      </c>
      <c r="B401">
        <v>0.32123531059999999</v>
      </c>
      <c r="C401" s="1">
        <f t="shared" si="21"/>
        <v>2</v>
      </c>
      <c r="D401" s="15">
        <v>396</v>
      </c>
      <c r="E401" s="13">
        <f t="shared" si="22"/>
        <v>0.32123531059999999</v>
      </c>
      <c r="BC401" s="13">
        <f t="shared" si="20"/>
        <v>0.32123531059999999</v>
      </c>
    </row>
    <row r="402" spans="1:55" x14ac:dyDescent="0.25">
      <c r="A402" s="15">
        <v>397</v>
      </c>
      <c r="B402">
        <v>0.32160778680000002</v>
      </c>
      <c r="C402" s="1">
        <f t="shared" si="21"/>
        <v>2</v>
      </c>
      <c r="D402" s="15">
        <v>397</v>
      </c>
      <c r="E402" s="13">
        <f t="shared" si="22"/>
        <v>0.32160778680000002</v>
      </c>
      <c r="BC402" s="13">
        <f t="shared" si="20"/>
        <v>0.32160778680000002</v>
      </c>
    </row>
    <row r="403" spans="1:55" x14ac:dyDescent="0.25">
      <c r="A403" s="15">
        <v>398</v>
      </c>
      <c r="B403">
        <v>0.32196682519999997</v>
      </c>
      <c r="C403" s="1">
        <f t="shared" si="21"/>
        <v>2</v>
      </c>
      <c r="D403" s="15">
        <v>398</v>
      </c>
      <c r="E403" s="13">
        <f t="shared" si="22"/>
        <v>0.32196682519999997</v>
      </c>
      <c r="BC403" s="13">
        <f t="shared" si="20"/>
        <v>0.32196682519999997</v>
      </c>
    </row>
    <row r="404" spans="1:55" x14ac:dyDescent="0.25">
      <c r="A404" s="15">
        <v>399</v>
      </c>
      <c r="B404">
        <v>0.32231249740000001</v>
      </c>
      <c r="C404" s="1">
        <f t="shared" si="21"/>
        <v>2</v>
      </c>
      <c r="D404" s="15">
        <v>399</v>
      </c>
      <c r="E404" s="13">
        <f t="shared" si="22"/>
        <v>0.32231249740000001</v>
      </c>
      <c r="BC404" s="13">
        <f t="shared" si="20"/>
        <v>0.32231249740000001</v>
      </c>
    </row>
    <row r="405" spans="1:55" x14ac:dyDescent="0.25">
      <c r="A405" s="15">
        <v>400</v>
      </c>
      <c r="B405">
        <v>0.32264487719999901</v>
      </c>
      <c r="C405" s="1">
        <f t="shared" si="21"/>
        <v>2</v>
      </c>
      <c r="D405" s="15">
        <v>400</v>
      </c>
      <c r="E405" s="13">
        <f t="shared" si="22"/>
        <v>0.32264487719999901</v>
      </c>
      <c r="BC405" s="13">
        <f t="shared" si="20"/>
        <v>0.32264487719999901</v>
      </c>
    </row>
    <row r="406" spans="1:55" x14ac:dyDescent="0.25">
      <c r="A406" s="15">
        <v>401</v>
      </c>
      <c r="B406">
        <v>0.32296403879999902</v>
      </c>
      <c r="C406" s="1">
        <f t="shared" si="21"/>
        <v>2</v>
      </c>
      <c r="D406" s="15">
        <v>401</v>
      </c>
      <c r="E406" s="13">
        <f t="shared" si="22"/>
        <v>0.32296403879999902</v>
      </c>
      <c r="BC406" s="13">
        <f t="shared" si="20"/>
        <v>0.32296403879999902</v>
      </c>
    </row>
    <row r="407" spans="1:55" x14ac:dyDescent="0.25">
      <c r="A407" s="15">
        <v>402</v>
      </c>
      <c r="B407">
        <v>0.32327005780000001</v>
      </c>
      <c r="C407" s="1">
        <f t="shared" si="21"/>
        <v>2</v>
      </c>
      <c r="D407" s="15">
        <v>402</v>
      </c>
      <c r="E407" s="13">
        <f t="shared" si="22"/>
        <v>0.32327005780000001</v>
      </c>
      <c r="BC407" s="13">
        <f t="shared" si="20"/>
        <v>0.32327005780000001</v>
      </c>
    </row>
    <row r="408" spans="1:55" x14ac:dyDescent="0.25">
      <c r="A408" s="15">
        <v>403</v>
      </c>
      <c r="B408">
        <v>0.323563010199999</v>
      </c>
      <c r="C408" s="1">
        <f t="shared" si="21"/>
        <v>2</v>
      </c>
      <c r="D408" s="15">
        <v>403</v>
      </c>
      <c r="E408" s="13">
        <f t="shared" si="22"/>
        <v>0.323563010199999</v>
      </c>
      <c r="BC408" s="13">
        <f t="shared" si="20"/>
        <v>0.323563010199999</v>
      </c>
    </row>
    <row r="409" spans="1:55" x14ac:dyDescent="0.25">
      <c r="A409" s="15">
        <v>404</v>
      </c>
      <c r="B409">
        <v>0.32384297359999997</v>
      </c>
      <c r="C409" s="1">
        <f t="shared" si="21"/>
        <v>2</v>
      </c>
      <c r="D409" s="15">
        <v>404</v>
      </c>
      <c r="E409" s="13">
        <f t="shared" si="22"/>
        <v>0.32384297359999997</v>
      </c>
      <c r="BC409" s="13">
        <f t="shared" si="20"/>
        <v>0.32384297359999997</v>
      </c>
    </row>
    <row r="410" spans="1:55" x14ac:dyDescent="0.25">
      <c r="A410" s="15">
        <v>405</v>
      </c>
      <c r="B410">
        <v>0.32411002659999999</v>
      </c>
      <c r="C410" s="1">
        <f t="shared" si="21"/>
        <v>2</v>
      </c>
      <c r="D410" s="15">
        <v>405</v>
      </c>
      <c r="E410" s="13">
        <f t="shared" si="22"/>
        <v>0.32411002659999999</v>
      </c>
      <c r="BC410" s="13">
        <f t="shared" si="20"/>
        <v>0.32411002659999999</v>
      </c>
    </row>
    <row r="411" spans="1:55" x14ac:dyDescent="0.25">
      <c r="A411" s="15">
        <v>406</v>
      </c>
      <c r="B411">
        <v>0.32436424780000001</v>
      </c>
      <c r="C411" s="1">
        <f t="shared" si="21"/>
        <v>2</v>
      </c>
      <c r="D411" s="15">
        <v>406</v>
      </c>
      <c r="E411" s="13">
        <f t="shared" si="22"/>
        <v>0.32436424780000001</v>
      </c>
      <c r="BC411" s="13">
        <f t="shared" si="20"/>
        <v>0.32436424780000001</v>
      </c>
    </row>
    <row r="412" spans="1:55" x14ac:dyDescent="0.25">
      <c r="A412" s="15">
        <v>407</v>
      </c>
      <c r="B412">
        <v>0.32460571780000003</v>
      </c>
      <c r="C412" s="1">
        <f t="shared" si="21"/>
        <v>2</v>
      </c>
      <c r="D412" s="15">
        <v>407</v>
      </c>
      <c r="E412" s="13">
        <f t="shared" si="22"/>
        <v>0.32460571780000003</v>
      </c>
      <c r="BC412" s="13">
        <f t="shared" si="20"/>
        <v>0.32460571780000003</v>
      </c>
    </row>
    <row r="413" spans="1:55" x14ac:dyDescent="0.25">
      <c r="A413" s="15">
        <v>408</v>
      </c>
      <c r="B413">
        <v>0.32483451720000001</v>
      </c>
      <c r="C413" s="1">
        <f t="shared" si="21"/>
        <v>2</v>
      </c>
      <c r="D413" s="15">
        <v>408</v>
      </c>
      <c r="E413" s="13">
        <f t="shared" si="22"/>
        <v>0.32483451720000001</v>
      </c>
      <c r="BC413" s="13">
        <f t="shared" si="20"/>
        <v>0.32483451720000001</v>
      </c>
    </row>
    <row r="414" spans="1:55" x14ac:dyDescent="0.25">
      <c r="A414" s="15">
        <v>409</v>
      </c>
      <c r="B414">
        <v>0.325050727799999</v>
      </c>
      <c r="C414" s="1">
        <f t="shared" si="21"/>
        <v>2</v>
      </c>
      <c r="D414" s="15">
        <v>409</v>
      </c>
      <c r="E414" s="13">
        <f t="shared" si="22"/>
        <v>0.325050727799999</v>
      </c>
      <c r="BC414" s="13">
        <f t="shared" si="20"/>
        <v>0.325050727799999</v>
      </c>
    </row>
    <row r="415" spans="1:55" x14ac:dyDescent="0.25">
      <c r="A415" s="15">
        <v>410</v>
      </c>
      <c r="B415">
        <v>0.32525443180000002</v>
      </c>
      <c r="C415" s="1">
        <f t="shared" si="21"/>
        <v>2</v>
      </c>
      <c r="D415" s="15">
        <v>410</v>
      </c>
      <c r="E415" s="13">
        <f t="shared" si="22"/>
        <v>0.32525443180000002</v>
      </c>
      <c r="BC415" s="13">
        <f t="shared" si="20"/>
        <v>0.32525443180000002</v>
      </c>
    </row>
    <row r="416" spans="1:55" x14ac:dyDescent="0.25">
      <c r="A416" s="15">
        <v>411</v>
      </c>
      <c r="B416">
        <v>0.32544571259999999</v>
      </c>
      <c r="C416" s="1">
        <f t="shared" si="21"/>
        <v>2</v>
      </c>
      <c r="D416" s="15">
        <v>411</v>
      </c>
      <c r="E416" s="13">
        <f t="shared" si="22"/>
        <v>0.32544571259999999</v>
      </c>
      <c r="BC416" s="13">
        <f t="shared" si="20"/>
        <v>0.32544571259999999</v>
      </c>
    </row>
    <row r="417" spans="1:55" x14ac:dyDescent="0.25">
      <c r="A417" s="15">
        <v>412</v>
      </c>
      <c r="B417">
        <v>0.3256246538</v>
      </c>
      <c r="C417" s="1">
        <f t="shared" si="21"/>
        <v>2</v>
      </c>
      <c r="D417" s="15">
        <v>412</v>
      </c>
      <c r="E417" s="13">
        <f t="shared" si="22"/>
        <v>0.3256246538</v>
      </c>
      <c r="BC417" s="13">
        <f t="shared" si="20"/>
        <v>0.3256246538</v>
      </c>
    </row>
    <row r="418" spans="1:55" x14ac:dyDescent="0.25">
      <c r="A418" s="15">
        <v>413</v>
      </c>
      <c r="B418">
        <v>0.32579133999999998</v>
      </c>
      <c r="C418" s="1">
        <f t="shared" si="21"/>
        <v>2</v>
      </c>
      <c r="D418" s="15">
        <v>413</v>
      </c>
      <c r="E418" s="13">
        <f t="shared" si="22"/>
        <v>0.32579133999999998</v>
      </c>
      <c r="BC418" s="13">
        <f t="shared" si="20"/>
        <v>0.32579133999999998</v>
      </c>
    </row>
    <row r="419" spans="1:55" x14ac:dyDescent="0.25">
      <c r="A419" s="15">
        <v>414</v>
      </c>
      <c r="B419">
        <v>0.32594585659999997</v>
      </c>
      <c r="C419" s="1">
        <f t="shared" si="21"/>
        <v>2</v>
      </c>
      <c r="D419" s="15">
        <v>414</v>
      </c>
      <c r="E419" s="13">
        <f t="shared" si="22"/>
        <v>0.32594585659999997</v>
      </c>
      <c r="BC419" s="13">
        <f t="shared" si="20"/>
        <v>0.32594585659999997</v>
      </c>
    </row>
    <row r="420" spans="1:55" x14ac:dyDescent="0.25">
      <c r="A420" s="15">
        <v>415</v>
      </c>
      <c r="B420">
        <v>0.32608828880000001</v>
      </c>
      <c r="C420" s="1">
        <f t="shared" si="21"/>
        <v>2</v>
      </c>
      <c r="D420" s="15">
        <v>415</v>
      </c>
      <c r="E420" s="13">
        <f t="shared" si="22"/>
        <v>0.32608828880000001</v>
      </c>
      <c r="BC420" s="13">
        <f t="shared" si="20"/>
        <v>0.32608828880000001</v>
      </c>
    </row>
    <row r="421" spans="1:55" x14ac:dyDescent="0.25">
      <c r="A421" s="15">
        <v>416</v>
      </c>
      <c r="B421">
        <v>0.32621872339999902</v>
      </c>
      <c r="C421" s="1">
        <f t="shared" si="21"/>
        <v>2</v>
      </c>
      <c r="D421" s="15">
        <v>416</v>
      </c>
      <c r="E421" s="13">
        <f t="shared" si="22"/>
        <v>0.32621872339999902</v>
      </c>
      <c r="BC421" s="13">
        <f t="shared" si="20"/>
        <v>0.32621872339999902</v>
      </c>
    </row>
    <row r="422" spans="1:55" x14ac:dyDescent="0.25">
      <c r="A422" s="15">
        <v>417</v>
      </c>
      <c r="B422">
        <v>0.326337246999999</v>
      </c>
      <c r="C422" s="1">
        <f t="shared" si="21"/>
        <v>2</v>
      </c>
      <c r="D422" s="15">
        <v>417</v>
      </c>
      <c r="E422" s="13">
        <f t="shared" si="22"/>
        <v>0.326337246999999</v>
      </c>
      <c r="BC422" s="13">
        <f t="shared" si="20"/>
        <v>0.326337246999999</v>
      </c>
    </row>
    <row r="423" spans="1:55" x14ac:dyDescent="0.25">
      <c r="A423" s="15">
        <v>418</v>
      </c>
      <c r="B423">
        <v>0.32644394700000001</v>
      </c>
      <c r="C423" s="1">
        <f t="shared" si="21"/>
        <v>2</v>
      </c>
      <c r="D423" s="15">
        <v>418</v>
      </c>
      <c r="E423" s="13">
        <f t="shared" si="22"/>
        <v>0.32644394700000001</v>
      </c>
      <c r="BC423" s="13">
        <f t="shared" si="20"/>
        <v>0.32644394700000001</v>
      </c>
    </row>
    <row r="424" spans="1:55" x14ac:dyDescent="0.25">
      <c r="A424" s="15">
        <v>419</v>
      </c>
      <c r="B424">
        <v>0.3265389112</v>
      </c>
      <c r="C424" s="1">
        <f t="shared" si="21"/>
        <v>2</v>
      </c>
      <c r="D424" s="15">
        <v>419</v>
      </c>
      <c r="E424" s="13">
        <f t="shared" si="22"/>
        <v>0.3265389112</v>
      </c>
      <c r="BC424" s="13">
        <f t="shared" si="20"/>
        <v>0.3265389112</v>
      </c>
    </row>
    <row r="425" spans="1:55" x14ac:dyDescent="0.25">
      <c r="A425" s="15">
        <v>420</v>
      </c>
      <c r="B425">
        <v>0.32662222819999998</v>
      </c>
      <c r="C425" s="1">
        <f t="shared" si="21"/>
        <v>2</v>
      </c>
      <c r="D425" s="15">
        <v>420</v>
      </c>
      <c r="E425" s="13">
        <f t="shared" si="22"/>
        <v>0.32662222819999998</v>
      </c>
      <c r="BC425" s="13">
        <f t="shared" si="20"/>
        <v>0.32662222819999998</v>
      </c>
    </row>
    <row r="426" spans="1:55" x14ac:dyDescent="0.25">
      <c r="A426" s="15">
        <v>421</v>
      </c>
      <c r="B426">
        <v>0.32669398619999901</v>
      </c>
      <c r="C426" s="1">
        <f t="shared" si="21"/>
        <v>2</v>
      </c>
      <c r="D426" s="15">
        <v>421</v>
      </c>
      <c r="E426" s="13">
        <f t="shared" si="22"/>
        <v>0.32669398619999901</v>
      </c>
      <c r="BC426" s="13">
        <f t="shared" si="20"/>
        <v>0.32669398619999901</v>
      </c>
    </row>
    <row r="427" spans="1:55" x14ac:dyDescent="0.25">
      <c r="A427" s="15">
        <v>422</v>
      </c>
      <c r="B427">
        <v>0.32675427479999902</v>
      </c>
      <c r="C427" s="1">
        <f t="shared" si="21"/>
        <v>2</v>
      </c>
      <c r="D427" s="15">
        <v>422</v>
      </c>
      <c r="E427" s="13">
        <f t="shared" si="22"/>
        <v>0.32675427479999902</v>
      </c>
      <c r="BC427" s="13">
        <f t="shared" si="20"/>
        <v>0.32675427479999902</v>
      </c>
    </row>
    <row r="428" spans="1:55" x14ac:dyDescent="0.25">
      <c r="A428" s="15">
        <v>423</v>
      </c>
      <c r="B428">
        <v>0.32680318359999999</v>
      </c>
      <c r="C428" s="1">
        <f t="shared" si="21"/>
        <v>2</v>
      </c>
      <c r="D428" s="15">
        <v>423</v>
      </c>
      <c r="E428" s="13">
        <f t="shared" si="22"/>
        <v>0.32680318359999999</v>
      </c>
      <c r="BC428" s="13">
        <f t="shared" si="20"/>
        <v>0.32680318359999999</v>
      </c>
    </row>
    <row r="429" spans="1:55" x14ac:dyDescent="0.25">
      <c r="A429" s="15">
        <v>424</v>
      </c>
      <c r="B429">
        <v>0.32684080199999999</v>
      </c>
      <c r="C429" s="1">
        <f t="shared" si="21"/>
        <v>2</v>
      </c>
      <c r="D429" s="15">
        <v>424</v>
      </c>
      <c r="E429" s="13">
        <f t="shared" si="22"/>
        <v>0.32684080199999999</v>
      </c>
      <c r="BC429" s="13">
        <f t="shared" si="20"/>
        <v>0.32684080199999999</v>
      </c>
    </row>
    <row r="430" spans="1:55" x14ac:dyDescent="0.25">
      <c r="A430" s="15">
        <v>425</v>
      </c>
      <c r="B430">
        <v>0.32686722059999901</v>
      </c>
      <c r="C430" s="1">
        <f t="shared" si="21"/>
        <v>2</v>
      </c>
      <c r="D430" s="15">
        <v>425</v>
      </c>
      <c r="E430" s="13">
        <f t="shared" si="22"/>
        <v>0.32686722059999901</v>
      </c>
      <c r="BC430" s="13">
        <f t="shared" si="20"/>
        <v>0.32686722059999901</v>
      </c>
    </row>
    <row r="431" spans="1:55" x14ac:dyDescent="0.25">
      <c r="A431" s="15">
        <v>426</v>
      </c>
      <c r="B431">
        <v>0.32688252979999999</v>
      </c>
      <c r="C431" s="1">
        <f t="shared" si="21"/>
        <v>2</v>
      </c>
      <c r="D431" s="15">
        <v>426</v>
      </c>
      <c r="E431" s="13">
        <f t="shared" si="22"/>
        <v>0.32688252979999999</v>
      </c>
      <c r="BC431" s="13">
        <f t="shared" si="20"/>
        <v>0.32688252979999999</v>
      </c>
    </row>
    <row r="432" spans="1:55" x14ac:dyDescent="0.25">
      <c r="A432" s="15">
        <v>427</v>
      </c>
      <c r="B432">
        <v>0.32688682060000002</v>
      </c>
      <c r="C432" s="1">
        <f t="shared" si="21"/>
        <v>2</v>
      </c>
      <c r="D432" s="15">
        <v>427</v>
      </c>
      <c r="E432" s="13">
        <f t="shared" si="22"/>
        <v>0.32688682060000002</v>
      </c>
      <c r="BC432" s="13">
        <f t="shared" si="20"/>
        <v>0.32688682060000002</v>
      </c>
    </row>
    <row r="433" spans="1:55" x14ac:dyDescent="0.25">
      <c r="A433" s="15">
        <v>428</v>
      </c>
      <c r="B433">
        <v>0.32688018359999998</v>
      </c>
      <c r="C433" s="1">
        <f t="shared" si="21"/>
        <v>2</v>
      </c>
      <c r="D433" s="15">
        <v>428</v>
      </c>
      <c r="E433" s="13">
        <f t="shared" si="22"/>
        <v>0.32688018359999998</v>
      </c>
      <c r="BC433" s="13">
        <f t="shared" si="20"/>
        <v>0.32688018359999998</v>
      </c>
    </row>
    <row r="434" spans="1:55" x14ac:dyDescent="0.25">
      <c r="A434" s="15">
        <v>429</v>
      </c>
      <c r="B434">
        <v>0.32686271059999999</v>
      </c>
      <c r="C434" s="1">
        <f t="shared" si="21"/>
        <v>2</v>
      </c>
      <c r="D434" s="15">
        <v>429</v>
      </c>
      <c r="E434" s="13">
        <f t="shared" si="22"/>
        <v>0.32686271059999999</v>
      </c>
      <c r="BC434" s="13">
        <f t="shared" si="20"/>
        <v>0.32686271059999999</v>
      </c>
    </row>
    <row r="435" spans="1:55" x14ac:dyDescent="0.25">
      <c r="A435" s="15">
        <v>430</v>
      </c>
      <c r="B435">
        <v>0.32683449279999999</v>
      </c>
      <c r="C435" s="1">
        <f t="shared" si="21"/>
        <v>2</v>
      </c>
      <c r="D435" s="15">
        <v>430</v>
      </c>
      <c r="E435" s="13">
        <f t="shared" si="22"/>
        <v>0.32683449279999999</v>
      </c>
      <c r="BC435" s="13">
        <f t="shared" si="20"/>
        <v>0.32683449279999999</v>
      </c>
    </row>
    <row r="436" spans="1:55" x14ac:dyDescent="0.25">
      <c r="A436" s="15">
        <v>431</v>
      </c>
      <c r="B436">
        <v>0.32679562199999901</v>
      </c>
      <c r="C436" s="1">
        <f t="shared" si="21"/>
        <v>2</v>
      </c>
      <c r="D436" s="15">
        <v>431</v>
      </c>
      <c r="E436" s="13">
        <f t="shared" si="22"/>
        <v>0.32679562199999901</v>
      </c>
      <c r="BC436" s="13">
        <f t="shared" si="20"/>
        <v>0.32679562199999901</v>
      </c>
    </row>
    <row r="437" spans="1:55" x14ac:dyDescent="0.25">
      <c r="A437" s="15">
        <v>432</v>
      </c>
      <c r="B437">
        <v>0.32674619019999901</v>
      </c>
      <c r="C437" s="1">
        <f t="shared" si="21"/>
        <v>2</v>
      </c>
      <c r="D437" s="15">
        <v>432</v>
      </c>
      <c r="E437" s="13">
        <f t="shared" si="22"/>
        <v>0.32674619019999901</v>
      </c>
      <c r="BC437" s="13">
        <f t="shared" si="20"/>
        <v>0.32674619019999901</v>
      </c>
    </row>
    <row r="438" spans="1:55" x14ac:dyDescent="0.25">
      <c r="A438" s="15">
        <v>433</v>
      </c>
      <c r="B438">
        <v>0.32668628919999998</v>
      </c>
      <c r="C438" s="1">
        <f t="shared" si="21"/>
        <v>2</v>
      </c>
      <c r="D438" s="15">
        <v>433</v>
      </c>
      <c r="E438" s="13">
        <f t="shared" si="22"/>
        <v>0.32668628919999998</v>
      </c>
      <c r="BC438" s="13">
        <f t="shared" si="20"/>
        <v>0.32668628919999998</v>
      </c>
    </row>
    <row r="439" spans="1:55" x14ac:dyDescent="0.25">
      <c r="A439" s="15">
        <v>434</v>
      </c>
      <c r="B439">
        <v>0.3266160112</v>
      </c>
      <c r="C439" s="1">
        <f t="shared" si="21"/>
        <v>2</v>
      </c>
      <c r="D439" s="15">
        <v>434</v>
      </c>
      <c r="E439" s="13">
        <f t="shared" si="22"/>
        <v>0.3266160112</v>
      </c>
      <c r="BC439" s="13">
        <f t="shared" si="20"/>
        <v>0.3266160112</v>
      </c>
    </row>
    <row r="440" spans="1:55" x14ac:dyDescent="0.25">
      <c r="A440" s="15">
        <v>435</v>
      </c>
      <c r="B440">
        <v>0.3265354486</v>
      </c>
      <c r="C440" s="1">
        <f t="shared" si="21"/>
        <v>2</v>
      </c>
      <c r="D440" s="15">
        <v>435</v>
      </c>
      <c r="E440" s="13">
        <f t="shared" si="22"/>
        <v>0.3265354486</v>
      </c>
      <c r="BC440" s="13">
        <f t="shared" si="20"/>
        <v>0.3265354486</v>
      </c>
    </row>
    <row r="441" spans="1:55" x14ac:dyDescent="0.25">
      <c r="A441" s="15">
        <v>436</v>
      </c>
      <c r="B441">
        <v>0.326444693599999</v>
      </c>
      <c r="C441" s="1">
        <f t="shared" si="21"/>
        <v>2</v>
      </c>
      <c r="D441" s="15">
        <v>436</v>
      </c>
      <c r="E441" s="13">
        <f t="shared" si="22"/>
        <v>0.326444693599999</v>
      </c>
      <c r="BC441" s="13">
        <f t="shared" si="20"/>
        <v>0.326444693599999</v>
      </c>
    </row>
    <row r="442" spans="1:55" x14ac:dyDescent="0.25">
      <c r="A442" s="15">
        <v>437</v>
      </c>
      <c r="B442">
        <v>0.32634383859999899</v>
      </c>
      <c r="C442" s="1">
        <f t="shared" si="21"/>
        <v>2</v>
      </c>
      <c r="D442" s="15">
        <v>437</v>
      </c>
      <c r="E442" s="13">
        <f t="shared" si="22"/>
        <v>0.32634383859999899</v>
      </c>
      <c r="BC442" s="13">
        <f t="shared" si="20"/>
        <v>0.32634383859999899</v>
      </c>
    </row>
    <row r="443" spans="1:55" x14ac:dyDescent="0.25">
      <c r="A443" s="15">
        <v>438</v>
      </c>
      <c r="B443">
        <v>0.32623297599999901</v>
      </c>
      <c r="C443" s="1">
        <f t="shared" si="21"/>
        <v>2</v>
      </c>
      <c r="D443" s="15">
        <v>438</v>
      </c>
      <c r="E443" s="13">
        <f t="shared" si="22"/>
        <v>0.32623297599999901</v>
      </c>
      <c r="BC443" s="13">
        <f t="shared" si="20"/>
        <v>0.32623297599999901</v>
      </c>
    </row>
    <row r="444" spans="1:55" x14ac:dyDescent="0.25">
      <c r="A444" s="15">
        <v>439</v>
      </c>
      <c r="B444">
        <v>0.32611219859999901</v>
      </c>
      <c r="C444" s="1">
        <f t="shared" si="21"/>
        <v>2</v>
      </c>
      <c r="D444" s="15">
        <v>439</v>
      </c>
      <c r="E444" s="13">
        <f t="shared" si="22"/>
        <v>0.32611219859999901</v>
      </c>
      <c r="BC444" s="13">
        <f t="shared" si="20"/>
        <v>0.32611219859999901</v>
      </c>
    </row>
    <row r="445" spans="1:55" x14ac:dyDescent="0.25">
      <c r="A445" s="15">
        <v>440</v>
      </c>
      <c r="B445">
        <v>0.325981598799999</v>
      </c>
      <c r="C445" s="1">
        <f t="shared" si="21"/>
        <v>2</v>
      </c>
      <c r="D445" s="15">
        <v>440</v>
      </c>
      <c r="E445" s="13">
        <f t="shared" si="22"/>
        <v>0.325981598799999</v>
      </c>
      <c r="BC445" s="13">
        <f t="shared" si="20"/>
        <v>0.325981598799999</v>
      </c>
    </row>
    <row r="446" spans="1:55" x14ac:dyDescent="0.25">
      <c r="A446" s="15">
        <v>441</v>
      </c>
      <c r="B446">
        <v>0.32584126879999997</v>
      </c>
      <c r="C446" s="1">
        <f t="shared" si="21"/>
        <v>2</v>
      </c>
      <c r="D446" s="15">
        <v>441</v>
      </c>
      <c r="E446" s="13">
        <f t="shared" si="22"/>
        <v>0.32584126879999997</v>
      </c>
      <c r="BC446" s="13">
        <f t="shared" si="20"/>
        <v>0.32584126879999997</v>
      </c>
    </row>
    <row r="447" spans="1:55" x14ac:dyDescent="0.25">
      <c r="A447" s="15">
        <v>442</v>
      </c>
      <c r="B447">
        <v>0.32569130159999998</v>
      </c>
      <c r="C447" s="1">
        <f t="shared" si="21"/>
        <v>2</v>
      </c>
      <c r="D447" s="15">
        <v>442</v>
      </c>
      <c r="E447" s="13">
        <f t="shared" si="22"/>
        <v>0.32569130159999998</v>
      </c>
      <c r="BC447" s="13">
        <f t="shared" si="20"/>
        <v>0.32569130159999998</v>
      </c>
    </row>
    <row r="448" spans="1:55" x14ac:dyDescent="0.25">
      <c r="A448" s="15">
        <v>443</v>
      </c>
      <c r="B448">
        <v>0.32553178919999998</v>
      </c>
      <c r="C448" s="1">
        <f t="shared" si="21"/>
        <v>2</v>
      </c>
      <c r="D448" s="15">
        <v>443</v>
      </c>
      <c r="E448" s="13">
        <f t="shared" si="22"/>
        <v>0.32553178919999998</v>
      </c>
      <c r="BC448" s="13">
        <f t="shared" si="20"/>
        <v>0.32553178919999998</v>
      </c>
    </row>
    <row r="449" spans="1:55" x14ac:dyDescent="0.25">
      <c r="A449" s="15">
        <v>444</v>
      </c>
      <c r="B449">
        <v>0.32536282419999901</v>
      </c>
      <c r="C449" s="1">
        <f t="shared" si="21"/>
        <v>2</v>
      </c>
      <c r="D449" s="15">
        <v>444</v>
      </c>
      <c r="E449" s="13">
        <f t="shared" si="22"/>
        <v>0.32536282419999901</v>
      </c>
      <c r="BC449" s="13">
        <f t="shared" si="20"/>
        <v>0.32536282419999901</v>
      </c>
    </row>
    <row r="450" spans="1:55" x14ac:dyDescent="0.25">
      <c r="A450" s="15">
        <v>445</v>
      </c>
      <c r="B450">
        <v>0.3251844988</v>
      </c>
      <c r="C450" s="1">
        <f t="shared" si="21"/>
        <v>2</v>
      </c>
      <c r="D450" s="15">
        <v>445</v>
      </c>
      <c r="E450" s="13">
        <f t="shared" si="22"/>
        <v>0.3251844988</v>
      </c>
      <c r="BC450" s="13">
        <f t="shared" si="20"/>
        <v>0.3251844988</v>
      </c>
    </row>
    <row r="451" spans="1:55" x14ac:dyDescent="0.25">
      <c r="A451" s="15">
        <v>446</v>
      </c>
      <c r="B451">
        <v>0.32499690539999998</v>
      </c>
      <c r="C451" s="1">
        <f t="shared" si="21"/>
        <v>2</v>
      </c>
      <c r="D451" s="15">
        <v>446</v>
      </c>
      <c r="E451" s="13">
        <f t="shared" si="22"/>
        <v>0.32499690539999998</v>
      </c>
      <c r="BC451" s="13">
        <f t="shared" si="20"/>
        <v>0.32499690539999998</v>
      </c>
    </row>
    <row r="452" spans="1:55" x14ac:dyDescent="0.25">
      <c r="A452" s="15">
        <v>447</v>
      </c>
      <c r="B452">
        <v>0.32480013600000002</v>
      </c>
      <c r="C452" s="1">
        <f t="shared" si="21"/>
        <v>2</v>
      </c>
      <c r="D452" s="15">
        <v>447</v>
      </c>
      <c r="E452" s="13">
        <f t="shared" si="22"/>
        <v>0.32480013600000002</v>
      </c>
      <c r="BC452" s="13">
        <f t="shared" si="20"/>
        <v>0.32480013600000002</v>
      </c>
    </row>
    <row r="453" spans="1:55" x14ac:dyDescent="0.25">
      <c r="A453" s="15">
        <v>448</v>
      </c>
      <c r="B453">
        <v>0.32459428279999902</v>
      </c>
      <c r="C453" s="1">
        <f t="shared" si="21"/>
        <v>2</v>
      </c>
      <c r="D453" s="15">
        <v>448</v>
      </c>
      <c r="E453" s="13">
        <f t="shared" si="22"/>
        <v>0.32459428279999902</v>
      </c>
      <c r="BC453" s="13">
        <f t="shared" ref="BC453:BC516" si="23">B453</f>
        <v>0.32459428279999902</v>
      </c>
    </row>
    <row r="454" spans="1:55" x14ac:dyDescent="0.25">
      <c r="A454" s="15">
        <v>449</v>
      </c>
      <c r="B454">
        <v>0.32437943740000003</v>
      </c>
      <c r="C454" s="1">
        <f t="shared" ref="C454:C517" si="24">IF(ROW()-$C$4&lt;=$C$2,1,2)</f>
        <v>2</v>
      </c>
      <c r="D454" s="15">
        <v>449</v>
      </c>
      <c r="E454" s="13">
        <f t="shared" ref="E454:E517" si="25">B454</f>
        <v>0.32437943740000003</v>
      </c>
      <c r="BC454" s="13">
        <f t="shared" si="23"/>
        <v>0.32437943740000003</v>
      </c>
    </row>
    <row r="455" spans="1:55" x14ac:dyDescent="0.25">
      <c r="A455" s="15">
        <v>450</v>
      </c>
      <c r="B455">
        <v>0.32415569179999998</v>
      </c>
      <c r="C455" s="1">
        <f t="shared" si="24"/>
        <v>2</v>
      </c>
      <c r="D455" s="15">
        <v>450</v>
      </c>
      <c r="E455" s="13">
        <f t="shared" si="25"/>
        <v>0.32415569179999998</v>
      </c>
      <c r="BC455" s="13">
        <f t="shared" si="23"/>
        <v>0.32415569179999998</v>
      </c>
    </row>
    <row r="456" spans="1:55" x14ac:dyDescent="0.25">
      <c r="A456" s="15">
        <v>451</v>
      </c>
      <c r="B456">
        <v>0.32392313739999901</v>
      </c>
      <c r="C456" s="1">
        <f t="shared" si="24"/>
        <v>2</v>
      </c>
      <c r="D456" s="15">
        <v>451</v>
      </c>
      <c r="E456" s="13">
        <f t="shared" si="25"/>
        <v>0.32392313739999901</v>
      </c>
      <c r="BC456" s="13">
        <f t="shared" si="23"/>
        <v>0.32392313739999901</v>
      </c>
    </row>
    <row r="457" spans="1:55" x14ac:dyDescent="0.25">
      <c r="A457" s="15">
        <v>452</v>
      </c>
      <c r="B457">
        <v>0.32368186599999998</v>
      </c>
      <c r="C457" s="1">
        <f t="shared" si="24"/>
        <v>2</v>
      </c>
      <c r="D457" s="15">
        <v>452</v>
      </c>
      <c r="E457" s="13">
        <f t="shared" si="25"/>
        <v>0.32368186599999998</v>
      </c>
      <c r="BC457" s="13">
        <f t="shared" si="23"/>
        <v>0.32368186599999998</v>
      </c>
    </row>
    <row r="458" spans="1:55" x14ac:dyDescent="0.25">
      <c r="A458" s="15">
        <v>453</v>
      </c>
      <c r="B458">
        <v>0.32343196819999998</v>
      </c>
      <c r="C458" s="1">
        <f t="shared" si="24"/>
        <v>2</v>
      </c>
      <c r="D458" s="15">
        <v>453</v>
      </c>
      <c r="E458" s="13">
        <f t="shared" si="25"/>
        <v>0.32343196819999998</v>
      </c>
      <c r="BC458" s="13">
        <f t="shared" si="23"/>
        <v>0.32343196819999998</v>
      </c>
    </row>
    <row r="459" spans="1:55" x14ac:dyDescent="0.25">
      <c r="A459" s="15">
        <v>454</v>
      </c>
      <c r="B459">
        <v>0.32317353559999901</v>
      </c>
      <c r="C459" s="1">
        <f t="shared" si="24"/>
        <v>2</v>
      </c>
      <c r="D459" s="15">
        <v>454</v>
      </c>
      <c r="E459" s="13">
        <f t="shared" si="25"/>
        <v>0.32317353559999901</v>
      </c>
      <c r="BC459" s="13">
        <f t="shared" si="23"/>
        <v>0.32317353559999901</v>
      </c>
    </row>
    <row r="460" spans="1:55" x14ac:dyDescent="0.25">
      <c r="A460" s="15">
        <v>455</v>
      </c>
      <c r="B460">
        <v>0.32290665879999902</v>
      </c>
      <c r="C460" s="1">
        <f t="shared" si="24"/>
        <v>2</v>
      </c>
      <c r="D460" s="15">
        <v>455</v>
      </c>
      <c r="E460" s="13">
        <f t="shared" si="25"/>
        <v>0.32290665879999902</v>
      </c>
      <c r="BC460" s="13">
        <f t="shared" si="23"/>
        <v>0.32290665879999902</v>
      </c>
    </row>
    <row r="461" spans="1:55" x14ac:dyDescent="0.25">
      <c r="A461" s="15">
        <v>456</v>
      </c>
      <c r="B461">
        <v>0.32263142839999998</v>
      </c>
      <c r="C461" s="1">
        <f t="shared" si="24"/>
        <v>2</v>
      </c>
      <c r="D461" s="15">
        <v>456</v>
      </c>
      <c r="E461" s="13">
        <f t="shared" si="25"/>
        <v>0.32263142839999998</v>
      </c>
      <c r="BC461" s="13">
        <f t="shared" si="23"/>
        <v>0.32263142839999998</v>
      </c>
    </row>
    <row r="462" spans="1:55" x14ac:dyDescent="0.25">
      <c r="A462" s="15">
        <v>457</v>
      </c>
      <c r="B462">
        <v>0.32234793480000001</v>
      </c>
      <c r="C462" s="1">
        <f t="shared" si="24"/>
        <v>2</v>
      </c>
      <c r="D462" s="15">
        <v>457</v>
      </c>
      <c r="E462" s="13">
        <f t="shared" si="25"/>
        <v>0.32234793480000001</v>
      </c>
      <c r="BC462" s="13">
        <f t="shared" si="23"/>
        <v>0.32234793480000001</v>
      </c>
    </row>
    <row r="463" spans="1:55" x14ac:dyDescent="0.25">
      <c r="A463" s="15">
        <v>458</v>
      </c>
      <c r="B463">
        <v>0.32205626799999998</v>
      </c>
      <c r="C463" s="1">
        <f t="shared" si="24"/>
        <v>2</v>
      </c>
      <c r="D463" s="15">
        <v>458</v>
      </c>
      <c r="E463" s="13">
        <f t="shared" si="25"/>
        <v>0.32205626799999998</v>
      </c>
      <c r="BC463" s="13">
        <f t="shared" si="23"/>
        <v>0.32205626799999998</v>
      </c>
    </row>
    <row r="464" spans="1:55" x14ac:dyDescent="0.25">
      <c r="A464" s="15">
        <v>459</v>
      </c>
      <c r="B464">
        <v>0.32175651799999999</v>
      </c>
      <c r="C464" s="1">
        <f t="shared" si="24"/>
        <v>2</v>
      </c>
      <c r="D464" s="15">
        <v>459</v>
      </c>
      <c r="E464" s="13">
        <f t="shared" si="25"/>
        <v>0.32175651799999999</v>
      </c>
      <c r="BC464" s="13">
        <f t="shared" si="23"/>
        <v>0.32175651799999999</v>
      </c>
    </row>
    <row r="465" spans="1:55" x14ac:dyDescent="0.25">
      <c r="A465" s="15">
        <v>460</v>
      </c>
      <c r="B465">
        <v>0.32144877459999999</v>
      </c>
      <c r="C465" s="1">
        <f t="shared" si="24"/>
        <v>2</v>
      </c>
      <c r="D465" s="15">
        <v>460</v>
      </c>
      <c r="E465" s="13">
        <f t="shared" si="25"/>
        <v>0.32144877459999999</v>
      </c>
      <c r="BC465" s="13">
        <f t="shared" si="23"/>
        <v>0.32144877459999999</v>
      </c>
    </row>
    <row r="466" spans="1:55" x14ac:dyDescent="0.25">
      <c r="A466" s="15">
        <v>461</v>
      </c>
      <c r="B466">
        <v>0.32113312659999899</v>
      </c>
      <c r="C466" s="1">
        <f t="shared" si="24"/>
        <v>2</v>
      </c>
      <c r="D466" s="15">
        <v>461</v>
      </c>
      <c r="E466" s="13">
        <f t="shared" si="25"/>
        <v>0.32113312659999899</v>
      </c>
      <c r="BC466" s="13">
        <f t="shared" si="23"/>
        <v>0.32113312659999899</v>
      </c>
    </row>
    <row r="467" spans="1:55" x14ac:dyDescent="0.25">
      <c r="A467" s="15">
        <v>462</v>
      </c>
      <c r="B467">
        <v>0.32080966359999902</v>
      </c>
      <c r="C467" s="1">
        <f t="shared" si="24"/>
        <v>2</v>
      </c>
      <c r="D467" s="15">
        <v>462</v>
      </c>
      <c r="E467" s="13">
        <f t="shared" si="25"/>
        <v>0.32080966359999902</v>
      </c>
      <c r="BC467" s="13">
        <f t="shared" si="23"/>
        <v>0.32080966359999902</v>
      </c>
    </row>
    <row r="468" spans="1:55" x14ac:dyDescent="0.25">
      <c r="A468" s="15">
        <v>463</v>
      </c>
      <c r="B468">
        <v>0.32047847400000001</v>
      </c>
      <c r="C468" s="1">
        <f t="shared" si="24"/>
        <v>2</v>
      </c>
      <c r="D468" s="15">
        <v>463</v>
      </c>
      <c r="E468" s="13">
        <f t="shared" si="25"/>
        <v>0.32047847400000001</v>
      </c>
      <c r="BC468" s="13">
        <f t="shared" si="23"/>
        <v>0.32047847400000001</v>
      </c>
    </row>
    <row r="469" spans="1:55" x14ac:dyDescent="0.25">
      <c r="A469" s="15">
        <v>464</v>
      </c>
      <c r="B469">
        <v>0.32013964639999998</v>
      </c>
      <c r="C469" s="1">
        <f t="shared" si="24"/>
        <v>2</v>
      </c>
      <c r="D469" s="15">
        <v>464</v>
      </c>
      <c r="E469" s="13">
        <f t="shared" si="25"/>
        <v>0.32013964639999998</v>
      </c>
      <c r="BC469" s="13">
        <f t="shared" si="23"/>
        <v>0.32013964639999998</v>
      </c>
    </row>
    <row r="470" spans="1:55" x14ac:dyDescent="0.25">
      <c r="A470" s="15">
        <v>465</v>
      </c>
      <c r="B470">
        <v>0.31979326879999997</v>
      </c>
      <c r="C470" s="1">
        <f t="shared" si="24"/>
        <v>2</v>
      </c>
      <c r="D470" s="15">
        <v>465</v>
      </c>
      <c r="E470" s="13">
        <f t="shared" si="25"/>
        <v>0.31979326879999997</v>
      </c>
      <c r="BC470" s="13">
        <f t="shared" si="23"/>
        <v>0.31979326879999997</v>
      </c>
    </row>
    <row r="471" spans="1:55" x14ac:dyDescent="0.25">
      <c r="A471" s="15">
        <v>466</v>
      </c>
      <c r="B471">
        <v>0.31943942920000001</v>
      </c>
      <c r="C471" s="1">
        <f t="shared" si="24"/>
        <v>2</v>
      </c>
      <c r="D471" s="15">
        <v>466</v>
      </c>
      <c r="E471" s="13">
        <f t="shared" si="25"/>
        <v>0.31943942920000001</v>
      </c>
      <c r="BC471" s="13">
        <f t="shared" si="23"/>
        <v>0.31943942920000001</v>
      </c>
    </row>
    <row r="472" spans="1:55" x14ac:dyDescent="0.25">
      <c r="A472" s="15">
        <v>467</v>
      </c>
      <c r="B472">
        <v>0.31907821479999998</v>
      </c>
      <c r="C472" s="1">
        <f t="shared" si="24"/>
        <v>2</v>
      </c>
      <c r="D472" s="15">
        <v>467</v>
      </c>
      <c r="E472" s="13">
        <f t="shared" si="25"/>
        <v>0.31907821479999998</v>
      </c>
      <c r="BC472" s="13">
        <f t="shared" si="23"/>
        <v>0.31907821479999998</v>
      </c>
    </row>
    <row r="473" spans="1:55" x14ac:dyDescent="0.25">
      <c r="A473" s="15">
        <v>468</v>
      </c>
      <c r="B473">
        <v>0.31870971279999999</v>
      </c>
      <c r="C473" s="1">
        <f t="shared" si="24"/>
        <v>2</v>
      </c>
      <c r="D473" s="15">
        <v>468</v>
      </c>
      <c r="E473" s="13">
        <f t="shared" si="25"/>
        <v>0.31870971279999999</v>
      </c>
      <c r="BC473" s="13">
        <f t="shared" si="23"/>
        <v>0.31870971279999999</v>
      </c>
    </row>
    <row r="474" spans="1:55" x14ac:dyDescent="0.25">
      <c r="A474" s="15">
        <v>469</v>
      </c>
      <c r="B474">
        <v>0.318334009999999</v>
      </c>
      <c r="C474" s="1">
        <f t="shared" si="24"/>
        <v>2</v>
      </c>
      <c r="D474" s="15">
        <v>469</v>
      </c>
      <c r="E474" s="13">
        <f t="shared" si="25"/>
        <v>0.318334009999999</v>
      </c>
      <c r="BC474" s="13">
        <f t="shared" si="23"/>
        <v>0.318334009999999</v>
      </c>
    </row>
    <row r="475" spans="1:55" x14ac:dyDescent="0.25">
      <c r="A475" s="15">
        <v>470</v>
      </c>
      <c r="B475">
        <v>0.31795119299999902</v>
      </c>
      <c r="C475" s="1">
        <f t="shared" si="24"/>
        <v>2</v>
      </c>
      <c r="D475" s="15">
        <v>470</v>
      </c>
      <c r="E475" s="13">
        <f t="shared" si="25"/>
        <v>0.31795119299999902</v>
      </c>
      <c r="BC475" s="13">
        <f t="shared" si="23"/>
        <v>0.31795119299999902</v>
      </c>
    </row>
    <row r="476" spans="1:55" x14ac:dyDescent="0.25">
      <c r="A476" s="15">
        <v>471</v>
      </c>
      <c r="B476">
        <v>0.31756134759999999</v>
      </c>
      <c r="C476" s="1">
        <f t="shared" si="24"/>
        <v>2</v>
      </c>
      <c r="D476" s="15">
        <v>471</v>
      </c>
      <c r="E476" s="13">
        <f t="shared" si="25"/>
        <v>0.31756134759999999</v>
      </c>
      <c r="BC476" s="13">
        <f t="shared" si="23"/>
        <v>0.31756134759999999</v>
      </c>
    </row>
    <row r="477" spans="1:55" x14ac:dyDescent="0.25">
      <c r="A477" s="15">
        <v>472</v>
      </c>
      <c r="B477">
        <v>0.31716455960000001</v>
      </c>
      <c r="C477" s="1">
        <f t="shared" si="24"/>
        <v>2</v>
      </c>
      <c r="D477" s="15">
        <v>472</v>
      </c>
      <c r="E477" s="13">
        <f t="shared" si="25"/>
        <v>0.31716455960000001</v>
      </c>
      <c r="BC477" s="13">
        <f t="shared" si="23"/>
        <v>0.31716455960000001</v>
      </c>
    </row>
    <row r="478" spans="1:55" x14ac:dyDescent="0.25">
      <c r="A478" s="15">
        <v>473</v>
      </c>
      <c r="B478">
        <v>0.31676091419999902</v>
      </c>
      <c r="C478" s="1">
        <f t="shared" si="24"/>
        <v>2</v>
      </c>
      <c r="D478" s="15">
        <v>473</v>
      </c>
      <c r="E478" s="13">
        <f t="shared" si="25"/>
        <v>0.31676091419999902</v>
      </c>
      <c r="BC478" s="13">
        <f t="shared" si="23"/>
        <v>0.31676091419999902</v>
      </c>
    </row>
    <row r="479" spans="1:55" x14ac:dyDescent="0.25">
      <c r="A479" s="15">
        <v>474</v>
      </c>
      <c r="B479">
        <v>0.31635049659999998</v>
      </c>
      <c r="C479" s="1">
        <f t="shared" si="24"/>
        <v>2</v>
      </c>
      <c r="D479" s="15">
        <v>474</v>
      </c>
      <c r="E479" s="13">
        <f t="shared" si="25"/>
        <v>0.31635049659999998</v>
      </c>
      <c r="BC479" s="13">
        <f t="shared" si="23"/>
        <v>0.31635049659999998</v>
      </c>
    </row>
    <row r="480" spans="1:55" x14ac:dyDescent="0.25">
      <c r="A480" s="15">
        <v>475</v>
      </c>
      <c r="B480">
        <v>0.31593339079999899</v>
      </c>
      <c r="C480" s="1">
        <f t="shared" si="24"/>
        <v>2</v>
      </c>
      <c r="D480" s="15">
        <v>475</v>
      </c>
      <c r="E480" s="13">
        <f t="shared" si="25"/>
        <v>0.31593339079999899</v>
      </c>
      <c r="BC480" s="13">
        <f t="shared" si="23"/>
        <v>0.31593339079999899</v>
      </c>
    </row>
    <row r="481" spans="1:55" x14ac:dyDescent="0.25">
      <c r="A481" s="15">
        <v>476</v>
      </c>
      <c r="B481">
        <v>0.31550968140000002</v>
      </c>
      <c r="C481" s="1">
        <f t="shared" si="24"/>
        <v>2</v>
      </c>
      <c r="D481" s="15">
        <v>476</v>
      </c>
      <c r="E481" s="13">
        <f t="shared" si="25"/>
        <v>0.31550968140000002</v>
      </c>
      <c r="BC481" s="13">
        <f t="shared" si="23"/>
        <v>0.31550968140000002</v>
      </c>
    </row>
    <row r="482" spans="1:55" x14ac:dyDescent="0.25">
      <c r="A482" s="15">
        <v>477</v>
      </c>
      <c r="B482">
        <v>0.31507945199999998</v>
      </c>
      <c r="C482" s="1">
        <f t="shared" si="24"/>
        <v>2</v>
      </c>
      <c r="D482" s="15">
        <v>477</v>
      </c>
      <c r="E482" s="13">
        <f t="shared" si="25"/>
        <v>0.31507945199999998</v>
      </c>
      <c r="BC482" s="13">
        <f t="shared" si="23"/>
        <v>0.31507945199999998</v>
      </c>
    </row>
    <row r="483" spans="1:55" x14ac:dyDescent="0.25">
      <c r="A483" s="15">
        <v>478</v>
      </c>
      <c r="B483">
        <v>0.31464278559999997</v>
      </c>
      <c r="C483" s="1">
        <f t="shared" si="24"/>
        <v>2</v>
      </c>
      <c r="D483" s="15">
        <v>478</v>
      </c>
      <c r="E483" s="13">
        <f t="shared" si="25"/>
        <v>0.31464278559999997</v>
      </c>
      <c r="BC483" s="13">
        <f t="shared" si="23"/>
        <v>0.31464278559999997</v>
      </c>
    </row>
    <row r="484" spans="1:55" x14ac:dyDescent="0.25">
      <c r="A484" s="15">
        <v>479</v>
      </c>
      <c r="B484">
        <v>0.31419976559999901</v>
      </c>
      <c r="C484" s="1">
        <f t="shared" si="24"/>
        <v>2</v>
      </c>
      <c r="D484" s="15">
        <v>479</v>
      </c>
      <c r="E484" s="13">
        <f t="shared" si="25"/>
        <v>0.31419976559999901</v>
      </c>
      <c r="BC484" s="13">
        <f t="shared" si="23"/>
        <v>0.31419976559999901</v>
      </c>
    </row>
    <row r="485" spans="1:55" x14ac:dyDescent="0.25">
      <c r="A485" s="15">
        <v>480</v>
      </c>
      <c r="B485">
        <v>0.313750474</v>
      </c>
      <c r="C485" s="1">
        <f t="shared" si="24"/>
        <v>2</v>
      </c>
      <c r="D485" s="15">
        <v>480</v>
      </c>
      <c r="E485" s="13">
        <f t="shared" si="25"/>
        <v>0.313750474</v>
      </c>
      <c r="BC485" s="13">
        <f t="shared" si="23"/>
        <v>0.313750474</v>
      </c>
    </row>
    <row r="486" spans="1:55" x14ac:dyDescent="0.25">
      <c r="A486" s="15">
        <v>481</v>
      </c>
      <c r="B486">
        <v>0.31329499299999902</v>
      </c>
      <c r="C486" s="1">
        <f t="shared" si="24"/>
        <v>2</v>
      </c>
      <c r="D486" s="15">
        <v>481</v>
      </c>
      <c r="E486" s="13">
        <f t="shared" si="25"/>
        <v>0.31329499299999902</v>
      </c>
      <c r="BC486" s="13">
        <f t="shared" si="23"/>
        <v>0.31329499299999902</v>
      </c>
    </row>
    <row r="487" spans="1:55" x14ac:dyDescent="0.25">
      <c r="A487" s="15">
        <v>482</v>
      </c>
      <c r="B487">
        <v>0.31283340440000001</v>
      </c>
      <c r="C487" s="1">
        <f t="shared" si="24"/>
        <v>2</v>
      </c>
      <c r="D487" s="15">
        <v>482</v>
      </c>
      <c r="E487" s="13">
        <f t="shared" si="25"/>
        <v>0.31283340440000001</v>
      </c>
      <c r="BC487" s="13">
        <f t="shared" si="23"/>
        <v>0.31283340440000001</v>
      </c>
    </row>
    <row r="488" spans="1:55" x14ac:dyDescent="0.25">
      <c r="A488" s="15">
        <v>483</v>
      </c>
      <c r="B488">
        <v>0.31236578899999901</v>
      </c>
      <c r="C488" s="1">
        <f t="shared" si="24"/>
        <v>2</v>
      </c>
      <c r="D488" s="15">
        <v>483</v>
      </c>
      <c r="E488" s="13">
        <f t="shared" si="25"/>
        <v>0.31236578899999901</v>
      </c>
      <c r="BC488" s="13">
        <f t="shared" si="23"/>
        <v>0.31236578899999901</v>
      </c>
    </row>
    <row r="489" spans="1:55" x14ac:dyDescent="0.25">
      <c r="A489" s="15">
        <v>484</v>
      </c>
      <c r="B489">
        <v>0.31189222779999998</v>
      </c>
      <c r="C489" s="1">
        <f t="shared" si="24"/>
        <v>2</v>
      </c>
      <c r="D489" s="15">
        <v>484</v>
      </c>
      <c r="E489" s="13">
        <f t="shared" si="25"/>
        <v>0.31189222779999998</v>
      </c>
      <c r="BC489" s="13">
        <f t="shared" si="23"/>
        <v>0.31189222779999998</v>
      </c>
    </row>
    <row r="490" spans="1:55" x14ac:dyDescent="0.25">
      <c r="A490" s="15">
        <v>485</v>
      </c>
      <c r="B490">
        <v>0.3114128008</v>
      </c>
      <c r="C490" s="1">
        <f t="shared" si="24"/>
        <v>2</v>
      </c>
      <c r="D490" s="15">
        <v>485</v>
      </c>
      <c r="E490" s="13">
        <f t="shared" si="25"/>
        <v>0.3114128008</v>
      </c>
      <c r="BC490" s="13">
        <f t="shared" si="23"/>
        <v>0.3114128008</v>
      </c>
    </row>
    <row r="491" spans="1:55" x14ac:dyDescent="0.25">
      <c r="A491" s="15">
        <v>486</v>
      </c>
      <c r="B491">
        <v>0.31092758819999999</v>
      </c>
      <c r="C491" s="1">
        <f t="shared" si="24"/>
        <v>2</v>
      </c>
      <c r="D491" s="15">
        <v>486</v>
      </c>
      <c r="E491" s="13">
        <f t="shared" si="25"/>
        <v>0.31092758819999999</v>
      </c>
      <c r="BC491" s="13">
        <f t="shared" si="23"/>
        <v>0.31092758819999999</v>
      </c>
    </row>
    <row r="492" spans="1:55" x14ac:dyDescent="0.25">
      <c r="A492" s="15">
        <v>487</v>
      </c>
      <c r="B492">
        <v>0.310436669</v>
      </c>
      <c r="C492" s="1">
        <f t="shared" si="24"/>
        <v>2</v>
      </c>
      <c r="D492" s="15">
        <v>487</v>
      </c>
      <c r="E492" s="13">
        <f t="shared" si="25"/>
        <v>0.310436669</v>
      </c>
      <c r="BC492" s="13">
        <f t="shared" si="23"/>
        <v>0.310436669</v>
      </c>
    </row>
    <row r="493" spans="1:55" x14ac:dyDescent="0.25">
      <c r="A493" s="15">
        <v>488</v>
      </c>
      <c r="B493">
        <v>0.30994012239999902</v>
      </c>
      <c r="C493" s="1">
        <f t="shared" si="24"/>
        <v>2</v>
      </c>
      <c r="D493" s="15">
        <v>488</v>
      </c>
      <c r="E493" s="13">
        <f t="shared" si="25"/>
        <v>0.30994012239999902</v>
      </c>
      <c r="BC493" s="13">
        <f t="shared" si="23"/>
        <v>0.30994012239999902</v>
      </c>
    </row>
    <row r="494" spans="1:55" x14ac:dyDescent="0.25">
      <c r="A494" s="15">
        <v>489</v>
      </c>
      <c r="B494">
        <v>0.30943802659999903</v>
      </c>
      <c r="C494" s="1">
        <f t="shared" si="24"/>
        <v>2</v>
      </c>
      <c r="D494" s="15">
        <v>489</v>
      </c>
      <c r="E494" s="13">
        <f t="shared" si="25"/>
        <v>0.30943802659999903</v>
      </c>
      <c r="BC494" s="13">
        <f t="shared" si="23"/>
        <v>0.30943802659999903</v>
      </c>
    </row>
    <row r="495" spans="1:55" x14ac:dyDescent="0.25">
      <c r="A495" s="15">
        <v>490</v>
      </c>
      <c r="B495">
        <v>0.30893045959999998</v>
      </c>
      <c r="C495" s="1">
        <f t="shared" si="24"/>
        <v>2</v>
      </c>
      <c r="D495" s="15">
        <v>490</v>
      </c>
      <c r="E495" s="13">
        <f t="shared" si="25"/>
        <v>0.30893045959999998</v>
      </c>
      <c r="BC495" s="13">
        <f t="shared" si="23"/>
        <v>0.30893045959999998</v>
      </c>
    </row>
    <row r="496" spans="1:55" x14ac:dyDescent="0.25">
      <c r="A496" s="15">
        <v>491</v>
      </c>
      <c r="B496">
        <v>0.3084174992</v>
      </c>
      <c r="C496" s="1">
        <f t="shared" si="24"/>
        <v>2</v>
      </c>
      <c r="D496" s="15">
        <v>491</v>
      </c>
      <c r="E496" s="13">
        <f t="shared" si="25"/>
        <v>0.3084174992</v>
      </c>
      <c r="BC496" s="13">
        <f t="shared" si="23"/>
        <v>0.3084174992</v>
      </c>
    </row>
    <row r="497" spans="1:55" x14ac:dyDescent="0.25">
      <c r="A497" s="15">
        <v>492</v>
      </c>
      <c r="B497">
        <v>0.30789922199999997</v>
      </c>
      <c r="C497" s="1">
        <f t="shared" si="24"/>
        <v>2</v>
      </c>
      <c r="D497" s="15">
        <v>492</v>
      </c>
      <c r="E497" s="13">
        <f t="shared" si="25"/>
        <v>0.30789922199999997</v>
      </c>
      <c r="BC497" s="13">
        <f t="shared" si="23"/>
        <v>0.30789922199999997</v>
      </c>
    </row>
    <row r="498" spans="1:55" x14ac:dyDescent="0.25">
      <c r="A498" s="15">
        <v>493</v>
      </c>
      <c r="B498">
        <v>0.30737570479999998</v>
      </c>
      <c r="C498" s="1">
        <f t="shared" si="24"/>
        <v>2</v>
      </c>
      <c r="D498" s="15">
        <v>493</v>
      </c>
      <c r="E498" s="13">
        <f t="shared" si="25"/>
        <v>0.30737570479999998</v>
      </c>
      <c r="BC498" s="13">
        <f t="shared" si="23"/>
        <v>0.30737570479999998</v>
      </c>
    </row>
    <row r="499" spans="1:55" x14ac:dyDescent="0.25">
      <c r="A499" s="15">
        <v>494</v>
      </c>
      <c r="B499">
        <v>0.30684702380000001</v>
      </c>
      <c r="C499" s="1">
        <f t="shared" si="24"/>
        <v>2</v>
      </c>
      <c r="D499" s="15">
        <v>494</v>
      </c>
      <c r="E499" s="13">
        <f t="shared" si="25"/>
        <v>0.30684702380000001</v>
      </c>
      <c r="BC499" s="13">
        <f t="shared" si="23"/>
        <v>0.30684702380000001</v>
      </c>
    </row>
    <row r="500" spans="1:55" x14ac:dyDescent="0.25">
      <c r="A500" s="15">
        <v>495</v>
      </c>
      <c r="B500">
        <v>0.3063132542</v>
      </c>
      <c r="C500" s="1">
        <f t="shared" si="24"/>
        <v>2</v>
      </c>
      <c r="D500" s="15">
        <v>495</v>
      </c>
      <c r="E500" s="13">
        <f t="shared" si="25"/>
        <v>0.3063132542</v>
      </c>
      <c r="BC500" s="13">
        <f t="shared" si="23"/>
        <v>0.3063132542</v>
      </c>
    </row>
    <row r="501" spans="1:55" x14ac:dyDescent="0.25">
      <c r="A501" s="15">
        <v>496</v>
      </c>
      <c r="B501">
        <v>0.30577447139999903</v>
      </c>
      <c r="C501" s="1">
        <f t="shared" si="24"/>
        <v>2</v>
      </c>
      <c r="D501" s="15">
        <v>496</v>
      </c>
      <c r="E501" s="13">
        <f t="shared" si="25"/>
        <v>0.30577447139999903</v>
      </c>
      <c r="BC501" s="13">
        <f t="shared" si="23"/>
        <v>0.30577447139999903</v>
      </c>
    </row>
    <row r="502" spans="1:55" x14ac:dyDescent="0.25">
      <c r="A502" s="15">
        <v>497</v>
      </c>
      <c r="B502">
        <v>0.30523075</v>
      </c>
      <c r="C502" s="1">
        <f t="shared" si="24"/>
        <v>2</v>
      </c>
      <c r="D502" s="15">
        <v>497</v>
      </c>
      <c r="E502" s="13">
        <f t="shared" si="25"/>
        <v>0.30523075</v>
      </c>
      <c r="BC502" s="13">
        <f t="shared" si="23"/>
        <v>0.30523075</v>
      </c>
    </row>
    <row r="503" spans="1:55" x14ac:dyDescent="0.25">
      <c r="A503" s="15">
        <v>498</v>
      </c>
      <c r="B503">
        <v>0.30468216419999999</v>
      </c>
      <c r="C503" s="1">
        <f t="shared" si="24"/>
        <v>2</v>
      </c>
      <c r="D503" s="15">
        <v>498</v>
      </c>
      <c r="E503" s="13">
        <f t="shared" si="25"/>
        <v>0.30468216419999999</v>
      </c>
      <c r="BC503" s="13">
        <f t="shared" si="23"/>
        <v>0.30468216419999999</v>
      </c>
    </row>
    <row r="504" spans="1:55" x14ac:dyDescent="0.25">
      <c r="A504" s="15">
        <v>499</v>
      </c>
      <c r="B504">
        <v>0.30412878739999999</v>
      </c>
      <c r="C504" s="1">
        <f t="shared" si="24"/>
        <v>2</v>
      </c>
      <c r="D504" s="15">
        <v>499</v>
      </c>
      <c r="E504" s="13">
        <f t="shared" si="25"/>
        <v>0.30412878739999999</v>
      </c>
      <c r="BC504" s="13">
        <f t="shared" si="23"/>
        <v>0.30412878739999999</v>
      </c>
    </row>
    <row r="505" spans="1:55" x14ac:dyDescent="0.25">
      <c r="A505" s="15">
        <v>500</v>
      </c>
      <c r="B505">
        <v>0.30357069279999999</v>
      </c>
      <c r="C505" s="1">
        <f t="shared" si="24"/>
        <v>2</v>
      </c>
      <c r="D505" s="15">
        <v>500</v>
      </c>
      <c r="E505" s="13">
        <f t="shared" si="25"/>
        <v>0.30357069279999999</v>
      </c>
      <c r="BC505" s="13">
        <f t="shared" si="23"/>
        <v>0.30357069279999999</v>
      </c>
    </row>
    <row r="506" spans="1:55" x14ac:dyDescent="0.25">
      <c r="A506" s="15">
        <v>501</v>
      </c>
      <c r="B506">
        <v>0.30300795320000001</v>
      </c>
      <c r="C506" s="1">
        <f t="shared" si="24"/>
        <v>2</v>
      </c>
      <c r="D506" s="15">
        <v>501</v>
      </c>
      <c r="E506" s="13">
        <f t="shared" si="25"/>
        <v>0.30300795320000001</v>
      </c>
      <c r="BC506" s="13">
        <f t="shared" si="23"/>
        <v>0.30300795320000001</v>
      </c>
    </row>
    <row r="507" spans="1:55" x14ac:dyDescent="0.25">
      <c r="A507" s="15">
        <v>502</v>
      </c>
      <c r="B507">
        <v>0.30244064059999998</v>
      </c>
      <c r="C507" s="1">
        <f t="shared" si="24"/>
        <v>2</v>
      </c>
      <c r="D507" s="15">
        <v>502</v>
      </c>
      <c r="E507" s="13">
        <f t="shared" si="25"/>
        <v>0.30244064059999998</v>
      </c>
      <c r="BC507" s="13">
        <f t="shared" si="23"/>
        <v>0.30244064059999998</v>
      </c>
    </row>
    <row r="508" spans="1:55" x14ac:dyDescent="0.25">
      <c r="A508" s="15">
        <v>503</v>
      </c>
      <c r="B508">
        <v>0.30186882679999999</v>
      </c>
      <c r="C508" s="1">
        <f t="shared" si="24"/>
        <v>2</v>
      </c>
      <c r="D508" s="15">
        <v>503</v>
      </c>
      <c r="E508" s="13">
        <f t="shared" si="25"/>
        <v>0.30186882679999999</v>
      </c>
      <c r="BC508" s="13">
        <f t="shared" si="23"/>
        <v>0.30186882679999999</v>
      </c>
    </row>
    <row r="509" spans="1:55" x14ac:dyDescent="0.25">
      <c r="A509" s="15">
        <v>504</v>
      </c>
      <c r="B509">
        <v>0.30129258279999999</v>
      </c>
      <c r="C509" s="1">
        <f t="shared" si="24"/>
        <v>2</v>
      </c>
      <c r="D509" s="15">
        <v>504</v>
      </c>
      <c r="E509" s="13">
        <f t="shared" si="25"/>
        <v>0.30129258279999999</v>
      </c>
      <c r="BC509" s="13">
        <f t="shared" si="23"/>
        <v>0.30129258279999999</v>
      </c>
    </row>
    <row r="510" spans="1:55" x14ac:dyDescent="0.25">
      <c r="A510" s="15">
        <v>505</v>
      </c>
      <c r="B510">
        <v>0.3007119794</v>
      </c>
      <c r="C510" s="1">
        <f t="shared" si="24"/>
        <v>2</v>
      </c>
      <c r="D510" s="15">
        <v>505</v>
      </c>
      <c r="E510" s="13">
        <f t="shared" si="25"/>
        <v>0.3007119794</v>
      </c>
      <c r="BC510" s="13">
        <f t="shared" si="23"/>
        <v>0.3007119794</v>
      </c>
    </row>
    <row r="511" spans="1:55" x14ac:dyDescent="0.25">
      <c r="A511" s="15">
        <v>506</v>
      </c>
      <c r="B511">
        <v>0.30012708659999998</v>
      </c>
      <c r="C511" s="1">
        <f t="shared" si="24"/>
        <v>2</v>
      </c>
      <c r="D511" s="15">
        <v>506</v>
      </c>
      <c r="E511" s="13">
        <f t="shared" si="25"/>
        <v>0.30012708659999998</v>
      </c>
      <c r="BC511" s="13">
        <f t="shared" si="23"/>
        <v>0.30012708659999998</v>
      </c>
    </row>
    <row r="512" spans="1:55" x14ac:dyDescent="0.25">
      <c r="A512" s="15">
        <v>507</v>
      </c>
      <c r="B512">
        <v>0.2995379742</v>
      </c>
      <c r="C512" s="1">
        <f t="shared" si="24"/>
        <v>2</v>
      </c>
      <c r="D512" s="15">
        <v>507</v>
      </c>
      <c r="E512" s="13">
        <f t="shared" si="25"/>
        <v>0.2995379742</v>
      </c>
      <c r="BC512" s="13">
        <f t="shared" si="23"/>
        <v>0.2995379742</v>
      </c>
    </row>
    <row r="513" spans="1:55" x14ac:dyDescent="0.25">
      <c r="A513" s="15">
        <v>508</v>
      </c>
      <c r="B513">
        <v>0.29894471119999999</v>
      </c>
      <c r="C513" s="1">
        <f t="shared" si="24"/>
        <v>2</v>
      </c>
      <c r="D513" s="15">
        <v>508</v>
      </c>
      <c r="E513" s="13">
        <f t="shared" si="25"/>
        <v>0.29894471119999999</v>
      </c>
      <c r="BC513" s="13">
        <f t="shared" si="23"/>
        <v>0.29894471119999999</v>
      </c>
    </row>
    <row r="514" spans="1:55" x14ac:dyDescent="0.25">
      <c r="A514" s="15">
        <v>509</v>
      </c>
      <c r="B514">
        <v>0.29834736619999902</v>
      </c>
      <c r="C514" s="1">
        <f t="shared" si="24"/>
        <v>2</v>
      </c>
      <c r="D514" s="15">
        <v>509</v>
      </c>
      <c r="E514" s="13">
        <f t="shared" si="25"/>
        <v>0.29834736619999902</v>
      </c>
      <c r="BC514" s="13">
        <f t="shared" si="23"/>
        <v>0.29834736619999902</v>
      </c>
    </row>
    <row r="515" spans="1:55" x14ac:dyDescent="0.25">
      <c r="A515" s="15">
        <v>510</v>
      </c>
      <c r="B515">
        <v>0.29774600759999997</v>
      </c>
      <c r="C515" s="1">
        <f t="shared" si="24"/>
        <v>2</v>
      </c>
      <c r="D515" s="15">
        <v>510</v>
      </c>
      <c r="E515" s="13">
        <f t="shared" si="25"/>
        <v>0.29774600759999997</v>
      </c>
      <c r="BC515" s="13">
        <f t="shared" si="23"/>
        <v>0.29774600759999997</v>
      </c>
    </row>
    <row r="516" spans="1:55" x14ac:dyDescent="0.25">
      <c r="A516" s="15">
        <v>511</v>
      </c>
      <c r="B516">
        <v>0.29714070279999999</v>
      </c>
      <c r="C516" s="1">
        <f t="shared" si="24"/>
        <v>2</v>
      </c>
      <c r="D516" s="15">
        <v>511</v>
      </c>
      <c r="E516" s="13">
        <f t="shared" si="25"/>
        <v>0.29714070279999999</v>
      </c>
      <c r="BC516" s="13">
        <f t="shared" si="23"/>
        <v>0.29714070279999999</v>
      </c>
    </row>
    <row r="517" spans="1:55" x14ac:dyDescent="0.25">
      <c r="A517" s="15">
        <v>512</v>
      </c>
      <c r="B517">
        <v>0.29653151899999902</v>
      </c>
      <c r="C517" s="1">
        <f t="shared" si="24"/>
        <v>2</v>
      </c>
      <c r="D517" s="15">
        <v>512</v>
      </c>
      <c r="E517" s="13">
        <f t="shared" si="25"/>
        <v>0.29653151899999902</v>
      </c>
      <c r="BC517" s="13">
        <f t="shared" ref="BC517:BC580" si="26">B517</f>
        <v>0.29653151899999902</v>
      </c>
    </row>
    <row r="518" spans="1:55" x14ac:dyDescent="0.25">
      <c r="A518" s="15">
        <v>513</v>
      </c>
      <c r="B518">
        <v>0.29591852259999901</v>
      </c>
      <c r="C518" s="1">
        <f t="shared" ref="C518:C581" si="27">IF(ROW()-$C$4&lt;=$C$2,1,2)</f>
        <v>2</v>
      </c>
      <c r="D518" s="15">
        <v>513</v>
      </c>
      <c r="E518" s="13">
        <f t="shared" ref="E518:E581" si="28">B518</f>
        <v>0.29591852259999901</v>
      </c>
      <c r="BC518" s="13">
        <f t="shared" si="26"/>
        <v>0.29591852259999901</v>
      </c>
    </row>
    <row r="519" spans="1:55" x14ac:dyDescent="0.25">
      <c r="A519" s="15">
        <v>514</v>
      </c>
      <c r="B519">
        <v>0.29530178000000001</v>
      </c>
      <c r="C519" s="1">
        <f t="shared" si="27"/>
        <v>2</v>
      </c>
      <c r="D519" s="15">
        <v>514</v>
      </c>
      <c r="E519" s="13">
        <f t="shared" si="28"/>
        <v>0.29530178000000001</v>
      </c>
      <c r="BC519" s="13">
        <f t="shared" si="26"/>
        <v>0.29530178000000001</v>
      </c>
    </row>
    <row r="520" spans="1:55" x14ac:dyDescent="0.25">
      <c r="A520" s="15">
        <v>515</v>
      </c>
      <c r="B520">
        <v>0.294681356599999</v>
      </c>
      <c r="C520" s="1">
        <f t="shared" si="27"/>
        <v>2</v>
      </c>
      <c r="D520" s="15">
        <v>515</v>
      </c>
      <c r="E520" s="13">
        <f t="shared" si="28"/>
        <v>0.294681356599999</v>
      </c>
      <c r="BC520" s="13">
        <f t="shared" si="26"/>
        <v>0.294681356599999</v>
      </c>
    </row>
    <row r="521" spans="1:55" x14ac:dyDescent="0.25">
      <c r="A521" s="15">
        <v>516</v>
      </c>
      <c r="B521">
        <v>0.29405731759999998</v>
      </c>
      <c r="C521" s="1">
        <f t="shared" si="27"/>
        <v>2</v>
      </c>
      <c r="D521" s="15">
        <v>516</v>
      </c>
      <c r="E521" s="13">
        <f t="shared" si="28"/>
        <v>0.29405731759999998</v>
      </c>
      <c r="BC521" s="13">
        <f t="shared" si="26"/>
        <v>0.29405731759999998</v>
      </c>
    </row>
    <row r="522" spans="1:55" x14ac:dyDescent="0.25">
      <c r="A522" s="15">
        <v>517</v>
      </c>
      <c r="B522">
        <v>0.29342972759999902</v>
      </c>
      <c r="C522" s="1">
        <f t="shared" si="27"/>
        <v>2</v>
      </c>
      <c r="D522" s="15">
        <v>517</v>
      </c>
      <c r="E522" s="13">
        <f t="shared" si="28"/>
        <v>0.29342972759999902</v>
      </c>
      <c r="BC522" s="13">
        <f t="shared" si="26"/>
        <v>0.29342972759999902</v>
      </c>
    </row>
    <row r="523" spans="1:55" x14ac:dyDescent="0.25">
      <c r="A523" s="15">
        <v>518</v>
      </c>
      <c r="B523">
        <v>0.29279865039999903</v>
      </c>
      <c r="C523" s="1">
        <f t="shared" si="27"/>
        <v>2</v>
      </c>
      <c r="D523" s="15">
        <v>518</v>
      </c>
      <c r="E523" s="13">
        <f t="shared" si="28"/>
        <v>0.29279865039999903</v>
      </c>
      <c r="BC523" s="13">
        <f t="shared" si="26"/>
        <v>0.29279865039999903</v>
      </c>
    </row>
    <row r="524" spans="1:55" x14ac:dyDescent="0.25">
      <c r="A524" s="15">
        <v>519</v>
      </c>
      <c r="B524">
        <v>0.29216414979999999</v>
      </c>
      <c r="C524" s="1">
        <f t="shared" si="27"/>
        <v>2</v>
      </c>
      <c r="D524" s="15">
        <v>519</v>
      </c>
      <c r="E524" s="13">
        <f t="shared" si="28"/>
        <v>0.29216414979999999</v>
      </c>
      <c r="BC524" s="13">
        <f t="shared" si="26"/>
        <v>0.29216414979999999</v>
      </c>
    </row>
    <row r="525" spans="1:55" x14ac:dyDescent="0.25">
      <c r="A525" s="15">
        <v>520</v>
      </c>
      <c r="B525">
        <v>0.29152628879999998</v>
      </c>
      <c r="C525" s="1">
        <f t="shared" si="27"/>
        <v>2</v>
      </c>
      <c r="D525" s="15">
        <v>520</v>
      </c>
      <c r="E525" s="13">
        <f t="shared" si="28"/>
        <v>0.29152628879999998</v>
      </c>
      <c r="BC525" s="13">
        <f t="shared" si="26"/>
        <v>0.29152628879999998</v>
      </c>
    </row>
    <row r="526" spans="1:55" x14ac:dyDescent="0.25">
      <c r="A526" s="15">
        <v>521</v>
      </c>
      <c r="B526">
        <v>0.29088512999999999</v>
      </c>
      <c r="C526" s="1">
        <f t="shared" si="27"/>
        <v>2</v>
      </c>
      <c r="D526" s="15">
        <v>521</v>
      </c>
      <c r="E526" s="13">
        <f t="shared" si="28"/>
        <v>0.29088512999999999</v>
      </c>
      <c r="BC526" s="13">
        <f t="shared" si="26"/>
        <v>0.29088512999999999</v>
      </c>
    </row>
    <row r="527" spans="1:55" x14ac:dyDescent="0.25">
      <c r="A527" s="15">
        <v>522</v>
      </c>
      <c r="B527">
        <v>0.29024073540000001</v>
      </c>
      <c r="C527" s="1">
        <f t="shared" si="27"/>
        <v>2</v>
      </c>
      <c r="D527" s="15">
        <v>522</v>
      </c>
      <c r="E527" s="13">
        <f t="shared" si="28"/>
        <v>0.29024073540000001</v>
      </c>
      <c r="BC527" s="13">
        <f t="shared" si="26"/>
        <v>0.29024073540000001</v>
      </c>
    </row>
    <row r="528" spans="1:55" x14ac:dyDescent="0.25">
      <c r="A528" s="15">
        <v>523</v>
      </c>
      <c r="B528">
        <v>0.28959316639999999</v>
      </c>
      <c r="C528" s="1">
        <f t="shared" si="27"/>
        <v>2</v>
      </c>
      <c r="D528" s="15">
        <v>523</v>
      </c>
      <c r="E528" s="13">
        <f t="shared" si="28"/>
        <v>0.28959316639999999</v>
      </c>
      <c r="BC528" s="13">
        <f t="shared" si="26"/>
        <v>0.28959316639999999</v>
      </c>
    </row>
    <row r="529" spans="1:55" x14ac:dyDescent="0.25">
      <c r="A529" s="15">
        <v>524</v>
      </c>
      <c r="B529">
        <v>0.288942484</v>
      </c>
      <c r="C529" s="1">
        <f t="shared" si="27"/>
        <v>2</v>
      </c>
      <c r="D529" s="15">
        <v>524</v>
      </c>
      <c r="E529" s="13">
        <f t="shared" si="28"/>
        <v>0.288942484</v>
      </c>
      <c r="BC529" s="13">
        <f t="shared" si="26"/>
        <v>0.288942484</v>
      </c>
    </row>
    <row r="530" spans="1:55" x14ac:dyDescent="0.25">
      <c r="A530" s="15">
        <v>525</v>
      </c>
      <c r="B530">
        <v>0.28828874899999901</v>
      </c>
      <c r="C530" s="1">
        <f t="shared" si="27"/>
        <v>2</v>
      </c>
      <c r="D530" s="15">
        <v>525</v>
      </c>
      <c r="E530" s="13">
        <f t="shared" si="28"/>
        <v>0.28828874899999901</v>
      </c>
      <c r="BC530" s="13">
        <f t="shared" si="26"/>
        <v>0.28828874899999901</v>
      </c>
    </row>
    <row r="531" spans="1:55" x14ac:dyDescent="0.25">
      <c r="A531" s="15">
        <v>526</v>
      </c>
      <c r="B531">
        <v>0.28763202139999999</v>
      </c>
      <c r="C531" s="1">
        <f t="shared" si="27"/>
        <v>2</v>
      </c>
      <c r="D531" s="15">
        <v>526</v>
      </c>
      <c r="E531" s="13">
        <f t="shared" si="28"/>
        <v>0.28763202139999999</v>
      </c>
      <c r="BC531" s="13">
        <f t="shared" si="26"/>
        <v>0.28763202139999999</v>
      </c>
    </row>
    <row r="532" spans="1:55" x14ac:dyDescent="0.25">
      <c r="A532" s="15">
        <v>527</v>
      </c>
      <c r="B532">
        <v>0.28697236040000002</v>
      </c>
      <c r="C532" s="1">
        <f t="shared" si="27"/>
        <v>2</v>
      </c>
      <c r="D532" s="15">
        <v>527</v>
      </c>
      <c r="E532" s="13">
        <f t="shared" si="28"/>
        <v>0.28697236040000002</v>
      </c>
      <c r="BC532" s="13">
        <f t="shared" si="26"/>
        <v>0.28697236040000002</v>
      </c>
    </row>
    <row r="533" spans="1:55" x14ac:dyDescent="0.25">
      <c r="A533" s="15">
        <v>528</v>
      </c>
      <c r="B533">
        <v>0.28630982499999902</v>
      </c>
      <c r="C533" s="1">
        <f t="shared" si="27"/>
        <v>2</v>
      </c>
      <c r="D533" s="15">
        <v>528</v>
      </c>
      <c r="E533" s="13">
        <f t="shared" si="28"/>
        <v>0.28630982499999902</v>
      </c>
      <c r="BC533" s="13">
        <f t="shared" si="26"/>
        <v>0.28630982499999902</v>
      </c>
    </row>
    <row r="534" spans="1:55" x14ac:dyDescent="0.25">
      <c r="A534" s="15">
        <v>529</v>
      </c>
      <c r="B534">
        <v>0.2856444742</v>
      </c>
      <c r="C534" s="1">
        <f t="shared" si="27"/>
        <v>2</v>
      </c>
      <c r="D534" s="15">
        <v>529</v>
      </c>
      <c r="E534" s="13">
        <f t="shared" si="28"/>
        <v>0.2856444742</v>
      </c>
      <c r="BC534" s="13">
        <f t="shared" si="26"/>
        <v>0.2856444742</v>
      </c>
    </row>
    <row r="535" spans="1:55" x14ac:dyDescent="0.25">
      <c r="A535" s="15">
        <v>530</v>
      </c>
      <c r="B535">
        <v>0.2849763656</v>
      </c>
      <c r="C535" s="1">
        <f t="shared" si="27"/>
        <v>2</v>
      </c>
      <c r="D535" s="15">
        <v>530</v>
      </c>
      <c r="E535" s="13">
        <f t="shared" si="28"/>
        <v>0.2849763656</v>
      </c>
      <c r="BC535" s="13">
        <f t="shared" si="26"/>
        <v>0.2849763656</v>
      </c>
    </row>
    <row r="536" spans="1:55" x14ac:dyDescent="0.25">
      <c r="A536" s="15">
        <v>531</v>
      </c>
      <c r="B536">
        <v>0.28430555659999901</v>
      </c>
      <c r="C536" s="1">
        <f t="shared" si="27"/>
        <v>2</v>
      </c>
      <c r="D536" s="15">
        <v>531</v>
      </c>
      <c r="E536" s="13">
        <f t="shared" si="28"/>
        <v>0.28430555659999901</v>
      </c>
      <c r="BC536" s="13">
        <f t="shared" si="26"/>
        <v>0.28430555659999901</v>
      </c>
    </row>
    <row r="537" spans="1:55" x14ac:dyDescent="0.25">
      <c r="A537" s="15">
        <v>532</v>
      </c>
      <c r="B537">
        <v>0.28363210459999999</v>
      </c>
      <c r="C537" s="1">
        <f t="shared" si="27"/>
        <v>2</v>
      </c>
      <c r="D537" s="15">
        <v>532</v>
      </c>
      <c r="E537" s="13">
        <f t="shared" si="28"/>
        <v>0.28363210459999999</v>
      </c>
      <c r="BC537" s="13">
        <f t="shared" si="26"/>
        <v>0.28363210459999999</v>
      </c>
    </row>
    <row r="538" spans="1:55" x14ac:dyDescent="0.25">
      <c r="A538" s="15">
        <v>533</v>
      </c>
      <c r="B538">
        <v>0.28295606579999999</v>
      </c>
      <c r="C538" s="1">
        <f t="shared" si="27"/>
        <v>2</v>
      </c>
      <c r="D538" s="15">
        <v>533</v>
      </c>
      <c r="E538" s="13">
        <f t="shared" si="28"/>
        <v>0.28295606579999999</v>
      </c>
      <c r="BC538" s="13">
        <f t="shared" si="26"/>
        <v>0.28295606579999999</v>
      </c>
    </row>
    <row r="539" spans="1:55" x14ac:dyDescent="0.25">
      <c r="A539" s="15">
        <v>534</v>
      </c>
      <c r="B539">
        <v>0.28227749639999999</v>
      </c>
      <c r="C539" s="1">
        <f t="shared" si="27"/>
        <v>2</v>
      </c>
      <c r="D539" s="15">
        <v>534</v>
      </c>
      <c r="E539" s="13">
        <f t="shared" si="28"/>
        <v>0.28227749639999999</v>
      </c>
      <c r="BC539" s="13">
        <f t="shared" si="26"/>
        <v>0.28227749639999999</v>
      </c>
    </row>
    <row r="540" spans="1:55" x14ac:dyDescent="0.25">
      <c r="A540" s="15">
        <v>535</v>
      </c>
      <c r="B540">
        <v>0.28159645179999998</v>
      </c>
      <c r="C540" s="1">
        <f t="shared" si="27"/>
        <v>2</v>
      </c>
      <c r="D540" s="15">
        <v>535</v>
      </c>
      <c r="E540" s="13">
        <f t="shared" si="28"/>
        <v>0.28159645179999998</v>
      </c>
      <c r="BC540" s="13">
        <f t="shared" si="26"/>
        <v>0.28159645179999998</v>
      </c>
    </row>
    <row r="541" spans="1:55" x14ac:dyDescent="0.25">
      <c r="A541" s="15">
        <v>536</v>
      </c>
      <c r="B541">
        <v>0.28091298720000002</v>
      </c>
      <c r="C541" s="1">
        <f t="shared" si="27"/>
        <v>2</v>
      </c>
      <c r="D541" s="15">
        <v>536</v>
      </c>
      <c r="E541" s="13">
        <f t="shared" si="28"/>
        <v>0.28091298720000002</v>
      </c>
      <c r="BC541" s="13">
        <f t="shared" si="26"/>
        <v>0.28091298720000002</v>
      </c>
    </row>
    <row r="542" spans="1:55" x14ac:dyDescent="0.25">
      <c r="A542" s="15">
        <v>537</v>
      </c>
      <c r="B542">
        <v>0.28022715679999999</v>
      </c>
      <c r="C542" s="1">
        <f t="shared" si="27"/>
        <v>2</v>
      </c>
      <c r="D542" s="15">
        <v>537</v>
      </c>
      <c r="E542" s="13">
        <f t="shared" si="28"/>
        <v>0.28022715679999999</v>
      </c>
      <c r="BC542" s="13">
        <f t="shared" si="26"/>
        <v>0.28022715679999999</v>
      </c>
    </row>
    <row r="543" spans="1:55" x14ac:dyDescent="0.25">
      <c r="A543" s="15">
        <v>538</v>
      </c>
      <c r="B543">
        <v>0.279539015</v>
      </c>
      <c r="C543" s="1">
        <f t="shared" si="27"/>
        <v>2</v>
      </c>
      <c r="D543" s="15">
        <v>538</v>
      </c>
      <c r="E543" s="13">
        <f t="shared" si="28"/>
        <v>0.279539015</v>
      </c>
      <c r="BC543" s="13">
        <f t="shared" si="26"/>
        <v>0.279539015</v>
      </c>
    </row>
    <row r="544" spans="1:55" x14ac:dyDescent="0.25">
      <c r="A544" s="15">
        <v>539</v>
      </c>
      <c r="B544">
        <v>0.27884861519999998</v>
      </c>
      <c r="C544" s="1">
        <f t="shared" si="27"/>
        <v>2</v>
      </c>
      <c r="D544" s="15">
        <v>539</v>
      </c>
      <c r="E544" s="13">
        <f t="shared" si="28"/>
        <v>0.27884861519999998</v>
      </c>
      <c r="BC544" s="13">
        <f t="shared" si="26"/>
        <v>0.27884861519999998</v>
      </c>
    </row>
    <row r="545" spans="1:55" x14ac:dyDescent="0.25">
      <c r="A545" s="15">
        <v>540</v>
      </c>
      <c r="B545">
        <v>0.27815601039999999</v>
      </c>
      <c r="C545" s="1">
        <f t="shared" si="27"/>
        <v>2</v>
      </c>
      <c r="D545" s="15">
        <v>540</v>
      </c>
      <c r="E545" s="13">
        <f t="shared" si="28"/>
        <v>0.27815601039999999</v>
      </c>
      <c r="BC545" s="13">
        <f t="shared" si="26"/>
        <v>0.27815601039999999</v>
      </c>
    </row>
    <row r="546" spans="1:55" x14ac:dyDescent="0.25">
      <c r="A546" s="15">
        <v>541</v>
      </c>
      <c r="B546">
        <v>0.27746125319999998</v>
      </c>
      <c r="C546" s="1">
        <f t="shared" si="27"/>
        <v>2</v>
      </c>
      <c r="D546" s="15">
        <v>541</v>
      </c>
      <c r="E546" s="13">
        <f t="shared" si="28"/>
        <v>0.27746125319999998</v>
      </c>
      <c r="BC546" s="13">
        <f t="shared" si="26"/>
        <v>0.27746125319999998</v>
      </c>
    </row>
    <row r="547" spans="1:55" x14ac:dyDescent="0.25">
      <c r="A547" s="15">
        <v>542</v>
      </c>
      <c r="B547">
        <v>0.27676439600000002</v>
      </c>
      <c r="C547" s="1">
        <f t="shared" si="27"/>
        <v>2</v>
      </c>
      <c r="D547" s="15">
        <v>542</v>
      </c>
      <c r="E547" s="13">
        <f t="shared" si="28"/>
        <v>0.27676439600000002</v>
      </c>
      <c r="BC547" s="13">
        <f t="shared" si="26"/>
        <v>0.27676439600000002</v>
      </c>
    </row>
    <row r="548" spans="1:55" x14ac:dyDescent="0.25">
      <c r="A548" s="15">
        <v>543</v>
      </c>
      <c r="B548">
        <v>0.27606548999999903</v>
      </c>
      <c r="C548" s="1">
        <f t="shared" si="27"/>
        <v>2</v>
      </c>
      <c r="D548" s="15">
        <v>543</v>
      </c>
      <c r="E548" s="13">
        <f t="shared" si="28"/>
        <v>0.27606548999999903</v>
      </c>
      <c r="BC548" s="13">
        <f t="shared" si="26"/>
        <v>0.27606548999999903</v>
      </c>
    </row>
    <row r="549" spans="1:55" x14ac:dyDescent="0.25">
      <c r="A549" s="15">
        <v>544</v>
      </c>
      <c r="B549">
        <v>0.27536458659999902</v>
      </c>
      <c r="C549" s="1">
        <f t="shared" si="27"/>
        <v>2</v>
      </c>
      <c r="D549" s="15">
        <v>544</v>
      </c>
      <c r="E549" s="13">
        <f t="shared" si="28"/>
        <v>0.27536458659999902</v>
      </c>
      <c r="BC549" s="13">
        <f t="shared" si="26"/>
        <v>0.27536458659999902</v>
      </c>
    </row>
    <row r="550" spans="1:55" x14ac:dyDescent="0.25">
      <c r="A550" s="15">
        <v>545</v>
      </c>
      <c r="B550">
        <v>0.27466173619999901</v>
      </c>
      <c r="C550" s="1">
        <f t="shared" si="27"/>
        <v>2</v>
      </c>
      <c r="D550" s="15">
        <v>545</v>
      </c>
      <c r="E550" s="13">
        <f t="shared" si="28"/>
        <v>0.27466173619999901</v>
      </c>
      <c r="BC550" s="13">
        <f t="shared" si="26"/>
        <v>0.27466173619999901</v>
      </c>
    </row>
    <row r="551" spans="1:55" x14ac:dyDescent="0.25">
      <c r="A551" s="15">
        <v>546</v>
      </c>
      <c r="B551">
        <v>0.27395698940000002</v>
      </c>
      <c r="C551" s="1">
        <f t="shared" si="27"/>
        <v>2</v>
      </c>
      <c r="D551" s="15">
        <v>546</v>
      </c>
      <c r="E551" s="13">
        <f t="shared" si="28"/>
        <v>0.27395698940000002</v>
      </c>
      <c r="BC551" s="13">
        <f t="shared" si="26"/>
        <v>0.27395698940000002</v>
      </c>
    </row>
    <row r="552" spans="1:55" x14ac:dyDescent="0.25">
      <c r="A552" s="15">
        <v>547</v>
      </c>
      <c r="B552">
        <v>0.27325039559999997</v>
      </c>
      <c r="C552" s="1">
        <f t="shared" si="27"/>
        <v>2</v>
      </c>
      <c r="D552" s="15">
        <v>547</v>
      </c>
      <c r="E552" s="13">
        <f t="shared" si="28"/>
        <v>0.27325039559999997</v>
      </c>
      <c r="BC552" s="13">
        <f t="shared" si="26"/>
        <v>0.27325039559999997</v>
      </c>
    </row>
    <row r="553" spans="1:55" x14ac:dyDescent="0.25">
      <c r="A553" s="15">
        <v>548</v>
      </c>
      <c r="B553">
        <v>0.272542004</v>
      </c>
      <c r="C553" s="1">
        <f t="shared" si="27"/>
        <v>2</v>
      </c>
      <c r="D553" s="15">
        <v>548</v>
      </c>
      <c r="E553" s="13">
        <f t="shared" si="28"/>
        <v>0.272542004</v>
      </c>
      <c r="BC553" s="13">
        <f t="shared" si="26"/>
        <v>0.272542004</v>
      </c>
    </row>
    <row r="554" spans="1:55" x14ac:dyDescent="0.25">
      <c r="A554" s="15">
        <v>549</v>
      </c>
      <c r="B554">
        <v>0.27183186339999998</v>
      </c>
      <c r="C554" s="1">
        <f t="shared" si="27"/>
        <v>2</v>
      </c>
      <c r="D554" s="15">
        <v>549</v>
      </c>
      <c r="E554" s="13">
        <f t="shared" si="28"/>
        <v>0.27183186339999998</v>
      </c>
      <c r="BC554" s="13">
        <f t="shared" si="26"/>
        <v>0.27183186339999998</v>
      </c>
    </row>
    <row r="555" spans="1:55" x14ac:dyDescent="0.25">
      <c r="A555" s="15">
        <v>550</v>
      </c>
      <c r="B555">
        <v>0.27112002239999999</v>
      </c>
      <c r="C555" s="1">
        <f t="shared" si="27"/>
        <v>2</v>
      </c>
      <c r="D555" s="15">
        <v>550</v>
      </c>
      <c r="E555" s="13">
        <f t="shared" si="28"/>
        <v>0.27112002239999999</v>
      </c>
      <c r="BC555" s="13">
        <f t="shared" si="26"/>
        <v>0.27112002239999999</v>
      </c>
    </row>
    <row r="556" spans="1:55" x14ac:dyDescent="0.25">
      <c r="A556" s="15">
        <v>551</v>
      </c>
      <c r="B556">
        <v>0.27040652839999901</v>
      </c>
      <c r="C556" s="1">
        <f t="shared" si="27"/>
        <v>2</v>
      </c>
      <c r="D556" s="15">
        <v>551</v>
      </c>
      <c r="E556" s="13">
        <f t="shared" si="28"/>
        <v>0.27040652839999901</v>
      </c>
      <c r="BC556" s="13">
        <f t="shared" si="26"/>
        <v>0.27040652839999901</v>
      </c>
    </row>
    <row r="557" spans="1:55" x14ac:dyDescent="0.25">
      <c r="A557" s="15">
        <v>552</v>
      </c>
      <c r="B557">
        <v>0.26969142899999998</v>
      </c>
      <c r="C557" s="1">
        <f t="shared" si="27"/>
        <v>2</v>
      </c>
      <c r="D557" s="15">
        <v>552</v>
      </c>
      <c r="E557" s="13">
        <f t="shared" si="28"/>
        <v>0.26969142899999998</v>
      </c>
      <c r="BC557" s="13">
        <f t="shared" si="26"/>
        <v>0.26969142899999998</v>
      </c>
    </row>
    <row r="558" spans="1:55" x14ac:dyDescent="0.25">
      <c r="A558" s="15">
        <v>553</v>
      </c>
      <c r="B558">
        <v>0.26897477119999902</v>
      </c>
      <c r="C558" s="1">
        <f t="shared" si="27"/>
        <v>2</v>
      </c>
      <c r="D558" s="15">
        <v>553</v>
      </c>
      <c r="E558" s="13">
        <f t="shared" si="28"/>
        <v>0.26897477119999902</v>
      </c>
      <c r="BC558" s="13">
        <f t="shared" si="26"/>
        <v>0.26897477119999902</v>
      </c>
    </row>
    <row r="559" spans="1:55" x14ac:dyDescent="0.25">
      <c r="A559" s="15">
        <v>554</v>
      </c>
      <c r="B559">
        <v>0.2682566012</v>
      </c>
      <c r="C559" s="1">
        <f t="shared" si="27"/>
        <v>2</v>
      </c>
      <c r="D559" s="15">
        <v>554</v>
      </c>
      <c r="E559" s="13">
        <f t="shared" si="28"/>
        <v>0.2682566012</v>
      </c>
      <c r="BC559" s="13">
        <f t="shared" si="26"/>
        <v>0.2682566012</v>
      </c>
    </row>
    <row r="560" spans="1:55" x14ac:dyDescent="0.25">
      <c r="A560" s="15">
        <v>555</v>
      </c>
      <c r="B560">
        <v>0.26753696499999902</v>
      </c>
      <c r="C560" s="1">
        <f t="shared" si="27"/>
        <v>2</v>
      </c>
      <c r="D560" s="15">
        <v>555</v>
      </c>
      <c r="E560" s="13">
        <f t="shared" si="28"/>
        <v>0.26753696499999902</v>
      </c>
      <c r="BC560" s="13">
        <f t="shared" si="26"/>
        <v>0.26753696499999902</v>
      </c>
    </row>
    <row r="561" spans="1:55" x14ac:dyDescent="0.25">
      <c r="A561" s="15">
        <v>556</v>
      </c>
      <c r="B561">
        <v>0.26681590820000001</v>
      </c>
      <c r="C561" s="1">
        <f t="shared" si="27"/>
        <v>2</v>
      </c>
      <c r="D561" s="15">
        <v>556</v>
      </c>
      <c r="E561" s="13">
        <f t="shared" si="28"/>
        <v>0.26681590820000001</v>
      </c>
      <c r="BC561" s="13">
        <f t="shared" si="26"/>
        <v>0.26681590820000001</v>
      </c>
    </row>
    <row r="562" spans="1:55" x14ac:dyDescent="0.25">
      <c r="A562" s="15">
        <v>557</v>
      </c>
      <c r="B562">
        <v>0.266093476</v>
      </c>
      <c r="C562" s="1">
        <f t="shared" si="27"/>
        <v>2</v>
      </c>
      <c r="D562" s="15">
        <v>557</v>
      </c>
      <c r="E562" s="13">
        <f t="shared" si="28"/>
        <v>0.266093476</v>
      </c>
      <c r="BC562" s="13">
        <f t="shared" si="26"/>
        <v>0.266093476</v>
      </c>
    </row>
    <row r="563" spans="1:55" x14ac:dyDescent="0.25">
      <c r="A563" s="15">
        <v>558</v>
      </c>
      <c r="B563">
        <v>0.26536971300000001</v>
      </c>
      <c r="C563" s="1">
        <f t="shared" si="27"/>
        <v>2</v>
      </c>
      <c r="D563" s="15">
        <v>558</v>
      </c>
      <c r="E563" s="13">
        <f t="shared" si="28"/>
        <v>0.26536971300000001</v>
      </c>
      <c r="BC563" s="13">
        <f t="shared" si="26"/>
        <v>0.26536971300000001</v>
      </c>
    </row>
    <row r="564" spans="1:55" x14ac:dyDescent="0.25">
      <c r="A564" s="15">
        <v>559</v>
      </c>
      <c r="B564">
        <v>0.26464466320000002</v>
      </c>
      <c r="C564" s="1">
        <f t="shared" si="27"/>
        <v>2</v>
      </c>
      <c r="D564" s="15">
        <v>559</v>
      </c>
      <c r="E564" s="13">
        <f t="shared" si="28"/>
        <v>0.26464466320000002</v>
      </c>
      <c r="BC564" s="13">
        <f t="shared" si="26"/>
        <v>0.26464466320000002</v>
      </c>
    </row>
    <row r="565" spans="1:55" x14ac:dyDescent="0.25">
      <c r="A565" s="15">
        <v>560</v>
      </c>
      <c r="B565">
        <v>0.26391837039999999</v>
      </c>
      <c r="C565" s="1">
        <f t="shared" si="27"/>
        <v>2</v>
      </c>
      <c r="D565" s="15">
        <v>560</v>
      </c>
      <c r="E565" s="13">
        <f t="shared" si="28"/>
        <v>0.26391837039999999</v>
      </c>
      <c r="BC565" s="13">
        <f t="shared" si="26"/>
        <v>0.26391837039999999</v>
      </c>
    </row>
    <row r="566" spans="1:55" x14ac:dyDescent="0.25">
      <c r="A566" s="15">
        <v>561</v>
      </c>
      <c r="B566">
        <v>0.2631908778</v>
      </c>
      <c r="C566" s="1">
        <f t="shared" si="27"/>
        <v>2</v>
      </c>
      <c r="D566" s="15">
        <v>561</v>
      </c>
      <c r="E566" s="13">
        <f t="shared" si="28"/>
        <v>0.2631908778</v>
      </c>
      <c r="BC566" s="13">
        <f t="shared" si="26"/>
        <v>0.2631908778</v>
      </c>
    </row>
    <row r="567" spans="1:55" x14ac:dyDescent="0.25">
      <c r="A567" s="15">
        <v>562</v>
      </c>
      <c r="B567">
        <v>0.2624622284</v>
      </c>
      <c r="C567" s="1">
        <f t="shared" si="27"/>
        <v>2</v>
      </c>
      <c r="D567" s="15">
        <v>562</v>
      </c>
      <c r="E567" s="13">
        <f t="shared" si="28"/>
        <v>0.2624622284</v>
      </c>
      <c r="BC567" s="13">
        <f t="shared" si="26"/>
        <v>0.2624622284</v>
      </c>
    </row>
    <row r="568" spans="1:55" x14ac:dyDescent="0.25">
      <c r="A568" s="15">
        <v>563</v>
      </c>
      <c r="B568">
        <v>0.26173246459999999</v>
      </c>
      <c r="C568" s="1">
        <f t="shared" si="27"/>
        <v>2</v>
      </c>
      <c r="D568" s="15">
        <v>563</v>
      </c>
      <c r="E568" s="13">
        <f t="shared" si="28"/>
        <v>0.26173246459999999</v>
      </c>
      <c r="BC568" s="13">
        <f t="shared" si="26"/>
        <v>0.26173246459999999</v>
      </c>
    </row>
    <row r="569" spans="1:55" x14ac:dyDescent="0.25">
      <c r="A569" s="15">
        <v>564</v>
      </c>
      <c r="B569">
        <v>0.2610016282</v>
      </c>
      <c r="C569" s="1">
        <f t="shared" si="27"/>
        <v>2</v>
      </c>
      <c r="D569" s="15">
        <v>564</v>
      </c>
      <c r="E569" s="13">
        <f t="shared" si="28"/>
        <v>0.2610016282</v>
      </c>
      <c r="BC569" s="13">
        <f t="shared" si="26"/>
        <v>0.2610016282</v>
      </c>
    </row>
    <row r="570" spans="1:55" x14ac:dyDescent="0.25">
      <c r="A570" s="15">
        <v>565</v>
      </c>
      <c r="B570">
        <v>0.26026976079999897</v>
      </c>
      <c r="C570" s="1">
        <f t="shared" si="27"/>
        <v>2</v>
      </c>
      <c r="D570" s="15">
        <v>565</v>
      </c>
      <c r="E570" s="13">
        <f t="shared" si="28"/>
        <v>0.26026976079999897</v>
      </c>
      <c r="BC570" s="13">
        <f t="shared" si="26"/>
        <v>0.26026976079999897</v>
      </c>
    </row>
    <row r="571" spans="1:55" x14ac:dyDescent="0.25">
      <c r="A571" s="15">
        <v>566</v>
      </c>
      <c r="B571">
        <v>0.25953690359999998</v>
      </c>
      <c r="C571" s="1">
        <f t="shared" si="27"/>
        <v>2</v>
      </c>
      <c r="D571" s="15">
        <v>566</v>
      </c>
      <c r="E571" s="13">
        <f t="shared" si="28"/>
        <v>0.25953690359999998</v>
      </c>
      <c r="BC571" s="13">
        <f t="shared" si="26"/>
        <v>0.25953690359999998</v>
      </c>
    </row>
    <row r="572" spans="1:55" x14ac:dyDescent="0.25">
      <c r="A572" s="15">
        <v>567</v>
      </c>
      <c r="B572">
        <v>0.2588030972</v>
      </c>
      <c r="C572" s="1">
        <f t="shared" si="27"/>
        <v>2</v>
      </c>
      <c r="D572" s="15">
        <v>567</v>
      </c>
      <c r="E572" s="13">
        <f t="shared" si="28"/>
        <v>0.2588030972</v>
      </c>
      <c r="BC572" s="13">
        <f t="shared" si="26"/>
        <v>0.2588030972</v>
      </c>
    </row>
    <row r="573" spans="1:55" x14ac:dyDescent="0.25">
      <c r="A573" s="15">
        <v>568</v>
      </c>
      <c r="B573">
        <v>0.25806838179999902</v>
      </c>
      <c r="C573" s="1">
        <f t="shared" si="27"/>
        <v>2</v>
      </c>
      <c r="D573" s="15">
        <v>568</v>
      </c>
      <c r="E573" s="13">
        <f t="shared" si="28"/>
        <v>0.25806838179999902</v>
      </c>
      <c r="BC573" s="13">
        <f t="shared" si="26"/>
        <v>0.25806838179999902</v>
      </c>
    </row>
    <row r="574" spans="1:55" x14ac:dyDescent="0.25">
      <c r="A574" s="15">
        <v>569</v>
      </c>
      <c r="B574">
        <v>0.25733279739999998</v>
      </c>
      <c r="C574" s="1">
        <f t="shared" si="27"/>
        <v>2</v>
      </c>
      <c r="D574" s="15">
        <v>569</v>
      </c>
      <c r="E574" s="13">
        <f t="shared" si="28"/>
        <v>0.25733279739999998</v>
      </c>
      <c r="BC574" s="13">
        <f t="shared" si="26"/>
        <v>0.25733279739999998</v>
      </c>
    </row>
    <row r="575" spans="1:55" x14ac:dyDescent="0.25">
      <c r="A575" s="15">
        <v>570</v>
      </c>
      <c r="B575">
        <v>0.25659638299999998</v>
      </c>
      <c r="C575" s="1">
        <f t="shared" si="27"/>
        <v>2</v>
      </c>
      <c r="D575" s="15">
        <v>570</v>
      </c>
      <c r="E575" s="13">
        <f t="shared" si="28"/>
        <v>0.25659638299999998</v>
      </c>
      <c r="BC575" s="13">
        <f t="shared" si="26"/>
        <v>0.25659638299999998</v>
      </c>
    </row>
    <row r="576" spans="1:55" x14ac:dyDescent="0.25">
      <c r="A576" s="15">
        <v>571</v>
      </c>
      <c r="B576">
        <v>0.25585917799999902</v>
      </c>
      <c r="C576" s="1">
        <f t="shared" si="27"/>
        <v>2</v>
      </c>
      <c r="D576" s="15">
        <v>571</v>
      </c>
      <c r="E576" s="13">
        <f t="shared" si="28"/>
        <v>0.25585917799999902</v>
      </c>
      <c r="BC576" s="13">
        <f t="shared" si="26"/>
        <v>0.25585917799999902</v>
      </c>
    </row>
    <row r="577" spans="1:55" x14ac:dyDescent="0.25">
      <c r="A577" s="15">
        <v>572</v>
      </c>
      <c r="B577">
        <v>0.25512122059999998</v>
      </c>
      <c r="C577" s="1">
        <f t="shared" si="27"/>
        <v>2</v>
      </c>
      <c r="D577" s="15">
        <v>572</v>
      </c>
      <c r="E577" s="13">
        <f t="shared" si="28"/>
        <v>0.25512122059999998</v>
      </c>
      <c r="BC577" s="13">
        <f t="shared" si="26"/>
        <v>0.25512122059999998</v>
      </c>
    </row>
    <row r="578" spans="1:55" x14ac:dyDescent="0.25">
      <c r="A578" s="15">
        <v>573</v>
      </c>
      <c r="B578">
        <v>0.25438254899999901</v>
      </c>
      <c r="C578" s="1">
        <f t="shared" si="27"/>
        <v>2</v>
      </c>
      <c r="D578" s="15">
        <v>573</v>
      </c>
      <c r="E578" s="13">
        <f t="shared" si="28"/>
        <v>0.25438254899999901</v>
      </c>
      <c r="BC578" s="13">
        <f t="shared" si="26"/>
        <v>0.25438254899999901</v>
      </c>
    </row>
    <row r="579" spans="1:55" x14ac:dyDescent="0.25">
      <c r="A579" s="15">
        <v>574</v>
      </c>
      <c r="B579">
        <v>0.253643201199999</v>
      </c>
      <c r="C579" s="1">
        <f t="shared" si="27"/>
        <v>2</v>
      </c>
      <c r="D579" s="15">
        <v>574</v>
      </c>
      <c r="E579" s="13">
        <f t="shared" si="28"/>
        <v>0.253643201199999</v>
      </c>
      <c r="BC579" s="13">
        <f t="shared" si="26"/>
        <v>0.253643201199999</v>
      </c>
    </row>
    <row r="580" spans="1:55" x14ac:dyDescent="0.25">
      <c r="A580" s="15">
        <v>575</v>
      </c>
      <c r="B580">
        <v>0.2529032142</v>
      </c>
      <c r="C580" s="1">
        <f t="shared" si="27"/>
        <v>2</v>
      </c>
      <c r="D580" s="15">
        <v>575</v>
      </c>
      <c r="E580" s="13">
        <f t="shared" si="28"/>
        <v>0.2529032142</v>
      </c>
      <c r="BC580" s="13">
        <f t="shared" si="26"/>
        <v>0.2529032142</v>
      </c>
    </row>
    <row r="581" spans="1:55" x14ac:dyDescent="0.25">
      <c r="A581" s="15">
        <v>576</v>
      </c>
      <c r="B581">
        <v>0.25216262519999999</v>
      </c>
      <c r="C581" s="1">
        <f t="shared" si="27"/>
        <v>2</v>
      </c>
      <c r="D581" s="15">
        <v>576</v>
      </c>
      <c r="E581" s="13">
        <f t="shared" si="28"/>
        <v>0.25216262519999999</v>
      </c>
      <c r="BC581" s="13">
        <f t="shared" ref="BC581:BC644" si="29">B581</f>
        <v>0.25216262519999999</v>
      </c>
    </row>
    <row r="582" spans="1:55" x14ac:dyDescent="0.25">
      <c r="A582" s="15">
        <v>577</v>
      </c>
      <c r="B582">
        <v>0.25142147039999901</v>
      </c>
      <c r="C582" s="1">
        <f t="shared" ref="C582:C645" si="30">IF(ROW()-$C$4&lt;=$C$2,1,2)</f>
        <v>2</v>
      </c>
      <c r="D582" s="15">
        <v>577</v>
      </c>
      <c r="E582" s="13">
        <f t="shared" ref="E582:E645" si="31">B582</f>
        <v>0.25142147039999901</v>
      </c>
      <c r="BC582" s="13">
        <f t="shared" si="29"/>
        <v>0.25142147039999901</v>
      </c>
    </row>
    <row r="583" spans="1:55" x14ac:dyDescent="0.25">
      <c r="A583" s="15">
        <v>578</v>
      </c>
      <c r="B583">
        <v>0.25067978599999902</v>
      </c>
      <c r="C583" s="1">
        <f t="shared" si="30"/>
        <v>2</v>
      </c>
      <c r="D583" s="15">
        <v>578</v>
      </c>
      <c r="E583" s="13">
        <f t="shared" si="31"/>
        <v>0.25067978599999902</v>
      </c>
      <c r="BC583" s="13">
        <f t="shared" si="29"/>
        <v>0.25067978599999902</v>
      </c>
    </row>
    <row r="584" spans="1:55" x14ac:dyDescent="0.25">
      <c r="A584" s="15">
        <v>579</v>
      </c>
      <c r="B584">
        <v>0.24993760779999999</v>
      </c>
      <c r="C584" s="1">
        <f t="shared" si="30"/>
        <v>2</v>
      </c>
      <c r="D584" s="15">
        <v>579</v>
      </c>
      <c r="E584" s="13">
        <f t="shared" si="31"/>
        <v>0.24993760779999999</v>
      </c>
      <c r="BC584" s="13">
        <f t="shared" si="29"/>
        <v>0.24993760779999999</v>
      </c>
    </row>
    <row r="585" spans="1:55" x14ac:dyDescent="0.25">
      <c r="A585" s="15">
        <v>580</v>
      </c>
      <c r="B585">
        <v>0.24919497099999999</v>
      </c>
      <c r="C585" s="1">
        <f t="shared" si="30"/>
        <v>2</v>
      </c>
      <c r="D585" s="15">
        <v>580</v>
      </c>
      <c r="E585" s="13">
        <f t="shared" si="31"/>
        <v>0.24919497099999999</v>
      </c>
      <c r="BC585" s="13">
        <f t="shared" si="29"/>
        <v>0.24919497099999999</v>
      </c>
    </row>
    <row r="586" spans="1:55" x14ac:dyDescent="0.25">
      <c r="A586" s="15">
        <v>581</v>
      </c>
      <c r="B586">
        <v>0.248451910399999</v>
      </c>
      <c r="C586" s="1">
        <f t="shared" si="30"/>
        <v>2</v>
      </c>
      <c r="D586" s="15">
        <v>581</v>
      </c>
      <c r="E586" s="13">
        <f t="shared" si="31"/>
        <v>0.248451910399999</v>
      </c>
      <c r="BC586" s="13">
        <f t="shared" si="29"/>
        <v>0.248451910399999</v>
      </c>
    </row>
    <row r="587" spans="1:55" x14ac:dyDescent="0.25">
      <c r="A587" s="15">
        <v>582</v>
      </c>
      <c r="B587">
        <v>0.247708460799999</v>
      </c>
      <c r="C587" s="1">
        <f t="shared" si="30"/>
        <v>2</v>
      </c>
      <c r="D587" s="15">
        <v>582</v>
      </c>
      <c r="E587" s="13">
        <f t="shared" si="31"/>
        <v>0.247708460799999</v>
      </c>
      <c r="BC587" s="13">
        <f t="shared" si="29"/>
        <v>0.247708460799999</v>
      </c>
    </row>
    <row r="588" spans="1:55" x14ac:dyDescent="0.25">
      <c r="A588" s="15">
        <v>583</v>
      </c>
      <c r="B588">
        <v>0.24696465619999999</v>
      </c>
      <c r="C588" s="1">
        <f t="shared" si="30"/>
        <v>2</v>
      </c>
      <c r="D588" s="15">
        <v>583</v>
      </c>
      <c r="E588" s="13">
        <f t="shared" si="31"/>
        <v>0.24696465619999999</v>
      </c>
      <c r="BC588" s="13">
        <f t="shared" si="29"/>
        <v>0.24696465619999999</v>
      </c>
    </row>
    <row r="589" spans="1:55" x14ac:dyDescent="0.25">
      <c r="A589" s="15">
        <v>584</v>
      </c>
      <c r="B589">
        <v>0.24622053019999901</v>
      </c>
      <c r="C589" s="1">
        <f t="shared" si="30"/>
        <v>2</v>
      </c>
      <c r="D589" s="15">
        <v>584</v>
      </c>
      <c r="E589" s="13">
        <f t="shared" si="31"/>
        <v>0.24622053019999901</v>
      </c>
      <c r="BC589" s="13">
        <f t="shared" si="29"/>
        <v>0.24622053019999901</v>
      </c>
    </row>
    <row r="590" spans="1:55" x14ac:dyDescent="0.25">
      <c r="A590" s="15">
        <v>585</v>
      </c>
      <c r="B590">
        <v>0.2454761164</v>
      </c>
      <c r="C590" s="1">
        <f t="shared" si="30"/>
        <v>2</v>
      </c>
      <c r="D590" s="15">
        <v>585</v>
      </c>
      <c r="E590" s="13">
        <f t="shared" si="31"/>
        <v>0.2454761164</v>
      </c>
      <c r="BC590" s="13">
        <f t="shared" si="29"/>
        <v>0.2454761164</v>
      </c>
    </row>
    <row r="591" spans="1:55" x14ac:dyDescent="0.25">
      <c r="A591" s="15">
        <v>586</v>
      </c>
      <c r="B591">
        <v>0.24473144759999901</v>
      </c>
      <c r="C591" s="1">
        <f t="shared" si="30"/>
        <v>2</v>
      </c>
      <c r="D591" s="15">
        <v>586</v>
      </c>
      <c r="E591" s="13">
        <f t="shared" si="31"/>
        <v>0.24473144759999901</v>
      </c>
      <c r="BC591" s="13">
        <f t="shared" si="29"/>
        <v>0.24473144759999901</v>
      </c>
    </row>
    <row r="592" spans="1:55" x14ac:dyDescent="0.25">
      <c r="A592" s="15">
        <v>587</v>
      </c>
      <c r="B592">
        <v>0.243986556399999</v>
      </c>
      <c r="C592" s="1">
        <f t="shared" si="30"/>
        <v>2</v>
      </c>
      <c r="D592" s="15">
        <v>587</v>
      </c>
      <c r="E592" s="13">
        <f t="shared" si="31"/>
        <v>0.243986556399999</v>
      </c>
      <c r="BC592" s="13">
        <f t="shared" si="29"/>
        <v>0.243986556399999</v>
      </c>
    </row>
    <row r="593" spans="1:55" x14ac:dyDescent="0.25">
      <c r="A593" s="15">
        <v>588</v>
      </c>
      <c r="B593">
        <v>0.243241475199999</v>
      </c>
      <c r="C593" s="1">
        <f t="shared" si="30"/>
        <v>2</v>
      </c>
      <c r="D593" s="15">
        <v>588</v>
      </c>
      <c r="E593" s="13">
        <f t="shared" si="31"/>
        <v>0.243241475199999</v>
      </c>
      <c r="BC593" s="13">
        <f t="shared" si="29"/>
        <v>0.243241475199999</v>
      </c>
    </row>
    <row r="594" spans="1:55" x14ac:dyDescent="0.25">
      <c r="A594" s="15">
        <v>589</v>
      </c>
      <c r="B594">
        <v>0.24249623540000001</v>
      </c>
      <c r="C594" s="1">
        <f t="shared" si="30"/>
        <v>2</v>
      </c>
      <c r="D594" s="15">
        <v>589</v>
      </c>
      <c r="E594" s="13">
        <f t="shared" si="31"/>
        <v>0.24249623540000001</v>
      </c>
      <c r="BC594" s="13">
        <f t="shared" si="29"/>
        <v>0.24249623540000001</v>
      </c>
    </row>
    <row r="595" spans="1:55" x14ac:dyDescent="0.25">
      <c r="A595" s="15">
        <v>590</v>
      </c>
      <c r="B595">
        <v>0.24175086899999901</v>
      </c>
      <c r="C595" s="1">
        <f t="shared" si="30"/>
        <v>2</v>
      </c>
      <c r="D595" s="15">
        <v>590</v>
      </c>
      <c r="E595" s="13">
        <f t="shared" si="31"/>
        <v>0.24175086899999901</v>
      </c>
      <c r="BC595" s="13">
        <f t="shared" si="29"/>
        <v>0.24175086899999901</v>
      </c>
    </row>
    <row r="596" spans="1:55" x14ac:dyDescent="0.25">
      <c r="A596" s="15">
        <v>591</v>
      </c>
      <c r="B596">
        <v>0.24100540679999999</v>
      </c>
      <c r="C596" s="1">
        <f t="shared" si="30"/>
        <v>2</v>
      </c>
      <c r="D596" s="15">
        <v>591</v>
      </c>
      <c r="E596" s="13">
        <f t="shared" si="31"/>
        <v>0.24100540679999999</v>
      </c>
      <c r="BC596" s="13">
        <f t="shared" si="29"/>
        <v>0.24100540679999999</v>
      </c>
    </row>
    <row r="597" spans="1:55" x14ac:dyDescent="0.25">
      <c r="A597" s="15">
        <v>592</v>
      </c>
      <c r="B597">
        <v>0.240259879599999</v>
      </c>
      <c r="C597" s="1">
        <f t="shared" si="30"/>
        <v>2</v>
      </c>
      <c r="D597" s="15">
        <v>592</v>
      </c>
      <c r="E597" s="13">
        <f t="shared" si="31"/>
        <v>0.240259879599999</v>
      </c>
      <c r="BC597" s="13">
        <f t="shared" si="29"/>
        <v>0.240259879599999</v>
      </c>
    </row>
    <row r="598" spans="1:55" x14ac:dyDescent="0.25">
      <c r="A598" s="15">
        <v>593</v>
      </c>
      <c r="B598">
        <v>0.23951431779999999</v>
      </c>
      <c r="C598" s="1">
        <f t="shared" si="30"/>
        <v>2</v>
      </c>
      <c r="D598" s="15">
        <v>593</v>
      </c>
      <c r="E598" s="13">
        <f t="shared" si="31"/>
        <v>0.23951431779999999</v>
      </c>
      <c r="BC598" s="13">
        <f t="shared" si="29"/>
        <v>0.23951431779999999</v>
      </c>
    </row>
    <row r="599" spans="1:55" x14ac:dyDescent="0.25">
      <c r="A599" s="15">
        <v>594</v>
      </c>
      <c r="B599">
        <v>0.23876875139999901</v>
      </c>
      <c r="C599" s="1">
        <f t="shared" si="30"/>
        <v>2</v>
      </c>
      <c r="D599" s="15">
        <v>594</v>
      </c>
      <c r="E599" s="13">
        <f t="shared" si="31"/>
        <v>0.23876875139999901</v>
      </c>
      <c r="BC599" s="13">
        <f t="shared" si="29"/>
        <v>0.23876875139999901</v>
      </c>
    </row>
    <row r="600" spans="1:55" x14ac:dyDescent="0.25">
      <c r="A600" s="15">
        <v>595</v>
      </c>
      <c r="B600">
        <v>0.23802321000000001</v>
      </c>
      <c r="C600" s="1">
        <f t="shared" si="30"/>
        <v>2</v>
      </c>
      <c r="D600" s="15">
        <v>595</v>
      </c>
      <c r="E600" s="13">
        <f t="shared" si="31"/>
        <v>0.23802321000000001</v>
      </c>
      <c r="BC600" s="13">
        <f t="shared" si="29"/>
        <v>0.23802321000000001</v>
      </c>
    </row>
    <row r="601" spans="1:55" x14ac:dyDescent="0.25">
      <c r="A601" s="15">
        <v>596</v>
      </c>
      <c r="B601">
        <v>0.237277723</v>
      </c>
      <c r="C601" s="1">
        <f t="shared" si="30"/>
        <v>2</v>
      </c>
      <c r="D601" s="15">
        <v>596</v>
      </c>
      <c r="E601" s="13">
        <f t="shared" si="31"/>
        <v>0.237277723</v>
      </c>
      <c r="BC601" s="13">
        <f t="shared" si="29"/>
        <v>0.237277723</v>
      </c>
    </row>
    <row r="602" spans="1:55" x14ac:dyDescent="0.25">
      <c r="A602" s="15">
        <v>597</v>
      </c>
      <c r="B602">
        <v>0.2365323194</v>
      </c>
      <c r="C602" s="1">
        <f t="shared" si="30"/>
        <v>2</v>
      </c>
      <c r="D602" s="15">
        <v>597</v>
      </c>
      <c r="E602" s="13">
        <f t="shared" si="31"/>
        <v>0.2365323194</v>
      </c>
      <c r="BC602" s="13">
        <f t="shared" si="29"/>
        <v>0.2365323194</v>
      </c>
    </row>
    <row r="603" spans="1:55" x14ac:dyDescent="0.25">
      <c r="A603" s="15">
        <v>598</v>
      </c>
      <c r="B603">
        <v>0.2357870276</v>
      </c>
      <c r="C603" s="1">
        <f t="shared" si="30"/>
        <v>2</v>
      </c>
      <c r="D603" s="15">
        <v>598</v>
      </c>
      <c r="E603" s="13">
        <f t="shared" si="31"/>
        <v>0.2357870276</v>
      </c>
      <c r="BC603" s="13">
        <f t="shared" si="29"/>
        <v>0.2357870276</v>
      </c>
    </row>
    <row r="604" spans="1:55" x14ac:dyDescent="0.25">
      <c r="A604" s="15">
        <v>599</v>
      </c>
      <c r="B604">
        <v>0.23504187579999899</v>
      </c>
      <c r="C604" s="1">
        <f t="shared" si="30"/>
        <v>2</v>
      </c>
      <c r="D604" s="15">
        <v>599</v>
      </c>
      <c r="E604" s="13">
        <f t="shared" si="31"/>
        <v>0.23504187579999899</v>
      </c>
      <c r="BC604" s="13">
        <f t="shared" si="29"/>
        <v>0.23504187579999899</v>
      </c>
    </row>
    <row r="605" spans="1:55" x14ac:dyDescent="0.25">
      <c r="A605" s="15">
        <v>600</v>
      </c>
      <c r="B605">
        <v>0.2342968922</v>
      </c>
      <c r="C605" s="1">
        <f t="shared" si="30"/>
        <v>2</v>
      </c>
      <c r="D605" s="15">
        <v>600</v>
      </c>
      <c r="E605" s="13">
        <f t="shared" si="31"/>
        <v>0.2342968922</v>
      </c>
      <c r="BC605" s="13">
        <f t="shared" si="29"/>
        <v>0.2342968922</v>
      </c>
    </row>
    <row r="606" spans="1:55" x14ac:dyDescent="0.25">
      <c r="A606" s="15">
        <v>601</v>
      </c>
      <c r="B606">
        <v>0.2335521042</v>
      </c>
      <c r="C606" s="1">
        <f t="shared" si="30"/>
        <v>2</v>
      </c>
      <c r="D606" s="15">
        <v>601</v>
      </c>
      <c r="E606" s="13">
        <f t="shared" si="31"/>
        <v>0.2335521042</v>
      </c>
      <c r="BC606" s="13">
        <f t="shared" si="29"/>
        <v>0.2335521042</v>
      </c>
    </row>
    <row r="607" spans="1:55" x14ac:dyDescent="0.25">
      <c r="A607" s="15">
        <v>602</v>
      </c>
      <c r="B607">
        <v>0.23280753899999901</v>
      </c>
      <c r="C607" s="1">
        <f t="shared" si="30"/>
        <v>2</v>
      </c>
      <c r="D607" s="15">
        <v>602</v>
      </c>
      <c r="E607" s="13">
        <f t="shared" si="31"/>
        <v>0.23280753899999901</v>
      </c>
      <c r="BC607" s="13">
        <f t="shared" si="29"/>
        <v>0.23280753899999901</v>
      </c>
    </row>
    <row r="608" spans="1:55" x14ac:dyDescent="0.25">
      <c r="A608" s="15">
        <v>603</v>
      </c>
      <c r="B608">
        <v>0.23206322359999901</v>
      </c>
      <c r="C608" s="1">
        <f t="shared" si="30"/>
        <v>2</v>
      </c>
      <c r="D608" s="15">
        <v>603</v>
      </c>
      <c r="E608" s="13">
        <f t="shared" si="31"/>
        <v>0.23206322359999901</v>
      </c>
      <c r="BC608" s="13">
        <f t="shared" si="29"/>
        <v>0.23206322359999901</v>
      </c>
    </row>
    <row r="609" spans="1:55" x14ac:dyDescent="0.25">
      <c r="A609" s="15">
        <v>604</v>
      </c>
      <c r="B609">
        <v>0.23131918439999999</v>
      </c>
      <c r="C609" s="1">
        <f t="shared" si="30"/>
        <v>2</v>
      </c>
      <c r="D609" s="15">
        <v>604</v>
      </c>
      <c r="E609" s="13">
        <f t="shared" si="31"/>
        <v>0.23131918439999999</v>
      </c>
      <c r="BC609" s="13">
        <f t="shared" si="29"/>
        <v>0.23131918439999999</v>
      </c>
    </row>
    <row r="610" spans="1:55" x14ac:dyDescent="0.25">
      <c r="A610" s="15">
        <v>605</v>
      </c>
      <c r="B610">
        <v>0.23057544759999901</v>
      </c>
      <c r="C610" s="1">
        <f t="shared" si="30"/>
        <v>2</v>
      </c>
      <c r="D610" s="15">
        <v>605</v>
      </c>
      <c r="E610" s="13">
        <f t="shared" si="31"/>
        <v>0.23057544759999901</v>
      </c>
      <c r="BC610" s="13">
        <f t="shared" si="29"/>
        <v>0.23057544759999901</v>
      </c>
    </row>
    <row r="611" spans="1:55" x14ac:dyDescent="0.25">
      <c r="A611" s="15">
        <v>606</v>
      </c>
      <c r="B611">
        <v>0.22983203939999899</v>
      </c>
      <c r="C611" s="1">
        <f t="shared" si="30"/>
        <v>2</v>
      </c>
      <c r="D611" s="15">
        <v>606</v>
      </c>
      <c r="E611" s="13">
        <f t="shared" si="31"/>
        <v>0.22983203939999899</v>
      </c>
      <c r="BC611" s="13">
        <f t="shared" si="29"/>
        <v>0.22983203939999899</v>
      </c>
    </row>
    <row r="612" spans="1:55" x14ac:dyDescent="0.25">
      <c r="A612" s="15">
        <v>607</v>
      </c>
      <c r="B612">
        <v>0.22908898479999901</v>
      </c>
      <c r="C612" s="1">
        <f t="shared" si="30"/>
        <v>2</v>
      </c>
      <c r="D612" s="15">
        <v>607</v>
      </c>
      <c r="E612" s="13">
        <f t="shared" si="31"/>
        <v>0.22908898479999901</v>
      </c>
      <c r="BC612" s="13">
        <f t="shared" si="29"/>
        <v>0.22908898479999901</v>
      </c>
    </row>
    <row r="613" spans="1:55" x14ac:dyDescent="0.25">
      <c r="A613" s="15">
        <v>608</v>
      </c>
      <c r="B613">
        <v>0.22834630959999999</v>
      </c>
      <c r="C613" s="1">
        <f t="shared" si="30"/>
        <v>2</v>
      </c>
      <c r="D613" s="15">
        <v>608</v>
      </c>
      <c r="E613" s="13">
        <f t="shared" si="31"/>
        <v>0.22834630959999999</v>
      </c>
      <c r="BC613" s="13">
        <f t="shared" si="29"/>
        <v>0.22834630959999999</v>
      </c>
    </row>
    <row r="614" spans="1:55" x14ac:dyDescent="0.25">
      <c r="A614" s="15">
        <v>609</v>
      </c>
      <c r="B614">
        <v>0.2276040386</v>
      </c>
      <c r="C614" s="1">
        <f t="shared" si="30"/>
        <v>2</v>
      </c>
      <c r="D614" s="15">
        <v>609</v>
      </c>
      <c r="E614" s="13">
        <f t="shared" si="31"/>
        <v>0.2276040386</v>
      </c>
      <c r="BC614" s="13">
        <f t="shared" si="29"/>
        <v>0.2276040386</v>
      </c>
    </row>
    <row r="615" spans="1:55" x14ac:dyDescent="0.25">
      <c r="A615" s="15">
        <v>610</v>
      </c>
      <c r="B615">
        <v>0.22686219599999999</v>
      </c>
      <c r="C615" s="1">
        <f t="shared" si="30"/>
        <v>2</v>
      </c>
      <c r="D615" s="15">
        <v>610</v>
      </c>
      <c r="E615" s="13">
        <f t="shared" si="31"/>
        <v>0.22686219599999999</v>
      </c>
      <c r="BC615" s="13">
        <f t="shared" si="29"/>
        <v>0.22686219599999999</v>
      </c>
    </row>
    <row r="616" spans="1:55" x14ac:dyDescent="0.25">
      <c r="A616" s="15">
        <v>611</v>
      </c>
      <c r="B616">
        <v>0.226120806599999</v>
      </c>
      <c r="C616" s="1">
        <f t="shared" si="30"/>
        <v>2</v>
      </c>
      <c r="D616" s="15">
        <v>611</v>
      </c>
      <c r="E616" s="13">
        <f t="shared" si="31"/>
        <v>0.226120806599999</v>
      </c>
      <c r="BC616" s="13">
        <f t="shared" si="29"/>
        <v>0.226120806599999</v>
      </c>
    </row>
    <row r="617" spans="1:55" x14ac:dyDescent="0.25">
      <c r="A617" s="15">
        <v>612</v>
      </c>
      <c r="B617">
        <v>0.225379894</v>
      </c>
      <c r="C617" s="1">
        <f t="shared" si="30"/>
        <v>2</v>
      </c>
      <c r="D617" s="15">
        <v>612</v>
      </c>
      <c r="E617" s="13">
        <f t="shared" si="31"/>
        <v>0.225379894</v>
      </c>
      <c r="BC617" s="13">
        <f t="shared" si="29"/>
        <v>0.225379894</v>
      </c>
    </row>
    <row r="618" spans="1:55" x14ac:dyDescent="0.25">
      <c r="A618" s="15">
        <v>613</v>
      </c>
      <c r="B618">
        <v>0.224639482</v>
      </c>
      <c r="C618" s="1">
        <f t="shared" si="30"/>
        <v>2</v>
      </c>
      <c r="D618" s="15">
        <v>613</v>
      </c>
      <c r="E618" s="13">
        <f t="shared" si="31"/>
        <v>0.224639482</v>
      </c>
      <c r="BC618" s="13">
        <f t="shared" si="29"/>
        <v>0.224639482</v>
      </c>
    </row>
    <row r="619" spans="1:55" x14ac:dyDescent="0.25">
      <c r="A619" s="15">
        <v>614</v>
      </c>
      <c r="B619">
        <v>0.22389959399999901</v>
      </c>
      <c r="C619" s="1">
        <f t="shared" si="30"/>
        <v>2</v>
      </c>
      <c r="D619" s="15">
        <v>614</v>
      </c>
      <c r="E619" s="13">
        <f t="shared" si="31"/>
        <v>0.22389959399999901</v>
      </c>
      <c r="BC619" s="13">
        <f t="shared" si="29"/>
        <v>0.22389959399999901</v>
      </c>
    </row>
    <row r="620" spans="1:55" x14ac:dyDescent="0.25">
      <c r="A620" s="15">
        <v>615</v>
      </c>
      <c r="B620">
        <v>0.223160253</v>
      </c>
      <c r="C620" s="1">
        <f t="shared" si="30"/>
        <v>2</v>
      </c>
      <c r="D620" s="15">
        <v>615</v>
      </c>
      <c r="E620" s="13">
        <f t="shared" si="31"/>
        <v>0.223160253</v>
      </c>
      <c r="BC620" s="13">
        <f t="shared" si="29"/>
        <v>0.223160253</v>
      </c>
    </row>
    <row r="621" spans="1:55" x14ac:dyDescent="0.25">
      <c r="A621" s="15">
        <v>616</v>
      </c>
      <c r="B621">
        <v>0.222421481599999</v>
      </c>
      <c r="C621" s="1">
        <f t="shared" si="30"/>
        <v>2</v>
      </c>
      <c r="D621" s="15">
        <v>616</v>
      </c>
      <c r="E621" s="13">
        <f t="shared" si="31"/>
        <v>0.222421481599999</v>
      </c>
      <c r="BC621" s="13">
        <f t="shared" si="29"/>
        <v>0.222421481599999</v>
      </c>
    </row>
    <row r="622" spans="1:55" x14ac:dyDescent="0.25">
      <c r="A622" s="15">
        <v>617</v>
      </c>
      <c r="B622">
        <v>0.221683302399999</v>
      </c>
      <c r="C622" s="1">
        <f t="shared" si="30"/>
        <v>2</v>
      </c>
      <c r="D622" s="15">
        <v>617</v>
      </c>
      <c r="E622" s="13">
        <f t="shared" si="31"/>
        <v>0.221683302399999</v>
      </c>
      <c r="BC622" s="13">
        <f t="shared" si="29"/>
        <v>0.221683302399999</v>
      </c>
    </row>
    <row r="623" spans="1:55" x14ac:dyDescent="0.25">
      <c r="A623" s="15">
        <v>618</v>
      </c>
      <c r="B623">
        <v>0.22094573740000001</v>
      </c>
      <c r="C623" s="1">
        <f t="shared" si="30"/>
        <v>2</v>
      </c>
      <c r="D623" s="15">
        <v>618</v>
      </c>
      <c r="E623" s="13">
        <f t="shared" si="31"/>
        <v>0.22094573740000001</v>
      </c>
      <c r="BC623" s="13">
        <f t="shared" si="29"/>
        <v>0.22094573740000001</v>
      </c>
    </row>
    <row r="624" spans="1:55" x14ac:dyDescent="0.25">
      <c r="A624" s="15">
        <v>619</v>
      </c>
      <c r="B624">
        <v>0.2202088086</v>
      </c>
      <c r="C624" s="1">
        <f t="shared" si="30"/>
        <v>2</v>
      </c>
      <c r="D624" s="15">
        <v>619</v>
      </c>
      <c r="E624" s="13">
        <f t="shared" si="31"/>
        <v>0.2202088086</v>
      </c>
      <c r="BC624" s="13">
        <f t="shared" si="29"/>
        <v>0.2202088086</v>
      </c>
    </row>
    <row r="625" spans="1:55" x14ac:dyDescent="0.25">
      <c r="A625" s="15">
        <v>620</v>
      </c>
      <c r="B625">
        <v>0.219472537399999</v>
      </c>
      <c r="C625" s="1">
        <f t="shared" si="30"/>
        <v>2</v>
      </c>
      <c r="D625" s="15">
        <v>620</v>
      </c>
      <c r="E625" s="13">
        <f t="shared" si="31"/>
        <v>0.219472537399999</v>
      </c>
      <c r="BC625" s="13">
        <f t="shared" si="29"/>
        <v>0.219472537399999</v>
      </c>
    </row>
    <row r="626" spans="1:55" x14ac:dyDescent="0.25">
      <c r="A626" s="15">
        <v>621</v>
      </c>
      <c r="B626">
        <v>0.2187369452</v>
      </c>
      <c r="C626" s="1">
        <f t="shared" si="30"/>
        <v>2</v>
      </c>
      <c r="D626" s="15">
        <v>621</v>
      </c>
      <c r="E626" s="13">
        <f t="shared" si="31"/>
        <v>0.2187369452</v>
      </c>
      <c r="BC626" s="13">
        <f t="shared" si="29"/>
        <v>0.2187369452</v>
      </c>
    </row>
    <row r="627" spans="1:55" x14ac:dyDescent="0.25">
      <c r="A627" s="15">
        <v>622</v>
      </c>
      <c r="B627">
        <v>0.21800205279999901</v>
      </c>
      <c r="C627" s="1">
        <f t="shared" si="30"/>
        <v>2</v>
      </c>
      <c r="D627" s="15">
        <v>622</v>
      </c>
      <c r="E627" s="13">
        <f t="shared" si="31"/>
        <v>0.21800205279999901</v>
      </c>
      <c r="BC627" s="13">
        <f t="shared" si="29"/>
        <v>0.21800205279999901</v>
      </c>
    </row>
    <row r="628" spans="1:55" x14ac:dyDescent="0.25">
      <c r="A628" s="15">
        <v>623</v>
      </c>
      <c r="B628">
        <v>0.21726788079999901</v>
      </c>
      <c r="C628" s="1">
        <f t="shared" si="30"/>
        <v>2</v>
      </c>
      <c r="D628" s="15">
        <v>623</v>
      </c>
      <c r="E628" s="13">
        <f t="shared" si="31"/>
        <v>0.21726788079999901</v>
      </c>
      <c r="BC628" s="13">
        <f t="shared" si="29"/>
        <v>0.21726788079999901</v>
      </c>
    </row>
    <row r="629" spans="1:55" x14ac:dyDescent="0.25">
      <c r="A629" s="15">
        <v>624</v>
      </c>
      <c r="B629">
        <v>0.21653444999999999</v>
      </c>
      <c r="C629" s="1">
        <f t="shared" si="30"/>
        <v>2</v>
      </c>
      <c r="D629" s="15">
        <v>624</v>
      </c>
      <c r="E629" s="13">
        <f t="shared" si="31"/>
        <v>0.21653444999999999</v>
      </c>
      <c r="BC629" s="13">
        <f t="shared" si="29"/>
        <v>0.21653444999999999</v>
      </c>
    </row>
    <row r="630" spans="1:55" x14ac:dyDescent="0.25">
      <c r="A630" s="15">
        <v>625</v>
      </c>
      <c r="B630">
        <v>0.215801779999999</v>
      </c>
      <c r="C630" s="1">
        <f t="shared" si="30"/>
        <v>2</v>
      </c>
      <c r="D630" s="15">
        <v>625</v>
      </c>
      <c r="E630" s="13">
        <f t="shared" si="31"/>
        <v>0.215801779999999</v>
      </c>
      <c r="BC630" s="13">
        <f t="shared" si="29"/>
        <v>0.215801779999999</v>
      </c>
    </row>
    <row r="631" spans="1:55" x14ac:dyDescent="0.25">
      <c r="A631" s="15">
        <v>626</v>
      </c>
      <c r="B631">
        <v>0.2150698912</v>
      </c>
      <c r="C631" s="1">
        <f t="shared" si="30"/>
        <v>2</v>
      </c>
      <c r="D631" s="15">
        <v>626</v>
      </c>
      <c r="E631" s="13">
        <f t="shared" si="31"/>
        <v>0.2150698912</v>
      </c>
      <c r="BC631" s="13">
        <f t="shared" si="29"/>
        <v>0.2150698912</v>
      </c>
    </row>
    <row r="632" spans="1:55" x14ac:dyDescent="0.25">
      <c r="A632" s="15">
        <v>627</v>
      </c>
      <c r="B632">
        <v>0.21433880259999999</v>
      </c>
      <c r="C632" s="1">
        <f t="shared" si="30"/>
        <v>2</v>
      </c>
      <c r="D632" s="15">
        <v>627</v>
      </c>
      <c r="E632" s="13">
        <f t="shared" si="31"/>
        <v>0.21433880259999999</v>
      </c>
      <c r="BC632" s="13">
        <f t="shared" si="29"/>
        <v>0.21433880259999999</v>
      </c>
    </row>
    <row r="633" spans="1:55" x14ac:dyDescent="0.25">
      <c r="A633" s="15">
        <v>628</v>
      </c>
      <c r="B633">
        <v>0.213608533799999</v>
      </c>
      <c r="C633" s="1">
        <f t="shared" si="30"/>
        <v>2</v>
      </c>
      <c r="D633" s="15">
        <v>628</v>
      </c>
      <c r="E633" s="13">
        <f t="shared" si="31"/>
        <v>0.213608533799999</v>
      </c>
      <c r="BC633" s="13">
        <f t="shared" si="29"/>
        <v>0.213608533799999</v>
      </c>
    </row>
    <row r="634" spans="1:55" x14ac:dyDescent="0.25">
      <c r="A634" s="15">
        <v>629</v>
      </c>
      <c r="B634">
        <v>0.21287910359999901</v>
      </c>
      <c r="C634" s="1">
        <f t="shared" si="30"/>
        <v>2</v>
      </c>
      <c r="D634" s="15">
        <v>629</v>
      </c>
      <c r="E634" s="13">
        <f t="shared" si="31"/>
        <v>0.21287910359999901</v>
      </c>
      <c r="BC634" s="13">
        <f t="shared" si="29"/>
        <v>0.21287910359999901</v>
      </c>
    </row>
    <row r="635" spans="1:55" x14ac:dyDescent="0.25">
      <c r="A635" s="15">
        <v>630</v>
      </c>
      <c r="B635">
        <v>0.212150530999999</v>
      </c>
      <c r="C635" s="1">
        <f t="shared" si="30"/>
        <v>2</v>
      </c>
      <c r="D635" s="15">
        <v>630</v>
      </c>
      <c r="E635" s="13">
        <f t="shared" si="31"/>
        <v>0.212150530999999</v>
      </c>
      <c r="BC635" s="13">
        <f t="shared" si="29"/>
        <v>0.212150530999999</v>
      </c>
    </row>
    <row r="636" spans="1:55" x14ac:dyDescent="0.25">
      <c r="A636" s="15">
        <v>631</v>
      </c>
      <c r="B636">
        <v>0.21142283439999901</v>
      </c>
      <c r="C636" s="1">
        <f t="shared" si="30"/>
        <v>2</v>
      </c>
      <c r="D636" s="15">
        <v>631</v>
      </c>
      <c r="E636" s="13">
        <f t="shared" si="31"/>
        <v>0.21142283439999901</v>
      </c>
      <c r="BC636" s="13">
        <f t="shared" si="29"/>
        <v>0.21142283439999901</v>
      </c>
    </row>
    <row r="637" spans="1:55" x14ac:dyDescent="0.25">
      <c r="A637" s="15">
        <v>632</v>
      </c>
      <c r="B637">
        <v>0.21069603179999999</v>
      </c>
      <c r="C637" s="1">
        <f t="shared" si="30"/>
        <v>2</v>
      </c>
      <c r="D637" s="15">
        <v>632</v>
      </c>
      <c r="E637" s="13">
        <f t="shared" si="31"/>
        <v>0.21069603179999999</v>
      </c>
      <c r="BC637" s="13">
        <f t="shared" si="29"/>
        <v>0.21069603179999999</v>
      </c>
    </row>
    <row r="638" spans="1:55" x14ac:dyDescent="0.25">
      <c r="A638" s="15">
        <v>633</v>
      </c>
      <c r="B638">
        <v>0.20997014119999999</v>
      </c>
      <c r="C638" s="1">
        <f t="shared" si="30"/>
        <v>2</v>
      </c>
      <c r="D638" s="15">
        <v>633</v>
      </c>
      <c r="E638" s="13">
        <f t="shared" si="31"/>
        <v>0.20997014119999999</v>
      </c>
      <c r="BC638" s="13">
        <f t="shared" si="29"/>
        <v>0.20997014119999999</v>
      </c>
    </row>
    <row r="639" spans="1:55" x14ac:dyDescent="0.25">
      <c r="A639" s="15">
        <v>634</v>
      </c>
      <c r="B639">
        <v>0.2092451806</v>
      </c>
      <c r="C639" s="1">
        <f t="shared" si="30"/>
        <v>2</v>
      </c>
      <c r="D639" s="15">
        <v>634</v>
      </c>
      <c r="E639" s="13">
        <f t="shared" si="31"/>
        <v>0.2092451806</v>
      </c>
      <c r="BC639" s="13">
        <f t="shared" si="29"/>
        <v>0.2092451806</v>
      </c>
    </row>
    <row r="640" spans="1:55" x14ac:dyDescent="0.25">
      <c r="A640" s="15">
        <v>635</v>
      </c>
      <c r="B640">
        <v>0.20852116699999901</v>
      </c>
      <c r="C640" s="1">
        <f t="shared" si="30"/>
        <v>2</v>
      </c>
      <c r="D640" s="15">
        <v>635</v>
      </c>
      <c r="E640" s="13">
        <f t="shared" si="31"/>
        <v>0.20852116699999901</v>
      </c>
      <c r="BC640" s="13">
        <f t="shared" si="29"/>
        <v>0.20852116699999901</v>
      </c>
    </row>
    <row r="641" spans="1:55" x14ac:dyDescent="0.25">
      <c r="A641" s="15">
        <v>636</v>
      </c>
      <c r="B641">
        <v>0.20779811779999999</v>
      </c>
      <c r="C641" s="1">
        <f t="shared" si="30"/>
        <v>2</v>
      </c>
      <c r="D641" s="15">
        <v>636</v>
      </c>
      <c r="E641" s="13">
        <f t="shared" si="31"/>
        <v>0.20779811779999999</v>
      </c>
      <c r="BC641" s="13">
        <f t="shared" si="29"/>
        <v>0.20779811779999999</v>
      </c>
    </row>
    <row r="642" spans="1:55" x14ac:dyDescent="0.25">
      <c r="A642" s="15">
        <v>637</v>
      </c>
      <c r="B642">
        <v>0.207076049799999</v>
      </c>
      <c r="C642" s="1">
        <f t="shared" si="30"/>
        <v>2</v>
      </c>
      <c r="D642" s="15">
        <v>637</v>
      </c>
      <c r="E642" s="13">
        <f t="shared" si="31"/>
        <v>0.207076049799999</v>
      </c>
      <c r="BC642" s="13">
        <f t="shared" si="29"/>
        <v>0.207076049799999</v>
      </c>
    </row>
    <row r="643" spans="1:55" x14ac:dyDescent="0.25">
      <c r="A643" s="15">
        <v>638</v>
      </c>
      <c r="B643">
        <v>0.20635497999999899</v>
      </c>
      <c r="C643" s="1">
        <f t="shared" si="30"/>
        <v>2</v>
      </c>
      <c r="D643" s="15">
        <v>638</v>
      </c>
      <c r="E643" s="13">
        <f t="shared" si="31"/>
        <v>0.20635497999999899</v>
      </c>
      <c r="BC643" s="13">
        <f t="shared" si="29"/>
        <v>0.20635497999999899</v>
      </c>
    </row>
    <row r="644" spans="1:55" x14ac:dyDescent="0.25">
      <c r="A644" s="15">
        <v>639</v>
      </c>
      <c r="B644">
        <v>0.20563492419999899</v>
      </c>
      <c r="C644" s="1">
        <f t="shared" si="30"/>
        <v>2</v>
      </c>
      <c r="D644" s="15">
        <v>639</v>
      </c>
      <c r="E644" s="13">
        <f t="shared" si="31"/>
        <v>0.20563492419999899</v>
      </c>
      <c r="BC644" s="13">
        <f t="shared" si="29"/>
        <v>0.20563492419999899</v>
      </c>
    </row>
    <row r="645" spans="1:55" x14ac:dyDescent="0.25">
      <c r="A645" s="15">
        <v>640</v>
      </c>
      <c r="B645">
        <v>0.2049158992</v>
      </c>
      <c r="C645" s="1">
        <f t="shared" si="30"/>
        <v>2</v>
      </c>
      <c r="D645" s="15">
        <v>640</v>
      </c>
      <c r="E645" s="13">
        <f t="shared" si="31"/>
        <v>0.2049158992</v>
      </c>
      <c r="BC645" s="13">
        <f t="shared" ref="BC645:BC708" si="32">B645</f>
        <v>0.2049158992</v>
      </c>
    </row>
    <row r="646" spans="1:55" x14ac:dyDescent="0.25">
      <c r="A646" s="15">
        <v>641</v>
      </c>
      <c r="B646">
        <v>0.20419792039999901</v>
      </c>
      <c r="C646" s="1">
        <f t="shared" ref="C646:C709" si="33">IF(ROW()-$C$4&lt;=$C$2,1,2)</f>
        <v>2</v>
      </c>
      <c r="D646" s="15">
        <v>641</v>
      </c>
      <c r="E646" s="13">
        <f t="shared" ref="E646:E709" si="34">B646</f>
        <v>0.20419792039999901</v>
      </c>
      <c r="BC646" s="13">
        <f t="shared" si="32"/>
        <v>0.20419792039999901</v>
      </c>
    </row>
    <row r="647" spans="1:55" x14ac:dyDescent="0.25">
      <c r="A647" s="15">
        <v>642</v>
      </c>
      <c r="B647">
        <v>0.20348100399999999</v>
      </c>
      <c r="C647" s="1">
        <f t="shared" si="33"/>
        <v>2</v>
      </c>
      <c r="D647" s="15">
        <v>642</v>
      </c>
      <c r="E647" s="13">
        <f t="shared" si="34"/>
        <v>0.20348100399999999</v>
      </c>
      <c r="BC647" s="13">
        <f t="shared" si="32"/>
        <v>0.20348100399999999</v>
      </c>
    </row>
    <row r="648" spans="1:55" x14ac:dyDescent="0.25">
      <c r="A648" s="15">
        <v>643</v>
      </c>
      <c r="B648">
        <v>0.202765165</v>
      </c>
      <c r="C648" s="1">
        <f t="shared" si="33"/>
        <v>2</v>
      </c>
      <c r="D648" s="15">
        <v>643</v>
      </c>
      <c r="E648" s="13">
        <f t="shared" si="34"/>
        <v>0.202765165</v>
      </c>
      <c r="BC648" s="13">
        <f t="shared" si="32"/>
        <v>0.202765165</v>
      </c>
    </row>
    <row r="649" spans="1:55" x14ac:dyDescent="0.25">
      <c r="A649" s="15">
        <v>644</v>
      </c>
      <c r="B649">
        <v>0.202050418599999</v>
      </c>
      <c r="C649" s="1">
        <f t="shared" si="33"/>
        <v>2</v>
      </c>
      <c r="D649" s="15">
        <v>644</v>
      </c>
      <c r="E649" s="13">
        <f t="shared" si="34"/>
        <v>0.202050418599999</v>
      </c>
      <c r="BC649" s="13">
        <f t="shared" si="32"/>
        <v>0.202050418599999</v>
      </c>
    </row>
    <row r="650" spans="1:55" x14ac:dyDescent="0.25">
      <c r="A650" s="15">
        <v>645</v>
      </c>
      <c r="B650">
        <v>0.20133678019999901</v>
      </c>
      <c r="C650" s="1">
        <f t="shared" si="33"/>
        <v>2</v>
      </c>
      <c r="D650" s="15">
        <v>645</v>
      </c>
      <c r="E650" s="13">
        <f t="shared" si="34"/>
        <v>0.20133678019999901</v>
      </c>
      <c r="BC650" s="13">
        <f t="shared" si="32"/>
        <v>0.20133678019999901</v>
      </c>
    </row>
    <row r="651" spans="1:55" x14ac:dyDescent="0.25">
      <c r="A651" s="15">
        <v>646</v>
      </c>
      <c r="B651">
        <v>0.20062426420000001</v>
      </c>
      <c r="C651" s="1">
        <f t="shared" si="33"/>
        <v>2</v>
      </c>
      <c r="D651" s="15">
        <v>646</v>
      </c>
      <c r="E651" s="13">
        <f t="shared" si="34"/>
        <v>0.20062426420000001</v>
      </c>
      <c r="BC651" s="13">
        <f t="shared" si="32"/>
        <v>0.20062426420000001</v>
      </c>
    </row>
    <row r="652" spans="1:55" x14ac:dyDescent="0.25">
      <c r="A652" s="15">
        <v>647</v>
      </c>
      <c r="B652">
        <v>0.19991288505999999</v>
      </c>
      <c r="C652" s="1">
        <f t="shared" si="33"/>
        <v>2</v>
      </c>
      <c r="D652" s="15">
        <v>647</v>
      </c>
      <c r="E652" s="13">
        <f t="shared" si="34"/>
        <v>0.19991288505999999</v>
      </c>
      <c r="BC652" s="13">
        <f t="shared" si="32"/>
        <v>0.19991288505999999</v>
      </c>
    </row>
    <row r="653" spans="1:55" x14ac:dyDescent="0.25">
      <c r="A653" s="15">
        <v>648</v>
      </c>
      <c r="B653">
        <v>0.199202657239999</v>
      </c>
      <c r="C653" s="1">
        <f t="shared" si="33"/>
        <v>2</v>
      </c>
      <c r="D653" s="15">
        <v>648</v>
      </c>
      <c r="E653" s="13">
        <f t="shared" si="34"/>
        <v>0.199202657239999</v>
      </c>
      <c r="BC653" s="13">
        <f t="shared" si="32"/>
        <v>0.199202657239999</v>
      </c>
    </row>
    <row r="654" spans="1:55" x14ac:dyDescent="0.25">
      <c r="A654" s="15">
        <v>649</v>
      </c>
      <c r="B654">
        <v>0.198493594719999</v>
      </c>
      <c r="C654" s="1">
        <f t="shared" si="33"/>
        <v>2</v>
      </c>
      <c r="D654" s="15">
        <v>649</v>
      </c>
      <c r="E654" s="13">
        <f t="shared" si="34"/>
        <v>0.198493594719999</v>
      </c>
      <c r="BC654" s="13">
        <f t="shared" si="32"/>
        <v>0.198493594719999</v>
      </c>
    </row>
    <row r="655" spans="1:55" x14ac:dyDescent="0.25">
      <c r="A655" s="15">
        <v>650</v>
      </c>
      <c r="B655">
        <v>0.197785711299999</v>
      </c>
      <c r="C655" s="1">
        <f t="shared" si="33"/>
        <v>2</v>
      </c>
      <c r="D655" s="15">
        <v>650</v>
      </c>
      <c r="E655" s="13">
        <f t="shared" si="34"/>
        <v>0.197785711299999</v>
      </c>
      <c r="BC655" s="13">
        <f t="shared" si="32"/>
        <v>0.197785711299999</v>
      </c>
    </row>
    <row r="656" spans="1:55" x14ac:dyDescent="0.25">
      <c r="A656" s="15">
        <v>651</v>
      </c>
      <c r="B656">
        <v>0.19707902059999999</v>
      </c>
      <c r="C656" s="1">
        <f t="shared" si="33"/>
        <v>2</v>
      </c>
      <c r="D656" s="15">
        <v>651</v>
      </c>
      <c r="E656" s="13">
        <f t="shared" si="34"/>
        <v>0.19707902059999999</v>
      </c>
      <c r="BC656" s="13">
        <f t="shared" si="32"/>
        <v>0.19707902059999999</v>
      </c>
    </row>
    <row r="657" spans="1:55" x14ac:dyDescent="0.25">
      <c r="A657" s="15">
        <v>652</v>
      </c>
      <c r="B657">
        <v>0.19637353599999999</v>
      </c>
      <c r="C657" s="1">
        <f t="shared" si="33"/>
        <v>2</v>
      </c>
      <c r="D657" s="15">
        <v>652</v>
      </c>
      <c r="E657" s="13">
        <f t="shared" si="34"/>
        <v>0.19637353599999999</v>
      </c>
      <c r="BC657" s="13">
        <f t="shared" si="32"/>
        <v>0.19637353599999999</v>
      </c>
    </row>
    <row r="658" spans="1:55" x14ac:dyDescent="0.25">
      <c r="A658" s="15">
        <v>653</v>
      </c>
      <c r="B658">
        <v>0.19566927065999901</v>
      </c>
      <c r="C658" s="1">
        <f t="shared" si="33"/>
        <v>2</v>
      </c>
      <c r="D658" s="15">
        <v>653</v>
      </c>
      <c r="E658" s="13">
        <f t="shared" si="34"/>
        <v>0.19566927065999901</v>
      </c>
      <c r="BC658" s="13">
        <f t="shared" si="32"/>
        <v>0.19566927065999901</v>
      </c>
    </row>
    <row r="659" spans="1:55" x14ac:dyDescent="0.25">
      <c r="A659" s="15">
        <v>654</v>
      </c>
      <c r="B659">
        <v>0.19496623752</v>
      </c>
      <c r="C659" s="1">
        <f t="shared" si="33"/>
        <v>2</v>
      </c>
      <c r="D659" s="15">
        <v>654</v>
      </c>
      <c r="E659" s="13">
        <f t="shared" si="34"/>
        <v>0.19496623752</v>
      </c>
      <c r="BC659" s="13">
        <f t="shared" si="32"/>
        <v>0.19496623752</v>
      </c>
    </row>
    <row r="660" spans="1:55" x14ac:dyDescent="0.25">
      <c r="A660" s="15">
        <v>655</v>
      </c>
      <c r="B660">
        <v>0.19426444931999901</v>
      </c>
      <c r="C660" s="1">
        <f t="shared" si="33"/>
        <v>2</v>
      </c>
      <c r="D660" s="15">
        <v>655</v>
      </c>
      <c r="E660" s="13">
        <f t="shared" si="34"/>
        <v>0.19426444931999901</v>
      </c>
      <c r="BC660" s="13">
        <f t="shared" si="32"/>
        <v>0.19426444931999901</v>
      </c>
    </row>
    <row r="661" spans="1:55" x14ac:dyDescent="0.25">
      <c r="A661" s="15">
        <v>656</v>
      </c>
      <c r="B661">
        <v>0.19356391855999999</v>
      </c>
      <c r="C661" s="1">
        <f t="shared" si="33"/>
        <v>2</v>
      </c>
      <c r="D661" s="15">
        <v>656</v>
      </c>
      <c r="E661" s="13">
        <f t="shared" si="34"/>
        <v>0.19356391855999999</v>
      </c>
      <c r="BC661" s="13">
        <f t="shared" si="32"/>
        <v>0.19356391855999999</v>
      </c>
    </row>
    <row r="662" spans="1:55" x14ac:dyDescent="0.25">
      <c r="A662" s="15">
        <v>657</v>
      </c>
      <c r="B662">
        <v>0.19286465756000001</v>
      </c>
      <c r="C662" s="1">
        <f t="shared" si="33"/>
        <v>2</v>
      </c>
      <c r="D662" s="15">
        <v>657</v>
      </c>
      <c r="E662" s="13">
        <f t="shared" si="34"/>
        <v>0.19286465756000001</v>
      </c>
      <c r="BC662" s="13">
        <f t="shared" si="32"/>
        <v>0.19286465756000001</v>
      </c>
    </row>
    <row r="663" spans="1:55" x14ac:dyDescent="0.25">
      <c r="A663" s="15">
        <v>658</v>
      </c>
      <c r="B663">
        <v>0.19216667843999999</v>
      </c>
      <c r="C663" s="1">
        <f t="shared" si="33"/>
        <v>2</v>
      </c>
      <c r="D663" s="15">
        <v>658</v>
      </c>
      <c r="E663" s="13">
        <f t="shared" si="34"/>
        <v>0.19216667843999999</v>
      </c>
      <c r="BC663" s="13">
        <f t="shared" si="32"/>
        <v>0.19216667843999999</v>
      </c>
    </row>
    <row r="664" spans="1:55" x14ac:dyDescent="0.25">
      <c r="A664" s="15">
        <v>659</v>
      </c>
      <c r="B664">
        <v>0.19146999306000001</v>
      </c>
      <c r="C664" s="1">
        <f t="shared" si="33"/>
        <v>2</v>
      </c>
      <c r="D664" s="15">
        <v>659</v>
      </c>
      <c r="E664" s="13">
        <f t="shared" si="34"/>
        <v>0.19146999306000001</v>
      </c>
      <c r="BC664" s="13">
        <f t="shared" si="32"/>
        <v>0.19146999306000001</v>
      </c>
    </row>
    <row r="665" spans="1:55" x14ac:dyDescent="0.25">
      <c r="A665" s="15">
        <v>660</v>
      </c>
      <c r="B665">
        <v>0.19077461311999999</v>
      </c>
      <c r="C665" s="1">
        <f t="shared" si="33"/>
        <v>2</v>
      </c>
      <c r="D665" s="15">
        <v>660</v>
      </c>
      <c r="E665" s="13">
        <f t="shared" si="34"/>
        <v>0.19077461311999999</v>
      </c>
      <c r="BC665" s="13">
        <f t="shared" si="32"/>
        <v>0.19077461311999999</v>
      </c>
    </row>
    <row r="666" spans="1:55" x14ac:dyDescent="0.25">
      <c r="A666" s="15">
        <v>661</v>
      </c>
      <c r="B666">
        <v>0.19008055012</v>
      </c>
      <c r="C666" s="1">
        <f t="shared" si="33"/>
        <v>2</v>
      </c>
      <c r="D666" s="15">
        <v>661</v>
      </c>
      <c r="E666" s="13">
        <f t="shared" si="34"/>
        <v>0.19008055012</v>
      </c>
      <c r="BC666" s="13">
        <f t="shared" si="32"/>
        <v>0.19008055012</v>
      </c>
    </row>
    <row r="667" spans="1:55" x14ac:dyDescent="0.25">
      <c r="A667" s="15">
        <v>662</v>
      </c>
      <c r="B667">
        <v>0.18938781533999999</v>
      </c>
      <c r="C667" s="1">
        <f t="shared" si="33"/>
        <v>2</v>
      </c>
      <c r="D667" s="15">
        <v>662</v>
      </c>
      <c r="E667" s="13">
        <f t="shared" si="34"/>
        <v>0.18938781533999999</v>
      </c>
      <c r="BC667" s="13">
        <f t="shared" si="32"/>
        <v>0.18938781533999999</v>
      </c>
    </row>
    <row r="668" spans="1:55" x14ac:dyDescent="0.25">
      <c r="A668" s="15">
        <v>663</v>
      </c>
      <c r="B668">
        <v>0.18869641987999999</v>
      </c>
      <c r="C668" s="1">
        <f t="shared" si="33"/>
        <v>2</v>
      </c>
      <c r="D668" s="15">
        <v>663</v>
      </c>
      <c r="E668" s="13">
        <f t="shared" si="34"/>
        <v>0.18869641987999999</v>
      </c>
      <c r="BC668" s="13">
        <f t="shared" si="32"/>
        <v>0.18869641987999999</v>
      </c>
    </row>
    <row r="669" spans="1:55" x14ac:dyDescent="0.25">
      <c r="A669" s="15">
        <v>664</v>
      </c>
      <c r="B669">
        <v>0.188006374619999</v>
      </c>
      <c r="C669" s="1">
        <f t="shared" si="33"/>
        <v>2</v>
      </c>
      <c r="D669" s="15">
        <v>664</v>
      </c>
      <c r="E669" s="13">
        <f t="shared" si="34"/>
        <v>0.188006374619999</v>
      </c>
      <c r="BC669" s="13">
        <f t="shared" si="32"/>
        <v>0.188006374619999</v>
      </c>
    </row>
    <row r="670" spans="1:55" x14ac:dyDescent="0.25">
      <c r="A670" s="15">
        <v>665</v>
      </c>
      <c r="B670">
        <v>0.187317690259999</v>
      </c>
      <c r="C670" s="1">
        <f t="shared" si="33"/>
        <v>2</v>
      </c>
      <c r="D670" s="15">
        <v>665</v>
      </c>
      <c r="E670" s="13">
        <f t="shared" si="34"/>
        <v>0.187317690259999</v>
      </c>
      <c r="BC670" s="13">
        <f t="shared" si="32"/>
        <v>0.187317690259999</v>
      </c>
    </row>
    <row r="671" spans="1:55" x14ac:dyDescent="0.25">
      <c r="A671" s="15">
        <v>666</v>
      </c>
      <c r="B671">
        <v>0.18663037731999901</v>
      </c>
      <c r="C671" s="1">
        <f t="shared" si="33"/>
        <v>2</v>
      </c>
      <c r="D671" s="15">
        <v>666</v>
      </c>
      <c r="E671" s="13">
        <f t="shared" si="34"/>
        <v>0.18663037731999901</v>
      </c>
      <c r="BC671" s="13">
        <f t="shared" si="32"/>
        <v>0.18663037731999901</v>
      </c>
    </row>
    <row r="672" spans="1:55" x14ac:dyDescent="0.25">
      <c r="A672" s="15">
        <v>667</v>
      </c>
      <c r="B672">
        <v>0.18594444609999999</v>
      </c>
      <c r="C672" s="1">
        <f t="shared" si="33"/>
        <v>2</v>
      </c>
      <c r="D672" s="15">
        <v>667</v>
      </c>
      <c r="E672" s="13">
        <f t="shared" si="34"/>
        <v>0.18594444609999999</v>
      </c>
      <c r="BC672" s="13">
        <f t="shared" si="32"/>
        <v>0.18594444609999999</v>
      </c>
    </row>
    <row r="673" spans="1:55" x14ac:dyDescent="0.25">
      <c r="A673" s="15">
        <v>668</v>
      </c>
      <c r="B673">
        <v>0.18525990674000001</v>
      </c>
      <c r="C673" s="1">
        <f t="shared" si="33"/>
        <v>2</v>
      </c>
      <c r="D673" s="15">
        <v>668</v>
      </c>
      <c r="E673" s="13">
        <f t="shared" si="34"/>
        <v>0.18525990674000001</v>
      </c>
      <c r="BC673" s="13">
        <f t="shared" si="32"/>
        <v>0.18525990674000001</v>
      </c>
    </row>
    <row r="674" spans="1:55" x14ac:dyDescent="0.25">
      <c r="A674" s="15">
        <v>669</v>
      </c>
      <c r="B674">
        <v>0.18457676919999999</v>
      </c>
      <c r="C674" s="1">
        <f t="shared" si="33"/>
        <v>2</v>
      </c>
      <c r="D674" s="15">
        <v>669</v>
      </c>
      <c r="E674" s="13">
        <f t="shared" si="34"/>
        <v>0.18457676919999999</v>
      </c>
      <c r="BC674" s="13">
        <f t="shared" si="32"/>
        <v>0.18457676919999999</v>
      </c>
    </row>
    <row r="675" spans="1:55" x14ac:dyDescent="0.25">
      <c r="A675" s="15">
        <v>670</v>
      </c>
      <c r="B675">
        <v>0.1838950432</v>
      </c>
      <c r="C675" s="1">
        <f t="shared" si="33"/>
        <v>2</v>
      </c>
      <c r="D675" s="15">
        <v>670</v>
      </c>
      <c r="E675" s="13">
        <f t="shared" si="34"/>
        <v>0.1838950432</v>
      </c>
      <c r="BC675" s="13">
        <f t="shared" si="32"/>
        <v>0.1838950432</v>
      </c>
    </row>
    <row r="676" spans="1:55" x14ac:dyDescent="0.25">
      <c r="A676" s="15">
        <v>671</v>
      </c>
      <c r="B676">
        <v>0.18321473833999999</v>
      </c>
      <c r="C676" s="1">
        <f t="shared" si="33"/>
        <v>2</v>
      </c>
      <c r="D676" s="15">
        <v>671</v>
      </c>
      <c r="E676" s="13">
        <f t="shared" si="34"/>
        <v>0.18321473833999999</v>
      </c>
      <c r="BC676" s="13">
        <f t="shared" si="32"/>
        <v>0.18321473833999999</v>
      </c>
    </row>
    <row r="677" spans="1:55" x14ac:dyDescent="0.25">
      <c r="A677" s="15">
        <v>672</v>
      </c>
      <c r="B677">
        <v>0.18253586399999999</v>
      </c>
      <c r="C677" s="1">
        <f t="shared" si="33"/>
        <v>2</v>
      </c>
      <c r="D677" s="15">
        <v>672</v>
      </c>
      <c r="E677" s="13">
        <f t="shared" si="34"/>
        <v>0.18253586399999999</v>
      </c>
      <c r="BC677" s="13">
        <f t="shared" si="32"/>
        <v>0.18253586399999999</v>
      </c>
    </row>
    <row r="678" spans="1:55" x14ac:dyDescent="0.25">
      <c r="A678" s="15">
        <v>673</v>
      </c>
      <c r="B678">
        <v>0.18185842939999899</v>
      </c>
      <c r="C678" s="1">
        <f t="shared" si="33"/>
        <v>2</v>
      </c>
      <c r="D678" s="15">
        <v>673</v>
      </c>
      <c r="E678" s="13">
        <f t="shared" si="34"/>
        <v>0.18185842939999899</v>
      </c>
      <c r="BC678" s="13">
        <f t="shared" si="32"/>
        <v>0.18185842939999899</v>
      </c>
    </row>
    <row r="679" spans="1:55" x14ac:dyDescent="0.25">
      <c r="A679" s="15">
        <v>674</v>
      </c>
      <c r="B679">
        <v>0.18118244357999999</v>
      </c>
      <c r="C679" s="1">
        <f t="shared" si="33"/>
        <v>2</v>
      </c>
      <c r="D679" s="15">
        <v>674</v>
      </c>
      <c r="E679" s="13">
        <f t="shared" si="34"/>
        <v>0.18118244357999999</v>
      </c>
      <c r="BC679" s="13">
        <f t="shared" si="32"/>
        <v>0.18118244357999999</v>
      </c>
    </row>
    <row r="680" spans="1:55" x14ac:dyDescent="0.25">
      <c r="A680" s="15">
        <v>675</v>
      </c>
      <c r="B680">
        <v>0.1805079154</v>
      </c>
      <c r="C680" s="1">
        <f t="shared" si="33"/>
        <v>2</v>
      </c>
      <c r="D680" s="15">
        <v>675</v>
      </c>
      <c r="E680" s="13">
        <f t="shared" si="34"/>
        <v>0.1805079154</v>
      </c>
      <c r="BC680" s="13">
        <f t="shared" si="32"/>
        <v>0.1805079154</v>
      </c>
    </row>
    <row r="681" spans="1:55" x14ac:dyDescent="0.25">
      <c r="A681" s="15">
        <v>676</v>
      </c>
      <c r="B681">
        <v>0.17983485356000001</v>
      </c>
      <c r="C681" s="1">
        <f t="shared" si="33"/>
        <v>2</v>
      </c>
      <c r="D681" s="15">
        <v>676</v>
      </c>
      <c r="E681" s="13">
        <f t="shared" si="34"/>
        <v>0.17983485356000001</v>
      </c>
      <c r="BC681" s="13">
        <f t="shared" si="32"/>
        <v>0.17983485356000001</v>
      </c>
    </row>
    <row r="682" spans="1:55" x14ac:dyDescent="0.25">
      <c r="A682" s="15">
        <v>677</v>
      </c>
      <c r="B682">
        <v>0.17916326653999901</v>
      </c>
      <c r="C682" s="1">
        <f t="shared" si="33"/>
        <v>2</v>
      </c>
      <c r="D682" s="15">
        <v>677</v>
      </c>
      <c r="E682" s="13">
        <f t="shared" si="34"/>
        <v>0.17916326653999901</v>
      </c>
      <c r="BC682" s="13">
        <f t="shared" si="32"/>
        <v>0.17916326653999901</v>
      </c>
    </row>
    <row r="683" spans="1:55" x14ac:dyDescent="0.25">
      <c r="A683" s="15">
        <v>678</v>
      </c>
      <c r="B683">
        <v>0.17849316271999999</v>
      </c>
      <c r="C683" s="1">
        <f t="shared" si="33"/>
        <v>2</v>
      </c>
      <c r="D683" s="15">
        <v>678</v>
      </c>
      <c r="E683" s="13">
        <f t="shared" si="34"/>
        <v>0.17849316271999999</v>
      </c>
      <c r="BC683" s="13">
        <f t="shared" si="32"/>
        <v>0.17849316271999999</v>
      </c>
    </row>
    <row r="684" spans="1:55" x14ac:dyDescent="0.25">
      <c r="A684" s="15">
        <v>679</v>
      </c>
      <c r="B684">
        <v>0.17782455025999999</v>
      </c>
      <c r="C684" s="1">
        <f t="shared" si="33"/>
        <v>2</v>
      </c>
      <c r="D684" s="15">
        <v>679</v>
      </c>
      <c r="E684" s="13">
        <f t="shared" si="34"/>
        <v>0.17782455025999999</v>
      </c>
      <c r="BC684" s="13">
        <f t="shared" si="32"/>
        <v>0.17782455025999999</v>
      </c>
    </row>
    <row r="685" spans="1:55" x14ac:dyDescent="0.25">
      <c r="A685" s="15">
        <v>680</v>
      </c>
      <c r="B685">
        <v>0.17715743717999999</v>
      </c>
      <c r="C685" s="1">
        <f t="shared" si="33"/>
        <v>2</v>
      </c>
      <c r="D685" s="15">
        <v>680</v>
      </c>
      <c r="E685" s="13">
        <f t="shared" si="34"/>
        <v>0.17715743717999999</v>
      </c>
      <c r="BC685" s="13">
        <f t="shared" si="32"/>
        <v>0.17715743717999999</v>
      </c>
    </row>
    <row r="686" spans="1:55" x14ac:dyDescent="0.25">
      <c r="A686" s="15">
        <v>681</v>
      </c>
      <c r="B686">
        <v>0.17649183133999999</v>
      </c>
      <c r="C686" s="1">
        <f t="shared" si="33"/>
        <v>2</v>
      </c>
      <c r="D686" s="15">
        <v>681</v>
      </c>
      <c r="E686" s="13">
        <f t="shared" si="34"/>
        <v>0.17649183133999999</v>
      </c>
      <c r="BC686" s="13">
        <f t="shared" si="32"/>
        <v>0.17649183133999999</v>
      </c>
    </row>
    <row r="687" spans="1:55" x14ac:dyDescent="0.25">
      <c r="A687" s="15">
        <v>682</v>
      </c>
      <c r="B687">
        <v>0.17582774038000001</v>
      </c>
      <c r="C687" s="1">
        <f t="shared" si="33"/>
        <v>2</v>
      </c>
      <c r="D687" s="15">
        <v>682</v>
      </c>
      <c r="E687" s="13">
        <f t="shared" si="34"/>
        <v>0.17582774038000001</v>
      </c>
      <c r="BC687" s="13">
        <f t="shared" si="32"/>
        <v>0.17582774038000001</v>
      </c>
    </row>
    <row r="688" spans="1:55" x14ac:dyDescent="0.25">
      <c r="A688" s="15">
        <v>683</v>
      </c>
      <c r="B688">
        <v>0.175165171859999</v>
      </c>
      <c r="C688" s="1">
        <f t="shared" si="33"/>
        <v>2</v>
      </c>
      <c r="D688" s="15">
        <v>683</v>
      </c>
      <c r="E688" s="13">
        <f t="shared" si="34"/>
        <v>0.175165171859999</v>
      </c>
      <c r="BC688" s="13">
        <f t="shared" si="32"/>
        <v>0.175165171859999</v>
      </c>
    </row>
    <row r="689" spans="1:55" x14ac:dyDescent="0.25">
      <c r="A689" s="15">
        <v>684</v>
      </c>
      <c r="B689">
        <v>0.17450413313999999</v>
      </c>
      <c r="C689" s="1">
        <f t="shared" si="33"/>
        <v>2</v>
      </c>
      <c r="D689" s="15">
        <v>684</v>
      </c>
      <c r="E689" s="13">
        <f t="shared" si="34"/>
        <v>0.17450413313999999</v>
      </c>
      <c r="BC689" s="13">
        <f t="shared" si="32"/>
        <v>0.17450413313999999</v>
      </c>
    </row>
    <row r="690" spans="1:55" x14ac:dyDescent="0.25">
      <c r="A690" s="15">
        <v>685</v>
      </c>
      <c r="B690">
        <v>0.1738446314</v>
      </c>
      <c r="C690" s="1">
        <f t="shared" si="33"/>
        <v>2</v>
      </c>
      <c r="D690" s="15">
        <v>685</v>
      </c>
      <c r="E690" s="13">
        <f t="shared" si="34"/>
        <v>0.1738446314</v>
      </c>
      <c r="BC690" s="13">
        <f t="shared" si="32"/>
        <v>0.1738446314</v>
      </c>
    </row>
    <row r="691" spans="1:55" x14ac:dyDescent="0.25">
      <c r="A691" s="15">
        <v>686</v>
      </c>
      <c r="B691">
        <v>0.17318667369999999</v>
      </c>
      <c r="C691" s="1">
        <f t="shared" si="33"/>
        <v>2</v>
      </c>
      <c r="D691" s="15">
        <v>686</v>
      </c>
      <c r="E691" s="13">
        <f t="shared" si="34"/>
        <v>0.17318667369999999</v>
      </c>
      <c r="BC691" s="13">
        <f t="shared" si="32"/>
        <v>0.17318667369999999</v>
      </c>
    </row>
    <row r="692" spans="1:55" x14ac:dyDescent="0.25">
      <c r="A692" s="15">
        <v>687</v>
      </c>
      <c r="B692">
        <v>0.17253026694000001</v>
      </c>
      <c r="C692" s="1">
        <f t="shared" si="33"/>
        <v>2</v>
      </c>
      <c r="D692" s="15">
        <v>687</v>
      </c>
      <c r="E692" s="13">
        <f t="shared" si="34"/>
        <v>0.17253026694000001</v>
      </c>
      <c r="BC692" s="13">
        <f t="shared" si="32"/>
        <v>0.17253026694000001</v>
      </c>
    </row>
    <row r="693" spans="1:55" x14ac:dyDescent="0.25">
      <c r="A693" s="15">
        <v>688</v>
      </c>
      <c r="B693">
        <v>0.17187541783999999</v>
      </c>
      <c r="C693" s="1">
        <f t="shared" si="33"/>
        <v>2</v>
      </c>
      <c r="D693" s="15">
        <v>688</v>
      </c>
      <c r="E693" s="13">
        <f t="shared" si="34"/>
        <v>0.17187541783999999</v>
      </c>
      <c r="BC693" s="13">
        <f t="shared" si="32"/>
        <v>0.17187541783999999</v>
      </c>
    </row>
    <row r="694" spans="1:55" x14ac:dyDescent="0.25">
      <c r="A694" s="15">
        <v>689</v>
      </c>
      <c r="B694">
        <v>0.171222133019999</v>
      </c>
      <c r="C694" s="1">
        <f t="shared" si="33"/>
        <v>2</v>
      </c>
      <c r="D694" s="15">
        <v>689</v>
      </c>
      <c r="E694" s="13">
        <f t="shared" si="34"/>
        <v>0.171222133019999</v>
      </c>
      <c r="BC694" s="13">
        <f t="shared" si="32"/>
        <v>0.171222133019999</v>
      </c>
    </row>
    <row r="695" spans="1:55" x14ac:dyDescent="0.25">
      <c r="A695" s="15">
        <v>690</v>
      </c>
      <c r="B695">
        <v>0.17057041887999899</v>
      </c>
      <c r="C695" s="1">
        <f t="shared" si="33"/>
        <v>2</v>
      </c>
      <c r="D695" s="15">
        <v>690</v>
      </c>
      <c r="E695" s="13">
        <f t="shared" si="34"/>
        <v>0.17057041887999899</v>
      </c>
      <c r="BC695" s="13">
        <f t="shared" si="32"/>
        <v>0.17057041887999899</v>
      </c>
    </row>
    <row r="696" spans="1:55" x14ac:dyDescent="0.25">
      <c r="A696" s="15">
        <v>691</v>
      </c>
      <c r="B696">
        <v>0.16992028174000001</v>
      </c>
      <c r="C696" s="1">
        <f t="shared" si="33"/>
        <v>2</v>
      </c>
      <c r="D696" s="15">
        <v>691</v>
      </c>
      <c r="E696" s="13">
        <f t="shared" si="34"/>
        <v>0.16992028174000001</v>
      </c>
      <c r="BC696" s="13">
        <f t="shared" si="32"/>
        <v>0.16992028174000001</v>
      </c>
    </row>
    <row r="697" spans="1:55" x14ac:dyDescent="0.25">
      <c r="A697" s="15">
        <v>692</v>
      </c>
      <c r="B697">
        <v>0.16927172771999999</v>
      </c>
      <c r="C697" s="1">
        <f t="shared" si="33"/>
        <v>2</v>
      </c>
      <c r="D697" s="15">
        <v>692</v>
      </c>
      <c r="E697" s="13">
        <f t="shared" si="34"/>
        <v>0.16927172771999999</v>
      </c>
      <c r="BC697" s="13">
        <f t="shared" si="32"/>
        <v>0.16927172771999999</v>
      </c>
    </row>
    <row r="698" spans="1:55" x14ac:dyDescent="0.25">
      <c r="A698" s="15">
        <v>693</v>
      </c>
      <c r="B698">
        <v>0.168624762839999</v>
      </c>
      <c r="C698" s="1">
        <f t="shared" si="33"/>
        <v>2</v>
      </c>
      <c r="D698" s="15">
        <v>693</v>
      </c>
      <c r="E698" s="13">
        <f t="shared" si="34"/>
        <v>0.168624762839999</v>
      </c>
      <c r="BC698" s="13">
        <f t="shared" si="32"/>
        <v>0.168624762839999</v>
      </c>
    </row>
    <row r="699" spans="1:55" x14ac:dyDescent="0.25">
      <c r="A699" s="15">
        <v>694</v>
      </c>
      <c r="B699">
        <v>0.167979392939999</v>
      </c>
      <c r="C699" s="1">
        <f t="shared" si="33"/>
        <v>2</v>
      </c>
      <c r="D699" s="15">
        <v>694</v>
      </c>
      <c r="E699" s="13">
        <f t="shared" si="34"/>
        <v>0.167979392939999</v>
      </c>
      <c r="BC699" s="13">
        <f t="shared" si="32"/>
        <v>0.167979392939999</v>
      </c>
    </row>
    <row r="700" spans="1:55" x14ac:dyDescent="0.25">
      <c r="A700" s="15">
        <v>695</v>
      </c>
      <c r="B700">
        <v>0.16733562373999999</v>
      </c>
      <c r="C700" s="1">
        <f t="shared" si="33"/>
        <v>2</v>
      </c>
      <c r="D700" s="15">
        <v>695</v>
      </c>
      <c r="E700" s="13">
        <f t="shared" si="34"/>
        <v>0.16733562373999999</v>
      </c>
      <c r="BC700" s="13">
        <f t="shared" si="32"/>
        <v>0.16733562373999999</v>
      </c>
    </row>
    <row r="701" spans="1:55" x14ac:dyDescent="0.25">
      <c r="A701" s="15">
        <v>696</v>
      </c>
      <c r="B701">
        <v>0.166693460819999</v>
      </c>
      <c r="C701" s="1">
        <f t="shared" si="33"/>
        <v>2</v>
      </c>
      <c r="D701" s="15">
        <v>696</v>
      </c>
      <c r="E701" s="13">
        <f t="shared" si="34"/>
        <v>0.166693460819999</v>
      </c>
      <c r="BC701" s="13">
        <f t="shared" si="32"/>
        <v>0.166693460819999</v>
      </c>
    </row>
    <row r="702" spans="1:55" x14ac:dyDescent="0.25">
      <c r="A702" s="15">
        <v>697</v>
      </c>
      <c r="B702">
        <v>0.16605290959999999</v>
      </c>
      <c r="C702" s="1">
        <f t="shared" si="33"/>
        <v>2</v>
      </c>
      <c r="D702" s="15">
        <v>697</v>
      </c>
      <c r="E702" s="13">
        <f t="shared" si="34"/>
        <v>0.16605290959999999</v>
      </c>
      <c r="BC702" s="13">
        <f t="shared" si="32"/>
        <v>0.16605290959999999</v>
      </c>
    </row>
    <row r="703" spans="1:55" x14ac:dyDescent="0.25">
      <c r="A703" s="15">
        <v>698</v>
      </c>
      <c r="B703">
        <v>0.16541397535999999</v>
      </c>
      <c r="C703" s="1">
        <f t="shared" si="33"/>
        <v>2</v>
      </c>
      <c r="D703" s="15">
        <v>698</v>
      </c>
      <c r="E703" s="13">
        <f t="shared" si="34"/>
        <v>0.16541397535999999</v>
      </c>
      <c r="BC703" s="13">
        <f t="shared" si="32"/>
        <v>0.16541397535999999</v>
      </c>
    </row>
    <row r="704" spans="1:55" x14ac:dyDescent="0.25">
      <c r="A704" s="15">
        <v>699</v>
      </c>
      <c r="B704">
        <v>0.16477666329999999</v>
      </c>
      <c r="C704" s="1">
        <f t="shared" si="33"/>
        <v>2</v>
      </c>
      <c r="D704" s="15">
        <v>699</v>
      </c>
      <c r="E704" s="13">
        <f t="shared" si="34"/>
        <v>0.16477666329999999</v>
      </c>
      <c r="BC704" s="13">
        <f t="shared" si="32"/>
        <v>0.16477666329999999</v>
      </c>
    </row>
    <row r="705" spans="1:55" x14ac:dyDescent="0.25">
      <c r="A705" s="15">
        <v>700</v>
      </c>
      <c r="B705">
        <v>0.16414097844</v>
      </c>
      <c r="C705" s="1">
        <f t="shared" si="33"/>
        <v>2</v>
      </c>
      <c r="D705" s="15">
        <v>700</v>
      </c>
      <c r="E705" s="13">
        <f t="shared" si="34"/>
        <v>0.16414097844</v>
      </c>
      <c r="BC705" s="13">
        <f t="shared" si="32"/>
        <v>0.16414097844</v>
      </c>
    </row>
    <row r="706" spans="1:55" x14ac:dyDescent="0.25">
      <c r="A706" s="15">
        <v>701</v>
      </c>
      <c r="B706">
        <v>0.16350692563999999</v>
      </c>
      <c r="C706" s="1">
        <f t="shared" si="33"/>
        <v>2</v>
      </c>
      <c r="D706" s="15">
        <v>701</v>
      </c>
      <c r="E706" s="13">
        <f t="shared" si="34"/>
        <v>0.16350692563999999</v>
      </c>
      <c r="BC706" s="13">
        <f t="shared" si="32"/>
        <v>0.16350692563999999</v>
      </c>
    </row>
    <row r="707" spans="1:55" x14ac:dyDescent="0.25">
      <c r="A707" s="15">
        <v>702</v>
      </c>
      <c r="B707">
        <v>0.162874509699999</v>
      </c>
      <c r="C707" s="1">
        <f t="shared" si="33"/>
        <v>2</v>
      </c>
      <c r="D707" s="15">
        <v>702</v>
      </c>
      <c r="E707" s="13">
        <f t="shared" si="34"/>
        <v>0.162874509699999</v>
      </c>
      <c r="BC707" s="13">
        <f t="shared" si="32"/>
        <v>0.162874509699999</v>
      </c>
    </row>
    <row r="708" spans="1:55" x14ac:dyDescent="0.25">
      <c r="A708" s="15">
        <v>703</v>
      </c>
      <c r="B708">
        <v>0.16224373521999999</v>
      </c>
      <c r="C708" s="1">
        <f t="shared" si="33"/>
        <v>2</v>
      </c>
      <c r="D708" s="15">
        <v>703</v>
      </c>
      <c r="E708" s="13">
        <f t="shared" si="34"/>
        <v>0.16224373521999999</v>
      </c>
      <c r="BC708" s="13">
        <f t="shared" si="32"/>
        <v>0.16224373521999999</v>
      </c>
    </row>
    <row r="709" spans="1:55" x14ac:dyDescent="0.25">
      <c r="A709" s="15">
        <v>704</v>
      </c>
      <c r="B709">
        <v>0.16161460674</v>
      </c>
      <c r="C709" s="1">
        <f t="shared" si="33"/>
        <v>2</v>
      </c>
      <c r="D709" s="15">
        <v>704</v>
      </c>
      <c r="E709" s="13">
        <f t="shared" si="34"/>
        <v>0.16161460674</v>
      </c>
      <c r="BC709" s="13">
        <f t="shared" ref="BC709:BC772" si="35">B709</f>
        <v>0.16161460674</v>
      </c>
    </row>
    <row r="710" spans="1:55" x14ac:dyDescent="0.25">
      <c r="A710" s="15">
        <v>705</v>
      </c>
      <c r="B710">
        <v>0.160987128599999</v>
      </c>
      <c r="C710" s="1">
        <f t="shared" ref="C710:C773" si="36">IF(ROW()-$C$4&lt;=$C$2,1,2)</f>
        <v>2</v>
      </c>
      <c r="D710" s="15">
        <v>705</v>
      </c>
      <c r="E710" s="13">
        <f t="shared" ref="E710:E773" si="37">B710</f>
        <v>0.160987128599999</v>
      </c>
      <c r="BC710" s="13">
        <f t="shared" si="35"/>
        <v>0.160987128599999</v>
      </c>
    </row>
    <row r="711" spans="1:55" x14ac:dyDescent="0.25">
      <c r="A711" s="15">
        <v>706</v>
      </c>
      <c r="B711">
        <v>0.16036130507999999</v>
      </c>
      <c r="C711" s="1">
        <f t="shared" si="36"/>
        <v>2</v>
      </c>
      <c r="D711" s="15">
        <v>706</v>
      </c>
      <c r="E711" s="13">
        <f t="shared" si="37"/>
        <v>0.16036130507999999</v>
      </c>
      <c r="BC711" s="13">
        <f t="shared" si="35"/>
        <v>0.16036130507999999</v>
      </c>
    </row>
    <row r="712" spans="1:55" x14ac:dyDescent="0.25">
      <c r="A712" s="15">
        <v>707</v>
      </c>
      <c r="B712">
        <v>0.159737140299999</v>
      </c>
      <c r="C712" s="1">
        <f t="shared" si="36"/>
        <v>2</v>
      </c>
      <c r="D712" s="15">
        <v>707</v>
      </c>
      <c r="E712" s="13">
        <f t="shared" si="37"/>
        <v>0.159737140299999</v>
      </c>
      <c r="BC712" s="13">
        <f t="shared" si="35"/>
        <v>0.159737140299999</v>
      </c>
    </row>
    <row r="713" spans="1:55" x14ac:dyDescent="0.25">
      <c r="A713" s="15">
        <v>708</v>
      </c>
      <c r="B713">
        <v>0.15911463826</v>
      </c>
      <c r="C713" s="1">
        <f t="shared" si="36"/>
        <v>2</v>
      </c>
      <c r="D713" s="15">
        <v>708</v>
      </c>
      <c r="E713" s="13">
        <f t="shared" si="37"/>
        <v>0.15911463826</v>
      </c>
      <c r="BC713" s="13">
        <f t="shared" si="35"/>
        <v>0.15911463826</v>
      </c>
    </row>
    <row r="714" spans="1:55" x14ac:dyDescent="0.25">
      <c r="A714" s="15">
        <v>709</v>
      </c>
      <c r="B714">
        <v>0.15849380284</v>
      </c>
      <c r="C714" s="1">
        <f t="shared" si="36"/>
        <v>2</v>
      </c>
      <c r="D714" s="15">
        <v>709</v>
      </c>
      <c r="E714" s="13">
        <f t="shared" si="37"/>
        <v>0.15849380284</v>
      </c>
      <c r="BC714" s="13">
        <f t="shared" si="35"/>
        <v>0.15849380284</v>
      </c>
    </row>
    <row r="715" spans="1:55" x14ac:dyDescent="0.25">
      <c r="A715" s="15">
        <v>710</v>
      </c>
      <c r="B715">
        <v>0.15787463782</v>
      </c>
      <c r="C715" s="1">
        <f t="shared" si="36"/>
        <v>2</v>
      </c>
      <c r="D715" s="15">
        <v>710</v>
      </c>
      <c r="E715" s="13">
        <f t="shared" si="37"/>
        <v>0.15787463782</v>
      </c>
      <c r="BC715" s="13">
        <f t="shared" si="35"/>
        <v>0.15787463782</v>
      </c>
    </row>
    <row r="716" spans="1:55" x14ac:dyDescent="0.25">
      <c r="A716" s="15">
        <v>711</v>
      </c>
      <c r="B716">
        <v>0.15725714682</v>
      </c>
      <c r="C716" s="1">
        <f t="shared" si="36"/>
        <v>2</v>
      </c>
      <c r="D716" s="15">
        <v>711</v>
      </c>
      <c r="E716" s="13">
        <f t="shared" si="37"/>
        <v>0.15725714682</v>
      </c>
      <c r="BC716" s="13">
        <f t="shared" si="35"/>
        <v>0.15725714682</v>
      </c>
    </row>
    <row r="717" spans="1:55" x14ac:dyDescent="0.25">
      <c r="A717" s="15">
        <v>712</v>
      </c>
      <c r="B717">
        <v>0.15664133338</v>
      </c>
      <c r="C717" s="1">
        <f t="shared" si="36"/>
        <v>2</v>
      </c>
      <c r="D717" s="15">
        <v>712</v>
      </c>
      <c r="E717" s="13">
        <f t="shared" si="37"/>
        <v>0.15664133338</v>
      </c>
      <c r="BC717" s="13">
        <f t="shared" si="35"/>
        <v>0.15664133338</v>
      </c>
    </row>
    <row r="718" spans="1:55" x14ac:dyDescent="0.25">
      <c r="A718" s="15">
        <v>713</v>
      </c>
      <c r="B718">
        <v>0.15602720092</v>
      </c>
      <c r="C718" s="1">
        <f t="shared" si="36"/>
        <v>2</v>
      </c>
      <c r="D718" s="15">
        <v>713</v>
      </c>
      <c r="E718" s="13">
        <f t="shared" si="37"/>
        <v>0.15602720092</v>
      </c>
      <c r="BC718" s="13">
        <f t="shared" si="35"/>
        <v>0.15602720092</v>
      </c>
    </row>
    <row r="719" spans="1:55" x14ac:dyDescent="0.25">
      <c r="A719" s="15">
        <v>714</v>
      </c>
      <c r="B719">
        <v>0.15541475274</v>
      </c>
      <c r="C719" s="1">
        <f t="shared" si="36"/>
        <v>2</v>
      </c>
      <c r="D719" s="15">
        <v>714</v>
      </c>
      <c r="E719" s="13">
        <f t="shared" si="37"/>
        <v>0.15541475274</v>
      </c>
      <c r="BC719" s="13">
        <f t="shared" si="35"/>
        <v>0.15541475274</v>
      </c>
    </row>
    <row r="720" spans="1:55" x14ac:dyDescent="0.25">
      <c r="A720" s="15">
        <v>715</v>
      </c>
      <c r="B720">
        <v>0.154803992</v>
      </c>
      <c r="C720" s="1">
        <f t="shared" si="36"/>
        <v>2</v>
      </c>
      <c r="D720" s="15">
        <v>715</v>
      </c>
      <c r="E720" s="13">
        <f t="shared" si="37"/>
        <v>0.154803992</v>
      </c>
      <c r="BC720" s="13">
        <f t="shared" si="35"/>
        <v>0.154803992</v>
      </c>
    </row>
    <row r="721" spans="1:55" x14ac:dyDescent="0.25">
      <c r="A721" s="15">
        <v>716</v>
      </c>
      <c r="B721">
        <v>0.1541949218</v>
      </c>
      <c r="C721" s="1">
        <f t="shared" si="36"/>
        <v>2</v>
      </c>
      <c r="D721" s="15">
        <v>716</v>
      </c>
      <c r="E721" s="13">
        <f t="shared" si="37"/>
        <v>0.1541949218</v>
      </c>
      <c r="BC721" s="13">
        <f t="shared" si="35"/>
        <v>0.1541949218</v>
      </c>
    </row>
    <row r="722" spans="1:55" x14ac:dyDescent="0.25">
      <c r="A722" s="15">
        <v>717</v>
      </c>
      <c r="B722">
        <v>0.15358754508</v>
      </c>
      <c r="C722" s="1">
        <f t="shared" si="36"/>
        <v>2</v>
      </c>
      <c r="D722" s="15">
        <v>717</v>
      </c>
      <c r="E722" s="13">
        <f t="shared" si="37"/>
        <v>0.15358754508</v>
      </c>
      <c r="BC722" s="13">
        <f t="shared" si="35"/>
        <v>0.15358754508</v>
      </c>
    </row>
    <row r="723" spans="1:55" x14ac:dyDescent="0.25">
      <c r="A723" s="15">
        <v>718</v>
      </c>
      <c r="B723">
        <v>0.1529818647</v>
      </c>
      <c r="C723" s="1">
        <f t="shared" si="36"/>
        <v>2</v>
      </c>
      <c r="D723" s="15">
        <v>718</v>
      </c>
      <c r="E723" s="13">
        <f t="shared" si="37"/>
        <v>0.1529818647</v>
      </c>
      <c r="BC723" s="13">
        <f t="shared" si="35"/>
        <v>0.1529818647</v>
      </c>
    </row>
    <row r="724" spans="1:55" x14ac:dyDescent="0.25">
      <c r="A724" s="15">
        <v>719</v>
      </c>
      <c r="B724">
        <v>0.15237788342</v>
      </c>
      <c r="C724" s="1">
        <f t="shared" si="36"/>
        <v>2</v>
      </c>
      <c r="D724" s="15">
        <v>719</v>
      </c>
      <c r="E724" s="13">
        <f t="shared" si="37"/>
        <v>0.15237788342</v>
      </c>
      <c r="BC724" s="13">
        <f t="shared" si="35"/>
        <v>0.15237788342</v>
      </c>
    </row>
    <row r="725" spans="1:55" x14ac:dyDescent="0.25">
      <c r="A725" s="15">
        <v>720</v>
      </c>
      <c r="B725">
        <v>0.15177560384</v>
      </c>
      <c r="C725" s="1">
        <f t="shared" si="36"/>
        <v>2</v>
      </c>
      <c r="D725" s="15">
        <v>720</v>
      </c>
      <c r="E725" s="13">
        <f t="shared" si="37"/>
        <v>0.15177560384</v>
      </c>
      <c r="BC725" s="13">
        <f t="shared" si="35"/>
        <v>0.15177560384</v>
      </c>
    </row>
    <row r="726" spans="1:55" x14ac:dyDescent="0.25">
      <c r="A726" s="15">
        <v>721</v>
      </c>
      <c r="B726">
        <v>0.15117502854000001</v>
      </c>
      <c r="C726" s="1">
        <f t="shared" si="36"/>
        <v>2</v>
      </c>
      <c r="D726" s="15">
        <v>721</v>
      </c>
      <c r="E726" s="13">
        <f t="shared" si="37"/>
        <v>0.15117502854000001</v>
      </c>
      <c r="BC726" s="13">
        <f t="shared" si="35"/>
        <v>0.15117502854000001</v>
      </c>
    </row>
    <row r="727" spans="1:55" x14ac:dyDescent="0.25">
      <c r="A727" s="15">
        <v>722</v>
      </c>
      <c r="B727">
        <v>0.15057615990000001</v>
      </c>
      <c r="C727" s="1">
        <f t="shared" si="36"/>
        <v>2</v>
      </c>
      <c r="D727" s="15">
        <v>722</v>
      </c>
      <c r="E727" s="13">
        <f t="shared" si="37"/>
        <v>0.15057615990000001</v>
      </c>
      <c r="BC727" s="13">
        <f t="shared" si="35"/>
        <v>0.15057615990000001</v>
      </c>
    </row>
    <row r="728" spans="1:55" x14ac:dyDescent="0.25">
      <c r="A728" s="15">
        <v>723</v>
      </c>
      <c r="B728">
        <v>0.14997900028</v>
      </c>
      <c r="C728" s="1">
        <f t="shared" si="36"/>
        <v>2</v>
      </c>
      <c r="D728" s="15">
        <v>723</v>
      </c>
      <c r="E728" s="13">
        <f t="shared" si="37"/>
        <v>0.14997900028</v>
      </c>
      <c r="BC728" s="13">
        <f t="shared" si="35"/>
        <v>0.14997900028</v>
      </c>
    </row>
    <row r="729" spans="1:55" x14ac:dyDescent="0.25">
      <c r="A729" s="15">
        <v>724</v>
      </c>
      <c r="B729">
        <v>0.14938355189999999</v>
      </c>
      <c r="C729" s="1">
        <f t="shared" si="36"/>
        <v>2</v>
      </c>
      <c r="D729" s="15">
        <v>724</v>
      </c>
      <c r="E729" s="13">
        <f t="shared" si="37"/>
        <v>0.14938355189999999</v>
      </c>
      <c r="BC729" s="13">
        <f t="shared" si="35"/>
        <v>0.14938355189999999</v>
      </c>
    </row>
    <row r="730" spans="1:55" x14ac:dyDescent="0.25">
      <c r="A730" s="15">
        <v>725</v>
      </c>
      <c r="B730">
        <v>0.14878981685999901</v>
      </c>
      <c r="C730" s="1">
        <f t="shared" si="36"/>
        <v>2</v>
      </c>
      <c r="D730" s="15">
        <v>725</v>
      </c>
      <c r="E730" s="13">
        <f t="shared" si="37"/>
        <v>0.14878981685999901</v>
      </c>
      <c r="BC730" s="13">
        <f t="shared" si="35"/>
        <v>0.14878981685999901</v>
      </c>
    </row>
    <row r="731" spans="1:55" x14ac:dyDescent="0.25">
      <c r="A731" s="15">
        <v>726</v>
      </c>
      <c r="B731">
        <v>0.14819779717999901</v>
      </c>
      <c r="C731" s="1">
        <f t="shared" si="36"/>
        <v>2</v>
      </c>
      <c r="D731" s="15">
        <v>726</v>
      </c>
      <c r="E731" s="13">
        <f t="shared" si="37"/>
        <v>0.14819779717999901</v>
      </c>
      <c r="BC731" s="13">
        <f t="shared" si="35"/>
        <v>0.14819779717999901</v>
      </c>
    </row>
    <row r="732" spans="1:55" x14ac:dyDescent="0.25">
      <c r="A732" s="15">
        <v>727</v>
      </c>
      <c r="B732">
        <v>0.14760749481999999</v>
      </c>
      <c r="C732" s="1">
        <f t="shared" si="36"/>
        <v>2</v>
      </c>
      <c r="D732" s="15">
        <v>727</v>
      </c>
      <c r="E732" s="13">
        <f t="shared" si="37"/>
        <v>0.14760749481999999</v>
      </c>
      <c r="BC732" s="13">
        <f t="shared" si="35"/>
        <v>0.14760749481999999</v>
      </c>
    </row>
    <row r="733" spans="1:55" x14ac:dyDescent="0.25">
      <c r="A733" s="15">
        <v>728</v>
      </c>
      <c r="B733">
        <v>0.1470189116</v>
      </c>
      <c r="C733" s="1">
        <f t="shared" si="36"/>
        <v>2</v>
      </c>
      <c r="D733" s="15">
        <v>728</v>
      </c>
      <c r="E733" s="13">
        <f t="shared" si="37"/>
        <v>0.1470189116</v>
      </c>
      <c r="BC733" s="13">
        <f t="shared" si="35"/>
        <v>0.1470189116</v>
      </c>
    </row>
    <row r="734" spans="1:55" x14ac:dyDescent="0.25">
      <c r="A734" s="15">
        <v>729</v>
      </c>
      <c r="B734">
        <v>0.14643204922</v>
      </c>
      <c r="C734" s="1">
        <f t="shared" si="36"/>
        <v>2</v>
      </c>
      <c r="D734" s="15">
        <v>729</v>
      </c>
      <c r="E734" s="13">
        <f t="shared" si="37"/>
        <v>0.14643204922</v>
      </c>
      <c r="BC734" s="13">
        <f t="shared" si="35"/>
        <v>0.14643204922</v>
      </c>
    </row>
    <row r="735" spans="1:55" x14ac:dyDescent="0.25">
      <c r="A735" s="15">
        <v>730</v>
      </c>
      <c r="B735">
        <v>0.14584690936</v>
      </c>
      <c r="C735" s="1">
        <f t="shared" si="36"/>
        <v>2</v>
      </c>
      <c r="D735" s="15">
        <v>730</v>
      </c>
      <c r="E735" s="13">
        <f t="shared" si="37"/>
        <v>0.14584690936</v>
      </c>
      <c r="BC735" s="13">
        <f t="shared" si="35"/>
        <v>0.14584690936</v>
      </c>
    </row>
    <row r="736" spans="1:55" x14ac:dyDescent="0.25">
      <c r="A736" s="15">
        <v>731</v>
      </c>
      <c r="B736">
        <v>0.14526349351999901</v>
      </c>
      <c r="C736" s="1">
        <f t="shared" si="36"/>
        <v>2</v>
      </c>
      <c r="D736" s="15">
        <v>731</v>
      </c>
      <c r="E736" s="13">
        <f t="shared" si="37"/>
        <v>0.14526349351999901</v>
      </c>
      <c r="BC736" s="13">
        <f t="shared" si="35"/>
        <v>0.14526349351999901</v>
      </c>
    </row>
    <row r="737" spans="1:55" x14ac:dyDescent="0.25">
      <c r="A737" s="15">
        <v>732</v>
      </c>
      <c r="B737">
        <v>0.14468180317999901</v>
      </c>
      <c r="C737" s="1">
        <f t="shared" si="36"/>
        <v>2</v>
      </c>
      <c r="D737" s="15">
        <v>732</v>
      </c>
      <c r="E737" s="13">
        <f t="shared" si="37"/>
        <v>0.14468180317999901</v>
      </c>
      <c r="BC737" s="13">
        <f t="shared" si="35"/>
        <v>0.14468180317999901</v>
      </c>
    </row>
    <row r="738" spans="1:55" x14ac:dyDescent="0.25">
      <c r="A738" s="15">
        <v>733</v>
      </c>
      <c r="B738">
        <v>0.14410183969999901</v>
      </c>
      <c r="C738" s="1">
        <f t="shared" si="36"/>
        <v>2</v>
      </c>
      <c r="D738" s="15">
        <v>733</v>
      </c>
      <c r="E738" s="13">
        <f t="shared" si="37"/>
        <v>0.14410183969999901</v>
      </c>
      <c r="BC738" s="13">
        <f t="shared" si="35"/>
        <v>0.14410183969999901</v>
      </c>
    </row>
    <row r="739" spans="1:55" x14ac:dyDescent="0.25">
      <c r="A739" s="15">
        <v>734</v>
      </c>
      <c r="B739">
        <v>0.14352360434</v>
      </c>
      <c r="C739" s="1">
        <f t="shared" si="36"/>
        <v>2</v>
      </c>
      <c r="D739" s="15">
        <v>734</v>
      </c>
      <c r="E739" s="13">
        <f t="shared" si="37"/>
        <v>0.14352360434</v>
      </c>
      <c r="BC739" s="13">
        <f t="shared" si="35"/>
        <v>0.14352360434</v>
      </c>
    </row>
    <row r="740" spans="1:55" x14ac:dyDescent="0.25">
      <c r="A740" s="15">
        <v>735</v>
      </c>
      <c r="B740">
        <v>0.14294709829999999</v>
      </c>
      <c r="C740" s="1">
        <f t="shared" si="36"/>
        <v>2</v>
      </c>
      <c r="D740" s="15">
        <v>735</v>
      </c>
      <c r="E740" s="13">
        <f t="shared" si="37"/>
        <v>0.14294709829999999</v>
      </c>
      <c r="BC740" s="13">
        <f t="shared" si="35"/>
        <v>0.14294709829999999</v>
      </c>
    </row>
    <row r="741" spans="1:55" x14ac:dyDescent="0.25">
      <c r="A741" s="15">
        <v>736</v>
      </c>
      <c r="B741">
        <v>0.14237232263999999</v>
      </c>
      <c r="C741" s="1">
        <f t="shared" si="36"/>
        <v>2</v>
      </c>
      <c r="D741" s="15">
        <v>736</v>
      </c>
      <c r="E741" s="13">
        <f t="shared" si="37"/>
        <v>0.14237232263999999</v>
      </c>
      <c r="BC741" s="13">
        <f t="shared" si="35"/>
        <v>0.14237232263999999</v>
      </c>
    </row>
    <row r="742" spans="1:55" x14ac:dyDescent="0.25">
      <c r="A742" s="15">
        <v>737</v>
      </c>
      <c r="B742">
        <v>0.14179927840000001</v>
      </c>
      <c r="C742" s="1">
        <f t="shared" si="36"/>
        <v>2</v>
      </c>
      <c r="D742" s="15">
        <v>737</v>
      </c>
      <c r="E742" s="13">
        <f t="shared" si="37"/>
        <v>0.14179927840000001</v>
      </c>
      <c r="BC742" s="13">
        <f t="shared" si="35"/>
        <v>0.14179927840000001</v>
      </c>
    </row>
    <row r="743" spans="1:55" x14ac:dyDescent="0.25">
      <c r="A743" s="15">
        <v>738</v>
      </c>
      <c r="B743">
        <v>0.14122796647999999</v>
      </c>
      <c r="C743" s="1">
        <f t="shared" si="36"/>
        <v>2</v>
      </c>
      <c r="D743" s="15">
        <v>738</v>
      </c>
      <c r="E743" s="13">
        <f t="shared" si="37"/>
        <v>0.14122796647999999</v>
      </c>
      <c r="BC743" s="13">
        <f t="shared" si="35"/>
        <v>0.14122796647999999</v>
      </c>
    </row>
    <row r="744" spans="1:55" x14ac:dyDescent="0.25">
      <c r="A744" s="15">
        <v>739</v>
      </c>
      <c r="B744">
        <v>0.140658387719999</v>
      </c>
      <c r="C744" s="1">
        <f t="shared" si="36"/>
        <v>2</v>
      </c>
      <c r="D744" s="15">
        <v>739</v>
      </c>
      <c r="E744" s="13">
        <f t="shared" si="37"/>
        <v>0.140658387719999</v>
      </c>
      <c r="BC744" s="13">
        <f t="shared" si="35"/>
        <v>0.140658387719999</v>
      </c>
    </row>
    <row r="745" spans="1:55" x14ac:dyDescent="0.25">
      <c r="A745" s="15">
        <v>740</v>
      </c>
      <c r="B745">
        <v>0.14009054288</v>
      </c>
      <c r="C745" s="1">
        <f t="shared" si="36"/>
        <v>2</v>
      </c>
      <c r="D745" s="15">
        <v>740</v>
      </c>
      <c r="E745" s="13">
        <f t="shared" si="37"/>
        <v>0.14009054288</v>
      </c>
      <c r="BC745" s="13">
        <f t="shared" si="35"/>
        <v>0.14009054288</v>
      </c>
    </row>
    <row r="746" spans="1:55" x14ac:dyDescent="0.25">
      <c r="A746" s="15">
        <v>741</v>
      </c>
      <c r="B746">
        <v>0.13952443262</v>
      </c>
      <c r="C746" s="1">
        <f t="shared" si="36"/>
        <v>2</v>
      </c>
      <c r="D746" s="15">
        <v>741</v>
      </c>
      <c r="E746" s="13">
        <f t="shared" si="37"/>
        <v>0.13952443262</v>
      </c>
      <c r="BC746" s="13">
        <f t="shared" si="35"/>
        <v>0.13952443262</v>
      </c>
    </row>
    <row r="747" spans="1:55" x14ac:dyDescent="0.25">
      <c r="A747" s="15">
        <v>742</v>
      </c>
      <c r="B747">
        <v>0.13896005753999999</v>
      </c>
      <c r="C747" s="1">
        <f t="shared" si="36"/>
        <v>2</v>
      </c>
      <c r="D747" s="15">
        <v>742</v>
      </c>
      <c r="E747" s="13">
        <f t="shared" si="37"/>
        <v>0.13896005753999999</v>
      </c>
      <c r="BC747" s="13">
        <f t="shared" si="35"/>
        <v>0.13896005753999999</v>
      </c>
    </row>
    <row r="748" spans="1:55" x14ac:dyDescent="0.25">
      <c r="A748" s="15">
        <v>743</v>
      </c>
      <c r="B748">
        <v>0.13839741814000001</v>
      </c>
      <c r="C748" s="1">
        <f t="shared" si="36"/>
        <v>2</v>
      </c>
      <c r="D748" s="15">
        <v>743</v>
      </c>
      <c r="E748" s="13">
        <f t="shared" si="37"/>
        <v>0.13839741814000001</v>
      </c>
      <c r="BC748" s="13">
        <f t="shared" si="35"/>
        <v>0.13839741814000001</v>
      </c>
    </row>
    <row r="749" spans="1:55" x14ac:dyDescent="0.25">
      <c r="A749" s="15">
        <v>744</v>
      </c>
      <c r="B749">
        <v>0.13783651484000001</v>
      </c>
      <c r="C749" s="1">
        <f t="shared" si="36"/>
        <v>2</v>
      </c>
      <c r="D749" s="15">
        <v>744</v>
      </c>
      <c r="E749" s="13">
        <f t="shared" si="37"/>
        <v>0.13783651484000001</v>
      </c>
      <c r="BC749" s="13">
        <f t="shared" si="35"/>
        <v>0.13783651484000001</v>
      </c>
    </row>
    <row r="750" spans="1:55" x14ac:dyDescent="0.25">
      <c r="A750" s="15">
        <v>745</v>
      </c>
      <c r="B750">
        <v>0.13727734802</v>
      </c>
      <c r="C750" s="1">
        <f t="shared" si="36"/>
        <v>2</v>
      </c>
      <c r="D750" s="15">
        <v>745</v>
      </c>
      <c r="E750" s="13">
        <f t="shared" si="37"/>
        <v>0.13727734802</v>
      </c>
      <c r="BC750" s="13">
        <f t="shared" si="35"/>
        <v>0.13727734802</v>
      </c>
    </row>
    <row r="751" spans="1:55" x14ac:dyDescent="0.25">
      <c r="A751" s="15">
        <v>746</v>
      </c>
      <c r="B751">
        <v>0.13671991791999999</v>
      </c>
      <c r="C751" s="1">
        <f t="shared" si="36"/>
        <v>2</v>
      </c>
      <c r="D751" s="15">
        <v>746</v>
      </c>
      <c r="E751" s="13">
        <f t="shared" si="37"/>
        <v>0.13671991791999999</v>
      </c>
      <c r="BC751" s="13">
        <f t="shared" si="35"/>
        <v>0.13671991791999999</v>
      </c>
    </row>
    <row r="752" spans="1:55" x14ac:dyDescent="0.25">
      <c r="A752" s="15">
        <v>747</v>
      </c>
      <c r="B752">
        <v>0.13616422474000001</v>
      </c>
      <c r="C752" s="1">
        <f t="shared" si="36"/>
        <v>2</v>
      </c>
      <c r="D752" s="15">
        <v>747</v>
      </c>
      <c r="E752" s="13">
        <f t="shared" si="37"/>
        <v>0.13616422474000001</v>
      </c>
      <c r="BC752" s="13">
        <f t="shared" si="35"/>
        <v>0.13616422474000001</v>
      </c>
    </row>
    <row r="753" spans="1:55" x14ac:dyDescent="0.25">
      <c r="A753" s="15">
        <v>748</v>
      </c>
      <c r="B753">
        <v>0.135610268619999</v>
      </c>
      <c r="C753" s="1">
        <f t="shared" si="36"/>
        <v>2</v>
      </c>
      <c r="D753" s="15">
        <v>748</v>
      </c>
      <c r="E753" s="13">
        <f t="shared" si="37"/>
        <v>0.135610268619999</v>
      </c>
      <c r="BC753" s="13">
        <f t="shared" si="35"/>
        <v>0.135610268619999</v>
      </c>
    </row>
    <row r="754" spans="1:55" x14ac:dyDescent="0.25">
      <c r="A754" s="15">
        <v>749</v>
      </c>
      <c r="B754">
        <v>0.13505804959999901</v>
      </c>
      <c r="C754" s="1">
        <f t="shared" si="36"/>
        <v>2</v>
      </c>
      <c r="D754" s="15">
        <v>749</v>
      </c>
      <c r="E754" s="13">
        <f t="shared" si="37"/>
        <v>0.13505804959999901</v>
      </c>
      <c r="BC754" s="13">
        <f t="shared" si="35"/>
        <v>0.13505804959999901</v>
      </c>
    </row>
    <row r="755" spans="1:55" x14ac:dyDescent="0.25">
      <c r="A755" s="15">
        <v>750</v>
      </c>
      <c r="B755">
        <v>0.13450756765999999</v>
      </c>
      <c r="C755" s="1">
        <f t="shared" si="36"/>
        <v>2</v>
      </c>
      <c r="D755" s="15">
        <v>750</v>
      </c>
      <c r="E755" s="13">
        <f t="shared" si="37"/>
        <v>0.13450756765999999</v>
      </c>
      <c r="BC755" s="13">
        <f t="shared" si="35"/>
        <v>0.13450756765999999</v>
      </c>
    </row>
    <row r="756" spans="1:55" x14ac:dyDescent="0.25">
      <c r="A756" s="15">
        <v>751</v>
      </c>
      <c r="B756">
        <v>0.13395882268000001</v>
      </c>
      <c r="C756" s="1">
        <f t="shared" si="36"/>
        <v>2</v>
      </c>
      <c r="D756" s="15">
        <v>751</v>
      </c>
      <c r="E756" s="13">
        <f t="shared" si="37"/>
        <v>0.13395882268000001</v>
      </c>
      <c r="BC756" s="13">
        <f t="shared" si="35"/>
        <v>0.13395882268000001</v>
      </c>
    </row>
    <row r="757" spans="1:55" x14ac:dyDescent="0.25">
      <c r="A757" s="15">
        <v>752</v>
      </c>
      <c r="B757">
        <v>0.13341181448</v>
      </c>
      <c r="C757" s="1">
        <f t="shared" si="36"/>
        <v>2</v>
      </c>
      <c r="D757" s="15">
        <v>752</v>
      </c>
      <c r="E757" s="13">
        <f t="shared" si="37"/>
        <v>0.13341181448</v>
      </c>
      <c r="BC757" s="13">
        <f t="shared" si="35"/>
        <v>0.13341181448</v>
      </c>
    </row>
    <row r="758" spans="1:55" x14ac:dyDescent="0.25">
      <c r="A758" s="15">
        <v>753</v>
      </c>
      <c r="B758">
        <v>0.13286654285999999</v>
      </c>
      <c r="C758" s="1">
        <f t="shared" si="36"/>
        <v>2</v>
      </c>
      <c r="D758" s="15">
        <v>753</v>
      </c>
      <c r="E758" s="13">
        <f t="shared" si="37"/>
        <v>0.13286654285999999</v>
      </c>
      <c r="BC758" s="13">
        <f t="shared" si="35"/>
        <v>0.13286654285999999</v>
      </c>
    </row>
    <row r="759" spans="1:55" x14ac:dyDescent="0.25">
      <c r="A759" s="15">
        <v>754</v>
      </c>
      <c r="B759">
        <v>0.13232300747999901</v>
      </c>
      <c r="C759" s="1">
        <f t="shared" si="36"/>
        <v>2</v>
      </c>
      <c r="D759" s="15">
        <v>754</v>
      </c>
      <c r="E759" s="13">
        <f t="shared" si="37"/>
        <v>0.13232300747999901</v>
      </c>
      <c r="BC759" s="13">
        <f t="shared" si="35"/>
        <v>0.13232300747999901</v>
      </c>
    </row>
    <row r="760" spans="1:55" x14ac:dyDescent="0.25">
      <c r="A760" s="15">
        <v>755</v>
      </c>
      <c r="B760">
        <v>0.13178120795999901</v>
      </c>
      <c r="C760" s="1">
        <f t="shared" si="36"/>
        <v>2</v>
      </c>
      <c r="D760" s="15">
        <v>755</v>
      </c>
      <c r="E760" s="13">
        <f t="shared" si="37"/>
        <v>0.13178120795999901</v>
      </c>
      <c r="BC760" s="13">
        <f t="shared" si="35"/>
        <v>0.13178120795999901</v>
      </c>
    </row>
    <row r="761" spans="1:55" x14ac:dyDescent="0.25">
      <c r="A761" s="15">
        <v>756</v>
      </c>
      <c r="B761">
        <v>0.13124114385999999</v>
      </c>
      <c r="C761" s="1">
        <f t="shared" si="36"/>
        <v>2</v>
      </c>
      <c r="D761" s="15">
        <v>756</v>
      </c>
      <c r="E761" s="13">
        <f t="shared" si="37"/>
        <v>0.13124114385999999</v>
      </c>
      <c r="BC761" s="13">
        <f t="shared" si="35"/>
        <v>0.13124114385999999</v>
      </c>
    </row>
    <row r="762" spans="1:55" x14ac:dyDescent="0.25">
      <c r="A762" s="15">
        <v>757</v>
      </c>
      <c r="B762">
        <v>0.13070281466</v>
      </c>
      <c r="C762" s="1">
        <f t="shared" si="36"/>
        <v>2</v>
      </c>
      <c r="D762" s="15">
        <v>757</v>
      </c>
      <c r="E762" s="13">
        <f t="shared" si="37"/>
        <v>0.13070281466</v>
      </c>
      <c r="BC762" s="13">
        <f t="shared" si="35"/>
        <v>0.13070281466</v>
      </c>
    </row>
    <row r="763" spans="1:55" x14ac:dyDescent="0.25">
      <c r="A763" s="15">
        <v>758</v>
      </c>
      <c r="B763">
        <v>0.13016621979999901</v>
      </c>
      <c r="C763" s="1">
        <f t="shared" si="36"/>
        <v>2</v>
      </c>
      <c r="D763" s="15">
        <v>758</v>
      </c>
      <c r="E763" s="13">
        <f t="shared" si="37"/>
        <v>0.13016621979999901</v>
      </c>
      <c r="BC763" s="13">
        <f t="shared" si="35"/>
        <v>0.13016621979999901</v>
      </c>
    </row>
    <row r="764" spans="1:55" x14ac:dyDescent="0.25">
      <c r="A764" s="15">
        <v>759</v>
      </c>
      <c r="B764">
        <v>0.12963135857999999</v>
      </c>
      <c r="C764" s="1">
        <f t="shared" si="36"/>
        <v>2</v>
      </c>
      <c r="D764" s="15">
        <v>759</v>
      </c>
      <c r="E764" s="13">
        <f t="shared" si="37"/>
        <v>0.12963135857999999</v>
      </c>
      <c r="BC764" s="13">
        <f t="shared" si="35"/>
        <v>0.12963135857999999</v>
      </c>
    </row>
    <row r="765" spans="1:55" x14ac:dyDescent="0.25">
      <c r="A765" s="15">
        <v>760</v>
      </c>
      <c r="B765">
        <v>0.12909823033999901</v>
      </c>
      <c r="C765" s="1">
        <f t="shared" si="36"/>
        <v>2</v>
      </c>
      <c r="D765" s="15">
        <v>760</v>
      </c>
      <c r="E765" s="13">
        <f t="shared" si="37"/>
        <v>0.12909823033999901</v>
      </c>
      <c r="BC765" s="13">
        <f t="shared" si="35"/>
        <v>0.12909823033999901</v>
      </c>
    </row>
    <row r="766" spans="1:55" x14ac:dyDescent="0.25">
      <c r="A766" s="15">
        <v>761</v>
      </c>
      <c r="B766">
        <v>0.12856683429999999</v>
      </c>
      <c r="C766" s="1">
        <f t="shared" si="36"/>
        <v>2</v>
      </c>
      <c r="D766" s="15">
        <v>761</v>
      </c>
      <c r="E766" s="13">
        <f t="shared" si="37"/>
        <v>0.12856683429999999</v>
      </c>
      <c r="BC766" s="13">
        <f t="shared" si="35"/>
        <v>0.12856683429999999</v>
      </c>
    </row>
    <row r="767" spans="1:55" x14ac:dyDescent="0.25">
      <c r="A767" s="15">
        <v>762</v>
      </c>
      <c r="B767">
        <v>0.12803716958</v>
      </c>
      <c r="C767" s="1">
        <f t="shared" si="36"/>
        <v>2</v>
      </c>
      <c r="D767" s="15">
        <v>762</v>
      </c>
      <c r="E767" s="13">
        <f t="shared" si="37"/>
        <v>0.12803716958</v>
      </c>
      <c r="BC767" s="13">
        <f t="shared" si="35"/>
        <v>0.12803716958</v>
      </c>
    </row>
    <row r="768" spans="1:55" x14ac:dyDescent="0.25">
      <c r="A768" s="15">
        <v>763</v>
      </c>
      <c r="B768">
        <v>0.12750923534</v>
      </c>
      <c r="C768" s="1">
        <f t="shared" si="36"/>
        <v>2</v>
      </c>
      <c r="D768" s="15">
        <v>763</v>
      </c>
      <c r="E768" s="13">
        <f t="shared" si="37"/>
        <v>0.12750923534</v>
      </c>
      <c r="BC768" s="13">
        <f t="shared" si="35"/>
        <v>0.12750923534</v>
      </c>
    </row>
    <row r="769" spans="1:55" x14ac:dyDescent="0.25">
      <c r="A769" s="15">
        <v>764</v>
      </c>
      <c r="B769">
        <v>0.12698303057999999</v>
      </c>
      <c r="C769" s="1">
        <f t="shared" si="36"/>
        <v>2</v>
      </c>
      <c r="D769" s="15">
        <v>764</v>
      </c>
      <c r="E769" s="13">
        <f t="shared" si="37"/>
        <v>0.12698303057999999</v>
      </c>
      <c r="BC769" s="13">
        <f t="shared" si="35"/>
        <v>0.12698303057999999</v>
      </c>
    </row>
    <row r="770" spans="1:55" x14ac:dyDescent="0.25">
      <c r="A770" s="15">
        <v>765</v>
      </c>
      <c r="B770">
        <v>0.1264585543</v>
      </c>
      <c r="C770" s="1">
        <f t="shared" si="36"/>
        <v>2</v>
      </c>
      <c r="D770" s="15">
        <v>765</v>
      </c>
      <c r="E770" s="13">
        <f t="shared" si="37"/>
        <v>0.1264585543</v>
      </c>
      <c r="BC770" s="13">
        <f t="shared" si="35"/>
        <v>0.1264585543</v>
      </c>
    </row>
    <row r="771" spans="1:55" x14ac:dyDescent="0.25">
      <c r="A771" s="15">
        <v>766</v>
      </c>
      <c r="B771">
        <v>0.12593580541999999</v>
      </c>
      <c r="C771" s="1">
        <f t="shared" si="36"/>
        <v>2</v>
      </c>
      <c r="D771" s="15">
        <v>766</v>
      </c>
      <c r="E771" s="13">
        <f t="shared" si="37"/>
        <v>0.12593580541999999</v>
      </c>
      <c r="BC771" s="13">
        <f t="shared" si="35"/>
        <v>0.12593580541999999</v>
      </c>
    </row>
    <row r="772" spans="1:55" x14ac:dyDescent="0.25">
      <c r="A772" s="15">
        <v>767</v>
      </c>
      <c r="B772">
        <v>0.12541478279999899</v>
      </c>
      <c r="C772" s="1">
        <f t="shared" si="36"/>
        <v>2</v>
      </c>
      <c r="D772" s="15">
        <v>767</v>
      </c>
      <c r="E772" s="13">
        <f t="shared" si="37"/>
        <v>0.12541478279999899</v>
      </c>
      <c r="BC772" s="13">
        <f t="shared" si="35"/>
        <v>0.12541478279999899</v>
      </c>
    </row>
    <row r="773" spans="1:55" x14ac:dyDescent="0.25">
      <c r="A773" s="15">
        <v>768</v>
      </c>
      <c r="B773">
        <v>0.12489548523999899</v>
      </c>
      <c r="C773" s="1">
        <f t="shared" si="36"/>
        <v>2</v>
      </c>
      <c r="D773" s="15">
        <v>768</v>
      </c>
      <c r="E773" s="13">
        <f t="shared" si="37"/>
        <v>0.12489548523999899</v>
      </c>
      <c r="BC773" s="13">
        <f t="shared" ref="BC773:BC836" si="38">B773</f>
        <v>0.12489548523999899</v>
      </c>
    </row>
    <row r="774" spans="1:55" x14ac:dyDescent="0.25">
      <c r="A774" s="15">
        <v>769</v>
      </c>
      <c r="B774">
        <v>0.12437791147999901</v>
      </c>
      <c r="C774" s="1">
        <f t="shared" ref="C774:C837" si="39">IF(ROW()-$C$4&lt;=$C$2,1,2)</f>
        <v>2</v>
      </c>
      <c r="D774" s="15">
        <v>769</v>
      </c>
      <c r="E774" s="13">
        <f t="shared" ref="E774:E837" si="40">B774</f>
        <v>0.12437791147999901</v>
      </c>
      <c r="BC774" s="13">
        <f t="shared" si="38"/>
        <v>0.12437791147999901</v>
      </c>
    </row>
    <row r="775" spans="1:55" x14ac:dyDescent="0.25">
      <c r="A775" s="15">
        <v>770</v>
      </c>
      <c r="B775">
        <v>0.12386206024</v>
      </c>
      <c r="C775" s="1">
        <f t="shared" si="39"/>
        <v>2</v>
      </c>
      <c r="D775" s="15">
        <v>770</v>
      </c>
      <c r="E775" s="13">
        <f t="shared" si="40"/>
        <v>0.12386206024</v>
      </c>
      <c r="BC775" s="13">
        <f t="shared" si="38"/>
        <v>0.12386206024</v>
      </c>
    </row>
    <row r="776" spans="1:55" x14ac:dyDescent="0.25">
      <c r="A776" s="15">
        <v>771</v>
      </c>
      <c r="B776">
        <v>0.12334793013999901</v>
      </c>
      <c r="C776" s="1">
        <f t="shared" si="39"/>
        <v>2</v>
      </c>
      <c r="D776" s="15">
        <v>771</v>
      </c>
      <c r="E776" s="13">
        <f t="shared" si="40"/>
        <v>0.12334793013999901</v>
      </c>
      <c r="BC776" s="13">
        <f t="shared" si="38"/>
        <v>0.12334793013999901</v>
      </c>
    </row>
    <row r="777" spans="1:55" x14ac:dyDescent="0.25">
      <c r="A777" s="15">
        <v>772</v>
      </c>
      <c r="B777">
        <v>0.12283551976</v>
      </c>
      <c r="C777" s="1">
        <f t="shared" si="39"/>
        <v>2</v>
      </c>
      <c r="D777" s="15">
        <v>772</v>
      </c>
      <c r="E777" s="13">
        <f t="shared" si="40"/>
        <v>0.12283551976</v>
      </c>
      <c r="BC777" s="13">
        <f t="shared" si="38"/>
        <v>0.12283551976</v>
      </c>
    </row>
    <row r="778" spans="1:55" x14ac:dyDescent="0.25">
      <c r="A778" s="15">
        <v>773</v>
      </c>
      <c r="B778">
        <v>0.12232482763999999</v>
      </c>
      <c r="C778" s="1">
        <f t="shared" si="39"/>
        <v>2</v>
      </c>
      <c r="D778" s="15">
        <v>773</v>
      </c>
      <c r="E778" s="13">
        <f t="shared" si="40"/>
        <v>0.12232482763999999</v>
      </c>
      <c r="BC778" s="13">
        <f t="shared" si="38"/>
        <v>0.12232482763999999</v>
      </c>
    </row>
    <row r="779" spans="1:55" x14ac:dyDescent="0.25">
      <c r="A779" s="15">
        <v>774</v>
      </c>
      <c r="B779">
        <v>0.12181585223999999</v>
      </c>
      <c r="C779" s="1">
        <f t="shared" si="39"/>
        <v>2</v>
      </c>
      <c r="D779" s="15">
        <v>774</v>
      </c>
      <c r="E779" s="13">
        <f t="shared" si="40"/>
        <v>0.12181585223999999</v>
      </c>
      <c r="BC779" s="13">
        <f t="shared" si="38"/>
        <v>0.12181585223999999</v>
      </c>
    </row>
    <row r="780" spans="1:55" x14ac:dyDescent="0.25">
      <c r="A780" s="15">
        <v>775</v>
      </c>
      <c r="B780">
        <v>0.12130859201999999</v>
      </c>
      <c r="C780" s="1">
        <f t="shared" si="39"/>
        <v>2</v>
      </c>
      <c r="D780" s="15">
        <v>775</v>
      </c>
      <c r="E780" s="13">
        <f t="shared" si="40"/>
        <v>0.12130859201999999</v>
      </c>
      <c r="BC780" s="13">
        <f t="shared" si="38"/>
        <v>0.12130859201999999</v>
      </c>
    </row>
    <row r="781" spans="1:55" x14ac:dyDescent="0.25">
      <c r="A781" s="15">
        <v>776</v>
      </c>
      <c r="B781">
        <v>0.12080304532</v>
      </c>
      <c r="C781" s="1">
        <f t="shared" si="39"/>
        <v>2</v>
      </c>
      <c r="D781" s="15">
        <v>776</v>
      </c>
      <c r="E781" s="13">
        <f t="shared" si="40"/>
        <v>0.12080304532</v>
      </c>
      <c r="BC781" s="13">
        <f t="shared" si="38"/>
        <v>0.12080304532</v>
      </c>
    </row>
    <row r="782" spans="1:55" x14ac:dyDescent="0.25">
      <c r="A782" s="15">
        <v>777</v>
      </c>
      <c r="B782">
        <v>0.120299210459999</v>
      </c>
      <c r="C782" s="1">
        <f t="shared" si="39"/>
        <v>2</v>
      </c>
      <c r="D782" s="15">
        <v>777</v>
      </c>
      <c r="E782" s="13">
        <f t="shared" si="40"/>
        <v>0.120299210459999</v>
      </c>
      <c r="BC782" s="13">
        <f t="shared" si="38"/>
        <v>0.120299210459999</v>
      </c>
    </row>
    <row r="783" spans="1:55" x14ac:dyDescent="0.25">
      <c r="A783" s="15">
        <v>778</v>
      </c>
      <c r="B783">
        <v>0.11979708574</v>
      </c>
      <c r="C783" s="1">
        <f t="shared" si="39"/>
        <v>2</v>
      </c>
      <c r="D783" s="15">
        <v>778</v>
      </c>
      <c r="E783" s="13">
        <f t="shared" si="40"/>
        <v>0.11979708574</v>
      </c>
      <c r="BC783" s="13">
        <f t="shared" si="38"/>
        <v>0.11979708574</v>
      </c>
    </row>
    <row r="784" spans="1:55" x14ac:dyDescent="0.25">
      <c r="A784" s="15">
        <v>779</v>
      </c>
      <c r="B784">
        <v>0.11929666936</v>
      </c>
      <c r="C784" s="1">
        <f t="shared" si="39"/>
        <v>2</v>
      </c>
      <c r="D784" s="15">
        <v>779</v>
      </c>
      <c r="E784" s="13">
        <f t="shared" si="40"/>
        <v>0.11929666936</v>
      </c>
      <c r="BC784" s="13">
        <f t="shared" si="38"/>
        <v>0.11929666936</v>
      </c>
    </row>
    <row r="785" spans="1:55" x14ac:dyDescent="0.25">
      <c r="A785" s="15">
        <v>780</v>
      </c>
      <c r="B785">
        <v>0.11879795952</v>
      </c>
      <c r="C785" s="1">
        <f t="shared" si="39"/>
        <v>2</v>
      </c>
      <c r="D785" s="15">
        <v>780</v>
      </c>
      <c r="E785" s="13">
        <f t="shared" si="40"/>
        <v>0.11879795952</v>
      </c>
      <c r="BC785" s="13">
        <f t="shared" si="38"/>
        <v>0.11879795952</v>
      </c>
    </row>
    <row r="786" spans="1:55" x14ac:dyDescent="0.25">
      <c r="A786" s="15">
        <v>781</v>
      </c>
      <c r="B786">
        <v>0.11830095432</v>
      </c>
      <c r="C786" s="1">
        <f t="shared" si="39"/>
        <v>2</v>
      </c>
      <c r="D786" s="15">
        <v>781</v>
      </c>
      <c r="E786" s="13">
        <f t="shared" si="40"/>
        <v>0.11830095432</v>
      </c>
      <c r="BC786" s="13">
        <f t="shared" si="38"/>
        <v>0.11830095432</v>
      </c>
    </row>
    <row r="787" spans="1:55" x14ac:dyDescent="0.25">
      <c r="A787" s="15">
        <v>782</v>
      </c>
      <c r="B787">
        <v>0.11780565184</v>
      </c>
      <c r="C787" s="1">
        <f t="shared" si="39"/>
        <v>2</v>
      </c>
      <c r="D787" s="15">
        <v>782</v>
      </c>
      <c r="E787" s="13">
        <f t="shared" si="40"/>
        <v>0.11780565184</v>
      </c>
      <c r="BC787" s="13">
        <f t="shared" si="38"/>
        <v>0.11780565184</v>
      </c>
    </row>
    <row r="788" spans="1:55" x14ac:dyDescent="0.25">
      <c r="A788" s="15">
        <v>783</v>
      </c>
      <c r="B788">
        <v>0.11731205014</v>
      </c>
      <c r="C788" s="1">
        <f t="shared" si="39"/>
        <v>2</v>
      </c>
      <c r="D788" s="15">
        <v>783</v>
      </c>
      <c r="E788" s="13">
        <f t="shared" si="40"/>
        <v>0.11731205014</v>
      </c>
      <c r="BC788" s="13">
        <f t="shared" si="38"/>
        <v>0.11731205014</v>
      </c>
    </row>
    <row r="789" spans="1:55" x14ac:dyDescent="0.25">
      <c r="A789" s="15">
        <v>784</v>
      </c>
      <c r="B789">
        <v>0.116820147199999</v>
      </c>
      <c r="C789" s="1">
        <f t="shared" si="39"/>
        <v>2</v>
      </c>
      <c r="D789" s="15">
        <v>784</v>
      </c>
      <c r="E789" s="13">
        <f t="shared" si="40"/>
        <v>0.116820147199999</v>
      </c>
      <c r="BC789" s="13">
        <f t="shared" si="38"/>
        <v>0.116820147199999</v>
      </c>
    </row>
    <row r="790" spans="1:55" x14ac:dyDescent="0.25">
      <c r="A790" s="15">
        <v>785</v>
      </c>
      <c r="B790">
        <v>0.11632994096</v>
      </c>
      <c r="C790" s="1">
        <f t="shared" si="39"/>
        <v>2</v>
      </c>
      <c r="D790" s="15">
        <v>785</v>
      </c>
      <c r="E790" s="13">
        <f t="shared" si="40"/>
        <v>0.11632994096</v>
      </c>
      <c r="BC790" s="13">
        <f t="shared" si="38"/>
        <v>0.11632994096</v>
      </c>
    </row>
    <row r="791" spans="1:55" x14ac:dyDescent="0.25">
      <c r="A791" s="15">
        <v>786</v>
      </c>
      <c r="B791">
        <v>0.11584142929999899</v>
      </c>
      <c r="C791" s="1">
        <f t="shared" si="39"/>
        <v>2</v>
      </c>
      <c r="D791" s="15">
        <v>786</v>
      </c>
      <c r="E791" s="13">
        <f t="shared" si="40"/>
        <v>0.11584142929999899</v>
      </c>
      <c r="BC791" s="13">
        <f t="shared" si="38"/>
        <v>0.11584142929999899</v>
      </c>
    </row>
    <row r="792" spans="1:55" x14ac:dyDescent="0.25">
      <c r="A792" s="15">
        <v>787</v>
      </c>
      <c r="B792">
        <v>0.11535461011999899</v>
      </c>
      <c r="C792" s="1">
        <f t="shared" si="39"/>
        <v>2</v>
      </c>
      <c r="D792" s="15">
        <v>787</v>
      </c>
      <c r="E792" s="13">
        <f t="shared" si="40"/>
        <v>0.11535461011999899</v>
      </c>
      <c r="BC792" s="13">
        <f t="shared" si="38"/>
        <v>0.11535461011999899</v>
      </c>
    </row>
    <row r="793" spans="1:55" x14ac:dyDescent="0.25">
      <c r="A793" s="15">
        <v>788</v>
      </c>
      <c r="B793">
        <v>0.1148694812</v>
      </c>
      <c r="C793" s="1">
        <f t="shared" si="39"/>
        <v>2</v>
      </c>
      <c r="D793" s="15">
        <v>788</v>
      </c>
      <c r="E793" s="13">
        <f t="shared" si="40"/>
        <v>0.1148694812</v>
      </c>
      <c r="BC793" s="13">
        <f t="shared" si="38"/>
        <v>0.1148694812</v>
      </c>
    </row>
    <row r="794" spans="1:55" x14ac:dyDescent="0.25">
      <c r="A794" s="15">
        <v>789</v>
      </c>
      <c r="B794">
        <v>0.11438604031999999</v>
      </c>
      <c r="C794" s="1">
        <f t="shared" si="39"/>
        <v>2</v>
      </c>
      <c r="D794" s="15">
        <v>789</v>
      </c>
      <c r="E794" s="13">
        <f t="shared" si="40"/>
        <v>0.11438604031999999</v>
      </c>
      <c r="BC794" s="13">
        <f t="shared" si="38"/>
        <v>0.11438604031999999</v>
      </c>
    </row>
    <row r="795" spans="1:55" x14ac:dyDescent="0.25">
      <c r="A795" s="15">
        <v>790</v>
      </c>
      <c r="B795">
        <v>0.1139042852</v>
      </c>
      <c r="C795" s="1">
        <f t="shared" si="39"/>
        <v>2</v>
      </c>
      <c r="D795" s="15">
        <v>790</v>
      </c>
      <c r="E795" s="13">
        <f t="shared" si="40"/>
        <v>0.1139042852</v>
      </c>
      <c r="BC795" s="13">
        <f t="shared" si="38"/>
        <v>0.1139042852</v>
      </c>
    </row>
    <row r="796" spans="1:55" x14ac:dyDescent="0.25">
      <c r="A796" s="15">
        <v>791</v>
      </c>
      <c r="B796">
        <v>0.113424213539999</v>
      </c>
      <c r="C796" s="1">
        <f t="shared" si="39"/>
        <v>2</v>
      </c>
      <c r="D796" s="15">
        <v>791</v>
      </c>
      <c r="E796" s="13">
        <f t="shared" si="40"/>
        <v>0.113424213539999</v>
      </c>
      <c r="BC796" s="13">
        <f t="shared" si="38"/>
        <v>0.113424213539999</v>
      </c>
    </row>
    <row r="797" spans="1:55" x14ac:dyDescent="0.25">
      <c r="A797" s="15">
        <v>792</v>
      </c>
      <c r="B797">
        <v>0.112945822999999</v>
      </c>
      <c r="C797" s="1">
        <f t="shared" si="39"/>
        <v>2</v>
      </c>
      <c r="D797" s="15">
        <v>792</v>
      </c>
      <c r="E797" s="13">
        <f t="shared" si="40"/>
        <v>0.112945822999999</v>
      </c>
      <c r="BC797" s="13">
        <f t="shared" si="38"/>
        <v>0.112945822999999</v>
      </c>
    </row>
    <row r="798" spans="1:55" x14ac:dyDescent="0.25">
      <c r="A798" s="15">
        <v>793</v>
      </c>
      <c r="B798">
        <v>0.11246911116</v>
      </c>
      <c r="C798" s="1">
        <f t="shared" si="39"/>
        <v>2</v>
      </c>
      <c r="D798" s="15">
        <v>793</v>
      </c>
      <c r="E798" s="13">
        <f t="shared" si="40"/>
        <v>0.11246911116</v>
      </c>
      <c r="BC798" s="13">
        <f t="shared" si="38"/>
        <v>0.11246911116</v>
      </c>
    </row>
    <row r="799" spans="1:55" x14ac:dyDescent="0.25">
      <c r="A799" s="15">
        <v>794</v>
      </c>
      <c r="B799">
        <v>0.11199407559999899</v>
      </c>
      <c r="C799" s="1">
        <f t="shared" si="39"/>
        <v>2</v>
      </c>
      <c r="D799" s="15">
        <v>794</v>
      </c>
      <c r="E799" s="13">
        <f t="shared" si="40"/>
        <v>0.11199407559999899</v>
      </c>
      <c r="BC799" s="13">
        <f t="shared" si="38"/>
        <v>0.11199407559999899</v>
      </c>
    </row>
    <row r="800" spans="1:55" x14ac:dyDescent="0.25">
      <c r="A800" s="15">
        <v>795</v>
      </c>
      <c r="B800">
        <v>0.11152071388</v>
      </c>
      <c r="C800" s="1">
        <f t="shared" si="39"/>
        <v>2</v>
      </c>
      <c r="D800" s="15">
        <v>795</v>
      </c>
      <c r="E800" s="13">
        <f t="shared" si="40"/>
        <v>0.11152071388</v>
      </c>
      <c r="BC800" s="13">
        <f t="shared" si="38"/>
        <v>0.11152071388</v>
      </c>
    </row>
    <row r="801" spans="1:55" x14ac:dyDescent="0.25">
      <c r="A801" s="15">
        <v>796</v>
      </c>
      <c r="B801">
        <v>0.11104902343999901</v>
      </c>
      <c r="C801" s="1">
        <f t="shared" si="39"/>
        <v>2</v>
      </c>
      <c r="D801" s="15">
        <v>796</v>
      </c>
      <c r="E801" s="13">
        <f t="shared" si="40"/>
        <v>0.11104902343999901</v>
      </c>
      <c r="BC801" s="13">
        <f t="shared" si="38"/>
        <v>0.11104902343999901</v>
      </c>
    </row>
    <row r="802" spans="1:55" x14ac:dyDescent="0.25">
      <c r="A802" s="15">
        <v>797</v>
      </c>
      <c r="B802">
        <v>0.11057900177999901</v>
      </c>
      <c r="C802" s="1">
        <f t="shared" si="39"/>
        <v>2</v>
      </c>
      <c r="D802" s="15">
        <v>797</v>
      </c>
      <c r="E802" s="13">
        <f t="shared" si="40"/>
        <v>0.11057900177999901</v>
      </c>
      <c r="BC802" s="13">
        <f t="shared" si="38"/>
        <v>0.11057900177999901</v>
      </c>
    </row>
    <row r="803" spans="1:55" x14ac:dyDescent="0.25">
      <c r="A803" s="15">
        <v>798</v>
      </c>
      <c r="B803">
        <v>0.110110646299999</v>
      </c>
      <c r="C803" s="1">
        <f t="shared" si="39"/>
        <v>2</v>
      </c>
      <c r="D803" s="15">
        <v>798</v>
      </c>
      <c r="E803" s="13">
        <f t="shared" si="40"/>
        <v>0.110110646299999</v>
      </c>
      <c r="BC803" s="13">
        <f t="shared" si="38"/>
        <v>0.110110646299999</v>
      </c>
    </row>
    <row r="804" spans="1:55" x14ac:dyDescent="0.25">
      <c r="A804" s="15">
        <v>799</v>
      </c>
      <c r="B804">
        <v>0.10964395439999999</v>
      </c>
      <c r="C804" s="1">
        <f t="shared" si="39"/>
        <v>2</v>
      </c>
      <c r="D804" s="15">
        <v>799</v>
      </c>
      <c r="E804" s="13">
        <f t="shared" si="40"/>
        <v>0.10964395439999999</v>
      </c>
      <c r="BC804" s="13">
        <f t="shared" si="38"/>
        <v>0.10964395439999999</v>
      </c>
    </row>
    <row r="805" spans="1:55" x14ac:dyDescent="0.25">
      <c r="A805" s="15">
        <v>800</v>
      </c>
      <c r="B805">
        <v>0.109178923419999</v>
      </c>
      <c r="C805" s="1">
        <f t="shared" si="39"/>
        <v>2</v>
      </c>
      <c r="D805" s="15">
        <v>800</v>
      </c>
      <c r="E805" s="13">
        <f t="shared" si="40"/>
        <v>0.109178923419999</v>
      </c>
      <c r="BC805" s="13">
        <f t="shared" si="38"/>
        <v>0.109178923419999</v>
      </c>
    </row>
    <row r="806" spans="1:55" x14ac:dyDescent="0.25">
      <c r="A806" s="15">
        <v>801</v>
      </c>
      <c r="B806">
        <v>0.10871555065999999</v>
      </c>
      <c r="C806" s="1">
        <f t="shared" si="39"/>
        <v>2</v>
      </c>
      <c r="D806" s="15">
        <v>801</v>
      </c>
      <c r="E806" s="13">
        <f t="shared" si="40"/>
        <v>0.10871555065999999</v>
      </c>
      <c r="BC806" s="13">
        <f t="shared" si="38"/>
        <v>0.10871555065999999</v>
      </c>
    </row>
    <row r="807" spans="1:55" x14ac:dyDescent="0.25">
      <c r="A807" s="15">
        <v>802</v>
      </c>
      <c r="B807">
        <v>0.108253833399999</v>
      </c>
      <c r="C807" s="1">
        <f t="shared" si="39"/>
        <v>2</v>
      </c>
      <c r="D807" s="15">
        <v>802</v>
      </c>
      <c r="E807" s="13">
        <f t="shared" si="40"/>
        <v>0.108253833399999</v>
      </c>
      <c r="BC807" s="13">
        <f t="shared" si="38"/>
        <v>0.108253833399999</v>
      </c>
    </row>
    <row r="808" spans="1:55" x14ac:dyDescent="0.25">
      <c r="A808" s="15">
        <v>803</v>
      </c>
      <c r="B808">
        <v>0.10779376891999901</v>
      </c>
      <c r="C808" s="1">
        <f t="shared" si="39"/>
        <v>2</v>
      </c>
      <c r="D808" s="15">
        <v>803</v>
      </c>
      <c r="E808" s="13">
        <f t="shared" si="40"/>
        <v>0.10779376891999901</v>
      </c>
      <c r="BC808" s="13">
        <f t="shared" si="38"/>
        <v>0.10779376891999901</v>
      </c>
    </row>
    <row r="809" spans="1:55" x14ac:dyDescent="0.25">
      <c r="A809" s="15">
        <v>804</v>
      </c>
      <c r="B809">
        <v>0.1073353544</v>
      </c>
      <c r="C809" s="1">
        <f t="shared" si="39"/>
        <v>2</v>
      </c>
      <c r="D809" s="15">
        <v>804</v>
      </c>
      <c r="E809" s="13">
        <f t="shared" si="40"/>
        <v>0.1073353544</v>
      </c>
      <c r="BC809" s="13">
        <f t="shared" si="38"/>
        <v>0.1073353544</v>
      </c>
    </row>
    <row r="810" spans="1:55" x14ac:dyDescent="0.25">
      <c r="A810" s="15">
        <v>805</v>
      </c>
      <c r="B810">
        <v>0.106878587019999</v>
      </c>
      <c r="C810" s="1">
        <f t="shared" si="39"/>
        <v>2</v>
      </c>
      <c r="D810" s="15">
        <v>805</v>
      </c>
      <c r="E810" s="13">
        <f t="shared" si="40"/>
        <v>0.106878587019999</v>
      </c>
      <c r="BC810" s="13">
        <f t="shared" si="38"/>
        <v>0.106878587019999</v>
      </c>
    </row>
    <row r="811" spans="1:55" x14ac:dyDescent="0.25">
      <c r="A811" s="15">
        <v>806</v>
      </c>
      <c r="B811">
        <v>0.10642346393999901</v>
      </c>
      <c r="C811" s="1">
        <f t="shared" si="39"/>
        <v>2</v>
      </c>
      <c r="D811" s="15">
        <v>806</v>
      </c>
      <c r="E811" s="13">
        <f t="shared" si="40"/>
        <v>0.10642346393999901</v>
      </c>
      <c r="BC811" s="13">
        <f t="shared" si="38"/>
        <v>0.10642346393999901</v>
      </c>
    </row>
    <row r="812" spans="1:55" x14ac:dyDescent="0.25">
      <c r="A812" s="15">
        <v>807</v>
      </c>
      <c r="B812">
        <v>0.10596998228</v>
      </c>
      <c r="C812" s="1">
        <f t="shared" si="39"/>
        <v>2</v>
      </c>
      <c r="D812" s="15">
        <v>807</v>
      </c>
      <c r="E812" s="13">
        <f t="shared" si="40"/>
        <v>0.10596998228</v>
      </c>
      <c r="BC812" s="13">
        <f t="shared" si="38"/>
        <v>0.10596998228</v>
      </c>
    </row>
    <row r="813" spans="1:55" x14ac:dyDescent="0.25">
      <c r="A813" s="15">
        <v>808</v>
      </c>
      <c r="B813">
        <v>0.10551813910000001</v>
      </c>
      <c r="C813" s="1">
        <f t="shared" si="39"/>
        <v>2</v>
      </c>
      <c r="D813" s="15">
        <v>808</v>
      </c>
      <c r="E813" s="13">
        <f t="shared" si="40"/>
        <v>0.10551813910000001</v>
      </c>
      <c r="BC813" s="13">
        <f t="shared" si="38"/>
        <v>0.10551813910000001</v>
      </c>
    </row>
    <row r="814" spans="1:55" x14ac:dyDescent="0.25">
      <c r="A814" s="15">
        <v>809</v>
      </c>
      <c r="B814">
        <v>0.1050679315</v>
      </c>
      <c r="C814" s="1">
        <f t="shared" si="39"/>
        <v>2</v>
      </c>
      <c r="D814" s="15">
        <v>809</v>
      </c>
      <c r="E814" s="13">
        <f t="shared" si="40"/>
        <v>0.1050679315</v>
      </c>
      <c r="BC814" s="13">
        <f t="shared" si="38"/>
        <v>0.1050679315</v>
      </c>
    </row>
    <row r="815" spans="1:55" x14ac:dyDescent="0.25">
      <c r="A815" s="15">
        <v>810</v>
      </c>
      <c r="B815">
        <v>0.10461935645999999</v>
      </c>
      <c r="C815" s="1">
        <f t="shared" si="39"/>
        <v>2</v>
      </c>
      <c r="D815" s="15">
        <v>810</v>
      </c>
      <c r="E815" s="13">
        <f t="shared" si="40"/>
        <v>0.10461935645999999</v>
      </c>
      <c r="BC815" s="13">
        <f t="shared" si="38"/>
        <v>0.10461935645999999</v>
      </c>
    </row>
    <row r="816" spans="1:55" x14ac:dyDescent="0.25">
      <c r="A816" s="15">
        <v>811</v>
      </c>
      <c r="B816">
        <v>0.10417241099999899</v>
      </c>
      <c r="C816" s="1">
        <f t="shared" si="39"/>
        <v>2</v>
      </c>
      <c r="D816" s="15">
        <v>811</v>
      </c>
      <c r="E816" s="13">
        <f t="shared" si="40"/>
        <v>0.10417241099999899</v>
      </c>
      <c r="BC816" s="13">
        <f t="shared" si="38"/>
        <v>0.10417241099999899</v>
      </c>
    </row>
    <row r="817" spans="1:55" x14ac:dyDescent="0.25">
      <c r="A817" s="15">
        <v>812</v>
      </c>
      <c r="B817">
        <v>0.1037270921</v>
      </c>
      <c r="C817" s="1">
        <f t="shared" si="39"/>
        <v>2</v>
      </c>
      <c r="D817" s="15">
        <v>812</v>
      </c>
      <c r="E817" s="13">
        <f t="shared" si="40"/>
        <v>0.1037270921</v>
      </c>
      <c r="BC817" s="13">
        <f t="shared" si="38"/>
        <v>0.1037270921</v>
      </c>
    </row>
    <row r="818" spans="1:55" x14ac:dyDescent="0.25">
      <c r="A818" s="15">
        <v>813</v>
      </c>
      <c r="B818">
        <v>0.10328339666</v>
      </c>
      <c r="C818" s="1">
        <f t="shared" si="39"/>
        <v>2</v>
      </c>
      <c r="D818" s="15">
        <v>813</v>
      </c>
      <c r="E818" s="13">
        <f t="shared" si="40"/>
        <v>0.10328339666</v>
      </c>
      <c r="BC818" s="13">
        <f t="shared" si="38"/>
        <v>0.10328339666</v>
      </c>
    </row>
    <row r="819" spans="1:55" x14ac:dyDescent="0.25">
      <c r="A819" s="15">
        <v>814</v>
      </c>
      <c r="B819">
        <v>0.10284132164</v>
      </c>
      <c r="C819" s="1">
        <f t="shared" si="39"/>
        <v>2</v>
      </c>
      <c r="D819" s="15">
        <v>814</v>
      </c>
      <c r="E819" s="13">
        <f t="shared" si="40"/>
        <v>0.10284132164</v>
      </c>
      <c r="BC819" s="13">
        <f t="shared" si="38"/>
        <v>0.10284132164</v>
      </c>
    </row>
    <row r="820" spans="1:55" x14ac:dyDescent="0.25">
      <c r="A820" s="15">
        <v>815</v>
      </c>
      <c r="B820">
        <v>0.10240086388</v>
      </c>
      <c r="C820" s="1">
        <f t="shared" si="39"/>
        <v>2</v>
      </c>
      <c r="D820" s="15">
        <v>815</v>
      </c>
      <c r="E820" s="13">
        <f t="shared" si="40"/>
        <v>0.10240086388</v>
      </c>
      <c r="BC820" s="13">
        <f t="shared" si="38"/>
        <v>0.10240086388</v>
      </c>
    </row>
    <row r="821" spans="1:55" x14ac:dyDescent="0.25">
      <c r="A821" s="15">
        <v>816</v>
      </c>
      <c r="B821">
        <v>0.10196202025999999</v>
      </c>
      <c r="C821" s="1">
        <f t="shared" si="39"/>
        <v>2</v>
      </c>
      <c r="D821" s="15">
        <v>816</v>
      </c>
      <c r="E821" s="13">
        <f t="shared" si="40"/>
        <v>0.10196202025999999</v>
      </c>
      <c r="BC821" s="13">
        <f t="shared" si="38"/>
        <v>0.10196202025999999</v>
      </c>
    </row>
    <row r="822" spans="1:55" x14ac:dyDescent="0.25">
      <c r="A822" s="15">
        <v>817</v>
      </c>
      <c r="B822">
        <v>0.1015247876</v>
      </c>
      <c r="C822" s="1">
        <f t="shared" si="39"/>
        <v>2</v>
      </c>
      <c r="D822" s="15">
        <v>817</v>
      </c>
      <c r="E822" s="13">
        <f t="shared" si="40"/>
        <v>0.1015247876</v>
      </c>
      <c r="BC822" s="13">
        <f t="shared" si="38"/>
        <v>0.1015247876</v>
      </c>
    </row>
    <row r="823" spans="1:55" x14ac:dyDescent="0.25">
      <c r="A823" s="15">
        <v>818</v>
      </c>
      <c r="B823">
        <v>0.101089162719999</v>
      </c>
      <c r="C823" s="1">
        <f t="shared" si="39"/>
        <v>2</v>
      </c>
      <c r="D823" s="15">
        <v>818</v>
      </c>
      <c r="E823" s="13">
        <f t="shared" si="40"/>
        <v>0.101089162719999</v>
      </c>
      <c r="BC823" s="13">
        <f t="shared" si="38"/>
        <v>0.101089162719999</v>
      </c>
    </row>
    <row r="824" spans="1:55" x14ac:dyDescent="0.25">
      <c r="A824" s="15">
        <v>819</v>
      </c>
      <c r="B824">
        <v>0.10065514239999999</v>
      </c>
      <c r="C824" s="1">
        <f t="shared" si="39"/>
        <v>2</v>
      </c>
      <c r="D824" s="15">
        <v>819</v>
      </c>
      <c r="E824" s="13">
        <f t="shared" si="40"/>
        <v>0.10065514239999999</v>
      </c>
      <c r="BC824" s="13">
        <f t="shared" si="38"/>
        <v>0.10065514239999999</v>
      </c>
    </row>
    <row r="825" spans="1:55" x14ac:dyDescent="0.25">
      <c r="A825" s="15">
        <v>820</v>
      </c>
      <c r="B825">
        <v>0.100222723379999</v>
      </c>
      <c r="C825" s="1">
        <f t="shared" si="39"/>
        <v>2</v>
      </c>
      <c r="D825" s="15">
        <v>820</v>
      </c>
      <c r="E825" s="13">
        <f t="shared" si="40"/>
        <v>0.100222723379999</v>
      </c>
      <c r="BC825" s="13">
        <f t="shared" si="38"/>
        <v>0.100222723379999</v>
      </c>
    </row>
    <row r="826" spans="1:55" x14ac:dyDescent="0.25">
      <c r="A826" s="15">
        <v>821</v>
      </c>
      <c r="B826">
        <v>9.9791902380000005E-2</v>
      </c>
      <c r="C826" s="1">
        <f t="shared" si="39"/>
        <v>2</v>
      </c>
      <c r="D826" s="15">
        <v>821</v>
      </c>
      <c r="E826" s="13">
        <f t="shared" si="40"/>
        <v>9.9791902380000005E-2</v>
      </c>
      <c r="BC826" s="13">
        <f t="shared" si="38"/>
        <v>9.9791902380000005E-2</v>
      </c>
    </row>
    <row r="827" spans="1:55" x14ac:dyDescent="0.25">
      <c r="A827" s="15">
        <v>822</v>
      </c>
      <c r="B827">
        <v>9.9362676139999995E-2</v>
      </c>
      <c r="C827" s="1">
        <f t="shared" si="39"/>
        <v>2</v>
      </c>
      <c r="D827" s="15">
        <v>822</v>
      </c>
      <c r="E827" s="13">
        <f t="shared" si="40"/>
        <v>9.9362676139999995E-2</v>
      </c>
      <c r="BC827" s="13">
        <f t="shared" si="38"/>
        <v>9.9362676139999995E-2</v>
      </c>
    </row>
    <row r="828" spans="1:55" x14ac:dyDescent="0.25">
      <c r="A828" s="15">
        <v>823</v>
      </c>
      <c r="B828">
        <v>9.8935041339999905E-2</v>
      </c>
      <c r="C828" s="1">
        <f t="shared" si="39"/>
        <v>2</v>
      </c>
      <c r="D828" s="15">
        <v>823</v>
      </c>
      <c r="E828" s="13">
        <f t="shared" si="40"/>
        <v>9.8935041339999905E-2</v>
      </c>
      <c r="BC828" s="13">
        <f t="shared" si="38"/>
        <v>9.8935041339999905E-2</v>
      </c>
    </row>
    <row r="829" spans="1:55" x14ac:dyDescent="0.25">
      <c r="A829" s="15">
        <v>824</v>
      </c>
      <c r="B829">
        <v>9.8508994619999998E-2</v>
      </c>
      <c r="C829" s="1">
        <f t="shared" si="39"/>
        <v>2</v>
      </c>
      <c r="D829" s="15">
        <v>824</v>
      </c>
      <c r="E829" s="13">
        <f t="shared" si="40"/>
        <v>9.8508994619999998E-2</v>
      </c>
      <c r="BC829" s="13">
        <f t="shared" si="38"/>
        <v>9.8508994619999998E-2</v>
      </c>
    </row>
    <row r="830" spans="1:55" x14ac:dyDescent="0.25">
      <c r="A830" s="15">
        <v>825</v>
      </c>
      <c r="B830">
        <v>9.8084532619999998E-2</v>
      </c>
      <c r="C830" s="1">
        <f t="shared" si="39"/>
        <v>2</v>
      </c>
      <c r="D830" s="15">
        <v>825</v>
      </c>
      <c r="E830" s="13">
        <f t="shared" si="40"/>
        <v>9.8084532619999998E-2</v>
      </c>
      <c r="BC830" s="13">
        <f t="shared" si="38"/>
        <v>9.8084532619999998E-2</v>
      </c>
    </row>
    <row r="831" spans="1:55" x14ac:dyDescent="0.25">
      <c r="A831" s="15">
        <v>826</v>
      </c>
      <c r="B831">
        <v>9.7661651959999901E-2</v>
      </c>
      <c r="C831" s="1">
        <f t="shared" si="39"/>
        <v>2</v>
      </c>
      <c r="D831" s="15">
        <v>826</v>
      </c>
      <c r="E831" s="13">
        <f t="shared" si="40"/>
        <v>9.7661651959999901E-2</v>
      </c>
      <c r="BC831" s="13">
        <f t="shared" si="38"/>
        <v>9.7661651959999901E-2</v>
      </c>
    </row>
    <row r="832" spans="1:55" x14ac:dyDescent="0.25">
      <c r="A832" s="15">
        <v>827</v>
      </c>
      <c r="B832">
        <v>9.7240349259999997E-2</v>
      </c>
      <c r="C832" s="1">
        <f t="shared" si="39"/>
        <v>2</v>
      </c>
      <c r="D832" s="15">
        <v>827</v>
      </c>
      <c r="E832" s="13">
        <f t="shared" si="40"/>
        <v>9.7240349259999997E-2</v>
      </c>
      <c r="BC832" s="13">
        <f t="shared" si="38"/>
        <v>9.7240349259999997E-2</v>
      </c>
    </row>
    <row r="833" spans="1:55" x14ac:dyDescent="0.25">
      <c r="A833" s="15">
        <v>828</v>
      </c>
      <c r="B833">
        <v>9.6820621039999902E-2</v>
      </c>
      <c r="C833" s="1">
        <f t="shared" si="39"/>
        <v>2</v>
      </c>
      <c r="D833" s="15">
        <v>828</v>
      </c>
      <c r="E833" s="13">
        <f t="shared" si="40"/>
        <v>9.6820621039999902E-2</v>
      </c>
      <c r="BC833" s="13">
        <f t="shared" si="38"/>
        <v>9.6820621039999902E-2</v>
      </c>
    </row>
    <row r="834" spans="1:55" x14ac:dyDescent="0.25">
      <c r="A834" s="15">
        <v>829</v>
      </c>
      <c r="B834">
        <v>9.6402463899999902E-2</v>
      </c>
      <c r="C834" s="1">
        <f t="shared" si="39"/>
        <v>2</v>
      </c>
      <c r="D834" s="15">
        <v>829</v>
      </c>
      <c r="E834" s="13">
        <f t="shared" si="40"/>
        <v>9.6402463899999902E-2</v>
      </c>
      <c r="BC834" s="13">
        <f t="shared" si="38"/>
        <v>9.6402463899999902E-2</v>
      </c>
    </row>
    <row r="835" spans="1:55" x14ac:dyDescent="0.25">
      <c r="A835" s="15">
        <v>830</v>
      </c>
      <c r="B835">
        <v>9.5985874339999902E-2</v>
      </c>
      <c r="C835" s="1">
        <f t="shared" si="39"/>
        <v>2</v>
      </c>
      <c r="D835" s="15">
        <v>830</v>
      </c>
      <c r="E835" s="13">
        <f t="shared" si="40"/>
        <v>9.5985874339999902E-2</v>
      </c>
      <c r="BC835" s="13">
        <f t="shared" si="38"/>
        <v>9.5985874339999902E-2</v>
      </c>
    </row>
    <row r="836" spans="1:55" x14ac:dyDescent="0.25">
      <c r="A836" s="15">
        <v>831</v>
      </c>
      <c r="B836">
        <v>9.5570848899999894E-2</v>
      </c>
      <c r="C836" s="1">
        <f t="shared" si="39"/>
        <v>2</v>
      </c>
      <c r="D836" s="15">
        <v>831</v>
      </c>
      <c r="E836" s="13">
        <f t="shared" si="40"/>
        <v>9.5570848899999894E-2</v>
      </c>
      <c r="BC836" s="13">
        <f t="shared" si="38"/>
        <v>9.5570848899999894E-2</v>
      </c>
    </row>
    <row r="837" spans="1:55" x14ac:dyDescent="0.25">
      <c r="A837" s="15">
        <v>832</v>
      </c>
      <c r="B837">
        <v>9.5157384060000003E-2</v>
      </c>
      <c r="C837" s="1">
        <f t="shared" si="39"/>
        <v>2</v>
      </c>
      <c r="D837" s="15">
        <v>832</v>
      </c>
      <c r="E837" s="13">
        <f t="shared" si="40"/>
        <v>9.5157384060000003E-2</v>
      </c>
      <c r="BC837" s="13">
        <f t="shared" ref="BC837:BC900" si="41">B837</f>
        <v>9.5157384060000003E-2</v>
      </c>
    </row>
    <row r="838" spans="1:55" x14ac:dyDescent="0.25">
      <c r="A838" s="15">
        <v>833</v>
      </c>
      <c r="B838">
        <v>9.4745476259999906E-2</v>
      </c>
      <c r="C838" s="1">
        <f t="shared" ref="C838:C901" si="42">IF(ROW()-$C$4&lt;=$C$2,1,2)</f>
        <v>2</v>
      </c>
      <c r="D838" s="15">
        <v>833</v>
      </c>
      <c r="E838" s="13">
        <f t="shared" ref="E838:E901" si="43">B838</f>
        <v>9.4745476259999906E-2</v>
      </c>
      <c r="BC838" s="13">
        <f t="shared" si="41"/>
        <v>9.4745476259999906E-2</v>
      </c>
    </row>
    <row r="839" spans="1:55" x14ac:dyDescent="0.25">
      <c r="A839" s="15">
        <v>834</v>
      </c>
      <c r="B839">
        <v>9.4335122019999995E-2</v>
      </c>
      <c r="C839" s="1">
        <f t="shared" si="42"/>
        <v>2</v>
      </c>
      <c r="D839" s="15">
        <v>834</v>
      </c>
      <c r="E839" s="13">
        <f t="shared" si="43"/>
        <v>9.4335122019999995E-2</v>
      </c>
      <c r="BC839" s="13">
        <f t="shared" si="41"/>
        <v>9.4335122019999995E-2</v>
      </c>
    </row>
    <row r="840" spans="1:55" x14ac:dyDescent="0.25">
      <c r="A840" s="15">
        <v>835</v>
      </c>
      <c r="B840">
        <v>9.3926317719999999E-2</v>
      </c>
      <c r="C840" s="1">
        <f t="shared" si="42"/>
        <v>2</v>
      </c>
      <c r="D840" s="15">
        <v>835</v>
      </c>
      <c r="E840" s="13">
        <f t="shared" si="43"/>
        <v>9.3926317719999999E-2</v>
      </c>
      <c r="BC840" s="13">
        <f t="shared" si="41"/>
        <v>9.3926317719999999E-2</v>
      </c>
    </row>
    <row r="841" spans="1:55" x14ac:dyDescent="0.25">
      <c r="A841" s="15">
        <v>836</v>
      </c>
      <c r="B841">
        <v>9.3519059799999998E-2</v>
      </c>
      <c r="C841" s="1">
        <f t="shared" si="42"/>
        <v>2</v>
      </c>
      <c r="D841" s="15">
        <v>836</v>
      </c>
      <c r="E841" s="13">
        <f t="shared" si="43"/>
        <v>9.3519059799999998E-2</v>
      </c>
      <c r="BC841" s="13">
        <f t="shared" si="41"/>
        <v>9.3519059799999998E-2</v>
      </c>
    </row>
    <row r="842" spans="1:55" x14ac:dyDescent="0.25">
      <c r="A842" s="15">
        <v>837</v>
      </c>
      <c r="B842">
        <v>9.311334466E-2</v>
      </c>
      <c r="C842" s="1">
        <f t="shared" si="42"/>
        <v>2</v>
      </c>
      <c r="D842" s="15">
        <v>837</v>
      </c>
      <c r="E842" s="13">
        <f t="shared" si="43"/>
        <v>9.311334466E-2</v>
      </c>
      <c r="BC842" s="13">
        <f t="shared" si="41"/>
        <v>9.311334466E-2</v>
      </c>
    </row>
    <row r="843" spans="1:55" x14ac:dyDescent="0.25">
      <c r="A843" s="15">
        <v>838</v>
      </c>
      <c r="B843">
        <v>9.2709168699999997E-2</v>
      </c>
      <c r="C843" s="1">
        <f t="shared" si="42"/>
        <v>2</v>
      </c>
      <c r="D843" s="15">
        <v>838</v>
      </c>
      <c r="E843" s="13">
        <f t="shared" si="43"/>
        <v>9.2709168699999997E-2</v>
      </c>
      <c r="BC843" s="13">
        <f t="shared" si="41"/>
        <v>9.2709168699999997E-2</v>
      </c>
    </row>
    <row r="844" spans="1:55" x14ac:dyDescent="0.25">
      <c r="A844" s="15">
        <v>839</v>
      </c>
      <c r="B844">
        <v>9.2306528259999895E-2</v>
      </c>
      <c r="C844" s="1">
        <f t="shared" si="42"/>
        <v>2</v>
      </c>
      <c r="D844" s="15">
        <v>839</v>
      </c>
      <c r="E844" s="13">
        <f t="shared" si="43"/>
        <v>9.2306528259999895E-2</v>
      </c>
      <c r="BC844" s="13">
        <f t="shared" si="41"/>
        <v>9.2306528259999895E-2</v>
      </c>
    </row>
    <row r="845" spans="1:55" x14ac:dyDescent="0.25">
      <c r="A845" s="15">
        <v>840</v>
      </c>
      <c r="B845">
        <v>9.1905419679999906E-2</v>
      </c>
      <c r="C845" s="1">
        <f t="shared" si="42"/>
        <v>2</v>
      </c>
      <c r="D845" s="15">
        <v>840</v>
      </c>
      <c r="E845" s="13">
        <f t="shared" si="43"/>
        <v>9.1905419679999906E-2</v>
      </c>
      <c r="BC845" s="13">
        <f t="shared" si="41"/>
        <v>9.1905419679999906E-2</v>
      </c>
    </row>
    <row r="846" spans="1:55" x14ac:dyDescent="0.25">
      <c r="A846" s="15">
        <v>841</v>
      </c>
      <c r="B846">
        <v>9.1505839339999895E-2</v>
      </c>
      <c r="C846" s="1">
        <f t="shared" si="42"/>
        <v>2</v>
      </c>
      <c r="D846" s="15">
        <v>841</v>
      </c>
      <c r="E846" s="13">
        <f t="shared" si="43"/>
        <v>9.1505839339999895E-2</v>
      </c>
      <c r="BC846" s="13">
        <f t="shared" si="41"/>
        <v>9.1505839339999895E-2</v>
      </c>
    </row>
    <row r="847" spans="1:55" x14ac:dyDescent="0.25">
      <c r="A847" s="15">
        <v>842</v>
      </c>
      <c r="B847">
        <v>9.1107783519999999E-2</v>
      </c>
      <c r="C847" s="1">
        <f t="shared" si="42"/>
        <v>2</v>
      </c>
      <c r="D847" s="15">
        <v>842</v>
      </c>
      <c r="E847" s="13">
        <f t="shared" si="43"/>
        <v>9.1107783519999999E-2</v>
      </c>
      <c r="BC847" s="13">
        <f t="shared" si="41"/>
        <v>9.1107783519999999E-2</v>
      </c>
    </row>
    <row r="848" spans="1:55" x14ac:dyDescent="0.25">
      <c r="A848" s="15">
        <v>843</v>
      </c>
      <c r="B848">
        <v>9.0711248539999997E-2</v>
      </c>
      <c r="C848" s="1">
        <f t="shared" si="42"/>
        <v>2</v>
      </c>
      <c r="D848" s="15">
        <v>843</v>
      </c>
      <c r="E848" s="13">
        <f t="shared" si="43"/>
        <v>9.0711248539999997E-2</v>
      </c>
      <c r="BC848" s="13">
        <f t="shared" si="41"/>
        <v>9.0711248539999997E-2</v>
      </c>
    </row>
    <row r="849" spans="1:55" x14ac:dyDescent="0.25">
      <c r="A849" s="15">
        <v>844</v>
      </c>
      <c r="B849">
        <v>9.0316230699999903E-2</v>
      </c>
      <c r="C849" s="1">
        <f t="shared" si="42"/>
        <v>2</v>
      </c>
      <c r="D849" s="15">
        <v>844</v>
      </c>
      <c r="E849" s="13">
        <f t="shared" si="43"/>
        <v>9.0316230699999903E-2</v>
      </c>
      <c r="BC849" s="13">
        <f t="shared" si="41"/>
        <v>9.0316230699999903E-2</v>
      </c>
    </row>
    <row r="850" spans="1:55" x14ac:dyDescent="0.25">
      <c r="A850" s="15">
        <v>845</v>
      </c>
      <c r="B850">
        <v>8.992272624E-2</v>
      </c>
      <c r="C850" s="1">
        <f t="shared" si="42"/>
        <v>2</v>
      </c>
      <c r="D850" s="15">
        <v>845</v>
      </c>
      <c r="E850" s="13">
        <f t="shared" si="43"/>
        <v>8.992272624E-2</v>
      </c>
      <c r="BC850" s="13">
        <f t="shared" si="41"/>
        <v>8.992272624E-2</v>
      </c>
    </row>
    <row r="851" spans="1:55" x14ac:dyDescent="0.25">
      <c r="A851" s="15">
        <v>846</v>
      </c>
      <c r="B851">
        <v>8.9530731439999997E-2</v>
      </c>
      <c r="C851" s="1">
        <f t="shared" si="42"/>
        <v>2</v>
      </c>
      <c r="D851" s="15">
        <v>846</v>
      </c>
      <c r="E851" s="13">
        <f t="shared" si="43"/>
        <v>8.9530731439999997E-2</v>
      </c>
      <c r="BC851" s="13">
        <f t="shared" si="41"/>
        <v>8.9530731439999997E-2</v>
      </c>
    </row>
    <row r="852" spans="1:55" x14ac:dyDescent="0.25">
      <c r="A852" s="15">
        <v>847</v>
      </c>
      <c r="B852">
        <v>8.9140242559999999E-2</v>
      </c>
      <c r="C852" s="1">
        <f t="shared" si="42"/>
        <v>2</v>
      </c>
      <c r="D852" s="15">
        <v>847</v>
      </c>
      <c r="E852" s="13">
        <f t="shared" si="43"/>
        <v>8.9140242559999999E-2</v>
      </c>
      <c r="BC852" s="13">
        <f t="shared" si="41"/>
        <v>8.9140242559999999E-2</v>
      </c>
    </row>
    <row r="853" spans="1:55" x14ac:dyDescent="0.25">
      <c r="A853" s="15">
        <v>848</v>
      </c>
      <c r="B853">
        <v>8.8751255799999998E-2</v>
      </c>
      <c r="C853" s="1">
        <f t="shared" si="42"/>
        <v>2</v>
      </c>
      <c r="D853" s="15">
        <v>848</v>
      </c>
      <c r="E853" s="13">
        <f t="shared" si="43"/>
        <v>8.8751255799999998E-2</v>
      </c>
      <c r="BC853" s="13">
        <f t="shared" si="41"/>
        <v>8.8751255799999998E-2</v>
      </c>
    </row>
    <row r="854" spans="1:55" x14ac:dyDescent="0.25">
      <c r="A854" s="15">
        <v>849</v>
      </c>
      <c r="B854">
        <v>8.8363767419999906E-2</v>
      </c>
      <c r="C854" s="1">
        <f t="shared" si="42"/>
        <v>2</v>
      </c>
      <c r="D854" s="15">
        <v>849</v>
      </c>
      <c r="E854" s="13">
        <f t="shared" si="43"/>
        <v>8.8363767419999906E-2</v>
      </c>
      <c r="BC854" s="13">
        <f t="shared" si="41"/>
        <v>8.8363767419999906E-2</v>
      </c>
    </row>
    <row r="855" spans="1:55" x14ac:dyDescent="0.25">
      <c r="A855" s="15">
        <v>850</v>
      </c>
      <c r="B855">
        <v>8.7977773580000002E-2</v>
      </c>
      <c r="C855" s="1">
        <f t="shared" si="42"/>
        <v>2</v>
      </c>
      <c r="D855" s="15">
        <v>850</v>
      </c>
      <c r="E855" s="13">
        <f t="shared" si="43"/>
        <v>8.7977773580000002E-2</v>
      </c>
      <c r="BC855" s="13">
        <f t="shared" si="41"/>
        <v>8.7977773580000002E-2</v>
      </c>
    </row>
    <row r="856" spans="1:55" x14ac:dyDescent="0.25">
      <c r="A856" s="15">
        <v>851</v>
      </c>
      <c r="B856">
        <v>8.7593270520000002E-2</v>
      </c>
      <c r="C856" s="1">
        <f t="shared" si="42"/>
        <v>2</v>
      </c>
      <c r="D856" s="15">
        <v>851</v>
      </c>
      <c r="E856" s="13">
        <f t="shared" si="43"/>
        <v>8.7593270520000002E-2</v>
      </c>
      <c r="BC856" s="13">
        <f t="shared" si="41"/>
        <v>8.7593270520000002E-2</v>
      </c>
    </row>
    <row r="857" spans="1:55" x14ac:dyDescent="0.25">
      <c r="A857" s="15">
        <v>852</v>
      </c>
      <c r="B857">
        <v>8.7210254379999894E-2</v>
      </c>
      <c r="C857" s="1">
        <f t="shared" si="42"/>
        <v>2</v>
      </c>
      <c r="D857" s="15">
        <v>852</v>
      </c>
      <c r="E857" s="13">
        <f t="shared" si="43"/>
        <v>8.7210254379999894E-2</v>
      </c>
      <c r="BC857" s="13">
        <f t="shared" si="41"/>
        <v>8.7210254379999894E-2</v>
      </c>
    </row>
    <row r="858" spans="1:55" x14ac:dyDescent="0.25">
      <c r="A858" s="15">
        <v>853</v>
      </c>
      <c r="B858">
        <v>8.682872136E-2</v>
      </c>
      <c r="C858" s="1">
        <f t="shared" si="42"/>
        <v>2</v>
      </c>
      <c r="D858" s="15">
        <v>853</v>
      </c>
      <c r="E858" s="13">
        <f t="shared" si="43"/>
        <v>8.682872136E-2</v>
      </c>
      <c r="BC858" s="13">
        <f t="shared" si="41"/>
        <v>8.682872136E-2</v>
      </c>
    </row>
    <row r="859" spans="1:55" x14ac:dyDescent="0.25">
      <c r="A859" s="15">
        <v>854</v>
      </c>
      <c r="B859">
        <v>8.6448667620000003E-2</v>
      </c>
      <c r="C859" s="1">
        <f t="shared" si="42"/>
        <v>2</v>
      </c>
      <c r="D859" s="15">
        <v>854</v>
      </c>
      <c r="E859" s="13">
        <f t="shared" si="43"/>
        <v>8.6448667620000003E-2</v>
      </c>
      <c r="BC859" s="13">
        <f t="shared" si="41"/>
        <v>8.6448667620000003E-2</v>
      </c>
    </row>
    <row r="860" spans="1:55" x14ac:dyDescent="0.25">
      <c r="A860" s="15">
        <v>855</v>
      </c>
      <c r="B860">
        <v>8.6070089279999998E-2</v>
      </c>
      <c r="C860" s="1">
        <f t="shared" si="42"/>
        <v>2</v>
      </c>
      <c r="D860" s="15">
        <v>855</v>
      </c>
      <c r="E860" s="13">
        <f t="shared" si="43"/>
        <v>8.6070089279999998E-2</v>
      </c>
      <c r="BC860" s="13">
        <f t="shared" si="41"/>
        <v>8.6070089279999998E-2</v>
      </c>
    </row>
    <row r="861" spans="1:55" x14ac:dyDescent="0.25">
      <c r="A861" s="15">
        <v>856</v>
      </c>
      <c r="B861">
        <v>8.5692982499999903E-2</v>
      </c>
      <c r="C861" s="1">
        <f t="shared" si="42"/>
        <v>2</v>
      </c>
      <c r="D861" s="15">
        <v>856</v>
      </c>
      <c r="E861" s="13">
        <f t="shared" si="43"/>
        <v>8.5692982499999903E-2</v>
      </c>
      <c r="BC861" s="13">
        <f t="shared" si="41"/>
        <v>8.5692982499999903E-2</v>
      </c>
    </row>
    <row r="862" spans="1:55" x14ac:dyDescent="0.25">
      <c r="A862" s="15">
        <v>857</v>
      </c>
      <c r="B862">
        <v>8.5317343399999995E-2</v>
      </c>
      <c r="C862" s="1">
        <f t="shared" si="42"/>
        <v>2</v>
      </c>
      <c r="D862" s="15">
        <v>857</v>
      </c>
      <c r="E862" s="13">
        <f t="shared" si="43"/>
        <v>8.5317343399999995E-2</v>
      </c>
      <c r="BC862" s="13">
        <f t="shared" si="41"/>
        <v>8.5317343399999995E-2</v>
      </c>
    </row>
    <row r="863" spans="1:55" x14ac:dyDescent="0.25">
      <c r="A863" s="15">
        <v>858</v>
      </c>
      <c r="B863">
        <v>8.4943168099999994E-2</v>
      </c>
      <c r="C863" s="1">
        <f t="shared" si="42"/>
        <v>2</v>
      </c>
      <c r="D863" s="15">
        <v>858</v>
      </c>
      <c r="E863" s="13">
        <f t="shared" si="43"/>
        <v>8.4943168099999994E-2</v>
      </c>
      <c r="BC863" s="13">
        <f t="shared" si="41"/>
        <v>8.4943168099999994E-2</v>
      </c>
    </row>
    <row r="864" spans="1:55" x14ac:dyDescent="0.25">
      <c r="A864" s="15">
        <v>859</v>
      </c>
      <c r="B864">
        <v>8.4570452680000005E-2</v>
      </c>
      <c r="C864" s="1">
        <f t="shared" si="42"/>
        <v>2</v>
      </c>
      <c r="D864" s="15">
        <v>859</v>
      </c>
      <c r="E864" s="13">
        <f t="shared" si="43"/>
        <v>8.4570452680000005E-2</v>
      </c>
      <c r="BC864" s="13">
        <f t="shared" si="41"/>
        <v>8.4570452680000005E-2</v>
      </c>
    </row>
    <row r="865" spans="1:55" x14ac:dyDescent="0.25">
      <c r="A865" s="15">
        <v>860</v>
      </c>
      <c r="B865">
        <v>8.4199193280000001E-2</v>
      </c>
      <c r="C865" s="1">
        <f t="shared" si="42"/>
        <v>2</v>
      </c>
      <c r="D865" s="15">
        <v>860</v>
      </c>
      <c r="E865" s="13">
        <f t="shared" si="43"/>
        <v>8.4199193280000001E-2</v>
      </c>
      <c r="BC865" s="13">
        <f t="shared" si="41"/>
        <v>8.4199193280000001E-2</v>
      </c>
    </row>
    <row r="866" spans="1:55" x14ac:dyDescent="0.25">
      <c r="A866" s="15">
        <v>861</v>
      </c>
      <c r="B866">
        <v>8.3829385960000002E-2</v>
      </c>
      <c r="C866" s="1">
        <f t="shared" si="42"/>
        <v>2</v>
      </c>
      <c r="D866" s="15">
        <v>861</v>
      </c>
      <c r="E866" s="13">
        <f t="shared" si="43"/>
        <v>8.3829385960000002E-2</v>
      </c>
      <c r="BC866" s="13">
        <f t="shared" si="41"/>
        <v>8.3829385960000002E-2</v>
      </c>
    </row>
    <row r="867" spans="1:55" x14ac:dyDescent="0.25">
      <c r="A867" s="15">
        <v>862</v>
      </c>
      <c r="B867">
        <v>8.3461026799999893E-2</v>
      </c>
      <c r="C867" s="1">
        <f t="shared" si="42"/>
        <v>2</v>
      </c>
      <c r="D867" s="15">
        <v>862</v>
      </c>
      <c r="E867" s="13">
        <f t="shared" si="43"/>
        <v>8.3461026799999893E-2</v>
      </c>
      <c r="BC867" s="13">
        <f t="shared" si="41"/>
        <v>8.3461026799999893E-2</v>
      </c>
    </row>
    <row r="868" spans="1:55" x14ac:dyDescent="0.25">
      <c r="A868" s="15">
        <v>863</v>
      </c>
      <c r="B868">
        <v>8.3094111859999903E-2</v>
      </c>
      <c r="C868" s="1">
        <f t="shared" si="42"/>
        <v>2</v>
      </c>
      <c r="D868" s="15">
        <v>863</v>
      </c>
      <c r="E868" s="13">
        <f t="shared" si="43"/>
        <v>8.3094111859999903E-2</v>
      </c>
      <c r="BC868" s="13">
        <f t="shared" si="41"/>
        <v>8.3094111859999903E-2</v>
      </c>
    </row>
    <row r="869" spans="1:55" x14ac:dyDescent="0.25">
      <c r="A869" s="15">
        <v>864</v>
      </c>
      <c r="B869">
        <v>8.272863724E-2</v>
      </c>
      <c r="C869" s="1">
        <f t="shared" si="42"/>
        <v>2</v>
      </c>
      <c r="D869" s="15">
        <v>864</v>
      </c>
      <c r="E869" s="13">
        <f t="shared" si="43"/>
        <v>8.272863724E-2</v>
      </c>
      <c r="BC869" s="13">
        <f t="shared" si="41"/>
        <v>8.272863724E-2</v>
      </c>
    </row>
    <row r="870" spans="1:55" x14ac:dyDescent="0.25">
      <c r="A870" s="15">
        <v>865</v>
      </c>
      <c r="B870">
        <v>8.2364598940000006E-2</v>
      </c>
      <c r="C870" s="1">
        <f t="shared" si="42"/>
        <v>2</v>
      </c>
      <c r="D870" s="15">
        <v>865</v>
      </c>
      <c r="E870" s="13">
        <f t="shared" si="43"/>
        <v>8.2364598940000006E-2</v>
      </c>
      <c r="BC870" s="13">
        <f t="shared" si="41"/>
        <v>8.2364598940000006E-2</v>
      </c>
    </row>
    <row r="871" spans="1:55" x14ac:dyDescent="0.25">
      <c r="A871" s="15">
        <v>866</v>
      </c>
      <c r="B871">
        <v>8.2001993039999999E-2</v>
      </c>
      <c r="C871" s="1">
        <f t="shared" si="42"/>
        <v>2</v>
      </c>
      <c r="D871" s="15">
        <v>866</v>
      </c>
      <c r="E871" s="13">
        <f t="shared" si="43"/>
        <v>8.2001993039999999E-2</v>
      </c>
      <c r="BC871" s="13">
        <f t="shared" si="41"/>
        <v>8.2001993039999999E-2</v>
      </c>
    </row>
    <row r="872" spans="1:55" x14ac:dyDescent="0.25">
      <c r="A872" s="15">
        <v>867</v>
      </c>
      <c r="B872">
        <v>8.1640815559999996E-2</v>
      </c>
      <c r="C872" s="1">
        <f t="shared" si="42"/>
        <v>2</v>
      </c>
      <c r="D872" s="15">
        <v>867</v>
      </c>
      <c r="E872" s="13">
        <f t="shared" si="43"/>
        <v>8.1640815559999996E-2</v>
      </c>
      <c r="BC872" s="13">
        <f t="shared" si="41"/>
        <v>8.1640815559999996E-2</v>
      </c>
    </row>
    <row r="873" spans="1:55" x14ac:dyDescent="0.25">
      <c r="A873" s="15">
        <v>868</v>
      </c>
      <c r="B873">
        <v>8.1281062539999893E-2</v>
      </c>
      <c r="C873" s="1">
        <f t="shared" si="42"/>
        <v>2</v>
      </c>
      <c r="D873" s="15">
        <v>868</v>
      </c>
      <c r="E873" s="13">
        <f t="shared" si="43"/>
        <v>8.1281062539999893E-2</v>
      </c>
      <c r="BC873" s="13">
        <f t="shared" si="41"/>
        <v>8.1281062539999893E-2</v>
      </c>
    </row>
    <row r="874" spans="1:55" x14ac:dyDescent="0.25">
      <c r="A874" s="15">
        <v>869</v>
      </c>
      <c r="B874">
        <v>8.0922729999999998E-2</v>
      </c>
      <c r="C874" s="1">
        <f t="shared" si="42"/>
        <v>2</v>
      </c>
      <c r="D874" s="15">
        <v>869</v>
      </c>
      <c r="E874" s="13">
        <f t="shared" si="43"/>
        <v>8.0922729999999998E-2</v>
      </c>
      <c r="BC874" s="13">
        <f t="shared" si="41"/>
        <v>8.0922729999999998E-2</v>
      </c>
    </row>
    <row r="875" spans="1:55" x14ac:dyDescent="0.25">
      <c r="A875" s="15">
        <v>870</v>
      </c>
      <c r="B875">
        <v>8.0565813959999996E-2</v>
      </c>
      <c r="C875" s="1">
        <f t="shared" si="42"/>
        <v>2</v>
      </c>
      <c r="D875" s="15">
        <v>870</v>
      </c>
      <c r="E875" s="13">
        <f t="shared" si="43"/>
        <v>8.0565813959999996E-2</v>
      </c>
      <c r="BC875" s="13">
        <f t="shared" si="41"/>
        <v>8.0565813959999996E-2</v>
      </c>
    </row>
    <row r="876" spans="1:55" x14ac:dyDescent="0.25">
      <c r="A876" s="15">
        <v>871</v>
      </c>
      <c r="B876">
        <v>8.0210310399999901E-2</v>
      </c>
      <c r="C876" s="1">
        <f t="shared" si="42"/>
        <v>2</v>
      </c>
      <c r="D876" s="15">
        <v>871</v>
      </c>
      <c r="E876" s="13">
        <f t="shared" si="43"/>
        <v>8.0210310399999901E-2</v>
      </c>
      <c r="BC876" s="13">
        <f t="shared" si="41"/>
        <v>8.0210310399999901E-2</v>
      </c>
    </row>
    <row r="877" spans="1:55" x14ac:dyDescent="0.25">
      <c r="A877" s="15">
        <v>872</v>
      </c>
      <c r="B877">
        <v>7.9856215359999996E-2</v>
      </c>
      <c r="C877" s="1">
        <f t="shared" si="42"/>
        <v>2</v>
      </c>
      <c r="D877" s="15">
        <v>872</v>
      </c>
      <c r="E877" s="13">
        <f t="shared" si="43"/>
        <v>7.9856215359999996E-2</v>
      </c>
      <c r="BC877" s="13">
        <f t="shared" si="41"/>
        <v>7.9856215359999996E-2</v>
      </c>
    </row>
    <row r="878" spans="1:55" x14ac:dyDescent="0.25">
      <c r="A878" s="15">
        <v>873</v>
      </c>
      <c r="B878">
        <v>7.9503524840000006E-2</v>
      </c>
      <c r="C878" s="1">
        <f t="shared" si="42"/>
        <v>2</v>
      </c>
      <c r="D878" s="15">
        <v>873</v>
      </c>
      <c r="E878" s="13">
        <f t="shared" si="43"/>
        <v>7.9503524840000006E-2</v>
      </c>
      <c r="BC878" s="13">
        <f t="shared" si="41"/>
        <v>7.9503524840000006E-2</v>
      </c>
    </row>
    <row r="879" spans="1:55" x14ac:dyDescent="0.25">
      <c r="A879" s="15">
        <v>874</v>
      </c>
      <c r="B879">
        <v>7.9152234779999997E-2</v>
      </c>
      <c r="C879" s="1">
        <f t="shared" si="42"/>
        <v>2</v>
      </c>
      <c r="D879" s="15">
        <v>874</v>
      </c>
      <c r="E879" s="13">
        <f t="shared" si="43"/>
        <v>7.9152234779999997E-2</v>
      </c>
      <c r="BC879" s="13">
        <f t="shared" si="41"/>
        <v>7.9152234779999997E-2</v>
      </c>
    </row>
    <row r="880" spans="1:55" x14ac:dyDescent="0.25">
      <c r="A880" s="15">
        <v>875</v>
      </c>
      <c r="B880">
        <v>7.8802341220000002E-2</v>
      </c>
      <c r="C880" s="1">
        <f t="shared" si="42"/>
        <v>2</v>
      </c>
      <c r="D880" s="15">
        <v>875</v>
      </c>
      <c r="E880" s="13">
        <f t="shared" si="43"/>
        <v>7.8802341220000002E-2</v>
      </c>
      <c r="BC880" s="13">
        <f t="shared" si="41"/>
        <v>7.8802341220000002E-2</v>
      </c>
    </row>
    <row r="881" spans="1:55" x14ac:dyDescent="0.25">
      <c r="A881" s="15">
        <v>876</v>
      </c>
      <c r="B881">
        <v>7.8453840119999896E-2</v>
      </c>
      <c r="C881" s="1">
        <f t="shared" si="42"/>
        <v>2</v>
      </c>
      <c r="D881" s="15">
        <v>876</v>
      </c>
      <c r="E881" s="13">
        <f t="shared" si="43"/>
        <v>7.8453840119999896E-2</v>
      </c>
      <c r="BC881" s="13">
        <f t="shared" si="41"/>
        <v>7.8453840119999896E-2</v>
      </c>
    </row>
    <row r="882" spans="1:55" x14ac:dyDescent="0.25">
      <c r="A882" s="15">
        <v>877</v>
      </c>
      <c r="B882">
        <v>7.8106727439999996E-2</v>
      </c>
      <c r="C882" s="1">
        <f t="shared" si="42"/>
        <v>2</v>
      </c>
      <c r="D882" s="15">
        <v>877</v>
      </c>
      <c r="E882" s="13">
        <f t="shared" si="43"/>
        <v>7.8106727439999996E-2</v>
      </c>
      <c r="BC882" s="13">
        <f t="shared" si="41"/>
        <v>7.8106727439999996E-2</v>
      </c>
    </row>
    <row r="883" spans="1:55" x14ac:dyDescent="0.25">
      <c r="A883" s="15">
        <v>878</v>
      </c>
      <c r="B883">
        <v>7.7760999179999998E-2</v>
      </c>
      <c r="C883" s="1">
        <f t="shared" si="42"/>
        <v>2</v>
      </c>
      <c r="D883" s="15">
        <v>878</v>
      </c>
      <c r="E883" s="13">
        <f t="shared" si="43"/>
        <v>7.7760999179999998E-2</v>
      </c>
      <c r="BC883" s="13">
        <f t="shared" si="41"/>
        <v>7.7760999179999998E-2</v>
      </c>
    </row>
    <row r="884" spans="1:55" x14ac:dyDescent="0.25">
      <c r="A884" s="15">
        <v>879</v>
      </c>
      <c r="B884">
        <v>7.7416651279999998E-2</v>
      </c>
      <c r="C884" s="1">
        <f t="shared" si="42"/>
        <v>2</v>
      </c>
      <c r="D884" s="15">
        <v>879</v>
      </c>
      <c r="E884" s="13">
        <f t="shared" si="43"/>
        <v>7.7416651279999998E-2</v>
      </c>
      <c r="BC884" s="13">
        <f t="shared" si="41"/>
        <v>7.7416651279999998E-2</v>
      </c>
    </row>
    <row r="885" spans="1:55" x14ac:dyDescent="0.25">
      <c r="A885" s="15">
        <v>880</v>
      </c>
      <c r="B885">
        <v>7.7073679719999996E-2</v>
      </c>
      <c r="C885" s="1">
        <f t="shared" si="42"/>
        <v>2</v>
      </c>
      <c r="D885" s="15">
        <v>880</v>
      </c>
      <c r="E885" s="13">
        <f t="shared" si="43"/>
        <v>7.7073679719999996E-2</v>
      </c>
      <c r="BC885" s="13">
        <f t="shared" si="41"/>
        <v>7.7073679719999996E-2</v>
      </c>
    </row>
    <row r="886" spans="1:55" x14ac:dyDescent="0.25">
      <c r="A886" s="15">
        <v>881</v>
      </c>
      <c r="B886">
        <v>7.6732080459999893E-2</v>
      </c>
      <c r="C886" s="1">
        <f t="shared" si="42"/>
        <v>2</v>
      </c>
      <c r="D886" s="15">
        <v>881</v>
      </c>
      <c r="E886" s="13">
        <f t="shared" si="43"/>
        <v>7.6732080459999893E-2</v>
      </c>
      <c r="BC886" s="13">
        <f t="shared" si="41"/>
        <v>7.6732080459999893E-2</v>
      </c>
    </row>
    <row r="887" spans="1:55" x14ac:dyDescent="0.25">
      <c r="A887" s="15">
        <v>882</v>
      </c>
      <c r="B887">
        <v>7.6391849419999894E-2</v>
      </c>
      <c r="C887" s="1">
        <f t="shared" si="42"/>
        <v>2</v>
      </c>
      <c r="D887" s="15">
        <v>882</v>
      </c>
      <c r="E887" s="13">
        <f t="shared" si="43"/>
        <v>7.6391849419999894E-2</v>
      </c>
      <c r="BC887" s="13">
        <f t="shared" si="41"/>
        <v>7.6391849419999894E-2</v>
      </c>
    </row>
    <row r="888" spans="1:55" x14ac:dyDescent="0.25">
      <c r="A888" s="15">
        <v>883</v>
      </c>
      <c r="B888">
        <v>7.6052982579999998E-2</v>
      </c>
      <c r="C888" s="1">
        <f t="shared" si="42"/>
        <v>2</v>
      </c>
      <c r="D888" s="15">
        <v>883</v>
      </c>
      <c r="E888" s="13">
        <f t="shared" si="43"/>
        <v>7.6052982579999998E-2</v>
      </c>
      <c r="BC888" s="13">
        <f t="shared" si="41"/>
        <v>7.6052982579999998E-2</v>
      </c>
    </row>
    <row r="889" spans="1:55" x14ac:dyDescent="0.25">
      <c r="A889" s="15">
        <v>884</v>
      </c>
      <c r="B889">
        <v>7.5715475879999994E-2</v>
      </c>
      <c r="C889" s="1">
        <f t="shared" si="42"/>
        <v>2</v>
      </c>
      <c r="D889" s="15">
        <v>884</v>
      </c>
      <c r="E889" s="13">
        <f t="shared" si="43"/>
        <v>7.5715475879999994E-2</v>
      </c>
      <c r="BC889" s="13">
        <f t="shared" si="41"/>
        <v>7.5715475879999994E-2</v>
      </c>
    </row>
    <row r="890" spans="1:55" x14ac:dyDescent="0.25">
      <c r="A890" s="15">
        <v>885</v>
      </c>
      <c r="B890">
        <v>7.5379325260000005E-2</v>
      </c>
      <c r="C890" s="1">
        <f t="shared" si="42"/>
        <v>2</v>
      </c>
      <c r="D890" s="15">
        <v>885</v>
      </c>
      <c r="E890" s="13">
        <f t="shared" si="43"/>
        <v>7.5379325260000005E-2</v>
      </c>
      <c r="BC890" s="13">
        <f t="shared" si="41"/>
        <v>7.5379325260000005E-2</v>
      </c>
    </row>
    <row r="891" spans="1:55" x14ac:dyDescent="0.25">
      <c r="A891" s="15">
        <v>886</v>
      </c>
      <c r="B891">
        <v>7.5044526659999999E-2</v>
      </c>
      <c r="C891" s="1">
        <f t="shared" si="42"/>
        <v>2</v>
      </c>
      <c r="D891" s="15">
        <v>886</v>
      </c>
      <c r="E891" s="13">
        <f t="shared" si="43"/>
        <v>7.5044526659999999E-2</v>
      </c>
      <c r="BC891" s="13">
        <f t="shared" si="41"/>
        <v>7.5044526659999999E-2</v>
      </c>
    </row>
    <row r="892" spans="1:55" x14ac:dyDescent="0.25">
      <c r="A892" s="15">
        <v>887</v>
      </c>
      <c r="B892">
        <v>7.4711076019999906E-2</v>
      </c>
      <c r="C892" s="1">
        <f t="shared" si="42"/>
        <v>2</v>
      </c>
      <c r="D892" s="15">
        <v>887</v>
      </c>
      <c r="E892" s="13">
        <f t="shared" si="43"/>
        <v>7.4711076019999906E-2</v>
      </c>
      <c r="BC892" s="13">
        <f t="shared" si="41"/>
        <v>7.4711076019999906E-2</v>
      </c>
    </row>
    <row r="893" spans="1:55" x14ac:dyDescent="0.25">
      <c r="A893" s="15">
        <v>888</v>
      </c>
      <c r="B893">
        <v>7.4378969259999997E-2</v>
      </c>
      <c r="C893" s="1">
        <f t="shared" si="42"/>
        <v>2</v>
      </c>
      <c r="D893" s="15">
        <v>888</v>
      </c>
      <c r="E893" s="13">
        <f t="shared" si="43"/>
        <v>7.4378969259999997E-2</v>
      </c>
      <c r="BC893" s="13">
        <f t="shared" si="41"/>
        <v>7.4378969259999997E-2</v>
      </c>
    </row>
    <row r="894" spans="1:55" x14ac:dyDescent="0.25">
      <c r="A894" s="15">
        <v>889</v>
      </c>
      <c r="B894">
        <v>7.4048202339999994E-2</v>
      </c>
      <c r="C894" s="1">
        <f t="shared" si="42"/>
        <v>2</v>
      </c>
      <c r="D894" s="15">
        <v>889</v>
      </c>
      <c r="E894" s="13">
        <f t="shared" si="43"/>
        <v>7.4048202339999994E-2</v>
      </c>
      <c r="BC894" s="13">
        <f t="shared" si="41"/>
        <v>7.4048202339999994E-2</v>
      </c>
    </row>
    <row r="895" spans="1:55" x14ac:dyDescent="0.25">
      <c r="A895" s="15">
        <v>890</v>
      </c>
      <c r="B895">
        <v>7.3718771180000003E-2</v>
      </c>
      <c r="C895" s="1">
        <f t="shared" si="42"/>
        <v>2</v>
      </c>
      <c r="D895" s="15">
        <v>890</v>
      </c>
      <c r="E895" s="13">
        <f t="shared" si="43"/>
        <v>7.3718771180000003E-2</v>
      </c>
      <c r="BC895" s="13">
        <f t="shared" si="41"/>
        <v>7.3718771180000003E-2</v>
      </c>
    </row>
    <row r="896" spans="1:55" x14ac:dyDescent="0.25">
      <c r="A896" s="15">
        <v>891</v>
      </c>
      <c r="B896">
        <v>7.3390671699999993E-2</v>
      </c>
      <c r="C896" s="1">
        <f t="shared" si="42"/>
        <v>2</v>
      </c>
      <c r="D896" s="15">
        <v>891</v>
      </c>
      <c r="E896" s="13">
        <f t="shared" si="43"/>
        <v>7.3390671699999993E-2</v>
      </c>
      <c r="BC896" s="13">
        <f t="shared" si="41"/>
        <v>7.3390671699999993E-2</v>
      </c>
    </row>
    <row r="897" spans="1:55" x14ac:dyDescent="0.25">
      <c r="A897" s="15">
        <v>892</v>
      </c>
      <c r="B897">
        <v>7.306389982E-2</v>
      </c>
      <c r="C897" s="1">
        <f t="shared" si="42"/>
        <v>2</v>
      </c>
      <c r="D897" s="15">
        <v>892</v>
      </c>
      <c r="E897" s="13">
        <f t="shared" si="43"/>
        <v>7.306389982E-2</v>
      </c>
      <c r="BC897" s="13">
        <f t="shared" si="41"/>
        <v>7.306389982E-2</v>
      </c>
    </row>
    <row r="898" spans="1:55" x14ac:dyDescent="0.25">
      <c r="A898" s="15">
        <v>893</v>
      </c>
      <c r="B898">
        <v>7.2738451479999994E-2</v>
      </c>
      <c r="C898" s="1">
        <f t="shared" si="42"/>
        <v>2</v>
      </c>
      <c r="D898" s="15">
        <v>893</v>
      </c>
      <c r="E898" s="13">
        <f t="shared" si="43"/>
        <v>7.2738451479999994E-2</v>
      </c>
      <c r="BC898" s="13">
        <f t="shared" si="41"/>
        <v>7.2738451479999994E-2</v>
      </c>
    </row>
    <row r="899" spans="1:55" x14ac:dyDescent="0.25">
      <c r="A899" s="15">
        <v>894</v>
      </c>
      <c r="B899">
        <v>7.2414322599999997E-2</v>
      </c>
      <c r="C899" s="1">
        <f t="shared" si="42"/>
        <v>2</v>
      </c>
      <c r="D899" s="15">
        <v>894</v>
      </c>
      <c r="E899" s="13">
        <f t="shared" si="43"/>
        <v>7.2414322599999997E-2</v>
      </c>
      <c r="BC899" s="13">
        <f t="shared" si="41"/>
        <v>7.2414322599999997E-2</v>
      </c>
    </row>
    <row r="900" spans="1:55" x14ac:dyDescent="0.25">
      <c r="A900" s="15">
        <v>895</v>
      </c>
      <c r="B900">
        <v>7.2091509099999895E-2</v>
      </c>
      <c r="C900" s="1">
        <f t="shared" si="42"/>
        <v>2</v>
      </c>
      <c r="D900" s="15">
        <v>895</v>
      </c>
      <c r="E900" s="13">
        <f t="shared" si="43"/>
        <v>7.2091509099999895E-2</v>
      </c>
      <c r="BC900" s="13">
        <f t="shared" si="41"/>
        <v>7.2091509099999895E-2</v>
      </c>
    </row>
    <row r="901" spans="1:55" x14ac:dyDescent="0.25">
      <c r="A901" s="15">
        <v>896</v>
      </c>
      <c r="B901">
        <v>7.1770006919999907E-2</v>
      </c>
      <c r="C901" s="1">
        <f t="shared" si="42"/>
        <v>2</v>
      </c>
      <c r="D901" s="15">
        <v>896</v>
      </c>
      <c r="E901" s="13">
        <f t="shared" si="43"/>
        <v>7.1770006919999907E-2</v>
      </c>
      <c r="BC901" s="13">
        <f t="shared" ref="BC901:BC964" si="44">B901</f>
        <v>7.1770006919999907E-2</v>
      </c>
    </row>
    <row r="902" spans="1:55" x14ac:dyDescent="0.25">
      <c r="A902" s="15">
        <v>897</v>
      </c>
      <c r="B902">
        <v>7.1449811939999996E-2</v>
      </c>
      <c r="C902" s="1">
        <f t="shared" ref="C902:C965" si="45">IF(ROW()-$C$4&lt;=$C$2,1,2)</f>
        <v>2</v>
      </c>
      <c r="D902" s="15">
        <v>897</v>
      </c>
      <c r="E902" s="13">
        <f t="shared" ref="E902:E965" si="46">B902</f>
        <v>7.1449811939999996E-2</v>
      </c>
      <c r="BC902" s="13">
        <f t="shared" si="44"/>
        <v>7.1449811939999996E-2</v>
      </c>
    </row>
    <row r="903" spans="1:55" x14ac:dyDescent="0.25">
      <c r="A903" s="15">
        <v>898</v>
      </c>
      <c r="B903">
        <v>7.1130920119999996E-2</v>
      </c>
      <c r="C903" s="1">
        <f t="shared" si="45"/>
        <v>2</v>
      </c>
      <c r="D903" s="15">
        <v>898</v>
      </c>
      <c r="E903" s="13">
        <f t="shared" si="46"/>
        <v>7.1130920119999996E-2</v>
      </c>
      <c r="BC903" s="13">
        <f t="shared" si="44"/>
        <v>7.1130920119999996E-2</v>
      </c>
    </row>
    <row r="904" spans="1:55" x14ac:dyDescent="0.25">
      <c r="A904" s="15">
        <v>899</v>
      </c>
      <c r="B904">
        <v>7.0813327359999997E-2</v>
      </c>
      <c r="C904" s="1">
        <f t="shared" si="45"/>
        <v>2</v>
      </c>
      <c r="D904" s="15">
        <v>899</v>
      </c>
      <c r="E904" s="13">
        <f t="shared" si="46"/>
        <v>7.0813327359999997E-2</v>
      </c>
      <c r="BC904" s="13">
        <f t="shared" si="44"/>
        <v>7.0813327359999997E-2</v>
      </c>
    </row>
    <row r="905" spans="1:55" x14ac:dyDescent="0.25">
      <c r="A905" s="15">
        <v>900</v>
      </c>
      <c r="B905">
        <v>7.0497029579999995E-2</v>
      </c>
      <c r="C905" s="1">
        <f t="shared" si="45"/>
        <v>2</v>
      </c>
      <c r="D905" s="15">
        <v>900</v>
      </c>
      <c r="E905" s="13">
        <f t="shared" si="46"/>
        <v>7.0497029579999995E-2</v>
      </c>
      <c r="BC905" s="13">
        <f t="shared" si="44"/>
        <v>7.0497029579999995E-2</v>
      </c>
    </row>
    <row r="906" spans="1:55" x14ac:dyDescent="0.25">
      <c r="A906" s="15">
        <v>901</v>
      </c>
      <c r="B906">
        <v>7.0182022699999999E-2</v>
      </c>
      <c r="C906" s="1">
        <f t="shared" si="45"/>
        <v>2</v>
      </c>
      <c r="D906" s="15">
        <v>901</v>
      </c>
      <c r="E906" s="13">
        <f t="shared" si="46"/>
        <v>7.0182022699999999E-2</v>
      </c>
      <c r="BC906" s="13">
        <f t="shared" si="44"/>
        <v>7.0182022699999999E-2</v>
      </c>
    </row>
    <row r="907" spans="1:55" x14ac:dyDescent="0.25">
      <c r="A907" s="15">
        <v>902</v>
      </c>
      <c r="B907">
        <v>6.9868302659999895E-2</v>
      </c>
      <c r="C907" s="1">
        <f t="shared" si="45"/>
        <v>2</v>
      </c>
      <c r="D907" s="15">
        <v>902</v>
      </c>
      <c r="E907" s="13">
        <f t="shared" si="46"/>
        <v>6.9868302659999895E-2</v>
      </c>
      <c r="BC907" s="13">
        <f t="shared" si="44"/>
        <v>6.9868302659999895E-2</v>
      </c>
    </row>
    <row r="908" spans="1:55" x14ac:dyDescent="0.25">
      <c r="A908" s="15">
        <v>903</v>
      </c>
      <c r="B908">
        <v>6.9555865339999995E-2</v>
      </c>
      <c r="C908" s="1">
        <f t="shared" si="45"/>
        <v>2</v>
      </c>
      <c r="D908" s="15">
        <v>903</v>
      </c>
      <c r="E908" s="13">
        <f t="shared" si="46"/>
        <v>6.9555865339999995E-2</v>
      </c>
      <c r="BC908" s="13">
        <f t="shared" si="44"/>
        <v>6.9555865339999995E-2</v>
      </c>
    </row>
    <row r="909" spans="1:55" x14ac:dyDescent="0.25">
      <c r="A909" s="15">
        <v>904</v>
      </c>
      <c r="B909">
        <v>6.9244706699999894E-2</v>
      </c>
      <c r="C909" s="1">
        <f t="shared" si="45"/>
        <v>2</v>
      </c>
      <c r="D909" s="15">
        <v>904</v>
      </c>
      <c r="E909" s="13">
        <f t="shared" si="46"/>
        <v>6.9244706699999894E-2</v>
      </c>
      <c r="BC909" s="13">
        <f t="shared" si="44"/>
        <v>6.9244706699999894E-2</v>
      </c>
    </row>
    <row r="910" spans="1:55" x14ac:dyDescent="0.25">
      <c r="A910" s="15">
        <v>905</v>
      </c>
      <c r="B910">
        <v>6.8934822620000002E-2</v>
      </c>
      <c r="C910" s="1">
        <f t="shared" si="45"/>
        <v>2</v>
      </c>
      <c r="D910" s="15">
        <v>905</v>
      </c>
      <c r="E910" s="13">
        <f t="shared" si="46"/>
        <v>6.8934822620000002E-2</v>
      </c>
      <c r="BC910" s="13">
        <f t="shared" si="44"/>
        <v>6.8934822620000002E-2</v>
      </c>
    </row>
    <row r="911" spans="1:55" x14ac:dyDescent="0.25">
      <c r="A911" s="15">
        <v>906</v>
      </c>
      <c r="B911">
        <v>6.8626209059999999E-2</v>
      </c>
      <c r="C911" s="1">
        <f t="shared" si="45"/>
        <v>2</v>
      </c>
      <c r="D911" s="15">
        <v>906</v>
      </c>
      <c r="E911" s="13">
        <f t="shared" si="46"/>
        <v>6.8626209059999999E-2</v>
      </c>
      <c r="BC911" s="13">
        <f t="shared" si="44"/>
        <v>6.8626209059999999E-2</v>
      </c>
    </row>
    <row r="912" spans="1:55" x14ac:dyDescent="0.25">
      <c r="A912" s="15">
        <v>907</v>
      </c>
      <c r="B912">
        <v>6.8318861939999906E-2</v>
      </c>
      <c r="C912" s="1">
        <f t="shared" si="45"/>
        <v>2</v>
      </c>
      <c r="D912" s="15">
        <v>907</v>
      </c>
      <c r="E912" s="13">
        <f t="shared" si="46"/>
        <v>6.8318861939999906E-2</v>
      </c>
      <c r="BC912" s="13">
        <f t="shared" si="44"/>
        <v>6.8318861939999906E-2</v>
      </c>
    </row>
    <row r="913" spans="1:55" x14ac:dyDescent="0.25">
      <c r="A913" s="15">
        <v>908</v>
      </c>
      <c r="B913">
        <v>6.8012777159999996E-2</v>
      </c>
      <c r="C913" s="1">
        <f t="shared" si="45"/>
        <v>2</v>
      </c>
      <c r="D913" s="15">
        <v>908</v>
      </c>
      <c r="E913" s="13">
        <f t="shared" si="46"/>
        <v>6.8012777159999996E-2</v>
      </c>
      <c r="BC913" s="13">
        <f t="shared" si="44"/>
        <v>6.8012777159999996E-2</v>
      </c>
    </row>
    <row r="914" spans="1:55" x14ac:dyDescent="0.25">
      <c r="A914" s="15">
        <v>909</v>
      </c>
      <c r="B914">
        <v>6.770795064E-2</v>
      </c>
      <c r="C914" s="1">
        <f t="shared" si="45"/>
        <v>2</v>
      </c>
      <c r="D914" s="15">
        <v>909</v>
      </c>
      <c r="E914" s="13">
        <f t="shared" si="46"/>
        <v>6.770795064E-2</v>
      </c>
      <c r="BC914" s="13">
        <f t="shared" si="44"/>
        <v>6.770795064E-2</v>
      </c>
    </row>
    <row r="915" spans="1:55" x14ac:dyDescent="0.25">
      <c r="A915" s="15">
        <v>910</v>
      </c>
      <c r="B915">
        <v>6.7404378340000001E-2</v>
      </c>
      <c r="C915" s="1">
        <f t="shared" si="45"/>
        <v>2</v>
      </c>
      <c r="D915" s="15">
        <v>910</v>
      </c>
      <c r="E915" s="13">
        <f t="shared" si="46"/>
        <v>6.7404378340000001E-2</v>
      </c>
      <c r="BC915" s="13">
        <f t="shared" si="44"/>
        <v>6.7404378340000001E-2</v>
      </c>
    </row>
    <row r="916" spans="1:55" x14ac:dyDescent="0.25">
      <c r="A916" s="15">
        <v>911</v>
      </c>
      <c r="B916">
        <v>6.7102056179999994E-2</v>
      </c>
      <c r="C916" s="1">
        <f t="shared" si="45"/>
        <v>2</v>
      </c>
      <c r="D916" s="15">
        <v>911</v>
      </c>
      <c r="E916" s="13">
        <f t="shared" si="46"/>
        <v>6.7102056179999994E-2</v>
      </c>
      <c r="BC916" s="13">
        <f t="shared" si="44"/>
        <v>6.7102056179999994E-2</v>
      </c>
    </row>
    <row r="917" spans="1:55" x14ac:dyDescent="0.25">
      <c r="A917" s="15">
        <v>912</v>
      </c>
      <c r="B917">
        <v>6.6800980059999904E-2</v>
      </c>
      <c r="C917" s="1">
        <f t="shared" si="45"/>
        <v>2</v>
      </c>
      <c r="D917" s="15">
        <v>912</v>
      </c>
      <c r="E917" s="13">
        <f t="shared" si="46"/>
        <v>6.6800980059999904E-2</v>
      </c>
      <c r="BC917" s="13">
        <f t="shared" si="44"/>
        <v>6.6800980059999904E-2</v>
      </c>
    </row>
    <row r="918" spans="1:55" x14ac:dyDescent="0.25">
      <c r="A918" s="15">
        <v>913</v>
      </c>
      <c r="B918">
        <v>6.6501145939999895E-2</v>
      </c>
      <c r="C918" s="1">
        <f t="shared" si="45"/>
        <v>2</v>
      </c>
      <c r="D918" s="15">
        <v>913</v>
      </c>
      <c r="E918" s="13">
        <f t="shared" si="46"/>
        <v>6.6501145939999895E-2</v>
      </c>
      <c r="BC918" s="13">
        <f t="shared" si="44"/>
        <v>6.6501145939999895E-2</v>
      </c>
    </row>
    <row r="919" spans="1:55" x14ac:dyDescent="0.25">
      <c r="A919" s="15">
        <v>914</v>
      </c>
      <c r="B919">
        <v>6.6202549759999896E-2</v>
      </c>
      <c r="C919" s="1">
        <f t="shared" si="45"/>
        <v>2</v>
      </c>
      <c r="D919" s="15">
        <v>914</v>
      </c>
      <c r="E919" s="13">
        <f t="shared" si="46"/>
        <v>6.6202549759999896E-2</v>
      </c>
      <c r="BC919" s="13">
        <f t="shared" si="44"/>
        <v>6.6202549759999896E-2</v>
      </c>
    </row>
    <row r="920" spans="1:55" x14ac:dyDescent="0.25">
      <c r="A920" s="15">
        <v>915</v>
      </c>
      <c r="B920">
        <v>6.5905187439999999E-2</v>
      </c>
      <c r="C920" s="1">
        <f t="shared" si="45"/>
        <v>2</v>
      </c>
      <c r="D920" s="15">
        <v>915</v>
      </c>
      <c r="E920" s="13">
        <f t="shared" si="46"/>
        <v>6.5905187439999999E-2</v>
      </c>
      <c r="BC920" s="13">
        <f t="shared" si="44"/>
        <v>6.5905187439999999E-2</v>
      </c>
    </row>
    <row r="921" spans="1:55" x14ac:dyDescent="0.25">
      <c r="A921" s="15">
        <v>916</v>
      </c>
      <c r="B921">
        <v>6.5609054900000005E-2</v>
      </c>
      <c r="C921" s="1">
        <f t="shared" si="45"/>
        <v>2</v>
      </c>
      <c r="D921" s="15">
        <v>916</v>
      </c>
      <c r="E921" s="13">
        <f t="shared" si="46"/>
        <v>6.5609054900000005E-2</v>
      </c>
      <c r="BC921" s="13">
        <f t="shared" si="44"/>
        <v>6.5609054900000005E-2</v>
      </c>
    </row>
    <row r="922" spans="1:55" x14ac:dyDescent="0.25">
      <c r="A922" s="15">
        <v>917</v>
      </c>
      <c r="B922">
        <v>6.5314148119999998E-2</v>
      </c>
      <c r="C922" s="1">
        <f t="shared" si="45"/>
        <v>2</v>
      </c>
      <c r="D922" s="15">
        <v>917</v>
      </c>
      <c r="E922" s="13">
        <f t="shared" si="46"/>
        <v>6.5314148119999998E-2</v>
      </c>
      <c r="BC922" s="13">
        <f t="shared" si="44"/>
        <v>6.5314148119999998E-2</v>
      </c>
    </row>
    <row r="923" spans="1:55" x14ac:dyDescent="0.25">
      <c r="A923" s="15">
        <v>918</v>
      </c>
      <c r="B923">
        <v>6.5020463019999905E-2</v>
      </c>
      <c r="C923" s="1">
        <f t="shared" si="45"/>
        <v>2</v>
      </c>
      <c r="D923" s="15">
        <v>918</v>
      </c>
      <c r="E923" s="13">
        <f t="shared" si="46"/>
        <v>6.5020463019999905E-2</v>
      </c>
      <c r="BC923" s="13">
        <f t="shared" si="44"/>
        <v>6.5020463019999905E-2</v>
      </c>
    </row>
    <row r="924" spans="1:55" x14ac:dyDescent="0.25">
      <c r="A924" s="15">
        <v>919</v>
      </c>
      <c r="B924">
        <v>6.4727995560000001E-2</v>
      </c>
      <c r="C924" s="1">
        <f t="shared" si="45"/>
        <v>2</v>
      </c>
      <c r="D924" s="15">
        <v>919</v>
      </c>
      <c r="E924" s="13">
        <f t="shared" si="46"/>
        <v>6.4727995560000001E-2</v>
      </c>
      <c r="BC924" s="13">
        <f t="shared" si="44"/>
        <v>6.4727995560000001E-2</v>
      </c>
    </row>
    <row r="925" spans="1:55" x14ac:dyDescent="0.25">
      <c r="A925" s="15">
        <v>920</v>
      </c>
      <c r="B925">
        <v>6.4436741679999895E-2</v>
      </c>
      <c r="C925" s="1">
        <f t="shared" si="45"/>
        <v>2</v>
      </c>
      <c r="D925" s="15">
        <v>920</v>
      </c>
      <c r="E925" s="13">
        <f t="shared" si="46"/>
        <v>6.4436741679999895E-2</v>
      </c>
      <c r="BC925" s="13">
        <f t="shared" si="44"/>
        <v>6.4436741679999895E-2</v>
      </c>
    </row>
    <row r="926" spans="1:55" x14ac:dyDescent="0.25">
      <c r="A926" s="15">
        <v>921</v>
      </c>
      <c r="B926">
        <v>6.4146697340000003E-2</v>
      </c>
      <c r="C926" s="1">
        <f t="shared" si="45"/>
        <v>2</v>
      </c>
      <c r="D926" s="15">
        <v>921</v>
      </c>
      <c r="E926" s="13">
        <f t="shared" si="46"/>
        <v>6.4146697340000003E-2</v>
      </c>
      <c r="BC926" s="13">
        <f t="shared" si="44"/>
        <v>6.4146697340000003E-2</v>
      </c>
    </row>
    <row r="927" spans="1:55" x14ac:dyDescent="0.25">
      <c r="A927" s="15">
        <v>922</v>
      </c>
      <c r="B927">
        <v>6.3857858479999904E-2</v>
      </c>
      <c r="C927" s="1">
        <f t="shared" si="45"/>
        <v>2</v>
      </c>
      <c r="D927" s="15">
        <v>922</v>
      </c>
      <c r="E927" s="13">
        <f t="shared" si="46"/>
        <v>6.3857858479999904E-2</v>
      </c>
      <c r="BC927" s="13">
        <f t="shared" si="44"/>
        <v>6.3857858479999904E-2</v>
      </c>
    </row>
    <row r="928" spans="1:55" x14ac:dyDescent="0.25">
      <c r="A928" s="15">
        <v>923</v>
      </c>
      <c r="B928">
        <v>6.3570221060000001E-2</v>
      </c>
      <c r="C928" s="1">
        <f t="shared" si="45"/>
        <v>2</v>
      </c>
      <c r="D928" s="15">
        <v>923</v>
      </c>
      <c r="E928" s="13">
        <f t="shared" si="46"/>
        <v>6.3570221060000001E-2</v>
      </c>
      <c r="BC928" s="13">
        <f t="shared" si="44"/>
        <v>6.3570221060000001E-2</v>
      </c>
    </row>
    <row r="929" spans="1:55" x14ac:dyDescent="0.25">
      <c r="A929" s="15">
        <v>924</v>
      </c>
      <c r="B929">
        <v>6.3283781060000002E-2</v>
      </c>
      <c r="C929" s="1">
        <f t="shared" si="45"/>
        <v>2</v>
      </c>
      <c r="D929" s="15">
        <v>924</v>
      </c>
      <c r="E929" s="13">
        <f t="shared" si="46"/>
        <v>6.3283781060000002E-2</v>
      </c>
      <c r="BC929" s="13">
        <f t="shared" si="44"/>
        <v>6.3283781060000002E-2</v>
      </c>
    </row>
    <row r="930" spans="1:55" x14ac:dyDescent="0.25">
      <c r="A930" s="15">
        <v>925</v>
      </c>
      <c r="B930">
        <v>6.2998534440000004E-2</v>
      </c>
      <c r="C930" s="1">
        <f t="shared" si="45"/>
        <v>2</v>
      </c>
      <c r="D930" s="15">
        <v>925</v>
      </c>
      <c r="E930" s="13">
        <f t="shared" si="46"/>
        <v>6.2998534440000004E-2</v>
      </c>
      <c r="BC930" s="13">
        <f t="shared" si="44"/>
        <v>6.2998534440000004E-2</v>
      </c>
    </row>
    <row r="931" spans="1:55" x14ac:dyDescent="0.25">
      <c r="A931" s="15">
        <v>926</v>
      </c>
      <c r="B931">
        <v>6.2714477159999907E-2</v>
      </c>
      <c r="C931" s="1">
        <f t="shared" si="45"/>
        <v>2</v>
      </c>
      <c r="D931" s="15">
        <v>926</v>
      </c>
      <c r="E931" s="13">
        <f t="shared" si="46"/>
        <v>6.2714477159999907E-2</v>
      </c>
      <c r="BC931" s="13">
        <f t="shared" si="44"/>
        <v>6.2714477159999907E-2</v>
      </c>
    </row>
    <row r="932" spans="1:55" x14ac:dyDescent="0.25">
      <c r="A932" s="15">
        <v>927</v>
      </c>
      <c r="B932">
        <v>6.2431605199999997E-2</v>
      </c>
      <c r="C932" s="1">
        <f t="shared" si="45"/>
        <v>2</v>
      </c>
      <c r="D932" s="15">
        <v>927</v>
      </c>
      <c r="E932" s="13">
        <f t="shared" si="46"/>
        <v>6.2431605199999997E-2</v>
      </c>
      <c r="BC932" s="13">
        <f t="shared" si="44"/>
        <v>6.2431605199999997E-2</v>
      </c>
    </row>
    <row r="933" spans="1:55" x14ac:dyDescent="0.25">
      <c r="A933" s="15">
        <v>928</v>
      </c>
      <c r="B933">
        <v>6.2149914520000002E-2</v>
      </c>
      <c r="C933" s="1">
        <f t="shared" si="45"/>
        <v>2</v>
      </c>
      <c r="D933" s="15">
        <v>928</v>
      </c>
      <c r="E933" s="13">
        <f t="shared" si="46"/>
        <v>6.2149914520000002E-2</v>
      </c>
      <c r="BC933" s="13">
        <f t="shared" si="44"/>
        <v>6.2149914520000002E-2</v>
      </c>
    </row>
    <row r="934" spans="1:55" x14ac:dyDescent="0.25">
      <c r="A934" s="15">
        <v>929</v>
      </c>
      <c r="B934">
        <v>6.1869401139999898E-2</v>
      </c>
      <c r="C934" s="1">
        <f t="shared" si="45"/>
        <v>2</v>
      </c>
      <c r="D934" s="15">
        <v>929</v>
      </c>
      <c r="E934" s="13">
        <f t="shared" si="46"/>
        <v>6.1869401139999898E-2</v>
      </c>
      <c r="BC934" s="13">
        <f t="shared" si="44"/>
        <v>6.1869401139999898E-2</v>
      </c>
    </row>
    <row r="935" spans="1:55" x14ac:dyDescent="0.25">
      <c r="A935" s="15">
        <v>930</v>
      </c>
      <c r="B935">
        <v>6.1590061020000003E-2</v>
      </c>
      <c r="C935" s="1">
        <f t="shared" si="45"/>
        <v>2</v>
      </c>
      <c r="D935" s="15">
        <v>930</v>
      </c>
      <c r="E935" s="13">
        <f t="shared" si="46"/>
        <v>6.1590061020000003E-2</v>
      </c>
      <c r="BC935" s="13">
        <f t="shared" si="44"/>
        <v>6.1590061020000003E-2</v>
      </c>
    </row>
    <row r="936" spans="1:55" x14ac:dyDescent="0.25">
      <c r="A936" s="15">
        <v>931</v>
      </c>
      <c r="B936">
        <v>6.1311890139999999E-2</v>
      </c>
      <c r="C936" s="1">
        <f t="shared" si="45"/>
        <v>2</v>
      </c>
      <c r="D936" s="15">
        <v>931</v>
      </c>
      <c r="E936" s="13">
        <f t="shared" si="46"/>
        <v>6.1311890139999999E-2</v>
      </c>
      <c r="BC936" s="13">
        <f t="shared" si="44"/>
        <v>6.1311890139999999E-2</v>
      </c>
    </row>
    <row r="937" spans="1:55" x14ac:dyDescent="0.25">
      <c r="A937" s="15">
        <v>932</v>
      </c>
      <c r="B937">
        <v>6.1034884519999902E-2</v>
      </c>
      <c r="C937" s="1">
        <f t="shared" si="45"/>
        <v>2</v>
      </c>
      <c r="D937" s="15">
        <v>932</v>
      </c>
      <c r="E937" s="13">
        <f t="shared" si="46"/>
        <v>6.1034884519999902E-2</v>
      </c>
      <c r="BC937" s="13">
        <f t="shared" si="44"/>
        <v>6.1034884519999902E-2</v>
      </c>
    </row>
    <row r="938" spans="1:55" x14ac:dyDescent="0.25">
      <c r="A938" s="15">
        <v>933</v>
      </c>
      <c r="B938">
        <v>6.0759040139999998E-2</v>
      </c>
      <c r="C938" s="1">
        <f t="shared" si="45"/>
        <v>2</v>
      </c>
      <c r="D938" s="15">
        <v>933</v>
      </c>
      <c r="E938" s="13">
        <f t="shared" si="46"/>
        <v>6.0759040139999998E-2</v>
      </c>
      <c r="BC938" s="13">
        <f t="shared" si="44"/>
        <v>6.0759040139999998E-2</v>
      </c>
    </row>
    <row r="939" spans="1:55" x14ac:dyDescent="0.25">
      <c r="A939" s="15">
        <v>934</v>
      </c>
      <c r="B939">
        <v>6.0484352999999998E-2</v>
      </c>
      <c r="C939" s="1">
        <f t="shared" si="45"/>
        <v>2</v>
      </c>
      <c r="D939" s="15">
        <v>934</v>
      </c>
      <c r="E939" s="13">
        <f t="shared" si="46"/>
        <v>6.0484352999999998E-2</v>
      </c>
      <c r="BC939" s="13">
        <f t="shared" si="44"/>
        <v>6.0484352999999998E-2</v>
      </c>
    </row>
    <row r="940" spans="1:55" x14ac:dyDescent="0.25">
      <c r="A940" s="15">
        <v>935</v>
      </c>
      <c r="B940">
        <v>6.0210819119999898E-2</v>
      </c>
      <c r="C940" s="1">
        <f t="shared" si="45"/>
        <v>2</v>
      </c>
      <c r="D940" s="15">
        <v>935</v>
      </c>
      <c r="E940" s="13">
        <f t="shared" si="46"/>
        <v>6.0210819119999898E-2</v>
      </c>
      <c r="BC940" s="13">
        <f t="shared" si="44"/>
        <v>6.0210819119999898E-2</v>
      </c>
    </row>
    <row r="941" spans="1:55" x14ac:dyDescent="0.25">
      <c r="A941" s="15">
        <v>936</v>
      </c>
      <c r="B941">
        <v>5.993843452E-2</v>
      </c>
      <c r="C941" s="1">
        <f t="shared" si="45"/>
        <v>2</v>
      </c>
      <c r="D941" s="15">
        <v>936</v>
      </c>
      <c r="E941" s="13">
        <f t="shared" si="46"/>
        <v>5.993843452E-2</v>
      </c>
      <c r="BC941" s="13">
        <f t="shared" si="44"/>
        <v>5.993843452E-2</v>
      </c>
    </row>
    <row r="942" spans="1:55" x14ac:dyDescent="0.25">
      <c r="A942" s="15">
        <v>937</v>
      </c>
      <c r="B942">
        <v>5.9667195200000002E-2</v>
      </c>
      <c r="C942" s="1">
        <f t="shared" si="45"/>
        <v>2</v>
      </c>
      <c r="D942" s="15">
        <v>937</v>
      </c>
      <c r="E942" s="13">
        <f t="shared" si="46"/>
        <v>5.9667195200000002E-2</v>
      </c>
      <c r="BC942" s="13">
        <f t="shared" si="44"/>
        <v>5.9667195200000002E-2</v>
      </c>
    </row>
    <row r="943" spans="1:55" x14ac:dyDescent="0.25">
      <c r="A943" s="15">
        <v>938</v>
      </c>
      <c r="B943">
        <v>5.9397097179999997E-2</v>
      </c>
      <c r="C943" s="1">
        <f t="shared" si="45"/>
        <v>2</v>
      </c>
      <c r="D943" s="15">
        <v>938</v>
      </c>
      <c r="E943" s="13">
        <f t="shared" si="46"/>
        <v>5.9397097179999997E-2</v>
      </c>
      <c r="BC943" s="13">
        <f t="shared" si="44"/>
        <v>5.9397097179999997E-2</v>
      </c>
    </row>
    <row r="944" spans="1:55" x14ac:dyDescent="0.25">
      <c r="A944" s="15">
        <v>939</v>
      </c>
      <c r="B944">
        <v>5.9128136519999999E-2</v>
      </c>
      <c r="C944" s="1">
        <f t="shared" si="45"/>
        <v>2</v>
      </c>
      <c r="D944" s="15">
        <v>939</v>
      </c>
      <c r="E944" s="13">
        <f t="shared" si="46"/>
        <v>5.9128136519999999E-2</v>
      </c>
      <c r="BC944" s="13">
        <f t="shared" si="44"/>
        <v>5.9128136519999999E-2</v>
      </c>
    </row>
    <row r="945" spans="1:55" x14ac:dyDescent="0.25">
      <c r="A945" s="15">
        <v>940</v>
      </c>
      <c r="B945">
        <v>5.8860309200000002E-2</v>
      </c>
      <c r="C945" s="1">
        <f t="shared" si="45"/>
        <v>2</v>
      </c>
      <c r="D945" s="15">
        <v>940</v>
      </c>
      <c r="E945" s="13">
        <f t="shared" si="46"/>
        <v>5.8860309200000002E-2</v>
      </c>
      <c r="BC945" s="13">
        <f t="shared" si="44"/>
        <v>5.8860309200000002E-2</v>
      </c>
    </row>
    <row r="946" spans="1:55" x14ac:dyDescent="0.25">
      <c r="A946" s="15">
        <v>941</v>
      </c>
      <c r="B946">
        <v>5.8593611319999898E-2</v>
      </c>
      <c r="C946" s="1">
        <f t="shared" si="45"/>
        <v>2</v>
      </c>
      <c r="D946" s="15">
        <v>941</v>
      </c>
      <c r="E946" s="13">
        <f t="shared" si="46"/>
        <v>5.8593611319999898E-2</v>
      </c>
      <c r="BC946" s="13">
        <f t="shared" si="44"/>
        <v>5.8593611319999898E-2</v>
      </c>
    </row>
    <row r="947" spans="1:55" x14ac:dyDescent="0.25">
      <c r="A947" s="15">
        <v>942</v>
      </c>
      <c r="B947">
        <v>5.8328038879999898E-2</v>
      </c>
      <c r="C947" s="1">
        <f t="shared" si="45"/>
        <v>2</v>
      </c>
      <c r="D947" s="15">
        <v>942</v>
      </c>
      <c r="E947" s="13">
        <f t="shared" si="46"/>
        <v>5.8328038879999898E-2</v>
      </c>
      <c r="BC947" s="13">
        <f t="shared" si="44"/>
        <v>5.8328038879999898E-2</v>
      </c>
    </row>
    <row r="948" spans="1:55" x14ac:dyDescent="0.25">
      <c r="A948" s="15">
        <v>943</v>
      </c>
      <c r="B948">
        <v>5.8063587939999897E-2</v>
      </c>
      <c r="C948" s="1">
        <f t="shared" si="45"/>
        <v>2</v>
      </c>
      <c r="D948" s="15">
        <v>943</v>
      </c>
      <c r="E948" s="13">
        <f t="shared" si="46"/>
        <v>5.8063587939999897E-2</v>
      </c>
      <c r="BC948" s="13">
        <f t="shared" si="44"/>
        <v>5.8063587939999897E-2</v>
      </c>
    </row>
    <row r="949" spans="1:55" x14ac:dyDescent="0.25">
      <c r="A949" s="15">
        <v>944</v>
      </c>
      <c r="B949">
        <v>5.780025456E-2</v>
      </c>
      <c r="C949" s="1">
        <f t="shared" si="45"/>
        <v>2</v>
      </c>
      <c r="D949" s="15">
        <v>944</v>
      </c>
      <c r="E949" s="13">
        <f t="shared" si="46"/>
        <v>5.780025456E-2</v>
      </c>
      <c r="BC949" s="13">
        <f t="shared" si="44"/>
        <v>5.780025456E-2</v>
      </c>
    </row>
    <row r="950" spans="1:55" x14ac:dyDescent="0.25">
      <c r="A950" s="15">
        <v>945</v>
      </c>
      <c r="B950">
        <v>5.7538034779999997E-2</v>
      </c>
      <c r="C950" s="1">
        <f t="shared" si="45"/>
        <v>2</v>
      </c>
      <c r="D950" s="15">
        <v>945</v>
      </c>
      <c r="E950" s="13">
        <f t="shared" si="46"/>
        <v>5.7538034779999997E-2</v>
      </c>
      <c r="BC950" s="13">
        <f t="shared" si="44"/>
        <v>5.7538034779999997E-2</v>
      </c>
    </row>
    <row r="951" spans="1:55" x14ac:dyDescent="0.25">
      <c r="A951" s="15">
        <v>946</v>
      </c>
      <c r="B951">
        <v>5.7276924719999997E-2</v>
      </c>
      <c r="C951" s="1">
        <f t="shared" si="45"/>
        <v>2</v>
      </c>
      <c r="D951" s="15">
        <v>946</v>
      </c>
      <c r="E951" s="13">
        <f t="shared" si="46"/>
        <v>5.7276924719999997E-2</v>
      </c>
      <c r="BC951" s="13">
        <f t="shared" si="44"/>
        <v>5.7276924719999997E-2</v>
      </c>
    </row>
    <row r="952" spans="1:55" x14ac:dyDescent="0.25">
      <c r="A952" s="15">
        <v>947</v>
      </c>
      <c r="B952">
        <v>5.7016920399999997E-2</v>
      </c>
      <c r="C952" s="1">
        <f t="shared" si="45"/>
        <v>2</v>
      </c>
      <c r="D952" s="15">
        <v>947</v>
      </c>
      <c r="E952" s="13">
        <f t="shared" si="46"/>
        <v>5.7016920399999997E-2</v>
      </c>
      <c r="BC952" s="13">
        <f t="shared" si="44"/>
        <v>5.7016920399999997E-2</v>
      </c>
    </row>
    <row r="953" spans="1:55" x14ac:dyDescent="0.25">
      <c r="A953" s="15">
        <v>948</v>
      </c>
      <c r="B953">
        <v>5.6758017919999897E-2</v>
      </c>
      <c r="C953" s="1">
        <f t="shared" si="45"/>
        <v>2</v>
      </c>
      <c r="D953" s="15">
        <v>948</v>
      </c>
      <c r="E953" s="13">
        <f t="shared" si="46"/>
        <v>5.6758017919999897E-2</v>
      </c>
      <c r="BC953" s="13">
        <f t="shared" si="44"/>
        <v>5.6758017919999897E-2</v>
      </c>
    </row>
    <row r="954" spans="1:55" x14ac:dyDescent="0.25">
      <c r="A954" s="15">
        <v>949</v>
      </c>
      <c r="B954">
        <v>5.6500213340000001E-2</v>
      </c>
      <c r="C954" s="1">
        <f t="shared" si="45"/>
        <v>2</v>
      </c>
      <c r="D954" s="15">
        <v>949</v>
      </c>
      <c r="E954" s="13">
        <f t="shared" si="46"/>
        <v>5.6500213340000001E-2</v>
      </c>
      <c r="BC954" s="13">
        <f t="shared" si="44"/>
        <v>5.6500213340000001E-2</v>
      </c>
    </row>
    <row r="955" spans="1:55" x14ac:dyDescent="0.25">
      <c r="A955" s="15">
        <v>950</v>
      </c>
      <c r="B955">
        <v>5.6243502799999998E-2</v>
      </c>
      <c r="C955" s="1">
        <f t="shared" si="45"/>
        <v>2</v>
      </c>
      <c r="D955" s="15">
        <v>950</v>
      </c>
      <c r="E955" s="13">
        <f t="shared" si="46"/>
        <v>5.6243502799999998E-2</v>
      </c>
      <c r="BC955" s="13">
        <f t="shared" si="44"/>
        <v>5.6243502799999998E-2</v>
      </c>
    </row>
    <row r="956" spans="1:55" x14ac:dyDescent="0.25">
      <c r="A956" s="15">
        <v>951</v>
      </c>
      <c r="B956">
        <v>5.5987882359999998E-2</v>
      </c>
      <c r="C956" s="1">
        <f t="shared" si="45"/>
        <v>2</v>
      </c>
      <c r="D956" s="15">
        <v>951</v>
      </c>
      <c r="E956" s="13">
        <f t="shared" si="46"/>
        <v>5.5987882359999998E-2</v>
      </c>
      <c r="BC956" s="13">
        <f t="shared" si="44"/>
        <v>5.5987882359999998E-2</v>
      </c>
    </row>
    <row r="957" spans="1:55" x14ac:dyDescent="0.25">
      <c r="A957" s="15">
        <v>952</v>
      </c>
      <c r="B957">
        <v>5.573334814E-2</v>
      </c>
      <c r="C957" s="1">
        <f t="shared" si="45"/>
        <v>2</v>
      </c>
      <c r="D957" s="15">
        <v>952</v>
      </c>
      <c r="E957" s="13">
        <f t="shared" si="46"/>
        <v>5.573334814E-2</v>
      </c>
      <c r="BC957" s="13">
        <f t="shared" si="44"/>
        <v>5.573334814E-2</v>
      </c>
    </row>
    <row r="958" spans="1:55" x14ac:dyDescent="0.25">
      <c r="A958" s="15">
        <v>953</v>
      </c>
      <c r="B958">
        <v>5.5479896239999903E-2</v>
      </c>
      <c r="C958" s="1">
        <f t="shared" si="45"/>
        <v>2</v>
      </c>
      <c r="D958" s="15">
        <v>953</v>
      </c>
      <c r="E958" s="13">
        <f t="shared" si="46"/>
        <v>5.5479896239999903E-2</v>
      </c>
      <c r="BC958" s="13">
        <f t="shared" si="44"/>
        <v>5.5479896239999903E-2</v>
      </c>
    </row>
    <row r="959" spans="1:55" x14ac:dyDescent="0.25">
      <c r="A959" s="15">
        <v>954</v>
      </c>
      <c r="B959">
        <v>5.5227522780000003E-2</v>
      </c>
      <c r="C959" s="1">
        <f t="shared" si="45"/>
        <v>2</v>
      </c>
      <c r="D959" s="15">
        <v>954</v>
      </c>
      <c r="E959" s="13">
        <f t="shared" si="46"/>
        <v>5.5227522780000003E-2</v>
      </c>
      <c r="BC959" s="13">
        <f t="shared" si="44"/>
        <v>5.5227522780000003E-2</v>
      </c>
    </row>
    <row r="960" spans="1:55" x14ac:dyDescent="0.25">
      <c r="A960" s="15">
        <v>955</v>
      </c>
      <c r="B960">
        <v>5.4976223879999897E-2</v>
      </c>
      <c r="C960" s="1">
        <f t="shared" si="45"/>
        <v>2</v>
      </c>
      <c r="D960" s="15">
        <v>955</v>
      </c>
      <c r="E960" s="13">
        <f t="shared" si="46"/>
        <v>5.4976223879999897E-2</v>
      </c>
      <c r="BC960" s="13">
        <f t="shared" si="44"/>
        <v>5.4976223879999897E-2</v>
      </c>
    </row>
    <row r="961" spans="1:55" x14ac:dyDescent="0.25">
      <c r="A961" s="15">
        <v>956</v>
      </c>
      <c r="B961">
        <v>5.4725995659999999E-2</v>
      </c>
      <c r="C961" s="1">
        <f t="shared" si="45"/>
        <v>2</v>
      </c>
      <c r="D961" s="15">
        <v>956</v>
      </c>
      <c r="E961" s="13">
        <f t="shared" si="46"/>
        <v>5.4725995659999999E-2</v>
      </c>
      <c r="BC961" s="13">
        <f t="shared" si="44"/>
        <v>5.4725995659999999E-2</v>
      </c>
    </row>
    <row r="962" spans="1:55" x14ac:dyDescent="0.25">
      <c r="A962" s="15">
        <v>957</v>
      </c>
      <c r="B962">
        <v>5.4476834279999997E-2</v>
      </c>
      <c r="C962" s="1">
        <f t="shared" si="45"/>
        <v>2</v>
      </c>
      <c r="D962" s="15">
        <v>957</v>
      </c>
      <c r="E962" s="13">
        <f t="shared" si="46"/>
        <v>5.4476834279999997E-2</v>
      </c>
      <c r="BC962" s="13">
        <f t="shared" si="44"/>
        <v>5.4476834279999997E-2</v>
      </c>
    </row>
    <row r="963" spans="1:55" x14ac:dyDescent="0.25">
      <c r="A963" s="15">
        <v>958</v>
      </c>
      <c r="B963">
        <v>5.4228735879999997E-2</v>
      </c>
      <c r="C963" s="1">
        <f t="shared" si="45"/>
        <v>2</v>
      </c>
      <c r="D963" s="15">
        <v>958</v>
      </c>
      <c r="E963" s="13">
        <f t="shared" si="46"/>
        <v>5.4228735879999997E-2</v>
      </c>
      <c r="BC963" s="13">
        <f t="shared" si="44"/>
        <v>5.4228735879999997E-2</v>
      </c>
    </row>
    <row r="964" spans="1:55" x14ac:dyDescent="0.25">
      <c r="A964" s="15">
        <v>959</v>
      </c>
      <c r="B964">
        <v>5.3981696580000002E-2</v>
      </c>
      <c r="C964" s="1">
        <f t="shared" si="45"/>
        <v>2</v>
      </c>
      <c r="D964" s="15">
        <v>959</v>
      </c>
      <c r="E964" s="13">
        <f t="shared" si="46"/>
        <v>5.3981696580000002E-2</v>
      </c>
      <c r="BC964" s="13">
        <f t="shared" si="44"/>
        <v>5.3981696580000002E-2</v>
      </c>
    </row>
    <row r="965" spans="1:55" x14ac:dyDescent="0.25">
      <c r="A965" s="15">
        <v>960</v>
      </c>
      <c r="B965">
        <v>5.3735712579999997E-2</v>
      </c>
      <c r="C965" s="1">
        <f t="shared" si="45"/>
        <v>2</v>
      </c>
      <c r="D965" s="15">
        <v>960</v>
      </c>
      <c r="E965" s="13">
        <f t="shared" si="46"/>
        <v>5.3735712579999997E-2</v>
      </c>
      <c r="BC965" s="13">
        <f t="shared" ref="BC965:BC1028" si="47">B965</f>
        <v>5.3735712579999997E-2</v>
      </c>
    </row>
    <row r="966" spans="1:55" x14ac:dyDescent="0.25">
      <c r="A966" s="15">
        <v>961</v>
      </c>
      <c r="B966">
        <v>5.3490780019999899E-2</v>
      </c>
      <c r="C966" s="1">
        <f t="shared" ref="C966:C1029" si="48">IF(ROW()-$C$4&lt;=$C$2,1,2)</f>
        <v>2</v>
      </c>
      <c r="D966" s="15">
        <v>961</v>
      </c>
      <c r="E966" s="13">
        <f t="shared" ref="E966:E1029" si="49">B966</f>
        <v>5.3490780019999899E-2</v>
      </c>
      <c r="BC966" s="13">
        <f t="shared" si="47"/>
        <v>5.3490780019999899E-2</v>
      </c>
    </row>
    <row r="967" spans="1:55" x14ac:dyDescent="0.25">
      <c r="A967" s="15">
        <v>962</v>
      </c>
      <c r="B967">
        <v>5.3246895080000002E-2</v>
      </c>
      <c r="C967" s="1">
        <f t="shared" si="48"/>
        <v>2</v>
      </c>
      <c r="D967" s="15">
        <v>962</v>
      </c>
      <c r="E967" s="13">
        <f t="shared" si="49"/>
        <v>5.3246895080000002E-2</v>
      </c>
      <c r="BC967" s="13">
        <f t="shared" si="47"/>
        <v>5.3246895080000002E-2</v>
      </c>
    </row>
    <row r="968" spans="1:55" x14ac:dyDescent="0.25">
      <c r="A968" s="15">
        <v>963</v>
      </c>
      <c r="B968">
        <v>5.3004053920000002E-2</v>
      </c>
      <c r="C968" s="1">
        <f t="shared" si="48"/>
        <v>2</v>
      </c>
      <c r="D968" s="15">
        <v>963</v>
      </c>
      <c r="E968" s="13">
        <f t="shared" si="49"/>
        <v>5.3004053920000002E-2</v>
      </c>
      <c r="BC968" s="13">
        <f t="shared" si="47"/>
        <v>5.3004053920000002E-2</v>
      </c>
    </row>
    <row r="969" spans="1:55" x14ac:dyDescent="0.25">
      <c r="A969" s="15">
        <v>964</v>
      </c>
      <c r="B969">
        <v>5.2762252739999897E-2</v>
      </c>
      <c r="C969" s="1">
        <f t="shared" si="48"/>
        <v>2</v>
      </c>
      <c r="D969" s="15">
        <v>964</v>
      </c>
      <c r="E969" s="13">
        <f t="shared" si="49"/>
        <v>5.2762252739999897E-2</v>
      </c>
      <c r="BC969" s="13">
        <f t="shared" si="47"/>
        <v>5.2762252739999897E-2</v>
      </c>
    </row>
    <row r="970" spans="1:55" x14ac:dyDescent="0.25">
      <c r="A970" s="15">
        <v>965</v>
      </c>
      <c r="B970">
        <v>5.2521487739999997E-2</v>
      </c>
      <c r="C970" s="1">
        <f t="shared" si="48"/>
        <v>2</v>
      </c>
      <c r="D970" s="15">
        <v>965</v>
      </c>
      <c r="E970" s="13">
        <f t="shared" si="49"/>
        <v>5.2521487739999997E-2</v>
      </c>
      <c r="BC970" s="13">
        <f t="shared" si="47"/>
        <v>5.2521487739999997E-2</v>
      </c>
    </row>
    <row r="971" spans="1:55" x14ac:dyDescent="0.25">
      <c r="A971" s="15">
        <v>966</v>
      </c>
      <c r="B971">
        <v>5.2281755100000001E-2</v>
      </c>
      <c r="C971" s="1">
        <f t="shared" si="48"/>
        <v>2</v>
      </c>
      <c r="D971" s="15">
        <v>966</v>
      </c>
      <c r="E971" s="13">
        <f t="shared" si="49"/>
        <v>5.2281755100000001E-2</v>
      </c>
      <c r="BC971" s="13">
        <f t="shared" si="47"/>
        <v>5.2281755100000001E-2</v>
      </c>
    </row>
    <row r="972" spans="1:55" x14ac:dyDescent="0.25">
      <c r="A972" s="15">
        <v>967</v>
      </c>
      <c r="B972">
        <v>5.2043051039999899E-2</v>
      </c>
      <c r="C972" s="1">
        <f t="shared" si="48"/>
        <v>2</v>
      </c>
      <c r="D972" s="15">
        <v>967</v>
      </c>
      <c r="E972" s="13">
        <f t="shared" si="49"/>
        <v>5.2043051039999899E-2</v>
      </c>
      <c r="BC972" s="13">
        <f t="shared" si="47"/>
        <v>5.2043051039999899E-2</v>
      </c>
    </row>
    <row r="973" spans="1:55" x14ac:dyDescent="0.25">
      <c r="A973" s="15">
        <v>968</v>
      </c>
      <c r="B973">
        <v>5.18053718E-2</v>
      </c>
      <c r="C973" s="1">
        <f t="shared" si="48"/>
        <v>2</v>
      </c>
      <c r="D973" s="15">
        <v>968</v>
      </c>
      <c r="E973" s="13">
        <f t="shared" si="49"/>
        <v>5.18053718E-2</v>
      </c>
      <c r="BC973" s="13">
        <f t="shared" si="47"/>
        <v>5.18053718E-2</v>
      </c>
    </row>
    <row r="974" spans="1:55" x14ac:dyDescent="0.25">
      <c r="A974" s="15">
        <v>969</v>
      </c>
      <c r="B974">
        <v>5.1568713559999903E-2</v>
      </c>
      <c r="C974" s="1">
        <f t="shared" si="48"/>
        <v>2</v>
      </c>
      <c r="D974" s="15">
        <v>969</v>
      </c>
      <c r="E974" s="13">
        <f t="shared" si="49"/>
        <v>5.1568713559999903E-2</v>
      </c>
      <c r="BC974" s="13">
        <f t="shared" si="47"/>
        <v>5.1568713559999903E-2</v>
      </c>
    </row>
    <row r="975" spans="1:55" x14ac:dyDescent="0.25">
      <c r="A975" s="15">
        <v>970</v>
      </c>
      <c r="B975">
        <v>5.1333072559999998E-2</v>
      </c>
      <c r="C975" s="1">
        <f t="shared" si="48"/>
        <v>2</v>
      </c>
      <c r="D975" s="15">
        <v>970</v>
      </c>
      <c r="E975" s="13">
        <f t="shared" si="49"/>
        <v>5.1333072559999998E-2</v>
      </c>
      <c r="BC975" s="13">
        <f t="shared" si="47"/>
        <v>5.1333072559999998E-2</v>
      </c>
    </row>
    <row r="976" spans="1:55" x14ac:dyDescent="0.25">
      <c r="A976" s="15">
        <v>971</v>
      </c>
      <c r="B976">
        <v>5.1098445040000003E-2</v>
      </c>
      <c r="C976" s="1">
        <f t="shared" si="48"/>
        <v>2</v>
      </c>
      <c r="D976" s="15">
        <v>971</v>
      </c>
      <c r="E976" s="13">
        <f t="shared" si="49"/>
        <v>5.1098445040000003E-2</v>
      </c>
      <c r="BC976" s="13">
        <f t="shared" si="47"/>
        <v>5.1098445040000003E-2</v>
      </c>
    </row>
    <row r="977" spans="1:55" x14ac:dyDescent="0.25">
      <c r="A977" s="15">
        <v>972</v>
      </c>
      <c r="B977">
        <v>5.0864827279999997E-2</v>
      </c>
      <c r="C977" s="1">
        <f t="shared" si="48"/>
        <v>2</v>
      </c>
      <c r="D977" s="15">
        <v>972</v>
      </c>
      <c r="E977" s="13">
        <f t="shared" si="49"/>
        <v>5.0864827279999997E-2</v>
      </c>
      <c r="BC977" s="13">
        <f t="shared" si="47"/>
        <v>5.0864827279999997E-2</v>
      </c>
    </row>
    <row r="978" spans="1:55" x14ac:dyDescent="0.25">
      <c r="A978" s="15">
        <v>973</v>
      </c>
      <c r="B978">
        <v>5.0632215479999999E-2</v>
      </c>
      <c r="C978" s="1">
        <f t="shared" si="48"/>
        <v>2</v>
      </c>
      <c r="D978" s="15">
        <v>973</v>
      </c>
      <c r="E978" s="13">
        <f t="shared" si="49"/>
        <v>5.0632215479999999E-2</v>
      </c>
      <c r="BC978" s="13">
        <f t="shared" si="47"/>
        <v>5.0632215479999999E-2</v>
      </c>
    </row>
    <row r="979" spans="1:55" x14ac:dyDescent="0.25">
      <c r="A979" s="15">
        <v>974</v>
      </c>
      <c r="B979">
        <v>5.0400605939999898E-2</v>
      </c>
      <c r="C979" s="1">
        <f t="shared" si="48"/>
        <v>2</v>
      </c>
      <c r="D979" s="15">
        <v>974</v>
      </c>
      <c r="E979" s="13">
        <f t="shared" si="49"/>
        <v>5.0400605939999898E-2</v>
      </c>
      <c r="BC979" s="13">
        <f t="shared" si="47"/>
        <v>5.0400605939999898E-2</v>
      </c>
    </row>
    <row r="980" spans="1:55" x14ac:dyDescent="0.25">
      <c r="A980" s="15">
        <v>975</v>
      </c>
      <c r="B980">
        <v>5.0169994919999898E-2</v>
      </c>
      <c r="C980" s="1">
        <f t="shared" si="48"/>
        <v>2</v>
      </c>
      <c r="D980" s="15">
        <v>975</v>
      </c>
      <c r="E980" s="13">
        <f t="shared" si="49"/>
        <v>5.0169994919999898E-2</v>
      </c>
      <c r="BC980" s="13">
        <f t="shared" si="47"/>
        <v>5.0169994919999898E-2</v>
      </c>
    </row>
    <row r="981" spans="1:55" x14ac:dyDescent="0.25">
      <c r="A981" s="15">
        <v>976</v>
      </c>
      <c r="B981">
        <v>4.9940378679999897E-2</v>
      </c>
      <c r="C981" s="1">
        <f t="shared" si="48"/>
        <v>2</v>
      </c>
      <c r="D981" s="15">
        <v>976</v>
      </c>
      <c r="E981" s="13">
        <f t="shared" si="49"/>
        <v>4.9940378679999897E-2</v>
      </c>
      <c r="BC981" s="13">
        <f t="shared" si="47"/>
        <v>4.9940378679999897E-2</v>
      </c>
    </row>
    <row r="982" spans="1:55" x14ac:dyDescent="0.25">
      <c r="A982" s="15">
        <v>977</v>
      </c>
      <c r="B982">
        <v>4.9711753519999999E-2</v>
      </c>
      <c r="C982" s="1">
        <f t="shared" si="48"/>
        <v>2</v>
      </c>
      <c r="D982" s="15">
        <v>977</v>
      </c>
      <c r="E982" s="13">
        <f t="shared" si="49"/>
        <v>4.9711753519999999E-2</v>
      </c>
      <c r="BC982" s="13">
        <f t="shared" si="47"/>
        <v>4.9711753519999999E-2</v>
      </c>
    </row>
    <row r="983" spans="1:55" x14ac:dyDescent="0.25">
      <c r="A983" s="15">
        <v>978</v>
      </c>
      <c r="B983">
        <v>4.9484115740000001E-2</v>
      </c>
      <c r="C983" s="1">
        <f t="shared" si="48"/>
        <v>2</v>
      </c>
      <c r="D983" s="15">
        <v>978</v>
      </c>
      <c r="E983" s="13">
        <f t="shared" si="49"/>
        <v>4.9484115740000001E-2</v>
      </c>
      <c r="BC983" s="13">
        <f t="shared" si="47"/>
        <v>4.9484115740000001E-2</v>
      </c>
    </row>
    <row r="984" spans="1:55" x14ac:dyDescent="0.25">
      <c r="A984" s="15">
        <v>979</v>
      </c>
      <c r="B984">
        <v>4.925746164E-2</v>
      </c>
      <c r="C984" s="1">
        <f t="shared" si="48"/>
        <v>2</v>
      </c>
      <c r="D984" s="15">
        <v>979</v>
      </c>
      <c r="E984" s="13">
        <f t="shared" si="49"/>
        <v>4.925746164E-2</v>
      </c>
      <c r="BC984" s="13">
        <f t="shared" si="47"/>
        <v>4.925746164E-2</v>
      </c>
    </row>
    <row r="985" spans="1:55" x14ac:dyDescent="0.25">
      <c r="A985" s="15">
        <v>980</v>
      </c>
      <c r="B985">
        <v>4.9031787499999903E-2</v>
      </c>
      <c r="C985" s="1">
        <f t="shared" si="48"/>
        <v>2</v>
      </c>
      <c r="D985" s="15">
        <v>980</v>
      </c>
      <c r="E985" s="13">
        <f t="shared" si="49"/>
        <v>4.9031787499999903E-2</v>
      </c>
      <c r="BC985" s="13">
        <f t="shared" si="47"/>
        <v>4.9031787499999903E-2</v>
      </c>
    </row>
    <row r="986" spans="1:55" x14ac:dyDescent="0.25">
      <c r="A986" s="15">
        <v>981</v>
      </c>
      <c r="B986">
        <v>4.8807089679999902E-2</v>
      </c>
      <c r="C986" s="1">
        <f t="shared" si="48"/>
        <v>2</v>
      </c>
      <c r="D986" s="15">
        <v>981</v>
      </c>
      <c r="E986" s="13">
        <f t="shared" si="49"/>
        <v>4.8807089679999902E-2</v>
      </c>
      <c r="BC986" s="13">
        <f t="shared" si="47"/>
        <v>4.8807089679999902E-2</v>
      </c>
    </row>
    <row r="987" spans="1:55" x14ac:dyDescent="0.25">
      <c r="A987" s="15">
        <v>982</v>
      </c>
      <c r="B987">
        <v>4.8583364480000002E-2</v>
      </c>
      <c r="C987" s="1">
        <f t="shared" si="48"/>
        <v>2</v>
      </c>
      <c r="D987" s="15">
        <v>982</v>
      </c>
      <c r="E987" s="13">
        <f t="shared" si="49"/>
        <v>4.8583364480000002E-2</v>
      </c>
      <c r="BC987" s="13">
        <f t="shared" si="47"/>
        <v>4.8583364480000002E-2</v>
      </c>
    </row>
    <row r="988" spans="1:55" x14ac:dyDescent="0.25">
      <c r="A988" s="15">
        <v>983</v>
      </c>
      <c r="B988">
        <v>4.8360608239999998E-2</v>
      </c>
      <c r="C988" s="1">
        <f t="shared" si="48"/>
        <v>2</v>
      </c>
      <c r="D988" s="15">
        <v>983</v>
      </c>
      <c r="E988" s="13">
        <f t="shared" si="49"/>
        <v>4.8360608239999998E-2</v>
      </c>
      <c r="BC988" s="13">
        <f t="shared" si="47"/>
        <v>4.8360608239999998E-2</v>
      </c>
    </row>
    <row r="989" spans="1:55" x14ac:dyDescent="0.25">
      <c r="A989" s="15">
        <v>984</v>
      </c>
      <c r="B989">
        <v>4.81388172999999E-2</v>
      </c>
      <c r="C989" s="1">
        <f t="shared" si="48"/>
        <v>2</v>
      </c>
      <c r="D989" s="15">
        <v>984</v>
      </c>
      <c r="E989" s="13">
        <f t="shared" si="49"/>
        <v>4.81388172999999E-2</v>
      </c>
      <c r="BC989" s="13">
        <f t="shared" si="47"/>
        <v>4.81388172999999E-2</v>
      </c>
    </row>
    <row r="990" spans="1:55" x14ac:dyDescent="0.25">
      <c r="A990" s="15">
        <v>985</v>
      </c>
      <c r="B990">
        <v>4.7917988019999899E-2</v>
      </c>
      <c r="C990" s="1">
        <f t="shared" si="48"/>
        <v>2</v>
      </c>
      <c r="D990" s="15">
        <v>985</v>
      </c>
      <c r="E990" s="13">
        <f t="shared" si="49"/>
        <v>4.7917988019999899E-2</v>
      </c>
      <c r="BC990" s="13">
        <f t="shared" si="47"/>
        <v>4.7917988019999899E-2</v>
      </c>
    </row>
    <row r="991" spans="1:55" x14ac:dyDescent="0.25">
      <c r="A991" s="15">
        <v>986</v>
      </c>
      <c r="B991">
        <v>4.76981167399999E-2</v>
      </c>
      <c r="C991" s="1">
        <f t="shared" si="48"/>
        <v>2</v>
      </c>
      <c r="D991" s="15">
        <v>986</v>
      </c>
      <c r="E991" s="13">
        <f t="shared" si="49"/>
        <v>4.76981167399999E-2</v>
      </c>
      <c r="BC991" s="13">
        <f t="shared" si="47"/>
        <v>4.76981167399999E-2</v>
      </c>
    </row>
    <row r="992" spans="1:55" x14ac:dyDescent="0.25">
      <c r="A992" s="15">
        <v>987</v>
      </c>
      <c r="B992">
        <v>4.7479199860000001E-2</v>
      </c>
      <c r="C992" s="1">
        <f t="shared" si="48"/>
        <v>2</v>
      </c>
      <c r="D992" s="15">
        <v>987</v>
      </c>
      <c r="E992" s="13">
        <f t="shared" si="49"/>
        <v>4.7479199860000001E-2</v>
      </c>
      <c r="BC992" s="13">
        <f t="shared" si="47"/>
        <v>4.7479199860000001E-2</v>
      </c>
    </row>
    <row r="993" spans="1:55" x14ac:dyDescent="0.25">
      <c r="A993" s="15">
        <v>988</v>
      </c>
      <c r="B993">
        <v>4.7261233739999998E-2</v>
      </c>
      <c r="C993" s="1">
        <f t="shared" si="48"/>
        <v>2</v>
      </c>
      <c r="D993" s="15">
        <v>988</v>
      </c>
      <c r="E993" s="13">
        <f t="shared" si="49"/>
        <v>4.7261233739999998E-2</v>
      </c>
      <c r="BC993" s="13">
        <f t="shared" si="47"/>
        <v>4.7261233739999998E-2</v>
      </c>
    </row>
    <row r="994" spans="1:55" x14ac:dyDescent="0.25">
      <c r="A994" s="15">
        <v>989</v>
      </c>
      <c r="B994">
        <v>4.704421474E-2</v>
      </c>
      <c r="C994" s="1">
        <f t="shared" si="48"/>
        <v>2</v>
      </c>
      <c r="D994" s="15">
        <v>989</v>
      </c>
      <c r="E994" s="13">
        <f t="shared" si="49"/>
        <v>4.704421474E-2</v>
      </c>
      <c r="BC994" s="13">
        <f t="shared" si="47"/>
        <v>4.704421474E-2</v>
      </c>
    </row>
    <row r="995" spans="1:55" x14ac:dyDescent="0.25">
      <c r="A995" s="15">
        <v>990</v>
      </c>
      <c r="B995">
        <v>4.6828139299999898E-2</v>
      </c>
      <c r="C995" s="1">
        <f t="shared" si="48"/>
        <v>2</v>
      </c>
      <c r="D995" s="15">
        <v>990</v>
      </c>
      <c r="E995" s="13">
        <f t="shared" si="49"/>
        <v>4.6828139299999898E-2</v>
      </c>
      <c r="BC995" s="13">
        <f t="shared" si="47"/>
        <v>4.6828139299999898E-2</v>
      </c>
    </row>
    <row r="996" spans="1:55" x14ac:dyDescent="0.25">
      <c r="A996" s="15">
        <v>991</v>
      </c>
      <c r="B996">
        <v>4.6613003799999997E-2</v>
      </c>
      <c r="C996" s="1">
        <f t="shared" si="48"/>
        <v>2</v>
      </c>
      <c r="D996" s="15">
        <v>991</v>
      </c>
      <c r="E996" s="13">
        <f t="shared" si="49"/>
        <v>4.6613003799999997E-2</v>
      </c>
      <c r="BC996" s="13">
        <f t="shared" si="47"/>
        <v>4.6613003799999997E-2</v>
      </c>
    </row>
    <row r="997" spans="1:55" x14ac:dyDescent="0.25">
      <c r="A997" s="15">
        <v>992</v>
      </c>
      <c r="B997">
        <v>4.6398804639999902E-2</v>
      </c>
      <c r="C997" s="1">
        <f t="shared" si="48"/>
        <v>2</v>
      </c>
      <c r="D997" s="15">
        <v>992</v>
      </c>
      <c r="E997" s="13">
        <f t="shared" si="49"/>
        <v>4.6398804639999902E-2</v>
      </c>
      <c r="BC997" s="13">
        <f t="shared" si="47"/>
        <v>4.6398804639999902E-2</v>
      </c>
    </row>
    <row r="998" spans="1:55" x14ac:dyDescent="0.25">
      <c r="A998" s="15">
        <v>993</v>
      </c>
      <c r="B998">
        <v>4.6185538239999997E-2</v>
      </c>
      <c r="C998" s="1">
        <f t="shared" si="48"/>
        <v>2</v>
      </c>
      <c r="D998" s="15">
        <v>993</v>
      </c>
      <c r="E998" s="13">
        <f t="shared" si="49"/>
        <v>4.6185538239999997E-2</v>
      </c>
      <c r="BC998" s="13">
        <f t="shared" si="47"/>
        <v>4.6185538239999997E-2</v>
      </c>
    </row>
    <row r="999" spans="1:55" x14ac:dyDescent="0.25">
      <c r="A999" s="15">
        <v>994</v>
      </c>
      <c r="B999">
        <v>4.5973201039999897E-2</v>
      </c>
      <c r="C999" s="1">
        <f t="shared" si="48"/>
        <v>2</v>
      </c>
      <c r="D999" s="15">
        <v>994</v>
      </c>
      <c r="E999" s="13">
        <f t="shared" si="49"/>
        <v>4.5973201039999897E-2</v>
      </c>
      <c r="BC999" s="13">
        <f t="shared" si="47"/>
        <v>4.5973201039999897E-2</v>
      </c>
    </row>
    <row r="1000" spans="1:55" x14ac:dyDescent="0.25">
      <c r="A1000" s="15">
        <v>995</v>
      </c>
      <c r="B1000">
        <v>4.5761789479999898E-2</v>
      </c>
      <c r="C1000" s="1">
        <f t="shared" si="48"/>
        <v>2</v>
      </c>
      <c r="D1000" s="15">
        <v>995</v>
      </c>
      <c r="E1000" s="13">
        <f t="shared" si="49"/>
        <v>4.5761789479999898E-2</v>
      </c>
      <c r="BC1000" s="13">
        <f t="shared" si="47"/>
        <v>4.5761789479999898E-2</v>
      </c>
    </row>
    <row r="1001" spans="1:55" x14ac:dyDescent="0.25">
      <c r="A1001" s="15">
        <v>996</v>
      </c>
      <c r="B1001">
        <v>4.5551299999999899E-2</v>
      </c>
      <c r="C1001" s="1">
        <f t="shared" si="48"/>
        <v>2</v>
      </c>
      <c r="D1001" s="15">
        <v>996</v>
      </c>
      <c r="E1001" s="13">
        <f t="shared" si="49"/>
        <v>4.5551299999999899E-2</v>
      </c>
      <c r="BC1001" s="13">
        <f t="shared" si="47"/>
        <v>4.5551299999999899E-2</v>
      </c>
    </row>
    <row r="1002" spans="1:55" x14ac:dyDescent="0.25">
      <c r="A1002" s="15">
        <v>997</v>
      </c>
      <c r="B1002">
        <v>4.5341729060000002E-2</v>
      </c>
      <c r="C1002" s="1">
        <f t="shared" si="48"/>
        <v>2</v>
      </c>
      <c r="D1002" s="15">
        <v>997</v>
      </c>
      <c r="E1002" s="13">
        <f t="shared" si="49"/>
        <v>4.5341729060000002E-2</v>
      </c>
      <c r="BC1002" s="13">
        <f t="shared" si="47"/>
        <v>4.5341729060000002E-2</v>
      </c>
    </row>
    <row r="1003" spans="1:55" x14ac:dyDescent="0.25">
      <c r="A1003" s="15">
        <v>998</v>
      </c>
      <c r="B1003">
        <v>4.5133073119999999E-2</v>
      </c>
      <c r="C1003" s="1">
        <f t="shared" si="48"/>
        <v>2</v>
      </c>
      <c r="D1003" s="15">
        <v>998</v>
      </c>
      <c r="E1003" s="13">
        <f t="shared" si="49"/>
        <v>4.5133073119999999E-2</v>
      </c>
      <c r="BC1003" s="13">
        <f t="shared" si="47"/>
        <v>4.5133073119999999E-2</v>
      </c>
    </row>
    <row r="1004" spans="1:55" x14ac:dyDescent="0.25">
      <c r="A1004" s="15">
        <v>999</v>
      </c>
      <c r="B1004">
        <v>4.4925328639999901E-2</v>
      </c>
      <c r="C1004" s="1">
        <f t="shared" si="48"/>
        <v>2</v>
      </c>
      <c r="D1004" s="15">
        <v>999</v>
      </c>
      <c r="E1004" s="13">
        <f t="shared" si="49"/>
        <v>4.4925328639999901E-2</v>
      </c>
      <c r="BC1004" s="13">
        <f t="shared" si="47"/>
        <v>4.4925328639999901E-2</v>
      </c>
    </row>
    <row r="1005" spans="1:55" x14ac:dyDescent="0.25">
      <c r="A1005" s="15">
        <v>1000</v>
      </c>
      <c r="B1005">
        <v>4.4718492119999897E-2</v>
      </c>
      <c r="C1005" s="1">
        <f t="shared" si="48"/>
        <v>2</v>
      </c>
      <c r="D1005" s="15">
        <v>1000</v>
      </c>
      <c r="E1005" s="13">
        <f t="shared" si="49"/>
        <v>4.4718492119999897E-2</v>
      </c>
      <c r="BC1005" s="13">
        <f t="shared" si="47"/>
        <v>4.4718492119999897E-2</v>
      </c>
    </row>
    <row r="1006" spans="1:55" x14ac:dyDescent="0.25">
      <c r="A1006" s="15">
        <v>1001</v>
      </c>
      <c r="B1006">
        <v>4.4512560039999899E-2</v>
      </c>
      <c r="C1006" s="1">
        <f t="shared" si="48"/>
        <v>2</v>
      </c>
      <c r="D1006" s="15">
        <v>1001</v>
      </c>
      <c r="E1006" s="13">
        <f t="shared" si="49"/>
        <v>4.4512560039999899E-2</v>
      </c>
      <c r="BC1006" s="13">
        <f t="shared" si="47"/>
        <v>4.4512560039999899E-2</v>
      </c>
    </row>
    <row r="1007" spans="1:55" x14ac:dyDescent="0.25">
      <c r="A1007" s="15">
        <v>1002</v>
      </c>
      <c r="B1007">
        <v>4.4307528899999997E-2</v>
      </c>
      <c r="C1007" s="1">
        <f t="shared" si="48"/>
        <v>2</v>
      </c>
      <c r="D1007" s="15">
        <v>1002</v>
      </c>
      <c r="E1007" s="13">
        <f t="shared" si="49"/>
        <v>4.4307528899999997E-2</v>
      </c>
      <c r="BC1007" s="13">
        <f t="shared" si="47"/>
        <v>4.4307528899999997E-2</v>
      </c>
    </row>
    <row r="1008" spans="1:55" x14ac:dyDescent="0.25">
      <c r="A1008" s="15">
        <v>1003</v>
      </c>
      <c r="B1008">
        <v>4.4103395219999897E-2</v>
      </c>
      <c r="C1008" s="1">
        <f t="shared" si="48"/>
        <v>2</v>
      </c>
      <c r="D1008" s="15">
        <v>1003</v>
      </c>
      <c r="E1008" s="13">
        <f t="shared" si="49"/>
        <v>4.4103395219999897E-2</v>
      </c>
      <c r="BC1008" s="13">
        <f t="shared" si="47"/>
        <v>4.4103395219999897E-2</v>
      </c>
    </row>
    <row r="1009" spans="1:55" x14ac:dyDescent="0.25">
      <c r="A1009" s="15">
        <v>1004</v>
      </c>
      <c r="B1009">
        <v>4.3900155499999899E-2</v>
      </c>
      <c r="C1009" s="1">
        <f t="shared" si="48"/>
        <v>2</v>
      </c>
      <c r="D1009" s="15">
        <v>1004</v>
      </c>
      <c r="E1009" s="13">
        <f t="shared" si="49"/>
        <v>4.3900155499999899E-2</v>
      </c>
      <c r="BC1009" s="13">
        <f t="shared" si="47"/>
        <v>4.3900155499999899E-2</v>
      </c>
    </row>
    <row r="1010" spans="1:55" x14ac:dyDescent="0.25">
      <c r="A1010" s="15">
        <v>1005</v>
      </c>
      <c r="B1010">
        <v>4.3697806259999999E-2</v>
      </c>
      <c r="C1010" s="1">
        <f t="shared" si="48"/>
        <v>2</v>
      </c>
      <c r="D1010" s="15">
        <v>1005</v>
      </c>
      <c r="E1010" s="13">
        <f t="shared" si="49"/>
        <v>4.3697806259999999E-2</v>
      </c>
      <c r="BC1010" s="13">
        <f t="shared" si="47"/>
        <v>4.3697806259999999E-2</v>
      </c>
    </row>
    <row r="1011" spans="1:55" x14ac:dyDescent="0.25">
      <c r="A1011" s="15">
        <v>1006</v>
      </c>
      <c r="B1011">
        <v>4.3496344059999997E-2</v>
      </c>
      <c r="C1011" s="1">
        <f t="shared" si="48"/>
        <v>2</v>
      </c>
      <c r="D1011" s="15">
        <v>1006</v>
      </c>
      <c r="E1011" s="13">
        <f t="shared" si="49"/>
        <v>4.3496344059999997E-2</v>
      </c>
      <c r="BC1011" s="13">
        <f t="shared" si="47"/>
        <v>4.3496344059999997E-2</v>
      </c>
    </row>
    <row r="1012" spans="1:55" x14ac:dyDescent="0.25">
      <c r="A1012" s="15">
        <v>1007</v>
      </c>
      <c r="B1012">
        <v>4.3295765440000002E-2</v>
      </c>
      <c r="C1012" s="1">
        <f t="shared" si="48"/>
        <v>2</v>
      </c>
      <c r="D1012" s="15">
        <v>1007</v>
      </c>
      <c r="E1012" s="13">
        <f t="shared" si="49"/>
        <v>4.3295765440000002E-2</v>
      </c>
      <c r="BC1012" s="13">
        <f t="shared" si="47"/>
        <v>4.3295765440000002E-2</v>
      </c>
    </row>
    <row r="1013" spans="1:55" x14ac:dyDescent="0.25">
      <c r="A1013" s="15">
        <v>1008</v>
      </c>
      <c r="B1013">
        <v>4.3096066959999998E-2</v>
      </c>
      <c r="C1013" s="1">
        <f t="shared" si="48"/>
        <v>2</v>
      </c>
      <c r="D1013" s="15">
        <v>1008</v>
      </c>
      <c r="E1013" s="13">
        <f t="shared" si="49"/>
        <v>4.3096066959999998E-2</v>
      </c>
      <c r="BC1013" s="13">
        <f t="shared" si="47"/>
        <v>4.3096066959999998E-2</v>
      </c>
    </row>
    <row r="1014" spans="1:55" x14ac:dyDescent="0.25">
      <c r="A1014" s="15">
        <v>1009</v>
      </c>
      <c r="B1014">
        <v>4.2897245139999901E-2</v>
      </c>
      <c r="C1014" s="1">
        <f t="shared" si="48"/>
        <v>2</v>
      </c>
      <c r="D1014" s="15">
        <v>1009</v>
      </c>
      <c r="E1014" s="13">
        <f t="shared" si="49"/>
        <v>4.2897245139999901E-2</v>
      </c>
      <c r="BC1014" s="13">
        <f t="shared" si="47"/>
        <v>4.2897245139999901E-2</v>
      </c>
    </row>
    <row r="1015" spans="1:55" x14ac:dyDescent="0.25">
      <c r="A1015" s="15">
        <v>1010</v>
      </c>
      <c r="B1015">
        <v>4.2699296599999999E-2</v>
      </c>
      <c r="C1015" s="1">
        <f t="shared" si="48"/>
        <v>2</v>
      </c>
      <c r="D1015" s="15">
        <v>1010</v>
      </c>
      <c r="E1015" s="13">
        <f t="shared" si="49"/>
        <v>4.2699296599999999E-2</v>
      </c>
      <c r="BC1015" s="13">
        <f t="shared" si="47"/>
        <v>4.2699296599999999E-2</v>
      </c>
    </row>
    <row r="1016" spans="1:55" x14ac:dyDescent="0.25">
      <c r="A1016" s="15">
        <v>1011</v>
      </c>
      <c r="B1016">
        <v>4.2502217919999898E-2</v>
      </c>
      <c r="C1016" s="1">
        <f t="shared" si="48"/>
        <v>2</v>
      </c>
      <c r="D1016" s="15">
        <v>1011</v>
      </c>
      <c r="E1016" s="13">
        <f t="shared" si="49"/>
        <v>4.2502217919999898E-2</v>
      </c>
      <c r="BC1016" s="13">
        <f t="shared" si="47"/>
        <v>4.2502217919999898E-2</v>
      </c>
    </row>
    <row r="1017" spans="1:55" x14ac:dyDescent="0.25">
      <c r="A1017" s="15">
        <v>1012</v>
      </c>
      <c r="B1017">
        <v>4.2306005659999903E-2</v>
      </c>
      <c r="C1017" s="1">
        <f t="shared" si="48"/>
        <v>2</v>
      </c>
      <c r="D1017" s="15">
        <v>1012</v>
      </c>
      <c r="E1017" s="13">
        <f t="shared" si="49"/>
        <v>4.2306005659999903E-2</v>
      </c>
      <c r="BC1017" s="13">
        <f t="shared" si="47"/>
        <v>4.2306005659999903E-2</v>
      </c>
    </row>
    <row r="1018" spans="1:55" x14ac:dyDescent="0.25">
      <c r="A1018" s="15">
        <v>1013</v>
      </c>
      <c r="B1018">
        <v>4.2110656419999899E-2</v>
      </c>
      <c r="C1018" s="1">
        <f t="shared" si="48"/>
        <v>2</v>
      </c>
      <c r="D1018" s="15">
        <v>1013</v>
      </c>
      <c r="E1018" s="13">
        <f t="shared" si="49"/>
        <v>4.2110656419999899E-2</v>
      </c>
      <c r="BC1018" s="13">
        <f t="shared" si="47"/>
        <v>4.2110656419999899E-2</v>
      </c>
    </row>
    <row r="1019" spans="1:55" x14ac:dyDescent="0.25">
      <c r="A1019" s="15">
        <v>1014</v>
      </c>
      <c r="B1019">
        <v>4.1916166839999998E-2</v>
      </c>
      <c r="C1019" s="1">
        <f t="shared" si="48"/>
        <v>2</v>
      </c>
      <c r="D1019" s="15">
        <v>1014</v>
      </c>
      <c r="E1019" s="13">
        <f t="shared" si="49"/>
        <v>4.1916166839999998E-2</v>
      </c>
      <c r="BC1019" s="13">
        <f t="shared" si="47"/>
        <v>4.1916166839999998E-2</v>
      </c>
    </row>
    <row r="1020" spans="1:55" x14ac:dyDescent="0.25">
      <c r="A1020" s="15">
        <v>1015</v>
      </c>
      <c r="B1020">
        <v>4.1722533540000002E-2</v>
      </c>
      <c r="C1020" s="1">
        <f t="shared" si="48"/>
        <v>2</v>
      </c>
      <c r="D1020" s="15">
        <v>1015</v>
      </c>
      <c r="E1020" s="13">
        <f t="shared" si="49"/>
        <v>4.1722533540000002E-2</v>
      </c>
      <c r="BC1020" s="13">
        <f t="shared" si="47"/>
        <v>4.1722533540000002E-2</v>
      </c>
    </row>
    <row r="1021" spans="1:55" x14ac:dyDescent="0.25">
      <c r="A1021" s="15">
        <v>1016</v>
      </c>
      <c r="B1021">
        <v>4.1529753099999997E-2</v>
      </c>
      <c r="C1021" s="1">
        <f t="shared" si="48"/>
        <v>2</v>
      </c>
      <c r="D1021" s="15">
        <v>1016</v>
      </c>
      <c r="E1021" s="13">
        <f t="shared" si="49"/>
        <v>4.1529753099999997E-2</v>
      </c>
      <c r="BC1021" s="13">
        <f t="shared" si="47"/>
        <v>4.1529753099999997E-2</v>
      </c>
    </row>
    <row r="1022" spans="1:55" x14ac:dyDescent="0.25">
      <c r="A1022" s="15">
        <v>1017</v>
      </c>
      <c r="B1022">
        <v>4.1337822199999999E-2</v>
      </c>
      <c r="C1022" s="1">
        <f t="shared" si="48"/>
        <v>2</v>
      </c>
      <c r="D1022" s="15">
        <v>1017</v>
      </c>
      <c r="E1022" s="13">
        <f t="shared" si="49"/>
        <v>4.1337822199999999E-2</v>
      </c>
      <c r="BC1022" s="13">
        <f t="shared" si="47"/>
        <v>4.1337822199999999E-2</v>
      </c>
    </row>
    <row r="1023" spans="1:55" x14ac:dyDescent="0.25">
      <c r="A1023" s="15">
        <v>1018</v>
      </c>
      <c r="B1023">
        <v>4.1146737479999897E-2</v>
      </c>
      <c r="C1023" s="1">
        <f t="shared" si="48"/>
        <v>2</v>
      </c>
      <c r="D1023" s="15">
        <v>1018</v>
      </c>
      <c r="E1023" s="13">
        <f t="shared" si="49"/>
        <v>4.1146737479999897E-2</v>
      </c>
      <c r="BC1023" s="13">
        <f t="shared" si="47"/>
        <v>4.1146737479999897E-2</v>
      </c>
    </row>
    <row r="1024" spans="1:55" x14ac:dyDescent="0.25">
      <c r="A1024" s="15">
        <v>1019</v>
      </c>
      <c r="B1024">
        <v>4.0956495599999997E-2</v>
      </c>
      <c r="C1024" s="1">
        <f t="shared" si="48"/>
        <v>2</v>
      </c>
      <c r="D1024" s="15">
        <v>1019</v>
      </c>
      <c r="E1024" s="13">
        <f t="shared" si="49"/>
        <v>4.0956495599999997E-2</v>
      </c>
      <c r="BC1024" s="13">
        <f t="shared" si="47"/>
        <v>4.0956495599999997E-2</v>
      </c>
    </row>
    <row r="1025" spans="1:55" x14ac:dyDescent="0.25">
      <c r="A1025" s="15">
        <v>1020</v>
      </c>
      <c r="B1025">
        <v>4.07670932E-2</v>
      </c>
      <c r="C1025" s="1">
        <f t="shared" si="48"/>
        <v>2</v>
      </c>
      <c r="D1025" s="15">
        <v>1020</v>
      </c>
      <c r="E1025" s="13">
        <f t="shared" si="49"/>
        <v>4.07670932E-2</v>
      </c>
      <c r="BC1025" s="13">
        <f t="shared" si="47"/>
        <v>4.07670932E-2</v>
      </c>
    </row>
    <row r="1026" spans="1:55" x14ac:dyDescent="0.25">
      <c r="A1026" s="15">
        <v>1021</v>
      </c>
      <c r="B1026">
        <v>4.0578526979999897E-2</v>
      </c>
      <c r="C1026" s="1">
        <f t="shared" si="48"/>
        <v>2</v>
      </c>
      <c r="D1026" s="15">
        <v>1021</v>
      </c>
      <c r="E1026" s="13">
        <f t="shared" si="49"/>
        <v>4.0578526979999897E-2</v>
      </c>
      <c r="BC1026" s="13">
        <f t="shared" si="47"/>
        <v>4.0578526979999897E-2</v>
      </c>
    </row>
    <row r="1027" spans="1:55" x14ac:dyDescent="0.25">
      <c r="A1027" s="15">
        <v>1022</v>
      </c>
      <c r="B1027">
        <v>4.0390793600000002E-2</v>
      </c>
      <c r="C1027" s="1">
        <f t="shared" si="48"/>
        <v>2</v>
      </c>
      <c r="D1027" s="15">
        <v>1022</v>
      </c>
      <c r="E1027" s="13">
        <f t="shared" si="49"/>
        <v>4.0390793600000002E-2</v>
      </c>
      <c r="BC1027" s="13">
        <f t="shared" si="47"/>
        <v>4.0390793600000002E-2</v>
      </c>
    </row>
    <row r="1028" spans="1:55" x14ac:dyDescent="0.25">
      <c r="A1028" s="15">
        <v>1023</v>
      </c>
      <c r="B1028">
        <v>4.0203889780000002E-2</v>
      </c>
      <c r="C1028" s="1">
        <f t="shared" si="48"/>
        <v>2</v>
      </c>
      <c r="D1028" s="15">
        <v>1023</v>
      </c>
      <c r="E1028" s="13">
        <f t="shared" si="49"/>
        <v>4.0203889780000002E-2</v>
      </c>
      <c r="BC1028" s="13">
        <f t="shared" si="47"/>
        <v>4.0203889780000002E-2</v>
      </c>
    </row>
    <row r="1029" spans="1:55" x14ac:dyDescent="0.25">
      <c r="A1029" s="15">
        <v>1024</v>
      </c>
      <c r="B1029">
        <v>4.0017812219999997E-2</v>
      </c>
      <c r="C1029" s="1">
        <f t="shared" si="48"/>
        <v>2</v>
      </c>
      <c r="D1029" s="15">
        <v>1024</v>
      </c>
      <c r="E1029" s="13">
        <f t="shared" si="49"/>
        <v>4.0017812219999997E-2</v>
      </c>
      <c r="BC1029" s="13">
        <f t="shared" ref="BC1029:BC1092" si="50">B1029</f>
        <v>4.0017812219999997E-2</v>
      </c>
    </row>
    <row r="1030" spans="1:55" x14ac:dyDescent="0.25">
      <c r="A1030" s="15">
        <v>1025</v>
      </c>
      <c r="B1030">
        <v>3.9832557599999999E-2</v>
      </c>
      <c r="C1030" s="1">
        <f t="shared" ref="C1030:C1093" si="51">IF(ROW()-$C$4&lt;=$C$2,1,2)</f>
        <v>2</v>
      </c>
      <c r="D1030" s="15">
        <v>1025</v>
      </c>
      <c r="E1030" s="13">
        <f t="shared" ref="E1030:E1093" si="52">B1030</f>
        <v>3.9832557599999999E-2</v>
      </c>
      <c r="BC1030" s="13">
        <f t="shared" si="50"/>
        <v>3.9832557599999999E-2</v>
      </c>
    </row>
    <row r="1031" spans="1:55" x14ac:dyDescent="0.25">
      <c r="A1031" s="15">
        <v>1026</v>
      </c>
      <c r="B1031">
        <v>3.9648122679999898E-2</v>
      </c>
      <c r="C1031" s="1">
        <f t="shared" si="51"/>
        <v>2</v>
      </c>
      <c r="D1031" s="15">
        <v>1026</v>
      </c>
      <c r="E1031" s="13">
        <f t="shared" si="52"/>
        <v>3.9648122679999898E-2</v>
      </c>
      <c r="BC1031" s="13">
        <f t="shared" si="50"/>
        <v>3.9648122679999898E-2</v>
      </c>
    </row>
    <row r="1032" spans="1:55" x14ac:dyDescent="0.25">
      <c r="A1032" s="15">
        <v>1027</v>
      </c>
      <c r="B1032">
        <v>3.9464504179999998E-2</v>
      </c>
      <c r="C1032" s="1">
        <f t="shared" si="51"/>
        <v>2</v>
      </c>
      <c r="D1032" s="15">
        <v>1027</v>
      </c>
      <c r="E1032" s="13">
        <f t="shared" si="52"/>
        <v>3.9464504179999998E-2</v>
      </c>
      <c r="BC1032" s="13">
        <f t="shared" si="50"/>
        <v>3.9464504179999998E-2</v>
      </c>
    </row>
    <row r="1033" spans="1:55" x14ac:dyDescent="0.25">
      <c r="A1033" s="15">
        <v>1028</v>
      </c>
      <c r="B1033">
        <v>3.9281698839999997E-2</v>
      </c>
      <c r="C1033" s="1">
        <f t="shared" si="51"/>
        <v>2</v>
      </c>
      <c r="D1033" s="15">
        <v>1028</v>
      </c>
      <c r="E1033" s="13">
        <f t="shared" si="52"/>
        <v>3.9281698839999997E-2</v>
      </c>
      <c r="BC1033" s="13">
        <f t="shared" si="50"/>
        <v>3.9281698839999997E-2</v>
      </c>
    </row>
    <row r="1034" spans="1:55" x14ac:dyDescent="0.25">
      <c r="A1034" s="15">
        <v>1029</v>
      </c>
      <c r="B1034">
        <v>3.9099703399999998E-2</v>
      </c>
      <c r="C1034" s="1">
        <f t="shared" si="51"/>
        <v>2</v>
      </c>
      <c r="D1034" s="15">
        <v>1029</v>
      </c>
      <c r="E1034" s="13">
        <f t="shared" si="52"/>
        <v>3.9099703399999998E-2</v>
      </c>
      <c r="BC1034" s="13">
        <f t="shared" si="50"/>
        <v>3.9099703399999998E-2</v>
      </c>
    </row>
    <row r="1035" spans="1:55" x14ac:dyDescent="0.25">
      <c r="A1035" s="15">
        <v>1030</v>
      </c>
      <c r="B1035">
        <v>3.8918514619999997E-2</v>
      </c>
      <c r="C1035" s="1">
        <f t="shared" si="51"/>
        <v>2</v>
      </c>
      <c r="D1035" s="15">
        <v>1030</v>
      </c>
      <c r="E1035" s="13">
        <f t="shared" si="52"/>
        <v>3.8918514619999997E-2</v>
      </c>
      <c r="BC1035" s="13">
        <f t="shared" si="50"/>
        <v>3.8918514619999997E-2</v>
      </c>
    </row>
    <row r="1036" spans="1:55" x14ac:dyDescent="0.25">
      <c r="A1036" s="15">
        <v>1031</v>
      </c>
      <c r="B1036">
        <v>3.87381293E-2</v>
      </c>
      <c r="C1036" s="1">
        <f t="shared" si="51"/>
        <v>2</v>
      </c>
      <c r="D1036" s="15">
        <v>1031</v>
      </c>
      <c r="E1036" s="13">
        <f t="shared" si="52"/>
        <v>3.87381293E-2</v>
      </c>
      <c r="BC1036" s="13">
        <f t="shared" si="50"/>
        <v>3.87381293E-2</v>
      </c>
    </row>
    <row r="1037" spans="1:55" x14ac:dyDescent="0.25">
      <c r="A1037" s="15">
        <v>1032</v>
      </c>
      <c r="B1037">
        <v>3.8558544180000001E-2</v>
      </c>
      <c r="C1037" s="1">
        <f t="shared" si="51"/>
        <v>2</v>
      </c>
      <c r="D1037" s="15">
        <v>1032</v>
      </c>
      <c r="E1037" s="13">
        <f t="shared" si="52"/>
        <v>3.8558544180000001E-2</v>
      </c>
      <c r="BC1037" s="13">
        <f t="shared" si="50"/>
        <v>3.8558544180000001E-2</v>
      </c>
    </row>
    <row r="1038" spans="1:55" x14ac:dyDescent="0.25">
      <c r="A1038" s="15">
        <v>1033</v>
      </c>
      <c r="B1038">
        <v>3.8379756080000001E-2</v>
      </c>
      <c r="C1038" s="1">
        <f t="shared" si="51"/>
        <v>2</v>
      </c>
      <c r="D1038" s="15">
        <v>1033</v>
      </c>
      <c r="E1038" s="13">
        <f t="shared" si="52"/>
        <v>3.8379756080000001E-2</v>
      </c>
      <c r="BC1038" s="13">
        <f t="shared" si="50"/>
        <v>3.8379756080000001E-2</v>
      </c>
    </row>
    <row r="1039" spans="1:55" x14ac:dyDescent="0.25">
      <c r="A1039" s="15">
        <v>1034</v>
      </c>
      <c r="B1039">
        <v>3.8201761759999897E-2</v>
      </c>
      <c r="C1039" s="1">
        <f t="shared" si="51"/>
        <v>2</v>
      </c>
      <c r="D1039" s="15">
        <v>1034</v>
      </c>
      <c r="E1039" s="13">
        <f t="shared" si="52"/>
        <v>3.8201761759999897E-2</v>
      </c>
      <c r="BC1039" s="13">
        <f t="shared" si="50"/>
        <v>3.8201761759999897E-2</v>
      </c>
    </row>
    <row r="1040" spans="1:55" x14ac:dyDescent="0.25">
      <c r="A1040" s="15">
        <v>1035</v>
      </c>
      <c r="B1040">
        <v>3.802455808E-2</v>
      </c>
      <c r="C1040" s="1">
        <f t="shared" si="51"/>
        <v>2</v>
      </c>
      <c r="D1040" s="15">
        <v>1035</v>
      </c>
      <c r="E1040" s="13">
        <f t="shared" si="52"/>
        <v>3.802455808E-2</v>
      </c>
      <c r="BC1040" s="13">
        <f t="shared" si="50"/>
        <v>3.802455808E-2</v>
      </c>
    </row>
    <row r="1041" spans="1:55" x14ac:dyDescent="0.25">
      <c r="A1041" s="15">
        <v>1036</v>
      </c>
      <c r="B1041">
        <v>3.7848141799999999E-2</v>
      </c>
      <c r="C1041" s="1">
        <f t="shared" si="51"/>
        <v>2</v>
      </c>
      <c r="D1041" s="15">
        <v>1036</v>
      </c>
      <c r="E1041" s="13">
        <f t="shared" si="52"/>
        <v>3.7848141799999999E-2</v>
      </c>
      <c r="BC1041" s="13">
        <f t="shared" si="50"/>
        <v>3.7848141799999999E-2</v>
      </c>
    </row>
    <row r="1042" spans="1:55" x14ac:dyDescent="0.25">
      <c r="A1042" s="15">
        <v>1037</v>
      </c>
      <c r="B1042">
        <v>3.7672509799999997E-2</v>
      </c>
      <c r="C1042" s="1">
        <f t="shared" si="51"/>
        <v>2</v>
      </c>
      <c r="D1042" s="15">
        <v>1037</v>
      </c>
      <c r="E1042" s="13">
        <f t="shared" si="52"/>
        <v>3.7672509799999997E-2</v>
      </c>
      <c r="BC1042" s="13">
        <f t="shared" si="50"/>
        <v>3.7672509799999997E-2</v>
      </c>
    </row>
    <row r="1043" spans="1:55" x14ac:dyDescent="0.25">
      <c r="A1043" s="15">
        <v>1038</v>
      </c>
      <c r="B1043">
        <v>3.749765888E-2</v>
      </c>
      <c r="C1043" s="1">
        <f t="shared" si="51"/>
        <v>2</v>
      </c>
      <c r="D1043" s="15">
        <v>1038</v>
      </c>
      <c r="E1043" s="13">
        <f t="shared" si="52"/>
        <v>3.749765888E-2</v>
      </c>
      <c r="BC1043" s="13">
        <f t="shared" si="50"/>
        <v>3.749765888E-2</v>
      </c>
    </row>
    <row r="1044" spans="1:55" x14ac:dyDescent="0.25">
      <c r="A1044" s="15">
        <v>1039</v>
      </c>
      <c r="B1044">
        <v>3.7323585899999998E-2</v>
      </c>
      <c r="C1044" s="1">
        <f t="shared" si="51"/>
        <v>2</v>
      </c>
      <c r="D1044" s="15">
        <v>1039</v>
      </c>
      <c r="E1044" s="13">
        <f t="shared" si="52"/>
        <v>3.7323585899999998E-2</v>
      </c>
      <c r="BC1044" s="13">
        <f t="shared" si="50"/>
        <v>3.7323585899999998E-2</v>
      </c>
    </row>
    <row r="1045" spans="1:55" x14ac:dyDescent="0.25">
      <c r="A1045" s="15">
        <v>1040</v>
      </c>
      <c r="B1045">
        <v>3.7150287719999897E-2</v>
      </c>
      <c r="C1045" s="1">
        <f t="shared" si="51"/>
        <v>2</v>
      </c>
      <c r="D1045" s="15">
        <v>1040</v>
      </c>
      <c r="E1045" s="13">
        <f t="shared" si="52"/>
        <v>3.7150287719999897E-2</v>
      </c>
      <c r="BC1045" s="13">
        <f t="shared" si="50"/>
        <v>3.7150287719999897E-2</v>
      </c>
    </row>
    <row r="1046" spans="1:55" x14ac:dyDescent="0.25">
      <c r="A1046" s="15">
        <v>1041</v>
      </c>
      <c r="B1046">
        <v>3.6977761199999903E-2</v>
      </c>
      <c r="C1046" s="1">
        <f t="shared" si="51"/>
        <v>2</v>
      </c>
      <c r="D1046" s="15">
        <v>1041</v>
      </c>
      <c r="E1046" s="13">
        <f t="shared" si="52"/>
        <v>3.6977761199999903E-2</v>
      </c>
      <c r="BC1046" s="13">
        <f t="shared" si="50"/>
        <v>3.6977761199999903E-2</v>
      </c>
    </row>
    <row r="1047" spans="1:55" x14ac:dyDescent="0.25">
      <c r="A1047" s="15">
        <v>1042</v>
      </c>
      <c r="B1047">
        <v>3.68060032E-2</v>
      </c>
      <c r="C1047" s="1">
        <f t="shared" si="51"/>
        <v>2</v>
      </c>
      <c r="D1047" s="15">
        <v>1042</v>
      </c>
      <c r="E1047" s="13">
        <f t="shared" si="52"/>
        <v>3.68060032E-2</v>
      </c>
      <c r="BC1047" s="13">
        <f t="shared" si="50"/>
        <v>3.68060032E-2</v>
      </c>
    </row>
    <row r="1048" spans="1:55" x14ac:dyDescent="0.25">
      <c r="A1048" s="15">
        <v>1043</v>
      </c>
      <c r="B1048">
        <v>3.6635010619999998E-2</v>
      </c>
      <c r="C1048" s="1">
        <f t="shared" si="51"/>
        <v>2</v>
      </c>
      <c r="D1048" s="15">
        <v>1043</v>
      </c>
      <c r="E1048" s="13">
        <f t="shared" si="52"/>
        <v>3.6635010619999998E-2</v>
      </c>
      <c r="BC1048" s="13">
        <f t="shared" si="50"/>
        <v>3.6635010619999998E-2</v>
      </c>
    </row>
    <row r="1049" spans="1:55" x14ac:dyDescent="0.25">
      <c r="A1049" s="15">
        <v>1044</v>
      </c>
      <c r="B1049">
        <v>3.6464780359999997E-2</v>
      </c>
      <c r="C1049" s="1">
        <f t="shared" si="51"/>
        <v>2</v>
      </c>
      <c r="D1049" s="15">
        <v>1044</v>
      </c>
      <c r="E1049" s="13">
        <f t="shared" si="52"/>
        <v>3.6464780359999997E-2</v>
      </c>
      <c r="BC1049" s="13">
        <f t="shared" si="50"/>
        <v>3.6464780359999997E-2</v>
      </c>
    </row>
    <row r="1050" spans="1:55" x14ac:dyDescent="0.25">
      <c r="A1050" s="15">
        <v>1045</v>
      </c>
      <c r="B1050">
        <v>3.6295309319999997E-2</v>
      </c>
      <c r="C1050" s="1">
        <f t="shared" si="51"/>
        <v>2</v>
      </c>
      <c r="D1050" s="15">
        <v>1045</v>
      </c>
      <c r="E1050" s="13">
        <f t="shared" si="52"/>
        <v>3.6295309319999997E-2</v>
      </c>
      <c r="BC1050" s="13">
        <f t="shared" si="50"/>
        <v>3.6295309319999997E-2</v>
      </c>
    </row>
    <row r="1051" spans="1:55" x14ac:dyDescent="0.25">
      <c r="A1051" s="15">
        <v>1046</v>
      </c>
      <c r="B1051">
        <v>3.6126594399999899E-2</v>
      </c>
      <c r="C1051" s="1">
        <f t="shared" si="51"/>
        <v>2</v>
      </c>
      <c r="D1051" s="15">
        <v>1046</v>
      </c>
      <c r="E1051" s="13">
        <f t="shared" si="52"/>
        <v>3.6126594399999899E-2</v>
      </c>
      <c r="BC1051" s="13">
        <f t="shared" si="50"/>
        <v>3.6126594399999899E-2</v>
      </c>
    </row>
    <row r="1052" spans="1:55" x14ac:dyDescent="0.25">
      <c r="A1052" s="15">
        <v>1047</v>
      </c>
      <c r="B1052">
        <v>3.595863254E-2</v>
      </c>
      <c r="C1052" s="1">
        <f t="shared" si="51"/>
        <v>2</v>
      </c>
      <c r="D1052" s="15">
        <v>1047</v>
      </c>
      <c r="E1052" s="13">
        <f t="shared" si="52"/>
        <v>3.595863254E-2</v>
      </c>
      <c r="BC1052" s="13">
        <f t="shared" si="50"/>
        <v>3.595863254E-2</v>
      </c>
    </row>
    <row r="1053" spans="1:55" x14ac:dyDescent="0.25">
      <c r="A1053" s="15">
        <v>1048</v>
      </c>
      <c r="B1053">
        <v>3.5791420659999899E-2</v>
      </c>
      <c r="C1053" s="1">
        <f t="shared" si="51"/>
        <v>2</v>
      </c>
      <c r="D1053" s="15">
        <v>1048</v>
      </c>
      <c r="E1053" s="13">
        <f t="shared" si="52"/>
        <v>3.5791420659999899E-2</v>
      </c>
      <c r="BC1053" s="13">
        <f t="shared" si="50"/>
        <v>3.5791420659999899E-2</v>
      </c>
    </row>
    <row r="1054" spans="1:55" x14ac:dyDescent="0.25">
      <c r="A1054" s="15">
        <v>1049</v>
      </c>
      <c r="B1054">
        <v>3.5624955699999898E-2</v>
      </c>
      <c r="C1054" s="1">
        <f t="shared" si="51"/>
        <v>2</v>
      </c>
      <c r="D1054" s="15">
        <v>1049</v>
      </c>
      <c r="E1054" s="13">
        <f t="shared" si="52"/>
        <v>3.5624955699999898E-2</v>
      </c>
      <c r="BC1054" s="13">
        <f t="shared" si="50"/>
        <v>3.5624955699999898E-2</v>
      </c>
    </row>
    <row r="1055" spans="1:55" x14ac:dyDescent="0.25">
      <c r="A1055" s="15">
        <v>1050</v>
      </c>
      <c r="B1055">
        <v>3.5459234620000002E-2</v>
      </c>
      <c r="C1055" s="1">
        <f t="shared" si="51"/>
        <v>2</v>
      </c>
      <c r="D1055" s="15">
        <v>1050</v>
      </c>
      <c r="E1055" s="13">
        <f t="shared" si="52"/>
        <v>3.5459234620000002E-2</v>
      </c>
      <c r="BC1055" s="13">
        <f t="shared" si="50"/>
        <v>3.5459234620000002E-2</v>
      </c>
    </row>
    <row r="1056" spans="1:55" x14ac:dyDescent="0.25">
      <c r="A1056" s="15">
        <v>1051</v>
      </c>
      <c r="B1056">
        <v>3.5294254399999898E-2</v>
      </c>
      <c r="C1056" s="1">
        <f t="shared" si="51"/>
        <v>2</v>
      </c>
      <c r="D1056" s="15">
        <v>1051</v>
      </c>
      <c r="E1056" s="13">
        <f t="shared" si="52"/>
        <v>3.5294254399999898E-2</v>
      </c>
      <c r="BC1056" s="13">
        <f t="shared" si="50"/>
        <v>3.5294254399999898E-2</v>
      </c>
    </row>
    <row r="1057" spans="1:55" x14ac:dyDescent="0.25">
      <c r="A1057" s="15">
        <v>1052</v>
      </c>
      <c r="B1057">
        <v>3.5130011959999999E-2</v>
      </c>
      <c r="C1057" s="1">
        <f t="shared" si="51"/>
        <v>2</v>
      </c>
      <c r="D1057" s="15">
        <v>1052</v>
      </c>
      <c r="E1057" s="13">
        <f t="shared" si="52"/>
        <v>3.5130011959999999E-2</v>
      </c>
      <c r="BC1057" s="13">
        <f t="shared" si="50"/>
        <v>3.5130011959999999E-2</v>
      </c>
    </row>
    <row r="1058" spans="1:55" x14ac:dyDescent="0.25">
      <c r="A1058" s="15">
        <v>1053</v>
      </c>
      <c r="B1058">
        <v>3.4966504339999899E-2</v>
      </c>
      <c r="C1058" s="1">
        <f t="shared" si="51"/>
        <v>2</v>
      </c>
      <c r="D1058" s="15">
        <v>1053</v>
      </c>
      <c r="E1058" s="13">
        <f t="shared" si="52"/>
        <v>3.4966504339999899E-2</v>
      </c>
      <c r="BC1058" s="13">
        <f t="shared" si="50"/>
        <v>3.4966504339999899E-2</v>
      </c>
    </row>
    <row r="1059" spans="1:55" x14ac:dyDescent="0.25">
      <c r="A1059" s="15">
        <v>1054</v>
      </c>
      <c r="B1059">
        <v>3.4803728479999997E-2</v>
      </c>
      <c r="C1059" s="1">
        <f t="shared" si="51"/>
        <v>2</v>
      </c>
      <c r="D1059" s="15">
        <v>1054</v>
      </c>
      <c r="E1059" s="13">
        <f t="shared" si="52"/>
        <v>3.4803728479999997E-2</v>
      </c>
      <c r="BC1059" s="13">
        <f t="shared" si="50"/>
        <v>3.4803728479999997E-2</v>
      </c>
    </row>
    <row r="1060" spans="1:55" x14ac:dyDescent="0.25">
      <c r="A1060" s="15">
        <v>1055</v>
      </c>
      <c r="B1060">
        <v>3.4641681420000001E-2</v>
      </c>
      <c r="C1060" s="1">
        <f t="shared" si="51"/>
        <v>2</v>
      </c>
      <c r="D1060" s="15">
        <v>1055</v>
      </c>
      <c r="E1060" s="13">
        <f t="shared" si="52"/>
        <v>3.4641681420000001E-2</v>
      </c>
      <c r="BC1060" s="13">
        <f t="shared" si="50"/>
        <v>3.4641681420000001E-2</v>
      </c>
    </row>
    <row r="1061" spans="1:55" x14ac:dyDescent="0.25">
      <c r="A1061" s="15">
        <v>1056</v>
      </c>
      <c r="B1061">
        <v>3.4480360139999999E-2</v>
      </c>
      <c r="C1061" s="1">
        <f t="shared" si="51"/>
        <v>2</v>
      </c>
      <c r="D1061" s="15">
        <v>1056</v>
      </c>
      <c r="E1061" s="13">
        <f t="shared" si="52"/>
        <v>3.4480360139999999E-2</v>
      </c>
      <c r="BC1061" s="13">
        <f t="shared" si="50"/>
        <v>3.4480360139999999E-2</v>
      </c>
    </row>
    <row r="1062" spans="1:55" x14ac:dyDescent="0.25">
      <c r="A1062" s="15">
        <v>1057</v>
      </c>
      <c r="B1062">
        <v>3.4319761659999899E-2</v>
      </c>
      <c r="C1062" s="1">
        <f t="shared" si="51"/>
        <v>2</v>
      </c>
      <c r="D1062" s="15">
        <v>1057</v>
      </c>
      <c r="E1062" s="13">
        <f t="shared" si="52"/>
        <v>3.4319761659999899E-2</v>
      </c>
      <c r="BC1062" s="13">
        <f t="shared" si="50"/>
        <v>3.4319761659999899E-2</v>
      </c>
    </row>
    <row r="1063" spans="1:55" x14ac:dyDescent="0.25">
      <c r="A1063" s="15">
        <v>1058</v>
      </c>
      <c r="B1063">
        <v>3.4159883039999998E-2</v>
      </c>
      <c r="C1063" s="1">
        <f t="shared" si="51"/>
        <v>2</v>
      </c>
      <c r="D1063" s="15">
        <v>1058</v>
      </c>
      <c r="E1063" s="13">
        <f t="shared" si="52"/>
        <v>3.4159883039999998E-2</v>
      </c>
      <c r="BC1063" s="13">
        <f t="shared" si="50"/>
        <v>3.4159883039999998E-2</v>
      </c>
    </row>
    <row r="1064" spans="1:55" x14ac:dyDescent="0.25">
      <c r="A1064" s="15">
        <v>1059</v>
      </c>
      <c r="B1064">
        <v>3.400072128E-2</v>
      </c>
      <c r="C1064" s="1">
        <f t="shared" si="51"/>
        <v>2</v>
      </c>
      <c r="D1064" s="15">
        <v>1059</v>
      </c>
      <c r="E1064" s="13">
        <f t="shared" si="52"/>
        <v>3.400072128E-2</v>
      </c>
      <c r="BC1064" s="13">
        <f t="shared" si="50"/>
        <v>3.400072128E-2</v>
      </c>
    </row>
    <row r="1065" spans="1:55" x14ac:dyDescent="0.25">
      <c r="A1065" s="15">
        <v>1060</v>
      </c>
      <c r="B1065">
        <v>3.3842273459999898E-2</v>
      </c>
      <c r="C1065" s="1">
        <f t="shared" si="51"/>
        <v>2</v>
      </c>
      <c r="D1065" s="15">
        <v>1060</v>
      </c>
      <c r="E1065" s="13">
        <f t="shared" si="52"/>
        <v>3.3842273459999898E-2</v>
      </c>
      <c r="BC1065" s="13">
        <f t="shared" si="50"/>
        <v>3.3842273459999898E-2</v>
      </c>
    </row>
    <row r="1066" spans="1:55" x14ac:dyDescent="0.25">
      <c r="A1066" s="15">
        <v>1061</v>
      </c>
      <c r="B1066">
        <v>3.3684536599999898E-2</v>
      </c>
      <c r="C1066" s="1">
        <f t="shared" si="51"/>
        <v>2</v>
      </c>
      <c r="D1066" s="15">
        <v>1061</v>
      </c>
      <c r="E1066" s="13">
        <f t="shared" si="52"/>
        <v>3.3684536599999898E-2</v>
      </c>
      <c r="BC1066" s="13">
        <f t="shared" si="50"/>
        <v>3.3684536599999898E-2</v>
      </c>
    </row>
    <row r="1067" spans="1:55" x14ac:dyDescent="0.25">
      <c r="A1067" s="15">
        <v>1062</v>
      </c>
      <c r="B1067">
        <v>3.3527507819999899E-2</v>
      </c>
      <c r="C1067" s="1">
        <f t="shared" si="51"/>
        <v>2</v>
      </c>
      <c r="D1067" s="15">
        <v>1062</v>
      </c>
      <c r="E1067" s="13">
        <f t="shared" si="52"/>
        <v>3.3527507819999899E-2</v>
      </c>
      <c r="BC1067" s="13">
        <f t="shared" si="50"/>
        <v>3.3527507819999899E-2</v>
      </c>
    </row>
    <row r="1068" spans="1:55" x14ac:dyDescent="0.25">
      <c r="A1068" s="15">
        <v>1063</v>
      </c>
      <c r="B1068">
        <v>3.3371184139999899E-2</v>
      </c>
      <c r="C1068" s="1">
        <f t="shared" si="51"/>
        <v>2</v>
      </c>
      <c r="D1068" s="15">
        <v>1063</v>
      </c>
      <c r="E1068" s="13">
        <f t="shared" si="52"/>
        <v>3.3371184139999899E-2</v>
      </c>
      <c r="BC1068" s="13">
        <f t="shared" si="50"/>
        <v>3.3371184139999899E-2</v>
      </c>
    </row>
    <row r="1069" spans="1:55" x14ac:dyDescent="0.25">
      <c r="A1069" s="15">
        <v>1064</v>
      </c>
      <c r="B1069">
        <v>3.3215562679999998E-2</v>
      </c>
      <c r="C1069" s="1">
        <f t="shared" si="51"/>
        <v>2</v>
      </c>
      <c r="D1069" s="15">
        <v>1064</v>
      </c>
      <c r="E1069" s="13">
        <f t="shared" si="52"/>
        <v>3.3215562679999998E-2</v>
      </c>
      <c r="BC1069" s="13">
        <f t="shared" si="50"/>
        <v>3.3215562679999998E-2</v>
      </c>
    </row>
    <row r="1070" spans="1:55" x14ac:dyDescent="0.25">
      <c r="A1070" s="15">
        <v>1065</v>
      </c>
      <c r="B1070">
        <v>3.3060640539999998E-2</v>
      </c>
      <c r="C1070" s="1">
        <f t="shared" si="51"/>
        <v>2</v>
      </c>
      <c r="D1070" s="15">
        <v>1065</v>
      </c>
      <c r="E1070" s="13">
        <f t="shared" si="52"/>
        <v>3.3060640539999998E-2</v>
      </c>
      <c r="BC1070" s="13">
        <f t="shared" si="50"/>
        <v>3.3060640539999998E-2</v>
      </c>
    </row>
    <row r="1071" spans="1:55" x14ac:dyDescent="0.25">
      <c r="A1071" s="15">
        <v>1066</v>
      </c>
      <c r="B1071">
        <v>3.2906414799999999E-2</v>
      </c>
      <c r="C1071" s="1">
        <f t="shared" si="51"/>
        <v>2</v>
      </c>
      <c r="D1071" s="15">
        <v>1066</v>
      </c>
      <c r="E1071" s="13">
        <f t="shared" si="52"/>
        <v>3.2906414799999999E-2</v>
      </c>
      <c r="BC1071" s="13">
        <f t="shared" si="50"/>
        <v>3.2906414799999999E-2</v>
      </c>
    </row>
    <row r="1072" spans="1:55" x14ac:dyDescent="0.25">
      <c r="A1072" s="15">
        <v>1067</v>
      </c>
      <c r="B1072">
        <v>3.2752882599999998E-2</v>
      </c>
      <c r="C1072" s="1">
        <f t="shared" si="51"/>
        <v>2</v>
      </c>
      <c r="D1072" s="15">
        <v>1067</v>
      </c>
      <c r="E1072" s="13">
        <f t="shared" si="52"/>
        <v>3.2752882599999998E-2</v>
      </c>
      <c r="BC1072" s="13">
        <f t="shared" si="50"/>
        <v>3.2752882599999998E-2</v>
      </c>
    </row>
    <row r="1073" spans="1:55" x14ac:dyDescent="0.25">
      <c r="A1073" s="15">
        <v>1068</v>
      </c>
      <c r="B1073">
        <v>3.260004104E-2</v>
      </c>
      <c r="C1073" s="1">
        <f t="shared" si="51"/>
        <v>2</v>
      </c>
      <c r="D1073" s="15">
        <v>1068</v>
      </c>
      <c r="E1073" s="13">
        <f t="shared" si="52"/>
        <v>3.260004104E-2</v>
      </c>
      <c r="BC1073" s="13">
        <f t="shared" si="50"/>
        <v>3.260004104E-2</v>
      </c>
    </row>
    <row r="1074" spans="1:55" x14ac:dyDescent="0.25">
      <c r="A1074" s="15">
        <v>1069</v>
      </c>
      <c r="B1074">
        <v>3.2447887279999997E-2</v>
      </c>
      <c r="C1074" s="1">
        <f t="shared" si="51"/>
        <v>2</v>
      </c>
      <c r="D1074" s="15">
        <v>1069</v>
      </c>
      <c r="E1074" s="13">
        <f t="shared" si="52"/>
        <v>3.2447887279999997E-2</v>
      </c>
      <c r="BC1074" s="13">
        <f t="shared" si="50"/>
        <v>3.2447887279999997E-2</v>
      </c>
    </row>
    <row r="1075" spans="1:55" x14ac:dyDescent="0.25">
      <c r="A1075" s="15">
        <v>1070</v>
      </c>
      <c r="B1075">
        <v>3.2296418440000002E-2</v>
      </c>
      <c r="C1075" s="1">
        <f t="shared" si="51"/>
        <v>2</v>
      </c>
      <c r="D1075" s="15">
        <v>1070</v>
      </c>
      <c r="E1075" s="13">
        <f t="shared" si="52"/>
        <v>3.2296418440000002E-2</v>
      </c>
      <c r="BC1075" s="13">
        <f t="shared" si="50"/>
        <v>3.2296418440000002E-2</v>
      </c>
    </row>
    <row r="1076" spans="1:55" x14ac:dyDescent="0.25">
      <c r="A1076" s="15">
        <v>1071</v>
      </c>
      <c r="B1076">
        <v>3.2145631699999899E-2</v>
      </c>
      <c r="C1076" s="1">
        <f t="shared" si="51"/>
        <v>2</v>
      </c>
      <c r="D1076" s="15">
        <v>1071</v>
      </c>
      <c r="E1076" s="13">
        <f t="shared" si="52"/>
        <v>3.2145631699999899E-2</v>
      </c>
      <c r="BC1076" s="13">
        <f t="shared" si="50"/>
        <v>3.2145631699999899E-2</v>
      </c>
    </row>
    <row r="1077" spans="1:55" x14ac:dyDescent="0.25">
      <c r="A1077" s="15">
        <v>1072</v>
      </c>
      <c r="B1077">
        <v>3.19955242E-2</v>
      </c>
      <c r="C1077" s="1">
        <f t="shared" si="51"/>
        <v>2</v>
      </c>
      <c r="D1077" s="15">
        <v>1072</v>
      </c>
      <c r="E1077" s="13">
        <f t="shared" si="52"/>
        <v>3.19955242E-2</v>
      </c>
      <c r="BC1077" s="13">
        <f t="shared" si="50"/>
        <v>3.19955242E-2</v>
      </c>
    </row>
    <row r="1078" spans="1:55" x14ac:dyDescent="0.25">
      <c r="A1078" s="15">
        <v>1073</v>
      </c>
      <c r="B1078">
        <v>3.18460931E-2</v>
      </c>
      <c r="C1078" s="1">
        <f t="shared" si="51"/>
        <v>2</v>
      </c>
      <c r="D1078" s="15">
        <v>1073</v>
      </c>
      <c r="E1078" s="13">
        <f t="shared" si="52"/>
        <v>3.18460931E-2</v>
      </c>
      <c r="BC1078" s="13">
        <f t="shared" si="50"/>
        <v>3.18460931E-2</v>
      </c>
    </row>
    <row r="1079" spans="1:55" x14ac:dyDescent="0.25">
      <c r="A1079" s="15">
        <v>1074</v>
      </c>
      <c r="B1079">
        <v>3.1697335619999899E-2</v>
      </c>
      <c r="C1079" s="1">
        <f t="shared" si="51"/>
        <v>2</v>
      </c>
      <c r="D1079" s="15">
        <v>1074</v>
      </c>
      <c r="E1079" s="13">
        <f t="shared" si="52"/>
        <v>3.1697335619999899E-2</v>
      </c>
      <c r="BC1079" s="13">
        <f t="shared" si="50"/>
        <v>3.1697335619999899E-2</v>
      </c>
    </row>
    <row r="1080" spans="1:55" x14ac:dyDescent="0.25">
      <c r="A1080" s="15">
        <v>1075</v>
      </c>
      <c r="B1080">
        <v>3.1549248939999899E-2</v>
      </c>
      <c r="C1080" s="1">
        <f t="shared" si="51"/>
        <v>2</v>
      </c>
      <c r="D1080" s="15">
        <v>1075</v>
      </c>
      <c r="E1080" s="13">
        <f t="shared" si="52"/>
        <v>3.1549248939999899E-2</v>
      </c>
      <c r="BC1080" s="13">
        <f t="shared" si="50"/>
        <v>3.1549248939999899E-2</v>
      </c>
    </row>
    <row r="1081" spans="1:55" x14ac:dyDescent="0.25">
      <c r="A1081" s="15">
        <v>1076</v>
      </c>
      <c r="B1081">
        <v>3.1401830239999998E-2</v>
      </c>
      <c r="C1081" s="1">
        <f t="shared" si="51"/>
        <v>2</v>
      </c>
      <c r="D1081" s="15">
        <v>1076</v>
      </c>
      <c r="E1081" s="13">
        <f t="shared" si="52"/>
        <v>3.1401830239999998E-2</v>
      </c>
      <c r="BC1081" s="13">
        <f t="shared" si="50"/>
        <v>3.1401830239999998E-2</v>
      </c>
    </row>
    <row r="1082" spans="1:55" x14ac:dyDescent="0.25">
      <c r="A1082" s="15">
        <v>1077</v>
      </c>
      <c r="B1082">
        <v>3.1255076739999998E-2</v>
      </c>
      <c r="C1082" s="1">
        <f t="shared" si="51"/>
        <v>2</v>
      </c>
      <c r="D1082" s="15">
        <v>1077</v>
      </c>
      <c r="E1082" s="13">
        <f t="shared" si="52"/>
        <v>3.1255076739999998E-2</v>
      </c>
      <c r="BC1082" s="13">
        <f t="shared" si="50"/>
        <v>3.1255076739999998E-2</v>
      </c>
    </row>
    <row r="1083" spans="1:55" x14ac:dyDescent="0.25">
      <c r="A1083" s="15">
        <v>1078</v>
      </c>
      <c r="B1083">
        <v>3.1108985679999899E-2</v>
      </c>
      <c r="C1083" s="1">
        <f t="shared" si="51"/>
        <v>2</v>
      </c>
      <c r="D1083" s="15">
        <v>1078</v>
      </c>
      <c r="E1083" s="13">
        <f t="shared" si="52"/>
        <v>3.1108985679999899E-2</v>
      </c>
      <c r="BC1083" s="13">
        <f t="shared" si="50"/>
        <v>3.1108985679999899E-2</v>
      </c>
    </row>
    <row r="1084" spans="1:55" x14ac:dyDescent="0.25">
      <c r="A1084" s="15">
        <v>1079</v>
      </c>
      <c r="B1084">
        <v>3.0963554259999901E-2</v>
      </c>
      <c r="C1084" s="1">
        <f t="shared" si="51"/>
        <v>2</v>
      </c>
      <c r="D1084" s="15">
        <v>1079</v>
      </c>
      <c r="E1084" s="13">
        <f t="shared" si="52"/>
        <v>3.0963554259999901E-2</v>
      </c>
      <c r="BC1084" s="13">
        <f t="shared" si="50"/>
        <v>3.0963554259999901E-2</v>
      </c>
    </row>
    <row r="1085" spans="1:55" x14ac:dyDescent="0.25">
      <c r="A1085" s="15">
        <v>1080</v>
      </c>
      <c r="B1085">
        <v>3.0818779739999899E-2</v>
      </c>
      <c r="C1085" s="1">
        <f t="shared" si="51"/>
        <v>2</v>
      </c>
      <c r="D1085" s="15">
        <v>1080</v>
      </c>
      <c r="E1085" s="13">
        <f t="shared" si="52"/>
        <v>3.0818779739999899E-2</v>
      </c>
      <c r="BC1085" s="13">
        <f t="shared" si="50"/>
        <v>3.0818779739999899E-2</v>
      </c>
    </row>
    <row r="1086" spans="1:55" x14ac:dyDescent="0.25">
      <c r="A1086" s="15">
        <v>1081</v>
      </c>
      <c r="B1086">
        <v>3.0674659359999999E-2</v>
      </c>
      <c r="C1086" s="1">
        <f t="shared" si="51"/>
        <v>2</v>
      </c>
      <c r="D1086" s="15">
        <v>1081</v>
      </c>
      <c r="E1086" s="13">
        <f t="shared" si="52"/>
        <v>3.0674659359999999E-2</v>
      </c>
      <c r="BC1086" s="13">
        <f t="shared" si="50"/>
        <v>3.0674659359999999E-2</v>
      </c>
    </row>
    <row r="1087" spans="1:55" x14ac:dyDescent="0.25">
      <c r="A1087" s="15">
        <v>1082</v>
      </c>
      <c r="B1087">
        <v>3.0531190359999998E-2</v>
      </c>
      <c r="C1087" s="1">
        <f t="shared" si="51"/>
        <v>2</v>
      </c>
      <c r="D1087" s="15">
        <v>1082</v>
      </c>
      <c r="E1087" s="13">
        <f t="shared" si="52"/>
        <v>3.0531190359999998E-2</v>
      </c>
      <c r="BC1087" s="13">
        <f t="shared" si="50"/>
        <v>3.0531190359999998E-2</v>
      </c>
    </row>
    <row r="1088" spans="1:55" x14ac:dyDescent="0.25">
      <c r="A1088" s="15">
        <v>1083</v>
      </c>
      <c r="B1088">
        <v>3.0388370039999901E-2</v>
      </c>
      <c r="C1088" s="1">
        <f t="shared" si="51"/>
        <v>2</v>
      </c>
      <c r="D1088" s="15">
        <v>1083</v>
      </c>
      <c r="E1088" s="13">
        <f t="shared" si="52"/>
        <v>3.0388370039999901E-2</v>
      </c>
      <c r="BC1088" s="13">
        <f t="shared" si="50"/>
        <v>3.0388370039999901E-2</v>
      </c>
    </row>
    <row r="1089" spans="1:55" x14ac:dyDescent="0.25">
      <c r="A1089" s="15">
        <v>1084</v>
      </c>
      <c r="B1089">
        <v>3.0246195659999999E-2</v>
      </c>
      <c r="C1089" s="1">
        <f t="shared" si="51"/>
        <v>2</v>
      </c>
      <c r="D1089" s="15">
        <v>1084</v>
      </c>
      <c r="E1089" s="13">
        <f t="shared" si="52"/>
        <v>3.0246195659999999E-2</v>
      </c>
      <c r="BC1089" s="13">
        <f t="shared" si="50"/>
        <v>3.0246195659999999E-2</v>
      </c>
    </row>
    <row r="1090" spans="1:55" x14ac:dyDescent="0.25">
      <c r="A1090" s="15">
        <v>1085</v>
      </c>
      <c r="B1090">
        <v>3.0104664499999999E-2</v>
      </c>
      <c r="C1090" s="1">
        <f t="shared" si="51"/>
        <v>2</v>
      </c>
      <c r="D1090" s="15">
        <v>1085</v>
      </c>
      <c r="E1090" s="13">
        <f t="shared" si="52"/>
        <v>3.0104664499999999E-2</v>
      </c>
      <c r="BC1090" s="13">
        <f t="shared" si="50"/>
        <v>3.0104664499999999E-2</v>
      </c>
    </row>
    <row r="1091" spans="1:55" x14ac:dyDescent="0.25">
      <c r="A1091" s="15">
        <v>1086</v>
      </c>
      <c r="B1091">
        <v>2.9963773879999999E-2</v>
      </c>
      <c r="C1091" s="1">
        <f t="shared" si="51"/>
        <v>2</v>
      </c>
      <c r="D1091" s="15">
        <v>1086</v>
      </c>
      <c r="E1091" s="13">
        <f t="shared" si="52"/>
        <v>2.9963773879999999E-2</v>
      </c>
      <c r="BC1091" s="13">
        <f t="shared" si="50"/>
        <v>2.9963773879999999E-2</v>
      </c>
    </row>
    <row r="1092" spans="1:55" x14ac:dyDescent="0.25">
      <c r="A1092" s="15">
        <v>1087</v>
      </c>
      <c r="B1092">
        <v>2.982352106E-2</v>
      </c>
      <c r="C1092" s="1">
        <f t="shared" si="51"/>
        <v>2</v>
      </c>
      <c r="D1092" s="15">
        <v>1087</v>
      </c>
      <c r="E1092" s="13">
        <f t="shared" si="52"/>
        <v>2.982352106E-2</v>
      </c>
      <c r="BC1092" s="13">
        <f t="shared" si="50"/>
        <v>2.982352106E-2</v>
      </c>
    </row>
    <row r="1093" spans="1:55" x14ac:dyDescent="0.25">
      <c r="A1093" s="15">
        <v>1088</v>
      </c>
      <c r="B1093">
        <v>2.9683903399999999E-2</v>
      </c>
      <c r="C1093" s="1">
        <f t="shared" si="51"/>
        <v>2</v>
      </c>
      <c r="D1093" s="15">
        <v>1088</v>
      </c>
      <c r="E1093" s="13">
        <f t="shared" si="52"/>
        <v>2.9683903399999999E-2</v>
      </c>
      <c r="BC1093" s="13">
        <f t="shared" ref="BC1093:BC1156" si="53">B1093</f>
        <v>2.9683903399999999E-2</v>
      </c>
    </row>
    <row r="1094" spans="1:55" x14ac:dyDescent="0.25">
      <c r="A1094" s="15">
        <v>1089</v>
      </c>
      <c r="B1094">
        <v>2.9544918199999898E-2</v>
      </c>
      <c r="C1094" s="1">
        <f t="shared" ref="C1094:C1157" si="54">IF(ROW()-$C$4&lt;=$C$2,1,2)</f>
        <v>2</v>
      </c>
      <c r="D1094" s="15">
        <v>1089</v>
      </c>
      <c r="E1094" s="13">
        <f t="shared" ref="E1094:E1157" si="55">B1094</f>
        <v>2.9544918199999898E-2</v>
      </c>
      <c r="BC1094" s="13">
        <f t="shared" si="53"/>
        <v>2.9544918199999898E-2</v>
      </c>
    </row>
    <row r="1095" spans="1:55" x14ac:dyDescent="0.25">
      <c r="A1095" s="15">
        <v>1090</v>
      </c>
      <c r="B1095">
        <v>2.94065627999999E-2</v>
      </c>
      <c r="C1095" s="1">
        <f t="shared" si="54"/>
        <v>2</v>
      </c>
      <c r="D1095" s="15">
        <v>1090</v>
      </c>
      <c r="E1095" s="13">
        <f t="shared" si="55"/>
        <v>2.94065627999999E-2</v>
      </c>
      <c r="BC1095" s="13">
        <f t="shared" si="53"/>
        <v>2.94065627999999E-2</v>
      </c>
    </row>
    <row r="1096" spans="1:55" x14ac:dyDescent="0.25">
      <c r="A1096" s="15">
        <v>1091</v>
      </c>
      <c r="B1096">
        <v>2.9268834519999998E-2</v>
      </c>
      <c r="C1096" s="1">
        <f t="shared" si="54"/>
        <v>2</v>
      </c>
      <c r="D1096" s="15">
        <v>1091</v>
      </c>
      <c r="E1096" s="13">
        <f t="shared" si="55"/>
        <v>2.9268834519999998E-2</v>
      </c>
      <c r="BC1096" s="13">
        <f t="shared" si="53"/>
        <v>2.9268834519999998E-2</v>
      </c>
    </row>
    <row r="1097" spans="1:55" x14ac:dyDescent="0.25">
      <c r="A1097" s="15">
        <v>1092</v>
      </c>
      <c r="B1097">
        <v>2.9131730759999998E-2</v>
      </c>
      <c r="C1097" s="1">
        <f t="shared" si="54"/>
        <v>2</v>
      </c>
      <c r="D1097" s="15">
        <v>1092</v>
      </c>
      <c r="E1097" s="13">
        <f t="shared" si="55"/>
        <v>2.9131730759999998E-2</v>
      </c>
      <c r="BC1097" s="13">
        <f t="shared" si="53"/>
        <v>2.9131730759999998E-2</v>
      </c>
    </row>
    <row r="1098" spans="1:55" x14ac:dyDescent="0.25">
      <c r="A1098" s="15">
        <v>1093</v>
      </c>
      <c r="B1098">
        <v>2.899524882E-2</v>
      </c>
      <c r="C1098" s="1">
        <f t="shared" si="54"/>
        <v>2</v>
      </c>
      <c r="D1098" s="15">
        <v>1093</v>
      </c>
      <c r="E1098" s="13">
        <f t="shared" si="55"/>
        <v>2.899524882E-2</v>
      </c>
      <c r="BC1098" s="13">
        <f t="shared" si="53"/>
        <v>2.899524882E-2</v>
      </c>
    </row>
    <row r="1099" spans="1:55" x14ac:dyDescent="0.25">
      <c r="A1099" s="15">
        <v>1094</v>
      </c>
      <c r="B1099">
        <v>2.88593861199999E-2</v>
      </c>
      <c r="C1099" s="1">
        <f t="shared" si="54"/>
        <v>2</v>
      </c>
      <c r="D1099" s="15">
        <v>1094</v>
      </c>
      <c r="E1099" s="13">
        <f t="shared" si="55"/>
        <v>2.88593861199999E-2</v>
      </c>
      <c r="BC1099" s="13">
        <f t="shared" si="53"/>
        <v>2.88593861199999E-2</v>
      </c>
    </row>
    <row r="1100" spans="1:55" x14ac:dyDescent="0.25">
      <c r="A1100" s="15">
        <v>1095</v>
      </c>
      <c r="B1100">
        <v>2.872414002E-2</v>
      </c>
      <c r="C1100" s="1">
        <f t="shared" si="54"/>
        <v>2</v>
      </c>
      <c r="D1100" s="15">
        <v>1095</v>
      </c>
      <c r="E1100" s="13">
        <f t="shared" si="55"/>
        <v>2.872414002E-2</v>
      </c>
      <c r="BC1100" s="13">
        <f t="shared" si="53"/>
        <v>2.872414002E-2</v>
      </c>
    </row>
    <row r="1101" spans="1:55" x14ac:dyDescent="0.25">
      <c r="A1101" s="15">
        <v>1096</v>
      </c>
      <c r="B1101">
        <v>2.8589507900000002E-2</v>
      </c>
      <c r="C1101" s="1">
        <f t="shared" si="54"/>
        <v>2</v>
      </c>
      <c r="D1101" s="15">
        <v>1096</v>
      </c>
      <c r="E1101" s="13">
        <f t="shared" si="55"/>
        <v>2.8589507900000002E-2</v>
      </c>
      <c r="BC1101" s="13">
        <f t="shared" si="53"/>
        <v>2.8589507900000002E-2</v>
      </c>
    </row>
    <row r="1102" spans="1:55" x14ac:dyDescent="0.25">
      <c r="A1102" s="15">
        <v>1097</v>
      </c>
      <c r="B1102">
        <v>2.8455487179999999E-2</v>
      </c>
      <c r="C1102" s="1">
        <f t="shared" si="54"/>
        <v>2</v>
      </c>
      <c r="D1102" s="15">
        <v>1097</v>
      </c>
      <c r="E1102" s="13">
        <f t="shared" si="55"/>
        <v>2.8455487179999999E-2</v>
      </c>
      <c r="BC1102" s="13">
        <f t="shared" si="53"/>
        <v>2.8455487179999999E-2</v>
      </c>
    </row>
    <row r="1103" spans="1:55" x14ac:dyDescent="0.25">
      <c r="A1103" s="15">
        <v>1098</v>
      </c>
      <c r="B1103">
        <v>2.8322075259999899E-2</v>
      </c>
      <c r="C1103" s="1">
        <f t="shared" si="54"/>
        <v>2</v>
      </c>
      <c r="D1103" s="15">
        <v>1098</v>
      </c>
      <c r="E1103" s="13">
        <f t="shared" si="55"/>
        <v>2.8322075259999899E-2</v>
      </c>
      <c r="BC1103" s="13">
        <f t="shared" si="53"/>
        <v>2.8322075259999899E-2</v>
      </c>
    </row>
    <row r="1104" spans="1:55" x14ac:dyDescent="0.25">
      <c r="A1104" s="15">
        <v>1099</v>
      </c>
      <c r="B1104">
        <v>2.81892695199999E-2</v>
      </c>
      <c r="C1104" s="1">
        <f t="shared" si="54"/>
        <v>2</v>
      </c>
      <c r="D1104" s="15">
        <v>1099</v>
      </c>
      <c r="E1104" s="13">
        <f t="shared" si="55"/>
        <v>2.81892695199999E-2</v>
      </c>
      <c r="BC1104" s="13">
        <f t="shared" si="53"/>
        <v>2.81892695199999E-2</v>
      </c>
    </row>
    <row r="1105" spans="1:55" x14ac:dyDescent="0.25">
      <c r="A1105" s="15">
        <v>1100</v>
      </c>
      <c r="B1105">
        <v>2.8057067439999899E-2</v>
      </c>
      <c r="C1105" s="1">
        <f t="shared" si="54"/>
        <v>2</v>
      </c>
      <c r="D1105" s="15">
        <v>1100</v>
      </c>
      <c r="E1105" s="13">
        <f t="shared" si="55"/>
        <v>2.8057067439999899E-2</v>
      </c>
      <c r="BC1105" s="13">
        <f t="shared" si="53"/>
        <v>2.8057067439999899E-2</v>
      </c>
    </row>
    <row r="1106" spans="1:55" x14ac:dyDescent="0.25">
      <c r="A1106" s="15">
        <v>1101</v>
      </c>
      <c r="B1106">
        <v>2.7925466439999901E-2</v>
      </c>
      <c r="C1106" s="1">
        <f t="shared" si="54"/>
        <v>2</v>
      </c>
      <c r="D1106" s="15">
        <v>1101</v>
      </c>
      <c r="E1106" s="13">
        <f t="shared" si="55"/>
        <v>2.7925466439999901E-2</v>
      </c>
      <c r="BC1106" s="13">
        <f t="shared" si="53"/>
        <v>2.7925466439999901E-2</v>
      </c>
    </row>
    <row r="1107" spans="1:55" x14ac:dyDescent="0.25">
      <c r="A1107" s="15">
        <v>1102</v>
      </c>
      <c r="B1107">
        <v>2.7794463939999899E-2</v>
      </c>
      <c r="C1107" s="1">
        <f t="shared" si="54"/>
        <v>2</v>
      </c>
      <c r="D1107" s="15">
        <v>1102</v>
      </c>
      <c r="E1107" s="13">
        <f t="shared" si="55"/>
        <v>2.7794463939999899E-2</v>
      </c>
      <c r="BC1107" s="13">
        <f t="shared" si="53"/>
        <v>2.7794463939999899E-2</v>
      </c>
    </row>
    <row r="1108" spans="1:55" x14ac:dyDescent="0.25">
      <c r="A1108" s="15">
        <v>1103</v>
      </c>
      <c r="B1108">
        <v>2.7664057400000001E-2</v>
      </c>
      <c r="C1108" s="1">
        <f t="shared" si="54"/>
        <v>2</v>
      </c>
      <c r="D1108" s="15">
        <v>1103</v>
      </c>
      <c r="E1108" s="13">
        <f t="shared" si="55"/>
        <v>2.7664057400000001E-2</v>
      </c>
      <c r="BC1108" s="13">
        <f t="shared" si="53"/>
        <v>2.7664057400000001E-2</v>
      </c>
    </row>
    <row r="1109" spans="1:55" x14ac:dyDescent="0.25">
      <c r="A1109" s="15">
        <v>1104</v>
      </c>
      <c r="B1109">
        <v>2.75342443E-2</v>
      </c>
      <c r="C1109" s="1">
        <f t="shared" si="54"/>
        <v>2</v>
      </c>
      <c r="D1109" s="15">
        <v>1104</v>
      </c>
      <c r="E1109" s="13">
        <f t="shared" si="55"/>
        <v>2.75342443E-2</v>
      </c>
      <c r="BC1109" s="13">
        <f t="shared" si="53"/>
        <v>2.75342443E-2</v>
      </c>
    </row>
    <row r="1110" spans="1:55" x14ac:dyDescent="0.25">
      <c r="A1110" s="15">
        <v>1105</v>
      </c>
      <c r="B1110">
        <v>2.7405022099999999E-2</v>
      </c>
      <c r="C1110" s="1">
        <f t="shared" si="54"/>
        <v>2</v>
      </c>
      <c r="D1110" s="15">
        <v>1105</v>
      </c>
      <c r="E1110" s="13">
        <f t="shared" si="55"/>
        <v>2.7405022099999999E-2</v>
      </c>
      <c r="BC1110" s="13">
        <f t="shared" si="53"/>
        <v>2.7405022099999999E-2</v>
      </c>
    </row>
    <row r="1111" spans="1:55" x14ac:dyDescent="0.25">
      <c r="A1111" s="15">
        <v>1106</v>
      </c>
      <c r="B1111">
        <v>2.72763882799999E-2</v>
      </c>
      <c r="C1111" s="1">
        <f t="shared" si="54"/>
        <v>2</v>
      </c>
      <c r="D1111" s="15">
        <v>1106</v>
      </c>
      <c r="E1111" s="13">
        <f t="shared" si="55"/>
        <v>2.72763882799999E-2</v>
      </c>
      <c r="BC1111" s="13">
        <f t="shared" si="53"/>
        <v>2.72763882799999E-2</v>
      </c>
    </row>
    <row r="1112" spans="1:55" x14ac:dyDescent="0.25">
      <c r="A1112" s="15">
        <v>1107</v>
      </c>
      <c r="B1112">
        <v>2.714834034E-2</v>
      </c>
      <c r="C1112" s="1">
        <f t="shared" si="54"/>
        <v>2</v>
      </c>
      <c r="D1112" s="15">
        <v>1107</v>
      </c>
      <c r="E1112" s="13">
        <f t="shared" si="55"/>
        <v>2.714834034E-2</v>
      </c>
      <c r="BC1112" s="13">
        <f t="shared" si="53"/>
        <v>2.714834034E-2</v>
      </c>
    </row>
    <row r="1113" spans="1:55" x14ac:dyDescent="0.25">
      <c r="A1113" s="15">
        <v>1108</v>
      </c>
      <c r="B1113">
        <v>2.702087576E-2</v>
      </c>
      <c r="C1113" s="1">
        <f t="shared" si="54"/>
        <v>2</v>
      </c>
      <c r="D1113" s="15">
        <v>1108</v>
      </c>
      <c r="E1113" s="13">
        <f t="shared" si="55"/>
        <v>2.702087576E-2</v>
      </c>
      <c r="BC1113" s="13">
        <f t="shared" si="53"/>
        <v>2.702087576E-2</v>
      </c>
    </row>
    <row r="1114" spans="1:55" x14ac:dyDescent="0.25">
      <c r="A1114" s="15">
        <v>1109</v>
      </c>
      <c r="B1114">
        <v>2.6893992059999899E-2</v>
      </c>
      <c r="C1114" s="1">
        <f t="shared" si="54"/>
        <v>2</v>
      </c>
      <c r="D1114" s="15">
        <v>1109</v>
      </c>
      <c r="E1114" s="13">
        <f t="shared" si="55"/>
        <v>2.6893992059999899E-2</v>
      </c>
      <c r="BC1114" s="13">
        <f t="shared" si="53"/>
        <v>2.6893992059999899E-2</v>
      </c>
    </row>
    <row r="1115" spans="1:55" x14ac:dyDescent="0.25">
      <c r="A1115" s="15">
        <v>1110</v>
      </c>
      <c r="B1115">
        <v>2.6767686759999899E-2</v>
      </c>
      <c r="C1115" s="1">
        <f t="shared" si="54"/>
        <v>2</v>
      </c>
      <c r="D1115" s="15">
        <v>1110</v>
      </c>
      <c r="E1115" s="13">
        <f t="shared" si="55"/>
        <v>2.6767686759999899E-2</v>
      </c>
      <c r="BC1115" s="13">
        <f t="shared" si="53"/>
        <v>2.6767686759999899E-2</v>
      </c>
    </row>
    <row r="1116" spans="1:55" x14ac:dyDescent="0.25">
      <c r="A1116" s="15">
        <v>1111</v>
      </c>
      <c r="B1116">
        <v>2.66419573799999E-2</v>
      </c>
      <c r="C1116" s="1">
        <f t="shared" si="54"/>
        <v>2</v>
      </c>
      <c r="D1116" s="15">
        <v>1111</v>
      </c>
      <c r="E1116" s="13">
        <f t="shared" si="55"/>
        <v>2.66419573799999E-2</v>
      </c>
      <c r="BC1116" s="13">
        <f t="shared" si="53"/>
        <v>2.66419573799999E-2</v>
      </c>
    </row>
    <row r="1117" spans="1:55" x14ac:dyDescent="0.25">
      <c r="A1117" s="15">
        <v>1112</v>
      </c>
      <c r="B1117">
        <v>2.6516801459999899E-2</v>
      </c>
      <c r="C1117" s="1">
        <f t="shared" si="54"/>
        <v>2</v>
      </c>
      <c r="D1117" s="15">
        <v>1112</v>
      </c>
      <c r="E1117" s="13">
        <f t="shared" si="55"/>
        <v>2.6516801459999899E-2</v>
      </c>
      <c r="BC1117" s="13">
        <f t="shared" si="53"/>
        <v>2.6516801459999899E-2</v>
      </c>
    </row>
    <row r="1118" spans="1:55" x14ac:dyDescent="0.25">
      <c r="A1118" s="15">
        <v>1113</v>
      </c>
      <c r="B1118">
        <v>2.6392216520000001E-2</v>
      </c>
      <c r="C1118" s="1">
        <f t="shared" si="54"/>
        <v>2</v>
      </c>
      <c r="D1118" s="15">
        <v>1113</v>
      </c>
      <c r="E1118" s="13">
        <f t="shared" si="55"/>
        <v>2.6392216520000001E-2</v>
      </c>
      <c r="BC1118" s="13">
        <f t="shared" si="53"/>
        <v>2.6392216520000001E-2</v>
      </c>
    </row>
    <row r="1119" spans="1:55" x14ac:dyDescent="0.25">
      <c r="A1119" s="15">
        <v>1114</v>
      </c>
      <c r="B1119">
        <v>2.6268200160000001E-2</v>
      </c>
      <c r="C1119" s="1">
        <f t="shared" si="54"/>
        <v>2</v>
      </c>
      <c r="D1119" s="15">
        <v>1114</v>
      </c>
      <c r="E1119" s="13">
        <f t="shared" si="55"/>
        <v>2.6268200160000001E-2</v>
      </c>
      <c r="BC1119" s="13">
        <f t="shared" si="53"/>
        <v>2.6268200160000001E-2</v>
      </c>
    </row>
    <row r="1120" spans="1:55" x14ac:dyDescent="0.25">
      <c r="A1120" s="15">
        <v>1115</v>
      </c>
      <c r="B1120">
        <v>2.6144749899999899E-2</v>
      </c>
      <c r="C1120" s="1">
        <f t="shared" si="54"/>
        <v>2</v>
      </c>
      <c r="D1120" s="15">
        <v>1115</v>
      </c>
      <c r="E1120" s="13">
        <f t="shared" si="55"/>
        <v>2.6144749899999899E-2</v>
      </c>
      <c r="BC1120" s="13">
        <f t="shared" si="53"/>
        <v>2.6144749899999899E-2</v>
      </c>
    </row>
    <row r="1121" spans="1:55" x14ac:dyDescent="0.25">
      <c r="A1121" s="15">
        <v>1116</v>
      </c>
      <c r="B1121">
        <v>2.6021863319999901E-2</v>
      </c>
      <c r="C1121" s="1">
        <f t="shared" si="54"/>
        <v>2</v>
      </c>
      <c r="D1121" s="15">
        <v>1116</v>
      </c>
      <c r="E1121" s="13">
        <f t="shared" si="55"/>
        <v>2.6021863319999901E-2</v>
      </c>
      <c r="BC1121" s="13">
        <f t="shared" si="53"/>
        <v>2.6021863319999901E-2</v>
      </c>
    </row>
    <row r="1122" spans="1:55" x14ac:dyDescent="0.25">
      <c r="A1122" s="15">
        <v>1117</v>
      </c>
      <c r="B1122">
        <v>2.5899538020000001E-2</v>
      </c>
      <c r="C1122" s="1">
        <f t="shared" si="54"/>
        <v>2</v>
      </c>
      <c r="D1122" s="15">
        <v>1117</v>
      </c>
      <c r="E1122" s="13">
        <f t="shared" si="55"/>
        <v>2.5899538020000001E-2</v>
      </c>
      <c r="BC1122" s="13">
        <f t="shared" si="53"/>
        <v>2.5899538020000001E-2</v>
      </c>
    </row>
    <row r="1123" spans="1:55" x14ac:dyDescent="0.25">
      <c r="A1123" s="15">
        <v>1118</v>
      </c>
      <c r="B1123">
        <v>2.5777771559999999E-2</v>
      </c>
      <c r="C1123" s="1">
        <f t="shared" si="54"/>
        <v>2</v>
      </c>
      <c r="D1123" s="15">
        <v>1118</v>
      </c>
      <c r="E1123" s="13">
        <f t="shared" si="55"/>
        <v>2.5777771559999999E-2</v>
      </c>
      <c r="BC1123" s="13">
        <f t="shared" si="53"/>
        <v>2.5777771559999999E-2</v>
      </c>
    </row>
    <row r="1124" spans="1:55" x14ac:dyDescent="0.25">
      <c r="A1124" s="15">
        <v>1119</v>
      </c>
      <c r="B1124">
        <v>2.5656561559999999E-2</v>
      </c>
      <c r="C1124" s="1">
        <f t="shared" si="54"/>
        <v>2</v>
      </c>
      <c r="D1124" s="15">
        <v>1119</v>
      </c>
      <c r="E1124" s="13">
        <f t="shared" si="55"/>
        <v>2.5656561559999999E-2</v>
      </c>
      <c r="BC1124" s="13">
        <f t="shared" si="53"/>
        <v>2.5656561559999999E-2</v>
      </c>
    </row>
    <row r="1125" spans="1:55" x14ac:dyDescent="0.25">
      <c r="A1125" s="15">
        <v>1120</v>
      </c>
      <c r="B1125">
        <v>2.5535905599999999E-2</v>
      </c>
      <c r="C1125" s="1">
        <f t="shared" si="54"/>
        <v>2</v>
      </c>
      <c r="D1125" s="15">
        <v>1120</v>
      </c>
      <c r="E1125" s="13">
        <f t="shared" si="55"/>
        <v>2.5535905599999999E-2</v>
      </c>
      <c r="BC1125" s="13">
        <f t="shared" si="53"/>
        <v>2.5535905599999999E-2</v>
      </c>
    </row>
    <row r="1126" spans="1:55" x14ac:dyDescent="0.25">
      <c r="A1126" s="15">
        <v>1121</v>
      </c>
      <c r="B1126">
        <v>2.5415801339999999E-2</v>
      </c>
      <c r="C1126" s="1">
        <f t="shared" si="54"/>
        <v>2</v>
      </c>
      <c r="D1126" s="15">
        <v>1121</v>
      </c>
      <c r="E1126" s="13">
        <f t="shared" si="55"/>
        <v>2.5415801339999999E-2</v>
      </c>
      <c r="BC1126" s="13">
        <f t="shared" si="53"/>
        <v>2.5415801339999999E-2</v>
      </c>
    </row>
    <row r="1127" spans="1:55" x14ac:dyDescent="0.25">
      <c r="A1127" s="15">
        <v>1122</v>
      </c>
      <c r="B1127">
        <v>2.5296246359999899E-2</v>
      </c>
      <c r="C1127" s="1">
        <f t="shared" si="54"/>
        <v>2</v>
      </c>
      <c r="D1127" s="15">
        <v>1122</v>
      </c>
      <c r="E1127" s="13">
        <f t="shared" si="55"/>
        <v>2.5296246359999899E-2</v>
      </c>
      <c r="BC1127" s="13">
        <f t="shared" si="53"/>
        <v>2.5296246359999899E-2</v>
      </c>
    </row>
    <row r="1128" spans="1:55" x14ac:dyDescent="0.25">
      <c r="A1128" s="15">
        <v>1123</v>
      </c>
      <c r="B1128">
        <v>2.517723832E-2</v>
      </c>
      <c r="C1128" s="1">
        <f t="shared" si="54"/>
        <v>2</v>
      </c>
      <c r="D1128" s="15">
        <v>1123</v>
      </c>
      <c r="E1128" s="13">
        <f t="shared" si="55"/>
        <v>2.517723832E-2</v>
      </c>
      <c r="BC1128" s="13">
        <f t="shared" si="53"/>
        <v>2.517723832E-2</v>
      </c>
    </row>
    <row r="1129" spans="1:55" x14ac:dyDescent="0.25">
      <c r="A1129" s="15">
        <v>1124</v>
      </c>
      <c r="B1129">
        <v>2.5058774839999999E-2</v>
      </c>
      <c r="C1129" s="1">
        <f t="shared" si="54"/>
        <v>2</v>
      </c>
      <c r="D1129" s="15">
        <v>1124</v>
      </c>
      <c r="E1129" s="13">
        <f t="shared" si="55"/>
        <v>2.5058774839999999E-2</v>
      </c>
      <c r="BC1129" s="13">
        <f t="shared" si="53"/>
        <v>2.5058774839999999E-2</v>
      </c>
    </row>
    <row r="1130" spans="1:55" x14ac:dyDescent="0.25">
      <c r="A1130" s="15">
        <v>1125</v>
      </c>
      <c r="B1130">
        <v>2.4940853599999899E-2</v>
      </c>
      <c r="C1130" s="1">
        <f t="shared" si="54"/>
        <v>2</v>
      </c>
      <c r="D1130" s="15">
        <v>1125</v>
      </c>
      <c r="E1130" s="13">
        <f t="shared" si="55"/>
        <v>2.4940853599999899E-2</v>
      </c>
      <c r="BC1130" s="13">
        <f t="shared" si="53"/>
        <v>2.4940853599999899E-2</v>
      </c>
    </row>
    <row r="1131" spans="1:55" x14ac:dyDescent="0.25">
      <c r="A1131" s="15">
        <v>1126</v>
      </c>
      <c r="B1131">
        <v>2.482347222E-2</v>
      </c>
      <c r="C1131" s="1">
        <f t="shared" si="54"/>
        <v>2</v>
      </c>
      <c r="D1131" s="15">
        <v>1126</v>
      </c>
      <c r="E1131" s="13">
        <f t="shared" si="55"/>
        <v>2.482347222E-2</v>
      </c>
      <c r="BC1131" s="13">
        <f t="shared" si="53"/>
        <v>2.482347222E-2</v>
      </c>
    </row>
    <row r="1132" spans="1:55" x14ac:dyDescent="0.25">
      <c r="A1132" s="15">
        <v>1127</v>
      </c>
      <c r="B1132">
        <v>2.4706628399999899E-2</v>
      </c>
      <c r="C1132" s="1">
        <f t="shared" si="54"/>
        <v>2</v>
      </c>
      <c r="D1132" s="15">
        <v>1127</v>
      </c>
      <c r="E1132" s="13">
        <f t="shared" si="55"/>
        <v>2.4706628399999899E-2</v>
      </c>
      <c r="BC1132" s="13">
        <f t="shared" si="53"/>
        <v>2.4706628399999899E-2</v>
      </c>
    </row>
    <row r="1133" spans="1:55" x14ac:dyDescent="0.25">
      <c r="A1133" s="15">
        <v>1128</v>
      </c>
      <c r="B1133">
        <v>2.4590319819999901E-2</v>
      </c>
      <c r="C1133" s="1">
        <f t="shared" si="54"/>
        <v>2</v>
      </c>
      <c r="D1133" s="15">
        <v>1128</v>
      </c>
      <c r="E1133" s="13">
        <f t="shared" si="55"/>
        <v>2.4590319819999901E-2</v>
      </c>
      <c r="BC1133" s="13">
        <f t="shared" si="53"/>
        <v>2.4590319819999901E-2</v>
      </c>
    </row>
    <row r="1134" spans="1:55" x14ac:dyDescent="0.25">
      <c r="A1134" s="15">
        <v>1129</v>
      </c>
      <c r="B1134">
        <v>2.4474544139999999E-2</v>
      </c>
      <c r="C1134" s="1">
        <f t="shared" si="54"/>
        <v>2</v>
      </c>
      <c r="D1134" s="15">
        <v>1129</v>
      </c>
      <c r="E1134" s="13">
        <f t="shared" si="55"/>
        <v>2.4474544139999999E-2</v>
      </c>
      <c r="BC1134" s="13">
        <f t="shared" si="53"/>
        <v>2.4474544139999999E-2</v>
      </c>
    </row>
    <row r="1135" spans="1:55" x14ac:dyDescent="0.25">
      <c r="A1135" s="15">
        <v>1130</v>
      </c>
      <c r="B1135">
        <v>2.4359299080000001E-2</v>
      </c>
      <c r="C1135" s="1">
        <f t="shared" si="54"/>
        <v>2</v>
      </c>
      <c r="D1135" s="15">
        <v>1130</v>
      </c>
      <c r="E1135" s="13">
        <f t="shared" si="55"/>
        <v>2.4359299080000001E-2</v>
      </c>
      <c r="BC1135" s="13">
        <f t="shared" si="53"/>
        <v>2.4359299080000001E-2</v>
      </c>
    </row>
    <row r="1136" spans="1:55" x14ac:dyDescent="0.25">
      <c r="A1136" s="15">
        <v>1131</v>
      </c>
      <c r="B1136">
        <v>2.4244582319999999E-2</v>
      </c>
      <c r="C1136" s="1">
        <f t="shared" si="54"/>
        <v>2</v>
      </c>
      <c r="D1136" s="15">
        <v>1131</v>
      </c>
      <c r="E1136" s="13">
        <f t="shared" si="55"/>
        <v>2.4244582319999999E-2</v>
      </c>
      <c r="BC1136" s="13">
        <f t="shared" si="53"/>
        <v>2.4244582319999999E-2</v>
      </c>
    </row>
    <row r="1137" spans="1:55" x14ac:dyDescent="0.25">
      <c r="A1137" s="15">
        <v>1132</v>
      </c>
      <c r="B1137">
        <v>2.41303915799999E-2</v>
      </c>
      <c r="C1137" s="1">
        <f t="shared" si="54"/>
        <v>2</v>
      </c>
      <c r="D1137" s="15">
        <v>1132</v>
      </c>
      <c r="E1137" s="13">
        <f t="shared" si="55"/>
        <v>2.41303915799999E-2</v>
      </c>
      <c r="BC1137" s="13">
        <f t="shared" si="53"/>
        <v>2.41303915799999E-2</v>
      </c>
    </row>
    <row r="1138" spans="1:55" x14ac:dyDescent="0.25">
      <c r="A1138" s="15">
        <v>1133</v>
      </c>
      <c r="B1138">
        <v>2.4016724579999999E-2</v>
      </c>
      <c r="C1138" s="1">
        <f t="shared" si="54"/>
        <v>2</v>
      </c>
      <c r="D1138" s="15">
        <v>1133</v>
      </c>
      <c r="E1138" s="13">
        <f t="shared" si="55"/>
        <v>2.4016724579999999E-2</v>
      </c>
      <c r="BC1138" s="13">
        <f t="shared" si="53"/>
        <v>2.4016724579999999E-2</v>
      </c>
    </row>
    <row r="1139" spans="1:55" x14ac:dyDescent="0.25">
      <c r="A1139" s="15">
        <v>1134</v>
      </c>
      <c r="B1139">
        <v>2.39035790399999E-2</v>
      </c>
      <c r="C1139" s="1">
        <f t="shared" si="54"/>
        <v>2</v>
      </c>
      <c r="D1139" s="15">
        <v>1134</v>
      </c>
      <c r="E1139" s="13">
        <f t="shared" si="55"/>
        <v>2.39035790399999E-2</v>
      </c>
      <c r="BC1139" s="13">
        <f t="shared" si="53"/>
        <v>2.39035790399999E-2</v>
      </c>
    </row>
    <row r="1140" spans="1:55" x14ac:dyDescent="0.25">
      <c r="A1140" s="15">
        <v>1135</v>
      </c>
      <c r="B1140">
        <v>2.3790952739999999E-2</v>
      </c>
      <c r="C1140" s="1">
        <f t="shared" si="54"/>
        <v>2</v>
      </c>
      <c r="D1140" s="15">
        <v>1135</v>
      </c>
      <c r="E1140" s="13">
        <f t="shared" si="55"/>
        <v>2.3790952739999999E-2</v>
      </c>
      <c r="BC1140" s="13">
        <f t="shared" si="53"/>
        <v>2.3790952739999999E-2</v>
      </c>
    </row>
    <row r="1141" spans="1:55" x14ac:dyDescent="0.25">
      <c r="A1141" s="15">
        <v>1136</v>
      </c>
      <c r="B1141">
        <v>2.367884336E-2</v>
      </c>
      <c r="C1141" s="1">
        <f t="shared" si="54"/>
        <v>2</v>
      </c>
      <c r="D1141" s="15">
        <v>1136</v>
      </c>
      <c r="E1141" s="13">
        <f t="shared" si="55"/>
        <v>2.367884336E-2</v>
      </c>
      <c r="BC1141" s="13">
        <f t="shared" si="53"/>
        <v>2.367884336E-2</v>
      </c>
    </row>
    <row r="1142" spans="1:55" x14ac:dyDescent="0.25">
      <c r="A1142" s="15">
        <v>1137</v>
      </c>
      <c r="B1142">
        <v>2.356724872E-2</v>
      </c>
      <c r="C1142" s="1">
        <f t="shared" si="54"/>
        <v>2</v>
      </c>
      <c r="D1142" s="15">
        <v>1137</v>
      </c>
      <c r="E1142" s="13">
        <f t="shared" si="55"/>
        <v>2.356724872E-2</v>
      </c>
      <c r="BC1142" s="13">
        <f t="shared" si="53"/>
        <v>2.356724872E-2</v>
      </c>
    </row>
    <row r="1143" spans="1:55" x14ac:dyDescent="0.25">
      <c r="A1143" s="15">
        <v>1138</v>
      </c>
      <c r="B1143">
        <v>2.345616654E-2</v>
      </c>
      <c r="C1143" s="1">
        <f t="shared" si="54"/>
        <v>2</v>
      </c>
      <c r="D1143" s="15">
        <v>1138</v>
      </c>
      <c r="E1143" s="13">
        <f t="shared" si="55"/>
        <v>2.345616654E-2</v>
      </c>
      <c r="BC1143" s="13">
        <f t="shared" si="53"/>
        <v>2.345616654E-2</v>
      </c>
    </row>
    <row r="1144" spans="1:55" x14ac:dyDescent="0.25">
      <c r="A1144" s="15">
        <v>1139</v>
      </c>
      <c r="B1144">
        <v>2.3345594599999998E-2</v>
      </c>
      <c r="C1144" s="1">
        <f t="shared" si="54"/>
        <v>2</v>
      </c>
      <c r="D1144" s="15">
        <v>1139</v>
      </c>
      <c r="E1144" s="13">
        <f t="shared" si="55"/>
        <v>2.3345594599999998E-2</v>
      </c>
      <c r="BC1144" s="13">
        <f t="shared" si="53"/>
        <v>2.3345594599999998E-2</v>
      </c>
    </row>
    <row r="1145" spans="1:55" x14ac:dyDescent="0.25">
      <c r="A1145" s="15">
        <v>1140</v>
      </c>
      <c r="B1145">
        <v>2.3235530679999901E-2</v>
      </c>
      <c r="C1145" s="1">
        <f t="shared" si="54"/>
        <v>2</v>
      </c>
      <c r="D1145" s="15">
        <v>1140</v>
      </c>
      <c r="E1145" s="13">
        <f t="shared" si="55"/>
        <v>2.3235530679999901E-2</v>
      </c>
      <c r="BC1145" s="13">
        <f t="shared" si="53"/>
        <v>2.3235530679999901E-2</v>
      </c>
    </row>
    <row r="1146" spans="1:55" x14ac:dyDescent="0.25">
      <c r="A1146" s="15">
        <v>1141</v>
      </c>
      <c r="B1146">
        <v>2.31259725799999E-2</v>
      </c>
      <c r="C1146" s="1">
        <f t="shared" si="54"/>
        <v>2</v>
      </c>
      <c r="D1146" s="15">
        <v>1141</v>
      </c>
      <c r="E1146" s="13">
        <f t="shared" si="55"/>
        <v>2.31259725799999E-2</v>
      </c>
      <c r="BC1146" s="13">
        <f t="shared" si="53"/>
        <v>2.31259725799999E-2</v>
      </c>
    </row>
    <row r="1147" spans="1:55" x14ac:dyDescent="0.25">
      <c r="A1147" s="15">
        <v>1142</v>
      </c>
      <c r="B1147">
        <v>2.301691808E-2</v>
      </c>
      <c r="C1147" s="1">
        <f t="shared" si="54"/>
        <v>2</v>
      </c>
      <c r="D1147" s="15">
        <v>1142</v>
      </c>
      <c r="E1147" s="13">
        <f t="shared" si="55"/>
        <v>2.301691808E-2</v>
      </c>
      <c r="BC1147" s="13">
        <f t="shared" si="53"/>
        <v>2.301691808E-2</v>
      </c>
    </row>
    <row r="1148" spans="1:55" x14ac:dyDescent="0.25">
      <c r="A1148" s="15">
        <v>1143</v>
      </c>
      <c r="B1148">
        <v>2.2908364999999899E-2</v>
      </c>
      <c r="C1148" s="1">
        <f t="shared" si="54"/>
        <v>2</v>
      </c>
      <c r="D1148" s="15">
        <v>1143</v>
      </c>
      <c r="E1148" s="13">
        <f t="shared" si="55"/>
        <v>2.2908364999999899E-2</v>
      </c>
      <c r="BC1148" s="13">
        <f t="shared" si="53"/>
        <v>2.2908364999999899E-2</v>
      </c>
    </row>
    <row r="1149" spans="1:55" x14ac:dyDescent="0.25">
      <c r="A1149" s="15">
        <v>1144</v>
      </c>
      <c r="B1149">
        <v>2.280031116E-2</v>
      </c>
      <c r="C1149" s="1">
        <f t="shared" si="54"/>
        <v>2</v>
      </c>
      <c r="D1149" s="15">
        <v>1144</v>
      </c>
      <c r="E1149" s="13">
        <f t="shared" si="55"/>
        <v>2.280031116E-2</v>
      </c>
      <c r="BC1149" s="13">
        <f t="shared" si="53"/>
        <v>2.280031116E-2</v>
      </c>
    </row>
    <row r="1150" spans="1:55" x14ac:dyDescent="0.25">
      <c r="A1150" s="15">
        <v>1145</v>
      </c>
      <c r="B1150">
        <v>2.26927543599999E-2</v>
      </c>
      <c r="C1150" s="1">
        <f t="shared" si="54"/>
        <v>2</v>
      </c>
      <c r="D1150" s="15">
        <v>1145</v>
      </c>
      <c r="E1150" s="13">
        <f t="shared" si="55"/>
        <v>2.26927543599999E-2</v>
      </c>
      <c r="BC1150" s="13">
        <f t="shared" si="53"/>
        <v>2.26927543599999E-2</v>
      </c>
    </row>
    <row r="1151" spans="1:55" x14ac:dyDescent="0.25">
      <c r="A1151" s="15">
        <v>1146</v>
      </c>
      <c r="B1151">
        <v>2.2585692439999999E-2</v>
      </c>
      <c r="C1151" s="1">
        <f t="shared" si="54"/>
        <v>2</v>
      </c>
      <c r="D1151" s="15">
        <v>1146</v>
      </c>
      <c r="E1151" s="13">
        <f t="shared" si="55"/>
        <v>2.2585692439999999E-2</v>
      </c>
      <c r="BC1151" s="13">
        <f t="shared" si="53"/>
        <v>2.2585692439999999E-2</v>
      </c>
    </row>
    <row r="1152" spans="1:55" x14ac:dyDescent="0.25">
      <c r="A1152" s="15">
        <v>1147</v>
      </c>
      <c r="B1152">
        <v>2.24791232599999E-2</v>
      </c>
      <c r="C1152" s="1">
        <f t="shared" si="54"/>
        <v>2</v>
      </c>
      <c r="D1152" s="15">
        <v>1147</v>
      </c>
      <c r="E1152" s="13">
        <f t="shared" si="55"/>
        <v>2.24791232599999E-2</v>
      </c>
      <c r="BC1152" s="13">
        <f t="shared" si="53"/>
        <v>2.24791232599999E-2</v>
      </c>
    </row>
    <row r="1153" spans="1:55" x14ac:dyDescent="0.25">
      <c r="A1153" s="15">
        <v>1148</v>
      </c>
      <c r="B1153">
        <v>2.2373044639999999E-2</v>
      </c>
      <c r="C1153" s="1">
        <f t="shared" si="54"/>
        <v>2</v>
      </c>
      <c r="D1153" s="15">
        <v>1148</v>
      </c>
      <c r="E1153" s="13">
        <f t="shared" si="55"/>
        <v>2.2373044639999999E-2</v>
      </c>
      <c r="BC1153" s="13">
        <f t="shared" si="53"/>
        <v>2.2373044639999999E-2</v>
      </c>
    </row>
    <row r="1154" spans="1:55" x14ac:dyDescent="0.25">
      <c r="A1154" s="15">
        <v>1149</v>
      </c>
      <c r="B1154">
        <v>2.22674544399999E-2</v>
      </c>
      <c r="C1154" s="1">
        <f t="shared" si="54"/>
        <v>2</v>
      </c>
      <c r="D1154" s="15">
        <v>1149</v>
      </c>
      <c r="E1154" s="13">
        <f t="shared" si="55"/>
        <v>2.22674544399999E-2</v>
      </c>
      <c r="BC1154" s="13">
        <f t="shared" si="53"/>
        <v>2.22674544399999E-2</v>
      </c>
    </row>
    <row r="1155" spans="1:55" x14ac:dyDescent="0.25">
      <c r="A1155" s="15">
        <v>1150</v>
      </c>
      <c r="B1155">
        <v>2.2162350519999902E-2</v>
      </c>
      <c r="C1155" s="1">
        <f t="shared" si="54"/>
        <v>2</v>
      </c>
      <c r="D1155" s="15">
        <v>1150</v>
      </c>
      <c r="E1155" s="13">
        <f t="shared" si="55"/>
        <v>2.2162350519999902E-2</v>
      </c>
      <c r="BC1155" s="13">
        <f t="shared" si="53"/>
        <v>2.2162350519999902E-2</v>
      </c>
    </row>
    <row r="1156" spans="1:55" x14ac:dyDescent="0.25">
      <c r="A1156" s="15">
        <v>1151</v>
      </c>
      <c r="B1156">
        <v>2.2057730759999901E-2</v>
      </c>
      <c r="C1156" s="1">
        <f t="shared" si="54"/>
        <v>2</v>
      </c>
      <c r="D1156" s="15">
        <v>1151</v>
      </c>
      <c r="E1156" s="13">
        <f t="shared" si="55"/>
        <v>2.2057730759999901E-2</v>
      </c>
      <c r="BC1156" s="13">
        <f t="shared" si="53"/>
        <v>2.2057730759999901E-2</v>
      </c>
    </row>
    <row r="1157" spans="1:55" x14ac:dyDescent="0.25">
      <c r="A1157" s="15">
        <v>1152</v>
      </c>
      <c r="B1157">
        <v>2.1953593059999998E-2</v>
      </c>
      <c r="C1157" s="1">
        <f t="shared" si="54"/>
        <v>2</v>
      </c>
      <c r="D1157" s="15">
        <v>1152</v>
      </c>
      <c r="E1157" s="13">
        <f t="shared" si="55"/>
        <v>2.1953593059999998E-2</v>
      </c>
      <c r="BC1157" s="13">
        <f t="shared" ref="BC1157:BC1220" si="56">B1157</f>
        <v>2.1953593059999998E-2</v>
      </c>
    </row>
    <row r="1158" spans="1:55" x14ac:dyDescent="0.25">
      <c r="A1158" s="15">
        <v>1153</v>
      </c>
      <c r="B1158">
        <v>2.184993528E-2</v>
      </c>
      <c r="C1158" s="1">
        <f t="shared" ref="C1158:C1221" si="57">IF(ROW()-$C$4&lt;=$C$2,1,2)</f>
        <v>2</v>
      </c>
      <c r="D1158" s="15">
        <v>1153</v>
      </c>
      <c r="E1158" s="13">
        <f t="shared" ref="E1158:E1221" si="58">B1158</f>
        <v>2.184993528E-2</v>
      </c>
      <c r="BC1158" s="13">
        <f t="shared" si="56"/>
        <v>2.184993528E-2</v>
      </c>
    </row>
    <row r="1159" spans="1:55" x14ac:dyDescent="0.25">
      <c r="A1159" s="15">
        <v>1154</v>
      </c>
      <c r="B1159">
        <v>2.1746755319999998E-2</v>
      </c>
      <c r="C1159" s="1">
        <f t="shared" si="57"/>
        <v>2</v>
      </c>
      <c r="D1159" s="15">
        <v>1154</v>
      </c>
      <c r="E1159" s="13">
        <f t="shared" si="58"/>
        <v>2.1746755319999998E-2</v>
      </c>
      <c r="BC1159" s="13">
        <f t="shared" si="56"/>
        <v>2.1746755319999998E-2</v>
      </c>
    </row>
    <row r="1160" spans="1:55" x14ac:dyDescent="0.25">
      <c r="A1160" s="15">
        <v>1155</v>
      </c>
      <c r="B1160">
        <v>2.1644051099999999E-2</v>
      </c>
      <c r="C1160" s="1">
        <f t="shared" si="57"/>
        <v>2</v>
      </c>
      <c r="D1160" s="15">
        <v>1155</v>
      </c>
      <c r="E1160" s="13">
        <f t="shared" si="58"/>
        <v>2.1644051099999999E-2</v>
      </c>
      <c r="BC1160" s="13">
        <f t="shared" si="56"/>
        <v>2.1644051099999999E-2</v>
      </c>
    </row>
    <row r="1161" spans="1:55" x14ac:dyDescent="0.25">
      <c r="A1161" s="15">
        <v>1156</v>
      </c>
      <c r="B1161">
        <v>2.15418205199999E-2</v>
      </c>
      <c r="C1161" s="1">
        <f t="shared" si="57"/>
        <v>2</v>
      </c>
      <c r="D1161" s="15">
        <v>1156</v>
      </c>
      <c r="E1161" s="13">
        <f t="shared" si="58"/>
        <v>2.15418205199999E-2</v>
      </c>
      <c r="BC1161" s="13">
        <f t="shared" si="56"/>
        <v>2.15418205199999E-2</v>
      </c>
    </row>
    <row r="1162" spans="1:55" x14ac:dyDescent="0.25">
      <c r="A1162" s="15">
        <v>1157</v>
      </c>
      <c r="B1162">
        <v>2.1440061520000001E-2</v>
      </c>
      <c r="C1162" s="1">
        <f t="shared" si="57"/>
        <v>2</v>
      </c>
      <c r="D1162" s="15">
        <v>1157</v>
      </c>
      <c r="E1162" s="13">
        <f t="shared" si="58"/>
        <v>2.1440061520000001E-2</v>
      </c>
      <c r="BC1162" s="13">
        <f t="shared" si="56"/>
        <v>2.1440061520000001E-2</v>
      </c>
    </row>
    <row r="1163" spans="1:55" x14ac:dyDescent="0.25">
      <c r="A1163" s="15">
        <v>1158</v>
      </c>
      <c r="B1163">
        <v>2.1338771999999898E-2</v>
      </c>
      <c r="C1163" s="1">
        <f t="shared" si="57"/>
        <v>2</v>
      </c>
      <c r="D1163" s="15">
        <v>1158</v>
      </c>
      <c r="E1163" s="13">
        <f t="shared" si="58"/>
        <v>2.1338771999999898E-2</v>
      </c>
      <c r="BC1163" s="13">
        <f t="shared" si="56"/>
        <v>2.1338771999999898E-2</v>
      </c>
    </row>
    <row r="1164" spans="1:55" x14ac:dyDescent="0.25">
      <c r="A1164" s="15">
        <v>1159</v>
      </c>
      <c r="B1164">
        <v>2.1237949919999999E-2</v>
      </c>
      <c r="C1164" s="1">
        <f t="shared" si="57"/>
        <v>2</v>
      </c>
      <c r="D1164" s="15">
        <v>1159</v>
      </c>
      <c r="E1164" s="13">
        <f t="shared" si="58"/>
        <v>2.1237949919999999E-2</v>
      </c>
      <c r="BC1164" s="13">
        <f t="shared" si="56"/>
        <v>2.1237949919999999E-2</v>
      </c>
    </row>
    <row r="1165" spans="1:55" x14ac:dyDescent="0.25">
      <c r="A1165" s="15">
        <v>1160</v>
      </c>
      <c r="B1165">
        <v>2.11375932199999E-2</v>
      </c>
      <c r="C1165" s="1">
        <f t="shared" si="57"/>
        <v>2</v>
      </c>
      <c r="D1165" s="15">
        <v>1160</v>
      </c>
      <c r="E1165" s="13">
        <f t="shared" si="58"/>
        <v>2.11375932199999E-2</v>
      </c>
      <c r="BC1165" s="13">
        <f t="shared" si="56"/>
        <v>2.11375932199999E-2</v>
      </c>
    </row>
    <row r="1166" spans="1:55" x14ac:dyDescent="0.25">
      <c r="A1166" s="15">
        <v>1161</v>
      </c>
      <c r="B1166">
        <v>2.1037699859999998E-2</v>
      </c>
      <c r="C1166" s="1">
        <f t="shared" si="57"/>
        <v>2</v>
      </c>
      <c r="D1166" s="15">
        <v>1161</v>
      </c>
      <c r="E1166" s="13">
        <f t="shared" si="58"/>
        <v>2.1037699859999998E-2</v>
      </c>
      <c r="BC1166" s="13">
        <f t="shared" si="56"/>
        <v>2.1037699859999998E-2</v>
      </c>
    </row>
    <row r="1167" spans="1:55" x14ac:dyDescent="0.25">
      <c r="A1167" s="15">
        <v>1162</v>
      </c>
      <c r="B1167">
        <v>2.0938267779999999E-2</v>
      </c>
      <c r="C1167" s="1">
        <f t="shared" si="57"/>
        <v>2</v>
      </c>
      <c r="D1167" s="15">
        <v>1162</v>
      </c>
      <c r="E1167" s="13">
        <f t="shared" si="58"/>
        <v>2.0938267779999999E-2</v>
      </c>
      <c r="BC1167" s="13">
        <f t="shared" si="56"/>
        <v>2.0938267779999999E-2</v>
      </c>
    </row>
    <row r="1168" spans="1:55" x14ac:dyDescent="0.25">
      <c r="A1168" s="15">
        <v>1163</v>
      </c>
      <c r="B1168">
        <v>2.0839294979999999E-2</v>
      </c>
      <c r="C1168" s="1">
        <f t="shared" si="57"/>
        <v>2</v>
      </c>
      <c r="D1168" s="15">
        <v>1163</v>
      </c>
      <c r="E1168" s="13">
        <f t="shared" si="58"/>
        <v>2.0839294979999999E-2</v>
      </c>
      <c r="BC1168" s="13">
        <f t="shared" si="56"/>
        <v>2.0839294979999999E-2</v>
      </c>
    </row>
    <row r="1169" spans="1:55" x14ac:dyDescent="0.25">
      <c r="A1169" s="15">
        <v>1164</v>
      </c>
      <c r="B1169">
        <v>2.0740779399999899E-2</v>
      </c>
      <c r="C1169" s="1">
        <f t="shared" si="57"/>
        <v>2</v>
      </c>
      <c r="D1169" s="15">
        <v>1164</v>
      </c>
      <c r="E1169" s="13">
        <f t="shared" si="58"/>
        <v>2.0740779399999899E-2</v>
      </c>
      <c r="BC1169" s="13">
        <f t="shared" si="56"/>
        <v>2.0740779399999899E-2</v>
      </c>
    </row>
    <row r="1170" spans="1:55" x14ac:dyDescent="0.25">
      <c r="A1170" s="15">
        <v>1165</v>
      </c>
      <c r="B1170">
        <v>2.0642719059999998E-2</v>
      </c>
      <c r="C1170" s="1">
        <f t="shared" si="57"/>
        <v>2</v>
      </c>
      <c r="D1170" s="15">
        <v>1165</v>
      </c>
      <c r="E1170" s="13">
        <f t="shared" si="58"/>
        <v>2.0642719059999998E-2</v>
      </c>
      <c r="BC1170" s="13">
        <f t="shared" si="56"/>
        <v>2.0642719059999998E-2</v>
      </c>
    </row>
    <row r="1171" spans="1:55" x14ac:dyDescent="0.25">
      <c r="A1171" s="15">
        <v>1166</v>
      </c>
      <c r="B1171">
        <v>2.05451119599999E-2</v>
      </c>
      <c r="C1171" s="1">
        <f t="shared" si="57"/>
        <v>2</v>
      </c>
      <c r="D1171" s="15">
        <v>1166</v>
      </c>
      <c r="E1171" s="13">
        <f t="shared" si="58"/>
        <v>2.05451119599999E-2</v>
      </c>
      <c r="BC1171" s="13">
        <f t="shared" si="56"/>
        <v>2.05451119599999E-2</v>
      </c>
    </row>
    <row r="1172" spans="1:55" x14ac:dyDescent="0.25">
      <c r="A1172" s="15">
        <v>1167</v>
      </c>
      <c r="B1172">
        <v>2.0447956059999901E-2</v>
      </c>
      <c r="C1172" s="1">
        <f t="shared" si="57"/>
        <v>2</v>
      </c>
      <c r="D1172" s="15">
        <v>1167</v>
      </c>
      <c r="E1172" s="13">
        <f t="shared" si="58"/>
        <v>2.0447956059999901E-2</v>
      </c>
      <c r="BC1172" s="13">
        <f t="shared" si="56"/>
        <v>2.0447956059999901E-2</v>
      </c>
    </row>
    <row r="1173" spans="1:55" x14ac:dyDescent="0.25">
      <c r="A1173" s="15">
        <v>1168</v>
      </c>
      <c r="B1173">
        <v>2.03512493999999E-2</v>
      </c>
      <c r="C1173" s="1">
        <f t="shared" si="57"/>
        <v>2</v>
      </c>
      <c r="D1173" s="15">
        <v>1168</v>
      </c>
      <c r="E1173" s="13">
        <f t="shared" si="58"/>
        <v>2.03512493999999E-2</v>
      </c>
      <c r="BC1173" s="13">
        <f t="shared" si="56"/>
        <v>2.03512493999999E-2</v>
      </c>
    </row>
    <row r="1174" spans="1:55" x14ac:dyDescent="0.25">
      <c r="A1174" s="15">
        <v>1169</v>
      </c>
      <c r="B1174">
        <v>2.025499E-2</v>
      </c>
      <c r="C1174" s="1">
        <f t="shared" si="57"/>
        <v>2</v>
      </c>
      <c r="D1174" s="15">
        <v>1169</v>
      </c>
      <c r="E1174" s="13">
        <f t="shared" si="58"/>
        <v>2.025499E-2</v>
      </c>
      <c r="BC1174" s="13">
        <f t="shared" si="56"/>
        <v>2.025499E-2</v>
      </c>
    </row>
    <row r="1175" spans="1:55" x14ac:dyDescent="0.25">
      <c r="A1175" s="15">
        <v>1170</v>
      </c>
      <c r="B1175">
        <v>2.015917586E-2</v>
      </c>
      <c r="C1175" s="1">
        <f t="shared" si="57"/>
        <v>2</v>
      </c>
      <c r="D1175" s="15">
        <v>1170</v>
      </c>
      <c r="E1175" s="13">
        <f t="shared" si="58"/>
        <v>2.015917586E-2</v>
      </c>
      <c r="BC1175" s="13">
        <f t="shared" si="56"/>
        <v>2.015917586E-2</v>
      </c>
    </row>
    <row r="1176" spans="1:55" x14ac:dyDescent="0.25">
      <c r="A1176" s="15">
        <v>1171</v>
      </c>
      <c r="B1176">
        <v>2.006380504E-2</v>
      </c>
      <c r="C1176" s="1">
        <f t="shared" si="57"/>
        <v>2</v>
      </c>
      <c r="D1176" s="15">
        <v>1171</v>
      </c>
      <c r="E1176" s="13">
        <f t="shared" si="58"/>
        <v>2.006380504E-2</v>
      </c>
      <c r="BC1176" s="13">
        <f t="shared" si="56"/>
        <v>2.006380504E-2</v>
      </c>
    </row>
    <row r="1177" spans="1:55" x14ac:dyDescent="0.25">
      <c r="A1177" s="15">
        <v>1172</v>
      </c>
      <c r="B1177">
        <v>1.9968875571999899E-2</v>
      </c>
      <c r="C1177" s="1">
        <f t="shared" si="57"/>
        <v>2</v>
      </c>
      <c r="D1177" s="15">
        <v>1172</v>
      </c>
      <c r="E1177" s="13">
        <f t="shared" si="58"/>
        <v>1.9968875571999899E-2</v>
      </c>
      <c r="BC1177" s="13">
        <f t="shared" si="56"/>
        <v>1.9968875571999899E-2</v>
      </c>
    </row>
    <row r="1178" spans="1:55" x14ac:dyDescent="0.25">
      <c r="A1178" s="15">
        <v>1173</v>
      </c>
      <c r="B1178">
        <v>1.9874385498E-2</v>
      </c>
      <c r="C1178" s="1">
        <f t="shared" si="57"/>
        <v>2</v>
      </c>
      <c r="D1178" s="15">
        <v>1173</v>
      </c>
      <c r="E1178" s="13">
        <f t="shared" si="58"/>
        <v>1.9874385498E-2</v>
      </c>
      <c r="BC1178" s="13">
        <f t="shared" si="56"/>
        <v>1.9874385498E-2</v>
      </c>
    </row>
    <row r="1179" spans="1:55" x14ac:dyDescent="0.25">
      <c r="A1179" s="15">
        <v>1174</v>
      </c>
      <c r="B1179">
        <v>1.9780332879999901E-2</v>
      </c>
      <c r="C1179" s="1">
        <f t="shared" si="57"/>
        <v>2</v>
      </c>
      <c r="D1179" s="15">
        <v>1174</v>
      </c>
      <c r="E1179" s="13">
        <f t="shared" si="58"/>
        <v>1.9780332879999901E-2</v>
      </c>
      <c r="BC1179" s="13">
        <f t="shared" si="56"/>
        <v>1.9780332879999901E-2</v>
      </c>
    </row>
    <row r="1180" spans="1:55" x14ac:dyDescent="0.25">
      <c r="A1180" s="15">
        <v>1175</v>
      </c>
      <c r="B1180">
        <v>1.9686715779999898E-2</v>
      </c>
      <c r="C1180" s="1">
        <f t="shared" si="57"/>
        <v>2</v>
      </c>
      <c r="D1180" s="15">
        <v>1175</v>
      </c>
      <c r="E1180" s="13">
        <f t="shared" si="58"/>
        <v>1.9686715779999898E-2</v>
      </c>
      <c r="BC1180" s="13">
        <f t="shared" si="56"/>
        <v>1.9686715779999898E-2</v>
      </c>
    </row>
    <row r="1181" spans="1:55" x14ac:dyDescent="0.25">
      <c r="A1181" s="15">
        <v>1176</v>
      </c>
      <c r="B1181">
        <v>1.9593532269999998E-2</v>
      </c>
      <c r="C1181" s="1">
        <f t="shared" si="57"/>
        <v>2</v>
      </c>
      <c r="D1181" s="15">
        <v>1176</v>
      </c>
      <c r="E1181" s="13">
        <f t="shared" si="58"/>
        <v>1.9593532269999998E-2</v>
      </c>
      <c r="BC1181" s="13">
        <f t="shared" si="56"/>
        <v>1.9593532269999998E-2</v>
      </c>
    </row>
    <row r="1182" spans="1:55" x14ac:dyDescent="0.25">
      <c r="A1182" s="15">
        <v>1177</v>
      </c>
      <c r="B1182">
        <v>1.9500780432000001E-2</v>
      </c>
      <c r="C1182" s="1">
        <f t="shared" si="57"/>
        <v>2</v>
      </c>
      <c r="D1182" s="15">
        <v>1177</v>
      </c>
      <c r="E1182" s="13">
        <f t="shared" si="58"/>
        <v>1.9500780432000001E-2</v>
      </c>
      <c r="BC1182" s="13">
        <f t="shared" si="56"/>
        <v>1.9500780432000001E-2</v>
      </c>
    </row>
    <row r="1183" spans="1:55" x14ac:dyDescent="0.25">
      <c r="A1183" s="15">
        <v>1178</v>
      </c>
      <c r="B1183">
        <v>1.9408458351999999E-2</v>
      </c>
      <c r="C1183" s="1">
        <f t="shared" si="57"/>
        <v>2</v>
      </c>
      <c r="D1183" s="15">
        <v>1178</v>
      </c>
      <c r="E1183" s="13">
        <f t="shared" si="58"/>
        <v>1.9408458351999999E-2</v>
      </c>
      <c r="BC1183" s="13">
        <f t="shared" si="56"/>
        <v>1.9408458351999999E-2</v>
      </c>
    </row>
    <row r="1184" spans="1:55" x14ac:dyDescent="0.25">
      <c r="A1184" s="15">
        <v>1179</v>
      </c>
      <c r="B1184">
        <v>1.9316564123999999E-2</v>
      </c>
      <c r="C1184" s="1">
        <f t="shared" si="57"/>
        <v>2</v>
      </c>
      <c r="D1184" s="15">
        <v>1179</v>
      </c>
      <c r="E1184" s="13">
        <f t="shared" si="58"/>
        <v>1.9316564123999999E-2</v>
      </c>
      <c r="BC1184" s="13">
        <f t="shared" si="56"/>
        <v>1.9316564123999999E-2</v>
      </c>
    </row>
    <row r="1185" spans="1:55" x14ac:dyDescent="0.25">
      <c r="A1185" s="15">
        <v>1180</v>
      </c>
      <c r="B1185">
        <v>1.9225095851999999E-2</v>
      </c>
      <c r="C1185" s="1">
        <f t="shared" si="57"/>
        <v>2</v>
      </c>
      <c r="D1185" s="15">
        <v>1180</v>
      </c>
      <c r="E1185" s="13">
        <f t="shared" si="58"/>
        <v>1.9225095851999999E-2</v>
      </c>
      <c r="BC1185" s="13">
        <f t="shared" si="56"/>
        <v>1.9225095851999999E-2</v>
      </c>
    </row>
    <row r="1186" spans="1:55" x14ac:dyDescent="0.25">
      <c r="A1186" s="15">
        <v>1181</v>
      </c>
      <c r="B1186">
        <v>1.9134051645999999E-2</v>
      </c>
      <c r="C1186" s="1">
        <f t="shared" si="57"/>
        <v>2</v>
      </c>
      <c r="D1186" s="15">
        <v>1181</v>
      </c>
      <c r="E1186" s="13">
        <f t="shared" si="58"/>
        <v>1.9134051645999999E-2</v>
      </c>
      <c r="BC1186" s="13">
        <f t="shared" si="56"/>
        <v>1.9134051645999999E-2</v>
      </c>
    </row>
    <row r="1187" spans="1:55" x14ac:dyDescent="0.25">
      <c r="A1187" s="15">
        <v>1182</v>
      </c>
      <c r="B1187">
        <v>1.9043429622000001E-2</v>
      </c>
      <c r="C1187" s="1">
        <f t="shared" si="57"/>
        <v>2</v>
      </c>
      <c r="D1187" s="15">
        <v>1182</v>
      </c>
      <c r="E1187" s="13">
        <f t="shared" si="58"/>
        <v>1.9043429622000001E-2</v>
      </c>
      <c r="BC1187" s="13">
        <f t="shared" si="56"/>
        <v>1.9043429622000001E-2</v>
      </c>
    </row>
    <row r="1188" spans="1:55" x14ac:dyDescent="0.25">
      <c r="A1188" s="15">
        <v>1183</v>
      </c>
      <c r="B1188">
        <v>1.8953227907999901E-2</v>
      </c>
      <c r="C1188" s="1">
        <f t="shared" si="57"/>
        <v>2</v>
      </c>
      <c r="D1188" s="15">
        <v>1183</v>
      </c>
      <c r="E1188" s="13">
        <f t="shared" si="58"/>
        <v>1.8953227907999901E-2</v>
      </c>
      <c r="BC1188" s="13">
        <f t="shared" si="56"/>
        <v>1.8953227907999901E-2</v>
      </c>
    </row>
    <row r="1189" spans="1:55" x14ac:dyDescent="0.25">
      <c r="A1189" s="15">
        <v>1184</v>
      </c>
      <c r="B1189">
        <v>1.8863444633999998E-2</v>
      </c>
      <c r="C1189" s="1">
        <f t="shared" si="57"/>
        <v>2</v>
      </c>
      <c r="D1189" s="15">
        <v>1184</v>
      </c>
      <c r="E1189" s="13">
        <f t="shared" si="58"/>
        <v>1.8863444633999998E-2</v>
      </c>
      <c r="BC1189" s="13">
        <f t="shared" si="56"/>
        <v>1.8863444633999998E-2</v>
      </c>
    </row>
    <row r="1190" spans="1:55" x14ac:dyDescent="0.25">
      <c r="A1190" s="15">
        <v>1185</v>
      </c>
      <c r="B1190">
        <v>1.8774077944E-2</v>
      </c>
      <c r="C1190" s="1">
        <f t="shared" si="57"/>
        <v>2</v>
      </c>
      <c r="D1190" s="15">
        <v>1185</v>
      </c>
      <c r="E1190" s="13">
        <f t="shared" si="58"/>
        <v>1.8774077944E-2</v>
      </c>
      <c r="BC1190" s="13">
        <f t="shared" si="56"/>
        <v>1.8774077944E-2</v>
      </c>
    </row>
    <row r="1191" spans="1:55" x14ac:dyDescent="0.25">
      <c r="A1191" s="15">
        <v>1186</v>
      </c>
      <c r="B1191">
        <v>1.8685125981999999E-2</v>
      </c>
      <c r="C1191" s="1">
        <f t="shared" si="57"/>
        <v>2</v>
      </c>
      <c r="D1191" s="15">
        <v>1186</v>
      </c>
      <c r="E1191" s="13">
        <f t="shared" si="58"/>
        <v>1.8685125981999999E-2</v>
      </c>
      <c r="BC1191" s="13">
        <f t="shared" si="56"/>
        <v>1.8685125981999999E-2</v>
      </c>
    </row>
    <row r="1192" spans="1:55" x14ac:dyDescent="0.25">
      <c r="A1192" s="15">
        <v>1187</v>
      </c>
      <c r="B1192">
        <v>1.8596586905999999E-2</v>
      </c>
      <c r="C1192" s="1">
        <f t="shared" si="57"/>
        <v>2</v>
      </c>
      <c r="D1192" s="15">
        <v>1187</v>
      </c>
      <c r="E1192" s="13">
        <f t="shared" si="58"/>
        <v>1.8596586905999999E-2</v>
      </c>
      <c r="BC1192" s="13">
        <f t="shared" si="56"/>
        <v>1.8596586905999999E-2</v>
      </c>
    </row>
    <row r="1193" spans="1:55" x14ac:dyDescent="0.25">
      <c r="A1193" s="15">
        <v>1188</v>
      </c>
      <c r="B1193">
        <v>1.8508458876E-2</v>
      </c>
      <c r="C1193" s="1">
        <f t="shared" si="57"/>
        <v>2</v>
      </c>
      <c r="D1193" s="15">
        <v>1188</v>
      </c>
      <c r="E1193" s="13">
        <f t="shared" si="58"/>
        <v>1.8508458876E-2</v>
      </c>
      <c r="BC1193" s="13">
        <f t="shared" si="56"/>
        <v>1.8508458876E-2</v>
      </c>
    </row>
    <row r="1194" spans="1:55" x14ac:dyDescent="0.25">
      <c r="A1194" s="15">
        <v>1189</v>
      </c>
      <c r="B1194">
        <v>1.8420740065999999E-2</v>
      </c>
      <c r="C1194" s="1">
        <f t="shared" si="57"/>
        <v>2</v>
      </c>
      <c r="D1194" s="15">
        <v>1189</v>
      </c>
      <c r="E1194" s="13">
        <f t="shared" si="58"/>
        <v>1.8420740065999999E-2</v>
      </c>
      <c r="BC1194" s="13">
        <f t="shared" si="56"/>
        <v>1.8420740065999999E-2</v>
      </c>
    </row>
    <row r="1195" spans="1:55" x14ac:dyDescent="0.25">
      <c r="A1195" s="15">
        <v>1190</v>
      </c>
      <c r="B1195">
        <v>1.8333428651999901E-2</v>
      </c>
      <c r="C1195" s="1">
        <f t="shared" si="57"/>
        <v>2</v>
      </c>
      <c r="D1195" s="15">
        <v>1190</v>
      </c>
      <c r="E1195" s="13">
        <f t="shared" si="58"/>
        <v>1.8333428651999901E-2</v>
      </c>
      <c r="BC1195" s="13">
        <f t="shared" si="56"/>
        <v>1.8333428651999901E-2</v>
      </c>
    </row>
    <row r="1196" spans="1:55" x14ac:dyDescent="0.25">
      <c r="A1196" s="15">
        <v>1191</v>
      </c>
      <c r="B1196">
        <v>1.8246522817999999E-2</v>
      </c>
      <c r="C1196" s="1">
        <f t="shared" si="57"/>
        <v>2</v>
      </c>
      <c r="D1196" s="15">
        <v>1191</v>
      </c>
      <c r="E1196" s="13">
        <f t="shared" si="58"/>
        <v>1.8246522817999999E-2</v>
      </c>
      <c r="BC1196" s="13">
        <f t="shared" si="56"/>
        <v>1.8246522817999999E-2</v>
      </c>
    </row>
    <row r="1197" spans="1:55" x14ac:dyDescent="0.25">
      <c r="A1197" s="15">
        <v>1192</v>
      </c>
      <c r="B1197">
        <v>1.8160020755999901E-2</v>
      </c>
      <c r="C1197" s="1">
        <f t="shared" si="57"/>
        <v>2</v>
      </c>
      <c r="D1197" s="15">
        <v>1192</v>
      </c>
      <c r="E1197" s="13">
        <f t="shared" si="58"/>
        <v>1.8160020755999901E-2</v>
      </c>
      <c r="BC1197" s="13">
        <f t="shared" si="56"/>
        <v>1.8160020755999901E-2</v>
      </c>
    </row>
    <row r="1198" spans="1:55" x14ac:dyDescent="0.25">
      <c r="A1198" s="15">
        <v>1193</v>
      </c>
      <c r="B1198">
        <v>1.8073920667999999E-2</v>
      </c>
      <c r="C1198" s="1">
        <f t="shared" si="57"/>
        <v>2</v>
      </c>
      <c r="D1198" s="15">
        <v>1193</v>
      </c>
      <c r="E1198" s="13">
        <f t="shared" si="58"/>
        <v>1.8073920667999999E-2</v>
      </c>
      <c r="BC1198" s="13">
        <f t="shared" si="56"/>
        <v>1.8073920667999999E-2</v>
      </c>
    </row>
    <row r="1199" spans="1:55" x14ac:dyDescent="0.25">
      <c r="A1199" s="15">
        <v>1194</v>
      </c>
      <c r="B1199">
        <v>1.798822076E-2</v>
      </c>
      <c r="C1199" s="1">
        <f t="shared" si="57"/>
        <v>2</v>
      </c>
      <c r="D1199" s="15">
        <v>1194</v>
      </c>
      <c r="E1199" s="13">
        <f t="shared" si="58"/>
        <v>1.798822076E-2</v>
      </c>
      <c r="BC1199" s="13">
        <f t="shared" si="56"/>
        <v>1.798822076E-2</v>
      </c>
    </row>
    <row r="1200" spans="1:55" x14ac:dyDescent="0.25">
      <c r="A1200" s="15">
        <v>1195</v>
      </c>
      <c r="B1200">
        <v>1.7902919245999901E-2</v>
      </c>
      <c r="C1200" s="1">
        <f t="shared" si="57"/>
        <v>2</v>
      </c>
      <c r="D1200" s="15">
        <v>1195</v>
      </c>
      <c r="E1200" s="13">
        <f t="shared" si="58"/>
        <v>1.7902919245999901E-2</v>
      </c>
      <c r="BC1200" s="13">
        <f t="shared" si="56"/>
        <v>1.7902919245999901E-2</v>
      </c>
    </row>
    <row r="1201" spans="1:55" x14ac:dyDescent="0.25">
      <c r="A1201" s="15">
        <v>1196</v>
      </c>
      <c r="B1201">
        <v>1.7818014348E-2</v>
      </c>
      <c r="C1201" s="1">
        <f t="shared" si="57"/>
        <v>2</v>
      </c>
      <c r="D1201" s="15">
        <v>1196</v>
      </c>
      <c r="E1201" s="13">
        <f t="shared" si="58"/>
        <v>1.7818014348E-2</v>
      </c>
      <c r="BC1201" s="13">
        <f t="shared" si="56"/>
        <v>1.7818014348E-2</v>
      </c>
    </row>
    <row r="1202" spans="1:55" x14ac:dyDescent="0.25">
      <c r="A1202" s="15">
        <v>1197</v>
      </c>
      <c r="B1202">
        <v>1.7733504293999999E-2</v>
      </c>
      <c r="C1202" s="1">
        <f t="shared" si="57"/>
        <v>2</v>
      </c>
      <c r="D1202" s="15">
        <v>1197</v>
      </c>
      <c r="E1202" s="13">
        <f t="shared" si="58"/>
        <v>1.7733504293999999E-2</v>
      </c>
      <c r="BC1202" s="13">
        <f t="shared" si="56"/>
        <v>1.7733504293999999E-2</v>
      </c>
    </row>
    <row r="1203" spans="1:55" x14ac:dyDescent="0.25">
      <c r="A1203" s="15">
        <v>1198</v>
      </c>
      <c r="B1203">
        <v>1.7649387320000001E-2</v>
      </c>
      <c r="C1203" s="1">
        <f t="shared" si="57"/>
        <v>2</v>
      </c>
      <c r="D1203" s="15">
        <v>1198</v>
      </c>
      <c r="E1203" s="13">
        <f t="shared" si="58"/>
        <v>1.7649387320000001E-2</v>
      </c>
      <c r="BC1203" s="13">
        <f t="shared" si="56"/>
        <v>1.7649387320000001E-2</v>
      </c>
    </row>
    <row r="1204" spans="1:55" x14ac:dyDescent="0.25">
      <c r="A1204" s="15">
        <v>1199</v>
      </c>
      <c r="B1204">
        <v>1.756566167E-2</v>
      </c>
      <c r="C1204" s="1">
        <f t="shared" si="57"/>
        <v>2</v>
      </c>
      <c r="D1204" s="15">
        <v>1199</v>
      </c>
      <c r="E1204" s="13">
        <f t="shared" si="58"/>
        <v>1.756566167E-2</v>
      </c>
      <c r="BC1204" s="13">
        <f t="shared" si="56"/>
        <v>1.756566167E-2</v>
      </c>
    </row>
    <row r="1205" spans="1:55" x14ac:dyDescent="0.25">
      <c r="A1205" s="15">
        <v>1200</v>
      </c>
      <c r="B1205">
        <v>1.7482325595999999E-2</v>
      </c>
      <c r="C1205" s="1">
        <f t="shared" si="57"/>
        <v>2</v>
      </c>
      <c r="D1205" s="15">
        <v>1200</v>
      </c>
      <c r="E1205" s="13">
        <f t="shared" si="58"/>
        <v>1.7482325595999999E-2</v>
      </c>
      <c r="BC1205" s="13">
        <f t="shared" si="56"/>
        <v>1.7482325595999999E-2</v>
      </c>
    </row>
    <row r="1206" spans="1:55" x14ac:dyDescent="0.25">
      <c r="A1206" s="15">
        <v>1201</v>
      </c>
      <c r="B1206">
        <v>1.7399377351999999E-2</v>
      </c>
      <c r="C1206" s="1">
        <f t="shared" si="57"/>
        <v>2</v>
      </c>
      <c r="D1206" s="15">
        <v>1201</v>
      </c>
      <c r="E1206" s="13">
        <f t="shared" si="58"/>
        <v>1.7399377351999999E-2</v>
      </c>
      <c r="BC1206" s="13">
        <f t="shared" si="56"/>
        <v>1.7399377351999999E-2</v>
      </c>
    </row>
    <row r="1207" spans="1:55" x14ac:dyDescent="0.25">
      <c r="A1207" s="15">
        <v>1202</v>
      </c>
      <c r="B1207">
        <v>1.7316815204E-2</v>
      </c>
      <c r="C1207" s="1">
        <f t="shared" si="57"/>
        <v>2</v>
      </c>
      <c r="D1207" s="15">
        <v>1202</v>
      </c>
      <c r="E1207" s="13">
        <f t="shared" si="58"/>
        <v>1.7316815204E-2</v>
      </c>
      <c r="BC1207" s="13">
        <f t="shared" si="56"/>
        <v>1.7316815204E-2</v>
      </c>
    </row>
    <row r="1208" spans="1:55" x14ac:dyDescent="0.25">
      <c r="A1208" s="15">
        <v>1203</v>
      </c>
      <c r="B1208">
        <v>1.7234637426E-2</v>
      </c>
      <c r="C1208" s="1">
        <f t="shared" si="57"/>
        <v>2</v>
      </c>
      <c r="D1208" s="15">
        <v>1203</v>
      </c>
      <c r="E1208" s="13">
        <f t="shared" si="58"/>
        <v>1.7234637426E-2</v>
      </c>
      <c r="BC1208" s="13">
        <f t="shared" si="56"/>
        <v>1.7234637426E-2</v>
      </c>
    </row>
    <row r="1209" spans="1:55" x14ac:dyDescent="0.25">
      <c r="A1209" s="15">
        <v>1204</v>
      </c>
      <c r="B1209">
        <v>1.7152842293999999E-2</v>
      </c>
      <c r="C1209" s="1">
        <f t="shared" si="57"/>
        <v>2</v>
      </c>
      <c r="D1209" s="15">
        <v>1204</v>
      </c>
      <c r="E1209" s="13">
        <f t="shared" si="58"/>
        <v>1.7152842293999999E-2</v>
      </c>
      <c r="BC1209" s="13">
        <f t="shared" si="56"/>
        <v>1.7152842293999999E-2</v>
      </c>
    </row>
    <row r="1210" spans="1:55" x14ac:dyDescent="0.25">
      <c r="A1210" s="15">
        <v>1205</v>
      </c>
      <c r="B1210">
        <v>1.7071428095999999E-2</v>
      </c>
      <c r="C1210" s="1">
        <f t="shared" si="57"/>
        <v>2</v>
      </c>
      <c r="D1210" s="15">
        <v>1205</v>
      </c>
      <c r="E1210" s="13">
        <f t="shared" si="58"/>
        <v>1.7071428095999999E-2</v>
      </c>
      <c r="BC1210" s="13">
        <f t="shared" si="56"/>
        <v>1.7071428095999999E-2</v>
      </c>
    </row>
    <row r="1211" spans="1:55" x14ac:dyDescent="0.25">
      <c r="A1211" s="15">
        <v>1206</v>
      </c>
      <c r="B1211">
        <v>1.6990393124000001E-2</v>
      </c>
      <c r="C1211" s="1">
        <f t="shared" si="57"/>
        <v>2</v>
      </c>
      <c r="D1211" s="15">
        <v>1206</v>
      </c>
      <c r="E1211" s="13">
        <f t="shared" si="58"/>
        <v>1.6990393124000001E-2</v>
      </c>
      <c r="BC1211" s="13">
        <f t="shared" si="56"/>
        <v>1.6990393124000001E-2</v>
      </c>
    </row>
    <row r="1212" spans="1:55" x14ac:dyDescent="0.25">
      <c r="A1212" s="15">
        <v>1207</v>
      </c>
      <c r="B1212">
        <v>1.6909735677999999E-2</v>
      </c>
      <c r="C1212" s="1">
        <f t="shared" si="57"/>
        <v>2</v>
      </c>
      <c r="D1212" s="15">
        <v>1207</v>
      </c>
      <c r="E1212" s="13">
        <f t="shared" si="58"/>
        <v>1.6909735677999999E-2</v>
      </c>
      <c r="BC1212" s="13">
        <f t="shared" si="56"/>
        <v>1.6909735677999999E-2</v>
      </c>
    </row>
    <row r="1213" spans="1:55" x14ac:dyDescent="0.25">
      <c r="A1213" s="15">
        <v>1208</v>
      </c>
      <c r="B1213">
        <v>1.68294540639999E-2</v>
      </c>
      <c r="C1213" s="1">
        <f t="shared" si="57"/>
        <v>2</v>
      </c>
      <c r="D1213" s="15">
        <v>1208</v>
      </c>
      <c r="E1213" s="13">
        <f t="shared" si="58"/>
        <v>1.68294540639999E-2</v>
      </c>
      <c r="BC1213" s="13">
        <f t="shared" si="56"/>
        <v>1.68294540639999E-2</v>
      </c>
    </row>
    <row r="1214" spans="1:55" x14ac:dyDescent="0.25">
      <c r="A1214" s="15">
        <v>1209</v>
      </c>
      <c r="B1214">
        <v>1.67495465979999E-2</v>
      </c>
      <c r="C1214" s="1">
        <f t="shared" si="57"/>
        <v>2</v>
      </c>
      <c r="D1214" s="15">
        <v>1209</v>
      </c>
      <c r="E1214" s="13">
        <f t="shared" si="58"/>
        <v>1.67495465979999E-2</v>
      </c>
      <c r="BC1214" s="13">
        <f t="shared" si="56"/>
        <v>1.67495465979999E-2</v>
      </c>
    </row>
    <row r="1215" spans="1:55" x14ac:dyDescent="0.25">
      <c r="A1215" s="15">
        <v>1210</v>
      </c>
      <c r="B1215">
        <v>1.66700116019999E-2</v>
      </c>
      <c r="C1215" s="1">
        <f t="shared" si="57"/>
        <v>2</v>
      </c>
      <c r="D1215" s="15">
        <v>1210</v>
      </c>
      <c r="E1215" s="13">
        <f t="shared" si="58"/>
        <v>1.66700116019999E-2</v>
      </c>
      <c r="BC1215" s="13">
        <f t="shared" si="56"/>
        <v>1.66700116019999E-2</v>
      </c>
    </row>
    <row r="1216" spans="1:55" x14ac:dyDescent="0.25">
      <c r="A1216" s="15">
        <v>1211</v>
      </c>
      <c r="B1216">
        <v>1.65908473999999E-2</v>
      </c>
      <c r="C1216" s="1">
        <f t="shared" si="57"/>
        <v>2</v>
      </c>
      <c r="D1216" s="15">
        <v>1211</v>
      </c>
      <c r="E1216" s="13">
        <f t="shared" si="58"/>
        <v>1.65908473999999E-2</v>
      </c>
      <c r="BC1216" s="13">
        <f t="shared" si="56"/>
        <v>1.65908473999999E-2</v>
      </c>
    </row>
    <row r="1217" spans="1:55" x14ac:dyDescent="0.25">
      <c r="A1217" s="15">
        <v>1212</v>
      </c>
      <c r="B1217">
        <v>1.6512052329999999E-2</v>
      </c>
      <c r="C1217" s="1">
        <f t="shared" si="57"/>
        <v>2</v>
      </c>
      <c r="D1217" s="15">
        <v>1212</v>
      </c>
      <c r="E1217" s="13">
        <f t="shared" si="58"/>
        <v>1.6512052329999999E-2</v>
      </c>
      <c r="BC1217" s="13">
        <f t="shared" si="56"/>
        <v>1.6512052329999999E-2</v>
      </c>
    </row>
    <row r="1218" spans="1:55" x14ac:dyDescent="0.25">
      <c r="A1218" s="15">
        <v>1213</v>
      </c>
      <c r="B1218">
        <v>1.6433624732E-2</v>
      </c>
      <c r="C1218" s="1">
        <f t="shared" si="57"/>
        <v>2</v>
      </c>
      <c r="D1218" s="15">
        <v>1213</v>
      </c>
      <c r="E1218" s="13">
        <f t="shared" si="58"/>
        <v>1.6433624732E-2</v>
      </c>
      <c r="BC1218" s="13">
        <f t="shared" si="56"/>
        <v>1.6433624732E-2</v>
      </c>
    </row>
    <row r="1219" spans="1:55" x14ac:dyDescent="0.25">
      <c r="A1219" s="15">
        <v>1214</v>
      </c>
      <c r="B1219">
        <v>1.6355562954000001E-2</v>
      </c>
      <c r="C1219" s="1">
        <f t="shared" si="57"/>
        <v>2</v>
      </c>
      <c r="D1219" s="15">
        <v>1214</v>
      </c>
      <c r="E1219" s="13">
        <f t="shared" si="58"/>
        <v>1.6355562954000001E-2</v>
      </c>
      <c r="BC1219" s="13">
        <f t="shared" si="56"/>
        <v>1.6355562954000001E-2</v>
      </c>
    </row>
    <row r="1220" spans="1:55" x14ac:dyDescent="0.25">
      <c r="A1220" s="15">
        <v>1215</v>
      </c>
      <c r="B1220">
        <v>1.6277865353999998E-2</v>
      </c>
      <c r="C1220" s="1">
        <f t="shared" si="57"/>
        <v>2</v>
      </c>
      <c r="D1220" s="15">
        <v>1215</v>
      </c>
      <c r="E1220" s="13">
        <f t="shared" si="58"/>
        <v>1.6277865353999998E-2</v>
      </c>
      <c r="BC1220" s="13">
        <f t="shared" si="56"/>
        <v>1.6277865353999998E-2</v>
      </c>
    </row>
    <row r="1221" spans="1:55" x14ac:dyDescent="0.25">
      <c r="A1221" s="15">
        <v>1216</v>
      </c>
      <c r="B1221">
        <v>1.6200530290000001E-2</v>
      </c>
      <c r="C1221" s="1">
        <f t="shared" si="57"/>
        <v>2</v>
      </c>
      <c r="D1221" s="15">
        <v>1216</v>
      </c>
      <c r="E1221" s="13">
        <f t="shared" si="58"/>
        <v>1.6200530290000001E-2</v>
      </c>
      <c r="BC1221" s="13">
        <f t="shared" ref="BC1221:BC1284" si="59">B1221</f>
        <v>1.6200530290000001E-2</v>
      </c>
    </row>
    <row r="1222" spans="1:55" x14ac:dyDescent="0.25">
      <c r="A1222" s="15">
        <v>1217</v>
      </c>
      <c r="B1222">
        <v>1.6123556136E-2</v>
      </c>
      <c r="C1222" s="1">
        <f t="shared" ref="C1222:C1285" si="60">IF(ROW()-$C$4&lt;=$C$2,1,2)</f>
        <v>2</v>
      </c>
      <c r="D1222" s="15">
        <v>1217</v>
      </c>
      <c r="E1222" s="13">
        <f t="shared" ref="E1222:E1285" si="61">B1222</f>
        <v>1.6123556136E-2</v>
      </c>
      <c r="BC1222" s="13">
        <f t="shared" si="59"/>
        <v>1.6123556136E-2</v>
      </c>
    </row>
    <row r="1223" spans="1:55" x14ac:dyDescent="0.25">
      <c r="A1223" s="15">
        <v>1218</v>
      </c>
      <c r="B1223">
        <v>1.6046941264000001E-2</v>
      </c>
      <c r="C1223" s="1">
        <f t="shared" si="60"/>
        <v>2</v>
      </c>
      <c r="D1223" s="15">
        <v>1218</v>
      </c>
      <c r="E1223" s="13">
        <f t="shared" si="61"/>
        <v>1.6046941264000001E-2</v>
      </c>
      <c r="BC1223" s="13">
        <f t="shared" si="59"/>
        <v>1.6046941264000001E-2</v>
      </c>
    </row>
    <row r="1224" spans="1:55" x14ac:dyDescent="0.25">
      <c r="A1224" s="15">
        <v>1219</v>
      </c>
      <c r="B1224">
        <v>1.5970684058E-2</v>
      </c>
      <c r="C1224" s="1">
        <f t="shared" si="60"/>
        <v>2</v>
      </c>
      <c r="D1224" s="15">
        <v>1219</v>
      </c>
      <c r="E1224" s="13">
        <f t="shared" si="61"/>
        <v>1.5970684058E-2</v>
      </c>
      <c r="BC1224" s="13">
        <f t="shared" si="59"/>
        <v>1.5970684058E-2</v>
      </c>
    </row>
    <row r="1225" spans="1:55" x14ac:dyDescent="0.25">
      <c r="A1225" s="15">
        <v>1220</v>
      </c>
      <c r="B1225">
        <v>1.5894782907999901E-2</v>
      </c>
      <c r="C1225" s="1">
        <f t="shared" si="60"/>
        <v>2</v>
      </c>
      <c r="D1225" s="15">
        <v>1220</v>
      </c>
      <c r="E1225" s="13">
        <f t="shared" si="61"/>
        <v>1.5894782907999901E-2</v>
      </c>
      <c r="BC1225" s="13">
        <f t="shared" si="59"/>
        <v>1.5894782907999901E-2</v>
      </c>
    </row>
    <row r="1226" spans="1:55" x14ac:dyDescent="0.25">
      <c r="A1226" s="15">
        <v>1221</v>
      </c>
      <c r="B1226">
        <v>1.5819236205999999E-2</v>
      </c>
      <c r="C1226" s="1">
        <f t="shared" si="60"/>
        <v>2</v>
      </c>
      <c r="D1226" s="15">
        <v>1221</v>
      </c>
      <c r="E1226" s="13">
        <f t="shared" si="61"/>
        <v>1.5819236205999999E-2</v>
      </c>
      <c r="BC1226" s="13">
        <f t="shared" si="59"/>
        <v>1.5819236205999999E-2</v>
      </c>
    </row>
    <row r="1227" spans="1:55" x14ac:dyDescent="0.25">
      <c r="A1227" s="15">
        <v>1222</v>
      </c>
      <c r="B1227">
        <v>1.5744042359999998E-2</v>
      </c>
      <c r="C1227" s="1">
        <f t="shared" si="60"/>
        <v>2</v>
      </c>
      <c r="D1227" s="15">
        <v>1222</v>
      </c>
      <c r="E1227" s="13">
        <f t="shared" si="61"/>
        <v>1.5744042359999998E-2</v>
      </c>
      <c r="BC1227" s="13">
        <f t="shared" si="59"/>
        <v>1.5744042359999998E-2</v>
      </c>
    </row>
    <row r="1228" spans="1:55" x14ac:dyDescent="0.25">
      <c r="A1228" s="15">
        <v>1223</v>
      </c>
      <c r="B1228">
        <v>1.5669199775999999E-2</v>
      </c>
      <c r="C1228" s="1">
        <f t="shared" si="60"/>
        <v>2</v>
      </c>
      <c r="D1228" s="15">
        <v>1223</v>
      </c>
      <c r="E1228" s="13">
        <f t="shared" si="61"/>
        <v>1.5669199775999999E-2</v>
      </c>
      <c r="BC1228" s="13">
        <f t="shared" si="59"/>
        <v>1.5669199775999999E-2</v>
      </c>
    </row>
    <row r="1229" spans="1:55" x14ac:dyDescent="0.25">
      <c r="A1229" s="15">
        <v>1224</v>
      </c>
      <c r="B1229">
        <v>1.55947068699999E-2</v>
      </c>
      <c r="C1229" s="1">
        <f t="shared" si="60"/>
        <v>2</v>
      </c>
      <c r="D1229" s="15">
        <v>1224</v>
      </c>
      <c r="E1229" s="13">
        <f t="shared" si="61"/>
        <v>1.55947068699999E-2</v>
      </c>
      <c r="BC1229" s="13">
        <f t="shared" si="59"/>
        <v>1.55947068699999E-2</v>
      </c>
    </row>
    <row r="1230" spans="1:55" x14ac:dyDescent="0.25">
      <c r="A1230" s="15">
        <v>1225</v>
      </c>
      <c r="B1230">
        <v>1.5520562064E-2</v>
      </c>
      <c r="C1230" s="1">
        <f t="shared" si="60"/>
        <v>2</v>
      </c>
      <c r="D1230" s="15">
        <v>1225</v>
      </c>
      <c r="E1230" s="13">
        <f t="shared" si="61"/>
        <v>1.5520562064E-2</v>
      </c>
      <c r="BC1230" s="13">
        <f t="shared" si="59"/>
        <v>1.5520562064E-2</v>
      </c>
    </row>
    <row r="1231" spans="1:55" x14ac:dyDescent="0.25">
      <c r="A1231" s="15">
        <v>1226</v>
      </c>
      <c r="B1231">
        <v>1.544676379E-2</v>
      </c>
      <c r="C1231" s="1">
        <f t="shared" si="60"/>
        <v>2</v>
      </c>
      <c r="D1231" s="15">
        <v>1226</v>
      </c>
      <c r="E1231" s="13">
        <f t="shared" si="61"/>
        <v>1.544676379E-2</v>
      </c>
      <c r="BC1231" s="13">
        <f t="shared" si="59"/>
        <v>1.544676379E-2</v>
      </c>
    </row>
    <row r="1232" spans="1:55" x14ac:dyDescent="0.25">
      <c r="A1232" s="15">
        <v>1227</v>
      </c>
      <c r="B1232">
        <v>1.5373310479999999E-2</v>
      </c>
      <c r="C1232" s="1">
        <f t="shared" si="60"/>
        <v>2</v>
      </c>
      <c r="D1232" s="15">
        <v>1227</v>
      </c>
      <c r="E1232" s="13">
        <f t="shared" si="61"/>
        <v>1.5373310479999999E-2</v>
      </c>
      <c r="BC1232" s="13">
        <f t="shared" si="59"/>
        <v>1.5373310479999999E-2</v>
      </c>
    </row>
    <row r="1233" spans="1:55" x14ac:dyDescent="0.25">
      <c r="A1233" s="15">
        <v>1228</v>
      </c>
      <c r="B1233">
        <v>1.5300200579999999E-2</v>
      </c>
      <c r="C1233" s="1">
        <f t="shared" si="60"/>
        <v>2</v>
      </c>
      <c r="D1233" s="15">
        <v>1228</v>
      </c>
      <c r="E1233" s="13">
        <f t="shared" si="61"/>
        <v>1.5300200579999999E-2</v>
      </c>
      <c r="BC1233" s="13">
        <f t="shared" si="59"/>
        <v>1.5300200579999999E-2</v>
      </c>
    </row>
    <row r="1234" spans="1:55" x14ac:dyDescent="0.25">
      <c r="A1234" s="15">
        <v>1229</v>
      </c>
      <c r="B1234">
        <v>1.5227432534E-2</v>
      </c>
      <c r="C1234" s="1">
        <f t="shared" si="60"/>
        <v>2</v>
      </c>
      <c r="D1234" s="15">
        <v>1229</v>
      </c>
      <c r="E1234" s="13">
        <f t="shared" si="61"/>
        <v>1.5227432534E-2</v>
      </c>
      <c r="BC1234" s="13">
        <f t="shared" si="59"/>
        <v>1.5227432534E-2</v>
      </c>
    </row>
    <row r="1235" spans="1:55" x14ac:dyDescent="0.25">
      <c r="A1235" s="15">
        <v>1230</v>
      </c>
      <c r="B1235">
        <v>1.51550048019999E-2</v>
      </c>
      <c r="C1235" s="1">
        <f t="shared" si="60"/>
        <v>2</v>
      </c>
      <c r="D1235" s="15">
        <v>1230</v>
      </c>
      <c r="E1235" s="13">
        <f t="shared" si="61"/>
        <v>1.51550048019999E-2</v>
      </c>
      <c r="BC1235" s="13">
        <f t="shared" si="59"/>
        <v>1.51550048019999E-2</v>
      </c>
    </row>
    <row r="1236" spans="1:55" x14ac:dyDescent="0.25">
      <c r="A1236" s="15">
        <v>1231</v>
      </c>
      <c r="B1236">
        <v>1.5082915841999899E-2</v>
      </c>
      <c r="C1236" s="1">
        <f t="shared" si="60"/>
        <v>2</v>
      </c>
      <c r="D1236" s="15">
        <v>1231</v>
      </c>
      <c r="E1236" s="13">
        <f t="shared" si="61"/>
        <v>1.5082915841999899E-2</v>
      </c>
      <c r="BC1236" s="13">
        <f t="shared" si="59"/>
        <v>1.5082915841999899E-2</v>
      </c>
    </row>
    <row r="1237" spans="1:55" x14ac:dyDescent="0.25">
      <c r="A1237" s="15">
        <v>1232</v>
      </c>
      <c r="B1237">
        <v>1.5011164124E-2</v>
      </c>
      <c r="C1237" s="1">
        <f t="shared" si="60"/>
        <v>2</v>
      </c>
      <c r="D1237" s="15">
        <v>1232</v>
      </c>
      <c r="E1237" s="13">
        <f t="shared" si="61"/>
        <v>1.5011164124E-2</v>
      </c>
      <c r="BC1237" s="13">
        <f t="shared" si="59"/>
        <v>1.5011164124E-2</v>
      </c>
    </row>
    <row r="1238" spans="1:55" x14ac:dyDescent="0.25">
      <c r="A1238" s="15">
        <v>1233</v>
      </c>
      <c r="B1238">
        <v>1.4939748122E-2</v>
      </c>
      <c r="C1238" s="1">
        <f t="shared" si="60"/>
        <v>2</v>
      </c>
      <c r="D1238" s="15">
        <v>1233</v>
      </c>
      <c r="E1238" s="13">
        <f t="shared" si="61"/>
        <v>1.4939748122E-2</v>
      </c>
      <c r="BC1238" s="13">
        <f t="shared" si="59"/>
        <v>1.4939748122E-2</v>
      </c>
    </row>
    <row r="1239" spans="1:55" x14ac:dyDescent="0.25">
      <c r="A1239" s="15">
        <v>1234</v>
      </c>
      <c r="B1239">
        <v>1.48686663179999E-2</v>
      </c>
      <c r="C1239" s="1">
        <f t="shared" si="60"/>
        <v>2</v>
      </c>
      <c r="D1239" s="15">
        <v>1234</v>
      </c>
      <c r="E1239" s="13">
        <f t="shared" si="61"/>
        <v>1.48686663179999E-2</v>
      </c>
      <c r="BC1239" s="13">
        <f t="shared" si="59"/>
        <v>1.48686663179999E-2</v>
      </c>
    </row>
    <row r="1240" spans="1:55" x14ac:dyDescent="0.25">
      <c r="A1240" s="15">
        <v>1235</v>
      </c>
      <c r="B1240">
        <v>1.47979171979999E-2</v>
      </c>
      <c r="C1240" s="1">
        <f t="shared" si="60"/>
        <v>2</v>
      </c>
      <c r="D1240" s="15">
        <v>1235</v>
      </c>
      <c r="E1240" s="13">
        <f t="shared" si="61"/>
        <v>1.47979171979999E-2</v>
      </c>
      <c r="BC1240" s="13">
        <f t="shared" si="59"/>
        <v>1.47979171979999E-2</v>
      </c>
    </row>
    <row r="1241" spans="1:55" x14ac:dyDescent="0.25">
      <c r="A1241" s="15">
        <v>1236</v>
      </c>
      <c r="B1241">
        <v>1.4727499256000001E-2</v>
      </c>
      <c r="C1241" s="1">
        <f t="shared" si="60"/>
        <v>2</v>
      </c>
      <c r="D1241" s="15">
        <v>1236</v>
      </c>
      <c r="E1241" s="13">
        <f t="shared" si="61"/>
        <v>1.4727499256000001E-2</v>
      </c>
      <c r="BC1241" s="13">
        <f t="shared" si="59"/>
        <v>1.4727499256000001E-2</v>
      </c>
    </row>
    <row r="1242" spans="1:55" x14ac:dyDescent="0.25">
      <c r="A1242" s="15">
        <v>1237</v>
      </c>
      <c r="B1242">
        <v>1.46574109919999E-2</v>
      </c>
      <c r="C1242" s="1">
        <f t="shared" si="60"/>
        <v>2</v>
      </c>
      <c r="D1242" s="15">
        <v>1237</v>
      </c>
      <c r="E1242" s="13">
        <f t="shared" si="61"/>
        <v>1.46574109919999E-2</v>
      </c>
      <c r="BC1242" s="13">
        <f t="shared" si="59"/>
        <v>1.46574109919999E-2</v>
      </c>
    </row>
    <row r="1243" spans="1:55" x14ac:dyDescent="0.25">
      <c r="A1243" s="15">
        <v>1238</v>
      </c>
      <c r="B1243">
        <v>1.4587650914E-2</v>
      </c>
      <c r="C1243" s="1">
        <f t="shared" si="60"/>
        <v>2</v>
      </c>
      <c r="D1243" s="15">
        <v>1238</v>
      </c>
      <c r="E1243" s="13">
        <f t="shared" si="61"/>
        <v>1.4587650914E-2</v>
      </c>
      <c r="BC1243" s="13">
        <f t="shared" si="59"/>
        <v>1.4587650914E-2</v>
      </c>
    </row>
    <row r="1244" spans="1:55" x14ac:dyDescent="0.25">
      <c r="A1244" s="15">
        <v>1239</v>
      </c>
      <c r="B1244">
        <v>1.4518217532E-2</v>
      </c>
      <c r="C1244" s="1">
        <f t="shared" si="60"/>
        <v>2</v>
      </c>
      <c r="D1244" s="15">
        <v>1239</v>
      </c>
      <c r="E1244" s="13">
        <f t="shared" si="61"/>
        <v>1.4518217532E-2</v>
      </c>
      <c r="BC1244" s="13">
        <f t="shared" si="59"/>
        <v>1.4518217532E-2</v>
      </c>
    </row>
    <row r="1245" spans="1:55" x14ac:dyDescent="0.25">
      <c r="A1245" s="15">
        <v>1240</v>
      </c>
      <c r="B1245">
        <v>1.44491093679999E-2</v>
      </c>
      <c r="C1245" s="1">
        <f t="shared" si="60"/>
        <v>2</v>
      </c>
      <c r="D1245" s="15">
        <v>1240</v>
      </c>
      <c r="E1245" s="13">
        <f t="shared" si="61"/>
        <v>1.44491093679999E-2</v>
      </c>
      <c r="BC1245" s="13">
        <f t="shared" si="59"/>
        <v>1.44491093679999E-2</v>
      </c>
    </row>
    <row r="1246" spans="1:55" x14ac:dyDescent="0.25">
      <c r="A1246" s="15">
        <v>1241</v>
      </c>
      <c r="B1246">
        <v>1.4380324944E-2</v>
      </c>
      <c r="C1246" s="1">
        <f t="shared" si="60"/>
        <v>2</v>
      </c>
      <c r="D1246" s="15">
        <v>1241</v>
      </c>
      <c r="E1246" s="13">
        <f t="shared" si="61"/>
        <v>1.4380324944E-2</v>
      </c>
      <c r="BC1246" s="13">
        <f t="shared" si="59"/>
        <v>1.4380324944E-2</v>
      </c>
    </row>
    <row r="1247" spans="1:55" x14ac:dyDescent="0.25">
      <c r="A1247" s="15">
        <v>1242</v>
      </c>
      <c r="B1247">
        <v>1.4311862793999999E-2</v>
      </c>
      <c r="C1247" s="1">
        <f t="shared" si="60"/>
        <v>2</v>
      </c>
      <c r="D1247" s="15">
        <v>1242</v>
      </c>
      <c r="E1247" s="13">
        <f t="shared" si="61"/>
        <v>1.4311862793999999E-2</v>
      </c>
      <c r="BC1247" s="13">
        <f t="shared" si="59"/>
        <v>1.4311862793999999E-2</v>
      </c>
    </row>
    <row r="1248" spans="1:55" x14ac:dyDescent="0.25">
      <c r="A1248" s="15">
        <v>1243</v>
      </c>
      <c r="B1248">
        <v>1.4243721453999899E-2</v>
      </c>
      <c r="C1248" s="1">
        <f t="shared" si="60"/>
        <v>2</v>
      </c>
      <c r="D1248" s="15">
        <v>1243</v>
      </c>
      <c r="E1248" s="13">
        <f t="shared" si="61"/>
        <v>1.4243721453999899E-2</v>
      </c>
      <c r="BC1248" s="13">
        <f t="shared" si="59"/>
        <v>1.4243721453999899E-2</v>
      </c>
    </row>
    <row r="1249" spans="1:55" x14ac:dyDescent="0.25">
      <c r="A1249" s="15">
        <v>1244</v>
      </c>
      <c r="B1249">
        <v>1.4175899469999999E-2</v>
      </c>
      <c r="C1249" s="1">
        <f t="shared" si="60"/>
        <v>2</v>
      </c>
      <c r="D1249" s="15">
        <v>1244</v>
      </c>
      <c r="E1249" s="13">
        <f t="shared" si="61"/>
        <v>1.4175899469999999E-2</v>
      </c>
      <c r="BC1249" s="13">
        <f t="shared" si="59"/>
        <v>1.4175899469999999E-2</v>
      </c>
    </row>
    <row r="1250" spans="1:55" x14ac:dyDescent="0.25">
      <c r="A1250" s="15">
        <v>1245</v>
      </c>
      <c r="B1250">
        <v>1.41083953899999E-2</v>
      </c>
      <c r="C1250" s="1">
        <f t="shared" si="60"/>
        <v>2</v>
      </c>
      <c r="D1250" s="15">
        <v>1245</v>
      </c>
      <c r="E1250" s="13">
        <f t="shared" si="61"/>
        <v>1.41083953899999E-2</v>
      </c>
      <c r="BC1250" s="13">
        <f t="shared" si="59"/>
        <v>1.41083953899999E-2</v>
      </c>
    </row>
    <row r="1251" spans="1:55" x14ac:dyDescent="0.25">
      <c r="A1251" s="15">
        <v>1246</v>
      </c>
      <c r="B1251">
        <v>1.40412077719999E-2</v>
      </c>
      <c r="C1251" s="1">
        <f t="shared" si="60"/>
        <v>2</v>
      </c>
      <c r="D1251" s="15">
        <v>1246</v>
      </c>
      <c r="E1251" s="13">
        <f t="shared" si="61"/>
        <v>1.40412077719999E-2</v>
      </c>
      <c r="BC1251" s="13">
        <f t="shared" si="59"/>
        <v>1.40412077719999E-2</v>
      </c>
    </row>
    <row r="1252" spans="1:55" x14ac:dyDescent="0.25">
      <c r="A1252" s="15">
        <v>1247</v>
      </c>
      <c r="B1252">
        <v>1.39743351759999E-2</v>
      </c>
      <c r="C1252" s="1">
        <f t="shared" si="60"/>
        <v>2</v>
      </c>
      <c r="D1252" s="15">
        <v>1247</v>
      </c>
      <c r="E1252" s="13">
        <f t="shared" si="61"/>
        <v>1.39743351759999E-2</v>
      </c>
      <c r="BC1252" s="13">
        <f t="shared" si="59"/>
        <v>1.39743351759999E-2</v>
      </c>
    </row>
    <row r="1253" spans="1:55" x14ac:dyDescent="0.25">
      <c r="A1253" s="15">
        <v>1248</v>
      </c>
      <c r="B1253">
        <v>1.3907776171999999E-2</v>
      </c>
      <c r="C1253" s="1">
        <f t="shared" si="60"/>
        <v>2</v>
      </c>
      <c r="D1253" s="15">
        <v>1248</v>
      </c>
      <c r="E1253" s="13">
        <f t="shared" si="61"/>
        <v>1.3907776171999999E-2</v>
      </c>
      <c r="BC1253" s="13">
        <f t="shared" si="59"/>
        <v>1.3907776171999999E-2</v>
      </c>
    </row>
    <row r="1254" spans="1:55" x14ac:dyDescent="0.25">
      <c r="A1254" s="15">
        <v>1249</v>
      </c>
      <c r="B1254">
        <v>1.3841529333999901E-2</v>
      </c>
      <c r="C1254" s="1">
        <f t="shared" si="60"/>
        <v>2</v>
      </c>
      <c r="D1254" s="15">
        <v>1249</v>
      </c>
      <c r="E1254" s="13">
        <f t="shared" si="61"/>
        <v>1.3841529333999901E-2</v>
      </c>
      <c r="BC1254" s="13">
        <f t="shared" si="59"/>
        <v>1.3841529333999901E-2</v>
      </c>
    </row>
    <row r="1255" spans="1:55" x14ac:dyDescent="0.25">
      <c r="A1255" s="15">
        <v>1250</v>
      </c>
      <c r="B1255">
        <v>1.3775593243999899E-2</v>
      </c>
      <c r="C1255" s="1">
        <f t="shared" si="60"/>
        <v>2</v>
      </c>
      <c r="D1255" s="15">
        <v>1250</v>
      </c>
      <c r="E1255" s="13">
        <f t="shared" si="61"/>
        <v>1.3775593243999899E-2</v>
      </c>
      <c r="BC1255" s="13">
        <f t="shared" si="59"/>
        <v>1.3775593243999899E-2</v>
      </c>
    </row>
    <row r="1256" spans="1:55" x14ac:dyDescent="0.25">
      <c r="A1256" s="15">
        <v>1251</v>
      </c>
      <c r="B1256">
        <v>1.3709966485999999E-2</v>
      </c>
      <c r="C1256" s="1">
        <f t="shared" si="60"/>
        <v>2</v>
      </c>
      <c r="D1256" s="15">
        <v>1251</v>
      </c>
      <c r="E1256" s="13">
        <f t="shared" si="61"/>
        <v>1.3709966485999999E-2</v>
      </c>
      <c r="BC1256" s="13">
        <f t="shared" si="59"/>
        <v>1.3709966485999999E-2</v>
      </c>
    </row>
    <row r="1257" spans="1:55" x14ac:dyDescent="0.25">
      <c r="A1257" s="15">
        <v>1252</v>
      </c>
      <c r="B1257">
        <v>1.3644647653999999E-2</v>
      </c>
      <c r="C1257" s="1">
        <f t="shared" si="60"/>
        <v>2</v>
      </c>
      <c r="D1257" s="15">
        <v>1252</v>
      </c>
      <c r="E1257" s="13">
        <f t="shared" si="61"/>
        <v>1.3644647653999999E-2</v>
      </c>
      <c r="BC1257" s="13">
        <f t="shared" si="59"/>
        <v>1.3644647653999999E-2</v>
      </c>
    </row>
    <row r="1258" spans="1:55" x14ac:dyDescent="0.25">
      <c r="A1258" s="15">
        <v>1253</v>
      </c>
      <c r="B1258">
        <v>1.3579635348E-2</v>
      </c>
      <c r="C1258" s="1">
        <f t="shared" si="60"/>
        <v>2</v>
      </c>
      <c r="D1258" s="15">
        <v>1253</v>
      </c>
      <c r="E1258" s="13">
        <f t="shared" si="61"/>
        <v>1.3579635348E-2</v>
      </c>
      <c r="BC1258" s="13">
        <f t="shared" si="59"/>
        <v>1.3579635348E-2</v>
      </c>
    </row>
    <row r="1259" spans="1:55" x14ac:dyDescent="0.25">
      <c r="A1259" s="15">
        <v>1254</v>
      </c>
      <c r="B1259">
        <v>1.3514928169999999E-2</v>
      </c>
      <c r="C1259" s="1">
        <f t="shared" si="60"/>
        <v>2</v>
      </c>
      <c r="D1259" s="15">
        <v>1254</v>
      </c>
      <c r="E1259" s="13">
        <f t="shared" si="61"/>
        <v>1.3514928169999999E-2</v>
      </c>
      <c r="BC1259" s="13">
        <f t="shared" si="59"/>
        <v>1.3514928169999999E-2</v>
      </c>
    </row>
    <row r="1260" spans="1:55" x14ac:dyDescent="0.25">
      <c r="A1260" s="15">
        <v>1255</v>
      </c>
      <c r="B1260">
        <v>1.345052473E-2</v>
      </c>
      <c r="C1260" s="1">
        <f t="shared" si="60"/>
        <v>2</v>
      </c>
      <c r="D1260" s="15">
        <v>1255</v>
      </c>
      <c r="E1260" s="13">
        <f t="shared" si="61"/>
        <v>1.345052473E-2</v>
      </c>
      <c r="BC1260" s="13">
        <f t="shared" si="59"/>
        <v>1.345052473E-2</v>
      </c>
    </row>
    <row r="1261" spans="1:55" x14ac:dyDescent="0.25">
      <c r="A1261" s="15">
        <v>1256</v>
      </c>
      <c r="B1261">
        <v>1.33864236479999E-2</v>
      </c>
      <c r="C1261" s="1">
        <f t="shared" si="60"/>
        <v>2</v>
      </c>
      <c r="D1261" s="15">
        <v>1256</v>
      </c>
      <c r="E1261" s="13">
        <f t="shared" si="61"/>
        <v>1.33864236479999E-2</v>
      </c>
      <c r="BC1261" s="13">
        <f t="shared" si="59"/>
        <v>1.33864236479999E-2</v>
      </c>
    </row>
    <row r="1262" spans="1:55" x14ac:dyDescent="0.25">
      <c r="A1262" s="15">
        <v>1257</v>
      </c>
      <c r="B1262">
        <v>1.3322623544E-2</v>
      </c>
      <c r="C1262" s="1">
        <f t="shared" si="60"/>
        <v>2</v>
      </c>
      <c r="D1262" s="15">
        <v>1257</v>
      </c>
      <c r="E1262" s="13">
        <f t="shared" si="61"/>
        <v>1.3322623544E-2</v>
      </c>
      <c r="BC1262" s="13">
        <f t="shared" si="59"/>
        <v>1.3322623544E-2</v>
      </c>
    </row>
    <row r="1263" spans="1:55" x14ac:dyDescent="0.25">
      <c r="A1263" s="15">
        <v>1258</v>
      </c>
      <c r="B1263">
        <v>1.3259123046E-2</v>
      </c>
      <c r="C1263" s="1">
        <f t="shared" si="60"/>
        <v>2</v>
      </c>
      <c r="D1263" s="15">
        <v>1258</v>
      </c>
      <c r="E1263" s="13">
        <f t="shared" si="61"/>
        <v>1.3259123046E-2</v>
      </c>
      <c r="BC1263" s="13">
        <f t="shared" si="59"/>
        <v>1.3259123046E-2</v>
      </c>
    </row>
    <row r="1264" spans="1:55" x14ac:dyDescent="0.25">
      <c r="A1264" s="15">
        <v>1259</v>
      </c>
      <c r="B1264">
        <v>1.3195920789999999E-2</v>
      </c>
      <c r="C1264" s="1">
        <f t="shared" si="60"/>
        <v>2</v>
      </c>
      <c r="D1264" s="15">
        <v>1259</v>
      </c>
      <c r="E1264" s="13">
        <f t="shared" si="61"/>
        <v>1.3195920789999999E-2</v>
      </c>
      <c r="BC1264" s="13">
        <f t="shared" si="59"/>
        <v>1.3195920789999999E-2</v>
      </c>
    </row>
    <row r="1265" spans="1:55" x14ac:dyDescent="0.25">
      <c r="A1265" s="15">
        <v>1260</v>
      </c>
      <c r="B1265">
        <v>1.31330154139999E-2</v>
      </c>
      <c r="C1265" s="1">
        <f t="shared" si="60"/>
        <v>2</v>
      </c>
      <c r="D1265" s="15">
        <v>1260</v>
      </c>
      <c r="E1265" s="13">
        <f t="shared" si="61"/>
        <v>1.31330154139999E-2</v>
      </c>
      <c r="BC1265" s="13">
        <f t="shared" si="59"/>
        <v>1.31330154139999E-2</v>
      </c>
    </row>
    <row r="1266" spans="1:55" x14ac:dyDescent="0.25">
      <c r="A1266" s="15">
        <v>1261</v>
      </c>
      <c r="B1266">
        <v>1.30704055659999E-2</v>
      </c>
      <c r="C1266" s="1">
        <f t="shared" si="60"/>
        <v>2</v>
      </c>
      <c r="D1266" s="15">
        <v>1261</v>
      </c>
      <c r="E1266" s="13">
        <f t="shared" si="61"/>
        <v>1.30704055659999E-2</v>
      </c>
      <c r="BC1266" s="13">
        <f t="shared" si="59"/>
        <v>1.30704055659999E-2</v>
      </c>
    </row>
    <row r="1267" spans="1:55" x14ac:dyDescent="0.25">
      <c r="A1267" s="15">
        <v>1262</v>
      </c>
      <c r="B1267">
        <v>1.3008089893999999E-2</v>
      </c>
      <c r="C1267" s="1">
        <f t="shared" si="60"/>
        <v>2</v>
      </c>
      <c r="D1267" s="15">
        <v>1262</v>
      </c>
      <c r="E1267" s="13">
        <f t="shared" si="61"/>
        <v>1.3008089893999999E-2</v>
      </c>
      <c r="BC1267" s="13">
        <f t="shared" si="59"/>
        <v>1.3008089893999999E-2</v>
      </c>
    </row>
    <row r="1268" spans="1:55" x14ac:dyDescent="0.25">
      <c r="A1268" s="15">
        <v>1263</v>
      </c>
      <c r="B1268">
        <v>1.2946067057999999E-2</v>
      </c>
      <c r="C1268" s="1">
        <f t="shared" si="60"/>
        <v>2</v>
      </c>
      <c r="D1268" s="15">
        <v>1263</v>
      </c>
      <c r="E1268" s="13">
        <f t="shared" si="61"/>
        <v>1.2946067057999999E-2</v>
      </c>
      <c r="BC1268" s="13">
        <f t="shared" si="59"/>
        <v>1.2946067057999999E-2</v>
      </c>
    </row>
    <row r="1269" spans="1:55" x14ac:dyDescent="0.25">
      <c r="A1269" s="15">
        <v>1264</v>
      </c>
      <c r="B1269">
        <v>1.2884335721999899E-2</v>
      </c>
      <c r="C1269" s="1">
        <f t="shared" si="60"/>
        <v>2</v>
      </c>
      <c r="D1269" s="15">
        <v>1264</v>
      </c>
      <c r="E1269" s="13">
        <f t="shared" si="61"/>
        <v>1.2884335721999899E-2</v>
      </c>
      <c r="BC1269" s="13">
        <f t="shared" si="59"/>
        <v>1.2884335721999899E-2</v>
      </c>
    </row>
    <row r="1270" spans="1:55" x14ac:dyDescent="0.25">
      <c r="A1270" s="15">
        <v>1265</v>
      </c>
      <c r="B1270">
        <v>1.2822894551999999E-2</v>
      </c>
      <c r="C1270" s="1">
        <f t="shared" si="60"/>
        <v>2</v>
      </c>
      <c r="D1270" s="15">
        <v>1265</v>
      </c>
      <c r="E1270" s="13">
        <f t="shared" si="61"/>
        <v>1.2822894551999999E-2</v>
      </c>
      <c r="BC1270" s="13">
        <f t="shared" si="59"/>
        <v>1.2822894551999999E-2</v>
      </c>
    </row>
    <row r="1271" spans="1:55" x14ac:dyDescent="0.25">
      <c r="A1271" s="15">
        <v>1266</v>
      </c>
      <c r="B1271">
        <v>1.2761742224E-2</v>
      </c>
      <c r="C1271" s="1">
        <f t="shared" si="60"/>
        <v>2</v>
      </c>
      <c r="D1271" s="15">
        <v>1266</v>
      </c>
      <c r="E1271" s="13">
        <f t="shared" si="61"/>
        <v>1.2761742224E-2</v>
      </c>
      <c r="BC1271" s="13">
        <f t="shared" si="59"/>
        <v>1.2761742224E-2</v>
      </c>
    </row>
    <row r="1272" spans="1:55" x14ac:dyDescent="0.25">
      <c r="A1272" s="15">
        <v>1267</v>
      </c>
      <c r="B1272">
        <v>1.27008774199999E-2</v>
      </c>
      <c r="C1272" s="1">
        <f t="shared" si="60"/>
        <v>2</v>
      </c>
      <c r="D1272" s="15">
        <v>1267</v>
      </c>
      <c r="E1272" s="13">
        <f t="shared" si="61"/>
        <v>1.27008774199999E-2</v>
      </c>
      <c r="BC1272" s="13">
        <f t="shared" si="59"/>
        <v>1.27008774199999E-2</v>
      </c>
    </row>
    <row r="1273" spans="1:55" x14ac:dyDescent="0.25">
      <c r="A1273" s="15">
        <v>1268</v>
      </c>
      <c r="B1273">
        <v>1.26402988219999E-2</v>
      </c>
      <c r="C1273" s="1">
        <f t="shared" si="60"/>
        <v>2</v>
      </c>
      <c r="D1273" s="15">
        <v>1268</v>
      </c>
      <c r="E1273" s="13">
        <f t="shared" si="61"/>
        <v>1.26402988219999E-2</v>
      </c>
      <c r="BC1273" s="13">
        <f t="shared" si="59"/>
        <v>1.26402988219999E-2</v>
      </c>
    </row>
    <row r="1274" spans="1:55" x14ac:dyDescent="0.25">
      <c r="A1274" s="15">
        <v>1269</v>
      </c>
      <c r="B1274">
        <v>1.25800051259999E-2</v>
      </c>
      <c r="C1274" s="1">
        <f t="shared" si="60"/>
        <v>2</v>
      </c>
      <c r="D1274" s="15">
        <v>1269</v>
      </c>
      <c r="E1274" s="13">
        <f t="shared" si="61"/>
        <v>1.25800051259999E-2</v>
      </c>
      <c r="BC1274" s="13">
        <f t="shared" si="59"/>
        <v>1.25800051259999E-2</v>
      </c>
    </row>
    <row r="1275" spans="1:55" x14ac:dyDescent="0.25">
      <c r="A1275" s="15">
        <v>1270</v>
      </c>
      <c r="B1275">
        <v>1.2519995026E-2</v>
      </c>
      <c r="C1275" s="1">
        <f t="shared" si="60"/>
        <v>2</v>
      </c>
      <c r="D1275" s="15">
        <v>1270</v>
      </c>
      <c r="E1275" s="13">
        <f t="shared" si="61"/>
        <v>1.2519995026E-2</v>
      </c>
      <c r="BC1275" s="13">
        <f t="shared" si="59"/>
        <v>1.2519995026E-2</v>
      </c>
    </row>
    <row r="1276" spans="1:55" x14ac:dyDescent="0.25">
      <c r="A1276" s="15">
        <v>1271</v>
      </c>
      <c r="B1276">
        <v>1.24602672259999E-2</v>
      </c>
      <c r="C1276" s="1">
        <f t="shared" si="60"/>
        <v>2</v>
      </c>
      <c r="D1276" s="15">
        <v>1271</v>
      </c>
      <c r="E1276" s="13">
        <f t="shared" si="61"/>
        <v>1.24602672259999E-2</v>
      </c>
      <c r="BC1276" s="13">
        <f t="shared" si="59"/>
        <v>1.24602672259999E-2</v>
      </c>
    </row>
    <row r="1277" spans="1:55" x14ac:dyDescent="0.25">
      <c r="A1277" s="15">
        <v>1272</v>
      </c>
      <c r="B1277">
        <v>1.24008204339999E-2</v>
      </c>
      <c r="C1277" s="1">
        <f t="shared" si="60"/>
        <v>2</v>
      </c>
      <c r="D1277" s="15">
        <v>1272</v>
      </c>
      <c r="E1277" s="13">
        <f t="shared" si="61"/>
        <v>1.24008204339999E-2</v>
      </c>
      <c r="BC1277" s="13">
        <f t="shared" si="59"/>
        <v>1.24008204339999E-2</v>
      </c>
    </row>
    <row r="1278" spans="1:55" x14ac:dyDescent="0.25">
      <c r="A1278" s="15">
        <v>1273</v>
      </c>
      <c r="B1278">
        <v>1.2341653364E-2</v>
      </c>
      <c r="C1278" s="1">
        <f t="shared" si="60"/>
        <v>2</v>
      </c>
      <c r="D1278" s="15">
        <v>1273</v>
      </c>
      <c r="E1278" s="13">
        <f t="shared" si="61"/>
        <v>1.2341653364E-2</v>
      </c>
      <c r="BC1278" s="13">
        <f t="shared" si="59"/>
        <v>1.2341653364E-2</v>
      </c>
    </row>
    <row r="1279" spans="1:55" x14ac:dyDescent="0.25">
      <c r="A1279" s="15">
        <v>1274</v>
      </c>
      <c r="B1279">
        <v>1.2282764737999999E-2</v>
      </c>
      <c r="C1279" s="1">
        <f t="shared" si="60"/>
        <v>2</v>
      </c>
      <c r="D1279" s="15">
        <v>1274</v>
      </c>
      <c r="E1279" s="13">
        <f t="shared" si="61"/>
        <v>1.2282764737999999E-2</v>
      </c>
      <c r="BC1279" s="13">
        <f t="shared" si="59"/>
        <v>1.2282764737999999E-2</v>
      </c>
    </row>
    <row r="1280" spans="1:55" x14ac:dyDescent="0.25">
      <c r="A1280" s="15">
        <v>1275</v>
      </c>
      <c r="B1280">
        <v>1.22241532759999E-2</v>
      </c>
      <c r="C1280" s="1">
        <f t="shared" si="60"/>
        <v>2</v>
      </c>
      <c r="D1280" s="15">
        <v>1275</v>
      </c>
      <c r="E1280" s="13">
        <f t="shared" si="61"/>
        <v>1.22241532759999E-2</v>
      </c>
      <c r="BC1280" s="13">
        <f t="shared" si="59"/>
        <v>1.22241532759999E-2</v>
      </c>
    </row>
    <row r="1281" spans="1:55" x14ac:dyDescent="0.25">
      <c r="A1281" s="15">
        <v>1276</v>
      </c>
      <c r="B1281">
        <v>1.2165817714E-2</v>
      </c>
      <c r="C1281" s="1">
        <f t="shared" si="60"/>
        <v>2</v>
      </c>
      <c r="D1281" s="15">
        <v>1276</v>
      </c>
      <c r="E1281" s="13">
        <f t="shared" si="61"/>
        <v>1.2165817714E-2</v>
      </c>
      <c r="BC1281" s="13">
        <f t="shared" si="59"/>
        <v>1.2165817714E-2</v>
      </c>
    </row>
    <row r="1282" spans="1:55" x14ac:dyDescent="0.25">
      <c r="A1282" s="15">
        <v>1277</v>
      </c>
      <c r="B1282">
        <v>1.21077567839999E-2</v>
      </c>
      <c r="C1282" s="1">
        <f t="shared" si="60"/>
        <v>2</v>
      </c>
      <c r="D1282" s="15">
        <v>1277</v>
      </c>
      <c r="E1282" s="13">
        <f t="shared" si="61"/>
        <v>1.21077567839999E-2</v>
      </c>
      <c r="BC1282" s="13">
        <f t="shared" si="59"/>
        <v>1.21077567839999E-2</v>
      </c>
    </row>
    <row r="1283" spans="1:55" x14ac:dyDescent="0.25">
      <c r="A1283" s="15">
        <v>1278</v>
      </c>
      <c r="B1283">
        <v>1.2049969230000001E-2</v>
      </c>
      <c r="C1283" s="1">
        <f t="shared" si="60"/>
        <v>2</v>
      </c>
      <c r="D1283" s="15">
        <v>1278</v>
      </c>
      <c r="E1283" s="13">
        <f t="shared" si="61"/>
        <v>1.2049969230000001E-2</v>
      </c>
      <c r="BC1283" s="13">
        <f t="shared" si="59"/>
        <v>1.2049969230000001E-2</v>
      </c>
    </row>
    <row r="1284" spans="1:55" x14ac:dyDescent="0.25">
      <c r="A1284" s="15">
        <v>1279</v>
      </c>
      <c r="B1284">
        <v>1.1992453798E-2</v>
      </c>
      <c r="C1284" s="1">
        <f t="shared" si="60"/>
        <v>2</v>
      </c>
      <c r="D1284" s="15">
        <v>1279</v>
      </c>
      <c r="E1284" s="13">
        <f t="shared" si="61"/>
        <v>1.1992453798E-2</v>
      </c>
      <c r="BC1284" s="13">
        <f t="shared" si="59"/>
        <v>1.1992453798E-2</v>
      </c>
    </row>
    <row r="1285" spans="1:55" x14ac:dyDescent="0.25">
      <c r="A1285" s="15">
        <v>1280</v>
      </c>
      <c r="B1285">
        <v>1.19352092419999E-2</v>
      </c>
      <c r="C1285" s="1">
        <f t="shared" si="60"/>
        <v>2</v>
      </c>
      <c r="D1285" s="15">
        <v>1280</v>
      </c>
      <c r="E1285" s="13">
        <f t="shared" si="61"/>
        <v>1.19352092419999E-2</v>
      </c>
      <c r="BC1285" s="13">
        <f t="shared" ref="BC1285:BC1348" si="62">B1285</f>
        <v>1.19352092419999E-2</v>
      </c>
    </row>
    <row r="1286" spans="1:55" x14ac:dyDescent="0.25">
      <c r="A1286" s="15">
        <v>1281</v>
      </c>
      <c r="B1286">
        <v>1.1878234316E-2</v>
      </c>
      <c r="C1286" s="1">
        <f t="shared" ref="C1286:C1349" si="63">IF(ROW()-$C$4&lt;=$C$2,1,2)</f>
        <v>2</v>
      </c>
      <c r="D1286" s="15">
        <v>1281</v>
      </c>
      <c r="E1286" s="13">
        <f t="shared" ref="E1286:E1349" si="64">B1286</f>
        <v>1.1878234316E-2</v>
      </c>
      <c r="BC1286" s="13">
        <f t="shared" si="62"/>
        <v>1.1878234316E-2</v>
      </c>
    </row>
    <row r="1287" spans="1:55" x14ac:dyDescent="0.25">
      <c r="A1287" s="15">
        <v>1282</v>
      </c>
      <c r="B1287">
        <v>1.1821527785999901E-2</v>
      </c>
      <c r="C1287" s="1">
        <f t="shared" si="63"/>
        <v>2</v>
      </c>
      <c r="D1287" s="15">
        <v>1282</v>
      </c>
      <c r="E1287" s="13">
        <f t="shared" si="64"/>
        <v>1.1821527785999901E-2</v>
      </c>
      <c r="BC1287" s="13">
        <f t="shared" si="62"/>
        <v>1.1821527785999901E-2</v>
      </c>
    </row>
    <row r="1288" spans="1:55" x14ac:dyDescent="0.25">
      <c r="A1288" s="15">
        <v>1283</v>
      </c>
      <c r="B1288">
        <v>1.17650884219999E-2</v>
      </c>
      <c r="C1288" s="1">
        <f t="shared" si="63"/>
        <v>2</v>
      </c>
      <c r="D1288" s="15">
        <v>1283</v>
      </c>
      <c r="E1288" s="13">
        <f t="shared" si="64"/>
        <v>1.17650884219999E-2</v>
      </c>
      <c r="BC1288" s="13">
        <f t="shared" si="62"/>
        <v>1.17650884219999E-2</v>
      </c>
    </row>
    <row r="1289" spans="1:55" x14ac:dyDescent="0.25">
      <c r="A1289" s="15">
        <v>1284</v>
      </c>
      <c r="B1289">
        <v>1.1708914993999999E-2</v>
      </c>
      <c r="C1289" s="1">
        <f t="shared" si="63"/>
        <v>2</v>
      </c>
      <c r="D1289" s="15">
        <v>1284</v>
      </c>
      <c r="E1289" s="13">
        <f t="shared" si="64"/>
        <v>1.1708914993999999E-2</v>
      </c>
      <c r="BC1289" s="13">
        <f t="shared" si="62"/>
        <v>1.1708914993999999E-2</v>
      </c>
    </row>
    <row r="1290" spans="1:55" x14ac:dyDescent="0.25">
      <c r="A1290" s="15">
        <v>1285</v>
      </c>
      <c r="B1290">
        <v>1.1653006283999999E-2</v>
      </c>
      <c r="C1290" s="1">
        <f t="shared" si="63"/>
        <v>2</v>
      </c>
      <c r="D1290" s="15">
        <v>1285</v>
      </c>
      <c r="E1290" s="13">
        <f t="shared" si="64"/>
        <v>1.1653006283999999E-2</v>
      </c>
      <c r="BC1290" s="13">
        <f t="shared" si="62"/>
        <v>1.1653006283999999E-2</v>
      </c>
    </row>
    <row r="1291" spans="1:55" x14ac:dyDescent="0.25">
      <c r="A1291" s="15">
        <v>1286</v>
      </c>
      <c r="B1291">
        <v>1.1597361076E-2</v>
      </c>
      <c r="C1291" s="1">
        <f t="shared" si="63"/>
        <v>2</v>
      </c>
      <c r="D1291" s="15">
        <v>1286</v>
      </c>
      <c r="E1291" s="13">
        <f t="shared" si="64"/>
        <v>1.1597361076E-2</v>
      </c>
      <c r="BC1291" s="13">
        <f t="shared" si="62"/>
        <v>1.1597361076E-2</v>
      </c>
    </row>
    <row r="1292" spans="1:55" x14ac:dyDescent="0.25">
      <c r="A1292" s="15">
        <v>1287</v>
      </c>
      <c r="B1292">
        <v>1.15419781599999E-2</v>
      </c>
      <c r="C1292" s="1">
        <f t="shared" si="63"/>
        <v>2</v>
      </c>
      <c r="D1292" s="15">
        <v>1287</v>
      </c>
      <c r="E1292" s="13">
        <f t="shared" si="64"/>
        <v>1.15419781599999E-2</v>
      </c>
      <c r="BC1292" s="13">
        <f t="shared" si="62"/>
        <v>1.15419781599999E-2</v>
      </c>
    </row>
    <row r="1293" spans="1:55" x14ac:dyDescent="0.25">
      <c r="A1293" s="15">
        <v>1288</v>
      </c>
      <c r="B1293">
        <v>1.14868563319999E-2</v>
      </c>
      <c r="C1293" s="1">
        <f t="shared" si="63"/>
        <v>2</v>
      </c>
      <c r="D1293" s="15">
        <v>1288</v>
      </c>
      <c r="E1293" s="13">
        <f t="shared" si="64"/>
        <v>1.14868563319999E-2</v>
      </c>
      <c r="BC1293" s="13">
        <f t="shared" si="62"/>
        <v>1.14868563319999E-2</v>
      </c>
    </row>
    <row r="1294" spans="1:55" x14ac:dyDescent="0.25">
      <c r="A1294" s="15">
        <v>1289</v>
      </c>
      <c r="B1294">
        <v>1.1431994387999999E-2</v>
      </c>
      <c r="C1294" s="1">
        <f t="shared" si="63"/>
        <v>2</v>
      </c>
      <c r="D1294" s="15">
        <v>1289</v>
      </c>
      <c r="E1294" s="13">
        <f t="shared" si="64"/>
        <v>1.1431994387999999E-2</v>
      </c>
      <c r="BC1294" s="13">
        <f t="shared" si="62"/>
        <v>1.1431994387999999E-2</v>
      </c>
    </row>
    <row r="1295" spans="1:55" x14ac:dyDescent="0.25">
      <c r="A1295" s="15">
        <v>1290</v>
      </c>
      <c r="B1295">
        <v>1.1377391137999999E-2</v>
      </c>
      <c r="C1295" s="1">
        <f t="shared" si="63"/>
        <v>2</v>
      </c>
      <c r="D1295" s="15">
        <v>1290</v>
      </c>
      <c r="E1295" s="13">
        <f t="shared" si="64"/>
        <v>1.1377391137999999E-2</v>
      </c>
      <c r="BC1295" s="13">
        <f t="shared" si="62"/>
        <v>1.1377391137999999E-2</v>
      </c>
    </row>
    <row r="1296" spans="1:55" x14ac:dyDescent="0.25">
      <c r="A1296" s="15">
        <v>1291</v>
      </c>
      <c r="B1296">
        <v>1.13230453919999E-2</v>
      </c>
      <c r="C1296" s="1">
        <f t="shared" si="63"/>
        <v>2</v>
      </c>
      <c r="D1296" s="15">
        <v>1291</v>
      </c>
      <c r="E1296" s="13">
        <f t="shared" si="64"/>
        <v>1.13230453919999E-2</v>
      </c>
      <c r="BC1296" s="13">
        <f t="shared" si="62"/>
        <v>1.13230453919999E-2</v>
      </c>
    </row>
    <row r="1297" spans="1:55" x14ac:dyDescent="0.25">
      <c r="A1297" s="15">
        <v>1292</v>
      </c>
      <c r="B1297">
        <v>1.1268955964E-2</v>
      </c>
      <c r="C1297" s="1">
        <f t="shared" si="63"/>
        <v>2</v>
      </c>
      <c r="D1297" s="15">
        <v>1292</v>
      </c>
      <c r="E1297" s="13">
        <f t="shared" si="64"/>
        <v>1.1268955964E-2</v>
      </c>
      <c r="BC1297" s="13">
        <f t="shared" si="62"/>
        <v>1.1268955964E-2</v>
      </c>
    </row>
    <row r="1298" spans="1:55" x14ac:dyDescent="0.25">
      <c r="A1298" s="15">
        <v>1293</v>
      </c>
      <c r="B1298">
        <v>1.1215121678E-2</v>
      </c>
      <c r="C1298" s="1">
        <f t="shared" si="63"/>
        <v>2</v>
      </c>
      <c r="D1298" s="15">
        <v>1293</v>
      </c>
      <c r="E1298" s="13">
        <f t="shared" si="64"/>
        <v>1.1215121678E-2</v>
      </c>
      <c r="BC1298" s="13">
        <f t="shared" si="62"/>
        <v>1.1215121678E-2</v>
      </c>
    </row>
    <row r="1299" spans="1:55" x14ac:dyDescent="0.25">
      <c r="A1299" s="15">
        <v>1294</v>
      </c>
      <c r="B1299">
        <v>1.1161541358E-2</v>
      </c>
      <c r="C1299" s="1">
        <f t="shared" si="63"/>
        <v>2</v>
      </c>
      <c r="D1299" s="15">
        <v>1294</v>
      </c>
      <c r="E1299" s="13">
        <f t="shared" si="64"/>
        <v>1.1161541358E-2</v>
      </c>
      <c r="BC1299" s="13">
        <f t="shared" si="62"/>
        <v>1.1161541358E-2</v>
      </c>
    </row>
    <row r="1300" spans="1:55" x14ac:dyDescent="0.25">
      <c r="A1300" s="15">
        <v>1295</v>
      </c>
      <c r="B1300">
        <v>1.11082138359999E-2</v>
      </c>
      <c r="C1300" s="1">
        <f t="shared" si="63"/>
        <v>2</v>
      </c>
      <c r="D1300" s="15">
        <v>1295</v>
      </c>
      <c r="E1300" s="13">
        <f t="shared" si="64"/>
        <v>1.11082138359999E-2</v>
      </c>
      <c r="BC1300" s="13">
        <f t="shared" si="62"/>
        <v>1.11082138359999E-2</v>
      </c>
    </row>
    <row r="1301" spans="1:55" x14ac:dyDescent="0.25">
      <c r="A1301" s="15">
        <v>1296</v>
      </c>
      <c r="B1301">
        <v>1.1055137947999999E-2</v>
      </c>
      <c r="C1301" s="1">
        <f t="shared" si="63"/>
        <v>2</v>
      </c>
      <c r="D1301" s="15">
        <v>1296</v>
      </c>
      <c r="E1301" s="13">
        <f t="shared" si="64"/>
        <v>1.1055137947999999E-2</v>
      </c>
      <c r="BC1301" s="13">
        <f t="shared" si="62"/>
        <v>1.1055137947999999E-2</v>
      </c>
    </row>
    <row r="1302" spans="1:55" x14ac:dyDescent="0.25">
      <c r="A1302" s="15">
        <v>1297</v>
      </c>
      <c r="B1302">
        <v>1.1002312536E-2</v>
      </c>
      <c r="C1302" s="1">
        <f t="shared" si="63"/>
        <v>2</v>
      </c>
      <c r="D1302" s="15">
        <v>1297</v>
      </c>
      <c r="E1302" s="13">
        <f t="shared" si="64"/>
        <v>1.1002312536E-2</v>
      </c>
      <c r="BC1302" s="13">
        <f t="shared" si="62"/>
        <v>1.1002312536E-2</v>
      </c>
    </row>
    <row r="1303" spans="1:55" x14ac:dyDescent="0.25">
      <c r="A1303" s="15">
        <v>1298</v>
      </c>
      <c r="B1303">
        <v>1.0949736446000001E-2</v>
      </c>
      <c r="C1303" s="1">
        <f t="shared" si="63"/>
        <v>2</v>
      </c>
      <c r="D1303" s="15">
        <v>1298</v>
      </c>
      <c r="E1303" s="13">
        <f t="shared" si="64"/>
        <v>1.0949736446000001E-2</v>
      </c>
      <c r="BC1303" s="13">
        <f t="shared" si="62"/>
        <v>1.0949736446000001E-2</v>
      </c>
    </row>
    <row r="1304" spans="1:55" x14ac:dyDescent="0.25">
      <c r="A1304" s="15">
        <v>1299</v>
      </c>
      <c r="B1304">
        <v>1.0897408532E-2</v>
      </c>
      <c r="C1304" s="1">
        <f t="shared" si="63"/>
        <v>2</v>
      </c>
      <c r="D1304" s="15">
        <v>1299</v>
      </c>
      <c r="E1304" s="13">
        <f t="shared" si="64"/>
        <v>1.0897408532E-2</v>
      </c>
      <c r="BC1304" s="13">
        <f t="shared" si="62"/>
        <v>1.0897408532E-2</v>
      </c>
    </row>
    <row r="1305" spans="1:55" x14ac:dyDescent="0.25">
      <c r="A1305" s="15">
        <v>1300</v>
      </c>
      <c r="B1305">
        <v>1.0845327647999999E-2</v>
      </c>
      <c r="C1305" s="1">
        <f t="shared" si="63"/>
        <v>2</v>
      </c>
      <c r="D1305" s="15">
        <v>1300</v>
      </c>
      <c r="E1305" s="13">
        <f t="shared" si="64"/>
        <v>1.0845327647999999E-2</v>
      </c>
      <c r="BC1305" s="13">
        <f t="shared" si="62"/>
        <v>1.0845327647999999E-2</v>
      </c>
    </row>
    <row r="1306" spans="1:55" x14ac:dyDescent="0.25">
      <c r="A1306" s="15">
        <v>1301</v>
      </c>
      <c r="B1306">
        <v>1.07934926559999E-2</v>
      </c>
      <c r="C1306" s="1">
        <f t="shared" si="63"/>
        <v>2</v>
      </c>
      <c r="D1306" s="15">
        <v>1301</v>
      </c>
      <c r="E1306" s="13">
        <f t="shared" si="64"/>
        <v>1.07934926559999E-2</v>
      </c>
      <c r="BC1306" s="13">
        <f t="shared" si="62"/>
        <v>1.07934926559999E-2</v>
      </c>
    </row>
    <row r="1307" spans="1:55" x14ac:dyDescent="0.25">
      <c r="A1307" s="15">
        <v>1302</v>
      </c>
      <c r="B1307">
        <v>1.0741902423999999E-2</v>
      </c>
      <c r="C1307" s="1">
        <f t="shared" si="63"/>
        <v>2</v>
      </c>
      <c r="D1307" s="15">
        <v>1302</v>
      </c>
      <c r="E1307" s="13">
        <f t="shared" si="64"/>
        <v>1.0741902423999999E-2</v>
      </c>
      <c r="BC1307" s="13">
        <f t="shared" si="62"/>
        <v>1.0741902423999999E-2</v>
      </c>
    </row>
    <row r="1308" spans="1:55" x14ac:dyDescent="0.25">
      <c r="A1308" s="15">
        <v>1303</v>
      </c>
      <c r="B1308">
        <v>1.0690555823999999E-2</v>
      </c>
      <c r="C1308" s="1">
        <f t="shared" si="63"/>
        <v>2</v>
      </c>
      <c r="D1308" s="15">
        <v>1303</v>
      </c>
      <c r="E1308" s="13">
        <f t="shared" si="64"/>
        <v>1.0690555823999999E-2</v>
      </c>
      <c r="BC1308" s="13">
        <f t="shared" si="62"/>
        <v>1.0690555823999999E-2</v>
      </c>
    </row>
    <row r="1309" spans="1:55" x14ac:dyDescent="0.25">
      <c r="A1309" s="15">
        <v>1304</v>
      </c>
      <c r="B1309">
        <v>1.06394517299999E-2</v>
      </c>
      <c r="C1309" s="1">
        <f t="shared" si="63"/>
        <v>2</v>
      </c>
      <c r="D1309" s="15">
        <v>1304</v>
      </c>
      <c r="E1309" s="13">
        <f t="shared" si="64"/>
        <v>1.06394517299999E-2</v>
      </c>
      <c r="BC1309" s="13">
        <f t="shared" si="62"/>
        <v>1.06394517299999E-2</v>
      </c>
    </row>
    <row r="1310" spans="1:55" x14ac:dyDescent="0.25">
      <c r="A1310" s="15">
        <v>1305</v>
      </c>
      <c r="B1310">
        <v>1.0588589025999901E-2</v>
      </c>
      <c r="C1310" s="1">
        <f t="shared" si="63"/>
        <v>2</v>
      </c>
      <c r="D1310" s="15">
        <v>1305</v>
      </c>
      <c r="E1310" s="13">
        <f t="shared" si="64"/>
        <v>1.0588589025999901E-2</v>
      </c>
      <c r="BC1310" s="13">
        <f t="shared" si="62"/>
        <v>1.0588589025999901E-2</v>
      </c>
    </row>
    <row r="1311" spans="1:55" x14ac:dyDescent="0.25">
      <c r="A1311" s="15">
        <v>1306</v>
      </c>
      <c r="B1311">
        <v>1.0537966598E-2</v>
      </c>
      <c r="C1311" s="1">
        <f t="shared" si="63"/>
        <v>2</v>
      </c>
      <c r="D1311" s="15">
        <v>1306</v>
      </c>
      <c r="E1311" s="13">
        <f t="shared" si="64"/>
        <v>1.0537966598E-2</v>
      </c>
      <c r="BC1311" s="13">
        <f t="shared" si="62"/>
        <v>1.0537966598E-2</v>
      </c>
    </row>
    <row r="1312" spans="1:55" x14ac:dyDescent="0.25">
      <c r="A1312" s="15">
        <v>1307</v>
      </c>
      <c r="B1312">
        <v>1.04875833359999E-2</v>
      </c>
      <c r="C1312" s="1">
        <f t="shared" si="63"/>
        <v>2</v>
      </c>
      <c r="D1312" s="15">
        <v>1307</v>
      </c>
      <c r="E1312" s="13">
        <f t="shared" si="64"/>
        <v>1.04875833359999E-2</v>
      </c>
      <c r="BC1312" s="13">
        <f t="shared" si="62"/>
        <v>1.04875833359999E-2</v>
      </c>
    </row>
    <row r="1313" spans="1:55" x14ac:dyDescent="0.25">
      <c r="A1313" s="15">
        <v>1308</v>
      </c>
      <c r="B1313">
        <v>1.04374381379999E-2</v>
      </c>
      <c r="C1313" s="1">
        <f t="shared" si="63"/>
        <v>2</v>
      </c>
      <c r="D1313" s="15">
        <v>1308</v>
      </c>
      <c r="E1313" s="13">
        <f t="shared" si="64"/>
        <v>1.04374381379999E-2</v>
      </c>
      <c r="BC1313" s="13">
        <f t="shared" si="62"/>
        <v>1.04374381379999E-2</v>
      </c>
    </row>
    <row r="1314" spans="1:55" x14ac:dyDescent="0.25">
      <c r="A1314" s="15">
        <v>1309</v>
      </c>
      <c r="B1314">
        <v>1.03875299019999E-2</v>
      </c>
      <c r="C1314" s="1">
        <f t="shared" si="63"/>
        <v>2</v>
      </c>
      <c r="D1314" s="15">
        <v>1309</v>
      </c>
      <c r="E1314" s="13">
        <f t="shared" si="64"/>
        <v>1.03875299019999E-2</v>
      </c>
      <c r="BC1314" s="13">
        <f t="shared" si="62"/>
        <v>1.03875299019999E-2</v>
      </c>
    </row>
    <row r="1315" spans="1:55" x14ac:dyDescent="0.25">
      <c r="A1315" s="15">
        <v>1310</v>
      </c>
      <c r="B1315">
        <v>1.0337857537999999E-2</v>
      </c>
      <c r="C1315" s="1">
        <f t="shared" si="63"/>
        <v>2</v>
      </c>
      <c r="D1315" s="15">
        <v>1310</v>
      </c>
      <c r="E1315" s="13">
        <f t="shared" si="64"/>
        <v>1.0337857537999999E-2</v>
      </c>
      <c r="BC1315" s="13">
        <f t="shared" si="62"/>
        <v>1.0337857537999999E-2</v>
      </c>
    </row>
    <row r="1316" spans="1:55" x14ac:dyDescent="0.25">
      <c r="A1316" s="15">
        <v>1311</v>
      </c>
      <c r="B1316">
        <v>1.02884199539999E-2</v>
      </c>
      <c r="C1316" s="1">
        <f t="shared" si="63"/>
        <v>2</v>
      </c>
      <c r="D1316" s="15">
        <v>1311</v>
      </c>
      <c r="E1316" s="13">
        <f t="shared" si="64"/>
        <v>1.02884199539999E-2</v>
      </c>
      <c r="BC1316" s="13">
        <f t="shared" si="62"/>
        <v>1.02884199539999E-2</v>
      </c>
    </row>
    <row r="1317" spans="1:55" x14ac:dyDescent="0.25">
      <c r="A1317" s="15">
        <v>1312</v>
      </c>
      <c r="B1317">
        <v>1.0239216066E-2</v>
      </c>
      <c r="C1317" s="1">
        <f t="shared" si="63"/>
        <v>2</v>
      </c>
      <c r="D1317" s="15">
        <v>1312</v>
      </c>
      <c r="E1317" s="13">
        <f t="shared" si="64"/>
        <v>1.0239216066E-2</v>
      </c>
      <c r="BC1317" s="13">
        <f t="shared" si="62"/>
        <v>1.0239216066E-2</v>
      </c>
    </row>
    <row r="1318" spans="1:55" x14ac:dyDescent="0.25">
      <c r="A1318" s="15">
        <v>1313</v>
      </c>
      <c r="B1318">
        <v>1.0190244794000001E-2</v>
      </c>
      <c r="C1318" s="1">
        <f t="shared" si="63"/>
        <v>2</v>
      </c>
      <c r="D1318" s="15">
        <v>1313</v>
      </c>
      <c r="E1318" s="13">
        <f t="shared" si="64"/>
        <v>1.0190244794000001E-2</v>
      </c>
      <c r="BC1318" s="13">
        <f t="shared" si="62"/>
        <v>1.0190244794000001E-2</v>
      </c>
    </row>
    <row r="1319" spans="1:55" x14ac:dyDescent="0.25">
      <c r="A1319" s="15">
        <v>1314</v>
      </c>
      <c r="B1319">
        <v>1.0141505063999899E-2</v>
      </c>
      <c r="C1319" s="1">
        <f t="shared" si="63"/>
        <v>2</v>
      </c>
      <c r="D1319" s="15">
        <v>1314</v>
      </c>
      <c r="E1319" s="13">
        <f t="shared" si="64"/>
        <v>1.0141505063999899E-2</v>
      </c>
      <c r="BC1319" s="13">
        <f t="shared" si="62"/>
        <v>1.0141505063999899E-2</v>
      </c>
    </row>
    <row r="1320" spans="1:55" x14ac:dyDescent="0.25">
      <c r="A1320" s="15">
        <v>1315</v>
      </c>
      <c r="B1320">
        <v>1.00929958039999E-2</v>
      </c>
      <c r="C1320" s="1">
        <f t="shared" si="63"/>
        <v>2</v>
      </c>
      <c r="D1320" s="15">
        <v>1315</v>
      </c>
      <c r="E1320" s="13">
        <f t="shared" si="64"/>
        <v>1.00929958039999E-2</v>
      </c>
      <c r="BC1320" s="13">
        <f t="shared" si="62"/>
        <v>1.00929958039999E-2</v>
      </c>
    </row>
    <row r="1321" spans="1:55" x14ac:dyDescent="0.25">
      <c r="A1321" s="15">
        <v>1316</v>
      </c>
      <c r="B1321">
        <v>1.00447159519999E-2</v>
      </c>
      <c r="C1321" s="1">
        <f t="shared" si="63"/>
        <v>2</v>
      </c>
      <c r="D1321" s="15">
        <v>1316</v>
      </c>
      <c r="E1321" s="13">
        <f t="shared" si="64"/>
        <v>1.00447159519999E-2</v>
      </c>
      <c r="BC1321" s="13">
        <f t="shared" si="62"/>
        <v>1.00447159519999E-2</v>
      </c>
    </row>
    <row r="1322" spans="1:55" x14ac:dyDescent="0.25">
      <c r="A1322" s="15">
        <v>1317</v>
      </c>
      <c r="B1322">
        <v>9.9966644440000006E-3</v>
      </c>
      <c r="C1322" s="1">
        <f t="shared" si="63"/>
        <v>2</v>
      </c>
      <c r="D1322" s="15">
        <v>1317</v>
      </c>
      <c r="E1322" s="13">
        <f t="shared" si="64"/>
        <v>9.9966644440000006E-3</v>
      </c>
      <c r="BC1322" s="13">
        <f t="shared" si="62"/>
        <v>9.9966644440000006E-3</v>
      </c>
    </row>
    <row r="1323" spans="1:55" x14ac:dyDescent="0.25">
      <c r="A1323" s="15">
        <v>1318</v>
      </c>
      <c r="B1323">
        <v>9.9488402239999996E-3</v>
      </c>
      <c r="C1323" s="1">
        <f t="shared" si="63"/>
        <v>2</v>
      </c>
      <c r="D1323" s="15">
        <v>1318</v>
      </c>
      <c r="E1323" s="13">
        <f t="shared" si="64"/>
        <v>9.9488402239999996E-3</v>
      </c>
      <c r="BC1323" s="13">
        <f t="shared" si="62"/>
        <v>9.9488402239999996E-3</v>
      </c>
    </row>
    <row r="1324" spans="1:55" x14ac:dyDescent="0.25">
      <c r="A1324" s="15">
        <v>1319</v>
      </c>
      <c r="B1324">
        <v>9.9012422399999897E-3</v>
      </c>
      <c r="C1324" s="1">
        <f t="shared" si="63"/>
        <v>2</v>
      </c>
      <c r="D1324" s="15">
        <v>1319</v>
      </c>
      <c r="E1324" s="13">
        <f t="shared" si="64"/>
        <v>9.9012422399999897E-3</v>
      </c>
      <c r="BC1324" s="13">
        <f t="shared" si="62"/>
        <v>9.9012422399999897E-3</v>
      </c>
    </row>
    <row r="1325" spans="1:55" x14ac:dyDescent="0.25">
      <c r="A1325" s="15">
        <v>1320</v>
      </c>
      <c r="B1325">
        <v>9.8538694479999994E-3</v>
      </c>
      <c r="C1325" s="1">
        <f t="shared" si="63"/>
        <v>2</v>
      </c>
      <c r="D1325" s="15">
        <v>1320</v>
      </c>
      <c r="E1325" s="13">
        <f t="shared" si="64"/>
        <v>9.8538694479999994E-3</v>
      </c>
      <c r="BC1325" s="13">
        <f t="shared" si="62"/>
        <v>9.8538694479999994E-3</v>
      </c>
    </row>
    <row r="1326" spans="1:55" x14ac:dyDescent="0.25">
      <c r="A1326" s="15">
        <v>1321</v>
      </c>
      <c r="B1326">
        <v>9.8067208039999895E-3</v>
      </c>
      <c r="C1326" s="1">
        <f t="shared" si="63"/>
        <v>2</v>
      </c>
      <c r="D1326" s="15">
        <v>1321</v>
      </c>
      <c r="E1326" s="13">
        <f t="shared" si="64"/>
        <v>9.8067208039999895E-3</v>
      </c>
      <c r="BC1326" s="13">
        <f t="shared" si="62"/>
        <v>9.8067208039999895E-3</v>
      </c>
    </row>
    <row r="1327" spans="1:55" x14ac:dyDescent="0.25">
      <c r="A1327" s="15">
        <v>1322</v>
      </c>
      <c r="B1327">
        <v>9.7597952719999902E-3</v>
      </c>
      <c r="C1327" s="1">
        <f t="shared" si="63"/>
        <v>2</v>
      </c>
      <c r="D1327" s="15">
        <v>1322</v>
      </c>
      <c r="E1327" s="13">
        <f t="shared" si="64"/>
        <v>9.7597952719999902E-3</v>
      </c>
      <c r="BC1327" s="13">
        <f t="shared" si="62"/>
        <v>9.7597952719999902E-3</v>
      </c>
    </row>
    <row r="1328" spans="1:55" x14ac:dyDescent="0.25">
      <c r="A1328" s="15">
        <v>1323</v>
      </c>
      <c r="B1328">
        <v>9.7130918159999899E-3</v>
      </c>
      <c r="C1328" s="1">
        <f t="shared" si="63"/>
        <v>2</v>
      </c>
      <c r="D1328" s="15">
        <v>1323</v>
      </c>
      <c r="E1328" s="13">
        <f t="shared" si="64"/>
        <v>9.7130918159999899E-3</v>
      </c>
      <c r="BC1328" s="13">
        <f t="shared" si="62"/>
        <v>9.7130918159999899E-3</v>
      </c>
    </row>
    <row r="1329" spans="1:55" x14ac:dyDescent="0.25">
      <c r="A1329" s="15">
        <v>1324</v>
      </c>
      <c r="B1329">
        <v>9.6666094079999997E-3</v>
      </c>
      <c r="C1329" s="1">
        <f t="shared" si="63"/>
        <v>2</v>
      </c>
      <c r="D1329" s="15">
        <v>1324</v>
      </c>
      <c r="E1329" s="13">
        <f t="shared" si="64"/>
        <v>9.6666094079999997E-3</v>
      </c>
      <c r="BC1329" s="13">
        <f t="shared" si="62"/>
        <v>9.6666094079999997E-3</v>
      </c>
    </row>
    <row r="1330" spans="1:55" x14ac:dyDescent="0.25">
      <c r="A1330" s="15">
        <v>1325</v>
      </c>
      <c r="B1330">
        <v>9.6203470279999995E-3</v>
      </c>
      <c r="C1330" s="1">
        <f t="shared" si="63"/>
        <v>2</v>
      </c>
      <c r="D1330" s="15">
        <v>1325</v>
      </c>
      <c r="E1330" s="13">
        <f t="shared" si="64"/>
        <v>9.6203470279999995E-3</v>
      </c>
      <c r="BC1330" s="13">
        <f t="shared" si="62"/>
        <v>9.6203470279999995E-3</v>
      </c>
    </row>
    <row r="1331" spans="1:55" x14ac:dyDescent="0.25">
      <c r="A1331" s="15">
        <v>1326</v>
      </c>
      <c r="B1331">
        <v>9.5743036520000002E-3</v>
      </c>
      <c r="C1331" s="1">
        <f t="shared" si="63"/>
        <v>2</v>
      </c>
      <c r="D1331" s="15">
        <v>1326</v>
      </c>
      <c r="E1331" s="13">
        <f t="shared" si="64"/>
        <v>9.5743036520000002E-3</v>
      </c>
      <c r="BC1331" s="13">
        <f t="shared" si="62"/>
        <v>9.5743036520000002E-3</v>
      </c>
    </row>
    <row r="1332" spans="1:55" x14ac:dyDescent="0.25">
      <c r="A1332" s="15">
        <v>1327</v>
      </c>
      <c r="B1332">
        <v>9.5284782680000006E-3</v>
      </c>
      <c r="C1332" s="1">
        <f t="shared" si="63"/>
        <v>2</v>
      </c>
      <c r="D1332" s="15">
        <v>1327</v>
      </c>
      <c r="E1332" s="13">
        <f t="shared" si="64"/>
        <v>9.5284782680000006E-3</v>
      </c>
      <c r="BC1332" s="13">
        <f t="shared" si="62"/>
        <v>9.5284782680000006E-3</v>
      </c>
    </row>
    <row r="1333" spans="1:55" x14ac:dyDescent="0.25">
      <c r="A1333" s="15">
        <v>1328</v>
      </c>
      <c r="B1333">
        <v>9.4828698639999997E-3</v>
      </c>
      <c r="C1333" s="1">
        <f t="shared" si="63"/>
        <v>2</v>
      </c>
      <c r="D1333" s="15">
        <v>1328</v>
      </c>
      <c r="E1333" s="13">
        <f t="shared" si="64"/>
        <v>9.4828698639999997E-3</v>
      </c>
      <c r="BC1333" s="13">
        <f t="shared" si="62"/>
        <v>9.4828698639999997E-3</v>
      </c>
    </row>
    <row r="1334" spans="1:55" x14ac:dyDescent="0.25">
      <c r="A1334" s="15">
        <v>1329</v>
      </c>
      <c r="B1334">
        <v>9.4374774359999997E-3</v>
      </c>
      <c r="C1334" s="1">
        <f t="shared" si="63"/>
        <v>2</v>
      </c>
      <c r="D1334" s="15">
        <v>1329</v>
      </c>
      <c r="E1334" s="13">
        <f t="shared" si="64"/>
        <v>9.4374774359999997E-3</v>
      </c>
      <c r="BC1334" s="13">
        <f t="shared" si="62"/>
        <v>9.4374774359999997E-3</v>
      </c>
    </row>
    <row r="1335" spans="1:55" x14ac:dyDescent="0.25">
      <c r="A1335" s="15">
        <v>1330</v>
      </c>
      <c r="B1335">
        <v>9.3922999799999993E-3</v>
      </c>
      <c r="C1335" s="1">
        <f t="shared" si="63"/>
        <v>2</v>
      </c>
      <c r="D1335" s="15">
        <v>1330</v>
      </c>
      <c r="E1335" s="13">
        <f t="shared" si="64"/>
        <v>9.3922999799999993E-3</v>
      </c>
      <c r="BC1335" s="13">
        <f t="shared" si="62"/>
        <v>9.3922999799999993E-3</v>
      </c>
    </row>
    <row r="1336" spans="1:55" x14ac:dyDescent="0.25">
      <c r="A1336" s="15">
        <v>1331</v>
      </c>
      <c r="B1336">
        <v>9.3473365020000001E-3</v>
      </c>
      <c r="C1336" s="1">
        <f t="shared" si="63"/>
        <v>2</v>
      </c>
      <c r="D1336" s="15">
        <v>1331</v>
      </c>
      <c r="E1336" s="13">
        <f t="shared" si="64"/>
        <v>9.3473365020000001E-3</v>
      </c>
      <c r="BC1336" s="13">
        <f t="shared" si="62"/>
        <v>9.3473365020000001E-3</v>
      </c>
    </row>
    <row r="1337" spans="1:55" x14ac:dyDescent="0.25">
      <c r="A1337" s="15">
        <v>1332</v>
      </c>
      <c r="B1337">
        <v>9.3025860079999998E-3</v>
      </c>
      <c r="C1337" s="1">
        <f t="shared" si="63"/>
        <v>2</v>
      </c>
      <c r="D1337" s="15">
        <v>1332</v>
      </c>
      <c r="E1337" s="13">
        <f t="shared" si="64"/>
        <v>9.3025860079999998E-3</v>
      </c>
      <c r="BC1337" s="13">
        <f t="shared" si="62"/>
        <v>9.3025860079999998E-3</v>
      </c>
    </row>
    <row r="1338" spans="1:55" x14ac:dyDescent="0.25">
      <c r="A1338" s="15">
        <v>1333</v>
      </c>
      <c r="B1338">
        <v>9.2580475079999999E-3</v>
      </c>
      <c r="C1338" s="1">
        <f t="shared" si="63"/>
        <v>2</v>
      </c>
      <c r="D1338" s="15">
        <v>1333</v>
      </c>
      <c r="E1338" s="13">
        <f t="shared" si="64"/>
        <v>9.2580475079999999E-3</v>
      </c>
      <c r="BC1338" s="13">
        <f t="shared" si="62"/>
        <v>9.2580475079999999E-3</v>
      </c>
    </row>
    <row r="1339" spans="1:55" x14ac:dyDescent="0.25">
      <c r="A1339" s="15">
        <v>1334</v>
      </c>
      <c r="B1339">
        <v>9.2137200219999903E-3</v>
      </c>
      <c r="C1339" s="1">
        <f t="shared" si="63"/>
        <v>2</v>
      </c>
      <c r="D1339" s="15">
        <v>1334</v>
      </c>
      <c r="E1339" s="13">
        <f t="shared" si="64"/>
        <v>9.2137200219999903E-3</v>
      </c>
      <c r="BC1339" s="13">
        <f t="shared" si="62"/>
        <v>9.2137200219999903E-3</v>
      </c>
    </row>
    <row r="1340" spans="1:55" x14ac:dyDescent="0.25">
      <c r="A1340" s="15">
        <v>1335</v>
      </c>
      <c r="B1340">
        <v>9.1696025699999992E-3</v>
      </c>
      <c r="C1340" s="1">
        <f t="shared" si="63"/>
        <v>2</v>
      </c>
      <c r="D1340" s="15">
        <v>1335</v>
      </c>
      <c r="E1340" s="13">
        <f t="shared" si="64"/>
        <v>9.1696025699999992E-3</v>
      </c>
      <c r="BC1340" s="13">
        <f t="shared" si="62"/>
        <v>9.1696025699999992E-3</v>
      </c>
    </row>
    <row r="1341" spans="1:55" x14ac:dyDescent="0.25">
      <c r="A1341" s="15">
        <v>1336</v>
      </c>
      <c r="B1341">
        <v>9.1256941739999899E-3</v>
      </c>
      <c r="C1341" s="1">
        <f t="shared" si="63"/>
        <v>2</v>
      </c>
      <c r="D1341" s="15">
        <v>1336</v>
      </c>
      <c r="E1341" s="13">
        <f t="shared" si="64"/>
        <v>9.1256941739999899E-3</v>
      </c>
      <c r="BC1341" s="13">
        <f t="shared" si="62"/>
        <v>9.1256941739999899E-3</v>
      </c>
    </row>
    <row r="1342" spans="1:55" x14ac:dyDescent="0.25">
      <c r="A1342" s="15">
        <v>1337</v>
      </c>
      <c r="B1342">
        <v>9.0819938659999992E-3</v>
      </c>
      <c r="C1342" s="1">
        <f t="shared" si="63"/>
        <v>2</v>
      </c>
      <c r="D1342" s="15">
        <v>1337</v>
      </c>
      <c r="E1342" s="13">
        <f t="shared" si="64"/>
        <v>9.0819938659999992E-3</v>
      </c>
      <c r="BC1342" s="13">
        <f t="shared" si="62"/>
        <v>9.0819938659999992E-3</v>
      </c>
    </row>
    <row r="1343" spans="1:55" x14ac:dyDescent="0.25">
      <c r="A1343" s="15">
        <v>1338</v>
      </c>
      <c r="B1343">
        <v>9.0385006800000004E-3</v>
      </c>
      <c r="C1343" s="1">
        <f t="shared" si="63"/>
        <v>2</v>
      </c>
      <c r="D1343" s="15">
        <v>1338</v>
      </c>
      <c r="E1343" s="13">
        <f t="shared" si="64"/>
        <v>9.0385006800000004E-3</v>
      </c>
      <c r="BC1343" s="13">
        <f t="shared" si="62"/>
        <v>9.0385006800000004E-3</v>
      </c>
    </row>
    <row r="1344" spans="1:55" x14ac:dyDescent="0.25">
      <c r="A1344" s="15">
        <v>1339</v>
      </c>
      <c r="B1344">
        <v>8.9952136519999993E-3</v>
      </c>
      <c r="C1344" s="1">
        <f t="shared" si="63"/>
        <v>2</v>
      </c>
      <c r="D1344" s="15">
        <v>1339</v>
      </c>
      <c r="E1344" s="13">
        <f t="shared" si="64"/>
        <v>8.9952136519999993E-3</v>
      </c>
      <c r="BC1344" s="13">
        <f t="shared" si="62"/>
        <v>8.9952136519999993E-3</v>
      </c>
    </row>
    <row r="1345" spans="1:55" x14ac:dyDescent="0.25">
      <c r="A1345" s="15">
        <v>1340</v>
      </c>
      <c r="B1345">
        <v>8.9521318259999996E-3</v>
      </c>
      <c r="C1345" s="1">
        <f t="shared" si="63"/>
        <v>2</v>
      </c>
      <c r="D1345" s="15">
        <v>1340</v>
      </c>
      <c r="E1345" s="13">
        <f t="shared" si="64"/>
        <v>8.9521318259999996E-3</v>
      </c>
      <c r="BC1345" s="13">
        <f t="shared" si="62"/>
        <v>8.9521318259999996E-3</v>
      </c>
    </row>
    <row r="1346" spans="1:55" x14ac:dyDescent="0.25">
      <c r="A1346" s="15">
        <v>1341</v>
      </c>
      <c r="B1346">
        <v>8.909254246E-3</v>
      </c>
      <c r="C1346" s="1">
        <f t="shared" si="63"/>
        <v>2</v>
      </c>
      <c r="D1346" s="15">
        <v>1341</v>
      </c>
      <c r="E1346" s="13">
        <f t="shared" si="64"/>
        <v>8.909254246E-3</v>
      </c>
      <c r="BC1346" s="13">
        <f t="shared" si="62"/>
        <v>8.909254246E-3</v>
      </c>
    </row>
    <row r="1347" spans="1:55" x14ac:dyDescent="0.25">
      <c r="A1347" s="15">
        <v>1342</v>
      </c>
      <c r="B1347">
        <v>8.8665799659999999E-3</v>
      </c>
      <c r="C1347" s="1">
        <f t="shared" si="63"/>
        <v>2</v>
      </c>
      <c r="D1347" s="15">
        <v>1342</v>
      </c>
      <c r="E1347" s="13">
        <f t="shared" si="64"/>
        <v>8.8665799659999999E-3</v>
      </c>
      <c r="BC1347" s="13">
        <f t="shared" si="62"/>
        <v>8.8665799659999999E-3</v>
      </c>
    </row>
    <row r="1348" spans="1:55" x14ac:dyDescent="0.25">
      <c r="A1348" s="15">
        <v>1343</v>
      </c>
      <c r="B1348">
        <v>8.8241080399999901E-3</v>
      </c>
      <c r="C1348" s="1">
        <f t="shared" si="63"/>
        <v>2</v>
      </c>
      <c r="D1348" s="15">
        <v>1343</v>
      </c>
      <c r="E1348" s="13">
        <f t="shared" si="64"/>
        <v>8.8241080399999901E-3</v>
      </c>
      <c r="BC1348" s="13">
        <f t="shared" si="62"/>
        <v>8.8241080399999901E-3</v>
      </c>
    </row>
    <row r="1349" spans="1:55" x14ac:dyDescent="0.25">
      <c r="A1349" s="15">
        <v>1344</v>
      </c>
      <c r="B1349">
        <v>8.7818375259999994E-3</v>
      </c>
      <c r="C1349" s="1">
        <f t="shared" si="63"/>
        <v>2</v>
      </c>
      <c r="D1349" s="15">
        <v>1344</v>
      </c>
      <c r="E1349" s="13">
        <f t="shared" si="64"/>
        <v>8.7818375259999994E-3</v>
      </c>
      <c r="BC1349" s="13">
        <f t="shared" ref="BC1349:BC1412" si="65">B1349</f>
        <v>8.7818375259999994E-3</v>
      </c>
    </row>
    <row r="1350" spans="1:55" x14ac:dyDescent="0.25">
      <c r="A1350" s="15">
        <v>1345</v>
      </c>
      <c r="B1350">
        <v>8.7397674899999996E-3</v>
      </c>
      <c r="C1350" s="1">
        <f t="shared" ref="C1350:C1413" si="66">IF(ROW()-$C$4&lt;=$C$2,1,2)</f>
        <v>2</v>
      </c>
      <c r="D1350" s="15">
        <v>1345</v>
      </c>
      <c r="E1350" s="13">
        <f t="shared" ref="E1350:E1413" si="67">B1350</f>
        <v>8.7397674899999996E-3</v>
      </c>
      <c r="BC1350" s="13">
        <f t="shared" si="65"/>
        <v>8.7397674899999996E-3</v>
      </c>
    </row>
    <row r="1351" spans="1:55" x14ac:dyDescent="0.25">
      <c r="A1351" s="15">
        <v>1346</v>
      </c>
      <c r="B1351">
        <v>8.6978969959999996E-3</v>
      </c>
      <c r="C1351" s="1">
        <f t="shared" si="66"/>
        <v>2</v>
      </c>
      <c r="D1351" s="15">
        <v>1346</v>
      </c>
      <c r="E1351" s="13">
        <f t="shared" si="67"/>
        <v>8.6978969959999996E-3</v>
      </c>
      <c r="BC1351" s="13">
        <f t="shared" si="65"/>
        <v>8.6978969959999996E-3</v>
      </c>
    </row>
    <row r="1352" spans="1:55" x14ac:dyDescent="0.25">
      <c r="A1352" s="15">
        <v>1347</v>
      </c>
      <c r="B1352">
        <v>8.6562251199999996E-3</v>
      </c>
      <c r="C1352" s="1">
        <f t="shared" si="66"/>
        <v>2</v>
      </c>
      <c r="D1352" s="15">
        <v>1347</v>
      </c>
      <c r="E1352" s="13">
        <f t="shared" si="67"/>
        <v>8.6562251199999996E-3</v>
      </c>
      <c r="BC1352" s="13">
        <f t="shared" si="65"/>
        <v>8.6562251199999996E-3</v>
      </c>
    </row>
    <row r="1353" spans="1:55" x14ac:dyDescent="0.25">
      <c r="A1353" s="15">
        <v>1348</v>
      </c>
      <c r="B1353">
        <v>8.6147509339999997E-3</v>
      </c>
      <c r="C1353" s="1">
        <f t="shared" si="66"/>
        <v>2</v>
      </c>
      <c r="D1353" s="15">
        <v>1348</v>
      </c>
      <c r="E1353" s="13">
        <f t="shared" si="67"/>
        <v>8.6147509339999997E-3</v>
      </c>
      <c r="BC1353" s="13">
        <f t="shared" si="65"/>
        <v>8.6147509339999997E-3</v>
      </c>
    </row>
    <row r="1354" spans="1:55" x14ac:dyDescent="0.25">
      <c r="A1354" s="15">
        <v>1349</v>
      </c>
      <c r="B1354">
        <v>8.5734735199999995E-3</v>
      </c>
      <c r="C1354" s="1">
        <f t="shared" si="66"/>
        <v>2</v>
      </c>
      <c r="D1354" s="15">
        <v>1349</v>
      </c>
      <c r="E1354" s="13">
        <f t="shared" si="67"/>
        <v>8.5734735199999995E-3</v>
      </c>
      <c r="BC1354" s="13">
        <f t="shared" si="65"/>
        <v>8.5734735199999995E-3</v>
      </c>
    </row>
    <row r="1355" spans="1:55" x14ac:dyDescent="0.25">
      <c r="A1355" s="15">
        <v>1350</v>
      </c>
      <c r="B1355">
        <v>8.5323919619999904E-3</v>
      </c>
      <c r="C1355" s="1">
        <f t="shared" si="66"/>
        <v>2</v>
      </c>
      <c r="D1355" s="15">
        <v>1350</v>
      </c>
      <c r="E1355" s="13">
        <f t="shared" si="67"/>
        <v>8.5323919619999904E-3</v>
      </c>
      <c r="BC1355" s="13">
        <f t="shared" si="65"/>
        <v>8.5323919619999904E-3</v>
      </c>
    </row>
    <row r="1356" spans="1:55" x14ac:dyDescent="0.25">
      <c r="A1356" s="15">
        <v>1351</v>
      </c>
      <c r="B1356">
        <v>8.4915053479999898E-3</v>
      </c>
      <c r="C1356" s="1">
        <f t="shared" si="66"/>
        <v>2</v>
      </c>
      <c r="D1356" s="15">
        <v>1351</v>
      </c>
      <c r="E1356" s="13">
        <f t="shared" si="67"/>
        <v>8.4915053479999898E-3</v>
      </c>
      <c r="BC1356" s="13">
        <f t="shared" si="65"/>
        <v>8.4915053479999898E-3</v>
      </c>
    </row>
    <row r="1357" spans="1:55" x14ac:dyDescent="0.25">
      <c r="A1357" s="15">
        <v>1352</v>
      </c>
      <c r="B1357">
        <v>8.4508127699999998E-3</v>
      </c>
      <c r="C1357" s="1">
        <f t="shared" si="66"/>
        <v>2</v>
      </c>
      <c r="D1357" s="15">
        <v>1352</v>
      </c>
      <c r="E1357" s="13">
        <f t="shared" si="67"/>
        <v>8.4508127699999998E-3</v>
      </c>
      <c r="BC1357" s="13">
        <f t="shared" si="65"/>
        <v>8.4508127699999998E-3</v>
      </c>
    </row>
    <row r="1358" spans="1:55" x14ac:dyDescent="0.25">
      <c r="A1358" s="15">
        <v>1353</v>
      </c>
      <c r="B1358">
        <v>8.4103133279999995E-3</v>
      </c>
      <c r="C1358" s="1">
        <f t="shared" si="66"/>
        <v>2</v>
      </c>
      <c r="D1358" s="15">
        <v>1353</v>
      </c>
      <c r="E1358" s="13">
        <f t="shared" si="67"/>
        <v>8.4103133279999995E-3</v>
      </c>
      <c r="BC1358" s="13">
        <f t="shared" si="65"/>
        <v>8.4103133279999995E-3</v>
      </c>
    </row>
    <row r="1359" spans="1:55" x14ac:dyDescent="0.25">
      <c r="A1359" s="15">
        <v>1354</v>
      </c>
      <c r="B1359">
        <v>8.3700061159999901E-3</v>
      </c>
      <c r="C1359" s="1">
        <f t="shared" si="66"/>
        <v>2</v>
      </c>
      <c r="D1359" s="15">
        <v>1354</v>
      </c>
      <c r="E1359" s="13">
        <f t="shared" si="67"/>
        <v>8.3700061159999901E-3</v>
      </c>
      <c r="BC1359" s="13">
        <f t="shared" si="65"/>
        <v>8.3700061159999901E-3</v>
      </c>
    </row>
    <row r="1360" spans="1:55" x14ac:dyDescent="0.25">
      <c r="A1360" s="15">
        <v>1355</v>
      </c>
      <c r="B1360">
        <v>8.3298902440000003E-3</v>
      </c>
      <c r="C1360" s="1">
        <f t="shared" si="66"/>
        <v>2</v>
      </c>
      <c r="D1360" s="15">
        <v>1355</v>
      </c>
      <c r="E1360" s="13">
        <f t="shared" si="67"/>
        <v>8.3298902440000003E-3</v>
      </c>
      <c r="BC1360" s="13">
        <f t="shared" si="65"/>
        <v>8.3298902440000003E-3</v>
      </c>
    </row>
    <row r="1361" spans="1:55" x14ac:dyDescent="0.25">
      <c r="A1361" s="15">
        <v>1356</v>
      </c>
      <c r="B1361">
        <v>8.2899648179999997E-3</v>
      </c>
      <c r="C1361" s="1">
        <f t="shared" si="66"/>
        <v>2</v>
      </c>
      <c r="D1361" s="15">
        <v>1356</v>
      </c>
      <c r="E1361" s="13">
        <f t="shared" si="67"/>
        <v>8.2899648179999997E-3</v>
      </c>
      <c r="BC1361" s="13">
        <f t="shared" si="65"/>
        <v>8.2899648179999997E-3</v>
      </c>
    </row>
    <row r="1362" spans="1:55" x14ac:dyDescent="0.25">
      <c r="A1362" s="15">
        <v>1357</v>
      </c>
      <c r="B1362">
        <v>8.2502289519999997E-3</v>
      </c>
      <c r="C1362" s="1">
        <f t="shared" si="66"/>
        <v>2</v>
      </c>
      <c r="D1362" s="15">
        <v>1357</v>
      </c>
      <c r="E1362" s="13">
        <f t="shared" si="67"/>
        <v>8.2502289519999997E-3</v>
      </c>
      <c r="BC1362" s="13">
        <f t="shared" si="65"/>
        <v>8.2502289519999997E-3</v>
      </c>
    </row>
    <row r="1363" spans="1:55" x14ac:dyDescent="0.25">
      <c r="A1363" s="15">
        <v>1358</v>
      </c>
      <c r="B1363">
        <v>8.2106817619999901E-3</v>
      </c>
      <c r="C1363" s="1">
        <f t="shared" si="66"/>
        <v>2</v>
      </c>
      <c r="D1363" s="15">
        <v>1358</v>
      </c>
      <c r="E1363" s="13">
        <f t="shared" si="67"/>
        <v>8.2106817619999901E-3</v>
      </c>
      <c r="BC1363" s="13">
        <f t="shared" si="65"/>
        <v>8.2106817619999901E-3</v>
      </c>
    </row>
    <row r="1364" spans="1:55" x14ac:dyDescent="0.25">
      <c r="A1364" s="15">
        <v>1359</v>
      </c>
      <c r="B1364">
        <v>8.1713223659999994E-3</v>
      </c>
      <c r="C1364" s="1">
        <f t="shared" si="66"/>
        <v>2</v>
      </c>
      <c r="D1364" s="15">
        <v>1359</v>
      </c>
      <c r="E1364" s="13">
        <f t="shared" si="67"/>
        <v>8.1713223659999994E-3</v>
      </c>
      <c r="BC1364" s="13">
        <f t="shared" si="65"/>
        <v>8.1713223659999994E-3</v>
      </c>
    </row>
    <row r="1365" spans="1:55" x14ac:dyDescent="0.25">
      <c r="A1365" s="15">
        <v>1360</v>
      </c>
      <c r="B1365">
        <v>8.1321498919999999E-3</v>
      </c>
      <c r="C1365" s="1">
        <f t="shared" si="66"/>
        <v>2</v>
      </c>
      <c r="D1365" s="15">
        <v>1360</v>
      </c>
      <c r="E1365" s="13">
        <f t="shared" si="67"/>
        <v>8.1321498919999999E-3</v>
      </c>
      <c r="BC1365" s="13">
        <f t="shared" si="65"/>
        <v>8.1321498919999999E-3</v>
      </c>
    </row>
    <row r="1366" spans="1:55" x14ac:dyDescent="0.25">
      <c r="A1366" s="15">
        <v>1361</v>
      </c>
      <c r="B1366">
        <v>8.0931634679999899E-3</v>
      </c>
      <c r="C1366" s="1">
        <f t="shared" si="66"/>
        <v>2</v>
      </c>
      <c r="D1366" s="15">
        <v>1361</v>
      </c>
      <c r="E1366" s="13">
        <f t="shared" si="67"/>
        <v>8.0931634679999899E-3</v>
      </c>
      <c r="BC1366" s="13">
        <f t="shared" si="65"/>
        <v>8.0931634679999899E-3</v>
      </c>
    </row>
    <row r="1367" spans="1:55" x14ac:dyDescent="0.25">
      <c r="A1367" s="15">
        <v>1362</v>
      </c>
      <c r="B1367">
        <v>8.0543622239999998E-3</v>
      </c>
      <c r="C1367" s="1">
        <f t="shared" si="66"/>
        <v>2</v>
      </c>
      <c r="D1367" s="15">
        <v>1362</v>
      </c>
      <c r="E1367" s="13">
        <f t="shared" si="67"/>
        <v>8.0543622239999998E-3</v>
      </c>
      <c r="BC1367" s="13">
        <f t="shared" si="65"/>
        <v>8.0543622239999998E-3</v>
      </c>
    </row>
    <row r="1368" spans="1:55" x14ac:dyDescent="0.25">
      <c r="A1368" s="15">
        <v>1363</v>
      </c>
      <c r="B1368">
        <v>8.015745296E-3</v>
      </c>
      <c r="C1368" s="1">
        <f t="shared" si="66"/>
        <v>2</v>
      </c>
      <c r="D1368" s="15">
        <v>1363</v>
      </c>
      <c r="E1368" s="13">
        <f t="shared" si="67"/>
        <v>8.015745296E-3</v>
      </c>
      <c r="BC1368" s="13">
        <f t="shared" si="65"/>
        <v>8.015745296E-3</v>
      </c>
    </row>
    <row r="1369" spans="1:55" x14ac:dyDescent="0.25">
      <c r="A1369" s="15">
        <v>1364</v>
      </c>
      <c r="B1369">
        <v>7.9773118279999992E-3</v>
      </c>
      <c r="C1369" s="1">
        <f t="shared" si="66"/>
        <v>2</v>
      </c>
      <c r="D1369" s="15">
        <v>1364</v>
      </c>
      <c r="E1369" s="13">
        <f t="shared" si="67"/>
        <v>7.9773118279999992E-3</v>
      </c>
      <c r="BC1369" s="13">
        <f t="shared" si="65"/>
        <v>7.9773118279999992E-3</v>
      </c>
    </row>
    <row r="1370" spans="1:55" x14ac:dyDescent="0.25">
      <c r="A1370" s="15">
        <v>1365</v>
      </c>
      <c r="B1370">
        <v>7.9390609599999992E-3</v>
      </c>
      <c r="C1370" s="1">
        <f t="shared" si="66"/>
        <v>2</v>
      </c>
      <c r="D1370" s="15">
        <v>1365</v>
      </c>
      <c r="E1370" s="13">
        <f t="shared" si="67"/>
        <v>7.9390609599999992E-3</v>
      </c>
      <c r="BC1370" s="13">
        <f t="shared" si="65"/>
        <v>7.9390609599999992E-3</v>
      </c>
    </row>
    <row r="1371" spans="1:55" x14ac:dyDescent="0.25">
      <c r="A1371" s="15">
        <v>1366</v>
      </c>
      <c r="B1371">
        <v>7.9009918399999997E-3</v>
      </c>
      <c r="C1371" s="1">
        <f t="shared" si="66"/>
        <v>2</v>
      </c>
      <c r="D1371" s="15">
        <v>1366</v>
      </c>
      <c r="E1371" s="13">
        <f t="shared" si="67"/>
        <v>7.9009918399999997E-3</v>
      </c>
      <c r="BC1371" s="13">
        <f t="shared" si="65"/>
        <v>7.9009918399999997E-3</v>
      </c>
    </row>
    <row r="1372" spans="1:55" x14ac:dyDescent="0.25">
      <c r="A1372" s="15">
        <v>1367</v>
      </c>
      <c r="B1372">
        <v>7.8631036219999999E-3</v>
      </c>
      <c r="C1372" s="1">
        <f t="shared" si="66"/>
        <v>2</v>
      </c>
      <c r="D1372" s="15">
        <v>1367</v>
      </c>
      <c r="E1372" s="13">
        <f t="shared" si="67"/>
        <v>7.8631036219999999E-3</v>
      </c>
      <c r="BC1372" s="13">
        <f t="shared" si="65"/>
        <v>7.8631036219999999E-3</v>
      </c>
    </row>
    <row r="1373" spans="1:55" x14ac:dyDescent="0.25">
      <c r="A1373" s="15">
        <v>1368</v>
      </c>
      <c r="B1373">
        <v>7.8253954600000005E-3</v>
      </c>
      <c r="C1373" s="1">
        <f t="shared" si="66"/>
        <v>2</v>
      </c>
      <c r="D1373" s="15">
        <v>1368</v>
      </c>
      <c r="E1373" s="13">
        <f t="shared" si="67"/>
        <v>7.8253954600000005E-3</v>
      </c>
      <c r="BC1373" s="13">
        <f t="shared" si="65"/>
        <v>7.8253954600000005E-3</v>
      </c>
    </row>
    <row r="1374" spans="1:55" x14ac:dyDescent="0.25">
      <c r="A1374" s="15">
        <v>1369</v>
      </c>
      <c r="B1374">
        <v>7.7878665139999997E-3</v>
      </c>
      <c r="C1374" s="1">
        <f t="shared" si="66"/>
        <v>2</v>
      </c>
      <c r="D1374" s="15">
        <v>1369</v>
      </c>
      <c r="E1374" s="13">
        <f t="shared" si="67"/>
        <v>7.7878665139999997E-3</v>
      </c>
      <c r="BC1374" s="13">
        <f t="shared" si="65"/>
        <v>7.7878665139999997E-3</v>
      </c>
    </row>
    <row r="1375" spans="1:55" x14ac:dyDescent="0.25">
      <c r="A1375" s="15">
        <v>1370</v>
      </c>
      <c r="B1375">
        <v>7.750515946E-3</v>
      </c>
      <c r="C1375" s="1">
        <f t="shared" si="66"/>
        <v>2</v>
      </c>
      <c r="D1375" s="15">
        <v>1370</v>
      </c>
      <c r="E1375" s="13">
        <f t="shared" si="67"/>
        <v>7.750515946E-3</v>
      </c>
      <c r="BC1375" s="13">
        <f t="shared" si="65"/>
        <v>7.750515946E-3</v>
      </c>
    </row>
    <row r="1376" spans="1:55" x14ac:dyDescent="0.25">
      <c r="A1376" s="15">
        <v>1371</v>
      </c>
      <c r="B1376">
        <v>7.71334292199999E-3</v>
      </c>
      <c r="C1376" s="1">
        <f t="shared" si="66"/>
        <v>2</v>
      </c>
      <c r="D1376" s="15">
        <v>1371</v>
      </c>
      <c r="E1376" s="13">
        <f t="shared" si="67"/>
        <v>7.71334292199999E-3</v>
      </c>
      <c r="BC1376" s="13">
        <f t="shared" si="65"/>
        <v>7.71334292199999E-3</v>
      </c>
    </row>
    <row r="1377" spans="1:55" x14ac:dyDescent="0.25">
      <c r="A1377" s="15">
        <v>1372</v>
      </c>
      <c r="B1377">
        <v>7.6763466159999998E-3</v>
      </c>
      <c r="C1377" s="1">
        <f t="shared" si="66"/>
        <v>2</v>
      </c>
      <c r="D1377" s="15">
        <v>1372</v>
      </c>
      <c r="E1377" s="13">
        <f t="shared" si="67"/>
        <v>7.6763466159999998E-3</v>
      </c>
      <c r="BC1377" s="13">
        <f t="shared" si="65"/>
        <v>7.6763466159999998E-3</v>
      </c>
    </row>
    <row r="1378" spans="1:55" x14ac:dyDescent="0.25">
      <c r="A1378" s="15">
        <v>1373</v>
      </c>
      <c r="B1378">
        <v>7.6395261979999999E-3</v>
      </c>
      <c r="C1378" s="1">
        <f t="shared" si="66"/>
        <v>2</v>
      </c>
      <c r="D1378" s="15">
        <v>1373</v>
      </c>
      <c r="E1378" s="13">
        <f t="shared" si="67"/>
        <v>7.6395261979999999E-3</v>
      </c>
      <c r="BC1378" s="13">
        <f t="shared" si="65"/>
        <v>7.6395261979999999E-3</v>
      </c>
    </row>
    <row r="1379" spans="1:55" x14ac:dyDescent="0.25">
      <c r="A1379" s="15">
        <v>1374</v>
      </c>
      <c r="B1379">
        <v>7.6028808499999899E-3</v>
      </c>
      <c r="C1379" s="1">
        <f t="shared" si="66"/>
        <v>2</v>
      </c>
      <c r="D1379" s="15">
        <v>1374</v>
      </c>
      <c r="E1379" s="13">
        <f t="shared" si="67"/>
        <v>7.6028808499999899E-3</v>
      </c>
      <c r="BC1379" s="13">
        <f t="shared" si="65"/>
        <v>7.6028808499999899E-3</v>
      </c>
    </row>
    <row r="1380" spans="1:55" x14ac:dyDescent="0.25">
      <c r="A1380" s="15">
        <v>1375</v>
      </c>
      <c r="B1380">
        <v>7.5664097500000001E-3</v>
      </c>
      <c r="C1380" s="1">
        <f t="shared" si="66"/>
        <v>2</v>
      </c>
      <c r="D1380" s="15">
        <v>1375</v>
      </c>
      <c r="E1380" s="13">
        <f t="shared" si="67"/>
        <v>7.5664097500000001E-3</v>
      </c>
      <c r="BC1380" s="13">
        <f t="shared" si="65"/>
        <v>7.5664097500000001E-3</v>
      </c>
    </row>
    <row r="1381" spans="1:55" x14ac:dyDescent="0.25">
      <c r="A1381" s="15">
        <v>1376</v>
      </c>
      <c r="B1381">
        <v>7.5301120859999904E-3</v>
      </c>
      <c r="C1381" s="1">
        <f t="shared" si="66"/>
        <v>2</v>
      </c>
      <c r="D1381" s="15">
        <v>1376</v>
      </c>
      <c r="E1381" s="13">
        <f t="shared" si="67"/>
        <v>7.5301120859999904E-3</v>
      </c>
      <c r="BC1381" s="13">
        <f t="shared" si="65"/>
        <v>7.5301120859999904E-3</v>
      </c>
    </row>
    <row r="1382" spans="1:55" x14ac:dyDescent="0.25">
      <c r="A1382" s="15">
        <v>1377</v>
      </c>
      <c r="B1382">
        <v>7.49398704799999E-3</v>
      </c>
      <c r="C1382" s="1">
        <f t="shared" si="66"/>
        <v>2</v>
      </c>
      <c r="D1382" s="15">
        <v>1377</v>
      </c>
      <c r="E1382" s="13">
        <f t="shared" si="67"/>
        <v>7.49398704799999E-3</v>
      </c>
      <c r="BC1382" s="13">
        <f t="shared" si="65"/>
        <v>7.49398704799999E-3</v>
      </c>
    </row>
    <row r="1383" spans="1:55" x14ac:dyDescent="0.25">
      <c r="A1383" s="15">
        <v>1378</v>
      </c>
      <c r="B1383">
        <v>7.4580338260000004E-3</v>
      </c>
      <c r="C1383" s="1">
        <f t="shared" si="66"/>
        <v>2</v>
      </c>
      <c r="D1383" s="15">
        <v>1378</v>
      </c>
      <c r="E1383" s="13">
        <f t="shared" si="67"/>
        <v>7.4580338260000004E-3</v>
      </c>
      <c r="BC1383" s="13">
        <f t="shared" si="65"/>
        <v>7.4580338260000004E-3</v>
      </c>
    </row>
    <row r="1384" spans="1:55" x14ac:dyDescent="0.25">
      <c r="A1384" s="15">
        <v>1379</v>
      </c>
      <c r="B1384">
        <v>7.4222516159999996E-3</v>
      </c>
      <c r="C1384" s="1">
        <f t="shared" si="66"/>
        <v>2</v>
      </c>
      <c r="D1384" s="15">
        <v>1379</v>
      </c>
      <c r="E1384" s="13">
        <f t="shared" si="67"/>
        <v>7.4222516159999996E-3</v>
      </c>
      <c r="BC1384" s="13">
        <f t="shared" si="65"/>
        <v>7.4222516159999996E-3</v>
      </c>
    </row>
    <row r="1385" spans="1:55" x14ac:dyDescent="0.25">
      <c r="A1385" s="15">
        <v>1380</v>
      </c>
      <c r="B1385">
        <v>7.3866396219999996E-3</v>
      </c>
      <c r="C1385" s="1">
        <f t="shared" si="66"/>
        <v>2</v>
      </c>
      <c r="D1385" s="15">
        <v>1380</v>
      </c>
      <c r="E1385" s="13">
        <f t="shared" si="67"/>
        <v>7.3866396219999996E-3</v>
      </c>
      <c r="BC1385" s="13">
        <f t="shared" si="65"/>
        <v>7.3866396219999996E-3</v>
      </c>
    </row>
    <row r="1386" spans="1:55" x14ac:dyDescent="0.25">
      <c r="A1386" s="15">
        <v>1381</v>
      </c>
      <c r="B1386">
        <v>7.3511970440000001E-3</v>
      </c>
      <c r="C1386" s="1">
        <f t="shared" si="66"/>
        <v>2</v>
      </c>
      <c r="D1386" s="15">
        <v>1381</v>
      </c>
      <c r="E1386" s="13">
        <f t="shared" si="67"/>
        <v>7.3511970440000001E-3</v>
      </c>
      <c r="BC1386" s="13">
        <f t="shared" si="65"/>
        <v>7.3511970440000001E-3</v>
      </c>
    </row>
    <row r="1387" spans="1:55" x14ac:dyDescent="0.25">
      <c r="A1387" s="15">
        <v>1382</v>
      </c>
      <c r="B1387">
        <v>7.3159230899999999E-3</v>
      </c>
      <c r="C1387" s="1">
        <f t="shared" si="66"/>
        <v>2</v>
      </c>
      <c r="D1387" s="15">
        <v>1382</v>
      </c>
      <c r="E1387" s="13">
        <f t="shared" si="67"/>
        <v>7.3159230899999999E-3</v>
      </c>
      <c r="BC1387" s="13">
        <f t="shared" si="65"/>
        <v>7.3159230899999999E-3</v>
      </c>
    </row>
    <row r="1388" spans="1:55" x14ac:dyDescent="0.25">
      <c r="A1388" s="15">
        <v>1383</v>
      </c>
      <c r="B1388">
        <v>7.2808169719999899E-3</v>
      </c>
      <c r="C1388" s="1">
        <f t="shared" si="66"/>
        <v>2</v>
      </c>
      <c r="D1388" s="15">
        <v>1383</v>
      </c>
      <c r="E1388" s="13">
        <f t="shared" si="67"/>
        <v>7.2808169719999899E-3</v>
      </c>
      <c r="BC1388" s="13">
        <f t="shared" si="65"/>
        <v>7.2808169719999899E-3</v>
      </c>
    </row>
    <row r="1389" spans="1:55" x14ac:dyDescent="0.25">
      <c r="A1389" s="15">
        <v>1384</v>
      </c>
      <c r="B1389">
        <v>7.2458779039999898E-3</v>
      </c>
      <c r="C1389" s="1">
        <f t="shared" si="66"/>
        <v>2</v>
      </c>
      <c r="D1389" s="15">
        <v>1384</v>
      </c>
      <c r="E1389" s="13">
        <f t="shared" si="67"/>
        <v>7.2458779039999898E-3</v>
      </c>
      <c r="BC1389" s="13">
        <f t="shared" si="65"/>
        <v>7.2458779039999898E-3</v>
      </c>
    </row>
    <row r="1390" spans="1:55" x14ac:dyDescent="0.25">
      <c r="A1390" s="15">
        <v>1385</v>
      </c>
      <c r="B1390">
        <v>7.2111051039999898E-3</v>
      </c>
      <c r="C1390" s="1">
        <f t="shared" si="66"/>
        <v>2</v>
      </c>
      <c r="D1390" s="15">
        <v>1385</v>
      </c>
      <c r="E1390" s="13">
        <f t="shared" si="67"/>
        <v>7.2111051039999898E-3</v>
      </c>
      <c r="BC1390" s="13">
        <f t="shared" si="65"/>
        <v>7.2111051039999898E-3</v>
      </c>
    </row>
    <row r="1391" spans="1:55" x14ac:dyDescent="0.25">
      <c r="A1391" s="15">
        <v>1386</v>
      </c>
      <c r="B1391">
        <v>7.1764977919999999E-3</v>
      </c>
      <c r="C1391" s="1">
        <f t="shared" si="66"/>
        <v>2</v>
      </c>
      <c r="D1391" s="15">
        <v>1386</v>
      </c>
      <c r="E1391" s="13">
        <f t="shared" si="67"/>
        <v>7.1764977919999999E-3</v>
      </c>
      <c r="BC1391" s="13">
        <f t="shared" si="65"/>
        <v>7.1764977919999999E-3</v>
      </c>
    </row>
    <row r="1392" spans="1:55" x14ac:dyDescent="0.25">
      <c r="A1392" s="15">
        <v>1387</v>
      </c>
      <c r="B1392">
        <v>7.1420551959999997E-3</v>
      </c>
      <c r="C1392" s="1">
        <f t="shared" si="66"/>
        <v>2</v>
      </c>
      <c r="D1392" s="15">
        <v>1387</v>
      </c>
      <c r="E1392" s="13">
        <f t="shared" si="67"/>
        <v>7.1420551959999997E-3</v>
      </c>
      <c r="BC1392" s="13">
        <f t="shared" si="65"/>
        <v>7.1420551959999997E-3</v>
      </c>
    </row>
    <row r="1393" spans="1:55" x14ac:dyDescent="0.25">
      <c r="A1393" s="15">
        <v>1388</v>
      </c>
      <c r="B1393">
        <v>7.1077765419999897E-3</v>
      </c>
      <c r="C1393" s="1">
        <f t="shared" si="66"/>
        <v>2</v>
      </c>
      <c r="D1393" s="15">
        <v>1388</v>
      </c>
      <c r="E1393" s="13">
        <f t="shared" si="67"/>
        <v>7.1077765419999897E-3</v>
      </c>
      <c r="BC1393" s="13">
        <f t="shared" si="65"/>
        <v>7.1077765419999897E-3</v>
      </c>
    </row>
    <row r="1394" spans="1:55" x14ac:dyDescent="0.25">
      <c r="A1394" s="15">
        <v>1389</v>
      </c>
      <c r="B1394">
        <v>7.0736610639999999E-3</v>
      </c>
      <c r="C1394" s="1">
        <f t="shared" si="66"/>
        <v>2</v>
      </c>
      <c r="D1394" s="15">
        <v>1389</v>
      </c>
      <c r="E1394" s="13">
        <f t="shared" si="67"/>
        <v>7.0736610639999999E-3</v>
      </c>
      <c r="BC1394" s="13">
        <f t="shared" si="65"/>
        <v>7.0736610639999999E-3</v>
      </c>
    </row>
    <row r="1395" spans="1:55" x14ac:dyDescent="0.25">
      <c r="A1395" s="15">
        <v>1390</v>
      </c>
      <c r="B1395">
        <v>7.0397079959999996E-3</v>
      </c>
      <c r="C1395" s="1">
        <f t="shared" si="66"/>
        <v>2</v>
      </c>
      <c r="D1395" s="15">
        <v>1390</v>
      </c>
      <c r="E1395" s="13">
        <f t="shared" si="67"/>
        <v>7.0397079959999996E-3</v>
      </c>
      <c r="BC1395" s="13">
        <f t="shared" si="65"/>
        <v>7.0397079959999996E-3</v>
      </c>
    </row>
    <row r="1396" spans="1:55" x14ac:dyDescent="0.25">
      <c r="A1396" s="15">
        <v>1391</v>
      </c>
      <c r="B1396">
        <v>7.0059165779999899E-3</v>
      </c>
      <c r="C1396" s="1">
        <f t="shared" si="66"/>
        <v>2</v>
      </c>
      <c r="D1396" s="15">
        <v>1391</v>
      </c>
      <c r="E1396" s="13">
        <f t="shared" si="67"/>
        <v>7.0059165779999899E-3</v>
      </c>
      <c r="BC1396" s="13">
        <f t="shared" si="65"/>
        <v>7.0059165779999899E-3</v>
      </c>
    </row>
    <row r="1397" spans="1:55" x14ac:dyDescent="0.25">
      <c r="A1397" s="15">
        <v>1392</v>
      </c>
      <c r="B1397">
        <v>6.9722860519999897E-3</v>
      </c>
      <c r="C1397" s="1">
        <f t="shared" si="66"/>
        <v>2</v>
      </c>
      <c r="D1397" s="15">
        <v>1392</v>
      </c>
      <c r="E1397" s="13">
        <f t="shared" si="67"/>
        <v>6.9722860519999897E-3</v>
      </c>
      <c r="BC1397" s="13">
        <f t="shared" si="65"/>
        <v>6.9722860519999897E-3</v>
      </c>
    </row>
    <row r="1398" spans="1:55" x14ac:dyDescent="0.25">
      <c r="A1398" s="15">
        <v>1393</v>
      </c>
      <c r="B1398">
        <v>6.938815662E-3</v>
      </c>
      <c r="C1398" s="1">
        <f t="shared" si="66"/>
        <v>2</v>
      </c>
      <c r="D1398" s="15">
        <v>1393</v>
      </c>
      <c r="E1398" s="13">
        <f t="shared" si="67"/>
        <v>6.938815662E-3</v>
      </c>
      <c r="BC1398" s="13">
        <f t="shared" si="65"/>
        <v>6.938815662E-3</v>
      </c>
    </row>
    <row r="1399" spans="1:55" x14ac:dyDescent="0.25">
      <c r="A1399" s="15">
        <v>1394</v>
      </c>
      <c r="B1399">
        <v>6.9055046619999998E-3</v>
      </c>
      <c r="C1399" s="1">
        <f t="shared" si="66"/>
        <v>2</v>
      </c>
      <c r="D1399" s="15">
        <v>1394</v>
      </c>
      <c r="E1399" s="13">
        <f t="shared" si="67"/>
        <v>6.9055046619999998E-3</v>
      </c>
      <c r="BC1399" s="13">
        <f t="shared" si="65"/>
        <v>6.9055046619999998E-3</v>
      </c>
    </row>
    <row r="1400" spans="1:55" x14ac:dyDescent="0.25">
      <c r="A1400" s="15">
        <v>1395</v>
      </c>
      <c r="B1400">
        <v>6.8723522999999996E-3</v>
      </c>
      <c r="C1400" s="1">
        <f t="shared" si="66"/>
        <v>2</v>
      </c>
      <c r="D1400" s="15">
        <v>1395</v>
      </c>
      <c r="E1400" s="13">
        <f t="shared" si="67"/>
        <v>6.8723522999999996E-3</v>
      </c>
      <c r="BC1400" s="13">
        <f t="shared" si="65"/>
        <v>6.8723522999999996E-3</v>
      </c>
    </row>
    <row r="1401" spans="1:55" x14ac:dyDescent="0.25">
      <c r="A1401" s="15">
        <v>1396</v>
      </c>
      <c r="B1401">
        <v>6.8393578359999896E-3</v>
      </c>
      <c r="C1401" s="1">
        <f t="shared" si="66"/>
        <v>2</v>
      </c>
      <c r="D1401" s="15">
        <v>1396</v>
      </c>
      <c r="E1401" s="13">
        <f t="shared" si="67"/>
        <v>6.8393578359999896E-3</v>
      </c>
      <c r="BC1401" s="13">
        <f t="shared" si="65"/>
        <v>6.8393578359999896E-3</v>
      </c>
    </row>
    <row r="1402" spans="1:55" x14ac:dyDescent="0.25">
      <c r="A1402" s="15">
        <v>1397</v>
      </c>
      <c r="B1402">
        <v>6.80652052599999E-3</v>
      </c>
      <c r="C1402" s="1">
        <f t="shared" si="66"/>
        <v>2</v>
      </c>
      <c r="D1402" s="15">
        <v>1397</v>
      </c>
      <c r="E1402" s="13">
        <f t="shared" si="67"/>
        <v>6.80652052599999E-3</v>
      </c>
      <c r="BC1402" s="13">
        <f t="shared" si="65"/>
        <v>6.80652052599999E-3</v>
      </c>
    </row>
    <row r="1403" spans="1:55" x14ac:dyDescent="0.25">
      <c r="A1403" s="15">
        <v>1398</v>
      </c>
      <c r="B1403">
        <v>6.7738396359999899E-3</v>
      </c>
      <c r="C1403" s="1">
        <f t="shared" si="66"/>
        <v>2</v>
      </c>
      <c r="D1403" s="15">
        <v>1398</v>
      </c>
      <c r="E1403" s="13">
        <f t="shared" si="67"/>
        <v>6.7738396359999899E-3</v>
      </c>
      <c r="BC1403" s="13">
        <f t="shared" si="65"/>
        <v>6.7738396359999899E-3</v>
      </c>
    </row>
    <row r="1404" spans="1:55" x14ac:dyDescent="0.25">
      <c r="A1404" s="15">
        <v>1399</v>
      </c>
      <c r="B1404">
        <v>6.7413144299999896E-3</v>
      </c>
      <c r="C1404" s="1">
        <f t="shared" si="66"/>
        <v>2</v>
      </c>
      <c r="D1404" s="15">
        <v>1399</v>
      </c>
      <c r="E1404" s="13">
        <f t="shared" si="67"/>
        <v>6.7413144299999896E-3</v>
      </c>
      <c r="BC1404" s="13">
        <f t="shared" si="65"/>
        <v>6.7413144299999896E-3</v>
      </c>
    </row>
    <row r="1405" spans="1:55" x14ac:dyDescent="0.25">
      <c r="A1405" s="15">
        <v>1400</v>
      </c>
      <c r="B1405">
        <v>6.7089441799999903E-3</v>
      </c>
      <c r="C1405" s="1">
        <f t="shared" si="66"/>
        <v>2</v>
      </c>
      <c r="D1405" s="15">
        <v>1400</v>
      </c>
      <c r="E1405" s="13">
        <f t="shared" si="67"/>
        <v>6.7089441799999903E-3</v>
      </c>
      <c r="BC1405" s="13">
        <f t="shared" si="65"/>
        <v>6.7089441799999903E-3</v>
      </c>
    </row>
    <row r="1406" spans="1:55" x14ac:dyDescent="0.25">
      <c r="A1406" s="15">
        <v>1401</v>
      </c>
      <c r="B1406">
        <v>6.6767281559999897E-3</v>
      </c>
      <c r="C1406" s="1">
        <f t="shared" si="66"/>
        <v>2</v>
      </c>
      <c r="D1406" s="15">
        <v>1401</v>
      </c>
      <c r="E1406" s="13">
        <f t="shared" si="67"/>
        <v>6.6767281559999897E-3</v>
      </c>
      <c r="BC1406" s="13">
        <f t="shared" si="65"/>
        <v>6.6767281559999897E-3</v>
      </c>
    </row>
    <row r="1407" spans="1:55" x14ac:dyDescent="0.25">
      <c r="A1407" s="15">
        <v>1402</v>
      </c>
      <c r="B1407">
        <v>6.6446656359999898E-3</v>
      </c>
      <c r="C1407" s="1">
        <f t="shared" si="66"/>
        <v>2</v>
      </c>
      <c r="D1407" s="15">
        <v>1402</v>
      </c>
      <c r="E1407" s="13">
        <f t="shared" si="67"/>
        <v>6.6446656359999898E-3</v>
      </c>
      <c r="BC1407" s="13">
        <f t="shared" si="65"/>
        <v>6.6446656359999898E-3</v>
      </c>
    </row>
    <row r="1408" spans="1:55" x14ac:dyDescent="0.25">
      <c r="A1408" s="15">
        <v>1403</v>
      </c>
      <c r="B1408">
        <v>6.61275589799999E-3</v>
      </c>
      <c r="C1408" s="1">
        <f t="shared" si="66"/>
        <v>2</v>
      </c>
      <c r="D1408" s="15">
        <v>1403</v>
      </c>
      <c r="E1408" s="13">
        <f t="shared" si="67"/>
        <v>6.61275589799999E-3</v>
      </c>
      <c r="BC1408" s="13">
        <f t="shared" si="65"/>
        <v>6.61275589799999E-3</v>
      </c>
    </row>
    <row r="1409" spans="1:55" x14ac:dyDescent="0.25">
      <c r="A1409" s="15">
        <v>1404</v>
      </c>
      <c r="B1409">
        <v>6.5809982260000002E-3</v>
      </c>
      <c r="C1409" s="1">
        <f t="shared" si="66"/>
        <v>2</v>
      </c>
      <c r="D1409" s="15">
        <v>1404</v>
      </c>
      <c r="E1409" s="13">
        <f t="shared" si="67"/>
        <v>6.5809982260000002E-3</v>
      </c>
      <c r="BC1409" s="13">
        <f t="shared" si="65"/>
        <v>6.5809982260000002E-3</v>
      </c>
    </row>
    <row r="1410" spans="1:55" x14ac:dyDescent="0.25">
      <c r="A1410" s="15">
        <v>1405</v>
      </c>
      <c r="B1410">
        <v>6.5493919079999997E-3</v>
      </c>
      <c r="C1410" s="1">
        <f t="shared" si="66"/>
        <v>2</v>
      </c>
      <c r="D1410" s="15">
        <v>1405</v>
      </c>
      <c r="E1410" s="13">
        <f t="shared" si="67"/>
        <v>6.5493919079999997E-3</v>
      </c>
      <c r="BC1410" s="13">
        <f t="shared" si="65"/>
        <v>6.5493919079999997E-3</v>
      </c>
    </row>
    <row r="1411" spans="1:55" x14ac:dyDescent="0.25">
      <c r="A1411" s="15">
        <v>1406</v>
      </c>
      <c r="B1411">
        <v>6.5179362279999898E-3</v>
      </c>
      <c r="C1411" s="1">
        <f t="shared" si="66"/>
        <v>2</v>
      </c>
      <c r="D1411" s="15">
        <v>1406</v>
      </c>
      <c r="E1411" s="13">
        <f t="shared" si="67"/>
        <v>6.5179362279999898E-3</v>
      </c>
      <c r="BC1411" s="13">
        <f t="shared" si="65"/>
        <v>6.5179362279999898E-3</v>
      </c>
    </row>
    <row r="1412" spans="1:55" x14ac:dyDescent="0.25">
      <c r="A1412" s="15">
        <v>1407</v>
      </c>
      <c r="B1412">
        <v>6.486630484E-3</v>
      </c>
      <c r="C1412" s="1">
        <f t="shared" si="66"/>
        <v>2</v>
      </c>
      <c r="D1412" s="15">
        <v>1407</v>
      </c>
      <c r="E1412" s="13">
        <f t="shared" si="67"/>
        <v>6.486630484E-3</v>
      </c>
      <c r="BC1412" s="13">
        <f t="shared" si="65"/>
        <v>6.486630484E-3</v>
      </c>
    </row>
    <row r="1413" spans="1:55" x14ac:dyDescent="0.25">
      <c r="A1413" s="15">
        <v>1408</v>
      </c>
      <c r="B1413">
        <v>6.4554739679999898E-3</v>
      </c>
      <c r="C1413" s="1">
        <f t="shared" si="66"/>
        <v>2</v>
      </c>
      <c r="D1413" s="15">
        <v>1408</v>
      </c>
      <c r="E1413" s="13">
        <f t="shared" si="67"/>
        <v>6.4554739679999898E-3</v>
      </c>
      <c r="BC1413" s="13">
        <f t="shared" ref="BC1413:BC1476" si="68">B1413</f>
        <v>6.4554739679999898E-3</v>
      </c>
    </row>
    <row r="1414" spans="1:55" x14ac:dyDescent="0.25">
      <c r="A1414" s="15">
        <v>1409</v>
      </c>
      <c r="B1414">
        <v>6.4244659820000003E-3</v>
      </c>
      <c r="C1414" s="1">
        <f t="shared" ref="C1414:C1477" si="69">IF(ROW()-$C$4&lt;=$C$2,1,2)</f>
        <v>2</v>
      </c>
      <c r="D1414" s="15">
        <v>1409</v>
      </c>
      <c r="E1414" s="13">
        <f t="shared" ref="E1414:E1477" si="70">B1414</f>
        <v>6.4244659820000003E-3</v>
      </c>
      <c r="BC1414" s="13">
        <f t="shared" si="68"/>
        <v>6.4244659820000003E-3</v>
      </c>
    </row>
    <row r="1415" spans="1:55" x14ac:dyDescent="0.25">
      <c r="A1415" s="15">
        <v>1410</v>
      </c>
      <c r="B1415">
        <v>6.3936058259999899E-3</v>
      </c>
      <c r="C1415" s="1">
        <f t="shared" si="69"/>
        <v>2</v>
      </c>
      <c r="D1415" s="15">
        <v>1410</v>
      </c>
      <c r="E1415" s="13">
        <f t="shared" si="70"/>
        <v>6.3936058259999899E-3</v>
      </c>
      <c r="BC1415" s="13">
        <f t="shared" si="68"/>
        <v>6.3936058259999899E-3</v>
      </c>
    </row>
    <row r="1416" spans="1:55" x14ac:dyDescent="0.25">
      <c r="A1416" s="15">
        <v>1411</v>
      </c>
      <c r="B1416">
        <v>6.3628928059999996E-3</v>
      </c>
      <c r="C1416" s="1">
        <f t="shared" si="69"/>
        <v>2</v>
      </c>
      <c r="D1416" s="15">
        <v>1411</v>
      </c>
      <c r="E1416" s="13">
        <f t="shared" si="70"/>
        <v>6.3628928059999996E-3</v>
      </c>
      <c r="BC1416" s="13">
        <f t="shared" si="68"/>
        <v>6.3628928059999996E-3</v>
      </c>
    </row>
    <row r="1417" spans="1:55" x14ac:dyDescent="0.25">
      <c r="A1417" s="15">
        <v>1412</v>
      </c>
      <c r="B1417">
        <v>6.3323262299999896E-3</v>
      </c>
      <c r="C1417" s="1">
        <f t="shared" si="69"/>
        <v>2</v>
      </c>
      <c r="D1417" s="15">
        <v>1412</v>
      </c>
      <c r="E1417" s="13">
        <f t="shared" si="70"/>
        <v>6.3323262299999896E-3</v>
      </c>
      <c r="BC1417" s="13">
        <f t="shared" si="68"/>
        <v>6.3323262299999896E-3</v>
      </c>
    </row>
    <row r="1418" spans="1:55" x14ac:dyDescent="0.25">
      <c r="A1418" s="15">
        <v>1413</v>
      </c>
      <c r="B1418">
        <v>6.3019054099999897E-3</v>
      </c>
      <c r="C1418" s="1">
        <f t="shared" si="69"/>
        <v>2</v>
      </c>
      <c r="D1418" s="15">
        <v>1413</v>
      </c>
      <c r="E1418" s="13">
        <f t="shared" si="70"/>
        <v>6.3019054099999897E-3</v>
      </c>
      <c r="BC1418" s="13">
        <f t="shared" si="68"/>
        <v>6.3019054099999897E-3</v>
      </c>
    </row>
    <row r="1419" spans="1:55" x14ac:dyDescent="0.25">
      <c r="A1419" s="15">
        <v>1414</v>
      </c>
      <c r="B1419">
        <v>6.2716296619999999E-3</v>
      </c>
      <c r="C1419" s="1">
        <f t="shared" si="69"/>
        <v>2</v>
      </c>
      <c r="D1419" s="15">
        <v>1414</v>
      </c>
      <c r="E1419" s="13">
        <f t="shared" si="70"/>
        <v>6.2716296619999999E-3</v>
      </c>
      <c r="BC1419" s="13">
        <f t="shared" si="68"/>
        <v>6.2716296619999999E-3</v>
      </c>
    </row>
    <row r="1420" spans="1:55" x14ac:dyDescent="0.25">
      <c r="A1420" s="15">
        <v>1415</v>
      </c>
      <c r="B1420">
        <v>6.2414983039999899E-3</v>
      </c>
      <c r="C1420" s="1">
        <f t="shared" si="69"/>
        <v>2</v>
      </c>
      <c r="D1420" s="15">
        <v>1415</v>
      </c>
      <c r="E1420" s="13">
        <f t="shared" si="70"/>
        <v>6.2414983039999899E-3</v>
      </c>
      <c r="BC1420" s="13">
        <f t="shared" si="68"/>
        <v>6.2414983039999899E-3</v>
      </c>
    </row>
    <row r="1421" spans="1:55" x14ac:dyDescent="0.25">
      <c r="A1421" s="15">
        <v>1416</v>
      </c>
      <c r="B1421">
        <v>6.2115106539999999E-3</v>
      </c>
      <c r="C1421" s="1">
        <f t="shared" si="69"/>
        <v>2</v>
      </c>
      <c r="D1421" s="15">
        <v>1416</v>
      </c>
      <c r="E1421" s="13">
        <f t="shared" si="70"/>
        <v>6.2115106539999999E-3</v>
      </c>
      <c r="BC1421" s="13">
        <f t="shared" si="68"/>
        <v>6.2115106539999999E-3</v>
      </c>
    </row>
    <row r="1422" spans="1:55" x14ac:dyDescent="0.25">
      <c r="A1422" s="15">
        <v>1417</v>
      </c>
      <c r="B1422">
        <v>6.1816660400000004E-3</v>
      </c>
      <c r="C1422" s="1">
        <f t="shared" si="69"/>
        <v>2</v>
      </c>
      <c r="D1422" s="15">
        <v>1417</v>
      </c>
      <c r="E1422" s="13">
        <f t="shared" si="70"/>
        <v>6.1816660400000004E-3</v>
      </c>
      <c r="BC1422" s="13">
        <f t="shared" si="68"/>
        <v>6.1816660400000004E-3</v>
      </c>
    </row>
    <row r="1423" spans="1:55" x14ac:dyDescent="0.25">
      <c r="A1423" s="15">
        <v>1418</v>
      </c>
      <c r="B1423">
        <v>6.1519637860000002E-3</v>
      </c>
      <c r="C1423" s="1">
        <f t="shared" si="69"/>
        <v>2</v>
      </c>
      <c r="D1423" s="15">
        <v>1418</v>
      </c>
      <c r="E1423" s="13">
        <f t="shared" si="70"/>
        <v>6.1519637860000002E-3</v>
      </c>
      <c r="BC1423" s="13">
        <f t="shared" si="68"/>
        <v>6.1519637860000002E-3</v>
      </c>
    </row>
    <row r="1424" spans="1:55" x14ac:dyDescent="0.25">
      <c r="A1424" s="15">
        <v>1419</v>
      </c>
      <c r="B1424">
        <v>6.1224032240000002E-3</v>
      </c>
      <c r="C1424" s="1">
        <f t="shared" si="69"/>
        <v>2</v>
      </c>
      <c r="D1424" s="15">
        <v>1419</v>
      </c>
      <c r="E1424" s="13">
        <f t="shared" si="70"/>
        <v>6.1224032240000002E-3</v>
      </c>
      <c r="BC1424" s="13">
        <f t="shared" si="68"/>
        <v>6.1224032240000002E-3</v>
      </c>
    </row>
    <row r="1425" spans="1:55" x14ac:dyDescent="0.25">
      <c r="A1425" s="15">
        <v>1420</v>
      </c>
      <c r="B1425">
        <v>6.0929836899999996E-3</v>
      </c>
      <c r="C1425" s="1">
        <f t="shared" si="69"/>
        <v>2</v>
      </c>
      <c r="D1425" s="15">
        <v>1420</v>
      </c>
      <c r="E1425" s="13">
        <f t="shared" si="70"/>
        <v>6.0929836899999996E-3</v>
      </c>
      <c r="BC1425" s="13">
        <f t="shared" si="68"/>
        <v>6.0929836899999996E-3</v>
      </c>
    </row>
    <row r="1426" spans="1:55" x14ac:dyDescent="0.25">
      <c r="A1426" s="15">
        <v>1421</v>
      </c>
      <c r="B1426">
        <v>6.0637045140000002E-3</v>
      </c>
      <c r="C1426" s="1">
        <f t="shared" si="69"/>
        <v>2</v>
      </c>
      <c r="D1426" s="15">
        <v>1421</v>
      </c>
      <c r="E1426" s="13">
        <f t="shared" si="70"/>
        <v>6.0637045140000002E-3</v>
      </c>
      <c r="BC1426" s="13">
        <f t="shared" si="68"/>
        <v>6.0637045140000002E-3</v>
      </c>
    </row>
    <row r="1427" spans="1:55" x14ac:dyDescent="0.25">
      <c r="A1427" s="15">
        <v>1422</v>
      </c>
      <c r="B1427">
        <v>6.0345650420000002E-3</v>
      </c>
      <c r="C1427" s="1">
        <f t="shared" si="69"/>
        <v>2</v>
      </c>
      <c r="D1427" s="15">
        <v>1422</v>
      </c>
      <c r="E1427" s="13">
        <f t="shared" si="70"/>
        <v>6.0345650420000002E-3</v>
      </c>
      <c r="BC1427" s="13">
        <f t="shared" si="68"/>
        <v>6.0345650420000002E-3</v>
      </c>
    </row>
    <row r="1428" spans="1:55" x14ac:dyDescent="0.25">
      <c r="A1428" s="15">
        <v>1423</v>
      </c>
      <c r="B1428">
        <v>6.0055646139999998E-3</v>
      </c>
      <c r="C1428" s="1">
        <f t="shared" si="69"/>
        <v>2</v>
      </c>
      <c r="D1428" s="15">
        <v>1423</v>
      </c>
      <c r="E1428" s="13">
        <f t="shared" si="70"/>
        <v>6.0055646139999998E-3</v>
      </c>
      <c r="BC1428" s="13">
        <f t="shared" si="68"/>
        <v>6.0055646139999998E-3</v>
      </c>
    </row>
    <row r="1429" spans="1:55" x14ac:dyDescent="0.25">
      <c r="A1429" s="15">
        <v>1424</v>
      </c>
      <c r="B1429">
        <v>5.9767025739999998E-3</v>
      </c>
      <c r="C1429" s="1">
        <f t="shared" si="69"/>
        <v>2</v>
      </c>
      <c r="D1429" s="15">
        <v>1424</v>
      </c>
      <c r="E1429" s="13">
        <f t="shared" si="70"/>
        <v>5.9767025739999998E-3</v>
      </c>
      <c r="BC1429" s="13">
        <f t="shared" si="68"/>
        <v>5.9767025739999998E-3</v>
      </c>
    </row>
    <row r="1430" spans="1:55" x14ac:dyDescent="0.25">
      <c r="A1430" s="15">
        <v>1425</v>
      </c>
      <c r="B1430">
        <v>5.9479782719999898E-3</v>
      </c>
      <c r="C1430" s="1">
        <f t="shared" si="69"/>
        <v>2</v>
      </c>
      <c r="D1430" s="15">
        <v>1425</v>
      </c>
      <c r="E1430" s="13">
        <f t="shared" si="70"/>
        <v>5.9479782719999898E-3</v>
      </c>
      <c r="BC1430" s="13">
        <f t="shared" si="68"/>
        <v>5.9479782719999898E-3</v>
      </c>
    </row>
    <row r="1431" spans="1:55" x14ac:dyDescent="0.25">
      <c r="A1431" s="15">
        <v>1426</v>
      </c>
      <c r="B1431">
        <v>5.9193910599999898E-3</v>
      </c>
      <c r="C1431" s="1">
        <f t="shared" si="69"/>
        <v>2</v>
      </c>
      <c r="D1431" s="15">
        <v>1426</v>
      </c>
      <c r="E1431" s="13">
        <f t="shared" si="70"/>
        <v>5.9193910599999898E-3</v>
      </c>
      <c r="BC1431" s="13">
        <f t="shared" si="68"/>
        <v>5.9193910599999898E-3</v>
      </c>
    </row>
    <row r="1432" spans="1:55" x14ac:dyDescent="0.25">
      <c r="A1432" s="15">
        <v>1427</v>
      </c>
      <c r="B1432">
        <v>5.8909402919999996E-3</v>
      </c>
      <c r="C1432" s="1">
        <f t="shared" si="69"/>
        <v>2</v>
      </c>
      <c r="D1432" s="15">
        <v>1427</v>
      </c>
      <c r="E1432" s="13">
        <f t="shared" si="70"/>
        <v>5.8909402919999996E-3</v>
      </c>
      <c r="BC1432" s="13">
        <f t="shared" si="68"/>
        <v>5.8909402919999996E-3</v>
      </c>
    </row>
    <row r="1433" spans="1:55" x14ac:dyDescent="0.25">
      <c r="A1433" s="15">
        <v>1428</v>
      </c>
      <c r="B1433">
        <v>5.8626253259999898E-3</v>
      </c>
      <c r="C1433" s="1">
        <f t="shared" si="69"/>
        <v>2</v>
      </c>
      <c r="D1433" s="15">
        <v>1428</v>
      </c>
      <c r="E1433" s="13">
        <f t="shared" si="70"/>
        <v>5.8626253259999898E-3</v>
      </c>
      <c r="BC1433" s="13">
        <f t="shared" si="68"/>
        <v>5.8626253259999898E-3</v>
      </c>
    </row>
    <row r="1434" spans="1:55" x14ac:dyDescent="0.25">
      <c r="A1434" s="15">
        <v>1429</v>
      </c>
      <c r="B1434">
        <v>5.8344455199999899E-3</v>
      </c>
      <c r="C1434" s="1">
        <f t="shared" si="69"/>
        <v>2</v>
      </c>
      <c r="D1434" s="15">
        <v>1429</v>
      </c>
      <c r="E1434" s="13">
        <f t="shared" si="70"/>
        <v>5.8344455199999899E-3</v>
      </c>
      <c r="BC1434" s="13">
        <f t="shared" si="68"/>
        <v>5.8344455199999899E-3</v>
      </c>
    </row>
    <row r="1435" spans="1:55" x14ac:dyDescent="0.25">
      <c r="A1435" s="15">
        <v>1430</v>
      </c>
      <c r="B1435">
        <v>5.8064002399999997E-3</v>
      </c>
      <c r="C1435" s="1">
        <f t="shared" si="69"/>
        <v>2</v>
      </c>
      <c r="D1435" s="15">
        <v>1430</v>
      </c>
      <c r="E1435" s="13">
        <f t="shared" si="70"/>
        <v>5.8064002399999997E-3</v>
      </c>
      <c r="BC1435" s="13">
        <f t="shared" si="68"/>
        <v>5.8064002399999997E-3</v>
      </c>
    </row>
    <row r="1436" spans="1:55" x14ac:dyDescent="0.25">
      <c r="A1436" s="15">
        <v>1431</v>
      </c>
      <c r="B1436">
        <v>5.7784888520000001E-3</v>
      </c>
      <c r="C1436" s="1">
        <f t="shared" si="69"/>
        <v>2</v>
      </c>
      <c r="D1436" s="15">
        <v>1431</v>
      </c>
      <c r="E1436" s="13">
        <f t="shared" si="70"/>
        <v>5.7784888520000001E-3</v>
      </c>
      <c r="BC1436" s="13">
        <f t="shared" si="68"/>
        <v>5.7784888520000001E-3</v>
      </c>
    </row>
    <row r="1437" spans="1:55" x14ac:dyDescent="0.25">
      <c r="A1437" s="15">
        <v>1432</v>
      </c>
      <c r="B1437">
        <v>5.7507107239999997E-3</v>
      </c>
      <c r="C1437" s="1">
        <f t="shared" si="69"/>
        <v>2</v>
      </c>
      <c r="D1437" s="15">
        <v>1432</v>
      </c>
      <c r="E1437" s="13">
        <f t="shared" si="70"/>
        <v>5.7507107239999997E-3</v>
      </c>
      <c r="BC1437" s="13">
        <f t="shared" si="68"/>
        <v>5.7507107239999997E-3</v>
      </c>
    </row>
    <row r="1438" spans="1:55" x14ac:dyDescent="0.25">
      <c r="A1438" s="15">
        <v>1433</v>
      </c>
      <c r="B1438">
        <v>5.7230652279999898E-3</v>
      </c>
      <c r="C1438" s="1">
        <f t="shared" si="69"/>
        <v>2</v>
      </c>
      <c r="D1438" s="15">
        <v>1433</v>
      </c>
      <c r="E1438" s="13">
        <f t="shared" si="70"/>
        <v>5.7230652279999898E-3</v>
      </c>
      <c r="BC1438" s="13">
        <f t="shared" si="68"/>
        <v>5.7230652279999898E-3</v>
      </c>
    </row>
    <row r="1439" spans="1:55" x14ac:dyDescent="0.25">
      <c r="A1439" s="15">
        <v>1434</v>
      </c>
      <c r="B1439">
        <v>5.6955517419999997E-3</v>
      </c>
      <c r="C1439" s="1">
        <f t="shared" si="69"/>
        <v>2</v>
      </c>
      <c r="D1439" s="15">
        <v>1434</v>
      </c>
      <c r="E1439" s="13">
        <f t="shared" si="70"/>
        <v>5.6955517419999997E-3</v>
      </c>
      <c r="BC1439" s="13">
        <f t="shared" si="68"/>
        <v>5.6955517419999997E-3</v>
      </c>
    </row>
    <row r="1440" spans="1:55" x14ac:dyDescent="0.25">
      <c r="A1440" s="15">
        <v>1435</v>
      </c>
      <c r="B1440">
        <v>5.6681696379999999E-3</v>
      </c>
      <c r="C1440" s="1">
        <f t="shared" si="69"/>
        <v>2</v>
      </c>
      <c r="D1440" s="15">
        <v>1435</v>
      </c>
      <c r="E1440" s="13">
        <f t="shared" si="70"/>
        <v>5.6681696379999999E-3</v>
      </c>
      <c r="BC1440" s="13">
        <f t="shared" si="68"/>
        <v>5.6681696379999999E-3</v>
      </c>
    </row>
    <row r="1441" spans="1:55" x14ac:dyDescent="0.25">
      <c r="A1441" s="15">
        <v>1436</v>
      </c>
      <c r="B1441">
        <v>5.6409183019999996E-3</v>
      </c>
      <c r="C1441" s="1">
        <f t="shared" si="69"/>
        <v>2</v>
      </c>
      <c r="D1441" s="15">
        <v>1436</v>
      </c>
      <c r="E1441" s="13">
        <f t="shared" si="70"/>
        <v>5.6409183019999996E-3</v>
      </c>
      <c r="BC1441" s="13">
        <f t="shared" si="68"/>
        <v>5.6409183019999996E-3</v>
      </c>
    </row>
    <row r="1442" spans="1:55" x14ac:dyDescent="0.25">
      <c r="A1442" s="15">
        <v>1437</v>
      </c>
      <c r="B1442">
        <v>5.6137971159999998E-3</v>
      </c>
      <c r="C1442" s="1">
        <f t="shared" si="69"/>
        <v>2</v>
      </c>
      <c r="D1442" s="15">
        <v>1437</v>
      </c>
      <c r="E1442" s="13">
        <f t="shared" si="70"/>
        <v>5.6137971159999998E-3</v>
      </c>
      <c r="BC1442" s="13">
        <f t="shared" si="68"/>
        <v>5.6137971159999998E-3</v>
      </c>
    </row>
    <row r="1443" spans="1:55" x14ac:dyDescent="0.25">
      <c r="A1443" s="15">
        <v>1438</v>
      </c>
      <c r="B1443">
        <v>5.5868054639999897E-3</v>
      </c>
      <c r="C1443" s="1">
        <f t="shared" si="69"/>
        <v>2</v>
      </c>
      <c r="D1443" s="15">
        <v>1438</v>
      </c>
      <c r="E1443" s="13">
        <f t="shared" si="70"/>
        <v>5.5868054639999897E-3</v>
      </c>
      <c r="BC1443" s="13">
        <f t="shared" si="68"/>
        <v>5.5868054639999897E-3</v>
      </c>
    </row>
    <row r="1444" spans="1:55" x14ac:dyDescent="0.25">
      <c r="A1444" s="15">
        <v>1439</v>
      </c>
      <c r="B1444">
        <v>5.5599427379999997E-3</v>
      </c>
      <c r="C1444" s="1">
        <f t="shared" si="69"/>
        <v>2</v>
      </c>
      <c r="D1444" s="15">
        <v>1439</v>
      </c>
      <c r="E1444" s="13">
        <f t="shared" si="70"/>
        <v>5.5599427379999997E-3</v>
      </c>
      <c r="BC1444" s="13">
        <f t="shared" si="68"/>
        <v>5.5599427379999997E-3</v>
      </c>
    </row>
    <row r="1445" spans="1:55" x14ac:dyDescent="0.25">
      <c r="A1445" s="15">
        <v>1440</v>
      </c>
      <c r="B1445">
        <v>5.533208328E-3</v>
      </c>
      <c r="C1445" s="1">
        <f t="shared" si="69"/>
        <v>2</v>
      </c>
      <c r="D1445" s="15">
        <v>1440</v>
      </c>
      <c r="E1445" s="13">
        <f t="shared" si="70"/>
        <v>5.533208328E-3</v>
      </c>
      <c r="BC1445" s="13">
        <f t="shared" si="68"/>
        <v>5.533208328E-3</v>
      </c>
    </row>
    <row r="1446" spans="1:55" x14ac:dyDescent="0.25">
      <c r="A1446" s="15">
        <v>1441</v>
      </c>
      <c r="B1446">
        <v>5.5066016319999904E-3</v>
      </c>
      <c r="C1446" s="1">
        <f t="shared" si="69"/>
        <v>2</v>
      </c>
      <c r="D1446" s="15">
        <v>1441</v>
      </c>
      <c r="E1446" s="13">
        <f t="shared" si="70"/>
        <v>5.5066016319999904E-3</v>
      </c>
      <c r="BC1446" s="13">
        <f t="shared" si="68"/>
        <v>5.5066016319999904E-3</v>
      </c>
    </row>
    <row r="1447" spans="1:55" x14ac:dyDescent="0.25">
      <c r="A1447" s="15">
        <v>1442</v>
      </c>
      <c r="B1447">
        <v>5.4801220440000003E-3</v>
      </c>
      <c r="C1447" s="1">
        <f t="shared" si="69"/>
        <v>2</v>
      </c>
      <c r="D1447" s="15">
        <v>1442</v>
      </c>
      <c r="E1447" s="13">
        <f t="shared" si="70"/>
        <v>5.4801220440000003E-3</v>
      </c>
      <c r="BC1447" s="13">
        <f t="shared" si="68"/>
        <v>5.4801220440000003E-3</v>
      </c>
    </row>
    <row r="1448" spans="1:55" x14ac:dyDescent="0.25">
      <c r="A1448" s="15">
        <v>1443</v>
      </c>
      <c r="B1448">
        <v>5.4537689639999999E-3</v>
      </c>
      <c r="C1448" s="1">
        <f t="shared" si="69"/>
        <v>2</v>
      </c>
      <c r="D1448" s="15">
        <v>1443</v>
      </c>
      <c r="E1448" s="13">
        <f t="shared" si="70"/>
        <v>5.4537689639999999E-3</v>
      </c>
      <c r="BC1448" s="13">
        <f t="shared" si="68"/>
        <v>5.4537689639999999E-3</v>
      </c>
    </row>
    <row r="1449" spans="1:55" x14ac:dyDescent="0.25">
      <c r="A1449" s="15">
        <v>1444</v>
      </c>
      <c r="B1449">
        <v>5.42754179799999E-3</v>
      </c>
      <c r="C1449" s="1">
        <f t="shared" si="69"/>
        <v>2</v>
      </c>
      <c r="D1449" s="15">
        <v>1444</v>
      </c>
      <c r="E1449" s="13">
        <f t="shared" si="70"/>
        <v>5.42754179799999E-3</v>
      </c>
      <c r="BC1449" s="13">
        <f t="shared" si="68"/>
        <v>5.42754179799999E-3</v>
      </c>
    </row>
    <row r="1450" spans="1:55" x14ac:dyDescent="0.25">
      <c r="A1450" s="15">
        <v>1445</v>
      </c>
      <c r="B1450">
        <v>5.4014399519999997E-3</v>
      </c>
      <c r="C1450" s="1">
        <f t="shared" si="69"/>
        <v>2</v>
      </c>
      <c r="D1450" s="15">
        <v>1445</v>
      </c>
      <c r="E1450" s="13">
        <f t="shared" si="70"/>
        <v>5.4014399519999997E-3</v>
      </c>
      <c r="BC1450" s="13">
        <f t="shared" si="68"/>
        <v>5.4014399519999997E-3</v>
      </c>
    </row>
    <row r="1451" spans="1:55" x14ac:dyDescent="0.25">
      <c r="A1451" s="15">
        <v>1446</v>
      </c>
      <c r="B1451">
        <v>5.3754628319999899E-3</v>
      </c>
      <c r="C1451" s="1">
        <f t="shared" si="69"/>
        <v>2</v>
      </c>
      <c r="D1451" s="15">
        <v>1446</v>
      </c>
      <c r="E1451" s="13">
        <f t="shared" si="70"/>
        <v>5.3754628319999899E-3</v>
      </c>
      <c r="BC1451" s="13">
        <f t="shared" si="68"/>
        <v>5.3754628319999899E-3</v>
      </c>
    </row>
    <row r="1452" spans="1:55" x14ac:dyDescent="0.25">
      <c r="A1452" s="15">
        <v>1447</v>
      </c>
      <c r="B1452">
        <v>5.3496098499999896E-3</v>
      </c>
      <c r="C1452" s="1">
        <f t="shared" si="69"/>
        <v>2</v>
      </c>
      <c r="D1452" s="15">
        <v>1447</v>
      </c>
      <c r="E1452" s="13">
        <f t="shared" si="70"/>
        <v>5.3496098499999896E-3</v>
      </c>
      <c r="BC1452" s="13">
        <f t="shared" si="68"/>
        <v>5.3496098499999896E-3</v>
      </c>
    </row>
    <row r="1453" spans="1:55" x14ac:dyDescent="0.25">
      <c r="A1453" s="15">
        <v>1448</v>
      </c>
      <c r="B1453">
        <v>5.3238804199999996E-3</v>
      </c>
      <c r="C1453" s="1">
        <f t="shared" si="69"/>
        <v>2</v>
      </c>
      <c r="D1453" s="15">
        <v>1448</v>
      </c>
      <c r="E1453" s="13">
        <f t="shared" si="70"/>
        <v>5.3238804199999996E-3</v>
      </c>
      <c r="BC1453" s="13">
        <f t="shared" si="68"/>
        <v>5.3238804199999996E-3</v>
      </c>
    </row>
    <row r="1454" spans="1:55" x14ac:dyDescent="0.25">
      <c r="A1454" s="15">
        <v>1449</v>
      </c>
      <c r="B1454">
        <v>5.2982739599999997E-3</v>
      </c>
      <c r="C1454" s="1">
        <f t="shared" si="69"/>
        <v>2</v>
      </c>
      <c r="D1454" s="15">
        <v>1449</v>
      </c>
      <c r="E1454" s="13">
        <f t="shared" si="70"/>
        <v>5.2982739599999997E-3</v>
      </c>
      <c r="BC1454" s="13">
        <f t="shared" si="68"/>
        <v>5.2982739599999997E-3</v>
      </c>
    </row>
    <row r="1455" spans="1:55" x14ac:dyDescent="0.25">
      <c r="A1455" s="15">
        <v>1450</v>
      </c>
      <c r="B1455">
        <v>5.2727898879999999E-3</v>
      </c>
      <c r="C1455" s="1">
        <f t="shared" si="69"/>
        <v>2</v>
      </c>
      <c r="D1455" s="15">
        <v>1450</v>
      </c>
      <c r="E1455" s="13">
        <f t="shared" si="70"/>
        <v>5.2727898879999999E-3</v>
      </c>
      <c r="BC1455" s="13">
        <f t="shared" si="68"/>
        <v>5.2727898879999999E-3</v>
      </c>
    </row>
    <row r="1456" spans="1:55" x14ac:dyDescent="0.25">
      <c r="A1456" s="15">
        <v>1451</v>
      </c>
      <c r="B1456">
        <v>5.2474276279999904E-3</v>
      </c>
      <c r="C1456" s="1">
        <f t="shared" si="69"/>
        <v>2</v>
      </c>
      <c r="D1456" s="15">
        <v>1451</v>
      </c>
      <c r="E1456" s="13">
        <f t="shared" si="70"/>
        <v>5.2474276279999904E-3</v>
      </c>
      <c r="BC1456" s="13">
        <f t="shared" si="68"/>
        <v>5.2474276279999904E-3</v>
      </c>
    </row>
    <row r="1457" spans="1:55" x14ac:dyDescent="0.25">
      <c r="A1457" s="15">
        <v>1452</v>
      </c>
      <c r="B1457">
        <v>5.22218660199999E-3</v>
      </c>
      <c r="C1457" s="1">
        <f t="shared" si="69"/>
        <v>2</v>
      </c>
      <c r="D1457" s="15">
        <v>1452</v>
      </c>
      <c r="E1457" s="13">
        <f t="shared" si="70"/>
        <v>5.22218660199999E-3</v>
      </c>
      <c r="BC1457" s="13">
        <f t="shared" si="68"/>
        <v>5.22218660199999E-3</v>
      </c>
    </row>
    <row r="1458" spans="1:55" x14ac:dyDescent="0.25">
      <c r="A1458" s="15">
        <v>1453</v>
      </c>
      <c r="B1458">
        <v>5.1970662380000001E-3</v>
      </c>
      <c r="C1458" s="1">
        <f t="shared" si="69"/>
        <v>2</v>
      </c>
      <c r="D1458" s="15">
        <v>1453</v>
      </c>
      <c r="E1458" s="13">
        <f t="shared" si="70"/>
        <v>5.1970662380000001E-3</v>
      </c>
      <c r="BC1458" s="13">
        <f t="shared" si="68"/>
        <v>5.1970662380000001E-3</v>
      </c>
    </row>
    <row r="1459" spans="1:55" x14ac:dyDescent="0.25">
      <c r="A1459" s="15">
        <v>1454</v>
      </c>
      <c r="B1459">
        <v>5.1720659679999996E-3</v>
      </c>
      <c r="C1459" s="1">
        <f t="shared" si="69"/>
        <v>2</v>
      </c>
      <c r="D1459" s="15">
        <v>1454</v>
      </c>
      <c r="E1459" s="13">
        <f t="shared" si="70"/>
        <v>5.1720659679999996E-3</v>
      </c>
      <c r="BC1459" s="13">
        <f t="shared" si="68"/>
        <v>5.1720659679999996E-3</v>
      </c>
    </row>
    <row r="1460" spans="1:55" x14ac:dyDescent="0.25">
      <c r="A1460" s="15">
        <v>1455</v>
      </c>
      <c r="B1460">
        <v>5.1471852219999899E-3</v>
      </c>
      <c r="C1460" s="1">
        <f t="shared" si="69"/>
        <v>2</v>
      </c>
      <c r="D1460" s="15">
        <v>1455</v>
      </c>
      <c r="E1460" s="13">
        <f t="shared" si="70"/>
        <v>5.1471852219999899E-3</v>
      </c>
      <c r="BC1460" s="13">
        <f t="shared" si="68"/>
        <v>5.1471852219999899E-3</v>
      </c>
    </row>
    <row r="1461" spans="1:55" x14ac:dyDescent="0.25">
      <c r="A1461" s="15">
        <v>1456</v>
      </c>
      <c r="B1461">
        <v>5.1224234379999897E-3</v>
      </c>
      <c r="C1461" s="1">
        <f t="shared" si="69"/>
        <v>2</v>
      </c>
      <c r="D1461" s="15">
        <v>1456</v>
      </c>
      <c r="E1461" s="13">
        <f t="shared" si="70"/>
        <v>5.1224234379999897E-3</v>
      </c>
      <c r="BC1461" s="13">
        <f t="shared" si="68"/>
        <v>5.1224234379999897E-3</v>
      </c>
    </row>
    <row r="1462" spans="1:55" x14ac:dyDescent="0.25">
      <c r="A1462" s="15">
        <v>1457</v>
      </c>
      <c r="B1462">
        <v>5.0977800519999899E-3</v>
      </c>
      <c r="C1462" s="1">
        <f t="shared" si="69"/>
        <v>2</v>
      </c>
      <c r="D1462" s="15">
        <v>1457</v>
      </c>
      <c r="E1462" s="13">
        <f t="shared" si="70"/>
        <v>5.0977800519999899E-3</v>
      </c>
      <c r="BC1462" s="13">
        <f t="shared" si="68"/>
        <v>5.0977800519999899E-3</v>
      </c>
    </row>
    <row r="1463" spans="1:55" x14ac:dyDescent="0.25">
      <c r="A1463" s="15">
        <v>1458</v>
      </c>
      <c r="B1463">
        <v>5.0732545059999998E-3</v>
      </c>
      <c r="C1463" s="1">
        <f t="shared" si="69"/>
        <v>2</v>
      </c>
      <c r="D1463" s="15">
        <v>1458</v>
      </c>
      <c r="E1463" s="13">
        <f t="shared" si="70"/>
        <v>5.0732545059999998E-3</v>
      </c>
      <c r="BC1463" s="13">
        <f t="shared" si="68"/>
        <v>5.0732545059999998E-3</v>
      </c>
    </row>
    <row r="1464" spans="1:55" x14ac:dyDescent="0.25">
      <c r="A1464" s="15">
        <v>1459</v>
      </c>
      <c r="B1464">
        <v>5.04884624E-3</v>
      </c>
      <c r="C1464" s="1">
        <f t="shared" si="69"/>
        <v>2</v>
      </c>
      <c r="D1464" s="15">
        <v>1459</v>
      </c>
      <c r="E1464" s="13">
        <f t="shared" si="70"/>
        <v>5.04884624E-3</v>
      </c>
      <c r="BC1464" s="13">
        <f t="shared" si="68"/>
        <v>5.04884624E-3</v>
      </c>
    </row>
    <row r="1465" spans="1:55" x14ac:dyDescent="0.25">
      <c r="A1465" s="15">
        <v>1460</v>
      </c>
      <c r="B1465">
        <v>5.0245547040000003E-3</v>
      </c>
      <c r="C1465" s="1">
        <f t="shared" si="69"/>
        <v>2</v>
      </c>
      <c r="D1465" s="15">
        <v>1460</v>
      </c>
      <c r="E1465" s="13">
        <f t="shared" si="70"/>
        <v>5.0245547040000003E-3</v>
      </c>
      <c r="BC1465" s="13">
        <f t="shared" si="68"/>
        <v>5.0245547040000003E-3</v>
      </c>
    </row>
    <row r="1466" spans="1:55" x14ac:dyDescent="0.25">
      <c r="A1466" s="15">
        <v>1461</v>
      </c>
      <c r="B1466">
        <v>5.0003793419999996E-3</v>
      </c>
      <c r="C1466" s="1">
        <f t="shared" si="69"/>
        <v>2</v>
      </c>
      <c r="D1466" s="15">
        <v>1461</v>
      </c>
      <c r="E1466" s="13">
        <f t="shared" si="70"/>
        <v>5.0003793419999996E-3</v>
      </c>
      <c r="BC1466" s="13">
        <f t="shared" si="68"/>
        <v>5.0003793419999996E-3</v>
      </c>
    </row>
    <row r="1467" spans="1:55" x14ac:dyDescent="0.25">
      <c r="A1467" s="15">
        <v>1462</v>
      </c>
      <c r="B1467">
        <v>4.9763196080000001E-3</v>
      </c>
      <c r="C1467" s="1">
        <f t="shared" si="69"/>
        <v>2</v>
      </c>
      <c r="D1467" s="15">
        <v>1462</v>
      </c>
      <c r="E1467" s="13">
        <f t="shared" si="70"/>
        <v>4.9763196080000001E-3</v>
      </c>
      <c r="BC1467" s="13">
        <f t="shared" si="68"/>
        <v>4.9763196080000001E-3</v>
      </c>
    </row>
    <row r="1468" spans="1:55" x14ac:dyDescent="0.25">
      <c r="A1468" s="15">
        <v>1463</v>
      </c>
      <c r="B1468">
        <v>4.95237495199999E-3</v>
      </c>
      <c r="C1468" s="1">
        <f t="shared" si="69"/>
        <v>2</v>
      </c>
      <c r="D1468" s="15">
        <v>1463</v>
      </c>
      <c r="E1468" s="13">
        <f t="shared" si="70"/>
        <v>4.95237495199999E-3</v>
      </c>
      <c r="BC1468" s="13">
        <f t="shared" si="68"/>
        <v>4.95237495199999E-3</v>
      </c>
    </row>
    <row r="1469" spans="1:55" x14ac:dyDescent="0.25">
      <c r="A1469" s="15">
        <v>1464</v>
      </c>
      <c r="B1469">
        <v>4.9285448339999897E-3</v>
      </c>
      <c r="C1469" s="1">
        <f t="shared" si="69"/>
        <v>2</v>
      </c>
      <c r="D1469" s="15">
        <v>1464</v>
      </c>
      <c r="E1469" s="13">
        <f t="shared" si="70"/>
        <v>4.9285448339999897E-3</v>
      </c>
      <c r="BC1469" s="13">
        <f t="shared" si="68"/>
        <v>4.9285448339999897E-3</v>
      </c>
    </row>
    <row r="1470" spans="1:55" x14ac:dyDescent="0.25">
      <c r="A1470" s="15">
        <v>1465</v>
      </c>
      <c r="B1470">
        <v>4.9048287079999997E-3</v>
      </c>
      <c r="C1470" s="1">
        <f t="shared" si="69"/>
        <v>2</v>
      </c>
      <c r="D1470" s="15">
        <v>1465</v>
      </c>
      <c r="E1470" s="13">
        <f t="shared" si="70"/>
        <v>4.9048287079999997E-3</v>
      </c>
      <c r="BC1470" s="13">
        <f t="shared" si="68"/>
        <v>4.9048287079999997E-3</v>
      </c>
    </row>
    <row r="1471" spans="1:55" x14ac:dyDescent="0.25">
      <c r="A1471" s="15">
        <v>1466</v>
      </c>
      <c r="B1471">
        <v>4.8812260379999996E-3</v>
      </c>
      <c r="C1471" s="1">
        <f t="shared" si="69"/>
        <v>2</v>
      </c>
      <c r="D1471" s="15">
        <v>1466</v>
      </c>
      <c r="E1471" s="13">
        <f t="shared" si="70"/>
        <v>4.8812260379999996E-3</v>
      </c>
      <c r="BC1471" s="13">
        <f t="shared" si="68"/>
        <v>4.8812260379999996E-3</v>
      </c>
    </row>
    <row r="1472" spans="1:55" x14ac:dyDescent="0.25">
      <c r="A1472" s="15">
        <v>1467</v>
      </c>
      <c r="B1472">
        <v>4.8577362860000002E-3</v>
      </c>
      <c r="C1472" s="1">
        <f t="shared" si="69"/>
        <v>2</v>
      </c>
      <c r="D1472" s="15">
        <v>1467</v>
      </c>
      <c r="E1472" s="13">
        <f t="shared" si="70"/>
        <v>4.8577362860000002E-3</v>
      </c>
      <c r="BC1472" s="13">
        <f t="shared" si="68"/>
        <v>4.8577362860000002E-3</v>
      </c>
    </row>
    <row r="1473" spans="1:55" x14ac:dyDescent="0.25">
      <c r="A1473" s="15">
        <v>1468</v>
      </c>
      <c r="B1473">
        <v>4.8343589179999898E-3</v>
      </c>
      <c r="C1473" s="1">
        <f t="shared" si="69"/>
        <v>2</v>
      </c>
      <c r="D1473" s="15">
        <v>1468</v>
      </c>
      <c r="E1473" s="13">
        <f t="shared" si="70"/>
        <v>4.8343589179999898E-3</v>
      </c>
      <c r="BC1473" s="13">
        <f t="shared" si="68"/>
        <v>4.8343589179999898E-3</v>
      </c>
    </row>
    <row r="1474" spans="1:55" x14ac:dyDescent="0.25">
      <c r="A1474" s="15">
        <v>1469</v>
      </c>
      <c r="B1474">
        <v>4.8110934019999999E-3</v>
      </c>
      <c r="C1474" s="1">
        <f t="shared" si="69"/>
        <v>2</v>
      </c>
      <c r="D1474" s="15">
        <v>1469</v>
      </c>
      <c r="E1474" s="13">
        <f t="shared" si="70"/>
        <v>4.8110934019999999E-3</v>
      </c>
      <c r="BC1474" s="13">
        <f t="shared" si="68"/>
        <v>4.8110934019999999E-3</v>
      </c>
    </row>
    <row r="1475" spans="1:55" x14ac:dyDescent="0.25">
      <c r="A1475" s="15">
        <v>1470</v>
      </c>
      <c r="B1475">
        <v>4.7879392099999998E-3</v>
      </c>
      <c r="C1475" s="1">
        <f t="shared" si="69"/>
        <v>2</v>
      </c>
      <c r="D1475" s="15">
        <v>1470</v>
      </c>
      <c r="E1475" s="13">
        <f t="shared" si="70"/>
        <v>4.7879392099999998E-3</v>
      </c>
      <c r="BC1475" s="13">
        <f t="shared" si="68"/>
        <v>4.7879392099999998E-3</v>
      </c>
    </row>
    <row r="1476" spans="1:55" x14ac:dyDescent="0.25">
      <c r="A1476" s="15">
        <v>1471</v>
      </c>
      <c r="B1476">
        <v>4.7648958140000001E-3</v>
      </c>
      <c r="C1476" s="1">
        <f t="shared" si="69"/>
        <v>2</v>
      </c>
      <c r="D1476" s="15">
        <v>1471</v>
      </c>
      <c r="E1476" s="13">
        <f t="shared" si="70"/>
        <v>4.7648958140000001E-3</v>
      </c>
      <c r="BC1476" s="13">
        <f t="shared" si="68"/>
        <v>4.7648958140000001E-3</v>
      </c>
    </row>
    <row r="1477" spans="1:55" x14ac:dyDescent="0.25">
      <c r="A1477" s="15">
        <v>1472</v>
      </c>
      <c r="B1477">
        <v>4.7419626879999996E-3</v>
      </c>
      <c r="C1477" s="1">
        <f t="shared" si="69"/>
        <v>2</v>
      </c>
      <c r="D1477" s="15">
        <v>1472</v>
      </c>
      <c r="E1477" s="13">
        <f t="shared" si="70"/>
        <v>4.7419626879999996E-3</v>
      </c>
      <c r="BC1477" s="13">
        <f t="shared" ref="BC1477:BC1504" si="71">B1477</f>
        <v>4.7419626879999996E-3</v>
      </c>
    </row>
    <row r="1478" spans="1:55" x14ac:dyDescent="0.25">
      <c r="A1478" s="15">
        <v>1473</v>
      </c>
      <c r="B1478">
        <v>4.7191393139999899E-3</v>
      </c>
      <c r="C1478" s="1">
        <f t="shared" ref="C1478:C1504" si="72">IF(ROW()-$C$4&lt;=$C$2,1,2)</f>
        <v>2</v>
      </c>
      <c r="D1478" s="15">
        <v>1473</v>
      </c>
      <c r="E1478" s="13">
        <f t="shared" ref="E1478:E1504" si="73">B1478</f>
        <v>4.7191393139999899E-3</v>
      </c>
      <c r="BC1478" s="13">
        <f t="shared" si="71"/>
        <v>4.7191393139999899E-3</v>
      </c>
    </row>
    <row r="1479" spans="1:55" x14ac:dyDescent="0.25">
      <c r="A1479" s="15">
        <v>1474</v>
      </c>
      <c r="B1479">
        <v>4.6964251699999999E-3</v>
      </c>
      <c r="C1479" s="1">
        <f t="shared" si="72"/>
        <v>2</v>
      </c>
      <c r="D1479" s="15">
        <v>1474</v>
      </c>
      <c r="E1479" s="13">
        <f t="shared" si="73"/>
        <v>4.6964251699999999E-3</v>
      </c>
      <c r="BC1479" s="13">
        <f t="shared" si="71"/>
        <v>4.6964251699999999E-3</v>
      </c>
    </row>
    <row r="1480" spans="1:55" x14ac:dyDescent="0.25">
      <c r="A1480" s="15">
        <v>1475</v>
      </c>
      <c r="B1480">
        <v>4.6738197379999997E-3</v>
      </c>
      <c r="C1480" s="1">
        <f t="shared" si="72"/>
        <v>2</v>
      </c>
      <c r="D1480" s="15">
        <v>1475</v>
      </c>
      <c r="E1480" s="13">
        <f t="shared" si="73"/>
        <v>4.6738197379999997E-3</v>
      </c>
      <c r="BC1480" s="13">
        <f t="shared" si="71"/>
        <v>4.6738197379999997E-3</v>
      </c>
    </row>
    <row r="1481" spans="1:55" x14ac:dyDescent="0.25">
      <c r="A1481" s="15">
        <v>1476</v>
      </c>
      <c r="B1481">
        <v>4.651322506E-3</v>
      </c>
      <c r="C1481" s="1">
        <f t="shared" si="72"/>
        <v>2</v>
      </c>
      <c r="D1481" s="15">
        <v>1476</v>
      </c>
      <c r="E1481" s="13">
        <f t="shared" si="73"/>
        <v>4.651322506E-3</v>
      </c>
      <c r="BC1481" s="13">
        <f t="shared" si="71"/>
        <v>4.651322506E-3</v>
      </c>
    </row>
    <row r="1482" spans="1:55" x14ac:dyDescent="0.25">
      <c r="A1482" s="15">
        <v>1477</v>
      </c>
      <c r="B1482">
        <v>4.6289329599999898E-3</v>
      </c>
      <c r="C1482" s="1">
        <f t="shared" si="72"/>
        <v>2</v>
      </c>
      <c r="D1482" s="15">
        <v>1477</v>
      </c>
      <c r="E1482" s="13">
        <f t="shared" si="73"/>
        <v>4.6289329599999898E-3</v>
      </c>
      <c r="BC1482" s="13">
        <f t="shared" si="71"/>
        <v>4.6289329599999898E-3</v>
      </c>
    </row>
    <row r="1483" spans="1:55" x14ac:dyDescent="0.25">
      <c r="A1483" s="15">
        <v>1478</v>
      </c>
      <c r="B1483">
        <v>4.6066505879999997E-3</v>
      </c>
      <c r="C1483" s="1">
        <f t="shared" si="72"/>
        <v>2</v>
      </c>
      <c r="D1483" s="15">
        <v>1478</v>
      </c>
      <c r="E1483" s="13">
        <f t="shared" si="73"/>
        <v>4.6066505879999997E-3</v>
      </c>
      <c r="BC1483" s="13">
        <f t="shared" si="71"/>
        <v>4.6066505879999997E-3</v>
      </c>
    </row>
    <row r="1484" spans="1:55" x14ac:dyDescent="0.25">
      <c r="A1484" s="15">
        <v>1479</v>
      </c>
      <c r="B1484">
        <v>4.5844748879999998E-3</v>
      </c>
      <c r="C1484" s="1">
        <f t="shared" si="72"/>
        <v>2</v>
      </c>
      <c r="D1484" s="15">
        <v>1479</v>
      </c>
      <c r="E1484" s="13">
        <f t="shared" si="73"/>
        <v>4.5844748879999998E-3</v>
      </c>
      <c r="BC1484" s="13">
        <f t="shared" si="71"/>
        <v>4.5844748879999998E-3</v>
      </c>
    </row>
    <row r="1485" spans="1:55" x14ac:dyDescent="0.25">
      <c r="A1485" s="15">
        <v>1480</v>
      </c>
      <c r="B1485">
        <v>4.5624053479999998E-3</v>
      </c>
      <c r="C1485" s="1">
        <f t="shared" si="72"/>
        <v>2</v>
      </c>
      <c r="D1485" s="15">
        <v>1480</v>
      </c>
      <c r="E1485" s="13">
        <f t="shared" si="73"/>
        <v>4.5624053479999998E-3</v>
      </c>
      <c r="BC1485" s="13">
        <f t="shared" si="71"/>
        <v>4.5624053479999998E-3</v>
      </c>
    </row>
    <row r="1486" spans="1:55" x14ac:dyDescent="0.25">
      <c r="A1486" s="15">
        <v>1481</v>
      </c>
      <c r="B1486">
        <v>4.5404414719999999E-3</v>
      </c>
      <c r="C1486" s="1">
        <f t="shared" si="72"/>
        <v>2</v>
      </c>
      <c r="D1486" s="15">
        <v>1481</v>
      </c>
      <c r="E1486" s="13">
        <f t="shared" si="73"/>
        <v>4.5404414719999999E-3</v>
      </c>
      <c r="BC1486" s="13">
        <f t="shared" si="71"/>
        <v>4.5404414719999999E-3</v>
      </c>
    </row>
    <row r="1487" spans="1:55" x14ac:dyDescent="0.25">
      <c r="A1487" s="15">
        <v>1482</v>
      </c>
      <c r="B1487">
        <v>4.5185827539999997E-3</v>
      </c>
      <c r="C1487" s="1">
        <f t="shared" si="72"/>
        <v>2</v>
      </c>
      <c r="D1487" s="15">
        <v>1482</v>
      </c>
      <c r="E1487" s="13">
        <f t="shared" si="73"/>
        <v>4.5185827539999997E-3</v>
      </c>
      <c r="BC1487" s="13">
        <f t="shared" si="71"/>
        <v>4.5185827539999997E-3</v>
      </c>
    </row>
    <row r="1488" spans="1:55" x14ac:dyDescent="0.25">
      <c r="A1488" s="15">
        <v>1483</v>
      </c>
      <c r="B1488">
        <v>4.4968286959999899E-3</v>
      </c>
      <c r="C1488" s="1">
        <f t="shared" si="72"/>
        <v>2</v>
      </c>
      <c r="D1488" s="15">
        <v>1483</v>
      </c>
      <c r="E1488" s="13">
        <f t="shared" si="73"/>
        <v>4.4968286959999899E-3</v>
      </c>
      <c r="BC1488" s="13">
        <f t="shared" si="71"/>
        <v>4.4968286959999899E-3</v>
      </c>
    </row>
    <row r="1489" spans="1:55" x14ac:dyDescent="0.25">
      <c r="A1489" s="15">
        <v>1484</v>
      </c>
      <c r="B1489">
        <v>4.475178806E-3</v>
      </c>
      <c r="C1489" s="1">
        <f t="shared" si="72"/>
        <v>2</v>
      </c>
      <c r="D1489" s="15">
        <v>1484</v>
      </c>
      <c r="E1489" s="13">
        <f t="shared" si="73"/>
        <v>4.475178806E-3</v>
      </c>
      <c r="BC1489" s="13">
        <f t="shared" si="71"/>
        <v>4.475178806E-3</v>
      </c>
    </row>
    <row r="1490" spans="1:55" x14ac:dyDescent="0.25">
      <c r="A1490" s="15">
        <v>1485</v>
      </c>
      <c r="B1490">
        <v>4.4536325879999897E-3</v>
      </c>
      <c r="C1490" s="1">
        <f t="shared" si="72"/>
        <v>2</v>
      </c>
      <c r="D1490" s="15">
        <v>1485</v>
      </c>
      <c r="E1490" s="13">
        <f t="shared" si="73"/>
        <v>4.4536325879999897E-3</v>
      </c>
      <c r="BC1490" s="13">
        <f t="shared" si="71"/>
        <v>4.4536325879999897E-3</v>
      </c>
    </row>
    <row r="1491" spans="1:55" x14ac:dyDescent="0.25">
      <c r="A1491" s="15">
        <v>1486</v>
      </c>
      <c r="B1491">
        <v>4.4321895499999896E-3</v>
      </c>
      <c r="C1491" s="1">
        <f t="shared" si="72"/>
        <v>2</v>
      </c>
      <c r="D1491" s="15">
        <v>1486</v>
      </c>
      <c r="E1491" s="13">
        <f t="shared" si="73"/>
        <v>4.4321895499999896E-3</v>
      </c>
      <c r="BC1491" s="13">
        <f t="shared" si="71"/>
        <v>4.4321895499999896E-3</v>
      </c>
    </row>
    <row r="1492" spans="1:55" x14ac:dyDescent="0.25">
      <c r="A1492" s="15">
        <v>1487</v>
      </c>
      <c r="B1492">
        <v>4.4108492039999997E-3</v>
      </c>
      <c r="C1492" s="1">
        <f t="shared" si="72"/>
        <v>2</v>
      </c>
      <c r="D1492" s="15">
        <v>1487</v>
      </c>
      <c r="E1492" s="13">
        <f t="shared" si="73"/>
        <v>4.4108492039999997E-3</v>
      </c>
      <c r="BC1492" s="13">
        <f t="shared" si="71"/>
        <v>4.4108492039999997E-3</v>
      </c>
    </row>
    <row r="1493" spans="1:55" x14ac:dyDescent="0.25">
      <c r="A1493" s="15">
        <v>1488</v>
      </c>
      <c r="B1493">
        <v>4.3896110639999996E-3</v>
      </c>
      <c r="C1493" s="1">
        <f t="shared" si="72"/>
        <v>2</v>
      </c>
      <c r="D1493" s="15">
        <v>1488</v>
      </c>
      <c r="E1493" s="13">
        <f t="shared" si="73"/>
        <v>4.3896110639999996E-3</v>
      </c>
      <c r="BC1493" s="13">
        <f t="shared" si="71"/>
        <v>4.3896110639999996E-3</v>
      </c>
    </row>
    <row r="1494" spans="1:55" x14ac:dyDescent="0.25">
      <c r="A1494" s="15">
        <v>1489</v>
      </c>
      <c r="B1494">
        <v>4.3684746439999998E-3</v>
      </c>
      <c r="C1494" s="1">
        <f t="shared" si="72"/>
        <v>2</v>
      </c>
      <c r="D1494" s="15">
        <v>1489</v>
      </c>
      <c r="E1494" s="13">
        <f t="shared" si="73"/>
        <v>4.3684746439999998E-3</v>
      </c>
      <c r="BC1494" s="13">
        <f t="shared" si="71"/>
        <v>4.3684746439999998E-3</v>
      </c>
    </row>
    <row r="1495" spans="1:55" x14ac:dyDescent="0.25">
      <c r="A1495" s="15">
        <v>1490</v>
      </c>
      <c r="B1495">
        <v>4.3474394599999997E-3</v>
      </c>
      <c r="C1495" s="1">
        <f t="shared" si="72"/>
        <v>2</v>
      </c>
      <c r="D1495" s="15">
        <v>1490</v>
      </c>
      <c r="E1495" s="13">
        <f t="shared" si="73"/>
        <v>4.3474394599999997E-3</v>
      </c>
      <c r="BC1495" s="13">
        <f t="shared" si="71"/>
        <v>4.3474394599999997E-3</v>
      </c>
    </row>
    <row r="1496" spans="1:55" x14ac:dyDescent="0.25">
      <c r="A1496" s="15">
        <v>1491</v>
      </c>
      <c r="B1496">
        <v>4.3265050359999899E-3</v>
      </c>
      <c r="C1496" s="1">
        <f t="shared" si="72"/>
        <v>2</v>
      </c>
      <c r="D1496" s="15">
        <v>1491</v>
      </c>
      <c r="E1496" s="13">
        <f t="shared" si="73"/>
        <v>4.3265050359999899E-3</v>
      </c>
      <c r="BC1496" s="13">
        <f t="shared" si="71"/>
        <v>4.3265050359999899E-3</v>
      </c>
    </row>
    <row r="1497" spans="1:55" x14ac:dyDescent="0.25">
      <c r="A1497" s="15">
        <v>1492</v>
      </c>
      <c r="B1497">
        <v>4.3056708920000001E-3</v>
      </c>
      <c r="C1497" s="1">
        <f t="shared" si="72"/>
        <v>2</v>
      </c>
      <c r="D1497" s="15">
        <v>1492</v>
      </c>
      <c r="E1497" s="13">
        <f t="shared" si="73"/>
        <v>4.3056708920000001E-3</v>
      </c>
      <c r="BC1497" s="13">
        <f t="shared" si="71"/>
        <v>4.3056708920000001E-3</v>
      </c>
    </row>
    <row r="1498" spans="1:55" x14ac:dyDescent="0.25">
      <c r="A1498" s="15">
        <v>1493</v>
      </c>
      <c r="B1498">
        <v>4.284936554E-3</v>
      </c>
      <c r="C1498" s="1">
        <f t="shared" si="72"/>
        <v>2</v>
      </c>
      <c r="D1498" s="15">
        <v>1493</v>
      </c>
      <c r="E1498" s="13">
        <f t="shared" si="73"/>
        <v>4.284936554E-3</v>
      </c>
      <c r="BC1498" s="13">
        <f t="shared" si="71"/>
        <v>4.284936554E-3</v>
      </c>
    </row>
    <row r="1499" spans="1:55" x14ac:dyDescent="0.25">
      <c r="A1499" s="15">
        <v>1494</v>
      </c>
      <c r="B1499">
        <v>4.2643015459999899E-3</v>
      </c>
      <c r="C1499" s="1">
        <f t="shared" si="72"/>
        <v>2</v>
      </c>
      <c r="D1499" s="15">
        <v>1494</v>
      </c>
      <c r="E1499" s="13">
        <f t="shared" si="73"/>
        <v>4.2643015459999899E-3</v>
      </c>
      <c r="BC1499" s="13">
        <f t="shared" si="71"/>
        <v>4.2643015459999899E-3</v>
      </c>
    </row>
    <row r="1500" spans="1:55" x14ac:dyDescent="0.25">
      <c r="A1500" s="15">
        <v>1495</v>
      </c>
      <c r="B1500">
        <v>4.2437653980000002E-3</v>
      </c>
      <c r="C1500" s="1">
        <f t="shared" si="72"/>
        <v>2</v>
      </c>
      <c r="D1500" s="15">
        <v>1495</v>
      </c>
      <c r="E1500" s="13">
        <f t="shared" si="73"/>
        <v>4.2437653980000002E-3</v>
      </c>
      <c r="BC1500" s="13">
        <f t="shared" si="71"/>
        <v>4.2437653980000002E-3</v>
      </c>
    </row>
    <row r="1501" spans="1:55" x14ac:dyDescent="0.25">
      <c r="A1501" s="15">
        <v>1496</v>
      </c>
      <c r="B1501">
        <v>4.2233276419999998E-3</v>
      </c>
      <c r="C1501" s="1">
        <f t="shared" si="72"/>
        <v>2</v>
      </c>
      <c r="D1501" s="15">
        <v>1496</v>
      </c>
      <c r="E1501" s="13">
        <f t="shared" si="73"/>
        <v>4.2233276419999998E-3</v>
      </c>
      <c r="BC1501" s="13">
        <f t="shared" si="71"/>
        <v>4.2233276419999998E-3</v>
      </c>
    </row>
    <row r="1502" spans="1:55" x14ac:dyDescent="0.25">
      <c r="A1502" s="15">
        <v>1497</v>
      </c>
      <c r="B1502">
        <v>4.2029878100000003E-3</v>
      </c>
      <c r="C1502" s="1">
        <f t="shared" si="72"/>
        <v>2</v>
      </c>
      <c r="D1502" s="15">
        <v>1497</v>
      </c>
      <c r="E1502" s="13">
        <f t="shared" si="73"/>
        <v>4.2029878100000003E-3</v>
      </c>
      <c r="BC1502" s="13">
        <f t="shared" si="71"/>
        <v>4.2029878100000003E-3</v>
      </c>
    </row>
    <row r="1503" spans="1:55" x14ac:dyDescent="0.25">
      <c r="A1503" s="15">
        <v>1498</v>
      </c>
      <c r="B1503">
        <v>4.1827454399999998E-3</v>
      </c>
      <c r="C1503" s="1">
        <f t="shared" si="72"/>
        <v>2</v>
      </c>
      <c r="D1503" s="15">
        <v>1498</v>
      </c>
      <c r="E1503" s="13">
        <f t="shared" si="73"/>
        <v>4.1827454399999998E-3</v>
      </c>
      <c r="BC1503" s="13">
        <f t="shared" si="71"/>
        <v>4.1827454399999998E-3</v>
      </c>
    </row>
    <row r="1504" spans="1:55" x14ac:dyDescent="0.25">
      <c r="A1504" s="15">
        <v>1499</v>
      </c>
      <c r="B1504">
        <v>4.16260006399999E-3</v>
      </c>
      <c r="C1504" s="1">
        <f t="shared" si="72"/>
        <v>2</v>
      </c>
      <c r="D1504" s="15">
        <v>1499</v>
      </c>
      <c r="E1504" s="13">
        <f t="shared" si="73"/>
        <v>4.16260006399999E-3</v>
      </c>
      <c r="BC1504" s="13">
        <f t="shared" si="71"/>
        <v>4.16260006399999E-3</v>
      </c>
    </row>
  </sheetData>
  <conditionalFormatting sqref="C6:C150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DB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9BA66-5B4A-440D-BADF-75E35ADD286B}">
  <sheetPr>
    <tabColor theme="7" tint="0.79998168889431442"/>
  </sheetPr>
  <dimension ref="A1:BBY77"/>
  <sheetViews>
    <sheetView zoomScale="145" zoomScaleNormal="145" workbookViewId="0">
      <pane xSplit="25605" topLeftCell="BBV1"/>
      <selection activeCell="CZ4" sqref="CZ4"/>
      <selection pane="topRight" activeCell="CZ4" sqref="CZ4"/>
    </sheetView>
  </sheetViews>
  <sheetFormatPr defaultRowHeight="7.5" customHeight="1" x14ac:dyDescent="0.15"/>
  <cols>
    <col min="1" max="1" width="3" style="30" customWidth="1"/>
    <col min="2" max="2" width="3.5703125" style="30" customWidth="1"/>
    <col min="3" max="3" width="9.140625" style="30"/>
    <col min="4" max="4" width="3.42578125" style="31" customWidth="1"/>
    <col min="5" max="18" width="1.7109375" style="31" customWidth="1"/>
    <col min="19" max="41" width="0.85546875" style="31" customWidth="1"/>
    <col min="42" max="49" width="1.7109375" style="31" customWidth="1"/>
    <col min="50" max="50" width="9.140625" style="30"/>
    <col min="51" max="51" width="3" style="30" customWidth="1"/>
    <col min="52" max="64" width="1.7109375" style="30" customWidth="1"/>
    <col min="65" max="88" width="0.85546875" style="30" customWidth="1"/>
    <col min="89" max="96" width="1.7109375" style="30" customWidth="1"/>
    <col min="97" max="98" width="2.28515625" style="30" customWidth="1"/>
    <col min="99" max="113" width="2.42578125" style="30" customWidth="1"/>
    <col min="114" max="949" width="0.85546875" style="30" customWidth="1"/>
    <col min="950" max="1305" width="9.140625" style="30"/>
    <col min="1306" max="1429" width="3.85546875" style="30" customWidth="1"/>
    <col min="1430" max="16384" width="9.140625" style="30"/>
  </cols>
  <sheetData>
    <row r="1" spans="1:96" ht="7.5" customHeight="1" x14ac:dyDescent="0.15">
      <c r="A1" s="37"/>
      <c r="B1" s="37"/>
      <c r="C1" s="37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  <c r="AG1" s="39"/>
      <c r="AH1" s="39"/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39"/>
      <c r="AW1" s="39"/>
      <c r="AX1" s="37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T1" s="37"/>
      <c r="BU1" s="37"/>
      <c r="BV1" s="37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R1" s="37"/>
    </row>
    <row r="2" spans="1:96" ht="7.5" customHeight="1" x14ac:dyDescent="0.15">
      <c r="A2" s="37"/>
      <c r="B2" s="38">
        <f>BC2</f>
        <v>9.1293580134838605E-3</v>
      </c>
      <c r="C2" s="38">
        <f>H2</f>
        <v>1.5721492151279499</v>
      </c>
      <c r="D2" s="39" t="s">
        <v>133</v>
      </c>
      <c r="E2" s="39"/>
      <c r="F2" s="39">
        <v>16</v>
      </c>
      <c r="G2" s="39">
        <v>16</v>
      </c>
      <c r="H2" s="39">
        <f>INDEX(D4:AW34,F2,G2)</f>
        <v>1.5721492151279499</v>
      </c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39"/>
      <c r="AC2" s="39"/>
      <c r="AD2" s="39"/>
      <c r="AE2" s="39"/>
      <c r="AF2" s="39"/>
      <c r="AG2" s="39"/>
      <c r="AH2" s="39"/>
      <c r="AI2" s="39"/>
      <c r="AJ2" s="39"/>
      <c r="AK2" s="39"/>
      <c r="AL2" s="39"/>
      <c r="AM2" s="39"/>
      <c r="AN2" s="39"/>
      <c r="AO2" s="39"/>
      <c r="AP2" s="39"/>
      <c r="AQ2" s="39"/>
      <c r="AR2" s="39"/>
      <c r="AS2" s="39"/>
      <c r="AT2" s="39"/>
      <c r="AU2" s="39"/>
      <c r="AV2" s="39"/>
      <c r="AW2" s="39"/>
      <c r="AX2" s="37"/>
      <c r="AY2" s="39" t="s">
        <v>134</v>
      </c>
      <c r="AZ2" s="37"/>
      <c r="BA2" s="39">
        <v>16</v>
      </c>
      <c r="BB2" s="39">
        <v>16</v>
      </c>
      <c r="BC2" s="39">
        <f>INDEX(AY4:CR34,BA2,BB2)</f>
        <v>9.1293580134838605E-3</v>
      </c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T2" s="37"/>
      <c r="BU2" s="37"/>
      <c r="BV2" s="37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R2" s="37"/>
    </row>
    <row r="3" spans="1:96" ht="7.5" customHeight="1" x14ac:dyDescent="0.15">
      <c r="D3" s="31">
        <v>0</v>
      </c>
      <c r="E3" s="31">
        <v>1</v>
      </c>
      <c r="F3" s="31">
        <v>2</v>
      </c>
      <c r="G3" s="31">
        <v>3</v>
      </c>
      <c r="H3" s="31">
        <v>4</v>
      </c>
      <c r="I3" s="31">
        <v>5</v>
      </c>
      <c r="J3" s="31">
        <v>6</v>
      </c>
      <c r="K3" s="31">
        <v>7</v>
      </c>
      <c r="L3" s="31">
        <v>8</v>
      </c>
      <c r="M3" s="31">
        <v>9</v>
      </c>
      <c r="N3" s="31">
        <v>10</v>
      </c>
      <c r="O3" s="31">
        <v>11</v>
      </c>
      <c r="P3" s="31">
        <v>12</v>
      </c>
      <c r="Q3" s="31">
        <v>13</v>
      </c>
      <c r="R3" s="31">
        <v>14</v>
      </c>
      <c r="S3" s="31">
        <v>15</v>
      </c>
      <c r="T3" s="31">
        <v>16</v>
      </c>
      <c r="U3" s="31">
        <v>17</v>
      </c>
      <c r="V3" s="31">
        <v>18</v>
      </c>
      <c r="W3" s="31">
        <v>19</v>
      </c>
      <c r="X3" s="31">
        <v>20</v>
      </c>
      <c r="Y3" s="31">
        <v>21</v>
      </c>
      <c r="Z3" s="31">
        <v>22</v>
      </c>
      <c r="AA3" s="31">
        <v>23</v>
      </c>
      <c r="AB3" s="31">
        <v>24</v>
      </c>
      <c r="AC3" s="31">
        <v>25</v>
      </c>
      <c r="AD3" s="31">
        <v>26</v>
      </c>
      <c r="AE3" s="31">
        <v>27</v>
      </c>
      <c r="AF3" s="31">
        <v>28</v>
      </c>
      <c r="AG3" s="31">
        <v>29</v>
      </c>
      <c r="AH3" s="31">
        <v>30</v>
      </c>
      <c r="AI3" s="31">
        <v>31</v>
      </c>
      <c r="AJ3" s="31">
        <v>32</v>
      </c>
      <c r="AK3" s="31">
        <v>33</v>
      </c>
      <c r="AL3" s="31">
        <v>34</v>
      </c>
      <c r="AM3" s="31">
        <v>35</v>
      </c>
      <c r="AN3" s="31">
        <v>36</v>
      </c>
      <c r="AO3" s="31">
        <v>37</v>
      </c>
      <c r="AP3" s="31">
        <v>38</v>
      </c>
      <c r="AQ3" s="31">
        <v>39</v>
      </c>
      <c r="AR3" s="31">
        <v>40</v>
      </c>
      <c r="AS3" s="31">
        <v>41</v>
      </c>
      <c r="AT3" s="31">
        <v>42</v>
      </c>
      <c r="AU3" s="31">
        <v>43</v>
      </c>
      <c r="AV3" s="31">
        <v>44</v>
      </c>
      <c r="AW3" s="31">
        <v>45</v>
      </c>
      <c r="AY3" s="31">
        <v>0</v>
      </c>
      <c r="AZ3" s="31">
        <v>1</v>
      </c>
      <c r="BA3" s="31">
        <v>2</v>
      </c>
      <c r="BB3" s="31">
        <v>3</v>
      </c>
      <c r="BC3" s="31">
        <v>4</v>
      </c>
      <c r="BD3" s="31">
        <v>5</v>
      </c>
      <c r="BE3" s="31">
        <v>6</v>
      </c>
      <c r="BF3" s="31">
        <v>7</v>
      </c>
      <c r="BG3" s="31">
        <v>8</v>
      </c>
      <c r="BH3" s="31">
        <v>9</v>
      </c>
      <c r="BI3" s="31">
        <v>10</v>
      </c>
      <c r="BJ3" s="31">
        <v>11</v>
      </c>
      <c r="BK3" s="31">
        <v>12</v>
      </c>
      <c r="BL3" s="31">
        <v>13</v>
      </c>
      <c r="BM3" s="31">
        <v>14</v>
      </c>
      <c r="BN3" s="31">
        <v>15</v>
      </c>
      <c r="BO3" s="31">
        <v>16</v>
      </c>
      <c r="BP3" s="31">
        <v>17</v>
      </c>
      <c r="BQ3" s="31">
        <v>18</v>
      </c>
      <c r="BR3" s="31">
        <v>19</v>
      </c>
      <c r="BS3" s="31">
        <v>20</v>
      </c>
      <c r="BT3" s="31">
        <v>21</v>
      </c>
      <c r="BU3" s="31">
        <v>22</v>
      </c>
      <c r="BV3" s="31">
        <v>23</v>
      </c>
      <c r="BW3" s="31">
        <v>24</v>
      </c>
      <c r="BX3" s="31">
        <v>25</v>
      </c>
      <c r="BY3" s="31">
        <v>26</v>
      </c>
      <c r="BZ3" s="31">
        <v>27</v>
      </c>
      <c r="CA3" s="31">
        <v>28</v>
      </c>
      <c r="CB3" s="31">
        <v>29</v>
      </c>
      <c r="CC3" s="31">
        <v>30</v>
      </c>
      <c r="CD3" s="31">
        <v>31</v>
      </c>
      <c r="CE3" s="31">
        <v>32</v>
      </c>
      <c r="CF3" s="31">
        <v>33</v>
      </c>
      <c r="CG3" s="31">
        <v>34</v>
      </c>
      <c r="CH3" s="31">
        <v>35</v>
      </c>
      <c r="CI3" s="31">
        <v>36</v>
      </c>
      <c r="CJ3" s="31">
        <v>37</v>
      </c>
      <c r="CK3" s="31">
        <v>38</v>
      </c>
      <c r="CL3" s="31">
        <v>39</v>
      </c>
      <c r="CM3" s="31">
        <v>40</v>
      </c>
      <c r="CN3" s="31">
        <v>41</v>
      </c>
      <c r="CO3" s="31">
        <v>42</v>
      </c>
      <c r="CP3" s="31">
        <v>43</v>
      </c>
      <c r="CQ3" s="31">
        <v>44</v>
      </c>
      <c r="CR3" s="31">
        <v>45</v>
      </c>
    </row>
    <row r="4" spans="1:96" ht="7.5" customHeight="1" x14ac:dyDescent="0.15">
      <c r="C4" s="30">
        <v>0</v>
      </c>
      <c r="D4" s="31">
        <v>0</v>
      </c>
      <c r="E4" s="31">
        <v>9.4692012071227296E-53</v>
      </c>
      <c r="F4" s="31">
        <v>2.9345665959622697E-51</v>
      </c>
      <c r="G4" s="31">
        <v>8.7425900588566E-50</v>
      </c>
      <c r="H4" s="31">
        <v>2.4946543414757401E-48</v>
      </c>
      <c r="I4" s="31">
        <v>6.7801947292087805E-47</v>
      </c>
      <c r="J4" s="31">
        <v>1.7433865790102601E-45</v>
      </c>
      <c r="K4" s="31">
        <v>4.2055118303405802E-44</v>
      </c>
      <c r="L4" s="31">
        <v>9.4169025822712199E-43</v>
      </c>
      <c r="M4" s="31">
        <v>1.9305891132998999E-41</v>
      </c>
      <c r="N4" s="31">
        <v>3.5578361206274799E-40</v>
      </c>
      <c r="O4" s="31">
        <v>5.74509093629999E-39</v>
      </c>
      <c r="P4" s="31">
        <v>7.8288644289161601E-38</v>
      </c>
      <c r="Q4" s="31">
        <v>8.4790416659316493E-37</v>
      </c>
      <c r="R4" s="31">
        <v>6.5437348978129801E-36</v>
      </c>
      <c r="S4" s="31">
        <v>2.7826345615480998E-35</v>
      </c>
      <c r="T4" s="31">
        <v>1.32117083766002E-35</v>
      </c>
      <c r="U4" s="31">
        <v>3.3933911378795003E-36</v>
      </c>
      <c r="V4" s="31">
        <v>3.46232412541898E-37</v>
      </c>
      <c r="W4" s="31">
        <v>2.5426568605073699E-38</v>
      </c>
      <c r="X4" s="31">
        <v>1.56643852577201E-39</v>
      </c>
      <c r="Y4" s="31">
        <v>8.6363375017517502E-41</v>
      </c>
      <c r="Z4" s="31">
        <v>4.4080601747958001E-42</v>
      </c>
      <c r="AA4" s="31">
        <v>2.1252349207950901E-43</v>
      </c>
      <c r="AB4" s="31">
        <v>9.8051134599851797E-45</v>
      </c>
      <c r="AC4" s="31">
        <v>4.3677207653596897E-46</v>
      </c>
      <c r="AD4" s="31">
        <v>1.89055659084222E-47</v>
      </c>
      <c r="AE4" s="31">
        <v>7.9895020288562007E-49</v>
      </c>
      <c r="AF4" s="31">
        <v>3.3084285882589801E-50</v>
      </c>
      <c r="AG4" s="31">
        <v>1.3462628735179401E-51</v>
      </c>
      <c r="AH4" s="31">
        <v>5.3954665334073601E-53</v>
      </c>
      <c r="AI4" s="31">
        <v>2.13362787238381E-54</v>
      </c>
      <c r="AJ4" s="31">
        <v>8.3379123599623391E-56</v>
      </c>
      <c r="AK4" s="31">
        <v>3.2239931007730901E-57</v>
      </c>
      <c r="AL4" s="31">
        <v>1.23478722617634E-58</v>
      </c>
      <c r="AM4" s="31">
        <v>4.6886285161403299E-60</v>
      </c>
      <c r="AN4" s="31">
        <v>1.76642041445892E-61</v>
      </c>
      <c r="AO4" s="31">
        <v>6.6073960198424105E-63</v>
      </c>
      <c r="AP4" s="31">
        <v>2.455333773166E-64</v>
      </c>
      <c r="AQ4" s="31">
        <v>9.0689980314766797E-66</v>
      </c>
      <c r="AR4" s="31">
        <v>3.3310025534476299E-67</v>
      </c>
      <c r="AS4" s="31">
        <v>1.2171203596791401E-68</v>
      </c>
      <c r="AT4" s="31">
        <v>4.4258019249347499E-70</v>
      </c>
      <c r="AU4" s="31">
        <v>1.60210508855164E-71</v>
      </c>
      <c r="AV4" s="31">
        <v>5.7756222597983505E-73</v>
      </c>
      <c r="AW4" s="31">
        <v>2.1881227512001401E-74</v>
      </c>
      <c r="AY4" s="31">
        <v>0</v>
      </c>
      <c r="AZ4" s="31">
        <v>7.5008322578327105E-120</v>
      </c>
      <c r="BA4" s="31">
        <v>4.0017891135722002E-116</v>
      </c>
      <c r="BB4" s="31">
        <v>2.0542145828424401E-112</v>
      </c>
      <c r="BC4" s="31">
        <v>1.00987556162803E-108</v>
      </c>
      <c r="BD4" s="31">
        <v>4.7281872440861503E-105</v>
      </c>
      <c r="BE4" s="31">
        <v>2.0939515305852199E-101</v>
      </c>
      <c r="BF4" s="31">
        <v>8.6978490935335499E-98</v>
      </c>
      <c r="BG4" s="31">
        <v>3.3526036193278298E-94</v>
      </c>
      <c r="BH4" s="31">
        <v>1.18262093441934E-90</v>
      </c>
      <c r="BI4" s="31">
        <v>3.74733915481953E-87</v>
      </c>
      <c r="BJ4" s="31">
        <v>1.03928487672851E-83</v>
      </c>
      <c r="BK4" s="31">
        <v>2.4277135490057001E-80</v>
      </c>
      <c r="BL4" s="31">
        <v>4.4898932867366003E-77</v>
      </c>
      <c r="BM4" s="31">
        <v>5.8610997543075897E-74</v>
      </c>
      <c r="BN4" s="31">
        <v>4.0637223058335197E-71</v>
      </c>
      <c r="BO4" s="31">
        <v>1.1846597454847E-73</v>
      </c>
      <c r="BP4" s="31">
        <v>1.8340709769899199E-76</v>
      </c>
      <c r="BQ4" s="31">
        <v>8.7799990785367099E-80</v>
      </c>
      <c r="BR4" s="31">
        <v>3.0352127163371902E-83</v>
      </c>
      <c r="BS4" s="31">
        <v>8.9484622581407403E-87</v>
      </c>
      <c r="BT4" s="31">
        <v>2.39907325292181E-90</v>
      </c>
      <c r="BU4" s="31">
        <v>6.0376268731702503E-94</v>
      </c>
      <c r="BV4" s="31">
        <v>1.45234572418174E-97</v>
      </c>
      <c r="BW4" s="31">
        <v>3.3771985680807101E-101</v>
      </c>
      <c r="BX4" s="31">
        <v>7.64877649661869E-105</v>
      </c>
      <c r="BY4" s="31">
        <v>1.69613867223646E-108</v>
      </c>
      <c r="BZ4" s="31">
        <v>3.6968012929962098E-112</v>
      </c>
      <c r="CA4" s="31">
        <v>7.9420348704845504E-116</v>
      </c>
      <c r="CB4" s="31">
        <v>1.68552900675495E-119</v>
      </c>
      <c r="CC4" s="31">
        <v>3.5399069482581698E-123</v>
      </c>
      <c r="CD4" s="31">
        <v>7.3671670053009102E-127</v>
      </c>
      <c r="CE4" s="31">
        <v>1.5210773436609899E-130</v>
      </c>
      <c r="CF4" s="31">
        <v>3.1185092903660502E-134</v>
      </c>
      <c r="CG4" s="31">
        <v>6.3536543549571995E-138</v>
      </c>
      <c r="CH4" s="31">
        <v>1.2872529206223899E-141</v>
      </c>
      <c r="CI4" s="31">
        <v>2.5948282557546301E-145</v>
      </c>
      <c r="CJ4" s="31">
        <v>5.2067200789000999E-149</v>
      </c>
      <c r="CK4" s="31">
        <v>1.0404211193452399E-152</v>
      </c>
      <c r="CL4" s="31">
        <v>2.0710887075307201E-156</v>
      </c>
      <c r="CM4" s="31">
        <v>4.1083634231165501E-160</v>
      </c>
      <c r="CN4" s="31">
        <v>8.1234291184825999E-164</v>
      </c>
      <c r="CO4" s="31">
        <v>1.60146095094796E-167</v>
      </c>
      <c r="CP4" s="31">
        <v>3.1484299300354901E-171</v>
      </c>
      <c r="CQ4" s="31">
        <v>6.1738582199538501E-175</v>
      </c>
      <c r="CR4" s="31">
        <v>1.2083477550152599E-178</v>
      </c>
    </row>
    <row r="5" spans="1:96" ht="7.5" customHeight="1" x14ac:dyDescent="0.15">
      <c r="C5" s="30">
        <v>1</v>
      </c>
      <c r="D5" s="31">
        <v>3.17288806784901E-52</v>
      </c>
      <c r="E5" s="31">
        <v>1.02328500852418E-50</v>
      </c>
      <c r="F5" s="31">
        <v>3.2819607715248901E-49</v>
      </c>
      <c r="G5" s="31">
        <v>1.01422696813286E-47</v>
      </c>
      <c r="H5" s="31">
        <v>3.0061983169226701E-46</v>
      </c>
      <c r="I5" s="31">
        <v>8.4999484196722397E-45</v>
      </c>
      <c r="J5" s="31">
        <v>2.2774191260983101E-43</v>
      </c>
      <c r="K5" s="31">
        <v>5.73469919585379E-42</v>
      </c>
      <c r="L5" s="31">
        <v>1.3429958726209799E-40</v>
      </c>
      <c r="M5" s="31">
        <v>2.8855876800115401E-39</v>
      </c>
      <c r="N5" s="31">
        <v>5.5858183899143796E-38</v>
      </c>
      <c r="O5" s="31">
        <v>9.4975213001297803E-37</v>
      </c>
      <c r="P5" s="31">
        <v>1.3663128494719801E-35</v>
      </c>
      <c r="Q5" s="31">
        <v>1.56635641783325E-34</v>
      </c>
      <c r="R5" s="31">
        <v>1.28253751833611E-33</v>
      </c>
      <c r="S5" s="31">
        <v>5.7835357060492798E-33</v>
      </c>
      <c r="T5" s="31">
        <v>2.5907383977170401E-33</v>
      </c>
      <c r="U5" s="31">
        <v>6.2920791613494598E-34</v>
      </c>
      <c r="V5" s="31">
        <v>6.2636179010451204E-35</v>
      </c>
      <c r="W5" s="31">
        <v>4.5219826052514201E-36</v>
      </c>
      <c r="X5" s="31">
        <v>2.7491016204979802E-37</v>
      </c>
      <c r="Y5" s="31">
        <v>1.4992404114262401E-38</v>
      </c>
      <c r="Z5" s="31">
        <v>7.5816287059281994E-40</v>
      </c>
      <c r="AA5" s="31">
        <v>3.6259060370232298E-41</v>
      </c>
      <c r="AB5" s="31">
        <v>1.66095262447824E-42</v>
      </c>
      <c r="AC5" s="31">
        <v>7.3514361601509699E-44</v>
      </c>
      <c r="AD5" s="31">
        <v>3.1635747656815199E-45</v>
      </c>
      <c r="AE5" s="31">
        <v>1.3298222380762099E-46</v>
      </c>
      <c r="AF5" s="31">
        <v>5.4797636316451604E-48</v>
      </c>
      <c r="AG5" s="31">
        <v>2.2196808158712601E-49</v>
      </c>
      <c r="AH5" s="31">
        <v>8.8581638975709598E-51</v>
      </c>
      <c r="AI5" s="31">
        <v>3.4890235309576503E-52</v>
      </c>
      <c r="AJ5" s="31">
        <v>1.35836216022402E-53</v>
      </c>
      <c r="AK5" s="31">
        <v>5.2337900065942101E-55</v>
      </c>
      <c r="AL5" s="31">
        <v>1.9978341304685101E-56</v>
      </c>
      <c r="AM5" s="31">
        <v>7.5619036478829798E-58</v>
      </c>
      <c r="AN5" s="31">
        <v>2.8402936321344898E-59</v>
      </c>
      <c r="AO5" s="31">
        <v>1.0593588463700401E-60</v>
      </c>
      <c r="AP5" s="31">
        <v>3.92573837698226E-62</v>
      </c>
      <c r="AQ5" s="31">
        <v>1.44616558950725E-63</v>
      </c>
      <c r="AR5" s="31">
        <v>5.2981880925953497E-65</v>
      </c>
      <c r="AS5" s="31">
        <v>1.93117591608099E-66</v>
      </c>
      <c r="AT5" s="31">
        <v>7.0057594435529398E-68</v>
      </c>
      <c r="AU5" s="31">
        <v>2.5302613711553602E-69</v>
      </c>
      <c r="AV5" s="31">
        <v>9.1015188992626307E-71</v>
      </c>
      <c r="AW5" s="31">
        <v>3.4315898381662501E-72</v>
      </c>
      <c r="AY5" s="31">
        <v>2.46765290111155E-119</v>
      </c>
      <c r="AZ5" s="31">
        <v>1.4097213026146601E-115</v>
      </c>
      <c r="BA5" s="31">
        <v>7.7897938986067199E-112</v>
      </c>
      <c r="BB5" s="31">
        <v>4.14698386164706E-108</v>
      </c>
      <c r="BC5" s="31">
        <v>2.1172936046118199E-104</v>
      </c>
      <c r="BD5" s="31">
        <v>1.03109020558508E-100</v>
      </c>
      <c r="BE5" s="31">
        <v>4.7574624572589705E-97</v>
      </c>
      <c r="BF5" s="31">
        <v>2.06256542237443E-93</v>
      </c>
      <c r="BG5" s="31">
        <v>8.3141023313374899E-90</v>
      </c>
      <c r="BH5" s="31">
        <v>3.0735798658355298E-86</v>
      </c>
      <c r="BI5" s="31">
        <v>1.02306784421442E-82</v>
      </c>
      <c r="BJ5" s="31">
        <v>2.9882378806475399E-79</v>
      </c>
      <c r="BK5" s="31">
        <v>7.3723818912023603E-76</v>
      </c>
      <c r="BL5" s="31">
        <v>1.44456971840116E-72</v>
      </c>
      <c r="BM5" s="31">
        <v>2.0048867017977901E-69</v>
      </c>
      <c r="BN5" s="31">
        <v>1.4836854212759099E-66</v>
      </c>
      <c r="BO5" s="31">
        <v>4.0538195835323702E-69</v>
      </c>
      <c r="BP5" s="31">
        <v>5.9049719292776396E-72</v>
      </c>
      <c r="BQ5" s="31">
        <v>2.8040556953522201E-75</v>
      </c>
      <c r="BR5" s="31">
        <v>9.6621432659406295E-79</v>
      </c>
      <c r="BS5" s="31">
        <v>2.84352201803678E-82</v>
      </c>
      <c r="BT5" s="31">
        <v>7.6147025770149403E-86</v>
      </c>
      <c r="BU5" s="31">
        <v>1.9148120824999701E-89</v>
      </c>
      <c r="BV5" s="31">
        <v>4.6033227281082604E-93</v>
      </c>
      <c r="BW5" s="31">
        <v>1.0699414466344001E-96</v>
      </c>
      <c r="BX5" s="31">
        <v>2.4223670488092501E-100</v>
      </c>
      <c r="BY5" s="31">
        <v>5.3701337721903202E-104</v>
      </c>
      <c r="BZ5" s="31">
        <v>1.1701706006852301E-107</v>
      </c>
      <c r="CA5" s="31">
        <v>2.5134622628077301E-111</v>
      </c>
      <c r="CB5" s="31">
        <v>5.3334542267216502E-115</v>
      </c>
      <c r="CC5" s="31">
        <v>1.11997229049632E-118</v>
      </c>
      <c r="CD5" s="31">
        <v>2.3306020958830099E-122</v>
      </c>
      <c r="CE5" s="31">
        <v>4.8114776066555301E-126</v>
      </c>
      <c r="CF5" s="31">
        <v>9.8636983188019301E-130</v>
      </c>
      <c r="CG5" s="31">
        <v>2.0094945563331902E-133</v>
      </c>
      <c r="CH5" s="31">
        <v>4.0710059054887E-137</v>
      </c>
      <c r="CI5" s="31">
        <v>8.2058667786497704E-141</v>
      </c>
      <c r="CJ5" s="31">
        <v>1.6464968909167101E-144</v>
      </c>
      <c r="CK5" s="31">
        <v>3.2899483450325399E-148</v>
      </c>
      <c r="CL5" s="31">
        <v>6.5488324451741802E-152</v>
      </c>
      <c r="CM5" s="31">
        <v>1.2990354729573799E-155</v>
      </c>
      <c r="CN5" s="31">
        <v>2.5685025514522699E-159</v>
      </c>
      <c r="CO5" s="31">
        <v>5.0634517271834199E-163</v>
      </c>
      <c r="CP5" s="31">
        <v>9.9544017946193194E-167</v>
      </c>
      <c r="CQ5" s="31">
        <v>1.95195393920913E-170</v>
      </c>
      <c r="CR5" s="31">
        <v>3.8201839421756699E-174</v>
      </c>
    </row>
    <row r="6" spans="1:96" ht="7.5" customHeight="1" x14ac:dyDescent="0.15">
      <c r="C6" s="30">
        <v>2</v>
      </c>
      <c r="D6" s="31">
        <v>3.2216958386400301E-50</v>
      </c>
      <c r="E6" s="31">
        <v>1.0769113362514199E-48</v>
      </c>
      <c r="F6" s="31">
        <v>3.5815170413338799E-47</v>
      </c>
      <c r="G6" s="31">
        <v>1.14926769898833E-45</v>
      </c>
      <c r="H6" s="31">
        <v>3.5424980746734399E-44</v>
      </c>
      <c r="I6" s="31">
        <v>1.04333286865842E-42</v>
      </c>
      <c r="J6" s="31">
        <v>2.9169853687032498E-41</v>
      </c>
      <c r="K6" s="31">
        <v>7.6793616292971504E-40</v>
      </c>
      <c r="L6" s="31">
        <v>1.8841993032164899E-38</v>
      </c>
      <c r="M6" s="31">
        <v>4.2513074193802302E-37</v>
      </c>
      <c r="N6" s="31">
        <v>8.6636503508920105E-36</v>
      </c>
      <c r="O6" s="31">
        <v>1.5550221425754901E-34</v>
      </c>
      <c r="P6" s="31">
        <v>2.36847197757126E-33</v>
      </c>
      <c r="Q6" s="31">
        <v>2.8836374413719601E-32</v>
      </c>
      <c r="R6" s="31">
        <v>2.514752170548E-31</v>
      </c>
      <c r="S6" s="31">
        <v>1.2081902882465801E-30</v>
      </c>
      <c r="T6" s="31">
        <v>5.0825341176168196E-31</v>
      </c>
      <c r="U6" s="31">
        <v>1.1624396649476999E-31</v>
      </c>
      <c r="V6" s="31">
        <v>1.12773501211574E-32</v>
      </c>
      <c r="W6" s="31">
        <v>7.9985375692728701E-34</v>
      </c>
      <c r="X6" s="31">
        <v>4.7963087711872499E-35</v>
      </c>
      <c r="Y6" s="31">
        <v>2.5864209904340598E-36</v>
      </c>
      <c r="Z6" s="31">
        <v>1.2955245732335099E-37</v>
      </c>
      <c r="AA6" s="31">
        <v>6.1447206617651695E-39</v>
      </c>
      <c r="AB6" s="31">
        <v>2.79425403872121E-40</v>
      </c>
      <c r="AC6" s="31">
        <v>1.2286765126158201E-41</v>
      </c>
      <c r="AD6" s="31">
        <v>5.2561953345948503E-43</v>
      </c>
      <c r="AE6" s="31">
        <v>2.19755608946504E-44</v>
      </c>
      <c r="AF6" s="31">
        <v>9.0105385441347595E-46</v>
      </c>
      <c r="AG6" s="31">
        <v>3.6331549172522402E-47</v>
      </c>
      <c r="AH6" s="31">
        <v>1.4437150563652599E-48</v>
      </c>
      <c r="AI6" s="31">
        <v>5.6638036830113196E-50</v>
      </c>
      <c r="AJ6" s="31">
        <v>2.1968172684011199E-51</v>
      </c>
      <c r="AK6" s="31">
        <v>8.4345935457841095E-53</v>
      </c>
      <c r="AL6" s="31">
        <v>3.20894361518745E-54</v>
      </c>
      <c r="AM6" s="31">
        <v>1.21078009093602E-55</v>
      </c>
      <c r="AN6" s="31">
        <v>4.5341739136685698E-57</v>
      </c>
      <c r="AO6" s="31">
        <v>1.6863271373242201E-58</v>
      </c>
      <c r="AP6" s="31">
        <v>6.2322000528862397E-60</v>
      </c>
      <c r="AQ6" s="31">
        <v>2.28987651432905E-61</v>
      </c>
      <c r="AR6" s="31">
        <v>8.3684285415525699E-63</v>
      </c>
      <c r="AS6" s="31">
        <v>3.0430259230153901E-64</v>
      </c>
      <c r="AT6" s="31">
        <v>1.1014068747733399E-65</v>
      </c>
      <c r="AU6" s="31">
        <v>3.9692203270463301E-67</v>
      </c>
      <c r="AV6" s="31">
        <v>1.4247306918916001E-68</v>
      </c>
      <c r="AW6" s="31">
        <v>5.34559326683741E-70</v>
      </c>
      <c r="AY6" s="31">
        <v>4.3268690169987599E-115</v>
      </c>
      <c r="AZ6" s="31">
        <v>2.5599975929170901E-111</v>
      </c>
      <c r="BA6" s="31">
        <v>1.4669304045181701E-107</v>
      </c>
      <c r="BB6" s="31">
        <v>8.1096395354601101E-104</v>
      </c>
      <c r="BC6" s="31">
        <v>4.3062078039538099E-100</v>
      </c>
      <c r="BD6" s="31">
        <v>2.1845950698779301E-96</v>
      </c>
      <c r="BE6" s="31">
        <v>1.05193602101925E-92</v>
      </c>
      <c r="BF6" s="31">
        <v>4.7688331341196697E-89</v>
      </c>
      <c r="BG6" s="31">
        <v>2.0143805132081701E-85</v>
      </c>
      <c r="BH6" s="31">
        <v>7.8219439994197497E-82</v>
      </c>
      <c r="BI6" s="31">
        <v>2.7418526459858798E-78</v>
      </c>
      <c r="BJ6" s="31">
        <v>8.4579907669524604E-75</v>
      </c>
      <c r="BK6" s="31">
        <v>2.2108023476888499E-71</v>
      </c>
      <c r="BL6" s="31">
        <v>4.6057960612635102E-68</v>
      </c>
      <c r="BM6" s="31">
        <v>6.8233582713738E-65</v>
      </c>
      <c r="BN6" s="31">
        <v>5.4141554863012198E-62</v>
      </c>
      <c r="BO6" s="31">
        <v>1.38025927215559E-64</v>
      </c>
      <c r="BP6" s="31">
        <v>1.8842312547600499E-67</v>
      </c>
      <c r="BQ6" s="31">
        <v>8.8658179496422094E-71</v>
      </c>
      <c r="BR6" s="31">
        <v>3.0437195215167301E-74</v>
      </c>
      <c r="BS6" s="31">
        <v>8.9394952904078391E-78</v>
      </c>
      <c r="BT6" s="31">
        <v>2.3908668329171402E-81</v>
      </c>
      <c r="BU6" s="31">
        <v>6.0068558549989604E-85</v>
      </c>
      <c r="BV6" s="31">
        <v>1.4431645376530099E-88</v>
      </c>
      <c r="BW6" s="31">
        <v>3.3527150165939101E-92</v>
      </c>
      <c r="BX6" s="31">
        <v>7.5878107919308608E-96</v>
      </c>
      <c r="BY6" s="31">
        <v>1.6816511367729099E-99</v>
      </c>
      <c r="BZ6" s="31">
        <v>3.6635291850526399E-103</v>
      </c>
      <c r="CA6" s="31">
        <v>7.8675900262181795E-107</v>
      </c>
      <c r="CB6" s="31">
        <v>1.66921226514784E-110</v>
      </c>
      <c r="CC6" s="31">
        <v>3.5047369380223397E-114</v>
      </c>
      <c r="CD6" s="31">
        <v>7.2924005799632401E-118</v>
      </c>
      <c r="CE6" s="31">
        <v>1.5053668065258401E-121</v>
      </c>
      <c r="CF6" s="31">
        <v>3.0858226957039799E-125</v>
      </c>
      <c r="CG6" s="31">
        <v>6.2862274796319098E-129</v>
      </c>
      <c r="CH6" s="31">
        <v>1.27344724730926E-132</v>
      </c>
      <c r="CI6" s="31">
        <v>2.5667459163830399E-136</v>
      </c>
      <c r="CJ6" s="31">
        <v>5.1499286494892604E-140</v>
      </c>
      <c r="CK6" s="31">
        <v>1.0289955981759799E-143</v>
      </c>
      <c r="CL6" s="31">
        <v>2.04820948738089E-147</v>
      </c>
      <c r="CM6" s="31">
        <v>4.0627415760271999E-151</v>
      </c>
      <c r="CN6" s="31">
        <v>8.0328063087373806E-155</v>
      </c>
      <c r="CO6" s="31">
        <v>1.5835227230453901E-158</v>
      </c>
      <c r="CP6" s="31">
        <v>3.11303637284649E-162</v>
      </c>
      <c r="CQ6" s="31">
        <v>6.1042309164875196E-166</v>
      </c>
      <c r="CR6" s="31">
        <v>1.19460878757296E-169</v>
      </c>
    </row>
    <row r="7" spans="1:96" ht="7.5" customHeight="1" x14ac:dyDescent="0.15">
      <c r="C7" s="30">
        <v>3</v>
      </c>
      <c r="D7" s="31">
        <v>3.14480042100676E-48</v>
      </c>
      <c r="E7" s="31">
        <v>1.09092078532513E-46</v>
      </c>
      <c r="F7" s="31">
        <v>3.7670545376814101E-45</v>
      </c>
      <c r="G7" s="31">
        <v>1.25697399941345E-43</v>
      </c>
      <c r="H7" s="31">
        <v>4.0354428990127502E-42</v>
      </c>
      <c r="I7" s="31">
        <v>1.2400807350180501E-40</v>
      </c>
      <c r="J7" s="31">
        <v>3.6244854082001997E-39</v>
      </c>
      <c r="K7" s="31">
        <v>9.9963437740751593E-38</v>
      </c>
      <c r="L7" s="31">
        <v>2.5754609297935099E-36</v>
      </c>
      <c r="M7" s="31">
        <v>6.1174521334466899E-35</v>
      </c>
      <c r="N7" s="31">
        <v>1.31609542083954E-33</v>
      </c>
      <c r="O7" s="31">
        <v>2.5014955682517902E-32</v>
      </c>
      <c r="P7" s="31">
        <v>4.04826269341551E-31</v>
      </c>
      <c r="Q7" s="31">
        <v>5.2557838284030299E-30</v>
      </c>
      <c r="R7" s="31">
        <v>4.9046419875865098E-29</v>
      </c>
      <c r="S7" s="31">
        <v>2.5246660707642302E-28</v>
      </c>
      <c r="T7" s="31">
        <v>9.9184323606926705E-29</v>
      </c>
      <c r="U7" s="31">
        <v>2.1258665326662901E-29</v>
      </c>
      <c r="V7" s="31">
        <v>2.00668778107843E-30</v>
      </c>
      <c r="W7" s="31">
        <v>1.39680520319601E-31</v>
      </c>
      <c r="X7" s="31">
        <v>8.2549750371824994E-33</v>
      </c>
      <c r="Y7" s="31">
        <v>4.3986922286912498E-34</v>
      </c>
      <c r="Z7" s="31">
        <v>2.18105966748802E-35</v>
      </c>
      <c r="AA7" s="31">
        <v>1.02540927606286E-36</v>
      </c>
      <c r="AB7" s="31">
        <v>4.6267575321112902E-38</v>
      </c>
      <c r="AC7" s="31">
        <v>2.0202970393404299E-39</v>
      </c>
      <c r="AD7" s="31">
        <v>8.5881833498034001E-41</v>
      </c>
      <c r="AE7" s="31">
        <v>3.56991920940976E-42</v>
      </c>
      <c r="AF7" s="31">
        <v>1.4559851854085401E-43</v>
      </c>
      <c r="AG7" s="31">
        <v>5.8418177700840904E-45</v>
      </c>
      <c r="AH7" s="31">
        <v>2.3107365716642599E-46</v>
      </c>
      <c r="AI7" s="31">
        <v>9.0263117612863798E-48</v>
      </c>
      <c r="AJ7" s="31">
        <v>3.4869225712624702E-49</v>
      </c>
      <c r="AK7" s="31">
        <v>1.3337030518364E-50</v>
      </c>
      <c r="AL7" s="31">
        <v>5.0558416130699102E-52</v>
      </c>
      <c r="AM7" s="31">
        <v>1.9011387985058699E-53</v>
      </c>
      <c r="AN7" s="31">
        <v>7.0963826821098703E-55</v>
      </c>
      <c r="AO7" s="31">
        <v>2.6311008515167601E-56</v>
      </c>
      <c r="AP7" s="31">
        <v>9.6951525996557307E-58</v>
      </c>
      <c r="AQ7" s="31">
        <v>3.5522105854903502E-59</v>
      </c>
      <c r="AR7" s="31">
        <v>1.2946587577946801E-60</v>
      </c>
      <c r="AS7" s="31">
        <v>4.6955807826800899E-62</v>
      </c>
      <c r="AT7" s="31">
        <v>1.69530468054855E-63</v>
      </c>
      <c r="AU7" s="31">
        <v>6.09484229681626E-65</v>
      </c>
      <c r="AV7" s="31">
        <v>2.18263797508216E-66</v>
      </c>
      <c r="AW7" s="31">
        <v>8.1477287324063003E-68</v>
      </c>
      <c r="AY7" s="31">
        <v>7.2934347030657106E-111</v>
      </c>
      <c r="AZ7" s="31">
        <v>4.4744854531040303E-107</v>
      </c>
      <c r="BA7" s="31">
        <v>2.662316187942E-103</v>
      </c>
      <c r="BB7" s="31">
        <v>1.53056828377821E-99</v>
      </c>
      <c r="BC7" s="31">
        <v>8.4656155684570099E-96</v>
      </c>
      <c r="BD7" s="31">
        <v>4.4814901808503202E-92</v>
      </c>
      <c r="BE7" s="31">
        <v>2.25619628104193E-88</v>
      </c>
      <c r="BF7" s="31">
        <v>1.0716824092265299E-84</v>
      </c>
      <c r="BG7" s="31">
        <v>4.7542906213485101E-81</v>
      </c>
      <c r="BH7" s="31">
        <v>1.9439243758922802E-77</v>
      </c>
      <c r="BI7" s="31">
        <v>7.1958305871251501E-74</v>
      </c>
      <c r="BJ7" s="31">
        <v>2.3516205262529101E-70</v>
      </c>
      <c r="BK7" s="31">
        <v>6.5352947622793394E-67</v>
      </c>
      <c r="BL7" s="31">
        <v>1.4533663088195001E-63</v>
      </c>
      <c r="BM7" s="31">
        <v>2.3087997333590601E-60</v>
      </c>
      <c r="BN7" s="31">
        <v>1.97455098636451E-57</v>
      </c>
      <c r="BO7" s="31">
        <v>4.67270423608066E-60</v>
      </c>
      <c r="BP7" s="31">
        <v>5.9512964124395901E-63</v>
      </c>
      <c r="BQ7" s="31">
        <v>2.7709498617426598E-66</v>
      </c>
      <c r="BR7" s="31">
        <v>9.4726382922958302E-70</v>
      </c>
      <c r="BS7" s="31">
        <v>2.7757397726413199E-73</v>
      </c>
      <c r="BT7" s="31">
        <v>7.4130198312960606E-77</v>
      </c>
      <c r="BU7" s="31">
        <v>1.8606409549083902E-80</v>
      </c>
      <c r="BV7" s="31">
        <v>4.46712950402577E-84</v>
      </c>
      <c r="BW7" s="31">
        <v>1.0372557440894801E-87</v>
      </c>
      <c r="BX7" s="31">
        <v>2.3465853264721699E-91</v>
      </c>
      <c r="BY7" s="31">
        <v>5.19905888720845E-95</v>
      </c>
      <c r="BZ7" s="31">
        <v>1.13236204846685E-98</v>
      </c>
      <c r="CA7" s="31">
        <v>2.4313352030257602E-102</v>
      </c>
      <c r="CB7" s="31">
        <v>5.1576008525985097E-106</v>
      </c>
      <c r="CC7" s="31">
        <v>1.0827708678459301E-109</v>
      </c>
      <c r="CD7" s="31">
        <v>2.2527131381140999E-113</v>
      </c>
      <c r="CE7" s="31">
        <v>4.6498531143340098E-117</v>
      </c>
      <c r="CF7" s="31">
        <v>9.5309280273369395E-121</v>
      </c>
      <c r="CG7" s="31">
        <v>1.9414504372552502E-124</v>
      </c>
      <c r="CH7" s="31">
        <v>3.9327195334443602E-128</v>
      </c>
      <c r="CI7" s="31">
        <v>7.9263607157920495E-132</v>
      </c>
      <c r="CJ7" s="31">
        <v>1.59028041531067E-135</v>
      </c>
      <c r="CK7" s="31">
        <v>3.1773843892307399E-139</v>
      </c>
      <c r="CL7" s="31">
        <v>6.3243547617612497E-143</v>
      </c>
      <c r="CM7" s="31">
        <v>1.2544352817266999E-146</v>
      </c>
      <c r="CN7" s="31">
        <v>2.4801900709983801E-150</v>
      </c>
      <c r="CO7" s="31">
        <v>4.8891324277919097E-154</v>
      </c>
      <c r="CP7" s="31">
        <v>9.6113108702802194E-158</v>
      </c>
      <c r="CQ7" s="31">
        <v>1.88460914067934E-161</v>
      </c>
      <c r="CR7" s="31">
        <v>3.68804053062571E-165</v>
      </c>
    </row>
    <row r="8" spans="1:96" ht="7.5" customHeight="1" x14ac:dyDescent="0.15">
      <c r="C8" s="30">
        <v>4</v>
      </c>
      <c r="D8" s="31">
        <v>2.9375549114137502E-46</v>
      </c>
      <c r="E8" s="31">
        <v>1.05891704929398E-44</v>
      </c>
      <c r="F8" s="31">
        <v>3.8019614922751001E-43</v>
      </c>
      <c r="G8" s="31">
        <v>1.3212023298938701E-41</v>
      </c>
      <c r="H8" s="31">
        <v>4.4252361372241798E-40</v>
      </c>
      <c r="I8" s="31">
        <v>1.42145749227944E-38</v>
      </c>
      <c r="J8" s="31">
        <v>4.3519771955757104E-37</v>
      </c>
      <c r="K8" s="31">
        <v>1.26022416833977E-35</v>
      </c>
      <c r="L8" s="31">
        <v>3.4177713572891602E-34</v>
      </c>
      <c r="M8" s="31">
        <v>8.5698698899092804E-33</v>
      </c>
      <c r="N8" s="31">
        <v>1.9524282847627701E-31</v>
      </c>
      <c r="O8" s="31">
        <v>3.9435646544554003E-30</v>
      </c>
      <c r="P8" s="31">
        <v>6.80825080065519E-29</v>
      </c>
      <c r="Q8" s="31">
        <v>9.4689989816917691E-28</v>
      </c>
      <c r="R8" s="31">
        <v>9.5065888492953497E-27</v>
      </c>
      <c r="S8" s="31">
        <v>5.27702748307857E-26</v>
      </c>
      <c r="T8" s="31">
        <v>1.9236968763011001E-26</v>
      </c>
      <c r="U8" s="31">
        <v>3.8425665099522397E-27</v>
      </c>
      <c r="V8" s="31">
        <v>3.5223905344148598E-28</v>
      </c>
      <c r="W8" s="31">
        <v>2.4033784427097001E-29</v>
      </c>
      <c r="X8" s="31">
        <v>1.39855265235203E-30</v>
      </c>
      <c r="Y8" s="31">
        <v>7.3580192918360405E-32</v>
      </c>
      <c r="Z8" s="31">
        <v>3.6091486248231703E-33</v>
      </c>
      <c r="AA8" s="31">
        <v>1.6809008957546499E-34</v>
      </c>
      <c r="AB8" s="31">
        <v>7.5213610082212101E-36</v>
      </c>
      <c r="AC8" s="31">
        <v>3.25971974787954E-37</v>
      </c>
      <c r="AD8" s="31">
        <v>1.3762987954633501E-38</v>
      </c>
      <c r="AE8" s="31">
        <v>5.6854602603063397E-40</v>
      </c>
      <c r="AF8" s="31">
        <v>2.3055263488119898E-41</v>
      </c>
      <c r="AG8" s="31">
        <v>9.2012417648525903E-43</v>
      </c>
      <c r="AH8" s="31">
        <v>3.6215063654276002E-44</v>
      </c>
      <c r="AI8" s="31">
        <v>1.4080723781626801E-45</v>
      </c>
      <c r="AJ8" s="31">
        <v>5.41567008404384E-47</v>
      </c>
      <c r="AK8" s="31">
        <v>2.0628631218001901E-48</v>
      </c>
      <c r="AL8" s="31">
        <v>7.7893477669651899E-50</v>
      </c>
      <c r="AM8" s="31">
        <v>2.91812174538558E-51</v>
      </c>
      <c r="AN8" s="31">
        <v>1.08539070556319E-52</v>
      </c>
      <c r="AO8" s="31">
        <v>4.0106676185618502E-54</v>
      </c>
      <c r="AP8" s="31">
        <v>1.47308749440556E-55</v>
      </c>
      <c r="AQ8" s="31">
        <v>5.3805501186176701E-57</v>
      </c>
      <c r="AR8" s="31">
        <v>1.9552042014393399E-58</v>
      </c>
      <c r="AS8" s="31">
        <v>7.0710778615239401E-60</v>
      </c>
      <c r="AT8" s="31">
        <v>2.5459544094313499E-61</v>
      </c>
      <c r="AU8" s="31">
        <v>9.12884216724621E-63</v>
      </c>
      <c r="AV8" s="31">
        <v>3.2607882737075902E-64</v>
      </c>
      <c r="AW8" s="31">
        <v>1.2107722710466601E-65</v>
      </c>
      <c r="AY8" s="31">
        <v>1.1763732137657499E-106</v>
      </c>
      <c r="AZ8" s="31">
        <v>7.4932413984873501E-103</v>
      </c>
      <c r="BA8" s="31">
        <v>4.6360309181480598E-99</v>
      </c>
      <c r="BB8" s="31">
        <v>2.7759075811819401E-95</v>
      </c>
      <c r="BC8" s="31">
        <v>1.6019393717532E-91</v>
      </c>
      <c r="BD8" s="31">
        <v>8.8651832137070603E-88</v>
      </c>
      <c r="BE8" s="31">
        <v>4.6756874009571502E-84</v>
      </c>
      <c r="BF8" s="31">
        <v>2.3321616827553001E-80</v>
      </c>
      <c r="BG8" s="31">
        <v>1.0892608327095E-76</v>
      </c>
      <c r="BH8" s="31">
        <v>4.7025570838946099E-73</v>
      </c>
      <c r="BI8" s="31">
        <v>1.8439261938019401E-69</v>
      </c>
      <c r="BJ8" s="31">
        <v>6.4062538354344104E-66</v>
      </c>
      <c r="BK8" s="31">
        <v>1.90036604257213E-62</v>
      </c>
      <c r="BL8" s="31">
        <v>4.5318129622822198E-59</v>
      </c>
      <c r="BM8" s="31">
        <v>7.7601647311862803E-56</v>
      </c>
      <c r="BN8" s="31">
        <v>7.1967726194578299E-53</v>
      </c>
      <c r="BO8" s="31">
        <v>1.5714815316222301E-55</v>
      </c>
      <c r="BP8" s="31">
        <v>1.8577200219790899E-58</v>
      </c>
      <c r="BQ8" s="31">
        <v>8.5448490648322903E-62</v>
      </c>
      <c r="BR8" s="31">
        <v>2.9066695736882702E-65</v>
      </c>
      <c r="BS8" s="31">
        <v>8.49457324973409E-69</v>
      </c>
      <c r="BT8" s="31">
        <v>2.2648446778024698E-72</v>
      </c>
      <c r="BU8" s="31">
        <v>5.6783775823932499E-76</v>
      </c>
      <c r="BV8" s="31">
        <v>1.3622337234909299E-79</v>
      </c>
      <c r="BW8" s="31">
        <v>3.16127609110977E-83</v>
      </c>
      <c r="BX8" s="31">
        <v>7.1487249709851001E-87</v>
      </c>
      <c r="BY8" s="31">
        <v>1.5833466280251399E-90</v>
      </c>
      <c r="BZ8" s="31">
        <v>3.44767731692671E-94</v>
      </c>
      <c r="CA8" s="31">
        <v>7.4011434117010496E-98</v>
      </c>
      <c r="CB8" s="31">
        <v>1.5697525485714199E-101</v>
      </c>
      <c r="CC8" s="31">
        <v>3.29505149773986E-105</v>
      </c>
      <c r="CD8" s="31">
        <v>6.8546208691487902E-109</v>
      </c>
      <c r="CE8" s="31">
        <v>1.4147387530918801E-112</v>
      </c>
      <c r="CF8" s="31">
        <v>2.89959701803482E-116</v>
      </c>
      <c r="CG8" s="31">
        <v>5.9060752591403302E-120</v>
      </c>
      <c r="CH8" s="31">
        <v>1.19629898218296E-123</v>
      </c>
      <c r="CI8" s="31">
        <v>2.4110036401441902E-127</v>
      </c>
      <c r="CJ8" s="31">
        <v>4.8370176582146905E-131</v>
      </c>
      <c r="CK8" s="31">
        <v>9.6639770234943604E-135</v>
      </c>
      <c r="CL8" s="31">
        <v>1.9234745360875199E-138</v>
      </c>
      <c r="CM8" s="31">
        <v>3.8150849979936601E-142</v>
      </c>
      <c r="CN8" s="31">
        <v>7.54272203704378E-146</v>
      </c>
      <c r="CO8" s="31">
        <v>1.48683722024745E-149</v>
      </c>
      <c r="CP8" s="31">
        <v>2.9228322370764602E-153</v>
      </c>
      <c r="CQ8" s="31">
        <v>5.7310377143120003E-157</v>
      </c>
      <c r="CR8" s="31">
        <v>1.1214661982145499E-160</v>
      </c>
    </row>
    <row r="9" spans="1:96" ht="7.5" customHeight="1" x14ac:dyDescent="0.15">
      <c r="C9" s="30">
        <v>5</v>
      </c>
      <c r="D9" s="31">
        <v>2.61123250037425E-44</v>
      </c>
      <c r="E9" s="31">
        <v>9.7952018031001697E-43</v>
      </c>
      <c r="F9" s="31">
        <v>3.6623653787356201E-41</v>
      </c>
      <c r="G9" s="31">
        <v>1.3276491407734499E-39</v>
      </c>
      <c r="H9" s="31">
        <v>4.6477311869894401E-38</v>
      </c>
      <c r="I9" s="31">
        <v>1.5636557477751201E-36</v>
      </c>
      <c r="J9" s="31">
        <v>5.0257677204065903E-35</v>
      </c>
      <c r="K9" s="31">
        <v>1.5317423611794701E-33</v>
      </c>
      <c r="L9" s="31">
        <v>4.38470903196908E-32</v>
      </c>
      <c r="M9" s="31">
        <v>1.16415957971498E-30</v>
      </c>
      <c r="N9" s="31">
        <v>2.8183727889904802E-29</v>
      </c>
      <c r="O9" s="31">
        <v>6.0733440729957101E-28</v>
      </c>
      <c r="P9" s="31">
        <v>1.1236365310294499E-26</v>
      </c>
      <c r="Q9" s="31">
        <v>1.68301596379258E-25</v>
      </c>
      <c r="R9" s="31">
        <v>1.8291996229966699E-24</v>
      </c>
      <c r="S9" s="31">
        <v>1.10324824357394E-23</v>
      </c>
      <c r="T9" s="31">
        <v>3.7041030183106897E-24</v>
      </c>
      <c r="U9" s="31">
        <v>6.8514838909709904E-25</v>
      </c>
      <c r="V9" s="31">
        <v>6.0849446961468997E-26</v>
      </c>
      <c r="W9" s="31">
        <v>4.0639234903499499E-27</v>
      </c>
      <c r="X9" s="31">
        <v>2.32595524310584E-28</v>
      </c>
      <c r="Y9" s="31">
        <v>1.2071431263165301E-29</v>
      </c>
      <c r="Z9" s="31">
        <v>5.8526764975843504E-31</v>
      </c>
      <c r="AA9" s="31">
        <v>2.6982869620474401E-32</v>
      </c>
      <c r="AB9" s="31">
        <v>1.1965577865076399E-33</v>
      </c>
      <c r="AC9" s="31">
        <v>5.1440016554011599E-35</v>
      </c>
      <c r="AD9" s="31">
        <v>2.15593624197095E-36</v>
      </c>
      <c r="AE9" s="31">
        <v>8.8461700849683104E-38</v>
      </c>
      <c r="AF9" s="31">
        <v>3.5649113976996801E-39</v>
      </c>
      <c r="AG9" s="31">
        <v>1.4145041478288099E-40</v>
      </c>
      <c r="AH9" s="31">
        <v>5.5372054639820702E-42</v>
      </c>
      <c r="AI9" s="31">
        <v>2.1419718406467301E-43</v>
      </c>
      <c r="AJ9" s="31">
        <v>8.1988937298116705E-45</v>
      </c>
      <c r="AK9" s="31">
        <v>3.1088562578241599E-46</v>
      </c>
      <c r="AL9" s="31">
        <v>1.1688523893357699E-47</v>
      </c>
      <c r="AM9" s="31">
        <v>4.3609547460670098E-49</v>
      </c>
      <c r="AN9" s="31">
        <v>1.6157220475170801E-50</v>
      </c>
      <c r="AO9" s="31">
        <v>5.9480564917402596E-52</v>
      </c>
      <c r="AP9" s="31">
        <v>2.1768773303744802E-53</v>
      </c>
      <c r="AQ9" s="31">
        <v>7.9239677300113107E-55</v>
      </c>
      <c r="AR9" s="31">
        <v>2.8699707404249298E-56</v>
      </c>
      <c r="AS9" s="31">
        <v>1.03465300753654E-57</v>
      </c>
      <c r="AT9" s="31">
        <v>3.7139329587335599E-59</v>
      </c>
      <c r="AU9" s="31">
        <v>1.32776320209757E-60</v>
      </c>
      <c r="AV9" s="31">
        <v>4.7292222116294204E-62</v>
      </c>
      <c r="AW9" s="31">
        <v>1.7461679990471299E-63</v>
      </c>
      <c r="AY9" s="31">
        <v>1.8054899479100198E-102</v>
      </c>
      <c r="AZ9" s="31">
        <v>1.1957672767747E-98</v>
      </c>
      <c r="BA9" s="31">
        <v>7.7045416449125395E-95</v>
      </c>
      <c r="BB9" s="31">
        <v>4.8127294190360199E-91</v>
      </c>
      <c r="BC9" s="31">
        <v>2.9030413892350502E-87</v>
      </c>
      <c r="BD9" s="31">
        <v>1.6828027984839601E-83</v>
      </c>
      <c r="BE9" s="31">
        <v>9.3184227499213798E-80</v>
      </c>
      <c r="BF9" s="31">
        <v>4.8924948179417303E-76</v>
      </c>
      <c r="BG9" s="31">
        <v>2.4122903283158102E-72</v>
      </c>
      <c r="BH9" s="31">
        <v>1.10295438997147E-68</v>
      </c>
      <c r="BI9" s="31">
        <v>4.5969085840997702E-65</v>
      </c>
      <c r="BJ9" s="31">
        <v>1.7045157106542501E-61</v>
      </c>
      <c r="BK9" s="31">
        <v>5.4215387881904803E-58</v>
      </c>
      <c r="BL9" s="31">
        <v>1.3936138240419601E-54</v>
      </c>
      <c r="BM9" s="31">
        <v>2.58800109972912E-51</v>
      </c>
      <c r="BN9" s="31">
        <v>2.62128323383991E-48</v>
      </c>
      <c r="BO9" s="31">
        <v>5.2444850754419699E-51</v>
      </c>
      <c r="BP9" s="31">
        <v>5.7200233908403896E-54</v>
      </c>
      <c r="BQ9" s="31">
        <v>2.5936571793492302E-57</v>
      </c>
      <c r="BR9" s="31">
        <v>8.7711450788575204E-61</v>
      </c>
      <c r="BS9" s="31">
        <v>2.5552303778093801E-64</v>
      </c>
      <c r="BT9" s="31">
        <v>6.7996080233853704E-68</v>
      </c>
      <c r="BU9" s="31">
        <v>1.7025942589325501E-71</v>
      </c>
      <c r="BV9" s="31">
        <v>4.0808429670220301E-75</v>
      </c>
      <c r="BW9" s="31">
        <v>9.4641255359058901E-79</v>
      </c>
      <c r="BX9" s="31">
        <v>2.13913817431948E-82</v>
      </c>
      <c r="BY9" s="31">
        <v>4.7361811372616299E-86</v>
      </c>
      <c r="BZ9" s="31">
        <v>1.030994139321E-89</v>
      </c>
      <c r="CA9" s="31">
        <v>2.2127436329965E-93</v>
      </c>
      <c r="CB9" s="31">
        <v>4.69229004656289E-97</v>
      </c>
      <c r="CC9" s="31">
        <v>9.8480717165685697E-101</v>
      </c>
      <c r="CD9" s="31">
        <v>2.0484171772469099E-104</v>
      </c>
      <c r="CE9" s="31">
        <v>4.2273228770692401E-108</v>
      </c>
      <c r="CF9" s="31">
        <v>8.6633823670036795E-112</v>
      </c>
      <c r="CG9" s="31">
        <v>1.76447151536129E-115</v>
      </c>
      <c r="CH9" s="31">
        <v>3.57376046263762E-119</v>
      </c>
      <c r="CI9" s="31">
        <v>7.2020654321136103E-123</v>
      </c>
      <c r="CJ9" s="31">
        <v>1.4448183545067901E-126</v>
      </c>
      <c r="CK9" s="31">
        <v>2.8864915872929599E-130</v>
      </c>
      <c r="CL9" s="31">
        <v>5.74489090720091E-134</v>
      </c>
      <c r="CM9" s="31">
        <v>1.13941605945422E-137</v>
      </c>
      <c r="CN9" s="31">
        <v>2.25263396133067E-141</v>
      </c>
      <c r="CO9" s="31">
        <v>4.4402946992928397E-145</v>
      </c>
      <c r="CP9" s="31">
        <v>8.7284962670522399E-149</v>
      </c>
      <c r="CQ9" s="31">
        <v>1.7114223525700799E-152</v>
      </c>
      <c r="CR9" s="31">
        <v>3.3487790363600498E-156</v>
      </c>
    </row>
    <row r="10" spans="1:96" ht="3" customHeight="1" x14ac:dyDescent="0.15">
      <c r="C10" s="30">
        <v>6</v>
      </c>
      <c r="D10" s="31">
        <v>2.1939539330300101E-42</v>
      </c>
      <c r="E10" s="31">
        <v>8.5773766669467098E-41</v>
      </c>
      <c r="F10" s="31">
        <v>3.3452431701066903E-39</v>
      </c>
      <c r="G10" s="31">
        <v>1.26734828012077E-37</v>
      </c>
      <c r="H10" s="31">
        <v>4.64626970096228E-36</v>
      </c>
      <c r="I10" s="31">
        <v>1.64078912942192E-34</v>
      </c>
      <c r="J10" s="31">
        <v>5.5496801590909499E-33</v>
      </c>
      <c r="K10" s="31">
        <v>1.7849948669564701E-31</v>
      </c>
      <c r="L10" s="31">
        <v>5.4094962334447297E-30</v>
      </c>
      <c r="M10" s="31">
        <v>1.5259656220682499E-28</v>
      </c>
      <c r="N10" s="31">
        <v>3.9409371964173797E-27</v>
      </c>
      <c r="O10" s="31">
        <v>9.1008938587828501E-26</v>
      </c>
      <c r="P10" s="31">
        <v>1.81380102812031E-24</v>
      </c>
      <c r="Q10" s="31">
        <v>2.9437352114883297E-23</v>
      </c>
      <c r="R10" s="31">
        <v>3.48887899669228E-22</v>
      </c>
      <c r="S10" s="31">
        <v>2.3068853676469401E-21</v>
      </c>
      <c r="T10" s="31">
        <v>7.0706948565264301E-22</v>
      </c>
      <c r="U10" s="31">
        <v>1.2021198409902701E-22</v>
      </c>
      <c r="V10" s="31">
        <v>1.0313626192509901E-23</v>
      </c>
      <c r="W10" s="31">
        <v>6.7304420477191999E-25</v>
      </c>
      <c r="X10" s="31">
        <v>3.7837879581731302E-26</v>
      </c>
      <c r="Y10" s="31">
        <v>1.9350190905040702E-27</v>
      </c>
      <c r="Z10" s="31">
        <v>9.2644460325584204E-29</v>
      </c>
      <c r="AA10" s="31">
        <v>4.2245284866910301E-30</v>
      </c>
      <c r="AB10" s="31">
        <v>1.85513509851508E-31</v>
      </c>
      <c r="AC10" s="31">
        <v>7.9051825105782896E-33</v>
      </c>
      <c r="AD10" s="31">
        <v>3.28665836620538E-34</v>
      </c>
      <c r="AE10" s="31">
        <v>1.3386368143190899E-35</v>
      </c>
      <c r="AF10" s="31">
        <v>5.35774427964168E-37</v>
      </c>
      <c r="AG10" s="31">
        <v>2.1123501802143001E-38</v>
      </c>
      <c r="AH10" s="31">
        <v>8.2197069262894493E-40</v>
      </c>
      <c r="AI10" s="31">
        <v>3.1618200390991302E-41</v>
      </c>
      <c r="AJ10" s="31">
        <v>1.2038494109829201E-42</v>
      </c>
      <c r="AK10" s="31">
        <v>4.5418426186382398E-44</v>
      </c>
      <c r="AL10" s="31">
        <v>1.6994728946286E-45</v>
      </c>
      <c r="AM10" s="31">
        <v>6.3118602705352597E-47</v>
      </c>
      <c r="AN10" s="31">
        <v>2.32837414535695E-48</v>
      </c>
      <c r="AO10" s="31">
        <v>8.5359696673764198E-50</v>
      </c>
      <c r="AP10" s="31">
        <v>3.1115586610870298E-51</v>
      </c>
      <c r="AQ10" s="31">
        <v>1.12829249527623E-52</v>
      </c>
      <c r="AR10" s="31">
        <v>4.0715048731474397E-54</v>
      </c>
      <c r="AS10" s="31">
        <v>1.46261361539317E-55</v>
      </c>
      <c r="AT10" s="31">
        <v>5.2321618268810102E-57</v>
      </c>
      <c r="AU10" s="31">
        <v>1.8643657599220501E-58</v>
      </c>
      <c r="AV10" s="31">
        <v>6.6192426791986997E-60</v>
      </c>
      <c r="AW10" s="31">
        <v>2.42942529391274E-61</v>
      </c>
      <c r="AY10" s="31">
        <v>2.6190122028165601E-98</v>
      </c>
      <c r="AZ10" s="31">
        <v>1.8062618069943301E-94</v>
      </c>
      <c r="BA10" s="31">
        <v>1.2140173934549899E-90</v>
      </c>
      <c r="BB10" s="31">
        <v>7.9257379637077601E-87</v>
      </c>
      <c r="BC10" s="31">
        <v>5.00702226479471E-83</v>
      </c>
      <c r="BD10" s="31">
        <v>3.0467718859874401E-79</v>
      </c>
      <c r="BE10" s="31">
        <v>1.7755863999952299E-75</v>
      </c>
      <c r="BF10" s="31">
        <v>9.8392756716675998E-72</v>
      </c>
      <c r="BG10" s="31">
        <v>5.1367338261083204E-68</v>
      </c>
      <c r="BH10" s="31">
        <v>2.4957938829871099E-64</v>
      </c>
      <c r="BI10" s="31">
        <v>1.1099144613886E-60</v>
      </c>
      <c r="BJ10" s="31">
        <v>4.4118908141833901E-57</v>
      </c>
      <c r="BK10" s="31">
        <v>1.5124130470315899E-53</v>
      </c>
      <c r="BL10" s="31">
        <v>4.21593952100631E-50</v>
      </c>
      <c r="BM10" s="31">
        <v>8.5513518582675296E-47</v>
      </c>
      <c r="BN10" s="31">
        <v>9.5402759289542897E-44</v>
      </c>
      <c r="BO10" s="31">
        <v>1.7343083167927199E-46</v>
      </c>
      <c r="BP10" s="31">
        <v>1.7329483268032202E-49</v>
      </c>
      <c r="BQ10" s="31">
        <v>7.7252311326835199E-53</v>
      </c>
      <c r="BR10" s="31">
        <v>2.5940906507343699E-56</v>
      </c>
      <c r="BS10" s="31">
        <v>7.5284650645103196E-60</v>
      </c>
      <c r="BT10" s="31">
        <v>1.99871233173064E-63</v>
      </c>
      <c r="BU10" s="31">
        <v>4.9970388252213298E-67</v>
      </c>
      <c r="BV10" s="31">
        <v>1.19644158276315E-70</v>
      </c>
      <c r="BW10" s="31">
        <v>2.7726295626721599E-74</v>
      </c>
      <c r="BX10" s="31">
        <v>6.2633355900511404E-78</v>
      </c>
      <c r="BY10" s="31">
        <v>1.3861467088384301E-81</v>
      </c>
      <c r="BZ10" s="31">
        <v>3.0164227044389802E-85</v>
      </c>
      <c r="CA10" s="31">
        <v>6.4721960040705503E-89</v>
      </c>
      <c r="CB10" s="31">
        <v>1.3721813963154899E-92</v>
      </c>
      <c r="CC10" s="31">
        <v>2.8793873577070701E-96</v>
      </c>
      <c r="CD10" s="31">
        <v>5.9882753595891402E-100</v>
      </c>
      <c r="CE10" s="31">
        <v>1.23564219807426E-103</v>
      </c>
      <c r="CF10" s="31">
        <v>2.53201484254277E-107</v>
      </c>
      <c r="CG10" s="31">
        <v>5.1564508892933897E-111</v>
      </c>
      <c r="CH10" s="31">
        <v>1.04429705670378E-114</v>
      </c>
      <c r="CI10" s="31">
        <v>2.1043701330479398E-118</v>
      </c>
      <c r="CJ10" s="31">
        <v>4.2213192103433598E-122</v>
      </c>
      <c r="CK10" s="31">
        <v>8.4329210574911902E-126</v>
      </c>
      <c r="CL10" s="31">
        <v>1.6782816714361399E-129</v>
      </c>
      <c r="CM10" s="31">
        <v>3.32845706619104E-133</v>
      </c>
      <c r="CN10" s="31">
        <v>6.5800738898114704E-137</v>
      </c>
      <c r="CO10" s="31">
        <v>1.2969798512811201E-140</v>
      </c>
      <c r="CP10" s="31">
        <v>2.5494339861349199E-144</v>
      </c>
      <c r="CQ10" s="31">
        <v>4.99857184452796E-148</v>
      </c>
      <c r="CR10" s="31">
        <v>9.78020300545524E-152</v>
      </c>
    </row>
    <row r="11" spans="1:96" ht="3" customHeight="1" x14ac:dyDescent="0.15">
      <c r="C11" s="30">
        <v>7</v>
      </c>
      <c r="D11" s="31">
        <v>1.72776567636001E-40</v>
      </c>
      <c r="E11" s="31">
        <v>7.0517479890339296E-39</v>
      </c>
      <c r="F11" s="31">
        <v>2.8739743538118E-37</v>
      </c>
      <c r="G11" s="31">
        <v>1.14013977579849E-35</v>
      </c>
      <c r="H11" s="31">
        <v>4.3869302366600904E-34</v>
      </c>
      <c r="I11" s="31">
        <v>1.6300371068581299E-32</v>
      </c>
      <c r="J11" s="31">
        <v>5.8172891259195699E-31</v>
      </c>
      <c r="K11" s="31">
        <v>1.9804554281969201E-29</v>
      </c>
      <c r="L11" s="31">
        <v>6.3753365064610797E-28</v>
      </c>
      <c r="M11" s="31">
        <v>1.9180535716927401E-26</v>
      </c>
      <c r="N11" s="31">
        <v>5.30744457442286E-25</v>
      </c>
      <c r="O11" s="31">
        <v>1.32018860474745E-23</v>
      </c>
      <c r="P11" s="31">
        <v>2.8513554119552499E-22</v>
      </c>
      <c r="Q11" s="31">
        <v>5.0502031748783702E-21</v>
      </c>
      <c r="R11" s="31">
        <v>6.5835974480163195E-20</v>
      </c>
      <c r="S11" s="31">
        <v>4.8239439127428597E-19</v>
      </c>
      <c r="T11" s="31">
        <v>1.33552254429953E-19</v>
      </c>
      <c r="U11" s="31">
        <v>2.0687169288638099E-20</v>
      </c>
      <c r="V11" s="31">
        <v>1.7082196131332201E-21</v>
      </c>
      <c r="W11" s="31">
        <v>1.0868393190793501E-22</v>
      </c>
      <c r="X11" s="31">
        <v>5.9920198935909403E-24</v>
      </c>
      <c r="Y11" s="31">
        <v>3.01547344586815E-25</v>
      </c>
      <c r="Z11" s="31">
        <v>1.4240516201639601E-26</v>
      </c>
      <c r="AA11" s="31">
        <v>6.4159002346245997E-28</v>
      </c>
      <c r="AB11" s="31">
        <v>2.7873494775608302E-29</v>
      </c>
      <c r="AC11" s="31">
        <v>1.1762785836817699E-30</v>
      </c>
      <c r="AD11" s="31">
        <v>4.84727403437897E-32</v>
      </c>
      <c r="AE11" s="31">
        <v>1.9581736472071999E-33</v>
      </c>
      <c r="AF11" s="31">
        <v>7.7780336875004703E-35</v>
      </c>
      <c r="AG11" s="31">
        <v>3.0448845439318898E-36</v>
      </c>
      <c r="AH11" s="31">
        <v>1.17697497001128E-37</v>
      </c>
      <c r="AI11" s="31">
        <v>4.4990386963323303E-39</v>
      </c>
      <c r="AJ11" s="31">
        <v>1.70283726501887E-40</v>
      </c>
      <c r="AK11" s="31">
        <v>6.3882575398277498E-42</v>
      </c>
      <c r="AL11" s="31">
        <v>2.3775608959410099E-43</v>
      </c>
      <c r="AM11" s="31">
        <v>8.7851329541686898E-45</v>
      </c>
      <c r="AN11" s="31">
        <v>3.2248843800633101E-46</v>
      </c>
      <c r="AO11" s="31">
        <v>1.17672022249609E-47</v>
      </c>
      <c r="AP11" s="31">
        <v>4.2701058091215301E-49</v>
      </c>
      <c r="AQ11" s="31">
        <v>1.54169193607999E-50</v>
      </c>
      <c r="AR11" s="31">
        <v>5.54007317698718E-52</v>
      </c>
      <c r="AS11" s="31">
        <v>1.9821623166828401E-53</v>
      </c>
      <c r="AT11" s="31">
        <v>7.0631729757958206E-55</v>
      </c>
      <c r="AU11" s="31">
        <v>2.50734972712157E-56</v>
      </c>
      <c r="AV11" s="31">
        <v>8.8696560605190805E-58</v>
      </c>
      <c r="AW11" s="31">
        <v>3.2344767588083999E-59</v>
      </c>
      <c r="AY11" s="31">
        <v>3.5606147386738198E-94</v>
      </c>
      <c r="AZ11" s="31">
        <v>2.56143313286706E-90</v>
      </c>
      <c r="BA11" s="31">
        <v>1.7991090283019902E-86</v>
      </c>
      <c r="BB11" s="31">
        <v>1.2299867087584001E-82</v>
      </c>
      <c r="BC11" s="31">
        <v>8.1556559674665104E-79</v>
      </c>
      <c r="BD11" s="31">
        <v>5.2219958769064003E-75</v>
      </c>
      <c r="BE11" s="31">
        <v>3.2113008324850798E-71</v>
      </c>
      <c r="BF11" s="31">
        <v>1.8837370756180799E-67</v>
      </c>
      <c r="BG11" s="31">
        <v>1.04475884112808E-63</v>
      </c>
      <c r="BH11" s="31">
        <v>5.4147317737126405E-60</v>
      </c>
      <c r="BI11" s="31">
        <v>2.5806019255383199E-56</v>
      </c>
      <c r="BJ11" s="31">
        <v>1.1052312437058499E-52</v>
      </c>
      <c r="BK11" s="31">
        <v>4.1077531850222497E-49</v>
      </c>
      <c r="BL11" s="31">
        <v>1.2505469547552101E-45</v>
      </c>
      <c r="BM11" s="31">
        <v>2.79411681904669E-42</v>
      </c>
      <c r="BN11" s="31">
        <v>3.4691846535445798E-39</v>
      </c>
      <c r="BO11" s="31">
        <v>5.67224295742381E-42</v>
      </c>
      <c r="BP11" s="31">
        <v>5.1491212038926702E-45</v>
      </c>
      <c r="BQ11" s="31">
        <v>2.2486275759563401E-48</v>
      </c>
      <c r="BR11" s="31">
        <v>7.4853767944769401E-52</v>
      </c>
      <c r="BS11" s="31">
        <v>2.1622061302908901E-55</v>
      </c>
      <c r="BT11" s="31">
        <v>5.7239735596452697E-59</v>
      </c>
      <c r="BU11" s="31">
        <v>1.4283776767466001E-62</v>
      </c>
      <c r="BV11" s="31">
        <v>3.41551854676381E-66</v>
      </c>
      <c r="BW11" s="31">
        <v>7.9076993786003896E-70</v>
      </c>
      <c r="BX11" s="31">
        <v>1.7850944997045699E-73</v>
      </c>
      <c r="BY11" s="31">
        <v>3.9485056285631201E-77</v>
      </c>
      <c r="BZ11" s="31">
        <v>8.5888173324730201E-81</v>
      </c>
      <c r="CA11" s="31">
        <v>1.84223919772595E-84</v>
      </c>
      <c r="CB11" s="31">
        <v>3.9046780507803199E-88</v>
      </c>
      <c r="CC11" s="31">
        <v>8.1916763673715398E-92</v>
      </c>
      <c r="CD11" s="31">
        <v>1.7032896257187202E-95</v>
      </c>
      <c r="CE11" s="31">
        <v>3.5140285804462799E-99</v>
      </c>
      <c r="CF11" s="31">
        <v>7.1996933973404698E-103</v>
      </c>
      <c r="CG11" s="31">
        <v>1.46602520657747E-106</v>
      </c>
      <c r="CH11" s="31">
        <v>2.96868186385243E-110</v>
      </c>
      <c r="CI11" s="31">
        <v>5.9815814560428604E-114</v>
      </c>
      <c r="CJ11" s="31">
        <v>1.19977778561196E-117</v>
      </c>
      <c r="CK11" s="31">
        <v>2.3965870231167801E-121</v>
      </c>
      <c r="CL11" s="31">
        <v>4.7692037520539599E-125</v>
      </c>
      <c r="CM11" s="31">
        <v>9.4578573780856202E-129</v>
      </c>
      <c r="CN11" s="31">
        <v>1.8696139485766199E-132</v>
      </c>
      <c r="CO11" s="31">
        <v>3.6849203350161202E-136</v>
      </c>
      <c r="CP11" s="31">
        <v>7.2429330886849602E-140</v>
      </c>
      <c r="CQ11" s="31">
        <v>1.42001987877042E-143</v>
      </c>
      <c r="CR11" s="31">
        <v>2.7781955351183501E-147</v>
      </c>
    </row>
    <row r="12" spans="1:96" ht="3" customHeight="1" x14ac:dyDescent="0.15">
      <c r="C12" s="30">
        <v>8</v>
      </c>
      <c r="D12" s="31">
        <v>1.2618449339330001E-38</v>
      </c>
      <c r="E12" s="31">
        <v>5.3863713295711604E-37</v>
      </c>
      <c r="F12" s="31">
        <v>2.2985780051648099E-35</v>
      </c>
      <c r="G12" s="31">
        <v>9.5694627540713298E-34</v>
      </c>
      <c r="H12" s="31">
        <v>3.8736948046853297E-32</v>
      </c>
      <c r="I12" s="31">
        <v>1.5184563222048799E-30</v>
      </c>
      <c r="J12" s="31">
        <v>5.7347700865365897E-29</v>
      </c>
      <c r="K12" s="31">
        <v>2.07336239897607E-27</v>
      </c>
      <c r="L12" s="31">
        <v>7.1164212240158596E-26</v>
      </c>
      <c r="M12" s="31">
        <v>2.2932699693935601E-24</v>
      </c>
      <c r="N12" s="31">
        <v>6.8330221155471404E-23</v>
      </c>
      <c r="O12" s="31">
        <v>1.84149663107711E-21</v>
      </c>
      <c r="P12" s="31">
        <v>4.3403764486264002E-20</v>
      </c>
      <c r="Q12" s="31">
        <v>8.4606887357954996E-19</v>
      </c>
      <c r="R12" s="31">
        <v>1.2258987743679801E-17</v>
      </c>
      <c r="S12" s="31">
        <v>1.00863237830952E-16</v>
      </c>
      <c r="T12" s="31">
        <v>2.4895979331456201E-17</v>
      </c>
      <c r="U12" s="31">
        <v>3.47658753297593E-18</v>
      </c>
      <c r="V12" s="31">
        <v>2.74951118648374E-19</v>
      </c>
      <c r="W12" s="31">
        <v>1.7006957215164799E-20</v>
      </c>
      <c r="X12" s="31">
        <v>9.1762307835371093E-22</v>
      </c>
      <c r="Y12" s="31">
        <v>4.5367399201936198E-23</v>
      </c>
      <c r="Z12" s="31">
        <v>2.1101829211426901E-24</v>
      </c>
      <c r="AA12" s="31">
        <v>9.3811825293728899E-26</v>
      </c>
      <c r="AB12" s="31">
        <v>4.02721851227815E-27</v>
      </c>
      <c r="AC12" s="31">
        <v>1.6811951887002699E-28</v>
      </c>
      <c r="AD12" s="31">
        <v>6.8594635116884098E-30</v>
      </c>
      <c r="AE12" s="31">
        <v>2.7456992778322502E-31</v>
      </c>
      <c r="AF12" s="31">
        <v>1.08132318435343E-32</v>
      </c>
      <c r="AG12" s="31">
        <v>4.1992963354109302E-34</v>
      </c>
      <c r="AH12" s="31">
        <v>1.6110103351381701E-35</v>
      </c>
      <c r="AI12" s="31">
        <v>6.1144425858403296E-37</v>
      </c>
      <c r="AJ12" s="31">
        <v>2.29867006477095E-38</v>
      </c>
      <c r="AK12" s="31">
        <v>8.5683196244232006E-40</v>
      </c>
      <c r="AL12" s="31">
        <v>3.1694492113046902E-41</v>
      </c>
      <c r="AM12" s="31">
        <v>1.16427729512264E-42</v>
      </c>
      <c r="AN12" s="31">
        <v>4.24995964855297E-44</v>
      </c>
      <c r="AO12" s="31">
        <v>1.5424250172821401E-45</v>
      </c>
      <c r="AP12" s="31">
        <v>5.56825899392137E-47</v>
      </c>
      <c r="AQ12" s="31">
        <v>2.00037394370481E-48</v>
      </c>
      <c r="AR12" s="31">
        <v>7.1538302938235096E-50</v>
      </c>
      <c r="AS12" s="31">
        <v>2.5476703303132499E-51</v>
      </c>
      <c r="AT12" s="31">
        <v>9.0375610254657995E-53</v>
      </c>
      <c r="AU12" s="31">
        <v>3.1943012637476001E-54</v>
      </c>
      <c r="AV12" s="31">
        <v>1.1252081317689299E-55</v>
      </c>
      <c r="AW12" s="31">
        <v>4.0745472880528602E-57</v>
      </c>
      <c r="AY12" s="31">
        <v>4.4889521855689101E-90</v>
      </c>
      <c r="AZ12" s="31">
        <v>3.3744956332329698E-86</v>
      </c>
      <c r="BA12" s="31">
        <v>2.4818524307228401E-82</v>
      </c>
      <c r="BB12" s="31">
        <v>1.78070127959659E-78</v>
      </c>
      <c r="BC12" s="31">
        <v>1.2422430301294401E-74</v>
      </c>
      <c r="BD12" s="31">
        <v>8.3916975974244502E-71</v>
      </c>
      <c r="BE12" s="31">
        <v>5.4615429762232E-67</v>
      </c>
      <c r="BF12" s="31">
        <v>3.4025686297052101E-63</v>
      </c>
      <c r="BG12" s="31">
        <v>2.01232584297009E-59</v>
      </c>
      <c r="BH12" s="31">
        <v>1.11726591077786E-55</v>
      </c>
      <c r="BI12" s="31">
        <v>5.7347735210586199E-52</v>
      </c>
      <c r="BJ12" s="31">
        <v>2.6617825223196601E-48</v>
      </c>
      <c r="BK12" s="31">
        <v>1.08003961279221E-44</v>
      </c>
      <c r="BL12" s="31">
        <v>3.6211397152183001E-41</v>
      </c>
      <c r="BM12" s="31">
        <v>9.0043767617109704E-38</v>
      </c>
      <c r="BN12" s="31">
        <v>1.2601982220959799E-34</v>
      </c>
      <c r="BO12" s="31">
        <v>1.8300591597769399E-37</v>
      </c>
      <c r="BP12" s="31">
        <v>1.4939898538867701E-40</v>
      </c>
      <c r="BQ12" s="31">
        <v>6.3604964661036704E-44</v>
      </c>
      <c r="BR12" s="31">
        <v>2.09419972614253E-47</v>
      </c>
      <c r="BS12" s="31">
        <v>6.0132904619074099E-51</v>
      </c>
      <c r="BT12" s="31">
        <v>1.58609104470531E-54</v>
      </c>
      <c r="BU12" s="31">
        <v>3.9484640283197298E-58</v>
      </c>
      <c r="BV12" s="31">
        <v>9.4257074597604502E-62</v>
      </c>
      <c r="BW12" s="31">
        <v>2.1796097294255401E-65</v>
      </c>
      <c r="BX12" s="31">
        <v>4.9157735440612105E-69</v>
      </c>
      <c r="BY12" s="31">
        <v>1.08656240482199E-72</v>
      </c>
      <c r="BZ12" s="31">
        <v>2.3621600330327799E-76</v>
      </c>
      <c r="CA12" s="31">
        <v>5.06432371872913E-80</v>
      </c>
      <c r="CB12" s="31">
        <v>1.07298564355979E-83</v>
      </c>
      <c r="CC12" s="31">
        <v>2.25029967575908E-87</v>
      </c>
      <c r="CD12" s="31">
        <v>4.6777270778405198E-91</v>
      </c>
      <c r="CE12" s="31">
        <v>9.64819874597771E-95</v>
      </c>
      <c r="CF12" s="31">
        <v>1.9763426317572199E-98</v>
      </c>
      <c r="CG12" s="31">
        <v>4.0235312468615697E-102</v>
      </c>
      <c r="CH12" s="31">
        <v>8.1462168977703496E-106</v>
      </c>
      <c r="CI12" s="31">
        <v>1.6411262891533401E-109</v>
      </c>
      <c r="CJ12" s="31">
        <v>3.2912942183187302E-113</v>
      </c>
      <c r="CK12" s="31">
        <v>6.5736169832274193E-117</v>
      </c>
      <c r="CL12" s="31">
        <v>1.30799796930767E-120</v>
      </c>
      <c r="CM12" s="31">
        <v>2.5936303887952401E-124</v>
      </c>
      <c r="CN12" s="31">
        <v>5.1265486081841099E-128</v>
      </c>
      <c r="CO12" s="31">
        <v>1.01032793270256E-131</v>
      </c>
      <c r="CP12" s="31">
        <v>1.98569635181805E-135</v>
      </c>
      <c r="CQ12" s="31">
        <v>3.8927779556376399E-139</v>
      </c>
      <c r="CR12" s="31">
        <v>7.6152514250440403E-143</v>
      </c>
    </row>
    <row r="13" spans="1:96" ht="3" customHeight="1" x14ac:dyDescent="0.15">
      <c r="C13" s="30">
        <v>9</v>
      </c>
      <c r="D13" s="31">
        <v>8.4296554253384297E-37</v>
      </c>
      <c r="E13" s="31">
        <v>3.7709453475811399E-35</v>
      </c>
      <c r="F13" s="31">
        <v>1.6886621117275901E-33</v>
      </c>
      <c r="G13" s="31">
        <v>7.3955660522901104E-32</v>
      </c>
      <c r="H13" s="31">
        <v>3.1579202886000302E-30</v>
      </c>
      <c r="I13" s="31">
        <v>1.30979426479479E-28</v>
      </c>
      <c r="J13" s="31">
        <v>5.2522369949285E-27</v>
      </c>
      <c r="K13" s="31">
        <v>2.0241303336142401E-25</v>
      </c>
      <c r="L13" s="31">
        <v>7.4390590308915505E-24</v>
      </c>
      <c r="M13" s="31">
        <v>2.5803159585179998E-22</v>
      </c>
      <c r="N13" s="31">
        <v>8.3262082249174695E-21</v>
      </c>
      <c r="O13" s="31">
        <v>2.4477332815371401E-19</v>
      </c>
      <c r="P13" s="31">
        <v>6.3479560173773696E-18</v>
      </c>
      <c r="Q13" s="31">
        <v>1.37576664599337E-16</v>
      </c>
      <c r="R13" s="31">
        <v>2.2441681501360598E-15</v>
      </c>
      <c r="S13" s="31">
        <v>2.1081966605013299E-14</v>
      </c>
      <c r="T13" s="31">
        <v>4.5636705007239796E-15</v>
      </c>
      <c r="U13" s="31">
        <v>5.6713385051544399E-16</v>
      </c>
      <c r="V13" s="31">
        <v>4.2673688690585302E-17</v>
      </c>
      <c r="W13" s="31">
        <v>2.5561767781360902E-18</v>
      </c>
      <c r="X13" s="31">
        <v>1.3460471453876399E-19</v>
      </c>
      <c r="Y13" s="31">
        <v>6.52345449636566E-21</v>
      </c>
      <c r="Z13" s="31">
        <v>2.9828640639286802E-22</v>
      </c>
      <c r="AA13" s="31">
        <v>1.30627277507045E-23</v>
      </c>
      <c r="AB13" s="31">
        <v>5.5323675774942299E-25</v>
      </c>
      <c r="AC13" s="31">
        <v>2.2812784748079301E-26</v>
      </c>
      <c r="AD13" s="31">
        <v>9.2030339075499596E-28</v>
      </c>
      <c r="AE13" s="31">
        <v>3.6452681585495901E-29</v>
      </c>
      <c r="AF13" s="31">
        <v>1.42157193470148E-30</v>
      </c>
      <c r="AG13" s="31">
        <v>5.4699856918268E-32</v>
      </c>
      <c r="AH13" s="31">
        <v>2.0803232524487501E-33</v>
      </c>
      <c r="AI13" s="31">
        <v>7.8309048693558802E-35</v>
      </c>
      <c r="AJ13" s="31">
        <v>2.92100328427208E-36</v>
      </c>
      <c r="AK13" s="31">
        <v>1.0807140041012201E-37</v>
      </c>
      <c r="AL13" s="31">
        <v>3.96919570205861E-39</v>
      </c>
      <c r="AM13" s="31">
        <v>1.4481361032051199E-40</v>
      </c>
      <c r="AN13" s="31">
        <v>5.2515950364683999E-42</v>
      </c>
      <c r="AO13" s="31">
        <v>1.8939707845323301E-43</v>
      </c>
      <c r="AP13" s="31">
        <v>6.7959800484579897E-45</v>
      </c>
      <c r="AQ13" s="31">
        <v>2.4271708348067899E-46</v>
      </c>
      <c r="AR13" s="31">
        <v>8.63118758439038E-48</v>
      </c>
      <c r="AS13" s="31">
        <v>3.0570193816306802E-49</v>
      </c>
      <c r="AT13" s="31">
        <v>1.07870861466159E-50</v>
      </c>
      <c r="AU13" s="31">
        <v>3.7931218704456002E-52</v>
      </c>
      <c r="AV13" s="31">
        <v>1.32948994339959E-53</v>
      </c>
      <c r="AW13" s="31">
        <v>4.7768873521950304E-55</v>
      </c>
      <c r="AY13" s="31">
        <v>5.17624210328728E-86</v>
      </c>
      <c r="AZ13" s="31">
        <v>4.0743089674302402E-82</v>
      </c>
      <c r="BA13" s="31">
        <v>3.14459809086203E-78</v>
      </c>
      <c r="BB13" s="31">
        <v>2.3735472303062001E-74</v>
      </c>
      <c r="BC13" s="31">
        <v>1.7467256195483499E-70</v>
      </c>
      <c r="BD13" s="31">
        <v>1.2485770902625801E-66</v>
      </c>
      <c r="BE13" s="31">
        <v>8.6284933294204897E-63</v>
      </c>
      <c r="BF13" s="31">
        <v>5.7305178224824796E-59</v>
      </c>
      <c r="BG13" s="31">
        <v>3.6292692630646E-55</v>
      </c>
      <c r="BH13" s="31">
        <v>2.1691617028286299E-51</v>
      </c>
      <c r="BI13" s="31">
        <v>1.2059805325640299E-47</v>
      </c>
      <c r="BJ13" s="31">
        <v>6.1074118017363202E-44</v>
      </c>
      <c r="BK13" s="31">
        <v>2.7276664714820799E-40</v>
      </c>
      <c r="BL13" s="31">
        <v>1.01738218867835E-36</v>
      </c>
      <c r="BM13" s="31">
        <v>2.8513844726907001E-33</v>
      </c>
      <c r="BN13" s="31">
        <v>4.5717591102088897E-30</v>
      </c>
      <c r="BO13" s="31">
        <v>5.8032810766643701E-33</v>
      </c>
      <c r="BP13" s="31">
        <v>4.2073510727499598E-36</v>
      </c>
      <c r="BQ13" s="31">
        <v>1.73450505467033E-39</v>
      </c>
      <c r="BR13" s="31">
        <v>5.6296408282364602E-43</v>
      </c>
      <c r="BS13" s="31">
        <v>1.60381153822424E-46</v>
      </c>
      <c r="BT13" s="31">
        <v>4.2097408176733599E-50</v>
      </c>
      <c r="BU13" s="31">
        <v>1.0445899397402501E-53</v>
      </c>
      <c r="BV13" s="31">
        <v>2.4879261479339401E-57</v>
      </c>
      <c r="BW13" s="31">
        <v>5.7434057047014603E-61</v>
      </c>
      <c r="BX13" s="31">
        <v>1.2936673340993901E-64</v>
      </c>
      <c r="BY13" s="31">
        <v>2.85656637328714E-68</v>
      </c>
      <c r="BZ13" s="31">
        <v>6.2050113552141001E-72</v>
      </c>
      <c r="CA13" s="31">
        <v>1.3294148506079699E-75</v>
      </c>
      <c r="CB13" s="31">
        <v>2.8150469699131003E-79</v>
      </c>
      <c r="CC13" s="31">
        <v>5.9009360699446299E-83</v>
      </c>
      <c r="CD13" s="31">
        <v>1.2261192745447401E-86</v>
      </c>
      <c r="CE13" s="31">
        <v>2.5280415602061299E-90</v>
      </c>
      <c r="CF13" s="31">
        <v>5.1767711096950498E-94</v>
      </c>
      <c r="CG13" s="31">
        <v>1.05360611118373E-97</v>
      </c>
      <c r="CH13" s="31">
        <v>2.1326225128280499E-101</v>
      </c>
      <c r="CI13" s="31">
        <v>4.2953456733969103E-105</v>
      </c>
      <c r="CJ13" s="31">
        <v>8.6125218294276207E-109</v>
      </c>
      <c r="CK13" s="31">
        <v>1.7198227659191501E-112</v>
      </c>
      <c r="CL13" s="31">
        <v>3.4214418774359599E-116</v>
      </c>
      <c r="CM13" s="31">
        <v>6.7832724312951203E-120</v>
      </c>
      <c r="CN13" s="31">
        <v>1.34057436260989E-123</v>
      </c>
      <c r="CO13" s="31">
        <v>2.6416047317055702E-127</v>
      </c>
      <c r="CP13" s="31">
        <v>5.1911365218761395E-131</v>
      </c>
      <c r="CQ13" s="31">
        <v>1.01755400095946E-134</v>
      </c>
      <c r="CR13" s="31">
        <v>1.99031086483434E-138</v>
      </c>
    </row>
    <row r="14" spans="1:96" ht="3" customHeight="1" x14ac:dyDescent="0.15">
      <c r="C14" s="30">
        <v>10</v>
      </c>
      <c r="D14" s="31">
        <v>5.0569131790339199E-35</v>
      </c>
      <c r="E14" s="31">
        <v>2.3759596569010901E-33</v>
      </c>
      <c r="F14" s="31">
        <v>1.1192269719373001E-31</v>
      </c>
      <c r="G14" s="31">
        <v>5.1702833052061803E-30</v>
      </c>
      <c r="H14" s="31">
        <v>2.3357763153356999E-28</v>
      </c>
      <c r="I14" s="31">
        <v>1.0284997214319099E-26</v>
      </c>
      <c r="J14" s="31">
        <v>4.3954011228960302E-25</v>
      </c>
      <c r="K14" s="31">
        <v>1.8133036762228801E-23</v>
      </c>
      <c r="L14" s="31">
        <v>7.1705768690387398E-22</v>
      </c>
      <c r="M14" s="31">
        <v>2.6922741272172E-20</v>
      </c>
      <c r="N14" s="31">
        <v>9.4710251732921901E-19</v>
      </c>
      <c r="O14" s="31">
        <v>3.06155486784204E-17</v>
      </c>
      <c r="P14" s="31">
        <v>8.8225343846700696E-16</v>
      </c>
      <c r="Q14" s="31">
        <v>2.1524219971177399E-14</v>
      </c>
      <c r="R14" s="31">
        <v>4.0170318750209801E-13</v>
      </c>
      <c r="S14" s="31">
        <v>4.4031575765965E-12</v>
      </c>
      <c r="T14" s="31">
        <v>8.1823008213484696E-13</v>
      </c>
      <c r="U14" s="31">
        <v>8.9028460337640394E-14</v>
      </c>
      <c r="V14" s="31">
        <v>6.31339920269289E-15</v>
      </c>
      <c r="W14" s="31">
        <v>3.6416711879006801E-16</v>
      </c>
      <c r="X14" s="31">
        <v>1.8641466023942599E-17</v>
      </c>
      <c r="Y14" s="31">
        <v>8.8282717221554104E-19</v>
      </c>
      <c r="Z14" s="31">
        <v>3.95779563402418E-20</v>
      </c>
      <c r="AA14" s="31">
        <v>1.7032731532964602E-21</v>
      </c>
      <c r="AB14" s="31">
        <v>7.1014076228162801E-23</v>
      </c>
      <c r="AC14" s="31">
        <v>2.8865781793620001E-24</v>
      </c>
      <c r="AD14" s="31">
        <v>1.1491708713807299E-25</v>
      </c>
      <c r="AE14" s="31">
        <v>4.4960234361815698E-27</v>
      </c>
      <c r="AF14" s="31">
        <v>1.73320780357283E-28</v>
      </c>
      <c r="AG14" s="31">
        <v>6.5969298786673001E-30</v>
      </c>
      <c r="AH14" s="31">
        <v>2.48321948414112E-31</v>
      </c>
      <c r="AI14" s="31">
        <v>9.2565696840558107E-33</v>
      </c>
      <c r="AJ14" s="31">
        <v>3.4207785673129501E-34</v>
      </c>
      <c r="AK14" s="31">
        <v>1.2544088948665201E-35</v>
      </c>
      <c r="AL14" s="31">
        <v>4.56803822276507E-37</v>
      </c>
      <c r="AM14" s="31">
        <v>1.6530431752504201E-38</v>
      </c>
      <c r="AN14" s="31">
        <v>5.9477082763073103E-40</v>
      </c>
      <c r="AO14" s="31">
        <v>2.12882644133402E-41</v>
      </c>
      <c r="AP14" s="31">
        <v>7.58303123802757E-43</v>
      </c>
      <c r="AQ14" s="31">
        <v>2.6891901500980101E-44</v>
      </c>
      <c r="AR14" s="31">
        <v>9.4977597063465302E-46</v>
      </c>
      <c r="AS14" s="31">
        <v>3.3417235741150302E-47</v>
      </c>
      <c r="AT14" s="31">
        <v>1.17161346442917E-48</v>
      </c>
      <c r="AU14" s="31">
        <v>4.0941672133666002E-50</v>
      </c>
      <c r="AV14" s="31">
        <v>1.4263165416579101E-51</v>
      </c>
      <c r="AW14" s="31">
        <v>5.07950780374172E-53</v>
      </c>
      <c r="AY14" s="31">
        <v>5.3594399897495903E-82</v>
      </c>
      <c r="AZ14" s="31">
        <v>4.4268593523569098E-78</v>
      </c>
      <c r="BA14" s="31">
        <v>3.5942427205848998E-74</v>
      </c>
      <c r="BB14" s="31">
        <v>2.8616971000922799E-70</v>
      </c>
      <c r="BC14" s="31">
        <v>2.2282052019494299E-66</v>
      </c>
      <c r="BD14" s="31">
        <v>1.69097277734551E-62</v>
      </c>
      <c r="BE14" s="31">
        <v>1.2454671555756E-58</v>
      </c>
      <c r="BF14" s="31">
        <v>8.8551647876113495E-55</v>
      </c>
      <c r="BG14" s="31">
        <v>6.0347661374187497E-51</v>
      </c>
      <c r="BH14" s="31">
        <v>3.9047051673916498E-47</v>
      </c>
      <c r="BI14" s="31">
        <v>2.3670134241194999E-43</v>
      </c>
      <c r="BJ14" s="31">
        <v>1.31835566112763E-39</v>
      </c>
      <c r="BK14" s="31">
        <v>6.5445530533745997E-36</v>
      </c>
      <c r="BL14" s="31">
        <v>2.7492612954497899E-32</v>
      </c>
      <c r="BM14" s="31">
        <v>8.8244672083743795E-29</v>
      </c>
      <c r="BN14" s="31">
        <v>1.65570690710766E-25</v>
      </c>
      <c r="BO14" s="31">
        <v>1.7990681985192299E-28</v>
      </c>
      <c r="BP14" s="31">
        <v>1.1401023257755E-31</v>
      </c>
      <c r="BQ14" s="31">
        <v>4.50665417247582E-35</v>
      </c>
      <c r="BR14" s="31">
        <v>1.4344289094771901E-38</v>
      </c>
      <c r="BS14" s="31">
        <v>4.04187538212377E-42</v>
      </c>
      <c r="BT14" s="31">
        <v>1.05362134771678E-45</v>
      </c>
      <c r="BU14" s="31">
        <v>2.6021831839084299E-49</v>
      </c>
      <c r="BV14" s="31">
        <v>6.1768374577442E-53</v>
      </c>
      <c r="BW14" s="31">
        <v>1.4223289236708699E-56</v>
      </c>
      <c r="BX14" s="31">
        <v>3.1974207386819199E-60</v>
      </c>
      <c r="BY14" s="31">
        <v>7.0491907178957696E-64</v>
      </c>
      <c r="BZ14" s="31">
        <v>1.5292526346163901E-67</v>
      </c>
      <c r="CA14" s="31">
        <v>3.2728898892663001E-71</v>
      </c>
      <c r="CB14" s="31">
        <v>6.9240714161555497E-75</v>
      </c>
      <c r="CC14" s="31">
        <v>1.4502980081182899E-78</v>
      </c>
      <c r="CD14" s="31">
        <v>3.0114366291218998E-82</v>
      </c>
      <c r="CE14" s="31">
        <v>6.2053426000158598E-86</v>
      </c>
      <c r="CF14" s="31">
        <v>1.27002012752684E-89</v>
      </c>
      <c r="CG14" s="31">
        <v>2.58359627864421E-93</v>
      </c>
      <c r="CH14" s="31">
        <v>5.2272815042636303E-97</v>
      </c>
      <c r="CI14" s="31">
        <v>1.05243017012125E-100</v>
      </c>
      <c r="CJ14" s="31">
        <v>2.10947333416659E-104</v>
      </c>
      <c r="CK14" s="31">
        <v>4.2110381507177801E-108</v>
      </c>
      <c r="CL14" s="31">
        <v>8.3750616456408994E-112</v>
      </c>
      <c r="CM14" s="31">
        <v>1.6599754794821499E-115</v>
      </c>
      <c r="CN14" s="31">
        <v>3.2797892634165602E-119</v>
      </c>
      <c r="CO14" s="31">
        <v>6.4613542587380398E-123</v>
      </c>
      <c r="CP14" s="31">
        <v>1.26948070530424E-126</v>
      </c>
      <c r="CQ14" s="31">
        <v>2.48791534212447E-130</v>
      </c>
      <c r="CR14" s="31">
        <v>4.8652635453157303E-134</v>
      </c>
    </row>
    <row r="15" spans="1:96" ht="3" customHeight="1" x14ac:dyDescent="0.15">
      <c r="C15" s="30">
        <v>11</v>
      </c>
      <c r="D15" s="31">
        <v>2.6548599049990801E-33</v>
      </c>
      <c r="E15" s="31">
        <v>1.3133424145009001E-31</v>
      </c>
      <c r="F15" s="31">
        <v>6.52565048020737E-30</v>
      </c>
      <c r="G15" s="31">
        <v>3.18931818129919E-28</v>
      </c>
      <c r="H15" s="31">
        <v>1.5295537816874401E-26</v>
      </c>
      <c r="I15" s="31">
        <v>7.1771503776159199E-25</v>
      </c>
      <c r="J15" s="31">
        <v>3.2829120858429002E-23</v>
      </c>
      <c r="K15" s="31">
        <v>1.4569085409085201E-21</v>
      </c>
      <c r="L15" s="31">
        <v>6.23404194353867E-20</v>
      </c>
      <c r="M15" s="31">
        <v>2.55041133876935E-18</v>
      </c>
      <c r="N15" s="31">
        <v>9.8582542836376998E-17</v>
      </c>
      <c r="O15" s="31">
        <v>3.53769338924132E-15</v>
      </c>
      <c r="P15" s="31">
        <v>1.14641787027286E-13</v>
      </c>
      <c r="Q15" s="31">
        <v>3.1976020480826802E-12</v>
      </c>
      <c r="R15" s="31">
        <v>6.9716398583308104E-11</v>
      </c>
      <c r="S15" s="31">
        <v>9.1831554673291598E-10</v>
      </c>
      <c r="T15" s="31">
        <v>1.4229120403049601E-10</v>
      </c>
      <c r="U15" s="31">
        <v>1.3273322361664899E-11</v>
      </c>
      <c r="V15" s="31">
        <v>8.7453314015575797E-13</v>
      </c>
      <c r="W15" s="31">
        <v>4.8144183249603001E-14</v>
      </c>
      <c r="X15" s="31">
        <v>2.3806583323584099E-15</v>
      </c>
      <c r="Y15" s="31">
        <v>1.0963126323009599E-16</v>
      </c>
      <c r="Z15" s="31">
        <v>4.79891794260078E-18</v>
      </c>
      <c r="AA15" s="31">
        <v>2.0222373847092501E-19</v>
      </c>
      <c r="AB15" s="31">
        <v>8.2727714473430003E-21</v>
      </c>
      <c r="AC15" s="31">
        <v>3.3048001132800001E-22</v>
      </c>
      <c r="AD15" s="31">
        <v>1.2946774529759701E-23</v>
      </c>
      <c r="AE15" s="31">
        <v>4.9898104292253599E-25</v>
      </c>
      <c r="AF15" s="31">
        <v>1.8966057084301901E-26</v>
      </c>
      <c r="AG15" s="31">
        <v>7.1232395397520996E-28</v>
      </c>
      <c r="AH15" s="31">
        <v>2.6476216109166401E-29</v>
      </c>
      <c r="AI15" s="31">
        <v>9.7511930703711808E-31</v>
      </c>
      <c r="AJ15" s="31">
        <v>3.5623228955363198E-32</v>
      </c>
      <c r="AK15" s="31">
        <v>1.29198816990037E-33</v>
      </c>
      <c r="AL15" s="31">
        <v>4.6553354490842501E-35</v>
      </c>
      <c r="AM15" s="31">
        <v>1.6675588942256898E-36</v>
      </c>
      <c r="AN15" s="31">
        <v>5.9413031573288503E-38</v>
      </c>
      <c r="AO15" s="31">
        <v>2.10646392810142E-39</v>
      </c>
      <c r="AP15" s="31">
        <v>7.4348777441609596E-41</v>
      </c>
      <c r="AQ15" s="31">
        <v>2.6133366495431999E-42</v>
      </c>
      <c r="AR15" s="31">
        <v>9.1507095092223596E-44</v>
      </c>
      <c r="AS15" s="31">
        <v>3.1928087627879601E-45</v>
      </c>
      <c r="AT15" s="31">
        <v>1.1103439896964099E-46</v>
      </c>
      <c r="AU15" s="31">
        <v>3.8495081628714698E-48</v>
      </c>
      <c r="AV15" s="31">
        <v>1.33079142053692E-49</v>
      </c>
      <c r="AW15" s="31">
        <v>4.6899082258664301E-51</v>
      </c>
      <c r="AY15" s="31">
        <v>4.8558017570757703E-78</v>
      </c>
      <c r="AZ15" s="31">
        <v>4.2193278198613702E-74</v>
      </c>
      <c r="BA15" s="31">
        <v>3.6135664310858798E-70</v>
      </c>
      <c r="BB15" s="31">
        <v>3.0440092890874902E-66</v>
      </c>
      <c r="BC15" s="31">
        <v>2.5161939786922401E-62</v>
      </c>
      <c r="BD15" s="31">
        <v>2.03496950545016E-58</v>
      </c>
      <c r="BE15" s="31">
        <v>1.6043036057471901E-54</v>
      </c>
      <c r="BF15" s="31">
        <v>1.2270869926495301E-50</v>
      </c>
      <c r="BG15" s="31">
        <v>9.0494366828352905E-47</v>
      </c>
      <c r="BH15" s="31">
        <v>6.3805954769366003E-43</v>
      </c>
      <c r="BI15" s="31">
        <v>4.2504527831343602E-39</v>
      </c>
      <c r="BJ15" s="31">
        <v>2.62853152747186E-35</v>
      </c>
      <c r="BK15" s="31">
        <v>1.46771356823383E-31</v>
      </c>
      <c r="BL15" s="31">
        <v>7.0519499251880799E-28</v>
      </c>
      <c r="BM15" s="31">
        <v>2.6465480593410201E-24</v>
      </c>
      <c r="BN15" s="31">
        <v>5.9818351340776197E-21</v>
      </c>
      <c r="BO15" s="31">
        <v>5.4069322198576399E-24</v>
      </c>
      <c r="BP15" s="31">
        <v>2.9338911325759901E-27</v>
      </c>
      <c r="BQ15" s="31">
        <v>1.09524130550062E-30</v>
      </c>
      <c r="BR15" s="31">
        <v>3.3888412333086699E-34</v>
      </c>
      <c r="BS15" s="31">
        <v>9.3926050279917202E-38</v>
      </c>
      <c r="BT15" s="31">
        <v>2.4223848903070698E-41</v>
      </c>
      <c r="BU15" s="31">
        <v>5.9382907180159899E-45</v>
      </c>
      <c r="BV15" s="31">
        <v>1.4018877899490899E-48</v>
      </c>
      <c r="BW15" s="31">
        <v>3.2146140253554001E-52</v>
      </c>
      <c r="BX15" s="31">
        <v>7.2026509645218397E-56</v>
      </c>
      <c r="BY15" s="31">
        <v>1.5836825988799099E-59</v>
      </c>
      <c r="BZ15" s="31">
        <v>3.4280366856395399E-63</v>
      </c>
      <c r="CA15" s="31">
        <v>7.3229738209151894E-67</v>
      </c>
      <c r="CB15" s="31">
        <v>1.54677081572718E-70</v>
      </c>
      <c r="CC15" s="31">
        <v>3.2353698036164401E-74</v>
      </c>
      <c r="CD15" s="31">
        <v>6.7099359858083697E-78</v>
      </c>
      <c r="CE15" s="31">
        <v>1.38118029613454E-81</v>
      </c>
      <c r="CF15" s="31">
        <v>2.8241424205389497E-85</v>
      </c>
      <c r="CG15" s="31">
        <v>5.7403076368934301E-89</v>
      </c>
      <c r="CH15" s="31">
        <v>1.16053305865946E-92</v>
      </c>
      <c r="CI15" s="31">
        <v>2.3349486557605399E-96</v>
      </c>
      <c r="CJ15" s="31">
        <v>4.6772169973497096E-100</v>
      </c>
      <c r="CK15" s="31">
        <v>9.3315883557653303E-104</v>
      </c>
      <c r="CL15" s="31">
        <v>1.85493151882382E-107</v>
      </c>
      <c r="CM15" s="31">
        <v>3.6747950273428198E-111</v>
      </c>
      <c r="CN15" s="31">
        <v>7.2574659666637099E-115</v>
      </c>
      <c r="CO15" s="31">
        <v>1.4291721125404899E-118</v>
      </c>
      <c r="CP15" s="31">
        <v>2.8068667476376101E-122</v>
      </c>
      <c r="CQ15" s="31">
        <v>5.4989214793050499E-126</v>
      </c>
      <c r="CR15" s="31">
        <v>1.0749589744020199E-129</v>
      </c>
    </row>
    <row r="16" spans="1:96" ht="3" customHeight="1" x14ac:dyDescent="0.15">
      <c r="C16" s="30">
        <v>12</v>
      </c>
      <c r="D16" s="31">
        <v>1.1741117917319801E-31</v>
      </c>
      <c r="E16" s="31">
        <v>6.1322905884574798E-30</v>
      </c>
      <c r="F16" s="31">
        <v>3.2237476028551898E-28</v>
      </c>
      <c r="G16" s="31">
        <v>1.6726109575804601E-26</v>
      </c>
      <c r="H16" s="31">
        <v>8.5482764861422293E-25</v>
      </c>
      <c r="I16" s="31">
        <v>4.2930676548162301E-23</v>
      </c>
      <c r="J16" s="31">
        <v>2.1122360708400201E-21</v>
      </c>
      <c r="K16" s="31">
        <v>1.01414292975118E-19</v>
      </c>
      <c r="L16" s="31">
        <v>4.7269768710055804E-18</v>
      </c>
      <c r="M16" s="31">
        <v>2.1238220080013601E-16</v>
      </c>
      <c r="N16" s="31">
        <v>9.1061388559579204E-15</v>
      </c>
      <c r="O16" s="31">
        <v>3.6703119528656597E-13</v>
      </c>
      <c r="P16" s="31">
        <v>1.3575767174229E-11</v>
      </c>
      <c r="Q16" s="31">
        <v>4.4158243606025501E-10</v>
      </c>
      <c r="R16" s="31">
        <v>1.15666514555944E-8</v>
      </c>
      <c r="S16" s="31">
        <v>1.9098917402086E-7</v>
      </c>
      <c r="T16" s="31">
        <v>2.3665287769190999E-8</v>
      </c>
      <c r="U16" s="31">
        <v>1.8399958814323299E-9</v>
      </c>
      <c r="V16" s="31">
        <v>1.10057976177275E-10</v>
      </c>
      <c r="W16" s="31">
        <v>5.6915777955813601E-12</v>
      </c>
      <c r="X16" s="31">
        <v>2.6874636777895702E-13</v>
      </c>
      <c r="Y16" s="31">
        <v>1.19262546929603E-14</v>
      </c>
      <c r="Z16" s="31">
        <v>5.0595419202205097E-16</v>
      </c>
      <c r="AA16" s="31">
        <v>2.0743215095679999E-17</v>
      </c>
      <c r="AB16" s="31">
        <v>8.2791246882559503E-19</v>
      </c>
      <c r="AC16" s="31">
        <v>3.2336311325847202E-20</v>
      </c>
      <c r="AD16" s="31">
        <v>1.2406463301203401E-21</v>
      </c>
      <c r="AE16" s="31">
        <v>4.6892816166614299E-23</v>
      </c>
      <c r="AF16" s="31">
        <v>1.7499773676225399E-24</v>
      </c>
      <c r="AG16" s="31">
        <v>6.4593711859233403E-26</v>
      </c>
      <c r="AH16" s="31">
        <v>2.36153184171199E-27</v>
      </c>
      <c r="AI16" s="31">
        <v>8.5613888333912898E-29</v>
      </c>
      <c r="AJ16" s="31">
        <v>3.0807453992861201E-30</v>
      </c>
      <c r="AK16" s="31">
        <v>1.1012225916497999E-31</v>
      </c>
      <c r="AL16" s="31">
        <v>3.9128660397626303E-33</v>
      </c>
      <c r="AM16" s="31">
        <v>1.3828184185745201E-34</v>
      </c>
      <c r="AN16" s="31">
        <v>4.86295652978354E-36</v>
      </c>
      <c r="AO16" s="31">
        <v>1.70249837834797E-37</v>
      </c>
      <c r="AP16" s="31">
        <v>5.9358970763954999E-39</v>
      </c>
      <c r="AQ16" s="31">
        <v>2.0617772116098802E-40</v>
      </c>
      <c r="AR16" s="31">
        <v>7.1363884941922E-42</v>
      </c>
      <c r="AS16" s="31">
        <v>2.4621135961170499E-43</v>
      </c>
      <c r="AT16" s="31">
        <v>8.4689567033909595E-45</v>
      </c>
      <c r="AU16" s="31">
        <v>2.9049117658646501E-46</v>
      </c>
      <c r="AV16" s="31">
        <v>9.9380822428183406E-48</v>
      </c>
      <c r="AW16" s="31">
        <v>3.4566242772749103E-49</v>
      </c>
      <c r="AY16" s="31">
        <v>3.7055706940897098E-74</v>
      </c>
      <c r="AZ16" s="31">
        <v>3.39655842417206E-70</v>
      </c>
      <c r="BA16" s="31">
        <v>3.0778061837027598E-66</v>
      </c>
      <c r="BB16" s="31">
        <v>2.7525084630098902E-62</v>
      </c>
      <c r="BC16" s="31">
        <v>2.4247174928041999E-58</v>
      </c>
      <c r="BD16" s="31">
        <v>2.0989147949230399E-54</v>
      </c>
      <c r="BE16" s="31">
        <v>1.7799585814943001E-50</v>
      </c>
      <c r="BF16" s="31">
        <v>1.4730009976531099E-46</v>
      </c>
      <c r="BG16" s="31">
        <v>1.18336818659569E-42</v>
      </c>
      <c r="BH16" s="31">
        <v>9.1639520423924797E-39</v>
      </c>
      <c r="BI16" s="31">
        <v>6.7720717626195196E-35</v>
      </c>
      <c r="BJ16" s="31">
        <v>4.7043860667003602E-31</v>
      </c>
      <c r="BK16" s="31">
        <v>2.9988536143962901E-27</v>
      </c>
      <c r="BL16" s="31">
        <v>1.6808798591599501E-23</v>
      </c>
      <c r="BM16" s="31">
        <v>7.5838400175454496E-20</v>
      </c>
      <c r="BN16" s="31">
        <v>2.15301034712457E-16</v>
      </c>
      <c r="BO16" s="31">
        <v>1.5533564237284001E-19</v>
      </c>
      <c r="BP16" s="31">
        <v>7.0190457202875697E-23</v>
      </c>
      <c r="BQ16" s="31">
        <v>2.4132285048563499E-26</v>
      </c>
      <c r="BR16" s="31">
        <v>7.1399846167876496E-30</v>
      </c>
      <c r="BS16" s="31">
        <v>1.9247555835510701E-33</v>
      </c>
      <c r="BT16" s="31">
        <v>4.8715391263423801E-37</v>
      </c>
      <c r="BU16" s="31">
        <v>1.17814018093804E-40</v>
      </c>
      <c r="BV16" s="31">
        <v>2.7529913612069701E-44</v>
      </c>
      <c r="BW16" s="31">
        <v>6.2624872692104099E-48</v>
      </c>
      <c r="BX16" s="31">
        <v>1.39418337842581E-51</v>
      </c>
      <c r="BY16" s="31">
        <v>3.0493277791186702E-55</v>
      </c>
      <c r="BZ16" s="31">
        <v>6.5715130090868401E-59</v>
      </c>
      <c r="CA16" s="31">
        <v>1.39855991411035E-62</v>
      </c>
      <c r="CB16" s="31">
        <v>2.9445675916428099E-66</v>
      </c>
      <c r="CC16" s="31">
        <v>6.1419255073111895E-70</v>
      </c>
      <c r="CD16" s="31">
        <v>1.2706711872220299E-73</v>
      </c>
      <c r="CE16" s="31">
        <v>2.6098916357702101E-77</v>
      </c>
      <c r="CF16" s="31">
        <v>5.3262166028414304E-81</v>
      </c>
      <c r="CG16" s="31">
        <v>1.08072282174701E-84</v>
      </c>
      <c r="CH16" s="31">
        <v>2.18151167522445E-88</v>
      </c>
      <c r="CI16" s="31">
        <v>4.3829019964251099E-92</v>
      </c>
      <c r="CJ16" s="31">
        <v>8.7682179720843401E-96</v>
      </c>
      <c r="CK16" s="31">
        <v>1.74729694446478E-99</v>
      </c>
      <c r="CL16" s="31">
        <v>3.4695119811274099E-103</v>
      </c>
      <c r="CM16" s="31">
        <v>6.8665735938967804E-107</v>
      </c>
      <c r="CN16" s="31">
        <v>1.3548502519964501E-110</v>
      </c>
      <c r="CO16" s="31">
        <v>2.6657502151688299E-114</v>
      </c>
      <c r="CP16" s="31">
        <v>5.2313235182128099E-118</v>
      </c>
      <c r="CQ16" s="31">
        <v>1.0241079822089001E-121</v>
      </c>
      <c r="CR16" s="31">
        <v>2.0005386703639401E-125</v>
      </c>
    </row>
    <row r="17" spans="3:96" ht="3" customHeight="1" x14ac:dyDescent="0.15">
      <c r="C17" s="30">
        <v>13</v>
      </c>
      <c r="D17" s="31">
        <v>4.1130773169154702E-30</v>
      </c>
      <c r="E17" s="31">
        <v>2.2750735861812901E-28</v>
      </c>
      <c r="F17" s="31">
        <v>1.2697650969848599E-26</v>
      </c>
      <c r="G17" s="31">
        <v>7.0210917483908303E-25</v>
      </c>
      <c r="H17" s="31">
        <v>3.8407873539890398E-23</v>
      </c>
      <c r="I17" s="31">
        <v>2.0749251161231301E-21</v>
      </c>
      <c r="J17" s="31">
        <v>1.1045215759761299E-19</v>
      </c>
      <c r="K17" s="31">
        <v>5.7765127953743798E-18</v>
      </c>
      <c r="L17" s="31">
        <v>2.9565360081299899E-16</v>
      </c>
      <c r="M17" s="31">
        <v>1.4729687276763399E-14</v>
      </c>
      <c r="N17" s="31">
        <v>7.0884298527167796E-13</v>
      </c>
      <c r="O17" s="31">
        <v>3.2567714300756999E-11</v>
      </c>
      <c r="P17" s="31">
        <v>1.40168835866274E-9</v>
      </c>
      <c r="Q17" s="31">
        <v>5.45970845256449E-8</v>
      </c>
      <c r="R17" s="31">
        <v>1.78715495204396E-6</v>
      </c>
      <c r="S17" s="31">
        <v>3.9488425345127899E-5</v>
      </c>
      <c r="T17" s="31">
        <v>3.6666404959510399E-6</v>
      </c>
      <c r="U17" s="31">
        <v>2.2837608952306001E-7</v>
      </c>
      <c r="V17" s="31">
        <v>1.1899332256381199E-8</v>
      </c>
      <c r="W17" s="31">
        <v>5.5927646489886303E-10</v>
      </c>
      <c r="X17" s="31">
        <v>2.4568271945491298E-11</v>
      </c>
      <c r="Y17" s="31">
        <v>1.0287904919858E-12</v>
      </c>
      <c r="Z17" s="31">
        <v>4.1567464158818301E-14</v>
      </c>
      <c r="AA17" s="31">
        <v>1.6335677630229E-15</v>
      </c>
      <c r="AB17" s="31">
        <v>6.27917618375152E-17</v>
      </c>
      <c r="AC17" s="31">
        <v>2.3703228502497E-18</v>
      </c>
      <c r="AD17" s="31">
        <v>8.8138710124061195E-20</v>
      </c>
      <c r="AE17" s="31">
        <v>3.2358635324060801E-21</v>
      </c>
      <c r="AF17" s="31">
        <v>1.17508880543787E-22</v>
      </c>
      <c r="AG17" s="31">
        <v>4.2270928419822197E-24</v>
      </c>
      <c r="AH17" s="31">
        <v>1.50805784526118E-25</v>
      </c>
      <c r="AI17" s="31">
        <v>5.3410033395119397E-27</v>
      </c>
      <c r="AJ17" s="31">
        <v>1.87935636665268E-28</v>
      </c>
      <c r="AK17" s="31">
        <v>6.5746688317142793E-30</v>
      </c>
      <c r="AL17" s="31">
        <v>2.2880708856329399E-31</v>
      </c>
      <c r="AM17" s="31">
        <v>7.9252361846828997E-33</v>
      </c>
      <c r="AN17" s="31">
        <v>2.7333098533442802E-34</v>
      </c>
      <c r="AO17" s="31">
        <v>9.3899184216399099E-36</v>
      </c>
      <c r="AP17" s="31">
        <v>3.2142018087424201E-37</v>
      </c>
      <c r="AQ17" s="31">
        <v>1.0965990006236501E-38</v>
      </c>
      <c r="AR17" s="31">
        <v>3.7298942369809498E-40</v>
      </c>
      <c r="AS17" s="31">
        <v>1.2650784360432201E-41</v>
      </c>
      <c r="AT17" s="31">
        <v>4.2795531410128299E-43</v>
      </c>
      <c r="AU17" s="31">
        <v>1.4441693853954801E-44</v>
      </c>
      <c r="AV17" s="31">
        <v>4.8624084506540897E-46</v>
      </c>
      <c r="AW17" s="31">
        <v>1.6604548596590099E-47</v>
      </c>
      <c r="AY17" s="31">
        <v>2.2394538611991301E-70</v>
      </c>
      <c r="AZ17" s="31">
        <v>2.17206420966133E-66</v>
      </c>
      <c r="BA17" s="31">
        <v>2.0897231747288698E-62</v>
      </c>
      <c r="BB17" s="31">
        <v>1.9918077518148399E-58</v>
      </c>
      <c r="BC17" s="31">
        <v>1.87816932040934E-54</v>
      </c>
      <c r="BD17" s="31">
        <v>1.7489741383150699E-50</v>
      </c>
      <c r="BE17" s="31">
        <v>1.60478539449368E-46</v>
      </c>
      <c r="BF17" s="31">
        <v>1.4466594029113901E-42</v>
      </c>
      <c r="BG17" s="31">
        <v>1.27625770252082E-38</v>
      </c>
      <c r="BH17" s="31">
        <v>1.09597667320824E-34</v>
      </c>
      <c r="BI17" s="31">
        <v>9.0909571899593E-31</v>
      </c>
      <c r="BJ17" s="31">
        <v>7.1994438182690803E-27</v>
      </c>
      <c r="BK17" s="31">
        <v>5.3409055205786205E-23</v>
      </c>
      <c r="BL17" s="31">
        <v>3.58570854050748E-19</v>
      </c>
      <c r="BM17" s="31">
        <v>2.0227866427634702E-15</v>
      </c>
      <c r="BN17" s="31">
        <v>7.69604558859316E-12</v>
      </c>
      <c r="BO17" s="31">
        <v>4.1552387066787602E-15</v>
      </c>
      <c r="BP17" s="31">
        <v>1.5032669727389E-18</v>
      </c>
      <c r="BQ17" s="31">
        <v>4.5476057103901602E-22</v>
      </c>
      <c r="BR17" s="31">
        <v>1.24069495678243E-25</v>
      </c>
      <c r="BS17" s="31">
        <v>3.16325423978739E-29</v>
      </c>
      <c r="BT17" s="31">
        <v>7.6872479849547204E-33</v>
      </c>
      <c r="BU17" s="31">
        <v>1.8024252003109299E-36</v>
      </c>
      <c r="BV17" s="31">
        <v>4.1103913466918804E-40</v>
      </c>
      <c r="BW17" s="31">
        <v>9.1680742999268506E-44</v>
      </c>
      <c r="BX17" s="31">
        <v>2.00817983430588E-47</v>
      </c>
      <c r="BY17" s="31">
        <v>4.3328509529192197E-51</v>
      </c>
      <c r="BZ17" s="31">
        <v>9.2300283084153197E-55</v>
      </c>
      <c r="CA17" s="31">
        <v>1.94484145719124E-58</v>
      </c>
      <c r="CB17" s="31">
        <v>4.0593050695271001E-62</v>
      </c>
      <c r="CC17" s="31">
        <v>8.4027339994586195E-66</v>
      </c>
      <c r="CD17" s="31">
        <v>1.72669234772529E-69</v>
      </c>
      <c r="CE17" s="31">
        <v>3.52523364710216E-73</v>
      </c>
      <c r="CF17" s="31">
        <v>7.1554465266324196E-77</v>
      </c>
      <c r="CG17" s="31">
        <v>1.44482115208027E-80</v>
      </c>
      <c r="CH17" s="31">
        <v>2.9035976501199299E-84</v>
      </c>
      <c r="CI17" s="31">
        <v>5.81019478515821E-88</v>
      </c>
      <c r="CJ17" s="31">
        <v>1.1580821398096399E-91</v>
      </c>
      <c r="CK17" s="31">
        <v>2.29998297227275E-95</v>
      </c>
      <c r="CL17" s="31">
        <v>4.5527264623001497E-99</v>
      </c>
      <c r="CM17" s="31">
        <v>8.9844361688733209E-103</v>
      </c>
      <c r="CN17" s="31">
        <v>1.767993992317E-106</v>
      </c>
      <c r="CO17" s="31">
        <v>3.46999820400758E-110</v>
      </c>
      <c r="CP17" s="31">
        <v>6.7938345799356798E-114</v>
      </c>
      <c r="CQ17" s="31">
        <v>1.3271158117542799E-117</v>
      </c>
      <c r="CR17" s="31">
        <v>2.5871231080592399E-121</v>
      </c>
    </row>
    <row r="18" spans="3:96" ht="3" customHeight="1" x14ac:dyDescent="0.15">
      <c r="C18" s="30">
        <v>14</v>
      </c>
      <c r="D18" s="31">
        <v>1.01809610828767E-28</v>
      </c>
      <c r="E18" s="31">
        <v>5.98456446470912E-27</v>
      </c>
      <c r="F18" s="31">
        <v>3.5599525364760999E-25</v>
      </c>
      <c r="G18" s="31">
        <v>2.1071824391609301E-23</v>
      </c>
      <c r="H18" s="31">
        <v>1.24012289228856E-21</v>
      </c>
      <c r="I18" s="31">
        <v>7.2494755648282406E-20</v>
      </c>
      <c r="J18" s="31">
        <v>4.2041852794026796E-18</v>
      </c>
      <c r="K18" s="31">
        <v>2.4147609618420599E-16</v>
      </c>
      <c r="L18" s="31">
        <v>1.37062170811051E-14</v>
      </c>
      <c r="M18" s="31">
        <v>7.6641758035444299E-13</v>
      </c>
      <c r="N18" s="31">
        <v>4.2029878602099E-11</v>
      </c>
      <c r="O18" s="31">
        <v>2.2448107759922698E-9</v>
      </c>
      <c r="P18" s="31">
        <v>1.15427964421348E-7</v>
      </c>
      <c r="Q18" s="31">
        <v>5.5918729192518698E-6</v>
      </c>
      <c r="R18" s="31">
        <v>2.42970490653962E-4</v>
      </c>
      <c r="S18" s="31">
        <v>8.0460830071203693E-3</v>
      </c>
      <c r="T18" s="31">
        <v>4.9957555872954997E-4</v>
      </c>
      <c r="U18" s="31">
        <v>2.3469224205828099E-5</v>
      </c>
      <c r="V18" s="31">
        <v>9.8289663054799897E-7</v>
      </c>
      <c r="W18" s="31">
        <v>3.8634692439911897E-8</v>
      </c>
      <c r="X18" s="31">
        <v>1.4586522736578699E-9</v>
      </c>
      <c r="Y18" s="31">
        <v>5.3557880477339602E-11</v>
      </c>
      <c r="Z18" s="31">
        <v>1.92674414673337E-12</v>
      </c>
      <c r="AA18" s="31">
        <v>6.8240752253367997E-14</v>
      </c>
      <c r="AB18" s="31">
        <v>2.3873299204033498E-15</v>
      </c>
      <c r="AC18" s="31">
        <v>8.2689673675006695E-17</v>
      </c>
      <c r="AD18" s="31">
        <v>2.8406342307505E-18</v>
      </c>
      <c r="AE18" s="31">
        <v>9.6912199612258498E-20</v>
      </c>
      <c r="AF18" s="31">
        <v>3.2869046763141099E-21</v>
      </c>
      <c r="AG18" s="31">
        <v>1.1091630355732699E-22</v>
      </c>
      <c r="AH18" s="31">
        <v>3.7263947273102098E-24</v>
      </c>
      <c r="AI18" s="31">
        <v>1.24709965072198E-25</v>
      </c>
      <c r="AJ18" s="31">
        <v>4.15935378056063E-27</v>
      </c>
      <c r="AK18" s="31">
        <v>1.3830093850183599E-28</v>
      </c>
      <c r="AL18" s="31">
        <v>4.5860220717801899E-30</v>
      </c>
      <c r="AM18" s="31">
        <v>1.5169664856135199E-31</v>
      </c>
      <c r="AN18" s="31">
        <v>5.0066287209432397E-33</v>
      </c>
      <c r="AO18" s="31">
        <v>1.6490416091282901E-34</v>
      </c>
      <c r="AP18" s="31">
        <v>5.4213916534706903E-36</v>
      </c>
      <c r="AQ18" s="31">
        <v>1.7793020259890799E-37</v>
      </c>
      <c r="AR18" s="31">
        <v>5.8305187941188499E-39</v>
      </c>
      <c r="AS18" s="31">
        <v>1.9078121055520702E-40</v>
      </c>
      <c r="AT18" s="31">
        <v>6.2342098123593606E-42</v>
      </c>
      <c r="AU18" s="31">
        <v>2.0346339663070099E-43</v>
      </c>
      <c r="AV18" s="31">
        <v>6.63271470914646E-45</v>
      </c>
      <c r="AW18" s="31">
        <v>2.1943780899049899E-46</v>
      </c>
      <c r="AY18" s="31">
        <v>9.5583121519516994E-67</v>
      </c>
      <c r="AZ18" s="31">
        <v>9.8441809208110296E-63</v>
      </c>
      <c r="BA18" s="31">
        <v>1.0095433296376899E-58</v>
      </c>
      <c r="BB18" s="31">
        <v>1.03015728776352E-54</v>
      </c>
      <c r="BC18" s="31">
        <v>1.0451487070764E-50</v>
      </c>
      <c r="BD18" s="31">
        <v>1.0532312813760801E-46</v>
      </c>
      <c r="BE18" s="31">
        <v>1.0529197607193901E-42</v>
      </c>
      <c r="BF18" s="31">
        <v>1.04250262858439E-38</v>
      </c>
      <c r="BG18" s="31">
        <v>1.0200105533460901E-34</v>
      </c>
      <c r="BH18" s="31">
        <v>9.8317919336139601E-31</v>
      </c>
      <c r="BI18" s="31">
        <v>9.2940310312922294E-27</v>
      </c>
      <c r="BJ18" s="31">
        <v>8.5567134773553603E-23</v>
      </c>
      <c r="BK18" s="31">
        <v>7.5845245255823799E-19</v>
      </c>
      <c r="BL18" s="31">
        <v>6.3340708761578599E-15</v>
      </c>
      <c r="BM18" s="31">
        <v>4.7447253621856502E-11</v>
      </c>
      <c r="BN18" s="31">
        <v>2.7082979476919601E-7</v>
      </c>
      <c r="BO18" s="31">
        <v>9.7694204262286304E-11</v>
      </c>
      <c r="BP18" s="31">
        <v>2.66497475434246E-14</v>
      </c>
      <c r="BQ18" s="31">
        <v>6.4791018261979399E-18</v>
      </c>
      <c r="BR18" s="31">
        <v>1.47819811626708E-21</v>
      </c>
      <c r="BS18" s="31">
        <v>3.2390266443526101E-25</v>
      </c>
      <c r="BT18" s="31">
        <v>6.9018432029543203E-29</v>
      </c>
      <c r="BU18" s="31">
        <v>1.4408631080092401E-32</v>
      </c>
      <c r="BV18" s="31">
        <v>2.9612927288568199E-36</v>
      </c>
      <c r="BW18" s="31">
        <v>6.01136591176809E-40</v>
      </c>
      <c r="BX18" s="31">
        <v>1.2081507255408899E-43</v>
      </c>
      <c r="BY18" s="31">
        <v>2.40813762619039E-47</v>
      </c>
      <c r="BZ18" s="31">
        <v>4.7668160462301701E-51</v>
      </c>
      <c r="CA18" s="31">
        <v>9.3801413334092907E-55</v>
      </c>
      <c r="CB18" s="31">
        <v>1.8364486590961402E-58</v>
      </c>
      <c r="CC18" s="31">
        <v>3.57950120214262E-62</v>
      </c>
      <c r="CD18" s="31">
        <v>6.9498340485933602E-66</v>
      </c>
      <c r="CE18" s="31">
        <v>1.3447090306605801E-69</v>
      </c>
      <c r="CF18" s="31">
        <v>2.59385972180763E-73</v>
      </c>
      <c r="CG18" s="31">
        <v>4.9896057831259598E-77</v>
      </c>
      <c r="CH18" s="31">
        <v>9.5742497439478105E-81</v>
      </c>
      <c r="CI18" s="31">
        <v>1.8330015892023099E-84</v>
      </c>
      <c r="CJ18" s="31">
        <v>3.5020943529150002E-88</v>
      </c>
      <c r="CK18" s="31">
        <v>6.6784537897135405E-92</v>
      </c>
      <c r="CL18" s="31">
        <v>1.2713757337408199E-95</v>
      </c>
      <c r="CM18" s="31">
        <v>2.4164664857415699E-99</v>
      </c>
      <c r="CN18" s="31">
        <v>4.5861554894906003E-103</v>
      </c>
      <c r="CO18" s="31">
        <v>8.6920954478983295E-107</v>
      </c>
      <c r="CP18" s="31">
        <v>1.6453170106567E-110</v>
      </c>
      <c r="CQ18" s="31">
        <v>3.1107243380531501E-114</v>
      </c>
      <c r="CR18" s="31">
        <v>5.8753676567899304E-118</v>
      </c>
    </row>
    <row r="19" spans="3:96" ht="3" customHeight="1" x14ac:dyDescent="0.15">
      <c r="C19" s="30">
        <v>15</v>
      </c>
      <c r="D19" s="31">
        <v>1.3421389843182399E-27</v>
      </c>
      <c r="E19" s="31">
        <v>8.4157293015414805E-26</v>
      </c>
      <c r="F19" s="31">
        <v>5.3587838548557599E-24</v>
      </c>
      <c r="G19" s="31">
        <v>3.4125348214366202E-22</v>
      </c>
      <c r="H19" s="31">
        <v>2.17334720179464E-20</v>
      </c>
      <c r="I19" s="31">
        <v>1.38430605417E-18</v>
      </c>
      <c r="J19" s="31">
        <v>8.8185794121490799E-17</v>
      </c>
      <c r="K19" s="31">
        <v>5.6188238182350698E-15</v>
      </c>
      <c r="L19" s="31">
        <v>3.58093206227402E-13</v>
      </c>
      <c r="M19" s="31">
        <v>2.2828945796609599E-11</v>
      </c>
      <c r="N19" s="31">
        <v>1.4560334329407E-9</v>
      </c>
      <c r="O19" s="31">
        <v>9.29294598851985E-8</v>
      </c>
      <c r="P19" s="31">
        <v>5.93800108549699E-6</v>
      </c>
      <c r="Q19" s="31">
        <v>3.8032486241635098E-4</v>
      </c>
      <c r="R19" s="31">
        <v>2.4509463053522099E-2</v>
      </c>
      <c r="S19" s="31">
        <v>1.5721492151279499</v>
      </c>
      <c r="T19" s="31">
        <v>5.0241729119969401E-2</v>
      </c>
      <c r="U19" s="31">
        <v>1.5990162062571799E-3</v>
      </c>
      <c r="V19" s="31">
        <v>5.06340684909181E-5</v>
      </c>
      <c r="W19" s="31">
        <v>1.6001290351494301E-6</v>
      </c>
      <c r="X19" s="31">
        <v>5.0516827166233302E-8</v>
      </c>
      <c r="Y19" s="31">
        <v>1.5939402447473099E-9</v>
      </c>
      <c r="Z19" s="31">
        <v>5.02754285086016E-11</v>
      </c>
      <c r="AA19" s="31">
        <v>1.5854051236951999E-12</v>
      </c>
      <c r="AB19" s="31">
        <v>4.9987170884530102E-14</v>
      </c>
      <c r="AC19" s="31">
        <v>1.5759147078957701E-15</v>
      </c>
      <c r="AD19" s="31">
        <v>4.9679595283045302E-17</v>
      </c>
      <c r="AE19" s="31">
        <v>1.56604999898249E-18</v>
      </c>
      <c r="AF19" s="31">
        <v>4.9365505640386401E-20</v>
      </c>
      <c r="AG19" s="31">
        <v>1.5561021163024299E-21</v>
      </c>
      <c r="AH19" s="31">
        <v>4.9051674333251099E-23</v>
      </c>
      <c r="AI19" s="31">
        <v>1.54623129717374E-24</v>
      </c>
      <c r="AJ19" s="31">
        <v>4.8741940008472599E-26</v>
      </c>
      <c r="AK19" s="31">
        <v>1.5365303199580001E-27</v>
      </c>
      <c r="AL19" s="31">
        <v>4.8438558625707399E-29</v>
      </c>
      <c r="AM19" s="31">
        <v>1.5270542367484601E-30</v>
      </c>
      <c r="AN19" s="31">
        <v>4.8142875344555902E-32</v>
      </c>
      <c r="AO19" s="31">
        <v>1.51783588299526E-33</v>
      </c>
      <c r="AP19" s="31">
        <v>4.78556891730802E-35</v>
      </c>
      <c r="AQ19" s="31">
        <v>1.5088946017771901E-36</v>
      </c>
      <c r="AR19" s="31">
        <v>4.7577464937997099E-38</v>
      </c>
      <c r="AS19" s="31">
        <v>1.50024144865476E-39</v>
      </c>
      <c r="AT19" s="31">
        <v>4.73084622077459E-41</v>
      </c>
      <c r="AU19" s="31">
        <v>1.4918824480491199E-42</v>
      </c>
      <c r="AV19" s="31">
        <v>4.7049182404431497E-44</v>
      </c>
      <c r="AW19" s="31">
        <v>1.50684513409272E-45</v>
      </c>
      <c r="AY19" s="31">
        <v>2.1687560882258099E-63</v>
      </c>
      <c r="AZ19" s="31">
        <v>2.3812635330188499E-59</v>
      </c>
      <c r="BA19" s="31">
        <v>2.6148737430693498E-55</v>
      </c>
      <c r="BB19" s="31">
        <v>2.8714973126243601E-51</v>
      </c>
      <c r="BC19" s="31">
        <v>3.1534724890312899E-47</v>
      </c>
      <c r="BD19" s="31">
        <v>3.46340213175656E-43</v>
      </c>
      <c r="BE19" s="31">
        <v>3.8041983607894898E-39</v>
      </c>
      <c r="BF19" s="31">
        <v>4.17914364623169E-35</v>
      </c>
      <c r="BG19" s="31">
        <v>4.59198052048947E-31</v>
      </c>
      <c r="BH19" s="31">
        <v>5.0470561884083097E-27</v>
      </c>
      <c r="BI19" s="31">
        <v>5.5495859184086902E-23</v>
      </c>
      <c r="BJ19" s="31">
        <v>6.1062158119701998E-19</v>
      </c>
      <c r="BK19" s="31">
        <v>6.7264887681866198E-15</v>
      </c>
      <c r="BL19" s="31">
        <v>7.42759882140556E-11</v>
      </c>
      <c r="BM19" s="31">
        <v>8.25341415897207E-7</v>
      </c>
      <c r="BN19" s="31">
        <v>9.1293580134838605E-3</v>
      </c>
      <c r="BO19" s="31">
        <v>1.6943836603617001E-6</v>
      </c>
      <c r="BP19" s="31">
        <v>3.1308409054998602E-10</v>
      </c>
      <c r="BQ19" s="31">
        <v>5.7543324255422099E-14</v>
      </c>
      <c r="BR19" s="31">
        <v>1.05533374655935E-17</v>
      </c>
      <c r="BS19" s="31">
        <v>1.9333572920819902E-21</v>
      </c>
      <c r="BT19" s="31">
        <v>3.5396193521776801E-25</v>
      </c>
      <c r="BU19" s="31">
        <v>6.4776956137964204E-29</v>
      </c>
      <c r="BV19" s="31">
        <v>1.18511274138298E-32</v>
      </c>
      <c r="BW19" s="31">
        <v>2.1677477638777401E-36</v>
      </c>
      <c r="BX19" s="31">
        <v>3.9645231363147898E-40</v>
      </c>
      <c r="BY19" s="31">
        <v>7.2497403550663999E-44</v>
      </c>
      <c r="BZ19" s="31">
        <v>1.3256072743811099E-47</v>
      </c>
      <c r="CA19" s="31">
        <v>2.4236887212595799E-51</v>
      </c>
      <c r="CB19" s="31">
        <v>4.4311334953158798E-55</v>
      </c>
      <c r="CC19" s="31">
        <v>8.1009103921652795E-59</v>
      </c>
      <c r="CD19" s="31">
        <v>1.4809407443238499E-62</v>
      </c>
      <c r="CE19" s="31">
        <v>2.7072565755640402E-66</v>
      </c>
      <c r="CF19" s="31">
        <v>4.9489312793962098E-70</v>
      </c>
      <c r="CG19" s="31">
        <v>9.0466044411486301E-74</v>
      </c>
      <c r="CH19" s="31">
        <v>1.6536876182296801E-77</v>
      </c>
      <c r="CI19" s="31">
        <v>3.0228477224302099E-81</v>
      </c>
      <c r="CJ19" s="31">
        <v>5.5255432283507505E-85</v>
      </c>
      <c r="CK19" s="31">
        <v>1.01002103375322E-88</v>
      </c>
      <c r="CL19" s="31">
        <v>1.8462191321678199E-92</v>
      </c>
      <c r="CM19" s="31">
        <v>3.3746910494594799E-96</v>
      </c>
      <c r="CN19" s="31">
        <v>6.1685515273439097E-100</v>
      </c>
      <c r="CO19" s="31">
        <v>1.1275379612212001E-103</v>
      </c>
      <c r="CP19" s="31">
        <v>2.06100141158932E-107</v>
      </c>
      <c r="CQ19" s="31">
        <v>3.7672535715667802E-111</v>
      </c>
      <c r="CR19" s="31">
        <v>6.8866947386568704E-115</v>
      </c>
    </row>
    <row r="20" spans="3:96" ht="3" customHeight="1" x14ac:dyDescent="0.15">
      <c r="C20" s="30">
        <v>16</v>
      </c>
      <c r="D20" s="31">
        <v>1.01809603921475E-28</v>
      </c>
      <c r="E20" s="31">
        <v>5.9845627084800303E-27</v>
      </c>
      <c r="F20" s="31">
        <v>3.5599511766954598E-25</v>
      </c>
      <c r="G20" s="31">
        <v>2.1071815127658099E-23</v>
      </c>
      <c r="H20" s="31">
        <v>1.2401223148958801E-21</v>
      </c>
      <c r="I20" s="31">
        <v>7.2494722081145898E-20</v>
      </c>
      <c r="J20" s="31">
        <v>4.2041834478573603E-18</v>
      </c>
      <c r="K20" s="31">
        <v>2.4147600251092702E-16</v>
      </c>
      <c r="L20" s="31">
        <v>1.37062126247707E-14</v>
      </c>
      <c r="M20" s="31">
        <v>7.6641738582282405E-13</v>
      </c>
      <c r="N20" s="31">
        <v>4.2029870986807302E-11</v>
      </c>
      <c r="O20" s="31">
        <v>2.2448105190033699E-9</v>
      </c>
      <c r="P20" s="31">
        <v>1.15427957399084E-7</v>
      </c>
      <c r="Q20" s="31">
        <v>5.5918727686843104E-6</v>
      </c>
      <c r="R20" s="31">
        <v>2.4297048664758501E-4</v>
      </c>
      <c r="S20" s="31">
        <v>8.0460829007353105E-3</v>
      </c>
      <c r="T20" s="31">
        <v>4.99575554561028E-4</v>
      </c>
      <c r="U20" s="31">
        <v>2.3469224416276901E-5</v>
      </c>
      <c r="V20" s="31">
        <v>9.8289668161895394E-7</v>
      </c>
      <c r="W20" s="31">
        <v>3.8634696878136603E-8</v>
      </c>
      <c r="X20" s="31">
        <v>1.458652551049E-9</v>
      </c>
      <c r="Y20" s="31">
        <v>5.35578949314354E-11</v>
      </c>
      <c r="Z20" s="31">
        <v>1.92674481322352E-12</v>
      </c>
      <c r="AA20" s="31">
        <v>6.8240780290375603E-14</v>
      </c>
      <c r="AB20" s="31">
        <v>2.3873310155136099E-15</v>
      </c>
      <c r="AC20" s="31">
        <v>8.2689713778448896E-17</v>
      </c>
      <c r="AD20" s="31">
        <v>2.8406356108828201E-18</v>
      </c>
      <c r="AE20" s="31">
        <v>9.6912243946674802E-20</v>
      </c>
      <c r="AF20" s="31">
        <v>3.28690597822777E-21</v>
      </c>
      <c r="AG20" s="31">
        <v>1.1091633674459701E-22</v>
      </c>
      <c r="AH20" s="31">
        <v>3.7263953479167598E-24</v>
      </c>
      <c r="AI20" s="31">
        <v>1.24709964995684E-25</v>
      </c>
      <c r="AJ20" s="31">
        <v>4.15935294286696E-27</v>
      </c>
      <c r="AK20" s="31">
        <v>1.38300878153703E-28</v>
      </c>
      <c r="AL20" s="31">
        <v>4.5860188351696803E-30</v>
      </c>
      <c r="AM20" s="31">
        <v>1.5169649575140799E-31</v>
      </c>
      <c r="AN20" s="31">
        <v>5.0066220306102498E-33</v>
      </c>
      <c r="AO20" s="31">
        <v>1.64903882737E-34</v>
      </c>
      <c r="AP20" s="31">
        <v>5.4213805214630897E-36</v>
      </c>
      <c r="AQ20" s="31">
        <v>1.7792977020648501E-37</v>
      </c>
      <c r="AR20" s="31">
        <v>5.8305024025821099E-39</v>
      </c>
      <c r="AS20" s="31">
        <v>1.90780602187995E-40</v>
      </c>
      <c r="AT20" s="31">
        <v>6.2341876593491903E-42</v>
      </c>
      <c r="AU20" s="31">
        <v>2.03462603638186E-43</v>
      </c>
      <c r="AV20" s="31">
        <v>6.6326867882348603E-45</v>
      </c>
      <c r="AW20" s="31">
        <v>2.1943684641713102E-46</v>
      </c>
      <c r="AY20" s="31">
        <v>9.5583121224774706E-67</v>
      </c>
      <c r="AZ20" s="31">
        <v>9.8441808859317297E-63</v>
      </c>
      <c r="BA20" s="31">
        <v>1.0095433256189701E-58</v>
      </c>
      <c r="BB20" s="31">
        <v>1.03015728348616E-54</v>
      </c>
      <c r="BC20" s="31">
        <v>1.0451487029783301E-50</v>
      </c>
      <c r="BD20" s="31">
        <v>1.0532312776053401E-46</v>
      </c>
      <c r="BE20" s="31">
        <v>1.0529197573976599E-42</v>
      </c>
      <c r="BF20" s="31">
        <v>1.0425026258418E-38</v>
      </c>
      <c r="BG20" s="31">
        <v>1.0200105512460101E-34</v>
      </c>
      <c r="BH20" s="31">
        <v>9.8317919136469196E-31</v>
      </c>
      <c r="BI20" s="31">
        <v>9.2940310024225502E-27</v>
      </c>
      <c r="BJ20" s="31">
        <v>8.5567134325848595E-23</v>
      </c>
      <c r="BK20" s="31">
        <v>7.5845244658730396E-19</v>
      </c>
      <c r="BL20" s="31">
        <v>6.3340708102175598E-15</v>
      </c>
      <c r="BM20" s="31">
        <v>4.7447253035376498E-11</v>
      </c>
      <c r="BN20" s="31">
        <v>2.7082979116984401E-7</v>
      </c>
      <c r="BO20" s="31">
        <v>9.7694202982571101E-11</v>
      </c>
      <c r="BP20" s="31">
        <v>2.6649747241282401E-14</v>
      </c>
      <c r="BQ20" s="31">
        <v>6.4791017667008301E-18</v>
      </c>
      <c r="BR20" s="31">
        <v>1.47819810596279E-21</v>
      </c>
      <c r="BS20" s="31">
        <v>3.2390266298437198E-25</v>
      </c>
      <c r="BT20" s="31">
        <v>6.9018431904724302E-29</v>
      </c>
      <c r="BU20" s="31">
        <v>1.4408631085177401E-32</v>
      </c>
      <c r="BV20" s="31">
        <v>2.9612927328432999E-36</v>
      </c>
      <c r="BW20" s="31">
        <v>6.0113659193314E-40</v>
      </c>
      <c r="BX20" s="31">
        <v>1.20815072659195E-43</v>
      </c>
      <c r="BY20" s="31">
        <v>2.4081376282468802E-47</v>
      </c>
      <c r="BZ20" s="31">
        <v>4.7668160510837102E-51</v>
      </c>
      <c r="CA20" s="31">
        <v>9.3801413379409206E-55</v>
      </c>
      <c r="CB20" s="31">
        <v>1.8364486570082402E-58</v>
      </c>
      <c r="CC20" s="31">
        <v>3.5795011922394901E-62</v>
      </c>
      <c r="CD20" s="31">
        <v>6.9498340305167103E-66</v>
      </c>
      <c r="CE20" s="31">
        <v>1.34470903042562E-69</v>
      </c>
      <c r="CF20" s="31">
        <v>2.59385972889059E-73</v>
      </c>
      <c r="CG20" s="31">
        <v>4.9896058023269599E-77</v>
      </c>
      <c r="CH20" s="31">
        <v>9.5742497700945291E-81</v>
      </c>
      <c r="CI20" s="31">
        <v>1.83300159044714E-84</v>
      </c>
      <c r="CJ20" s="31">
        <v>3.5020943496971503E-88</v>
      </c>
      <c r="CK20" s="31">
        <v>6.6784537800282106E-92</v>
      </c>
      <c r="CL20" s="31">
        <v>1.2713757319946601E-95</v>
      </c>
      <c r="CM20" s="31">
        <v>2.41646648198914E-99</v>
      </c>
      <c r="CN20" s="31">
        <v>4.58615548327963E-103</v>
      </c>
      <c r="CO20" s="31">
        <v>8.6920954476255405E-107</v>
      </c>
      <c r="CP20" s="31">
        <v>1.64531701229881E-110</v>
      </c>
      <c r="CQ20" s="31">
        <v>3.1107243412305499E-114</v>
      </c>
      <c r="CR20" s="31">
        <v>5.8753676568727702E-118</v>
      </c>
    </row>
    <row r="21" spans="3:96" ht="3" customHeight="1" x14ac:dyDescent="0.15">
      <c r="C21" s="30">
        <v>17</v>
      </c>
      <c r="D21" s="31">
        <v>4.1160148613267E-30</v>
      </c>
      <c r="E21" s="31">
        <v>2.2768540589225299E-28</v>
      </c>
      <c r="F21" s="31">
        <v>1.2707146822445799E-26</v>
      </c>
      <c r="G21" s="31">
        <v>7.0260378681348196E-25</v>
      </c>
      <c r="H21" s="31">
        <v>3.8432900099559699E-23</v>
      </c>
      <c r="I21" s="31">
        <v>2.0761489638286201E-21</v>
      </c>
      <c r="J21" s="31">
        <v>1.10509585198861E-19</v>
      </c>
      <c r="K21" s="31">
        <v>5.7790717006406202E-18</v>
      </c>
      <c r="L21" s="31">
        <v>2.95760180324459E-16</v>
      </c>
      <c r="M21" s="31">
        <v>1.4733732213632899E-14</v>
      </c>
      <c r="N21" s="31">
        <v>7.08976668871003E-13</v>
      </c>
      <c r="O21" s="31">
        <v>3.2571213996139503E-11</v>
      </c>
      <c r="P21" s="31">
        <v>1.4017434310932899E-9</v>
      </c>
      <c r="Q21" s="31">
        <v>5.45969384912009E-8</v>
      </c>
      <c r="R21" s="31">
        <v>1.7871550186789E-6</v>
      </c>
      <c r="S21" s="31">
        <v>3.9488424449139198E-5</v>
      </c>
      <c r="T21" s="31">
        <v>3.6666401789785099E-6</v>
      </c>
      <c r="U21" s="31">
        <v>2.2837606912069099E-7</v>
      </c>
      <c r="V21" s="31">
        <v>1.18987665601665E-8</v>
      </c>
      <c r="W21" s="31">
        <v>5.5920880248431703E-10</v>
      </c>
      <c r="X21" s="31">
        <v>2.4563199714906401E-11</v>
      </c>
      <c r="Y21" s="31">
        <v>1.0284861247659E-12</v>
      </c>
      <c r="Z21" s="31">
        <v>4.1551490675263503E-14</v>
      </c>
      <c r="AA21" s="31">
        <v>1.6328021954960701E-15</v>
      </c>
      <c r="AB21" s="31">
        <v>6.2757420302828298E-17</v>
      </c>
      <c r="AC21" s="31">
        <v>2.3688587791195499E-18</v>
      </c>
      <c r="AD21" s="31">
        <v>8.8078782574892402E-20</v>
      </c>
      <c r="AE21" s="31">
        <v>3.2334917774834301E-21</v>
      </c>
      <c r="AF21" s="31">
        <v>1.17417665444785E-22</v>
      </c>
      <c r="AG21" s="31">
        <v>4.2236716000496302E-24</v>
      </c>
      <c r="AH21" s="31">
        <v>1.5068031331884599E-25</v>
      </c>
      <c r="AI21" s="31">
        <v>5.33649592160175E-27</v>
      </c>
      <c r="AJ21" s="31">
        <v>1.87776843930448E-28</v>
      </c>
      <c r="AK21" s="31">
        <v>6.5691798806185399E-30</v>
      </c>
      <c r="AL21" s="31">
        <v>2.28620931640498E-31</v>
      </c>
      <c r="AM21" s="31">
        <v>7.9190463407588195E-33</v>
      </c>
      <c r="AN21" s="31">
        <v>2.7312952084510299E-34</v>
      </c>
      <c r="AO21" s="31">
        <v>9.3835177866796903E-36</v>
      </c>
      <c r="AP21" s="31">
        <v>3.2122260352040301E-37</v>
      </c>
      <c r="AQ21" s="31">
        <v>1.0960110333787699E-38</v>
      </c>
      <c r="AR21" s="31">
        <v>3.7282306196993396E-40</v>
      </c>
      <c r="AS21" s="31">
        <v>1.26464298411492E-41</v>
      </c>
      <c r="AT21" s="31">
        <v>4.2785658525898196E-43</v>
      </c>
      <c r="AU21" s="31">
        <v>1.44401707693967E-44</v>
      </c>
      <c r="AV21" s="31">
        <v>4.8625618579408902E-46</v>
      </c>
      <c r="AW21" s="31">
        <v>1.66084243543671E-47</v>
      </c>
      <c r="AY21" s="31">
        <v>2.2394286251959501E-70</v>
      </c>
      <c r="AZ21" s="31">
        <v>2.17204019213374E-66</v>
      </c>
      <c r="BA21" s="31">
        <v>2.0897005556521302E-62</v>
      </c>
      <c r="BB21" s="31">
        <v>1.99178672101891E-58</v>
      </c>
      <c r="BC21" s="31">
        <v>1.8781500607251901E-54</v>
      </c>
      <c r="BD21" s="31">
        <v>1.7489568177945799E-50</v>
      </c>
      <c r="BE21" s="31">
        <v>1.6047701596721999E-46</v>
      </c>
      <c r="BF21" s="31">
        <v>1.44664636968439E-42</v>
      </c>
      <c r="BG21" s="31">
        <v>1.27624694500735E-38</v>
      </c>
      <c r="BH21" s="31">
        <v>1.09596820921497E-34</v>
      </c>
      <c r="BI21" s="31">
        <v>9.0908949479140604E-31</v>
      </c>
      <c r="BJ21" s="31">
        <v>7.1994025403076505E-27</v>
      </c>
      <c r="BK21" s="31">
        <v>5.34088263470093E-23</v>
      </c>
      <c r="BL21" s="31">
        <v>3.5857000234388498E-19</v>
      </c>
      <c r="BM21" s="31">
        <v>2.0227865997752098E-15</v>
      </c>
      <c r="BN21" s="31">
        <v>7.6960454129206192E-12</v>
      </c>
      <c r="BO21" s="31">
        <v>4.1552386115012996E-15</v>
      </c>
      <c r="BP21" s="31">
        <v>1.5032707334990399E-18</v>
      </c>
      <c r="BQ21" s="31">
        <v>4.5476261370989603E-22</v>
      </c>
      <c r="BR21" s="31">
        <v>1.2407023644512801E-25</v>
      </c>
      <c r="BS21" s="31">
        <v>3.1632766732557297E-29</v>
      </c>
      <c r="BT21" s="31">
        <v>7.6873092189809603E-33</v>
      </c>
      <c r="BU21" s="31">
        <v>1.8024408149108501E-36</v>
      </c>
      <c r="BV21" s="31">
        <v>4.1104292899767298E-40</v>
      </c>
      <c r="BW21" s="31">
        <v>9.1681632479462192E-44</v>
      </c>
      <c r="BX21" s="31">
        <v>2.0082001148185599E-47</v>
      </c>
      <c r="BY21" s="31">
        <v>4.3328961816941303E-51</v>
      </c>
      <c r="BZ21" s="31">
        <v>9.2301273644801094E-55</v>
      </c>
      <c r="CA21" s="31">
        <v>1.9448628250604599E-58</v>
      </c>
      <c r="CB21" s="31">
        <v>4.0593505766729E-62</v>
      </c>
      <c r="CC21" s="31">
        <v>8.4028298733774795E-66</v>
      </c>
      <c r="CD21" s="31">
        <v>1.7267123612148201E-69</v>
      </c>
      <c r="CE21" s="31">
        <v>3.5252750895830202E-73</v>
      </c>
      <c r="CF21" s="31">
        <v>7.15553172016848E-77</v>
      </c>
      <c r="CG21" s="31">
        <v>1.44483854959146E-80</v>
      </c>
      <c r="CH21" s="31">
        <v>2.9036329664876201E-84</v>
      </c>
      <c r="CI21" s="31">
        <v>5.8102660954082297E-88</v>
      </c>
      <c r="CJ21" s="31">
        <v>1.15809647067355E-91</v>
      </c>
      <c r="CK21" s="31">
        <v>2.3000116520503499E-95</v>
      </c>
      <c r="CL21" s="31">
        <v>4.5527836404651697E-99</v>
      </c>
      <c r="CM21" s="31">
        <v>8.9845497603260105E-103</v>
      </c>
      <c r="CN21" s="31">
        <v>1.76801648650702E-106</v>
      </c>
      <c r="CO21" s="31">
        <v>3.4700426211828002E-110</v>
      </c>
      <c r="CP21" s="31">
        <v>6.7939220359379098E-114</v>
      </c>
      <c r="CQ21" s="31">
        <v>1.3271329841726001E-117</v>
      </c>
      <c r="CR21" s="31">
        <v>2.5871567495730798E-121</v>
      </c>
    </row>
    <row r="22" spans="3:96" ht="3" customHeight="1" x14ac:dyDescent="0.15">
      <c r="C22" s="30">
        <v>18</v>
      </c>
      <c r="D22" s="31">
        <v>6.5496568219720005E-32</v>
      </c>
      <c r="E22" s="31">
        <v>3.53312382473427E-30</v>
      </c>
      <c r="F22" s="31">
        <v>1.92175174869565E-28</v>
      </c>
      <c r="G22" s="31">
        <v>1.03396522659227E-26</v>
      </c>
      <c r="H22" s="31">
        <v>5.4932301329415696E-25</v>
      </c>
      <c r="I22" s="31">
        <v>2.8754911783658598E-23</v>
      </c>
      <c r="J22" s="31">
        <v>1.4788706479055199E-21</v>
      </c>
      <c r="K22" s="31">
        <v>7.4448551819992499E-20</v>
      </c>
      <c r="L22" s="31">
        <v>3.6498432184846899E-18</v>
      </c>
      <c r="M22" s="31">
        <v>1.7300270602771801E-16</v>
      </c>
      <c r="N22" s="31">
        <v>7.8444497182738697E-15</v>
      </c>
      <c r="O22" s="31">
        <v>3.3461431389576898E-13</v>
      </c>
      <c r="P22" s="31">
        <v>1.30528696878687E-11</v>
      </c>
      <c r="Q22" s="31">
        <v>4.4153576486056998E-10</v>
      </c>
      <c r="R22" s="31">
        <v>1.15666505627926E-8</v>
      </c>
      <c r="S22" s="31">
        <v>1.9098916920565999E-7</v>
      </c>
      <c r="T22" s="31">
        <v>2.3665288088331699E-8</v>
      </c>
      <c r="U22" s="31">
        <v>1.8401897131845599E-9</v>
      </c>
      <c r="V22" s="31">
        <v>1.14813409506133E-10</v>
      </c>
      <c r="W22" s="31">
        <v>6.2818381478901203E-12</v>
      </c>
      <c r="X22" s="31">
        <v>3.1474211042869601E-13</v>
      </c>
      <c r="Y22" s="31">
        <v>1.4801208990862101E-14</v>
      </c>
      <c r="Z22" s="31">
        <v>6.6347132442007499E-16</v>
      </c>
      <c r="AA22" s="31">
        <v>2.8643687735013999E-17</v>
      </c>
      <c r="AB22" s="31">
        <v>1.19974482745818E-18</v>
      </c>
      <c r="AC22" s="31">
        <v>4.9014519776241701E-20</v>
      </c>
      <c r="AD22" s="31">
        <v>1.9610576206401399E-21</v>
      </c>
      <c r="AE22" s="31">
        <v>7.7080285266769999E-23</v>
      </c>
      <c r="AF22" s="31">
        <v>2.9837095372232902E-24</v>
      </c>
      <c r="AG22" s="31">
        <v>1.1397063133713001E-25</v>
      </c>
      <c r="AH22" s="31">
        <v>4.3028586793482403E-27</v>
      </c>
      <c r="AI22" s="31">
        <v>1.6077988614613801E-28</v>
      </c>
      <c r="AJ22" s="31">
        <v>5.9525697130957999E-30</v>
      </c>
      <c r="AK22" s="31">
        <v>2.1856850006432299E-31</v>
      </c>
      <c r="AL22" s="31">
        <v>7.96585694066112E-33</v>
      </c>
      <c r="AM22" s="31">
        <v>2.8836433882591699E-34</v>
      </c>
      <c r="AN22" s="31">
        <v>1.03747234204118E-35</v>
      </c>
      <c r="AO22" s="31">
        <v>3.7116387917896401E-37</v>
      </c>
      <c r="AP22" s="31">
        <v>1.32101978936156E-38</v>
      </c>
      <c r="AQ22" s="31">
        <v>4.6793335869831803E-40</v>
      </c>
      <c r="AR22" s="31">
        <v>1.65023708602679E-41</v>
      </c>
      <c r="AS22" s="31">
        <v>5.7960992047081502E-43</v>
      </c>
      <c r="AT22" s="31">
        <v>2.02804314444835E-44</v>
      </c>
      <c r="AU22" s="31">
        <v>7.0710282051684206E-46</v>
      </c>
      <c r="AV22" s="31">
        <v>2.4572955854687901E-47</v>
      </c>
      <c r="AW22" s="31">
        <v>8.6574039809027293E-49</v>
      </c>
      <c r="AY22" s="31">
        <v>1.6771929531691799E-74</v>
      </c>
      <c r="AZ22" s="31">
        <v>1.6136890560200501E-70</v>
      </c>
      <c r="BA22" s="31">
        <v>1.53836321733129E-66</v>
      </c>
      <c r="BB22" s="31">
        <v>1.4509306152422299E-62</v>
      </c>
      <c r="BC22" s="31">
        <v>1.35152934324898E-58</v>
      </c>
      <c r="BD22" s="31">
        <v>1.2406059479533001E-54</v>
      </c>
      <c r="BE22" s="31">
        <v>1.1189908135491699E-50</v>
      </c>
      <c r="BF22" s="31">
        <v>9.8798669770360099E-47</v>
      </c>
      <c r="BG22" s="31">
        <v>8.4947260055629006E-43</v>
      </c>
      <c r="BH22" s="31">
        <v>7.0602587026821198E-39</v>
      </c>
      <c r="BI22" s="31">
        <v>5.6106705820910502E-35</v>
      </c>
      <c r="BJ22" s="31">
        <v>4.1903626685017803E-31</v>
      </c>
      <c r="BK22" s="31">
        <v>2.8562116552254501E-27</v>
      </c>
      <c r="BL22" s="31">
        <v>1.68087255950225E-23</v>
      </c>
      <c r="BM22" s="31">
        <v>7.5838398274911799E-20</v>
      </c>
      <c r="BN22" s="31">
        <v>2.1530102924760301E-16</v>
      </c>
      <c r="BO22" s="31">
        <v>1.5533563832004599E-19</v>
      </c>
      <c r="BP22" s="31">
        <v>7.0190773341370998E-23</v>
      </c>
      <c r="BQ22" s="31">
        <v>2.54341084500629E-26</v>
      </c>
      <c r="BR22" s="31">
        <v>8.0797302457964196E-30</v>
      </c>
      <c r="BS22" s="31">
        <v>2.3500697394448701E-33</v>
      </c>
      <c r="BT22" s="31">
        <v>6.4149453461442502E-37</v>
      </c>
      <c r="BU22" s="31">
        <v>1.66899752792225E-40</v>
      </c>
      <c r="BV22" s="31">
        <v>4.1819277279151901E-44</v>
      </c>
      <c r="BW22" s="31">
        <v>1.01655810677031E-47</v>
      </c>
      <c r="BX22" s="31">
        <v>2.4101777261029601E-51</v>
      </c>
      <c r="BY22" s="31">
        <v>5.59607346377396E-55</v>
      </c>
      <c r="BZ22" s="31">
        <v>1.27642292837183E-58</v>
      </c>
      <c r="CA22" s="31">
        <v>2.8671923050791102E-62</v>
      </c>
      <c r="CB22" s="31">
        <v>6.3552689645285203E-66</v>
      </c>
      <c r="CC22" s="31">
        <v>1.3922947208839599E-69</v>
      </c>
      <c r="CD22" s="31">
        <v>3.0187828485286598E-73</v>
      </c>
      <c r="CE22" s="31">
        <v>6.4852105157848803E-77</v>
      </c>
      <c r="CF22" s="31">
        <v>1.38172076591504E-80</v>
      </c>
      <c r="CG22" s="31">
        <v>2.9219467170023302E-84</v>
      </c>
      <c r="CH22" s="31">
        <v>6.1373738066591001E-88</v>
      </c>
      <c r="CI22" s="31">
        <v>1.2811887304529099E-91</v>
      </c>
      <c r="CJ22" s="31">
        <v>2.6594529020563502E-95</v>
      </c>
      <c r="CK22" s="31">
        <v>5.49187326484906E-99</v>
      </c>
      <c r="CL22" s="31">
        <v>1.12868936615744E-102</v>
      </c>
      <c r="CM22" s="31">
        <v>2.3094616100538302E-106</v>
      </c>
      <c r="CN22" s="31">
        <v>4.7061849501133199E-110</v>
      </c>
      <c r="CO22" s="31">
        <v>9.5537527603053495E-114</v>
      </c>
      <c r="CP22" s="31">
        <v>1.9325818677315E-117</v>
      </c>
      <c r="CQ22" s="31">
        <v>3.8963844310310999E-121</v>
      </c>
      <c r="CR22" s="31">
        <v>7.8321444117472696E-125</v>
      </c>
    </row>
    <row r="23" spans="3:96" ht="3" customHeight="1" x14ac:dyDescent="0.15">
      <c r="C23" s="30">
        <v>19</v>
      </c>
      <c r="D23" s="31">
        <v>7.4446661115941703E-34</v>
      </c>
      <c r="E23" s="31">
        <v>3.9474552280975299E-32</v>
      </c>
      <c r="F23" s="31">
        <v>2.11023202882603E-30</v>
      </c>
      <c r="G23" s="31">
        <v>1.1147531743128199E-28</v>
      </c>
      <c r="H23" s="31">
        <v>5.8080019752883903E-27</v>
      </c>
      <c r="I23" s="31">
        <v>2.9772730692692599E-25</v>
      </c>
      <c r="J23" s="31">
        <v>1.4968580879838099E-23</v>
      </c>
      <c r="K23" s="31">
        <v>7.34983011451756E-22</v>
      </c>
      <c r="L23" s="31">
        <v>3.5041069473446397E-20</v>
      </c>
      <c r="M23" s="31">
        <v>1.60860211893015E-18</v>
      </c>
      <c r="N23" s="31">
        <v>7.0212036856081798E-17</v>
      </c>
      <c r="O23" s="31">
        <v>2.8552387568076799E-15</v>
      </c>
      <c r="P23" s="31">
        <v>1.04383981726264E-13</v>
      </c>
      <c r="Q23" s="31">
        <v>3.19638592441509E-12</v>
      </c>
      <c r="R23" s="31">
        <v>6.9716331636940395E-11</v>
      </c>
      <c r="S23" s="31">
        <v>9.1831552664223901E-10</v>
      </c>
      <c r="T23" s="31">
        <v>1.4229133183182299E-10</v>
      </c>
      <c r="U23" s="31">
        <v>1.32784603276018E-11</v>
      </c>
      <c r="V23" s="31">
        <v>9.6591165145237104E-13</v>
      </c>
      <c r="W23" s="31">
        <v>6.0335069210158903E-14</v>
      </c>
      <c r="X23" s="31">
        <v>3.3969226555019698E-15</v>
      </c>
      <c r="Y23" s="31">
        <v>1.77291818641145E-16</v>
      </c>
      <c r="Z23" s="31">
        <v>8.7325868090291295E-18</v>
      </c>
      <c r="AA23" s="31">
        <v>4.1088141013904299E-19</v>
      </c>
      <c r="AB23" s="31">
        <v>1.86276865233998E-20</v>
      </c>
      <c r="AC23" s="31">
        <v>8.18915441297057E-22</v>
      </c>
      <c r="AD23" s="31">
        <v>3.5080246594310302E-23</v>
      </c>
      <c r="AE23" s="31">
        <v>1.4698397741191501E-24</v>
      </c>
      <c r="AF23" s="31">
        <v>6.0417781882558604E-26</v>
      </c>
      <c r="AG23" s="31">
        <v>2.4423097812751298E-27</v>
      </c>
      <c r="AH23" s="31">
        <v>9.7284170426522299E-29</v>
      </c>
      <c r="AI23" s="31">
        <v>3.8247841813795799E-30</v>
      </c>
      <c r="AJ23" s="31">
        <v>1.48627071122491E-31</v>
      </c>
      <c r="AK23" s="31">
        <v>5.71513488530712E-33</v>
      </c>
      <c r="AL23" s="31">
        <v>2.17685817920625E-34</v>
      </c>
      <c r="AM23" s="31">
        <v>8.2202712397571601E-36</v>
      </c>
      <c r="AN23" s="31">
        <v>3.0797975580690002E-37</v>
      </c>
      <c r="AO23" s="31">
        <v>1.1455778048427699E-38</v>
      </c>
      <c r="AP23" s="31">
        <v>4.2329701282966496E-40</v>
      </c>
      <c r="AQ23" s="31">
        <v>1.5545567519137E-41</v>
      </c>
      <c r="AR23" s="31">
        <v>5.6768372050812796E-43</v>
      </c>
      <c r="AS23" s="31">
        <v>2.06215459226542E-44</v>
      </c>
      <c r="AT23" s="31">
        <v>7.4543372819220895E-46</v>
      </c>
      <c r="AU23" s="31">
        <v>2.6823297093117602E-47</v>
      </c>
      <c r="AV23" s="31">
        <v>9.6108948008948404E-49</v>
      </c>
      <c r="AW23" s="31">
        <v>3.4896480325380499E-50</v>
      </c>
      <c r="AY23" s="31">
        <v>9.0100655209858994E-79</v>
      </c>
      <c r="AZ23" s="31">
        <v>8.6429296824750199E-75</v>
      </c>
      <c r="BA23" s="31">
        <v>8.2110288970395094E-71</v>
      </c>
      <c r="BB23" s="31">
        <v>7.7131599653686497E-67</v>
      </c>
      <c r="BC23" s="31">
        <v>7.15054855447188E-63</v>
      </c>
      <c r="BD23" s="31">
        <v>6.5262235935893104E-59</v>
      </c>
      <c r="BE23" s="31">
        <v>5.8454528668150001E-55</v>
      </c>
      <c r="BF23" s="31">
        <v>5.1162574590745603E-51</v>
      </c>
      <c r="BG23" s="31">
        <v>4.3500211544176198E-47</v>
      </c>
      <c r="BH23" s="31">
        <v>3.5622184487342901E-43</v>
      </c>
      <c r="BI23" s="31">
        <v>2.7732998463968101E-39</v>
      </c>
      <c r="BJ23" s="31">
        <v>2.0098047621590199E-35</v>
      </c>
      <c r="BK23" s="31">
        <v>1.30583886366074E-31</v>
      </c>
      <c r="BL23" s="31">
        <v>7.0519086530706297E-28</v>
      </c>
      <c r="BM23" s="31">
        <v>2.6465479907079501E-24</v>
      </c>
      <c r="BN23" s="31">
        <v>5.9818350025624E-21</v>
      </c>
      <c r="BO23" s="31">
        <v>5.4069321041945103E-24</v>
      </c>
      <c r="BP23" s="31">
        <v>2.9339087676544298E-27</v>
      </c>
      <c r="BQ23" s="31">
        <v>1.2398901816249199E-30</v>
      </c>
      <c r="BR23" s="31">
        <v>4.4977266146943899E-34</v>
      </c>
      <c r="BS23" s="31">
        <v>1.4702499231276999E-37</v>
      </c>
      <c r="BT23" s="31">
        <v>4.4546747663659702E-41</v>
      </c>
      <c r="BU23" s="31">
        <v>1.27365122443484E-44</v>
      </c>
      <c r="BV23" s="31">
        <v>3.4783583361417803E-48</v>
      </c>
      <c r="BW23" s="31">
        <v>9.1525945321280696E-52</v>
      </c>
      <c r="BX23" s="31">
        <v>2.3352533629141999E-55</v>
      </c>
      <c r="BY23" s="31">
        <v>5.8056761703109601E-59</v>
      </c>
      <c r="BZ23" s="31">
        <v>1.41170321447825E-62</v>
      </c>
      <c r="CA23" s="31">
        <v>3.36752796053211E-66</v>
      </c>
      <c r="CB23" s="31">
        <v>7.8997129924120402E-70</v>
      </c>
      <c r="CC23" s="31">
        <v>1.8260344958027801E-73</v>
      </c>
      <c r="CD23" s="31">
        <v>4.1660342160942097E-77</v>
      </c>
      <c r="CE23" s="31">
        <v>9.3941259488553809E-81</v>
      </c>
      <c r="CF23" s="31">
        <v>2.0961455334690501E-84</v>
      </c>
      <c r="CG23" s="31">
        <v>4.6329313946377998E-88</v>
      </c>
      <c r="CH23" s="31">
        <v>1.01516646235674E-91</v>
      </c>
      <c r="CI23" s="31">
        <v>2.20695510920714E-95</v>
      </c>
      <c r="CJ23" s="31">
        <v>4.7633354359768201E-99</v>
      </c>
      <c r="CK23" s="31">
        <v>1.0212738596623801E-102</v>
      </c>
      <c r="CL23" s="31">
        <v>2.17625286156176E-106</v>
      </c>
      <c r="CM23" s="31">
        <v>4.6111623262782699E-110</v>
      </c>
      <c r="CN23" s="31">
        <v>9.7190074749346395E-114</v>
      </c>
      <c r="CO23" s="31">
        <v>2.0384594142755801E-117</v>
      </c>
      <c r="CP23" s="31">
        <v>4.2559174497254904E-121</v>
      </c>
      <c r="CQ23" s="31">
        <v>8.8475660236540501E-125</v>
      </c>
      <c r="CR23" s="31">
        <v>1.83212521084245E-128</v>
      </c>
    </row>
    <row r="24" spans="3:96" ht="3" customHeight="1" x14ac:dyDescent="0.15">
      <c r="C24" s="30">
        <v>20</v>
      </c>
      <c r="D24" s="31">
        <v>7.0613136892559793E-36</v>
      </c>
      <c r="E24" s="31">
        <v>3.6944509863391499E-34</v>
      </c>
      <c r="F24" s="31">
        <v>1.9488308991434301E-32</v>
      </c>
      <c r="G24" s="31">
        <v>1.0150500393679701E-30</v>
      </c>
      <c r="H24" s="31">
        <v>5.2094842925154602E-29</v>
      </c>
      <c r="I24" s="31">
        <v>2.6276262094190501E-27</v>
      </c>
      <c r="J24" s="31">
        <v>1.29812174357391E-25</v>
      </c>
      <c r="K24" s="31">
        <v>6.2526787836791104E-24</v>
      </c>
      <c r="L24" s="31">
        <v>2.9178470592113502E-22</v>
      </c>
      <c r="M24" s="31">
        <v>1.3071387394828599E-20</v>
      </c>
      <c r="N24" s="31">
        <v>5.5432701616976203E-19</v>
      </c>
      <c r="O24" s="31">
        <v>2.1749369324698699E-17</v>
      </c>
      <c r="P24" s="31">
        <v>7.5757598219793501E-16</v>
      </c>
      <c r="Q24" s="31">
        <v>2.1505640824470999E-14</v>
      </c>
      <c r="R24" s="31">
        <v>4.0170174668579298E-13</v>
      </c>
      <c r="S24" s="31">
        <v>4.4031575067080601E-12</v>
      </c>
      <c r="T24" s="31">
        <v>8.1823298555348897E-13</v>
      </c>
      <c r="U24" s="31">
        <v>8.9106856702416703E-14</v>
      </c>
      <c r="V24" s="31">
        <v>7.4073963071019005E-15</v>
      </c>
      <c r="W24" s="31">
        <v>5.2032369556432296E-16</v>
      </c>
      <c r="X24" s="31">
        <v>3.2529603777430499E-17</v>
      </c>
      <c r="Y24" s="31">
        <v>1.8662264887998202E-18</v>
      </c>
      <c r="Z24" s="31">
        <v>1.00204330900802E-19</v>
      </c>
      <c r="AA24" s="31">
        <v>5.1039784778964103E-21</v>
      </c>
      <c r="AB24" s="31">
        <v>2.4902268854235298E-22</v>
      </c>
      <c r="AC24" s="31">
        <v>1.17221006890276E-23</v>
      </c>
      <c r="AD24" s="31">
        <v>5.35305997310398E-25</v>
      </c>
      <c r="AE24" s="31">
        <v>2.3817897558586701E-26</v>
      </c>
      <c r="AF24" s="31">
        <v>1.03611072116362E-27</v>
      </c>
      <c r="AG24" s="31">
        <v>4.4190138062244299E-29</v>
      </c>
      <c r="AH24" s="31">
        <v>1.8520868640202401E-30</v>
      </c>
      <c r="AI24" s="31">
        <v>7.6427202164442499E-32</v>
      </c>
      <c r="AJ24" s="31">
        <v>3.1101957904150101E-33</v>
      </c>
      <c r="AK24" s="31">
        <v>1.24990864807686E-34</v>
      </c>
      <c r="AL24" s="31">
        <v>4.9662926263648599E-36</v>
      </c>
      <c r="AM24" s="31">
        <v>1.9529587734556199E-37</v>
      </c>
      <c r="AN24" s="31">
        <v>7.6075783196173704E-39</v>
      </c>
      <c r="AO24" s="31">
        <v>2.93785509788873E-40</v>
      </c>
      <c r="AP24" s="31">
        <v>1.1254926643827199E-41</v>
      </c>
      <c r="AQ24" s="31">
        <v>4.2800322499316699E-43</v>
      </c>
      <c r="AR24" s="31">
        <v>1.6165091739589001E-44</v>
      </c>
      <c r="AS24" s="31">
        <v>6.0666067437433701E-46</v>
      </c>
      <c r="AT24" s="31">
        <v>2.2632802818939401E-47</v>
      </c>
      <c r="AU24" s="31">
        <v>8.3970224489425803E-49</v>
      </c>
      <c r="AV24" s="31">
        <v>3.0993124922074899E-50</v>
      </c>
      <c r="AW24" s="31">
        <v>1.1587913132267E-51</v>
      </c>
      <c r="AY24" s="31">
        <v>4.1015274487769697E-83</v>
      </c>
      <c r="AZ24" s="31">
        <v>3.9284404568392002E-79</v>
      </c>
      <c r="BA24" s="31">
        <v>3.72556694465224E-75</v>
      </c>
      <c r="BB24" s="31">
        <v>3.4924177722830301E-71</v>
      </c>
      <c r="BC24" s="31">
        <v>3.2296535642642501E-67</v>
      </c>
      <c r="BD24" s="31">
        <v>2.93879051039831E-63</v>
      </c>
      <c r="BE24" s="31">
        <v>2.6224073635179002E-59</v>
      </c>
      <c r="BF24" s="31">
        <v>2.28439152893456E-55</v>
      </c>
      <c r="BG24" s="31">
        <v>1.9302332666091999E-51</v>
      </c>
      <c r="BH24" s="31">
        <v>1.5673813719751701E-47</v>
      </c>
      <c r="BI24" s="31">
        <v>1.20568139375384E-43</v>
      </c>
      <c r="BJ24" s="31">
        <v>8.5793148302191499E-40</v>
      </c>
      <c r="BK24" s="31">
        <v>5.40616200552647E-36</v>
      </c>
      <c r="BL24" s="31">
        <v>2.7492419930377002E-32</v>
      </c>
      <c r="BM24" s="31">
        <v>8.8244669870644398E-29</v>
      </c>
      <c r="BN24" s="31">
        <v>1.6557068809615299E-25</v>
      </c>
      <c r="BO24" s="31">
        <v>1.7990681777959899E-28</v>
      </c>
      <c r="BP24" s="31">
        <v>1.14011050138287E-31</v>
      </c>
      <c r="BQ24" s="31">
        <v>5.5083460637083596E-35</v>
      </c>
      <c r="BR24" s="31">
        <v>2.2475812028739801E-38</v>
      </c>
      <c r="BS24" s="31">
        <v>8.1598082804547298E-42</v>
      </c>
      <c r="BT24" s="31">
        <v>2.7179800080876299E-45</v>
      </c>
      <c r="BU24" s="31">
        <v>8.4721962680635496E-49</v>
      </c>
      <c r="BV24" s="31">
        <v>2.5050013026415501E-52</v>
      </c>
      <c r="BW24" s="31">
        <v>7.0941320059993197E-56</v>
      </c>
      <c r="BX24" s="31">
        <v>1.93822899101591E-59</v>
      </c>
      <c r="BY24" s="31">
        <v>5.1371657767823196E-63</v>
      </c>
      <c r="BZ24" s="31">
        <v>1.32657705082237E-66</v>
      </c>
      <c r="CA24" s="31">
        <v>3.3491215645088097E-70</v>
      </c>
      <c r="CB24" s="31">
        <v>8.2896395645738697E-74</v>
      </c>
      <c r="CC24" s="31">
        <v>2.0162685633246401E-77</v>
      </c>
      <c r="CD24" s="31">
        <v>4.8284078595768399E-81</v>
      </c>
      <c r="CE24" s="31">
        <v>1.1402647541307501E-84</v>
      </c>
      <c r="CF24" s="31">
        <v>2.6592054206841702E-88</v>
      </c>
      <c r="CG24" s="31">
        <v>6.1313446445563899E-92</v>
      </c>
      <c r="CH24" s="31">
        <v>1.3991390558775301E-95</v>
      </c>
      <c r="CI24" s="31">
        <v>3.16266739713929E-99</v>
      </c>
      <c r="CJ24" s="31">
        <v>7.08715484345765E-103</v>
      </c>
      <c r="CK24" s="31">
        <v>1.57548429463694E-106</v>
      </c>
      <c r="CL24" s="31">
        <v>3.4765133013896301E-110</v>
      </c>
      <c r="CM24" s="31">
        <v>7.6189691091004998E-114</v>
      </c>
      <c r="CN24" s="31">
        <v>1.6591319998468699E-117</v>
      </c>
      <c r="CO24" s="31">
        <v>3.59158770524286E-121</v>
      </c>
      <c r="CP24" s="31">
        <v>7.7318347927404503E-125</v>
      </c>
      <c r="CQ24" s="31">
        <v>1.6558564744907401E-128</v>
      </c>
      <c r="CR24" s="31">
        <v>3.5293290610755103E-132</v>
      </c>
    </row>
    <row r="25" spans="3:96" ht="3" customHeight="1" x14ac:dyDescent="0.15">
      <c r="C25" s="30">
        <v>21</v>
      </c>
      <c r="D25" s="31">
        <v>5.9708579204878003E-38</v>
      </c>
      <c r="E25" s="31">
        <v>3.0895900892035197E-36</v>
      </c>
      <c r="F25" s="31">
        <v>1.61208324004704E-34</v>
      </c>
      <c r="G25" s="31">
        <v>8.2997331516163797E-33</v>
      </c>
      <c r="H25" s="31">
        <v>4.2071242975029604E-31</v>
      </c>
      <c r="I25" s="31">
        <v>2.0938923675681E-29</v>
      </c>
      <c r="J25" s="31">
        <v>1.01954475794441E-27</v>
      </c>
      <c r="K25" s="31">
        <v>4.8332239147434199E-26</v>
      </c>
      <c r="L25" s="31">
        <v>2.2157351827003199E-24</v>
      </c>
      <c r="M25" s="31">
        <v>9.7273562392638104E-23</v>
      </c>
      <c r="N25" s="31">
        <v>4.0284250839951999E-21</v>
      </c>
      <c r="O25" s="31">
        <v>1.5351059075013699E-19</v>
      </c>
      <c r="P25" s="31">
        <v>5.1427151757475801E-18</v>
      </c>
      <c r="Q25" s="31">
        <v>1.3736014230411901E-16</v>
      </c>
      <c r="R25" s="31">
        <v>2.2441472754601399E-15</v>
      </c>
      <c r="S25" s="31">
        <v>2.1081966409551701E-14</v>
      </c>
      <c r="T25" s="31">
        <v>4.5637130225631002E-15</v>
      </c>
      <c r="U25" s="31">
        <v>5.6804411078598601E-16</v>
      </c>
      <c r="V25" s="31">
        <v>5.3129934318102501E-17</v>
      </c>
      <c r="W25" s="31">
        <v>4.1463660766883103E-18</v>
      </c>
      <c r="X25" s="31">
        <v>2.8506692307208099E-19</v>
      </c>
      <c r="Y25" s="31">
        <v>1.7833923443205499E-20</v>
      </c>
      <c r="Z25" s="31">
        <v>1.03687384464054E-21</v>
      </c>
      <c r="AA25" s="31">
        <v>5.6847880682903398E-23</v>
      </c>
      <c r="AB25" s="31">
        <v>2.9702097823439702E-24</v>
      </c>
      <c r="AC25" s="31">
        <v>1.49062095964855E-25</v>
      </c>
      <c r="AD25" s="31">
        <v>7.2291457846080403E-27</v>
      </c>
      <c r="AE25" s="31">
        <v>3.4042179080654699E-28</v>
      </c>
      <c r="AF25" s="31">
        <v>1.5624953012938E-29</v>
      </c>
      <c r="AG25" s="31">
        <v>7.0120317642256201E-31</v>
      </c>
      <c r="AH25" s="31">
        <v>3.08468147144731E-32</v>
      </c>
      <c r="AI25" s="31">
        <v>1.33306823058542E-33</v>
      </c>
      <c r="AJ25" s="31">
        <v>5.6696919187000399E-35</v>
      </c>
      <c r="AK25" s="31">
        <v>2.37686676787926E-36</v>
      </c>
      <c r="AL25" s="31">
        <v>9.8348449345882399E-38</v>
      </c>
      <c r="AM25" s="31">
        <v>4.0211398089934597E-39</v>
      </c>
      <c r="AN25" s="31">
        <v>1.6262504573810799E-40</v>
      </c>
      <c r="AO25" s="31">
        <v>6.5112802710349797E-42</v>
      </c>
      <c r="AP25" s="31">
        <v>2.58300385282758E-43</v>
      </c>
      <c r="AQ25" s="31">
        <v>1.0159309085922601E-44</v>
      </c>
      <c r="AR25" s="31">
        <v>3.9641658482055599E-46</v>
      </c>
      <c r="AS25" s="31">
        <v>1.53542271386703E-47</v>
      </c>
      <c r="AT25" s="31">
        <v>5.9062022008093402E-49</v>
      </c>
      <c r="AU25" s="31">
        <v>2.2572906179071599E-50</v>
      </c>
      <c r="AV25" s="31">
        <v>8.5752597511701207E-52</v>
      </c>
      <c r="AW25" s="31">
        <v>3.2988407784856798E-53</v>
      </c>
      <c r="AY25" s="31">
        <v>1.68936816264899E-87</v>
      </c>
      <c r="AZ25" s="31">
        <v>1.6166208618876599E-83</v>
      </c>
      <c r="BA25" s="31">
        <v>1.5315244920187899E-79</v>
      </c>
      <c r="BB25" s="31">
        <v>1.4338862438921999E-75</v>
      </c>
      <c r="BC25" s="31">
        <v>1.32400062809672E-71</v>
      </c>
      <c r="BD25" s="31">
        <v>1.20252376768147E-67</v>
      </c>
      <c r="BE25" s="31">
        <v>1.0705614689144E-63</v>
      </c>
      <c r="BF25" s="31">
        <v>9.2977454372780399E-60</v>
      </c>
      <c r="BG25" s="31">
        <v>7.8250557886854796E-56</v>
      </c>
      <c r="BH25" s="31">
        <v>6.3193321740125702E-52</v>
      </c>
      <c r="BI25" s="31">
        <v>4.8226302219759699E-48</v>
      </c>
      <c r="BJ25" s="31">
        <v>3.3896890456102102E-44</v>
      </c>
      <c r="BK25" s="31">
        <v>2.0910703622096401E-40</v>
      </c>
      <c r="BL25" s="31">
        <v>1.0173741073878799E-36</v>
      </c>
      <c r="BM25" s="31">
        <v>2.8513844152257101E-33</v>
      </c>
      <c r="BN25" s="31">
        <v>4.5717590692092298E-30</v>
      </c>
      <c r="BO25" s="31">
        <v>5.8032810645331199E-33</v>
      </c>
      <c r="BP25" s="31">
        <v>4.20738510673055E-36</v>
      </c>
      <c r="BQ25" s="31">
        <v>2.2882106958795899E-39</v>
      </c>
      <c r="BR25" s="31">
        <v>1.03761930383252E-42</v>
      </c>
      <c r="BS25" s="31">
        <v>4.1434806369538399E-46</v>
      </c>
      <c r="BT25" s="31">
        <v>1.5052642337688099E-49</v>
      </c>
      <c r="BU25" s="31">
        <v>5.0812680767831296E-53</v>
      </c>
      <c r="BV25" s="31">
        <v>1.6173104754171301E-56</v>
      </c>
      <c r="BW25" s="31">
        <v>4.9052833224103798E-60</v>
      </c>
      <c r="BX25" s="31">
        <v>1.42894388144755E-63</v>
      </c>
      <c r="BY25" s="31">
        <v>4.0223951131721103E-67</v>
      </c>
      <c r="BZ25" s="31">
        <v>1.09937989427895E-70</v>
      </c>
      <c r="CA25" s="31">
        <v>2.9286518261286501E-74</v>
      </c>
      <c r="CB25" s="31">
        <v>7.6278057043269199E-78</v>
      </c>
      <c r="CC25" s="31">
        <v>1.9474335525925099E-81</v>
      </c>
      <c r="CD25" s="31">
        <v>4.8841889493932798E-85</v>
      </c>
      <c r="CE25" s="31">
        <v>1.2055341368077499E-88</v>
      </c>
      <c r="CF25" s="31">
        <v>2.93290441191888E-92</v>
      </c>
      <c r="CG25" s="31">
        <v>7.0425073889828503E-96</v>
      </c>
      <c r="CH25" s="31">
        <v>1.6709749260277901E-99</v>
      </c>
      <c r="CI25" s="31">
        <v>3.9216048865834898E-103</v>
      </c>
      <c r="CJ25" s="31">
        <v>9.1115753993985004E-107</v>
      </c>
      <c r="CK25" s="31">
        <v>2.0974815681740799E-110</v>
      </c>
      <c r="CL25" s="31">
        <v>4.7871702280499297E-114</v>
      </c>
      <c r="CM25" s="31">
        <v>1.0839366556695501E-117</v>
      </c>
      <c r="CN25" s="31">
        <v>2.4362026220864702E-121</v>
      </c>
      <c r="CO25" s="31">
        <v>5.43780002280295E-125</v>
      </c>
      <c r="CP25" s="31">
        <v>1.2059467055277199E-128</v>
      </c>
      <c r="CQ25" s="31">
        <v>2.6583022188714099E-132</v>
      </c>
      <c r="CR25" s="31">
        <v>5.8271930738826301E-136</v>
      </c>
    </row>
    <row r="26" spans="3:96" ht="3" customHeight="1" x14ac:dyDescent="0.15">
      <c r="C26" s="30">
        <v>22</v>
      </c>
      <c r="D26" s="31">
        <v>4.6600317157166803E-40</v>
      </c>
      <c r="E26" s="31">
        <v>2.3885518562114202E-38</v>
      </c>
      <c r="F26" s="31">
        <v>1.2347995879856201E-36</v>
      </c>
      <c r="G26" s="31">
        <v>6.2947898275309895E-35</v>
      </c>
      <c r="H26" s="31">
        <v>3.1571689896660701E-33</v>
      </c>
      <c r="I26" s="31">
        <v>1.5534315471428399E-31</v>
      </c>
      <c r="J26" s="31">
        <v>7.4700458926517299E-30</v>
      </c>
      <c r="K26" s="31">
        <v>3.4928746792872598E-28</v>
      </c>
      <c r="L26" s="31">
        <v>1.5768642369924301E-26</v>
      </c>
      <c r="M26" s="31">
        <v>6.8026461241446197E-25</v>
      </c>
      <c r="N26" s="31">
        <v>2.7601474298466E-23</v>
      </c>
      <c r="O26" s="31">
        <v>1.02583341268818E-21</v>
      </c>
      <c r="P26" s="31">
        <v>3.3251011190918303E-20</v>
      </c>
      <c r="Q26" s="31">
        <v>8.4393401439796198E-19</v>
      </c>
      <c r="R26" s="31">
        <v>1.2258744797643299E-17</v>
      </c>
      <c r="S26" s="31">
        <v>1.00863237514217E-16</v>
      </c>
      <c r="T26" s="31">
        <v>2.4896475398801199E-17</v>
      </c>
      <c r="U26" s="31">
        <v>3.4855285553775999E-18</v>
      </c>
      <c r="V26" s="31">
        <v>3.6226533899372602E-19</v>
      </c>
      <c r="W26" s="31">
        <v>3.1100521100545298E-20</v>
      </c>
      <c r="X26" s="31">
        <v>2.3323915632314698E-21</v>
      </c>
      <c r="Y26" s="31">
        <v>1.58044887572042E-22</v>
      </c>
      <c r="Z26" s="31">
        <v>9.8929299251470301E-24</v>
      </c>
      <c r="AA26" s="31">
        <v>5.8094413493509704E-25</v>
      </c>
      <c r="AB26" s="31">
        <v>3.2365429947440502E-26</v>
      </c>
      <c r="AC26" s="31">
        <v>1.7251666758303001E-27</v>
      </c>
      <c r="AD26" s="31">
        <v>8.8555478081834004E-29</v>
      </c>
      <c r="AE26" s="31">
        <v>4.4001922666497097E-30</v>
      </c>
      <c r="AF26" s="31">
        <v>2.1252005585341301E-31</v>
      </c>
      <c r="AG26" s="31">
        <v>1.00108680616317E-32</v>
      </c>
      <c r="AH26" s="31">
        <v>4.6121804341056999E-34</v>
      </c>
      <c r="AI26" s="31">
        <v>2.0831745509082701E-35</v>
      </c>
      <c r="AJ26" s="31">
        <v>9.2426307360621801E-37</v>
      </c>
      <c r="AK26" s="31">
        <v>4.0351174302445701E-38</v>
      </c>
      <c r="AL26" s="31">
        <v>1.73598195345049E-39</v>
      </c>
      <c r="AM26" s="31">
        <v>7.3691335710097998E-41</v>
      </c>
      <c r="AN26" s="31">
        <v>3.0899666361665099E-42</v>
      </c>
      <c r="AO26" s="31">
        <v>1.2810992832137201E-43</v>
      </c>
      <c r="AP26" s="31">
        <v>5.2562932790781398E-45</v>
      </c>
      <c r="AQ26" s="31">
        <v>2.1358877422040401E-46</v>
      </c>
      <c r="AR26" s="31">
        <v>8.6015682046971896E-48</v>
      </c>
      <c r="AS26" s="31">
        <v>3.43514191800409E-49</v>
      </c>
      <c r="AT26" s="31">
        <v>1.36119476345158E-50</v>
      </c>
      <c r="AU26" s="31">
        <v>5.35453582955597E-52</v>
      </c>
      <c r="AV26" s="31">
        <v>2.09195598198867E-53</v>
      </c>
      <c r="AW26" s="31">
        <v>8.2739114130675305E-55</v>
      </c>
      <c r="AY26" s="31">
        <v>6.5063211700886802E-92</v>
      </c>
      <c r="AZ26" s="31">
        <v>6.2224378795534602E-88</v>
      </c>
      <c r="BA26" s="31">
        <v>5.8907737499497401E-84</v>
      </c>
      <c r="BB26" s="31">
        <v>5.5105916259917099E-80</v>
      </c>
      <c r="BC26" s="31">
        <v>5.0830764820924702E-76</v>
      </c>
      <c r="BD26" s="31">
        <v>4.6108327285085496E-72</v>
      </c>
      <c r="BE26" s="31">
        <v>4.0982326706593997E-68</v>
      </c>
      <c r="BF26" s="31">
        <v>3.5518350287051399E-64</v>
      </c>
      <c r="BG26" s="31">
        <v>2.9808906545180001E-60</v>
      </c>
      <c r="BH26" s="31">
        <v>2.3979593857939399E-56</v>
      </c>
      <c r="BI26" s="31">
        <v>1.8196721017162202E-52</v>
      </c>
      <c r="BJ26" s="31">
        <v>1.26768723701286E-48</v>
      </c>
      <c r="BK26" s="31">
        <v>7.6991392016397303E-45</v>
      </c>
      <c r="BL26" s="31">
        <v>3.62110824691617E-41</v>
      </c>
      <c r="BM26" s="31">
        <v>9.0043766668182701E-38</v>
      </c>
      <c r="BN26" s="31">
        <v>1.2601982185233501E-34</v>
      </c>
      <c r="BO26" s="31">
        <v>1.8300591628213E-37</v>
      </c>
      <c r="BP26" s="31">
        <v>1.4940030491272101E-40</v>
      </c>
      <c r="BQ26" s="31">
        <v>9.0339460280221401E-44</v>
      </c>
      <c r="BR26" s="31">
        <v>4.50795164014163E-47</v>
      </c>
      <c r="BS26" s="31">
        <v>1.96409333911562E-50</v>
      </c>
      <c r="BT26" s="31">
        <v>7.7297128285542705E-54</v>
      </c>
      <c r="BU26" s="31">
        <v>2.8096148033287197E-57</v>
      </c>
      <c r="BV26" s="31">
        <v>9.5793670640132696E-61</v>
      </c>
      <c r="BW26" s="31">
        <v>3.0982865892606298E-64</v>
      </c>
      <c r="BX26" s="31">
        <v>9.5868612672924606E-68</v>
      </c>
      <c r="BY26" s="31">
        <v>2.8565410842048398E-71</v>
      </c>
      <c r="BZ26" s="31">
        <v>8.2386470268123704E-75</v>
      </c>
      <c r="CA26" s="31">
        <v>2.30954600541811E-78</v>
      </c>
      <c r="CB26" s="31">
        <v>6.3143249447350599E-82</v>
      </c>
      <c r="CC26" s="31">
        <v>1.6884108903807201E-85</v>
      </c>
      <c r="CD26" s="31">
        <v>4.4259245885856902E-89</v>
      </c>
      <c r="CE26" s="31">
        <v>1.1396502064738699E-92</v>
      </c>
      <c r="CF26" s="31">
        <v>2.88749964020876E-96</v>
      </c>
      <c r="CG26" s="31">
        <v>7.2093109457326901E-100</v>
      </c>
      <c r="CH26" s="31">
        <v>1.7759938173849699E-103</v>
      </c>
      <c r="CI26" s="31">
        <v>4.3216492374636399E-107</v>
      </c>
      <c r="CJ26" s="31">
        <v>1.03978586391645E-110</v>
      </c>
      <c r="CK26" s="31">
        <v>2.4757180265223898E-114</v>
      </c>
      <c r="CL26" s="31">
        <v>5.8378895609746696E-118</v>
      </c>
      <c r="CM26" s="31">
        <v>1.3642897361936399E-121</v>
      </c>
      <c r="CN26" s="31">
        <v>3.1617029949363598E-125</v>
      </c>
      <c r="CO26" s="31">
        <v>7.2700961007909398E-129</v>
      </c>
      <c r="CP26" s="31">
        <v>1.6595160289178499E-132</v>
      </c>
      <c r="CQ26" s="31">
        <v>3.7622026978096301E-136</v>
      </c>
      <c r="CR26" s="31">
        <v>8.4752066952440694E-140</v>
      </c>
    </row>
    <row r="27" spans="3:96" ht="3" customHeight="1" x14ac:dyDescent="0.15">
      <c r="C27" s="30">
        <v>23</v>
      </c>
      <c r="D27" s="31">
        <v>3.4271373347907703E-42</v>
      </c>
      <c r="E27" s="31">
        <v>1.74201647230008E-40</v>
      </c>
      <c r="F27" s="31">
        <v>8.9331909744174195E-39</v>
      </c>
      <c r="G27" s="31">
        <v>4.51482456128557E-37</v>
      </c>
      <c r="H27" s="31">
        <v>2.2434775405243999E-35</v>
      </c>
      <c r="I27" s="31">
        <v>1.0928043777311001E-33</v>
      </c>
      <c r="J27" s="31">
        <v>5.1974830932689804E-32</v>
      </c>
      <c r="K27" s="31">
        <v>2.40088842109809E-30</v>
      </c>
      <c r="L27" s="31">
        <v>1.06922848241546E-28</v>
      </c>
      <c r="M27" s="31">
        <v>4.5416527118016799E-27</v>
      </c>
      <c r="N27" s="31">
        <v>1.8096170672373899E-25</v>
      </c>
      <c r="O27" s="31">
        <v>6.5787077528503703E-24</v>
      </c>
      <c r="P27" s="31">
        <v>2.07173325650685E-22</v>
      </c>
      <c r="Q27" s="31">
        <v>5.0314278418113E-21</v>
      </c>
      <c r="R27" s="31">
        <v>6.5833524763941203E-20</v>
      </c>
      <c r="S27" s="31">
        <v>4.8239439053398199E-19</v>
      </c>
      <c r="T27" s="31">
        <v>1.33557255863069E-19</v>
      </c>
      <c r="U27" s="31">
        <v>2.07655349664401E-20</v>
      </c>
      <c r="V27" s="31">
        <v>2.3740776262666701E-21</v>
      </c>
      <c r="W27" s="31">
        <v>2.2235919770383202E-22</v>
      </c>
      <c r="X27" s="31">
        <v>1.8065858741794601E-23</v>
      </c>
      <c r="Y27" s="31">
        <v>1.3182419055057801E-24</v>
      </c>
      <c r="Z27" s="31">
        <v>8.8398263037654294E-26</v>
      </c>
      <c r="AA27" s="31">
        <v>5.5360260851534097E-27</v>
      </c>
      <c r="AB27" s="31">
        <v>3.27622119328403E-28</v>
      </c>
      <c r="AC27" s="31">
        <v>1.8485662329338599E-29</v>
      </c>
      <c r="AD27" s="31">
        <v>1.001344392984E-30</v>
      </c>
      <c r="AE27" s="31">
        <v>5.2359710364431497E-32</v>
      </c>
      <c r="AF27" s="31">
        <v>2.6545855028290399E-33</v>
      </c>
      <c r="AG27" s="31">
        <v>1.3096533357063099E-34</v>
      </c>
      <c r="AH27" s="31">
        <v>6.3064379306955194E-36</v>
      </c>
      <c r="AI27" s="31">
        <v>2.9715241185853201E-37</v>
      </c>
      <c r="AJ27" s="31">
        <v>1.37301394469083E-38</v>
      </c>
      <c r="AK27" s="31">
        <v>6.2326189986586402E-40</v>
      </c>
      <c r="AL27" s="31">
        <v>2.7839179756465401E-41</v>
      </c>
      <c r="AM27" s="31">
        <v>1.2252730861715099E-42</v>
      </c>
      <c r="AN27" s="31">
        <v>5.3201704769031902E-44</v>
      </c>
      <c r="AO27" s="31">
        <v>2.28137801027173E-45</v>
      </c>
      <c r="AP27" s="31">
        <v>9.6706976379110592E-47</v>
      </c>
      <c r="AQ27" s="31">
        <v>4.0557562204028303E-48</v>
      </c>
      <c r="AR27" s="31">
        <v>1.68408994649042E-49</v>
      </c>
      <c r="AS27" s="31">
        <v>6.9283634714927001E-51</v>
      </c>
      <c r="AT27" s="31">
        <v>2.82573595838701E-52</v>
      </c>
      <c r="AU27" s="31">
        <v>1.1431583843912399E-53</v>
      </c>
      <c r="AV27" s="31">
        <v>4.5896337083705303E-55</v>
      </c>
      <c r="AW27" s="31">
        <v>1.86495289650641E-56</v>
      </c>
      <c r="AY27" s="31">
        <v>2.38766987662785E-96</v>
      </c>
      <c r="AZ27" s="31">
        <v>2.2825082874444798E-92</v>
      </c>
      <c r="BA27" s="31">
        <v>2.1597514015606701E-88</v>
      </c>
      <c r="BB27" s="31">
        <v>2.0191257688756001E-84</v>
      </c>
      <c r="BC27" s="31">
        <v>1.86107855765725E-80</v>
      </c>
      <c r="BD27" s="31">
        <v>1.6865860070126499E-76</v>
      </c>
      <c r="BE27" s="31">
        <v>1.4972842596334299E-72</v>
      </c>
      <c r="BF27" s="31">
        <v>1.2956269023086601E-68</v>
      </c>
      <c r="BG27" s="31">
        <v>1.08507561238839E-64</v>
      </c>
      <c r="BH27" s="31">
        <v>8.7033253470824904E-61</v>
      </c>
      <c r="BI27" s="31">
        <v>6.5762616795798196E-57</v>
      </c>
      <c r="BJ27" s="31">
        <v>4.55066937791825E-53</v>
      </c>
      <c r="BK27" s="31">
        <v>2.7309505009333E-49</v>
      </c>
      <c r="BL27" s="31">
        <v>1.2505353019239501E-45</v>
      </c>
      <c r="BM27" s="31">
        <v>2.7941168089316801E-42</v>
      </c>
      <c r="BN27" s="31">
        <v>3.4691846472238299E-39</v>
      </c>
      <c r="BO27" s="31">
        <v>5.6722429365431097E-42</v>
      </c>
      <c r="BP27" s="31">
        <v>5.1491698412635398E-45</v>
      </c>
      <c r="BQ27" s="31">
        <v>3.4271510048926199E-48</v>
      </c>
      <c r="BR27" s="31">
        <v>1.8664733561065899E-51</v>
      </c>
      <c r="BS27" s="31">
        <v>8.8122791411263104E-55</v>
      </c>
      <c r="BT27" s="31">
        <v>3.7353439244960497E-58</v>
      </c>
      <c r="BU27" s="31">
        <v>1.45473191771594E-61</v>
      </c>
      <c r="BV27" s="31">
        <v>5.2901774579534597E-65</v>
      </c>
      <c r="BW27" s="31">
        <v>1.8177181660298901E-68</v>
      </c>
      <c r="BX27" s="31">
        <v>5.9542970310911697E-72</v>
      </c>
      <c r="BY27" s="31">
        <v>1.87236565309774E-75</v>
      </c>
      <c r="BZ27" s="31">
        <v>5.6831859429099304E-79</v>
      </c>
      <c r="CA27" s="31">
        <v>1.6724726015114299E-82</v>
      </c>
      <c r="CB27" s="31">
        <v>4.7892766464605099E-86</v>
      </c>
      <c r="CC27" s="31">
        <v>1.33855178482266E-89</v>
      </c>
      <c r="CD27" s="31">
        <v>3.6606314847153398E-93</v>
      </c>
      <c r="CE27" s="31">
        <v>9.816738122193561E-97</v>
      </c>
      <c r="CF27" s="31">
        <v>2.5862435387571401E-100</v>
      </c>
      <c r="CG27" s="31">
        <v>6.70430796547126E-104</v>
      </c>
      <c r="CH27" s="31">
        <v>1.7124662778058501E-107</v>
      </c>
      <c r="CI27" s="31">
        <v>4.3151899157455798E-111</v>
      </c>
      <c r="CJ27" s="31">
        <v>1.07386832651053E-114</v>
      </c>
      <c r="CK27" s="31">
        <v>2.6417131747777699E-118</v>
      </c>
      <c r="CL27" s="31">
        <v>6.4293760975754505E-122</v>
      </c>
      <c r="CM27" s="31">
        <v>1.5492688705850199E-125</v>
      </c>
      <c r="CN27" s="31">
        <v>3.6987278300200497E-129</v>
      </c>
      <c r="CO27" s="31">
        <v>8.7540578284585908E-133</v>
      </c>
      <c r="CP27" s="31">
        <v>2.0551166852374498E-136</v>
      </c>
      <c r="CQ27" s="31">
        <v>4.7879550664700503E-140</v>
      </c>
      <c r="CR27" s="31">
        <v>1.1076359788411501E-143</v>
      </c>
    </row>
    <row r="28" spans="3:96" ht="3" customHeight="1" x14ac:dyDescent="0.15">
      <c r="C28" s="30">
        <v>24</v>
      </c>
      <c r="D28" s="31">
        <v>2.4070438366161601E-44</v>
      </c>
      <c r="E28" s="31">
        <v>1.21437583930196E-42</v>
      </c>
      <c r="F28" s="31">
        <v>6.1829158090331299E-41</v>
      </c>
      <c r="G28" s="31">
        <v>3.1009142792100497E-39</v>
      </c>
      <c r="H28" s="31">
        <v>1.5281629089128601E-37</v>
      </c>
      <c r="I28" s="31">
        <v>7.37696093429146E-36</v>
      </c>
      <c r="J28" s="31">
        <v>3.4740784058954601E-34</v>
      </c>
      <c r="K28" s="31">
        <v>1.5873352873004601E-32</v>
      </c>
      <c r="L28" s="31">
        <v>6.9829130151727396E-31</v>
      </c>
      <c r="M28" s="31">
        <v>2.9247815507756897E-29</v>
      </c>
      <c r="N28" s="31">
        <v>1.14642696661298E-27</v>
      </c>
      <c r="O28" s="31">
        <v>4.08559552277096E-26</v>
      </c>
      <c r="P28" s="31">
        <v>1.2537912621616999E-24</v>
      </c>
      <c r="Q28" s="31">
        <v>2.9285435997222799E-23</v>
      </c>
      <c r="R28" s="31">
        <v>3.4886560896996298E-22</v>
      </c>
      <c r="S28" s="31">
        <v>2.3068853464993299E-21</v>
      </c>
      <c r="T28" s="31">
        <v>7.0711495526490999E-22</v>
      </c>
      <c r="U28" s="31">
        <v>1.2084418516242099E-22</v>
      </c>
      <c r="V28" s="31">
        <v>1.50699389419952E-23</v>
      </c>
      <c r="W28" s="31">
        <v>1.52915416065881E-24</v>
      </c>
      <c r="X28" s="31">
        <v>1.33801721464422E-25</v>
      </c>
      <c r="Y28" s="31">
        <v>1.04608147766646E-26</v>
      </c>
      <c r="Z28" s="31">
        <v>7.4820984007832304E-28</v>
      </c>
      <c r="AA28" s="31">
        <v>4.9781215069696701E-29</v>
      </c>
      <c r="AB28" s="31">
        <v>3.1189274032523598E-30</v>
      </c>
      <c r="AC28" s="31">
        <v>1.85727500842031E-31</v>
      </c>
      <c r="AD28" s="31">
        <v>1.0588153021013799E-32</v>
      </c>
      <c r="AE28" s="31">
        <v>5.8121514012383601E-34</v>
      </c>
      <c r="AF28" s="31">
        <v>3.0863884586070598E-35</v>
      </c>
      <c r="AG28" s="31">
        <v>1.5915684169058202E-36</v>
      </c>
      <c r="AH28" s="31">
        <v>7.9955252110976003E-38</v>
      </c>
      <c r="AI28" s="31">
        <v>3.9235841929382699E-39</v>
      </c>
      <c r="AJ28" s="31">
        <v>1.88506497438022E-40</v>
      </c>
      <c r="AK28" s="31">
        <v>8.8844256249904498E-42</v>
      </c>
      <c r="AL28" s="31">
        <v>4.1146165631205198E-43</v>
      </c>
      <c r="AM28" s="31">
        <v>1.8752911419558599E-44</v>
      </c>
      <c r="AN28" s="31">
        <v>8.4219091754607901E-46</v>
      </c>
      <c r="AO28" s="31">
        <v>3.7312265528898701E-47</v>
      </c>
      <c r="AP28" s="31">
        <v>1.6324213797238301E-48</v>
      </c>
      <c r="AQ28" s="31">
        <v>7.0590272811614703E-50</v>
      </c>
      <c r="AR28" s="31">
        <v>3.0195379646557299E-51</v>
      </c>
      <c r="AS28" s="31">
        <v>1.2785999896334501E-52</v>
      </c>
      <c r="AT28" s="31">
        <v>5.3630529331244705E-54</v>
      </c>
      <c r="AU28" s="31">
        <v>2.22961722628796E-55</v>
      </c>
      <c r="AV28" s="31">
        <v>9.1924334421461097E-57</v>
      </c>
      <c r="AW28" s="31">
        <v>3.8349113117872798E-58</v>
      </c>
      <c r="AY28" s="31">
        <v>8.4486699302629597E-101</v>
      </c>
      <c r="AZ28" s="31">
        <v>8.0738586058991804E-97</v>
      </c>
      <c r="BA28" s="31">
        <v>7.6366222636123401E-93</v>
      </c>
      <c r="BB28" s="31">
        <v>7.1359751141870494E-89</v>
      </c>
      <c r="BC28" s="31">
        <v>6.5735324527086398E-85</v>
      </c>
      <c r="BD28" s="31">
        <v>5.9528070046025097E-81</v>
      </c>
      <c r="BE28" s="31">
        <v>5.2796808307535E-77</v>
      </c>
      <c r="BF28" s="31">
        <v>4.5629741664065901E-73</v>
      </c>
      <c r="BG28" s="31">
        <v>3.8151336121228699E-69</v>
      </c>
      <c r="BH28" s="31">
        <v>3.0530689676502002E-65</v>
      </c>
      <c r="BI28" s="31">
        <v>2.2991774148204698E-61</v>
      </c>
      <c r="BJ28" s="31">
        <v>1.5826061495631E-57</v>
      </c>
      <c r="BK28" s="31">
        <v>9.40822477878125E-54</v>
      </c>
      <c r="BL28" s="31">
        <v>4.2158979273335198E-50</v>
      </c>
      <c r="BM28" s="31">
        <v>8.5513517928363997E-47</v>
      </c>
      <c r="BN28" s="31">
        <v>9.5402758230890906E-44</v>
      </c>
      <c r="BO28" s="31">
        <v>1.73430828451937E-46</v>
      </c>
      <c r="BP28" s="31">
        <v>1.7329655954341701E-49</v>
      </c>
      <c r="BQ28" s="31">
        <v>1.2590165481197401E-52</v>
      </c>
      <c r="BR28" s="31">
        <v>7.4316928589673504E-56</v>
      </c>
      <c r="BS28" s="31">
        <v>3.7799692444973099E-59</v>
      </c>
      <c r="BT28" s="31">
        <v>1.7170802944239499E-62</v>
      </c>
      <c r="BU28" s="31">
        <v>7.1338436888427196E-66</v>
      </c>
      <c r="BV28" s="31">
        <v>2.7564853433432799E-69</v>
      </c>
      <c r="BW28" s="31">
        <v>1.00282206591775E-72</v>
      </c>
      <c r="BX28" s="31">
        <v>3.4671841234471502E-76</v>
      </c>
      <c r="BY28" s="31">
        <v>1.14753790445979E-79</v>
      </c>
      <c r="BZ28" s="31">
        <v>3.6568010682877501E-83</v>
      </c>
      <c r="CA28" s="31">
        <v>1.12722192997867E-86</v>
      </c>
      <c r="CB28" s="31">
        <v>3.3741117764768199E-90</v>
      </c>
      <c r="CC28" s="31">
        <v>9.8387615707359503E-94</v>
      </c>
      <c r="CD28" s="31">
        <v>2.8023481121366102E-97</v>
      </c>
      <c r="CE28" s="31">
        <v>7.8144673367899799E-101</v>
      </c>
      <c r="CF28" s="31">
        <v>2.1375986297711201E-104</v>
      </c>
      <c r="CG28" s="31">
        <v>5.7456736618195102E-108</v>
      </c>
      <c r="CH28" s="31">
        <v>1.51980230669044E-111</v>
      </c>
      <c r="CI28" s="31">
        <v>3.9612168742324198E-115</v>
      </c>
      <c r="CJ28" s="31">
        <v>1.0185043784010399E-118</v>
      </c>
      <c r="CK28" s="31">
        <v>2.5860140916490001E-122</v>
      </c>
      <c r="CL28" s="31">
        <v>6.4897117358950799E-126</v>
      </c>
      <c r="CM28" s="31">
        <v>1.6110090633484598E-129</v>
      </c>
      <c r="CN28" s="31">
        <v>3.9588084412578302E-133</v>
      </c>
      <c r="CO28" s="31">
        <v>9.6362893653508493E-137</v>
      </c>
      <c r="CP28" s="31">
        <v>2.3248338795505298E-140</v>
      </c>
      <c r="CQ28" s="31">
        <v>5.5621794707530995E-144</v>
      </c>
      <c r="CR28" s="31">
        <v>1.3204853448745299E-147</v>
      </c>
    </row>
    <row r="29" spans="3:96" ht="3" customHeight="1" x14ac:dyDescent="0.15">
      <c r="C29" s="30">
        <v>25</v>
      </c>
      <c r="D29" s="31">
        <v>1.6294644067704899E-46</v>
      </c>
      <c r="E29" s="31">
        <v>8.16497407345803E-45</v>
      </c>
      <c r="F29" s="31">
        <v>4.1303830698945403E-43</v>
      </c>
      <c r="G29" s="31">
        <v>2.05719094482788E-41</v>
      </c>
      <c r="H29" s="31">
        <v>1.00623132010735E-39</v>
      </c>
      <c r="I29" s="31">
        <v>4.8179127609233795E-38</v>
      </c>
      <c r="J29" s="31">
        <v>2.2486659238339099E-36</v>
      </c>
      <c r="K29" s="31">
        <v>1.01725313685438E-34</v>
      </c>
      <c r="L29" s="31">
        <v>4.4252011395792101E-33</v>
      </c>
      <c r="M29" s="31">
        <v>1.8298954116531099E-31</v>
      </c>
      <c r="N29" s="31">
        <v>7.0658579101492005E-30</v>
      </c>
      <c r="O29" s="31">
        <v>2.4726893581195602E-28</v>
      </c>
      <c r="P29" s="31">
        <v>7.4117653154518099E-27</v>
      </c>
      <c r="Q29" s="31">
        <v>1.67148119997028E-25</v>
      </c>
      <c r="R29" s="31">
        <v>1.8290119738384798E-24</v>
      </c>
      <c r="S29" s="31">
        <v>1.10324822098531E-23</v>
      </c>
      <c r="T29" s="31">
        <v>3.7044854588177502E-24</v>
      </c>
      <c r="U29" s="31">
        <v>6.8993635549439599E-25</v>
      </c>
      <c r="V29" s="31">
        <v>9.3184482281486495E-26</v>
      </c>
      <c r="W29" s="31">
        <v>1.0182642217505201E-26</v>
      </c>
      <c r="X29" s="31">
        <v>9.5467379650269891E-28</v>
      </c>
      <c r="Y29" s="31">
        <v>7.9617077616010798E-29</v>
      </c>
      <c r="Z29" s="31">
        <v>6.0505950788339699E-30</v>
      </c>
      <c r="AA29" s="31">
        <v>4.26238024524869E-31</v>
      </c>
      <c r="AB29" s="31">
        <v>2.8186807020401502E-32</v>
      </c>
      <c r="AC29" s="31">
        <v>1.7666597528119201E-33</v>
      </c>
      <c r="AD29" s="31">
        <v>1.05739104826054E-34</v>
      </c>
      <c r="AE29" s="31">
        <v>6.0799160964453605E-36</v>
      </c>
      <c r="AF29" s="31">
        <v>3.3748389087841801E-37</v>
      </c>
      <c r="AG29" s="31">
        <v>1.8157017298428899E-38</v>
      </c>
      <c r="AH29" s="31">
        <v>9.5000629362304597E-40</v>
      </c>
      <c r="AI29" s="31">
        <v>4.8475988454595597E-41</v>
      </c>
      <c r="AJ29" s="31">
        <v>2.4181961190203501E-42</v>
      </c>
      <c r="AK29" s="31">
        <v>1.18173674008209E-43</v>
      </c>
      <c r="AL29" s="31">
        <v>5.6675311534047099E-45</v>
      </c>
      <c r="AM29" s="31">
        <v>2.6717220921483299E-46</v>
      </c>
      <c r="AN29" s="31">
        <v>1.2396814963626899E-47</v>
      </c>
      <c r="AO29" s="31">
        <v>5.6686271958571596E-49</v>
      </c>
      <c r="AP29" s="31">
        <v>2.5571892334731101E-50</v>
      </c>
      <c r="AQ29" s="31">
        <v>1.1391547270394E-51</v>
      </c>
      <c r="AR29" s="31">
        <v>5.01547031401041E-53</v>
      </c>
      <c r="AS29" s="31">
        <v>2.1841695789873299E-54</v>
      </c>
      <c r="AT29" s="31">
        <v>9.4147928093636605E-56</v>
      </c>
      <c r="AU29" s="31">
        <v>4.0193919285922E-57</v>
      </c>
      <c r="AV29" s="31">
        <v>1.70056472840862E-58</v>
      </c>
      <c r="AW29" s="31">
        <v>7.2789979410638401E-60</v>
      </c>
      <c r="AY29" s="31">
        <v>2.9055279243952899E-105</v>
      </c>
      <c r="AZ29" s="31">
        <v>2.77586181859847E-101</v>
      </c>
      <c r="BA29" s="31">
        <v>2.6246845943338999E-97</v>
      </c>
      <c r="BB29" s="31">
        <v>2.45165002606443E-93</v>
      </c>
      <c r="BC29" s="31">
        <v>2.2573233988725399E-89</v>
      </c>
      <c r="BD29" s="31">
        <v>2.0429303160470599E-85</v>
      </c>
      <c r="BE29" s="31">
        <v>1.8105215600973601E-81</v>
      </c>
      <c r="BF29" s="31">
        <v>1.56317181898799E-77</v>
      </c>
      <c r="BG29" s="31">
        <v>1.3052197664592401E-73</v>
      </c>
      <c r="BH29" s="31">
        <v>1.0425591034104999E-69</v>
      </c>
      <c r="BI29" s="31">
        <v>7.8299284422360195E-66</v>
      </c>
      <c r="BJ29" s="31">
        <v>5.3666667982852598E-62</v>
      </c>
      <c r="BK29" s="31">
        <v>3.1660227842599299E-58</v>
      </c>
      <c r="BL29" s="31">
        <v>1.39359939424953E-54</v>
      </c>
      <c r="BM29" s="31">
        <v>2.58800105023105E-51</v>
      </c>
      <c r="BN29" s="31">
        <v>2.6212831664601501E-48</v>
      </c>
      <c r="BO29" s="31">
        <v>5.2444848877026003E-51</v>
      </c>
      <c r="BP29" s="31">
        <v>5.7200829940412495E-54</v>
      </c>
      <c r="BQ29" s="31">
        <v>4.50442487200647E-57</v>
      </c>
      <c r="BR29" s="31">
        <v>2.8647176751467597E-60</v>
      </c>
      <c r="BS29" s="31">
        <v>1.5617343089608601E-63</v>
      </c>
      <c r="BT29" s="31">
        <v>7.5693564744668699E-67</v>
      </c>
      <c r="BU29" s="31">
        <v>3.3419811129997701E-70</v>
      </c>
      <c r="BV29" s="31">
        <v>1.36744644582246E-73</v>
      </c>
      <c r="BW29" s="31">
        <v>5.25150225134748E-77</v>
      </c>
      <c r="BX29" s="31">
        <v>1.9112420492737099E-80</v>
      </c>
      <c r="BY29" s="31">
        <v>6.6417339141794103E-84</v>
      </c>
      <c r="BZ29" s="31">
        <v>2.2171404855419601E-87</v>
      </c>
      <c r="CA29" s="31">
        <v>7.1444952195338502E-91</v>
      </c>
      <c r="CB29" s="31">
        <v>2.2313297010121E-94</v>
      </c>
      <c r="CC29" s="31">
        <v>6.7768513567978197E-98</v>
      </c>
      <c r="CD29" s="31">
        <v>2.0072188362392E-101</v>
      </c>
      <c r="CE29" s="31">
        <v>5.8118274885256702E-105</v>
      </c>
      <c r="CF29" s="31">
        <v>1.6484790756543099E-108</v>
      </c>
      <c r="CG29" s="31">
        <v>4.5886817107304898E-112</v>
      </c>
      <c r="CH29" s="31">
        <v>1.25547368302998E-115</v>
      </c>
      <c r="CI29" s="31">
        <v>3.38096549946132E-119</v>
      </c>
      <c r="CJ29" s="31">
        <v>8.9725439180513801E-123</v>
      </c>
      <c r="CK29" s="31">
        <v>2.3490978686966099E-126</v>
      </c>
      <c r="CL29" s="31">
        <v>6.0731716029347799E-130</v>
      </c>
      <c r="CM29" s="31">
        <v>1.5517924213958499E-133</v>
      </c>
      <c r="CN29" s="31">
        <v>3.9218627685678E-137</v>
      </c>
      <c r="CO29" s="31">
        <v>9.8106140376001897E-141</v>
      </c>
      <c r="CP29" s="31">
        <v>2.4306407367791899E-144</v>
      </c>
      <c r="CQ29" s="31">
        <v>5.9678349893613099E-148</v>
      </c>
      <c r="CR29" s="31">
        <v>1.45299886066131E-151</v>
      </c>
    </row>
    <row r="30" spans="3:96" ht="3" customHeight="1" x14ac:dyDescent="0.15">
      <c r="C30" s="30">
        <v>26</v>
      </c>
      <c r="D30" s="31">
        <v>1.0702567270334201E-48</v>
      </c>
      <c r="E30" s="31">
        <v>5.3293455025787899E-47</v>
      </c>
      <c r="F30" s="31">
        <v>2.6801235398434699E-45</v>
      </c>
      <c r="G30" s="31">
        <v>1.3264502611681201E-43</v>
      </c>
      <c r="H30" s="31">
        <v>6.4437343523493305E-42</v>
      </c>
      <c r="I30" s="31">
        <v>3.0623231407542198E-40</v>
      </c>
      <c r="J30" s="31">
        <v>1.41756384093842E-38</v>
      </c>
      <c r="K30" s="31">
        <v>6.3543539507235299E-37</v>
      </c>
      <c r="L30" s="31">
        <v>2.7358755147103702E-35</v>
      </c>
      <c r="M30" s="31">
        <v>1.11804056728869E-33</v>
      </c>
      <c r="N30" s="31">
        <v>4.2577397238270298E-32</v>
      </c>
      <c r="O30" s="31">
        <v>1.4651444081340801E-30</v>
      </c>
      <c r="P30" s="31">
        <v>4.2974843790063201E-29</v>
      </c>
      <c r="Q30" s="31">
        <v>9.38570023113729E-28</v>
      </c>
      <c r="R30" s="31">
        <v>9.5051028323174199E-27</v>
      </c>
      <c r="S30" s="31">
        <v>5.2770273549414596E-26</v>
      </c>
      <c r="T30" s="31">
        <v>1.92399952449524E-26</v>
      </c>
      <c r="U30" s="31">
        <v>3.87706703767925E-27</v>
      </c>
      <c r="V30" s="31">
        <v>5.6370494390627103E-28</v>
      </c>
      <c r="W30" s="31">
        <v>6.5992450747627002E-29</v>
      </c>
      <c r="X30" s="31">
        <v>6.5997576393761707E-30</v>
      </c>
      <c r="Y30" s="31">
        <v>5.8483151744897499E-31</v>
      </c>
      <c r="Z30" s="31">
        <v>4.70614118885263E-32</v>
      </c>
      <c r="AA30" s="31">
        <v>3.4995202227929202E-33</v>
      </c>
      <c r="AB30" s="31">
        <v>2.4359858579255E-34</v>
      </c>
      <c r="AC30" s="31">
        <v>1.6030813299699199E-35</v>
      </c>
      <c r="AD30" s="31">
        <v>1.0051153461192699E-36</v>
      </c>
      <c r="AE30" s="31">
        <v>6.0415569675843895E-38</v>
      </c>
      <c r="AF30" s="31">
        <v>3.4990248339119697E-39</v>
      </c>
      <c r="AG30" s="31">
        <v>1.9607471563146598E-40</v>
      </c>
      <c r="AH30" s="31">
        <v>1.0668115516366E-41</v>
      </c>
      <c r="AI30" s="31">
        <v>5.6523199086003497E-43</v>
      </c>
      <c r="AJ30" s="31">
        <v>2.9237000265095202E-44</v>
      </c>
      <c r="AK30" s="31">
        <v>1.47961335286467E-45</v>
      </c>
      <c r="AL30" s="31">
        <v>7.3399106541009099E-47</v>
      </c>
      <c r="AM30" s="31">
        <v>3.5749910491410601E-48</v>
      </c>
      <c r="AN30" s="31">
        <v>1.7120997687993599E-49</v>
      </c>
      <c r="AO30" s="31">
        <v>8.0725108584182102E-51</v>
      </c>
      <c r="AP30" s="31">
        <v>3.7515213688625303E-52</v>
      </c>
      <c r="AQ30" s="31">
        <v>1.72015014818784E-53</v>
      </c>
      <c r="AR30" s="31">
        <v>7.7889856011805595E-55</v>
      </c>
      <c r="AS30" s="31">
        <v>3.4858377568888102E-56</v>
      </c>
      <c r="AT30" s="31">
        <v>1.5430039275102301E-57</v>
      </c>
      <c r="AU30" s="31">
        <v>6.7600889786527596E-59</v>
      </c>
      <c r="AV30" s="31">
        <v>2.9331692641362698E-60</v>
      </c>
      <c r="AW30" s="31">
        <v>1.28736541061588E-61</v>
      </c>
      <c r="AY30" s="31">
        <v>9.7657816385179097E-110</v>
      </c>
      <c r="AZ30" s="31">
        <v>9.3277211469913102E-106</v>
      </c>
      <c r="BA30" s="31">
        <v>8.8172545330996095E-102</v>
      </c>
      <c r="BB30" s="31">
        <v>8.2331937574435898E-98</v>
      </c>
      <c r="BC30" s="31">
        <v>7.5774698944140305E-94</v>
      </c>
      <c r="BD30" s="31">
        <v>6.85425684970548E-90</v>
      </c>
      <c r="BE30" s="31">
        <v>6.0705324763659298E-86</v>
      </c>
      <c r="BF30" s="31">
        <v>5.23675451163087E-82</v>
      </c>
      <c r="BG30" s="31">
        <v>4.3676755035401698E-78</v>
      </c>
      <c r="BH30" s="31">
        <v>3.48332759514827E-74</v>
      </c>
      <c r="BI30" s="31">
        <v>2.6102152266897101E-70</v>
      </c>
      <c r="BJ30" s="31">
        <v>1.7827643043607E-66</v>
      </c>
      <c r="BK30" s="31">
        <v>1.04509073601861E-62</v>
      </c>
      <c r="BL30" s="31">
        <v>4.5317640196311204E-59</v>
      </c>
      <c r="BM30" s="31">
        <v>7.7601644931329703E-56</v>
      </c>
      <c r="BN30" s="31">
        <v>7.1967723651490998E-53</v>
      </c>
      <c r="BO30" s="31">
        <v>1.5714814618997099E-55</v>
      </c>
      <c r="BP30" s="31">
        <v>1.85774015371138E-58</v>
      </c>
      <c r="BQ30" s="31">
        <v>1.5762231262539399E-61</v>
      </c>
      <c r="BR30" s="31">
        <v>1.0745231166017601E-64</v>
      </c>
      <c r="BS30" s="31">
        <v>6.2507884482288199E-68</v>
      </c>
      <c r="BT30" s="31">
        <v>3.21995499180396E-71</v>
      </c>
      <c r="BU30" s="31">
        <v>1.5056437480431501E-74</v>
      </c>
      <c r="BV30" s="31">
        <v>6.50407404897587E-78</v>
      </c>
      <c r="BW30" s="31">
        <v>2.6295803871790598E-81</v>
      </c>
      <c r="BX30" s="31">
        <v>1.00493645625542E-84</v>
      </c>
      <c r="BY30" s="31">
        <v>3.65865579254059E-88</v>
      </c>
      <c r="BZ30" s="31">
        <v>1.2768463790632601E-91</v>
      </c>
      <c r="CA30" s="31">
        <v>4.2932868535456103E-95</v>
      </c>
      <c r="CB30" s="31">
        <v>1.39666461040391E-98</v>
      </c>
      <c r="CC30" s="31">
        <v>4.4112806232195203E-102</v>
      </c>
      <c r="CD30" s="31">
        <v>1.3567262774465999E-105</v>
      </c>
      <c r="CE30" s="31">
        <v>4.0735357037730598E-109</v>
      </c>
      <c r="CF30" s="31">
        <v>1.1965943283358399E-112</v>
      </c>
      <c r="CG30" s="31">
        <v>3.4453862092865399E-116</v>
      </c>
      <c r="CH30" s="31">
        <v>9.7400317853795796E-120</v>
      </c>
      <c r="CI30" s="31">
        <v>2.7073458680748899E-123</v>
      </c>
      <c r="CJ30" s="31">
        <v>7.4087424518331802E-127</v>
      </c>
      <c r="CK30" s="31">
        <v>1.9982839491121199E-130</v>
      </c>
      <c r="CL30" s="31">
        <v>5.3176953195641105E-134</v>
      </c>
      <c r="CM30" s="31">
        <v>1.39745968494884E-137</v>
      </c>
      <c r="CN30" s="31">
        <v>3.62962130435204E-141</v>
      </c>
      <c r="CO30" s="31">
        <v>9.3242051891180293E-145</v>
      </c>
      <c r="CP30" s="31">
        <v>2.3707354231535E-148</v>
      </c>
      <c r="CQ30" s="31">
        <v>5.96954229179681E-152</v>
      </c>
      <c r="CR30" s="31">
        <v>1.48964235027612E-155</v>
      </c>
    </row>
    <row r="31" spans="3:96" ht="7.5" customHeight="1" x14ac:dyDescent="0.15">
      <c r="C31" s="30">
        <v>27</v>
      </c>
      <c r="D31" s="31">
        <v>6.8541353997743805E-51</v>
      </c>
      <c r="E31" s="31">
        <v>3.3931864695365E-49</v>
      </c>
      <c r="F31" s="31">
        <v>1.6972296690768501E-47</v>
      </c>
      <c r="G31" s="31">
        <v>8.35117070716328E-46</v>
      </c>
      <c r="H31" s="31">
        <v>4.0313474780057998E-44</v>
      </c>
      <c r="I31" s="31">
        <v>1.9026780978304101E-42</v>
      </c>
      <c r="J31" s="31">
        <v>8.74081449524391E-41</v>
      </c>
      <c r="K31" s="31">
        <v>3.8850724992202E-39</v>
      </c>
      <c r="L31" s="31">
        <v>1.6567971509115901E-37</v>
      </c>
      <c r="M31" s="31">
        <v>6.6967247547910506E-36</v>
      </c>
      <c r="N31" s="31">
        <v>2.5175903646321601E-34</v>
      </c>
      <c r="O31" s="31">
        <v>8.5287193172227804E-33</v>
      </c>
      <c r="P31" s="31">
        <v>2.4516230735157899E-31</v>
      </c>
      <c r="Q31" s="31">
        <v>5.1980217344679302E-30</v>
      </c>
      <c r="R31" s="31">
        <v>4.90352185079684E-29</v>
      </c>
      <c r="S31" s="31">
        <v>2.5246660129367599E-28</v>
      </c>
      <c r="T31" s="31">
        <v>9.9207122497494003E-29</v>
      </c>
      <c r="U31" s="31">
        <v>2.1497449662532899E-29</v>
      </c>
      <c r="V31" s="31">
        <v>3.3471367375281597E-30</v>
      </c>
      <c r="W31" s="31">
        <v>4.1790285827680899E-31</v>
      </c>
      <c r="X31" s="31">
        <v>4.4405164012197601E-32</v>
      </c>
      <c r="Y31" s="31">
        <v>4.1665812146019102E-33</v>
      </c>
      <c r="Z31" s="31">
        <v>3.53932431051324E-34</v>
      </c>
      <c r="AA31" s="31">
        <v>2.7705210949972098E-35</v>
      </c>
      <c r="AB31" s="31">
        <v>2.0250232654393801E-36</v>
      </c>
      <c r="AC31" s="31">
        <v>1.39610399185829E-37</v>
      </c>
      <c r="AD31" s="31">
        <v>9.1511905935875494E-39</v>
      </c>
      <c r="AE31" s="31">
        <v>5.7395780206435696E-40</v>
      </c>
      <c r="AF31" s="31">
        <v>3.4624675750043998E-41</v>
      </c>
      <c r="AG31" s="31">
        <v>2.0177462590343001E-42</v>
      </c>
      <c r="AH31" s="31">
        <v>1.1399643797575501E-43</v>
      </c>
      <c r="AI31" s="31">
        <v>6.2630963905307098E-45</v>
      </c>
      <c r="AJ31" s="31">
        <v>3.3550337782511799E-46</v>
      </c>
      <c r="AK31" s="31">
        <v>1.7562864128677899E-47</v>
      </c>
      <c r="AL31" s="31">
        <v>9.0019522221470798E-49</v>
      </c>
      <c r="AM31" s="31">
        <v>4.5255015222985296E-50</v>
      </c>
      <c r="AN31" s="31">
        <v>2.2348166295093701E-51</v>
      </c>
      <c r="AO31" s="31">
        <v>1.0855340329157301E-52</v>
      </c>
      <c r="AP31" s="31">
        <v>5.19264358168082E-54</v>
      </c>
      <c r="AQ31" s="31">
        <v>2.4487215952411201E-55</v>
      </c>
      <c r="AR31" s="31">
        <v>1.1394917565230299E-56</v>
      </c>
      <c r="AS31" s="31">
        <v>5.23694421651265E-58</v>
      </c>
      <c r="AT31" s="31">
        <v>2.3789106137993701E-59</v>
      </c>
      <c r="AU31" s="31">
        <v>1.0688553278533699E-60</v>
      </c>
      <c r="AV31" s="31">
        <v>4.7532306904114104E-62</v>
      </c>
      <c r="AW31" s="31">
        <v>2.1378913558924099E-63</v>
      </c>
      <c r="AY31" s="31">
        <v>3.2210823877749599E-114</v>
      </c>
      <c r="AZ31" s="31">
        <v>3.0759275796470402E-110</v>
      </c>
      <c r="BA31" s="31">
        <v>2.9068676384316101E-106</v>
      </c>
      <c r="BB31" s="31">
        <v>2.7135031659275499E-102</v>
      </c>
      <c r="BC31" s="31">
        <v>2.4964813394012101E-98</v>
      </c>
      <c r="BD31" s="31">
        <v>2.2571959654023001E-94</v>
      </c>
      <c r="BE31" s="31">
        <v>1.99797439325399E-90</v>
      </c>
      <c r="BF31" s="31">
        <v>1.7223023859010599E-86</v>
      </c>
      <c r="BG31" s="31">
        <v>1.435094689472E-82</v>
      </c>
      <c r="BH31" s="31">
        <v>1.1430209142655699E-78</v>
      </c>
      <c r="BI31" s="31">
        <v>8.5489852593666099E-75</v>
      </c>
      <c r="BJ31" s="31">
        <v>5.82167656735106E-71</v>
      </c>
      <c r="BK31" s="31">
        <v>3.3946668280472899E-67</v>
      </c>
      <c r="BL31" s="31">
        <v>1.45335002669968E-63</v>
      </c>
      <c r="BM31" s="31">
        <v>2.3087996412429299E-60</v>
      </c>
      <c r="BN31" s="31">
        <v>1.97455090052543E-57</v>
      </c>
      <c r="BO31" s="31">
        <v>4.6727040059519099E-60</v>
      </c>
      <c r="BP31" s="31">
        <v>5.9513632066221305E-63</v>
      </c>
      <c r="BQ31" s="31">
        <v>5.4125733203620496E-66</v>
      </c>
      <c r="BR31" s="31">
        <v>3.9374263944457301E-69</v>
      </c>
      <c r="BS31" s="31">
        <v>2.4345814417472499E-72</v>
      </c>
      <c r="BT31" s="31">
        <v>1.32832484236501E-75</v>
      </c>
      <c r="BU31" s="31">
        <v>6.5580579003101E-79</v>
      </c>
      <c r="BV31" s="31">
        <v>2.9826954065243902E-82</v>
      </c>
      <c r="BW31" s="31">
        <v>1.26640191575776E-85</v>
      </c>
      <c r="BX31" s="31">
        <v>5.07084407500453E-89</v>
      </c>
      <c r="BY31" s="31">
        <v>1.9302116542399399E-92</v>
      </c>
      <c r="BZ31" s="31">
        <v>7.0295575574525797E-96</v>
      </c>
      <c r="CA31" s="31">
        <v>2.46217511724056E-99</v>
      </c>
      <c r="CB31" s="31">
        <v>8.3302091616012198E-103</v>
      </c>
      <c r="CC31" s="31">
        <v>2.73220073479771E-106</v>
      </c>
      <c r="CD31" s="31">
        <v>8.7140895853848097E-110</v>
      </c>
      <c r="CE31" s="31">
        <v>2.7097177525167301E-113</v>
      </c>
      <c r="CF31" s="31">
        <v>8.2338275579452294E-117</v>
      </c>
      <c r="CG31" s="31">
        <v>2.4496800757514798E-120</v>
      </c>
      <c r="CH31" s="31">
        <v>7.1481587334273001E-124</v>
      </c>
      <c r="CI31" s="31">
        <v>2.0488683553160501E-127</v>
      </c>
      <c r="CJ31" s="31">
        <v>5.7763203492954502E-131</v>
      </c>
      <c r="CK31" s="31">
        <v>1.6037028770179601E-134</v>
      </c>
      <c r="CL31" s="31">
        <v>4.38929785956972E-138</v>
      </c>
      <c r="CM31" s="31">
        <v>1.1854423041154001E-141</v>
      </c>
      <c r="CN31" s="31">
        <v>3.1619477263962301E-145</v>
      </c>
      <c r="CO31" s="31">
        <v>8.3359819704234507E-149</v>
      </c>
      <c r="CP31" s="31">
        <v>2.1736733834320798E-152</v>
      </c>
      <c r="CQ31" s="31">
        <v>5.6097996182573601E-156</v>
      </c>
      <c r="CR31" s="31">
        <v>1.43392592592311E-159</v>
      </c>
    </row>
    <row r="32" spans="3:96" ht="7.5" customHeight="1" x14ac:dyDescent="0.15">
      <c r="C32" s="30">
        <v>28</v>
      </c>
      <c r="D32" s="31">
        <v>4.2961294282812604E-53</v>
      </c>
      <c r="E32" s="31">
        <v>2.1152560963298899E-51</v>
      </c>
      <c r="F32" s="31">
        <v>1.05274057186388E-49</v>
      </c>
      <c r="G32" s="31">
        <v>5.1520849169924901E-48</v>
      </c>
      <c r="H32" s="31">
        <v>2.4725146883944501E-46</v>
      </c>
      <c r="I32" s="31">
        <v>1.15949051113392E-44</v>
      </c>
      <c r="J32" s="31">
        <v>5.2890539371088598E-43</v>
      </c>
      <c r="K32" s="31">
        <v>2.3323540894495701E-41</v>
      </c>
      <c r="L32" s="31">
        <v>9.8579724956589606E-40</v>
      </c>
      <c r="M32" s="31">
        <v>3.9438872638035198E-38</v>
      </c>
      <c r="N32" s="31">
        <v>1.46489356983431E-36</v>
      </c>
      <c r="O32" s="31">
        <v>4.8902159737632998E-35</v>
      </c>
      <c r="P32" s="31">
        <v>1.3793730529681E-33</v>
      </c>
      <c r="Q32" s="31">
        <v>2.8449044917231599E-32</v>
      </c>
      <c r="R32" s="31">
        <v>2.5139415146106202E-31</v>
      </c>
      <c r="S32" s="31">
        <v>1.20819026739656E-30</v>
      </c>
      <c r="T32" s="31">
        <v>5.08418312057398E-31</v>
      </c>
      <c r="U32" s="31">
        <v>1.17842529660703E-31</v>
      </c>
      <c r="V32" s="31">
        <v>1.9558746056220899E-32</v>
      </c>
      <c r="W32" s="31">
        <v>2.5940094414994499E-33</v>
      </c>
      <c r="X32" s="31">
        <v>2.9183123495684302E-34</v>
      </c>
      <c r="Y32" s="31">
        <v>2.8905000406071299E-35</v>
      </c>
      <c r="Z32" s="31">
        <v>2.5847406818147301E-36</v>
      </c>
      <c r="AA32" s="31">
        <v>2.12459607235198E-37</v>
      </c>
      <c r="AB32" s="31">
        <v>1.6269466481888999E-38</v>
      </c>
      <c r="AC32" s="31">
        <v>1.17269330115892E-39</v>
      </c>
      <c r="AD32" s="31">
        <v>8.0211780078671702E-41</v>
      </c>
      <c r="AE32" s="31">
        <v>5.2404915272128497E-42</v>
      </c>
      <c r="AF32" s="31">
        <v>3.28780969385538E-43</v>
      </c>
      <c r="AG32" s="31">
        <v>1.9896061175171001E-44</v>
      </c>
      <c r="AH32" s="31">
        <v>1.16565440459582E-45</v>
      </c>
      <c r="AI32" s="31">
        <v>6.6326441713872997E-47</v>
      </c>
      <c r="AJ32" s="31">
        <v>3.6753025552115002E-48</v>
      </c>
      <c r="AK32" s="31">
        <v>1.98794466822105E-49</v>
      </c>
      <c r="AL32" s="31">
        <v>1.05172905792468E-50</v>
      </c>
      <c r="AM32" s="31">
        <v>5.4521269740744503E-52</v>
      </c>
      <c r="AN32" s="31">
        <v>2.7737855868061599E-53</v>
      </c>
      <c r="AO32" s="31">
        <v>1.3868496588516099E-54</v>
      </c>
      <c r="AP32" s="31">
        <v>6.8229801871202797E-56</v>
      </c>
      <c r="AQ32" s="31">
        <v>3.3066564715200899E-57</v>
      </c>
      <c r="AR32" s="31">
        <v>1.58018320428142E-58</v>
      </c>
      <c r="AS32" s="31">
        <v>7.4528085730079101E-60</v>
      </c>
      <c r="AT32" s="31">
        <v>3.4720059332668003E-61</v>
      </c>
      <c r="AU32" s="31">
        <v>1.59885964709122E-62</v>
      </c>
      <c r="AV32" s="31">
        <v>7.2830273058154297E-64</v>
      </c>
      <c r="AW32" s="31">
        <v>3.3550467237686901E-65</v>
      </c>
      <c r="AY32" s="31">
        <v>1.04577593380292E-118</v>
      </c>
      <c r="AZ32" s="31">
        <v>9.9844682244775504E-115</v>
      </c>
      <c r="BA32" s="31">
        <v>9.4335237264399003E-111</v>
      </c>
      <c r="BB32" s="31">
        <v>8.8036070476756598E-107</v>
      </c>
      <c r="BC32" s="31">
        <v>8.0968534830582199E-103</v>
      </c>
      <c r="BD32" s="31">
        <v>7.3178419945529906E-99</v>
      </c>
      <c r="BE32" s="31">
        <v>6.4742066092791095E-95</v>
      </c>
      <c r="BF32" s="31">
        <v>5.5773709027833603E-91</v>
      </c>
      <c r="BG32" s="31">
        <v>4.6434299666671E-87</v>
      </c>
      <c r="BH32" s="31">
        <v>3.6942095316223397E-83</v>
      </c>
      <c r="BI32" s="31">
        <v>2.7585383950897702E-79</v>
      </c>
      <c r="BJ32" s="31">
        <v>1.8737787155713599E-75</v>
      </c>
      <c r="BK32" s="31">
        <v>1.0876711567557101E-71</v>
      </c>
      <c r="BL32" s="31">
        <v>4.6057427022486504E-68</v>
      </c>
      <c r="BM32" s="31">
        <v>6.82335791283109E-65</v>
      </c>
      <c r="BN32" s="31">
        <v>5.4141552027351401E-62</v>
      </c>
      <c r="BO32" s="31">
        <v>1.38025920152796E-64</v>
      </c>
      <c r="BP32" s="31">
        <v>1.8842530929737501E-67</v>
      </c>
      <c r="BQ32" s="31">
        <v>1.82864885922763E-70</v>
      </c>
      <c r="BR32" s="31">
        <v>1.4139686957136501E-73</v>
      </c>
      <c r="BS32" s="31">
        <v>9.2605365156048801E-77</v>
      </c>
      <c r="BT32" s="31">
        <v>5.3350960553438402E-80</v>
      </c>
      <c r="BU32" s="31">
        <v>2.7734232825893599E-83</v>
      </c>
      <c r="BV32" s="31">
        <v>1.32478832740401E-86</v>
      </c>
      <c r="BW32" s="31">
        <v>5.8938789699077496E-90</v>
      </c>
      <c r="BX32" s="31">
        <v>2.4676656489702099E-93</v>
      </c>
      <c r="BY32" s="31">
        <v>9.8027945319160103E-97</v>
      </c>
      <c r="BZ32" s="31">
        <v>3.71914688238801E-100</v>
      </c>
      <c r="CA32" s="31">
        <v>1.35486861273526E-103</v>
      </c>
      <c r="CB32" s="31">
        <v>4.7604044096459298E-107</v>
      </c>
      <c r="CC32" s="31">
        <v>1.6192183619957201E-110</v>
      </c>
      <c r="CD32" s="31">
        <v>5.3488222455619601E-114</v>
      </c>
      <c r="CE32" s="31">
        <v>1.7206036093541699E-117</v>
      </c>
      <c r="CF32" s="31">
        <v>5.4024585246446704E-121</v>
      </c>
      <c r="CG32" s="31">
        <v>1.6591123884284301E-124</v>
      </c>
      <c r="CH32" s="31">
        <v>4.9924056125113498E-128</v>
      </c>
      <c r="CI32" s="31">
        <v>1.4742714089128499E-131</v>
      </c>
      <c r="CJ32" s="31">
        <v>4.2784310263719599E-135</v>
      </c>
      <c r="CK32" s="31">
        <v>1.22171765569695E-138</v>
      </c>
      <c r="CL32" s="31">
        <v>3.43652330714715E-142</v>
      </c>
      <c r="CM32" s="31">
        <v>9.5315554439244304E-146</v>
      </c>
      <c r="CN32" s="31">
        <v>2.6091300263691502E-149</v>
      </c>
      <c r="CO32" s="31">
        <v>7.0545528619683101E-153</v>
      </c>
      <c r="CP32" s="31">
        <v>1.8854151176563799E-156</v>
      </c>
      <c r="CQ32" s="31">
        <v>4.98426955165331E-160</v>
      </c>
      <c r="CR32" s="31">
        <v>1.3042997506753599E-163</v>
      </c>
    </row>
    <row r="33" spans="1:1429" ht="7.5" customHeight="1" x14ac:dyDescent="0.15">
      <c r="C33" s="30">
        <v>29</v>
      </c>
      <c r="D33" s="31">
        <v>2.6433022345672798E-55</v>
      </c>
      <c r="E33" s="31">
        <v>1.294791085528E-53</v>
      </c>
      <c r="F33" s="31">
        <v>6.4140376474486203E-52</v>
      </c>
      <c r="G33" s="31">
        <v>3.12324115015877E-50</v>
      </c>
      <c r="H33" s="31">
        <v>1.4906749441713301E-48</v>
      </c>
      <c r="I33" s="31">
        <v>6.9487429122517495E-47</v>
      </c>
      <c r="J33" s="31">
        <v>3.1487544319578902E-45</v>
      </c>
      <c r="K33" s="31">
        <v>1.37829218745741E-43</v>
      </c>
      <c r="L33" s="31">
        <v>5.7769396844185296E-42</v>
      </c>
      <c r="M33" s="31">
        <v>2.2890176049086301E-40</v>
      </c>
      <c r="N33" s="31">
        <v>8.4062074918884101E-39</v>
      </c>
      <c r="O33" s="31">
        <v>2.7676616711336401E-37</v>
      </c>
      <c r="P33" s="31">
        <v>7.6686312852823497E-36</v>
      </c>
      <c r="Q33" s="31">
        <v>1.54110596962406E-34</v>
      </c>
      <c r="R33" s="31">
        <v>1.28197060060185E-33</v>
      </c>
      <c r="S33" s="31">
        <v>5.7835357265224097E-33</v>
      </c>
      <c r="T33" s="31">
        <v>2.5918909776990101E-33</v>
      </c>
      <c r="U33" s="31">
        <v>6.3961416990282598E-34</v>
      </c>
      <c r="V33" s="31">
        <v>1.12709947680198E-34</v>
      </c>
      <c r="W33" s="31">
        <v>1.5822921049101601E-35</v>
      </c>
      <c r="X33" s="31">
        <v>1.8788377292560899E-36</v>
      </c>
      <c r="Y33" s="31">
        <v>1.95890177930556E-37</v>
      </c>
      <c r="Z33" s="31">
        <v>1.8393833895578601E-38</v>
      </c>
      <c r="AA33" s="31">
        <v>1.5840492364194899E-39</v>
      </c>
      <c r="AB33" s="31">
        <v>1.2682485222896001E-40</v>
      </c>
      <c r="AC33" s="31">
        <v>9.5395623889379506E-42</v>
      </c>
      <c r="AD33" s="31">
        <v>6.7972686988513198E-43</v>
      </c>
      <c r="AE33" s="31">
        <v>4.6186849437468602E-44</v>
      </c>
      <c r="AF33" s="31">
        <v>3.0092150939243303E-45</v>
      </c>
      <c r="AG33" s="31">
        <v>1.8884751215097999E-46</v>
      </c>
      <c r="AH33" s="31">
        <v>1.1459122524303901E-47</v>
      </c>
      <c r="AI33" s="31">
        <v>6.74502737559352E-49</v>
      </c>
      <c r="AJ33" s="31">
        <v>3.8620531520776702E-50</v>
      </c>
      <c r="AK33" s="31">
        <v>2.1562622892585299E-51</v>
      </c>
      <c r="AL33" s="31">
        <v>1.1763750119943099E-52</v>
      </c>
      <c r="AM33" s="31">
        <v>6.2827660413578602E-54</v>
      </c>
      <c r="AN33" s="31">
        <v>3.2902041604908597E-55</v>
      </c>
      <c r="AO33" s="31">
        <v>1.6919519402182999E-56</v>
      </c>
      <c r="AP33" s="31">
        <v>8.5547020769023696E-58</v>
      </c>
      <c r="AQ33" s="31">
        <v>4.2576863602793601E-59</v>
      </c>
      <c r="AR33" s="31">
        <v>2.0880662190855999E-60</v>
      </c>
      <c r="AS33" s="31">
        <v>1.0100036075932601E-61</v>
      </c>
      <c r="AT33" s="31">
        <v>4.8225611282364302E-63</v>
      </c>
      <c r="AU33" s="31">
        <v>2.2748008585681601E-64</v>
      </c>
      <c r="AV33" s="31">
        <v>1.0608039122584399E-65</v>
      </c>
      <c r="AW33" s="31">
        <v>5.00242781526259E-67</v>
      </c>
      <c r="AY33" s="31">
        <v>3.3499760972087702E-123</v>
      </c>
      <c r="AZ33" s="31">
        <v>3.1977453621864699E-119</v>
      </c>
      <c r="BA33" s="31">
        <v>3.0206361209272701E-115</v>
      </c>
      <c r="BB33" s="31">
        <v>2.81821974006449E-111</v>
      </c>
      <c r="BC33" s="31">
        <v>2.59119158966776E-107</v>
      </c>
      <c r="BD33" s="31">
        <v>2.3410352955086399E-103</v>
      </c>
      <c r="BE33" s="31">
        <v>2.0702196332327301E-99</v>
      </c>
      <c r="BF33" s="31">
        <v>1.7824347460516602E-95</v>
      </c>
      <c r="BG33" s="31">
        <v>1.4828752367484101E-91</v>
      </c>
      <c r="BH33" s="31">
        <v>1.1785792518930499E-87</v>
      </c>
      <c r="BI33" s="31">
        <v>8.7883456728901504E-84</v>
      </c>
      <c r="BJ33" s="31">
        <v>5.9566514515916898E-80</v>
      </c>
      <c r="BK33" s="31">
        <v>3.4441529254656497E-76</v>
      </c>
      <c r="BL33" s="31">
        <v>1.44455246891823E-72</v>
      </c>
      <c r="BM33" s="31">
        <v>2.0048865883974799E-69</v>
      </c>
      <c r="BN33" s="31">
        <v>1.48368534372734E-66</v>
      </c>
      <c r="BO33" s="31">
        <v>4.0538193996959797E-69</v>
      </c>
      <c r="BP33" s="31">
        <v>5.9050424518666196E-72</v>
      </c>
      <c r="BQ33" s="31">
        <v>6.0912309465698499E-75</v>
      </c>
      <c r="BR33" s="31">
        <v>4.9888629179348902E-78</v>
      </c>
      <c r="BS33" s="31">
        <v>3.45014032668551E-81</v>
      </c>
      <c r="BT33" s="31">
        <v>2.0929856801869698E-84</v>
      </c>
      <c r="BU33" s="31">
        <v>1.1427799106356701E-87</v>
      </c>
      <c r="BV33" s="31">
        <v>5.72023596114531E-91</v>
      </c>
      <c r="BW33" s="31">
        <v>2.6611875554098101E-94</v>
      </c>
      <c r="BX33" s="31">
        <v>1.16286703607063E-97</v>
      </c>
      <c r="BY33" s="31">
        <v>4.8127553361799802E-101</v>
      </c>
      <c r="BZ33" s="31">
        <v>1.8992338774756299E-104</v>
      </c>
      <c r="CA33" s="31">
        <v>7.1856903214684498E-108</v>
      </c>
      <c r="CB33" s="31">
        <v>2.6184512899128701E-111</v>
      </c>
      <c r="CC33" s="31">
        <v>9.2251142902584195E-115</v>
      </c>
      <c r="CD33" s="31">
        <v>3.1525748199382698E-118</v>
      </c>
      <c r="CE33" s="31">
        <v>1.04794682170901E-121</v>
      </c>
      <c r="CF33" s="31">
        <v>3.3965891836058098E-125</v>
      </c>
      <c r="CG33" s="31">
        <v>1.07570032239322E-128</v>
      </c>
      <c r="CH33" s="31">
        <v>3.3349257065258403E-132</v>
      </c>
      <c r="CI33" s="31">
        <v>1.01376031662534E-135</v>
      </c>
      <c r="CJ33" s="31">
        <v>3.0259827124169499E-139</v>
      </c>
      <c r="CK33" s="31">
        <v>8.8805384681137095E-143</v>
      </c>
      <c r="CL33" s="31">
        <v>2.56539999266258E-146</v>
      </c>
      <c r="CM33" s="31">
        <v>7.3023826614133698E-150</v>
      </c>
      <c r="CN33" s="31">
        <v>2.05009867649757E-153</v>
      </c>
      <c r="CO33" s="31">
        <v>5.6813868523426603E-157</v>
      </c>
      <c r="CP33" s="31">
        <v>1.55538742990853E-160</v>
      </c>
      <c r="CQ33" s="31">
        <v>4.2095250782981502E-164</v>
      </c>
      <c r="CR33" s="31">
        <v>1.12713252587489E-167</v>
      </c>
    </row>
    <row r="34" spans="1:1429" ht="7.5" customHeight="1" x14ac:dyDescent="0.15">
      <c r="C34" s="30">
        <v>30</v>
      </c>
      <c r="D34" s="31">
        <v>1.6294556251666399E-57</v>
      </c>
      <c r="E34" s="31">
        <v>7.9351068353537399E-56</v>
      </c>
      <c r="F34" s="31">
        <v>3.91000970357583E-54</v>
      </c>
      <c r="G34" s="31">
        <v>1.8931640596307999E-52</v>
      </c>
      <c r="H34" s="31">
        <v>8.9808520402153506E-51</v>
      </c>
      <c r="I34" s="31">
        <v>4.1588555090600498E-49</v>
      </c>
      <c r="J34" s="31">
        <v>1.87100887302964E-47</v>
      </c>
      <c r="K34" s="31">
        <v>8.1250191303779298E-46</v>
      </c>
      <c r="L34" s="31">
        <v>3.37536141416132E-44</v>
      </c>
      <c r="M34" s="31">
        <v>1.3239847780175499E-42</v>
      </c>
      <c r="N34" s="31">
        <v>4.8054006618120602E-41</v>
      </c>
      <c r="O34" s="31">
        <v>1.55992710480446E-39</v>
      </c>
      <c r="P34" s="31">
        <v>4.2453637819253198E-38</v>
      </c>
      <c r="Q34" s="31">
        <v>8.3167555481560195E-37</v>
      </c>
      <c r="R34" s="31">
        <v>6.5398258646594202E-36</v>
      </c>
      <c r="S34" s="31">
        <v>2.7826341983036599E-35</v>
      </c>
      <c r="T34" s="31">
        <v>1.3219618780913101E-35</v>
      </c>
      <c r="U34" s="31">
        <v>3.4600913612920399E-36</v>
      </c>
      <c r="V34" s="31">
        <v>6.4522856676892499E-37</v>
      </c>
      <c r="W34" s="31">
        <v>9.5606856398327398E-38</v>
      </c>
      <c r="X34" s="31">
        <v>1.19519954583322E-38</v>
      </c>
      <c r="Y34" s="31">
        <v>1.3088152516364201E-39</v>
      </c>
      <c r="Z34" s="31">
        <v>1.28793367208831E-40</v>
      </c>
      <c r="AA34" s="31">
        <v>1.1600039103729501E-41</v>
      </c>
      <c r="AB34" s="31">
        <v>9.6949709914036802E-43</v>
      </c>
      <c r="AC34" s="31">
        <v>7.5991644549972202E-44</v>
      </c>
      <c r="AD34" s="31">
        <v>5.6333570290678396E-45</v>
      </c>
      <c r="AE34" s="31">
        <v>3.9764713141883701E-46</v>
      </c>
      <c r="AF34" s="31">
        <v>2.6876754756528101E-47</v>
      </c>
      <c r="AG34" s="31">
        <v>1.74750390786656E-48</v>
      </c>
      <c r="AH34" s="31">
        <v>1.0972829527959501E-49</v>
      </c>
      <c r="AI34" s="31">
        <v>6.6760999423582598E-51</v>
      </c>
      <c r="AJ34" s="31">
        <v>3.9470434011572697E-52</v>
      </c>
      <c r="AK34" s="31">
        <v>2.2732171292083898E-53</v>
      </c>
      <c r="AL34" s="31">
        <v>1.2781089289349499E-54</v>
      </c>
      <c r="AM34" s="31">
        <v>7.0287238168815396E-56</v>
      </c>
      <c r="AN34" s="31">
        <v>3.7869922530688998E-57</v>
      </c>
      <c r="AO34" s="31">
        <v>2.00201783810332E-58</v>
      </c>
      <c r="AP34" s="31">
        <v>1.03985750662753E-59</v>
      </c>
      <c r="AQ34" s="31">
        <v>5.3128695949726099E-61</v>
      </c>
      <c r="AR34" s="31">
        <v>2.6730026379275102E-62</v>
      </c>
      <c r="AS34" s="31">
        <v>1.32557754788999E-63</v>
      </c>
      <c r="AT34" s="31">
        <v>6.4852666570060603E-65</v>
      </c>
      <c r="AU34" s="31">
        <v>3.1326690312788602E-66</v>
      </c>
      <c r="AV34" s="31">
        <v>1.4951770060381601E-67</v>
      </c>
      <c r="AW34" s="31">
        <v>7.21616175382568E-69</v>
      </c>
      <c r="AY34" s="31">
        <v>1.0609164092316901E-127</v>
      </c>
      <c r="AZ34" s="31">
        <v>1.0125054176796299E-123</v>
      </c>
      <c r="BA34" s="31">
        <v>9.5621832785023101E-120</v>
      </c>
      <c r="BB34" s="31">
        <v>8.9191796307925306E-116</v>
      </c>
      <c r="BC34" s="31">
        <v>8.1982852299705497E-112</v>
      </c>
      <c r="BD34" s="31">
        <v>7.4042530641095194E-108</v>
      </c>
      <c r="BE34" s="31">
        <v>6.54497276332342E-104</v>
      </c>
      <c r="BF34" s="31">
        <v>5.6322201174504096E-100</v>
      </c>
      <c r="BG34" s="31">
        <v>4.68255377846901E-96</v>
      </c>
      <c r="BH34" s="31">
        <v>3.7183869925698298E-92</v>
      </c>
      <c r="BI34" s="31">
        <v>2.7692677436090299E-88</v>
      </c>
      <c r="BJ34" s="31">
        <v>1.8734079406034199E-84</v>
      </c>
      <c r="BK34" s="31">
        <v>1.07951308627729E-80</v>
      </c>
      <c r="BL34" s="31">
        <v>4.4898381355633896E-77</v>
      </c>
      <c r="BM34" s="31">
        <v>5.8610994047070799E-74</v>
      </c>
      <c r="BN34" s="31">
        <v>4.0637220936364698E-71</v>
      </c>
      <c r="BO34" s="31">
        <v>1.1846596954378201E-73</v>
      </c>
      <c r="BP34" s="31">
        <v>1.83409349437934E-76</v>
      </c>
      <c r="BQ34" s="31">
        <v>2.0039191361292799E-79</v>
      </c>
      <c r="BR34" s="31">
        <v>1.73306842951748E-82</v>
      </c>
      <c r="BS34" s="31">
        <v>1.2620701681614301E-85</v>
      </c>
      <c r="BT34" s="31">
        <v>8.0417728753457705E-89</v>
      </c>
      <c r="BU34" s="31">
        <v>4.6014087476054997E-92</v>
      </c>
      <c r="BV34" s="31">
        <v>2.4086525503467301E-95</v>
      </c>
      <c r="BW34" s="31">
        <v>1.1695864997413701E-98</v>
      </c>
      <c r="BX34" s="31">
        <v>5.3249435422860201E-102</v>
      </c>
      <c r="BY34" s="31">
        <v>2.2924387393323801E-105</v>
      </c>
      <c r="BZ34" s="31">
        <v>9.3960543997882301E-109</v>
      </c>
      <c r="CA34" s="31">
        <v>3.6871475676196401E-112</v>
      </c>
      <c r="CB34" s="31">
        <v>1.39173396924702E-115</v>
      </c>
      <c r="CC34" s="31">
        <v>5.0727874671477403E-119</v>
      </c>
      <c r="CD34" s="31">
        <v>1.7914800988993901E-122</v>
      </c>
      <c r="CE34" s="31">
        <v>6.1474885427279398E-126</v>
      </c>
      <c r="CF34" s="31">
        <v>2.0548610282568501E-129</v>
      </c>
      <c r="CG34" s="31">
        <v>6.7051266295353101E-133</v>
      </c>
      <c r="CH34" s="31">
        <v>2.1399191103745701E-136</v>
      </c>
      <c r="CI34" s="31">
        <v>6.6908786632737297E-140</v>
      </c>
      <c r="CJ34" s="31">
        <v>2.0526373630039901E-143</v>
      </c>
      <c r="CK34" s="31">
        <v>6.1867518912220601E-147</v>
      </c>
      <c r="CL34" s="31">
        <v>1.83422569737629E-150</v>
      </c>
      <c r="CM34" s="31">
        <v>5.3548694746392501E-154</v>
      </c>
      <c r="CN34" s="31">
        <v>1.54089303424844E-157</v>
      </c>
      <c r="CO34" s="31">
        <v>4.3742713612396703E-161</v>
      </c>
      <c r="CP34" s="31">
        <v>1.2260162214684899E-164</v>
      </c>
      <c r="CQ34" s="31">
        <v>3.3951674466783298E-168</v>
      </c>
      <c r="CR34" s="31">
        <v>9.2971489402670505E-172</v>
      </c>
    </row>
    <row r="35" spans="1:1429" ht="7.5" customHeight="1" x14ac:dyDescent="0.15">
      <c r="BBY35" s="56"/>
    </row>
    <row r="36" spans="1:1429" ht="7.5" customHeight="1" x14ac:dyDescent="0.15">
      <c r="A36" s="35"/>
      <c r="B36" s="35"/>
      <c r="C36" s="35"/>
      <c r="D36" s="36">
        <v>1</v>
      </c>
      <c r="E36" s="36">
        <f>D36+1</f>
        <v>2</v>
      </c>
      <c r="F36" s="36">
        <f t="shared" ref="F36:BQ36" si="0">E36+1</f>
        <v>3</v>
      </c>
      <c r="G36" s="36">
        <f t="shared" si="0"/>
        <v>4</v>
      </c>
      <c r="H36" s="36">
        <f t="shared" si="0"/>
        <v>5</v>
      </c>
      <c r="I36" s="36">
        <f t="shared" si="0"/>
        <v>6</v>
      </c>
      <c r="J36" s="36">
        <f t="shared" si="0"/>
        <v>7</v>
      </c>
      <c r="K36" s="36">
        <f t="shared" si="0"/>
        <v>8</v>
      </c>
      <c r="L36" s="36">
        <f t="shared" si="0"/>
        <v>9</v>
      </c>
      <c r="M36" s="36">
        <f t="shared" si="0"/>
        <v>10</v>
      </c>
      <c r="N36" s="36">
        <f t="shared" si="0"/>
        <v>11</v>
      </c>
      <c r="O36" s="36">
        <f t="shared" si="0"/>
        <v>12</v>
      </c>
      <c r="P36" s="36">
        <f t="shared" si="0"/>
        <v>13</v>
      </c>
      <c r="Q36" s="36">
        <f t="shared" si="0"/>
        <v>14</v>
      </c>
      <c r="R36" s="36">
        <f t="shared" si="0"/>
        <v>15</v>
      </c>
      <c r="S36" s="36">
        <f t="shared" si="0"/>
        <v>16</v>
      </c>
      <c r="T36" s="36">
        <f t="shared" si="0"/>
        <v>17</v>
      </c>
      <c r="U36" s="36">
        <f t="shared" si="0"/>
        <v>18</v>
      </c>
      <c r="V36" s="36">
        <f t="shared" si="0"/>
        <v>19</v>
      </c>
      <c r="W36" s="36">
        <f t="shared" si="0"/>
        <v>20</v>
      </c>
      <c r="X36" s="36">
        <f t="shared" si="0"/>
        <v>21</v>
      </c>
      <c r="Y36" s="36">
        <f t="shared" si="0"/>
        <v>22</v>
      </c>
      <c r="Z36" s="36">
        <f t="shared" si="0"/>
        <v>23</v>
      </c>
      <c r="AA36" s="36">
        <f t="shared" si="0"/>
        <v>24</v>
      </c>
      <c r="AB36" s="36">
        <f t="shared" si="0"/>
        <v>25</v>
      </c>
      <c r="AC36" s="36">
        <f t="shared" si="0"/>
        <v>26</v>
      </c>
      <c r="AD36" s="36">
        <f t="shared" si="0"/>
        <v>27</v>
      </c>
      <c r="AE36" s="36">
        <f t="shared" si="0"/>
        <v>28</v>
      </c>
      <c r="AF36" s="36">
        <f t="shared" si="0"/>
        <v>29</v>
      </c>
      <c r="AG36" s="36">
        <f t="shared" si="0"/>
        <v>30</v>
      </c>
      <c r="AH36" s="36">
        <f t="shared" si="0"/>
        <v>31</v>
      </c>
      <c r="AI36" s="36">
        <f t="shared" si="0"/>
        <v>32</v>
      </c>
      <c r="AJ36" s="36">
        <f t="shared" si="0"/>
        <v>33</v>
      </c>
      <c r="AK36" s="36">
        <f t="shared" si="0"/>
        <v>34</v>
      </c>
      <c r="AL36" s="36">
        <f t="shared" si="0"/>
        <v>35</v>
      </c>
      <c r="AM36" s="36">
        <f t="shared" si="0"/>
        <v>36</v>
      </c>
      <c r="AN36" s="36">
        <f t="shared" si="0"/>
        <v>37</v>
      </c>
      <c r="AO36" s="36">
        <f t="shared" si="0"/>
        <v>38</v>
      </c>
      <c r="AP36" s="36">
        <f t="shared" si="0"/>
        <v>39</v>
      </c>
      <c r="AQ36" s="36">
        <f t="shared" si="0"/>
        <v>40</v>
      </c>
      <c r="AR36" s="36">
        <f t="shared" si="0"/>
        <v>41</v>
      </c>
      <c r="AS36" s="36">
        <f t="shared" si="0"/>
        <v>42</v>
      </c>
      <c r="AT36" s="36">
        <f t="shared" si="0"/>
        <v>43</v>
      </c>
      <c r="AU36" s="36">
        <f t="shared" si="0"/>
        <v>44</v>
      </c>
      <c r="AV36" s="36">
        <f t="shared" si="0"/>
        <v>45</v>
      </c>
      <c r="AW36" s="36">
        <f t="shared" si="0"/>
        <v>46</v>
      </c>
      <c r="AX36" s="36">
        <f t="shared" si="0"/>
        <v>47</v>
      </c>
      <c r="AY36" s="36">
        <f t="shared" si="0"/>
        <v>48</v>
      </c>
      <c r="AZ36" s="36">
        <f t="shared" si="0"/>
        <v>49</v>
      </c>
      <c r="BA36" s="36">
        <f t="shared" si="0"/>
        <v>50</v>
      </c>
      <c r="BB36" s="36">
        <f t="shared" si="0"/>
        <v>51</v>
      </c>
      <c r="BC36" s="36">
        <f t="shared" si="0"/>
        <v>52</v>
      </c>
      <c r="BD36" s="36">
        <f t="shared" si="0"/>
        <v>53</v>
      </c>
      <c r="BE36" s="36">
        <f t="shared" si="0"/>
        <v>54</v>
      </c>
      <c r="BF36" s="36">
        <f t="shared" si="0"/>
        <v>55</v>
      </c>
      <c r="BG36" s="36">
        <f t="shared" si="0"/>
        <v>56</v>
      </c>
      <c r="BH36" s="36">
        <f t="shared" si="0"/>
        <v>57</v>
      </c>
      <c r="BI36" s="36">
        <f t="shared" si="0"/>
        <v>58</v>
      </c>
      <c r="BJ36" s="36">
        <f t="shared" si="0"/>
        <v>59</v>
      </c>
      <c r="BK36" s="36">
        <f t="shared" si="0"/>
        <v>60</v>
      </c>
      <c r="BL36" s="36">
        <f t="shared" si="0"/>
        <v>61</v>
      </c>
      <c r="BM36" s="36">
        <f t="shared" si="0"/>
        <v>62</v>
      </c>
      <c r="BN36" s="36">
        <f t="shared" si="0"/>
        <v>63</v>
      </c>
      <c r="BO36" s="36">
        <f t="shared" si="0"/>
        <v>64</v>
      </c>
      <c r="BP36" s="36">
        <f t="shared" si="0"/>
        <v>65</v>
      </c>
      <c r="BQ36" s="36">
        <f t="shared" si="0"/>
        <v>66</v>
      </c>
      <c r="BR36" s="36">
        <f t="shared" ref="BR36:EC36" si="1">BQ36+1</f>
        <v>67</v>
      </c>
      <c r="BS36" s="36">
        <f t="shared" si="1"/>
        <v>68</v>
      </c>
      <c r="BT36" s="36">
        <f t="shared" si="1"/>
        <v>69</v>
      </c>
      <c r="BU36" s="36">
        <f t="shared" si="1"/>
        <v>70</v>
      </c>
      <c r="BV36" s="36">
        <f t="shared" si="1"/>
        <v>71</v>
      </c>
      <c r="BW36" s="36">
        <f t="shared" si="1"/>
        <v>72</v>
      </c>
      <c r="BX36" s="36">
        <f t="shared" si="1"/>
        <v>73</v>
      </c>
      <c r="BY36" s="36">
        <f t="shared" si="1"/>
        <v>74</v>
      </c>
      <c r="BZ36" s="36">
        <f t="shared" si="1"/>
        <v>75</v>
      </c>
      <c r="CA36" s="36">
        <f t="shared" si="1"/>
        <v>76</v>
      </c>
      <c r="CB36" s="36">
        <f t="shared" si="1"/>
        <v>77</v>
      </c>
      <c r="CC36" s="36">
        <f t="shared" si="1"/>
        <v>78</v>
      </c>
      <c r="CD36" s="36">
        <f t="shared" si="1"/>
        <v>79</v>
      </c>
      <c r="CE36" s="36">
        <f t="shared" si="1"/>
        <v>80</v>
      </c>
      <c r="CF36" s="36">
        <f t="shared" si="1"/>
        <v>81</v>
      </c>
      <c r="CG36" s="36">
        <f t="shared" si="1"/>
        <v>82</v>
      </c>
      <c r="CH36" s="36">
        <f t="shared" si="1"/>
        <v>83</v>
      </c>
      <c r="CI36" s="36">
        <f t="shared" si="1"/>
        <v>84</v>
      </c>
      <c r="CJ36" s="36">
        <f t="shared" si="1"/>
        <v>85</v>
      </c>
      <c r="CK36" s="36">
        <f t="shared" si="1"/>
        <v>86</v>
      </c>
      <c r="CL36" s="36">
        <f t="shared" si="1"/>
        <v>87</v>
      </c>
      <c r="CM36" s="36">
        <f t="shared" si="1"/>
        <v>88</v>
      </c>
      <c r="CN36" s="36">
        <f t="shared" si="1"/>
        <v>89</v>
      </c>
      <c r="CO36" s="36">
        <f t="shared" si="1"/>
        <v>90</v>
      </c>
      <c r="CP36" s="36">
        <f t="shared" si="1"/>
        <v>91</v>
      </c>
      <c r="CQ36" s="36">
        <f t="shared" si="1"/>
        <v>92</v>
      </c>
      <c r="CR36" s="36">
        <f t="shared" si="1"/>
        <v>93</v>
      </c>
      <c r="CS36" s="36">
        <f t="shared" si="1"/>
        <v>94</v>
      </c>
      <c r="CT36" s="36">
        <f t="shared" si="1"/>
        <v>95</v>
      </c>
      <c r="CU36" s="36">
        <f t="shared" si="1"/>
        <v>96</v>
      </c>
      <c r="CV36" s="36">
        <f t="shared" si="1"/>
        <v>97</v>
      </c>
      <c r="CW36" s="36">
        <f t="shared" si="1"/>
        <v>98</v>
      </c>
      <c r="CX36" s="36">
        <f t="shared" si="1"/>
        <v>99</v>
      </c>
      <c r="CY36" s="36">
        <f t="shared" si="1"/>
        <v>100</v>
      </c>
      <c r="CZ36" s="36">
        <f t="shared" si="1"/>
        <v>101</v>
      </c>
      <c r="DA36" s="36">
        <f t="shared" si="1"/>
        <v>102</v>
      </c>
      <c r="DB36" s="36">
        <f t="shared" si="1"/>
        <v>103</v>
      </c>
      <c r="DC36" s="36">
        <f t="shared" si="1"/>
        <v>104</v>
      </c>
      <c r="DD36" s="36">
        <f t="shared" si="1"/>
        <v>105</v>
      </c>
      <c r="DE36" s="36">
        <f t="shared" si="1"/>
        <v>106</v>
      </c>
      <c r="DF36" s="36">
        <f t="shared" si="1"/>
        <v>107</v>
      </c>
      <c r="DG36" s="36">
        <f t="shared" si="1"/>
        <v>108</v>
      </c>
      <c r="DH36" s="36">
        <f t="shared" si="1"/>
        <v>109</v>
      </c>
      <c r="DI36" s="36">
        <f t="shared" si="1"/>
        <v>110</v>
      </c>
      <c r="DJ36" s="36">
        <f t="shared" si="1"/>
        <v>111</v>
      </c>
      <c r="DK36" s="36">
        <f t="shared" si="1"/>
        <v>112</v>
      </c>
      <c r="DL36" s="36">
        <f t="shared" si="1"/>
        <v>113</v>
      </c>
      <c r="DM36" s="36">
        <f t="shared" si="1"/>
        <v>114</v>
      </c>
      <c r="DN36" s="36">
        <f t="shared" si="1"/>
        <v>115</v>
      </c>
      <c r="DO36" s="36">
        <f t="shared" si="1"/>
        <v>116</v>
      </c>
      <c r="DP36" s="36">
        <f t="shared" si="1"/>
        <v>117</v>
      </c>
      <c r="DQ36" s="36">
        <f t="shared" si="1"/>
        <v>118</v>
      </c>
      <c r="DR36" s="36">
        <f t="shared" si="1"/>
        <v>119</v>
      </c>
      <c r="DS36" s="36">
        <f t="shared" si="1"/>
        <v>120</v>
      </c>
      <c r="DT36" s="36">
        <f t="shared" si="1"/>
        <v>121</v>
      </c>
      <c r="DU36" s="36">
        <f t="shared" si="1"/>
        <v>122</v>
      </c>
      <c r="DV36" s="36">
        <f t="shared" si="1"/>
        <v>123</v>
      </c>
      <c r="DW36" s="36">
        <f t="shared" si="1"/>
        <v>124</v>
      </c>
      <c r="DX36" s="36">
        <f t="shared" si="1"/>
        <v>125</v>
      </c>
      <c r="DY36" s="36">
        <f t="shared" si="1"/>
        <v>126</v>
      </c>
      <c r="DZ36" s="36">
        <f t="shared" si="1"/>
        <v>127</v>
      </c>
      <c r="EA36" s="36">
        <f t="shared" si="1"/>
        <v>128</v>
      </c>
      <c r="EB36" s="36">
        <f t="shared" si="1"/>
        <v>129</v>
      </c>
      <c r="EC36" s="36">
        <f t="shared" si="1"/>
        <v>130</v>
      </c>
      <c r="ED36" s="36">
        <f t="shared" ref="ED36:GO36" si="2">EC36+1</f>
        <v>131</v>
      </c>
      <c r="EE36" s="36">
        <f t="shared" si="2"/>
        <v>132</v>
      </c>
      <c r="EF36" s="36">
        <f t="shared" si="2"/>
        <v>133</v>
      </c>
      <c r="EG36" s="36">
        <f t="shared" si="2"/>
        <v>134</v>
      </c>
      <c r="EH36" s="36">
        <f t="shared" si="2"/>
        <v>135</v>
      </c>
      <c r="EI36" s="36">
        <f t="shared" si="2"/>
        <v>136</v>
      </c>
      <c r="EJ36" s="36">
        <f t="shared" si="2"/>
        <v>137</v>
      </c>
      <c r="EK36" s="36">
        <f t="shared" si="2"/>
        <v>138</v>
      </c>
      <c r="EL36" s="36">
        <f t="shared" si="2"/>
        <v>139</v>
      </c>
      <c r="EM36" s="36">
        <f t="shared" si="2"/>
        <v>140</v>
      </c>
      <c r="EN36" s="36">
        <f t="shared" si="2"/>
        <v>141</v>
      </c>
      <c r="EO36" s="36">
        <f t="shared" si="2"/>
        <v>142</v>
      </c>
      <c r="EP36" s="36">
        <f t="shared" si="2"/>
        <v>143</v>
      </c>
      <c r="EQ36" s="36">
        <f t="shared" si="2"/>
        <v>144</v>
      </c>
      <c r="ER36" s="36">
        <f t="shared" si="2"/>
        <v>145</v>
      </c>
      <c r="ES36" s="36">
        <f t="shared" si="2"/>
        <v>146</v>
      </c>
      <c r="ET36" s="36">
        <f t="shared" si="2"/>
        <v>147</v>
      </c>
      <c r="EU36" s="36">
        <f t="shared" si="2"/>
        <v>148</v>
      </c>
      <c r="EV36" s="36">
        <f t="shared" si="2"/>
        <v>149</v>
      </c>
      <c r="EW36" s="36">
        <f t="shared" si="2"/>
        <v>150</v>
      </c>
      <c r="EX36" s="36">
        <f t="shared" si="2"/>
        <v>151</v>
      </c>
      <c r="EY36" s="36">
        <f t="shared" si="2"/>
        <v>152</v>
      </c>
      <c r="EZ36" s="36">
        <f t="shared" si="2"/>
        <v>153</v>
      </c>
      <c r="FA36" s="36">
        <f t="shared" si="2"/>
        <v>154</v>
      </c>
      <c r="FB36" s="36">
        <f t="shared" si="2"/>
        <v>155</v>
      </c>
      <c r="FC36" s="36">
        <f t="shared" si="2"/>
        <v>156</v>
      </c>
      <c r="FD36" s="36">
        <f t="shared" si="2"/>
        <v>157</v>
      </c>
      <c r="FE36" s="36">
        <f t="shared" si="2"/>
        <v>158</v>
      </c>
      <c r="FF36" s="36">
        <f t="shared" si="2"/>
        <v>159</v>
      </c>
      <c r="FG36" s="36">
        <f t="shared" si="2"/>
        <v>160</v>
      </c>
      <c r="FH36" s="36">
        <f t="shared" si="2"/>
        <v>161</v>
      </c>
      <c r="FI36" s="36">
        <f t="shared" si="2"/>
        <v>162</v>
      </c>
      <c r="FJ36" s="36">
        <f t="shared" si="2"/>
        <v>163</v>
      </c>
      <c r="FK36" s="36">
        <f t="shared" si="2"/>
        <v>164</v>
      </c>
      <c r="FL36" s="36">
        <f t="shared" si="2"/>
        <v>165</v>
      </c>
      <c r="FM36" s="36">
        <f t="shared" si="2"/>
        <v>166</v>
      </c>
      <c r="FN36" s="36">
        <f t="shared" si="2"/>
        <v>167</v>
      </c>
      <c r="FO36" s="36">
        <f t="shared" si="2"/>
        <v>168</v>
      </c>
      <c r="FP36" s="36">
        <f t="shared" si="2"/>
        <v>169</v>
      </c>
      <c r="FQ36" s="36">
        <f t="shared" si="2"/>
        <v>170</v>
      </c>
      <c r="FR36" s="36">
        <f t="shared" si="2"/>
        <v>171</v>
      </c>
      <c r="FS36" s="36">
        <f t="shared" si="2"/>
        <v>172</v>
      </c>
      <c r="FT36" s="36">
        <f t="shared" si="2"/>
        <v>173</v>
      </c>
      <c r="FU36" s="36">
        <f t="shared" si="2"/>
        <v>174</v>
      </c>
      <c r="FV36" s="36">
        <f t="shared" si="2"/>
        <v>175</v>
      </c>
      <c r="FW36" s="36">
        <f t="shared" si="2"/>
        <v>176</v>
      </c>
      <c r="FX36" s="36">
        <f t="shared" si="2"/>
        <v>177</v>
      </c>
      <c r="FY36" s="36">
        <f t="shared" si="2"/>
        <v>178</v>
      </c>
      <c r="FZ36" s="36">
        <f t="shared" si="2"/>
        <v>179</v>
      </c>
      <c r="GA36" s="36">
        <f t="shared" si="2"/>
        <v>180</v>
      </c>
      <c r="GB36" s="36">
        <f t="shared" si="2"/>
        <v>181</v>
      </c>
      <c r="GC36" s="36">
        <f t="shared" si="2"/>
        <v>182</v>
      </c>
      <c r="GD36" s="36">
        <f t="shared" si="2"/>
        <v>183</v>
      </c>
      <c r="GE36" s="36">
        <f t="shared" si="2"/>
        <v>184</v>
      </c>
      <c r="GF36" s="36">
        <f t="shared" si="2"/>
        <v>185</v>
      </c>
      <c r="GG36" s="36">
        <f t="shared" si="2"/>
        <v>186</v>
      </c>
      <c r="GH36" s="36">
        <f t="shared" si="2"/>
        <v>187</v>
      </c>
      <c r="GI36" s="36">
        <f t="shared" si="2"/>
        <v>188</v>
      </c>
      <c r="GJ36" s="36">
        <f t="shared" si="2"/>
        <v>189</v>
      </c>
      <c r="GK36" s="36">
        <f t="shared" si="2"/>
        <v>190</v>
      </c>
      <c r="GL36" s="36">
        <f t="shared" si="2"/>
        <v>191</v>
      </c>
      <c r="GM36" s="36">
        <f t="shared" si="2"/>
        <v>192</v>
      </c>
      <c r="GN36" s="36">
        <f t="shared" si="2"/>
        <v>193</v>
      </c>
      <c r="GO36" s="36">
        <f t="shared" si="2"/>
        <v>194</v>
      </c>
      <c r="GP36" s="36">
        <f t="shared" ref="GP36:JA36" si="3">GO36+1</f>
        <v>195</v>
      </c>
      <c r="GQ36" s="36">
        <f t="shared" si="3"/>
        <v>196</v>
      </c>
      <c r="GR36" s="36">
        <f t="shared" si="3"/>
        <v>197</v>
      </c>
      <c r="GS36" s="36">
        <f t="shared" si="3"/>
        <v>198</v>
      </c>
      <c r="GT36" s="36">
        <f t="shared" si="3"/>
        <v>199</v>
      </c>
      <c r="GU36" s="36">
        <f t="shared" si="3"/>
        <v>200</v>
      </c>
      <c r="GV36" s="36">
        <f t="shared" si="3"/>
        <v>201</v>
      </c>
      <c r="GW36" s="36">
        <f t="shared" si="3"/>
        <v>202</v>
      </c>
      <c r="GX36" s="36">
        <f t="shared" si="3"/>
        <v>203</v>
      </c>
      <c r="GY36" s="36">
        <f t="shared" si="3"/>
        <v>204</v>
      </c>
      <c r="GZ36" s="36">
        <f t="shared" si="3"/>
        <v>205</v>
      </c>
      <c r="HA36" s="36">
        <f t="shared" si="3"/>
        <v>206</v>
      </c>
      <c r="HB36" s="36">
        <f t="shared" si="3"/>
        <v>207</v>
      </c>
      <c r="HC36" s="36">
        <f t="shared" si="3"/>
        <v>208</v>
      </c>
      <c r="HD36" s="36">
        <f t="shared" si="3"/>
        <v>209</v>
      </c>
      <c r="HE36" s="36">
        <f t="shared" si="3"/>
        <v>210</v>
      </c>
      <c r="HF36" s="36">
        <f t="shared" si="3"/>
        <v>211</v>
      </c>
      <c r="HG36" s="36">
        <f t="shared" si="3"/>
        <v>212</v>
      </c>
      <c r="HH36" s="36">
        <f t="shared" si="3"/>
        <v>213</v>
      </c>
      <c r="HI36" s="36">
        <f t="shared" si="3"/>
        <v>214</v>
      </c>
      <c r="HJ36" s="36">
        <f t="shared" si="3"/>
        <v>215</v>
      </c>
      <c r="HK36" s="36">
        <f t="shared" si="3"/>
        <v>216</v>
      </c>
      <c r="HL36" s="36">
        <f t="shared" si="3"/>
        <v>217</v>
      </c>
      <c r="HM36" s="36">
        <f t="shared" si="3"/>
        <v>218</v>
      </c>
      <c r="HN36" s="36">
        <f t="shared" si="3"/>
        <v>219</v>
      </c>
      <c r="HO36" s="36">
        <f t="shared" si="3"/>
        <v>220</v>
      </c>
      <c r="HP36" s="36">
        <f t="shared" si="3"/>
        <v>221</v>
      </c>
      <c r="HQ36" s="36">
        <f t="shared" si="3"/>
        <v>222</v>
      </c>
      <c r="HR36" s="36">
        <f t="shared" si="3"/>
        <v>223</v>
      </c>
      <c r="HS36" s="36">
        <f t="shared" si="3"/>
        <v>224</v>
      </c>
      <c r="HT36" s="36">
        <f t="shared" si="3"/>
        <v>225</v>
      </c>
      <c r="HU36" s="36">
        <f t="shared" si="3"/>
        <v>226</v>
      </c>
      <c r="HV36" s="36">
        <f t="shared" si="3"/>
        <v>227</v>
      </c>
      <c r="HW36" s="36">
        <f t="shared" si="3"/>
        <v>228</v>
      </c>
      <c r="HX36" s="36">
        <f t="shared" si="3"/>
        <v>229</v>
      </c>
      <c r="HY36" s="36">
        <f t="shared" si="3"/>
        <v>230</v>
      </c>
      <c r="HZ36" s="36">
        <f t="shared" si="3"/>
        <v>231</v>
      </c>
      <c r="IA36" s="36">
        <f t="shared" si="3"/>
        <v>232</v>
      </c>
      <c r="IB36" s="36">
        <f t="shared" si="3"/>
        <v>233</v>
      </c>
      <c r="IC36" s="36">
        <f t="shared" si="3"/>
        <v>234</v>
      </c>
      <c r="ID36" s="36">
        <f t="shared" si="3"/>
        <v>235</v>
      </c>
      <c r="IE36" s="36">
        <f t="shared" si="3"/>
        <v>236</v>
      </c>
      <c r="IF36" s="36">
        <f t="shared" si="3"/>
        <v>237</v>
      </c>
      <c r="IG36" s="36">
        <f t="shared" si="3"/>
        <v>238</v>
      </c>
      <c r="IH36" s="36">
        <f t="shared" si="3"/>
        <v>239</v>
      </c>
      <c r="II36" s="36">
        <f t="shared" si="3"/>
        <v>240</v>
      </c>
      <c r="IJ36" s="36">
        <f t="shared" si="3"/>
        <v>241</v>
      </c>
      <c r="IK36" s="36">
        <f t="shared" si="3"/>
        <v>242</v>
      </c>
      <c r="IL36" s="36">
        <f t="shared" si="3"/>
        <v>243</v>
      </c>
      <c r="IM36" s="36">
        <f t="shared" si="3"/>
        <v>244</v>
      </c>
      <c r="IN36" s="36">
        <f t="shared" si="3"/>
        <v>245</v>
      </c>
      <c r="IO36" s="36">
        <f t="shared" si="3"/>
        <v>246</v>
      </c>
      <c r="IP36" s="36">
        <f t="shared" si="3"/>
        <v>247</v>
      </c>
      <c r="IQ36" s="36">
        <f t="shared" si="3"/>
        <v>248</v>
      </c>
      <c r="IR36" s="36">
        <f t="shared" si="3"/>
        <v>249</v>
      </c>
      <c r="IS36" s="36">
        <f t="shared" si="3"/>
        <v>250</v>
      </c>
      <c r="IT36" s="36">
        <f t="shared" si="3"/>
        <v>251</v>
      </c>
      <c r="IU36" s="36">
        <f t="shared" si="3"/>
        <v>252</v>
      </c>
      <c r="IV36" s="36">
        <f t="shared" si="3"/>
        <v>253</v>
      </c>
      <c r="IW36" s="36">
        <f t="shared" si="3"/>
        <v>254</v>
      </c>
      <c r="IX36" s="36">
        <f t="shared" si="3"/>
        <v>255</v>
      </c>
      <c r="IY36" s="36">
        <f t="shared" si="3"/>
        <v>256</v>
      </c>
      <c r="IZ36" s="36">
        <f t="shared" si="3"/>
        <v>257</v>
      </c>
      <c r="JA36" s="36">
        <f t="shared" si="3"/>
        <v>258</v>
      </c>
      <c r="JB36" s="36">
        <f t="shared" ref="JB36:LM36" si="4">JA36+1</f>
        <v>259</v>
      </c>
      <c r="JC36" s="36">
        <f t="shared" si="4"/>
        <v>260</v>
      </c>
      <c r="JD36" s="36">
        <f t="shared" si="4"/>
        <v>261</v>
      </c>
      <c r="JE36" s="36">
        <f t="shared" si="4"/>
        <v>262</v>
      </c>
      <c r="JF36" s="36">
        <f t="shared" si="4"/>
        <v>263</v>
      </c>
      <c r="JG36" s="36">
        <f t="shared" si="4"/>
        <v>264</v>
      </c>
      <c r="JH36" s="36">
        <f t="shared" si="4"/>
        <v>265</v>
      </c>
      <c r="JI36" s="36">
        <f t="shared" si="4"/>
        <v>266</v>
      </c>
      <c r="JJ36" s="36">
        <f t="shared" si="4"/>
        <v>267</v>
      </c>
      <c r="JK36" s="36">
        <f t="shared" si="4"/>
        <v>268</v>
      </c>
      <c r="JL36" s="36">
        <f t="shared" si="4"/>
        <v>269</v>
      </c>
      <c r="JM36" s="36">
        <f t="shared" si="4"/>
        <v>270</v>
      </c>
      <c r="JN36" s="36">
        <f t="shared" si="4"/>
        <v>271</v>
      </c>
      <c r="JO36" s="36">
        <f t="shared" si="4"/>
        <v>272</v>
      </c>
      <c r="JP36" s="36">
        <f t="shared" si="4"/>
        <v>273</v>
      </c>
      <c r="JQ36" s="36">
        <f t="shared" si="4"/>
        <v>274</v>
      </c>
      <c r="JR36" s="36">
        <f t="shared" si="4"/>
        <v>275</v>
      </c>
      <c r="JS36" s="36">
        <f t="shared" si="4"/>
        <v>276</v>
      </c>
      <c r="JT36" s="36">
        <f t="shared" si="4"/>
        <v>277</v>
      </c>
      <c r="JU36" s="36">
        <f t="shared" si="4"/>
        <v>278</v>
      </c>
      <c r="JV36" s="36">
        <f t="shared" si="4"/>
        <v>279</v>
      </c>
      <c r="JW36" s="36">
        <f t="shared" si="4"/>
        <v>280</v>
      </c>
      <c r="JX36" s="36">
        <f t="shared" si="4"/>
        <v>281</v>
      </c>
      <c r="JY36" s="36">
        <f t="shared" si="4"/>
        <v>282</v>
      </c>
      <c r="JZ36" s="36">
        <f t="shared" si="4"/>
        <v>283</v>
      </c>
      <c r="KA36" s="36">
        <f t="shared" si="4"/>
        <v>284</v>
      </c>
      <c r="KB36" s="36">
        <f t="shared" si="4"/>
        <v>285</v>
      </c>
      <c r="KC36" s="36">
        <f t="shared" si="4"/>
        <v>286</v>
      </c>
      <c r="KD36" s="36">
        <f t="shared" si="4"/>
        <v>287</v>
      </c>
      <c r="KE36" s="36">
        <f t="shared" si="4"/>
        <v>288</v>
      </c>
      <c r="KF36" s="36">
        <f t="shared" si="4"/>
        <v>289</v>
      </c>
      <c r="KG36" s="36">
        <f t="shared" si="4"/>
        <v>290</v>
      </c>
      <c r="KH36" s="36">
        <f t="shared" si="4"/>
        <v>291</v>
      </c>
      <c r="KI36" s="36">
        <f t="shared" si="4"/>
        <v>292</v>
      </c>
      <c r="KJ36" s="36">
        <f t="shared" si="4"/>
        <v>293</v>
      </c>
      <c r="KK36" s="36">
        <f t="shared" si="4"/>
        <v>294</v>
      </c>
      <c r="KL36" s="36">
        <f t="shared" si="4"/>
        <v>295</v>
      </c>
      <c r="KM36" s="36">
        <f t="shared" si="4"/>
        <v>296</v>
      </c>
      <c r="KN36" s="36">
        <f t="shared" si="4"/>
        <v>297</v>
      </c>
      <c r="KO36" s="36">
        <f t="shared" si="4"/>
        <v>298</v>
      </c>
      <c r="KP36" s="36">
        <f t="shared" si="4"/>
        <v>299</v>
      </c>
      <c r="KQ36" s="36">
        <f t="shared" si="4"/>
        <v>300</v>
      </c>
      <c r="KR36" s="36">
        <f t="shared" si="4"/>
        <v>301</v>
      </c>
      <c r="KS36" s="36">
        <f t="shared" si="4"/>
        <v>302</v>
      </c>
      <c r="KT36" s="36">
        <f t="shared" si="4"/>
        <v>303</v>
      </c>
      <c r="KU36" s="36">
        <f t="shared" si="4"/>
        <v>304</v>
      </c>
      <c r="KV36" s="36">
        <f t="shared" si="4"/>
        <v>305</v>
      </c>
      <c r="KW36" s="36">
        <f t="shared" si="4"/>
        <v>306</v>
      </c>
      <c r="KX36" s="36">
        <f t="shared" si="4"/>
        <v>307</v>
      </c>
      <c r="KY36" s="36">
        <f t="shared" si="4"/>
        <v>308</v>
      </c>
      <c r="KZ36" s="36">
        <f t="shared" si="4"/>
        <v>309</v>
      </c>
      <c r="LA36" s="36">
        <f t="shared" si="4"/>
        <v>310</v>
      </c>
      <c r="LB36" s="36">
        <f t="shared" si="4"/>
        <v>311</v>
      </c>
      <c r="LC36" s="36">
        <f t="shared" si="4"/>
        <v>312</v>
      </c>
      <c r="LD36" s="36">
        <f t="shared" si="4"/>
        <v>313</v>
      </c>
      <c r="LE36" s="36">
        <f t="shared" si="4"/>
        <v>314</v>
      </c>
      <c r="LF36" s="36">
        <f t="shared" si="4"/>
        <v>315</v>
      </c>
      <c r="LG36" s="36">
        <f t="shared" si="4"/>
        <v>316</v>
      </c>
      <c r="LH36" s="36">
        <f t="shared" si="4"/>
        <v>317</v>
      </c>
      <c r="LI36" s="36">
        <f t="shared" si="4"/>
        <v>318</v>
      </c>
      <c r="LJ36" s="36">
        <f t="shared" si="4"/>
        <v>319</v>
      </c>
      <c r="LK36" s="36">
        <f t="shared" si="4"/>
        <v>320</v>
      </c>
      <c r="LL36" s="36">
        <f t="shared" si="4"/>
        <v>321</v>
      </c>
      <c r="LM36" s="36">
        <f t="shared" si="4"/>
        <v>322</v>
      </c>
      <c r="LN36" s="36">
        <f t="shared" ref="LN36:NY36" si="5">LM36+1</f>
        <v>323</v>
      </c>
      <c r="LO36" s="36">
        <f t="shared" si="5"/>
        <v>324</v>
      </c>
      <c r="LP36" s="36">
        <f t="shared" si="5"/>
        <v>325</v>
      </c>
      <c r="LQ36" s="36">
        <f t="shared" si="5"/>
        <v>326</v>
      </c>
      <c r="LR36" s="36">
        <f t="shared" si="5"/>
        <v>327</v>
      </c>
      <c r="LS36" s="36">
        <f t="shared" si="5"/>
        <v>328</v>
      </c>
      <c r="LT36" s="36">
        <f t="shared" si="5"/>
        <v>329</v>
      </c>
      <c r="LU36" s="36">
        <f t="shared" si="5"/>
        <v>330</v>
      </c>
      <c r="LV36" s="36">
        <f t="shared" si="5"/>
        <v>331</v>
      </c>
      <c r="LW36" s="36">
        <f t="shared" si="5"/>
        <v>332</v>
      </c>
      <c r="LX36" s="36">
        <f t="shared" si="5"/>
        <v>333</v>
      </c>
      <c r="LY36" s="36">
        <f t="shared" si="5"/>
        <v>334</v>
      </c>
      <c r="LZ36" s="36">
        <f t="shared" si="5"/>
        <v>335</v>
      </c>
      <c r="MA36" s="36">
        <f t="shared" si="5"/>
        <v>336</v>
      </c>
      <c r="MB36" s="36">
        <f t="shared" si="5"/>
        <v>337</v>
      </c>
      <c r="MC36" s="36">
        <f t="shared" si="5"/>
        <v>338</v>
      </c>
      <c r="MD36" s="36">
        <f t="shared" si="5"/>
        <v>339</v>
      </c>
      <c r="ME36" s="36">
        <f t="shared" si="5"/>
        <v>340</v>
      </c>
      <c r="MF36" s="36">
        <f t="shared" si="5"/>
        <v>341</v>
      </c>
      <c r="MG36" s="36">
        <f t="shared" si="5"/>
        <v>342</v>
      </c>
      <c r="MH36" s="36">
        <f t="shared" si="5"/>
        <v>343</v>
      </c>
      <c r="MI36" s="36">
        <f t="shared" si="5"/>
        <v>344</v>
      </c>
      <c r="MJ36" s="36">
        <f t="shared" si="5"/>
        <v>345</v>
      </c>
      <c r="MK36" s="36">
        <f t="shared" si="5"/>
        <v>346</v>
      </c>
      <c r="ML36" s="36">
        <f t="shared" si="5"/>
        <v>347</v>
      </c>
      <c r="MM36" s="36">
        <f t="shared" si="5"/>
        <v>348</v>
      </c>
      <c r="MN36" s="36">
        <f t="shared" si="5"/>
        <v>349</v>
      </c>
      <c r="MO36" s="36">
        <f t="shared" si="5"/>
        <v>350</v>
      </c>
      <c r="MP36" s="36">
        <f t="shared" si="5"/>
        <v>351</v>
      </c>
      <c r="MQ36" s="36">
        <f t="shared" si="5"/>
        <v>352</v>
      </c>
      <c r="MR36" s="36">
        <f t="shared" si="5"/>
        <v>353</v>
      </c>
      <c r="MS36" s="36">
        <f t="shared" si="5"/>
        <v>354</v>
      </c>
      <c r="MT36" s="36">
        <f t="shared" si="5"/>
        <v>355</v>
      </c>
      <c r="MU36" s="36">
        <f t="shared" si="5"/>
        <v>356</v>
      </c>
      <c r="MV36" s="36">
        <f t="shared" si="5"/>
        <v>357</v>
      </c>
      <c r="MW36" s="36">
        <f t="shared" si="5"/>
        <v>358</v>
      </c>
      <c r="MX36" s="36">
        <f t="shared" si="5"/>
        <v>359</v>
      </c>
      <c r="MY36" s="36">
        <f t="shared" si="5"/>
        <v>360</v>
      </c>
      <c r="MZ36" s="36">
        <f t="shared" si="5"/>
        <v>361</v>
      </c>
      <c r="NA36" s="36">
        <f t="shared" si="5"/>
        <v>362</v>
      </c>
      <c r="NB36" s="36">
        <f t="shared" si="5"/>
        <v>363</v>
      </c>
      <c r="NC36" s="36">
        <f t="shared" si="5"/>
        <v>364</v>
      </c>
      <c r="ND36" s="36">
        <f t="shared" si="5"/>
        <v>365</v>
      </c>
      <c r="NE36" s="36">
        <f t="shared" si="5"/>
        <v>366</v>
      </c>
      <c r="NF36" s="36">
        <f t="shared" si="5"/>
        <v>367</v>
      </c>
      <c r="NG36" s="36">
        <f t="shared" si="5"/>
        <v>368</v>
      </c>
      <c r="NH36" s="36">
        <f t="shared" si="5"/>
        <v>369</v>
      </c>
      <c r="NI36" s="36">
        <f t="shared" si="5"/>
        <v>370</v>
      </c>
      <c r="NJ36" s="36">
        <f t="shared" si="5"/>
        <v>371</v>
      </c>
      <c r="NK36" s="36">
        <f t="shared" si="5"/>
        <v>372</v>
      </c>
      <c r="NL36" s="36">
        <f t="shared" si="5"/>
        <v>373</v>
      </c>
      <c r="NM36" s="36">
        <f t="shared" si="5"/>
        <v>374</v>
      </c>
      <c r="NN36" s="36">
        <f t="shared" si="5"/>
        <v>375</v>
      </c>
      <c r="NO36" s="36">
        <f t="shared" si="5"/>
        <v>376</v>
      </c>
      <c r="NP36" s="36">
        <f t="shared" si="5"/>
        <v>377</v>
      </c>
      <c r="NQ36" s="36">
        <f t="shared" si="5"/>
        <v>378</v>
      </c>
      <c r="NR36" s="36">
        <f t="shared" si="5"/>
        <v>379</v>
      </c>
      <c r="NS36" s="36">
        <f t="shared" si="5"/>
        <v>380</v>
      </c>
      <c r="NT36" s="36">
        <f t="shared" si="5"/>
        <v>381</v>
      </c>
      <c r="NU36" s="36">
        <f t="shared" si="5"/>
        <v>382</v>
      </c>
      <c r="NV36" s="36">
        <f t="shared" si="5"/>
        <v>383</v>
      </c>
      <c r="NW36" s="36">
        <f t="shared" si="5"/>
        <v>384</v>
      </c>
      <c r="NX36" s="36">
        <f t="shared" si="5"/>
        <v>385</v>
      </c>
      <c r="NY36" s="36">
        <f t="shared" si="5"/>
        <v>386</v>
      </c>
      <c r="NZ36" s="36">
        <f t="shared" ref="NZ36:QK36" si="6">NY36+1</f>
        <v>387</v>
      </c>
      <c r="OA36" s="36">
        <f t="shared" si="6"/>
        <v>388</v>
      </c>
      <c r="OB36" s="36">
        <f t="shared" si="6"/>
        <v>389</v>
      </c>
      <c r="OC36" s="36">
        <f t="shared" si="6"/>
        <v>390</v>
      </c>
      <c r="OD36" s="36">
        <f t="shared" si="6"/>
        <v>391</v>
      </c>
      <c r="OE36" s="36">
        <f t="shared" si="6"/>
        <v>392</v>
      </c>
      <c r="OF36" s="36">
        <f t="shared" si="6"/>
        <v>393</v>
      </c>
      <c r="OG36" s="36">
        <f t="shared" si="6"/>
        <v>394</v>
      </c>
      <c r="OH36" s="36">
        <f t="shared" si="6"/>
        <v>395</v>
      </c>
      <c r="OI36" s="36">
        <f t="shared" si="6"/>
        <v>396</v>
      </c>
      <c r="OJ36" s="36">
        <f t="shared" si="6"/>
        <v>397</v>
      </c>
      <c r="OK36" s="36">
        <f t="shared" si="6"/>
        <v>398</v>
      </c>
      <c r="OL36" s="36">
        <f t="shared" si="6"/>
        <v>399</v>
      </c>
      <c r="OM36" s="36">
        <f t="shared" si="6"/>
        <v>400</v>
      </c>
      <c r="ON36" s="36">
        <f t="shared" si="6"/>
        <v>401</v>
      </c>
      <c r="OO36" s="36">
        <f t="shared" si="6"/>
        <v>402</v>
      </c>
      <c r="OP36" s="36">
        <f t="shared" si="6"/>
        <v>403</v>
      </c>
      <c r="OQ36" s="36">
        <f t="shared" si="6"/>
        <v>404</v>
      </c>
      <c r="OR36" s="36">
        <f t="shared" si="6"/>
        <v>405</v>
      </c>
      <c r="OS36" s="36">
        <f t="shared" si="6"/>
        <v>406</v>
      </c>
      <c r="OT36" s="36">
        <f t="shared" si="6"/>
        <v>407</v>
      </c>
      <c r="OU36" s="36">
        <f t="shared" si="6"/>
        <v>408</v>
      </c>
      <c r="OV36" s="36">
        <f t="shared" si="6"/>
        <v>409</v>
      </c>
      <c r="OW36" s="36">
        <f t="shared" si="6"/>
        <v>410</v>
      </c>
      <c r="OX36" s="36">
        <f t="shared" si="6"/>
        <v>411</v>
      </c>
      <c r="OY36" s="36">
        <f t="shared" si="6"/>
        <v>412</v>
      </c>
      <c r="OZ36" s="36">
        <f t="shared" si="6"/>
        <v>413</v>
      </c>
      <c r="PA36" s="36">
        <f t="shared" si="6"/>
        <v>414</v>
      </c>
      <c r="PB36" s="36">
        <f t="shared" si="6"/>
        <v>415</v>
      </c>
      <c r="PC36" s="36">
        <f t="shared" si="6"/>
        <v>416</v>
      </c>
      <c r="PD36" s="36">
        <f t="shared" si="6"/>
        <v>417</v>
      </c>
      <c r="PE36" s="36">
        <f t="shared" si="6"/>
        <v>418</v>
      </c>
      <c r="PF36" s="36">
        <f t="shared" si="6"/>
        <v>419</v>
      </c>
      <c r="PG36" s="36">
        <f t="shared" si="6"/>
        <v>420</v>
      </c>
      <c r="PH36" s="36">
        <f t="shared" si="6"/>
        <v>421</v>
      </c>
      <c r="PI36" s="36">
        <f t="shared" si="6"/>
        <v>422</v>
      </c>
      <c r="PJ36" s="36">
        <f t="shared" si="6"/>
        <v>423</v>
      </c>
      <c r="PK36" s="36">
        <f t="shared" si="6"/>
        <v>424</v>
      </c>
      <c r="PL36" s="36">
        <f t="shared" si="6"/>
        <v>425</v>
      </c>
      <c r="PM36" s="36">
        <f t="shared" si="6"/>
        <v>426</v>
      </c>
      <c r="PN36" s="36">
        <f t="shared" si="6"/>
        <v>427</v>
      </c>
      <c r="PO36" s="36">
        <f t="shared" si="6"/>
        <v>428</v>
      </c>
      <c r="PP36" s="36">
        <f t="shared" si="6"/>
        <v>429</v>
      </c>
      <c r="PQ36" s="36">
        <f t="shared" si="6"/>
        <v>430</v>
      </c>
      <c r="PR36" s="36">
        <f t="shared" si="6"/>
        <v>431</v>
      </c>
      <c r="PS36" s="36">
        <f t="shared" si="6"/>
        <v>432</v>
      </c>
      <c r="PT36" s="36">
        <f t="shared" si="6"/>
        <v>433</v>
      </c>
      <c r="PU36" s="36">
        <f t="shared" si="6"/>
        <v>434</v>
      </c>
      <c r="PV36" s="36">
        <f t="shared" si="6"/>
        <v>435</v>
      </c>
      <c r="PW36" s="36">
        <f t="shared" si="6"/>
        <v>436</v>
      </c>
      <c r="PX36" s="36">
        <f t="shared" si="6"/>
        <v>437</v>
      </c>
      <c r="PY36" s="36">
        <f t="shared" si="6"/>
        <v>438</v>
      </c>
      <c r="PZ36" s="36">
        <f t="shared" si="6"/>
        <v>439</v>
      </c>
      <c r="QA36" s="36">
        <f t="shared" si="6"/>
        <v>440</v>
      </c>
      <c r="QB36" s="36">
        <f t="shared" si="6"/>
        <v>441</v>
      </c>
      <c r="QC36" s="36">
        <f t="shared" si="6"/>
        <v>442</v>
      </c>
      <c r="QD36" s="36">
        <f t="shared" si="6"/>
        <v>443</v>
      </c>
      <c r="QE36" s="36">
        <f t="shared" si="6"/>
        <v>444</v>
      </c>
      <c r="QF36" s="36">
        <f t="shared" si="6"/>
        <v>445</v>
      </c>
      <c r="QG36" s="36">
        <f t="shared" si="6"/>
        <v>446</v>
      </c>
      <c r="QH36" s="36">
        <f t="shared" si="6"/>
        <v>447</v>
      </c>
      <c r="QI36" s="36">
        <f t="shared" si="6"/>
        <v>448</v>
      </c>
      <c r="QJ36" s="36">
        <f t="shared" si="6"/>
        <v>449</v>
      </c>
      <c r="QK36" s="36">
        <f t="shared" si="6"/>
        <v>450</v>
      </c>
      <c r="QL36" s="36">
        <f t="shared" ref="QL36:SW36" si="7">QK36+1</f>
        <v>451</v>
      </c>
      <c r="QM36" s="36">
        <f t="shared" si="7"/>
        <v>452</v>
      </c>
      <c r="QN36" s="36">
        <f t="shared" si="7"/>
        <v>453</v>
      </c>
      <c r="QO36" s="36">
        <f t="shared" si="7"/>
        <v>454</v>
      </c>
      <c r="QP36" s="36">
        <f t="shared" si="7"/>
        <v>455</v>
      </c>
      <c r="QQ36" s="36">
        <f t="shared" si="7"/>
        <v>456</v>
      </c>
      <c r="QR36" s="36">
        <f t="shared" si="7"/>
        <v>457</v>
      </c>
      <c r="QS36" s="36">
        <f t="shared" si="7"/>
        <v>458</v>
      </c>
      <c r="QT36" s="36">
        <f t="shared" si="7"/>
        <v>459</v>
      </c>
      <c r="QU36" s="36">
        <f t="shared" si="7"/>
        <v>460</v>
      </c>
      <c r="QV36" s="36">
        <f t="shared" si="7"/>
        <v>461</v>
      </c>
      <c r="QW36" s="36">
        <f t="shared" si="7"/>
        <v>462</v>
      </c>
      <c r="QX36" s="36">
        <f t="shared" si="7"/>
        <v>463</v>
      </c>
      <c r="QY36" s="36">
        <f t="shared" si="7"/>
        <v>464</v>
      </c>
      <c r="QZ36" s="36">
        <f t="shared" si="7"/>
        <v>465</v>
      </c>
      <c r="RA36" s="36">
        <f t="shared" si="7"/>
        <v>466</v>
      </c>
      <c r="RB36" s="36">
        <f t="shared" si="7"/>
        <v>467</v>
      </c>
      <c r="RC36" s="36">
        <f t="shared" si="7"/>
        <v>468</v>
      </c>
      <c r="RD36" s="36">
        <f t="shared" si="7"/>
        <v>469</v>
      </c>
      <c r="RE36" s="36">
        <f t="shared" si="7"/>
        <v>470</v>
      </c>
      <c r="RF36" s="36">
        <f t="shared" si="7"/>
        <v>471</v>
      </c>
      <c r="RG36" s="36">
        <f t="shared" si="7"/>
        <v>472</v>
      </c>
      <c r="RH36" s="36">
        <f t="shared" si="7"/>
        <v>473</v>
      </c>
      <c r="RI36" s="36">
        <f t="shared" si="7"/>
        <v>474</v>
      </c>
      <c r="RJ36" s="36">
        <f t="shared" si="7"/>
        <v>475</v>
      </c>
      <c r="RK36" s="36">
        <f t="shared" si="7"/>
        <v>476</v>
      </c>
      <c r="RL36" s="36">
        <f t="shared" si="7"/>
        <v>477</v>
      </c>
      <c r="RM36" s="36">
        <f t="shared" si="7"/>
        <v>478</v>
      </c>
      <c r="RN36" s="36">
        <f t="shared" si="7"/>
        <v>479</v>
      </c>
      <c r="RO36" s="36">
        <f t="shared" si="7"/>
        <v>480</v>
      </c>
      <c r="RP36" s="36">
        <f t="shared" si="7"/>
        <v>481</v>
      </c>
      <c r="RQ36" s="36">
        <f t="shared" si="7"/>
        <v>482</v>
      </c>
      <c r="RR36" s="36">
        <f t="shared" si="7"/>
        <v>483</v>
      </c>
      <c r="RS36" s="36">
        <f t="shared" si="7"/>
        <v>484</v>
      </c>
      <c r="RT36" s="36">
        <f t="shared" si="7"/>
        <v>485</v>
      </c>
      <c r="RU36" s="36">
        <f t="shared" si="7"/>
        <v>486</v>
      </c>
      <c r="RV36" s="36">
        <f t="shared" si="7"/>
        <v>487</v>
      </c>
      <c r="RW36" s="36">
        <f t="shared" si="7"/>
        <v>488</v>
      </c>
      <c r="RX36" s="36">
        <f t="shared" si="7"/>
        <v>489</v>
      </c>
      <c r="RY36" s="36">
        <f t="shared" si="7"/>
        <v>490</v>
      </c>
      <c r="RZ36" s="36">
        <f t="shared" si="7"/>
        <v>491</v>
      </c>
      <c r="SA36" s="36">
        <f t="shared" si="7"/>
        <v>492</v>
      </c>
      <c r="SB36" s="36">
        <f t="shared" si="7"/>
        <v>493</v>
      </c>
      <c r="SC36" s="36">
        <f t="shared" si="7"/>
        <v>494</v>
      </c>
      <c r="SD36" s="36">
        <f t="shared" si="7"/>
        <v>495</v>
      </c>
      <c r="SE36" s="36">
        <f t="shared" si="7"/>
        <v>496</v>
      </c>
      <c r="SF36" s="36">
        <f t="shared" si="7"/>
        <v>497</v>
      </c>
      <c r="SG36" s="36">
        <f t="shared" si="7"/>
        <v>498</v>
      </c>
      <c r="SH36" s="36">
        <f t="shared" si="7"/>
        <v>499</v>
      </c>
      <c r="SI36" s="36">
        <f t="shared" si="7"/>
        <v>500</v>
      </c>
      <c r="SJ36" s="36">
        <f t="shared" si="7"/>
        <v>501</v>
      </c>
      <c r="SK36" s="36">
        <f t="shared" si="7"/>
        <v>502</v>
      </c>
      <c r="SL36" s="36">
        <f t="shared" si="7"/>
        <v>503</v>
      </c>
      <c r="SM36" s="36">
        <f t="shared" si="7"/>
        <v>504</v>
      </c>
      <c r="SN36" s="36">
        <f t="shared" si="7"/>
        <v>505</v>
      </c>
      <c r="SO36" s="36">
        <f t="shared" si="7"/>
        <v>506</v>
      </c>
      <c r="SP36" s="36">
        <f t="shared" si="7"/>
        <v>507</v>
      </c>
      <c r="SQ36" s="36">
        <f t="shared" si="7"/>
        <v>508</v>
      </c>
      <c r="SR36" s="36">
        <f t="shared" si="7"/>
        <v>509</v>
      </c>
      <c r="SS36" s="36">
        <f t="shared" si="7"/>
        <v>510</v>
      </c>
      <c r="ST36" s="36">
        <f t="shared" si="7"/>
        <v>511</v>
      </c>
      <c r="SU36" s="36">
        <f t="shared" si="7"/>
        <v>512</v>
      </c>
      <c r="SV36" s="36">
        <f t="shared" si="7"/>
        <v>513</v>
      </c>
      <c r="SW36" s="36">
        <f t="shared" si="7"/>
        <v>514</v>
      </c>
      <c r="SX36" s="36">
        <f t="shared" ref="SX36:VI36" si="8">SW36+1</f>
        <v>515</v>
      </c>
      <c r="SY36" s="36">
        <f t="shared" si="8"/>
        <v>516</v>
      </c>
      <c r="SZ36" s="36">
        <f t="shared" si="8"/>
        <v>517</v>
      </c>
      <c r="TA36" s="36">
        <f t="shared" si="8"/>
        <v>518</v>
      </c>
      <c r="TB36" s="36">
        <f t="shared" si="8"/>
        <v>519</v>
      </c>
      <c r="TC36" s="36">
        <f t="shared" si="8"/>
        <v>520</v>
      </c>
      <c r="TD36" s="36">
        <f t="shared" si="8"/>
        <v>521</v>
      </c>
      <c r="TE36" s="36">
        <f t="shared" si="8"/>
        <v>522</v>
      </c>
      <c r="TF36" s="36">
        <f t="shared" si="8"/>
        <v>523</v>
      </c>
      <c r="TG36" s="36">
        <f t="shared" si="8"/>
        <v>524</v>
      </c>
      <c r="TH36" s="36">
        <f t="shared" si="8"/>
        <v>525</v>
      </c>
      <c r="TI36" s="36">
        <f t="shared" si="8"/>
        <v>526</v>
      </c>
      <c r="TJ36" s="36">
        <f t="shared" si="8"/>
        <v>527</v>
      </c>
      <c r="TK36" s="36">
        <f t="shared" si="8"/>
        <v>528</v>
      </c>
      <c r="TL36" s="36">
        <f t="shared" si="8"/>
        <v>529</v>
      </c>
      <c r="TM36" s="36">
        <f t="shared" si="8"/>
        <v>530</v>
      </c>
      <c r="TN36" s="36">
        <f t="shared" si="8"/>
        <v>531</v>
      </c>
      <c r="TO36" s="36">
        <f t="shared" si="8"/>
        <v>532</v>
      </c>
      <c r="TP36" s="36">
        <f t="shared" si="8"/>
        <v>533</v>
      </c>
      <c r="TQ36" s="36">
        <f t="shared" si="8"/>
        <v>534</v>
      </c>
      <c r="TR36" s="36">
        <f t="shared" si="8"/>
        <v>535</v>
      </c>
      <c r="TS36" s="36">
        <f t="shared" si="8"/>
        <v>536</v>
      </c>
      <c r="TT36" s="36">
        <f t="shared" si="8"/>
        <v>537</v>
      </c>
      <c r="TU36" s="36">
        <f t="shared" si="8"/>
        <v>538</v>
      </c>
      <c r="TV36" s="36">
        <f t="shared" si="8"/>
        <v>539</v>
      </c>
      <c r="TW36" s="36">
        <f t="shared" si="8"/>
        <v>540</v>
      </c>
      <c r="TX36" s="36">
        <f t="shared" si="8"/>
        <v>541</v>
      </c>
      <c r="TY36" s="36">
        <f t="shared" si="8"/>
        <v>542</v>
      </c>
      <c r="TZ36" s="36">
        <f t="shared" si="8"/>
        <v>543</v>
      </c>
      <c r="UA36" s="36">
        <f t="shared" si="8"/>
        <v>544</v>
      </c>
      <c r="UB36" s="36">
        <f t="shared" si="8"/>
        <v>545</v>
      </c>
      <c r="UC36" s="36">
        <f t="shared" si="8"/>
        <v>546</v>
      </c>
      <c r="UD36" s="36">
        <f t="shared" si="8"/>
        <v>547</v>
      </c>
      <c r="UE36" s="36">
        <f t="shared" si="8"/>
        <v>548</v>
      </c>
      <c r="UF36" s="36">
        <f t="shared" si="8"/>
        <v>549</v>
      </c>
      <c r="UG36" s="36">
        <f t="shared" si="8"/>
        <v>550</v>
      </c>
      <c r="UH36" s="36">
        <f t="shared" si="8"/>
        <v>551</v>
      </c>
      <c r="UI36" s="36">
        <f t="shared" si="8"/>
        <v>552</v>
      </c>
      <c r="UJ36" s="36">
        <f t="shared" si="8"/>
        <v>553</v>
      </c>
      <c r="UK36" s="36">
        <f t="shared" si="8"/>
        <v>554</v>
      </c>
      <c r="UL36" s="36">
        <f t="shared" si="8"/>
        <v>555</v>
      </c>
      <c r="UM36" s="36">
        <f t="shared" si="8"/>
        <v>556</v>
      </c>
      <c r="UN36" s="36">
        <f t="shared" si="8"/>
        <v>557</v>
      </c>
      <c r="UO36" s="36">
        <f t="shared" si="8"/>
        <v>558</v>
      </c>
      <c r="UP36" s="36">
        <f t="shared" si="8"/>
        <v>559</v>
      </c>
      <c r="UQ36" s="36">
        <f t="shared" si="8"/>
        <v>560</v>
      </c>
      <c r="UR36" s="36">
        <f t="shared" si="8"/>
        <v>561</v>
      </c>
      <c r="US36" s="36">
        <f t="shared" si="8"/>
        <v>562</v>
      </c>
      <c r="UT36" s="36">
        <f t="shared" si="8"/>
        <v>563</v>
      </c>
      <c r="UU36" s="36">
        <f t="shared" si="8"/>
        <v>564</v>
      </c>
      <c r="UV36" s="36">
        <f t="shared" si="8"/>
        <v>565</v>
      </c>
      <c r="UW36" s="36">
        <f t="shared" si="8"/>
        <v>566</v>
      </c>
      <c r="UX36" s="36">
        <f t="shared" si="8"/>
        <v>567</v>
      </c>
      <c r="UY36" s="36">
        <f t="shared" si="8"/>
        <v>568</v>
      </c>
      <c r="UZ36" s="36">
        <f t="shared" si="8"/>
        <v>569</v>
      </c>
      <c r="VA36" s="36">
        <f t="shared" si="8"/>
        <v>570</v>
      </c>
      <c r="VB36" s="36">
        <f t="shared" si="8"/>
        <v>571</v>
      </c>
      <c r="VC36" s="36">
        <f t="shared" si="8"/>
        <v>572</v>
      </c>
      <c r="VD36" s="36">
        <f t="shared" si="8"/>
        <v>573</v>
      </c>
      <c r="VE36" s="36">
        <f t="shared" si="8"/>
        <v>574</v>
      </c>
      <c r="VF36" s="36">
        <f t="shared" si="8"/>
        <v>575</v>
      </c>
      <c r="VG36" s="36">
        <f t="shared" si="8"/>
        <v>576</v>
      </c>
      <c r="VH36" s="36">
        <f t="shared" si="8"/>
        <v>577</v>
      </c>
      <c r="VI36" s="36">
        <f t="shared" si="8"/>
        <v>578</v>
      </c>
      <c r="VJ36" s="36">
        <f t="shared" ref="VJ36:XU36" si="9">VI36+1</f>
        <v>579</v>
      </c>
      <c r="VK36" s="36">
        <f t="shared" si="9"/>
        <v>580</v>
      </c>
      <c r="VL36" s="36">
        <f t="shared" si="9"/>
        <v>581</v>
      </c>
      <c r="VM36" s="36">
        <f t="shared" si="9"/>
        <v>582</v>
      </c>
      <c r="VN36" s="36">
        <f t="shared" si="9"/>
        <v>583</v>
      </c>
      <c r="VO36" s="36">
        <f t="shared" si="9"/>
        <v>584</v>
      </c>
      <c r="VP36" s="36">
        <f t="shared" si="9"/>
        <v>585</v>
      </c>
      <c r="VQ36" s="36">
        <f t="shared" si="9"/>
        <v>586</v>
      </c>
      <c r="VR36" s="36">
        <f t="shared" si="9"/>
        <v>587</v>
      </c>
      <c r="VS36" s="36">
        <f t="shared" si="9"/>
        <v>588</v>
      </c>
      <c r="VT36" s="36">
        <f t="shared" si="9"/>
        <v>589</v>
      </c>
      <c r="VU36" s="36">
        <f t="shared" si="9"/>
        <v>590</v>
      </c>
      <c r="VV36" s="36">
        <f t="shared" si="9"/>
        <v>591</v>
      </c>
      <c r="VW36" s="36">
        <f t="shared" si="9"/>
        <v>592</v>
      </c>
      <c r="VX36" s="36">
        <f t="shared" si="9"/>
        <v>593</v>
      </c>
      <c r="VY36" s="36">
        <f t="shared" si="9"/>
        <v>594</v>
      </c>
      <c r="VZ36" s="36">
        <f t="shared" si="9"/>
        <v>595</v>
      </c>
      <c r="WA36" s="36">
        <f t="shared" si="9"/>
        <v>596</v>
      </c>
      <c r="WB36" s="36">
        <f t="shared" si="9"/>
        <v>597</v>
      </c>
      <c r="WC36" s="36">
        <f t="shared" si="9"/>
        <v>598</v>
      </c>
      <c r="WD36" s="36">
        <f t="shared" si="9"/>
        <v>599</v>
      </c>
      <c r="WE36" s="36">
        <f t="shared" si="9"/>
        <v>600</v>
      </c>
      <c r="WF36" s="36">
        <f t="shared" si="9"/>
        <v>601</v>
      </c>
      <c r="WG36" s="36">
        <f t="shared" si="9"/>
        <v>602</v>
      </c>
      <c r="WH36" s="36">
        <f t="shared" si="9"/>
        <v>603</v>
      </c>
      <c r="WI36" s="36">
        <f t="shared" si="9"/>
        <v>604</v>
      </c>
      <c r="WJ36" s="36">
        <f t="shared" si="9"/>
        <v>605</v>
      </c>
      <c r="WK36" s="36">
        <f t="shared" si="9"/>
        <v>606</v>
      </c>
      <c r="WL36" s="36">
        <f t="shared" si="9"/>
        <v>607</v>
      </c>
      <c r="WM36" s="36">
        <f t="shared" si="9"/>
        <v>608</v>
      </c>
      <c r="WN36" s="36">
        <f t="shared" si="9"/>
        <v>609</v>
      </c>
      <c r="WO36" s="36">
        <f t="shared" si="9"/>
        <v>610</v>
      </c>
      <c r="WP36" s="36">
        <f t="shared" si="9"/>
        <v>611</v>
      </c>
      <c r="WQ36" s="36">
        <f t="shared" si="9"/>
        <v>612</v>
      </c>
      <c r="WR36" s="36">
        <f t="shared" si="9"/>
        <v>613</v>
      </c>
      <c r="WS36" s="36">
        <f t="shared" si="9"/>
        <v>614</v>
      </c>
      <c r="WT36" s="36">
        <f t="shared" si="9"/>
        <v>615</v>
      </c>
      <c r="WU36" s="36">
        <f t="shared" si="9"/>
        <v>616</v>
      </c>
      <c r="WV36" s="36">
        <f t="shared" si="9"/>
        <v>617</v>
      </c>
      <c r="WW36" s="36">
        <f t="shared" si="9"/>
        <v>618</v>
      </c>
      <c r="WX36" s="36">
        <f t="shared" si="9"/>
        <v>619</v>
      </c>
      <c r="WY36" s="36">
        <f t="shared" si="9"/>
        <v>620</v>
      </c>
      <c r="WZ36" s="36">
        <f t="shared" si="9"/>
        <v>621</v>
      </c>
      <c r="XA36" s="36">
        <f t="shared" si="9"/>
        <v>622</v>
      </c>
      <c r="XB36" s="36">
        <f t="shared" si="9"/>
        <v>623</v>
      </c>
      <c r="XC36" s="36">
        <f t="shared" si="9"/>
        <v>624</v>
      </c>
      <c r="XD36" s="36">
        <f t="shared" si="9"/>
        <v>625</v>
      </c>
      <c r="XE36" s="36">
        <f t="shared" si="9"/>
        <v>626</v>
      </c>
      <c r="XF36" s="36">
        <f t="shared" si="9"/>
        <v>627</v>
      </c>
      <c r="XG36" s="36">
        <f t="shared" si="9"/>
        <v>628</v>
      </c>
      <c r="XH36" s="36">
        <f t="shared" si="9"/>
        <v>629</v>
      </c>
      <c r="XI36" s="36">
        <f t="shared" si="9"/>
        <v>630</v>
      </c>
      <c r="XJ36" s="36">
        <f t="shared" si="9"/>
        <v>631</v>
      </c>
      <c r="XK36" s="36">
        <f t="shared" si="9"/>
        <v>632</v>
      </c>
      <c r="XL36" s="36">
        <f t="shared" si="9"/>
        <v>633</v>
      </c>
      <c r="XM36" s="36">
        <f t="shared" si="9"/>
        <v>634</v>
      </c>
      <c r="XN36" s="36">
        <f t="shared" si="9"/>
        <v>635</v>
      </c>
      <c r="XO36" s="36">
        <f t="shared" si="9"/>
        <v>636</v>
      </c>
      <c r="XP36" s="36">
        <f t="shared" si="9"/>
        <v>637</v>
      </c>
      <c r="XQ36" s="36">
        <f t="shared" si="9"/>
        <v>638</v>
      </c>
      <c r="XR36" s="36">
        <f t="shared" si="9"/>
        <v>639</v>
      </c>
      <c r="XS36" s="36">
        <f t="shared" si="9"/>
        <v>640</v>
      </c>
      <c r="XT36" s="36">
        <f t="shared" si="9"/>
        <v>641</v>
      </c>
      <c r="XU36" s="36">
        <f t="shared" si="9"/>
        <v>642</v>
      </c>
      <c r="XV36" s="36">
        <f t="shared" ref="XV36:AAG36" si="10">XU36+1</f>
        <v>643</v>
      </c>
      <c r="XW36" s="36">
        <f t="shared" si="10"/>
        <v>644</v>
      </c>
      <c r="XX36" s="36">
        <f t="shared" si="10"/>
        <v>645</v>
      </c>
      <c r="XY36" s="36">
        <f t="shared" si="10"/>
        <v>646</v>
      </c>
      <c r="XZ36" s="36">
        <f t="shared" si="10"/>
        <v>647</v>
      </c>
      <c r="YA36" s="36">
        <f t="shared" si="10"/>
        <v>648</v>
      </c>
      <c r="YB36" s="36">
        <f t="shared" si="10"/>
        <v>649</v>
      </c>
      <c r="YC36" s="36">
        <f t="shared" si="10"/>
        <v>650</v>
      </c>
      <c r="YD36" s="36">
        <f t="shared" si="10"/>
        <v>651</v>
      </c>
      <c r="YE36" s="36">
        <f t="shared" si="10"/>
        <v>652</v>
      </c>
      <c r="YF36" s="36">
        <f t="shared" si="10"/>
        <v>653</v>
      </c>
      <c r="YG36" s="36">
        <f t="shared" si="10"/>
        <v>654</v>
      </c>
      <c r="YH36" s="36">
        <f t="shared" si="10"/>
        <v>655</v>
      </c>
      <c r="YI36" s="36">
        <f t="shared" si="10"/>
        <v>656</v>
      </c>
      <c r="YJ36" s="36">
        <f t="shared" si="10"/>
        <v>657</v>
      </c>
      <c r="YK36" s="36">
        <f t="shared" si="10"/>
        <v>658</v>
      </c>
      <c r="YL36" s="36">
        <f t="shared" si="10"/>
        <v>659</v>
      </c>
      <c r="YM36" s="36">
        <f t="shared" si="10"/>
        <v>660</v>
      </c>
      <c r="YN36" s="36">
        <f t="shared" si="10"/>
        <v>661</v>
      </c>
      <c r="YO36" s="36">
        <f t="shared" si="10"/>
        <v>662</v>
      </c>
      <c r="YP36" s="36">
        <f t="shared" si="10"/>
        <v>663</v>
      </c>
      <c r="YQ36" s="36">
        <f t="shared" si="10"/>
        <v>664</v>
      </c>
      <c r="YR36" s="36">
        <f t="shared" si="10"/>
        <v>665</v>
      </c>
      <c r="YS36" s="36">
        <f t="shared" si="10"/>
        <v>666</v>
      </c>
      <c r="YT36" s="36">
        <f t="shared" si="10"/>
        <v>667</v>
      </c>
      <c r="YU36" s="36">
        <f t="shared" si="10"/>
        <v>668</v>
      </c>
      <c r="YV36" s="36">
        <f t="shared" si="10"/>
        <v>669</v>
      </c>
      <c r="YW36" s="36">
        <f t="shared" si="10"/>
        <v>670</v>
      </c>
      <c r="YX36" s="36">
        <f t="shared" si="10"/>
        <v>671</v>
      </c>
      <c r="YY36" s="36">
        <f t="shared" si="10"/>
        <v>672</v>
      </c>
      <c r="YZ36" s="36">
        <f t="shared" si="10"/>
        <v>673</v>
      </c>
      <c r="ZA36" s="36">
        <f t="shared" si="10"/>
        <v>674</v>
      </c>
      <c r="ZB36" s="36">
        <f t="shared" si="10"/>
        <v>675</v>
      </c>
      <c r="ZC36" s="36">
        <f t="shared" si="10"/>
        <v>676</v>
      </c>
      <c r="ZD36" s="36">
        <f t="shared" si="10"/>
        <v>677</v>
      </c>
      <c r="ZE36" s="36">
        <f t="shared" si="10"/>
        <v>678</v>
      </c>
      <c r="ZF36" s="36">
        <f t="shared" si="10"/>
        <v>679</v>
      </c>
      <c r="ZG36" s="36">
        <f t="shared" si="10"/>
        <v>680</v>
      </c>
      <c r="ZH36" s="36">
        <f t="shared" si="10"/>
        <v>681</v>
      </c>
      <c r="ZI36" s="36">
        <f t="shared" si="10"/>
        <v>682</v>
      </c>
      <c r="ZJ36" s="36">
        <f t="shared" si="10"/>
        <v>683</v>
      </c>
      <c r="ZK36" s="36">
        <f t="shared" si="10"/>
        <v>684</v>
      </c>
      <c r="ZL36" s="36">
        <f t="shared" si="10"/>
        <v>685</v>
      </c>
      <c r="ZM36" s="36">
        <f t="shared" si="10"/>
        <v>686</v>
      </c>
      <c r="ZN36" s="36">
        <f t="shared" si="10"/>
        <v>687</v>
      </c>
      <c r="ZO36" s="36">
        <f t="shared" si="10"/>
        <v>688</v>
      </c>
      <c r="ZP36" s="36">
        <f t="shared" si="10"/>
        <v>689</v>
      </c>
      <c r="ZQ36" s="36">
        <f t="shared" si="10"/>
        <v>690</v>
      </c>
      <c r="ZR36" s="36">
        <f t="shared" si="10"/>
        <v>691</v>
      </c>
      <c r="ZS36" s="36">
        <f t="shared" si="10"/>
        <v>692</v>
      </c>
      <c r="ZT36" s="36">
        <f t="shared" si="10"/>
        <v>693</v>
      </c>
      <c r="ZU36" s="36">
        <f t="shared" si="10"/>
        <v>694</v>
      </c>
      <c r="ZV36" s="36">
        <f t="shared" si="10"/>
        <v>695</v>
      </c>
      <c r="ZW36" s="36">
        <f t="shared" si="10"/>
        <v>696</v>
      </c>
      <c r="ZX36" s="36">
        <f t="shared" si="10"/>
        <v>697</v>
      </c>
      <c r="ZY36" s="36">
        <f t="shared" si="10"/>
        <v>698</v>
      </c>
      <c r="ZZ36" s="36">
        <f t="shared" si="10"/>
        <v>699</v>
      </c>
      <c r="AAA36" s="36">
        <f t="shared" si="10"/>
        <v>700</v>
      </c>
      <c r="AAB36" s="36">
        <f t="shared" si="10"/>
        <v>701</v>
      </c>
      <c r="AAC36" s="36">
        <f t="shared" si="10"/>
        <v>702</v>
      </c>
      <c r="AAD36" s="36">
        <f t="shared" si="10"/>
        <v>703</v>
      </c>
      <c r="AAE36" s="36">
        <f t="shared" si="10"/>
        <v>704</v>
      </c>
      <c r="AAF36" s="36">
        <f t="shared" si="10"/>
        <v>705</v>
      </c>
      <c r="AAG36" s="36">
        <f t="shared" si="10"/>
        <v>706</v>
      </c>
      <c r="AAH36" s="36">
        <f t="shared" ref="AAH36:ACS36" si="11">AAG36+1</f>
        <v>707</v>
      </c>
      <c r="AAI36" s="36">
        <f t="shared" si="11"/>
        <v>708</v>
      </c>
      <c r="AAJ36" s="36">
        <f t="shared" si="11"/>
        <v>709</v>
      </c>
      <c r="AAK36" s="36">
        <f t="shared" si="11"/>
        <v>710</v>
      </c>
      <c r="AAL36" s="36">
        <f t="shared" si="11"/>
        <v>711</v>
      </c>
      <c r="AAM36" s="36">
        <f t="shared" si="11"/>
        <v>712</v>
      </c>
      <c r="AAN36" s="36">
        <f t="shared" si="11"/>
        <v>713</v>
      </c>
      <c r="AAO36" s="36">
        <f t="shared" si="11"/>
        <v>714</v>
      </c>
      <c r="AAP36" s="36">
        <f t="shared" si="11"/>
        <v>715</v>
      </c>
      <c r="AAQ36" s="36">
        <f t="shared" si="11"/>
        <v>716</v>
      </c>
      <c r="AAR36" s="36">
        <f t="shared" si="11"/>
        <v>717</v>
      </c>
      <c r="AAS36" s="36">
        <f t="shared" si="11"/>
        <v>718</v>
      </c>
      <c r="AAT36" s="36">
        <f t="shared" si="11"/>
        <v>719</v>
      </c>
      <c r="AAU36" s="36">
        <f t="shared" si="11"/>
        <v>720</v>
      </c>
      <c r="AAV36" s="36">
        <f t="shared" si="11"/>
        <v>721</v>
      </c>
      <c r="AAW36" s="36">
        <f t="shared" si="11"/>
        <v>722</v>
      </c>
      <c r="AAX36" s="36">
        <f t="shared" si="11"/>
        <v>723</v>
      </c>
      <c r="AAY36" s="36">
        <f t="shared" si="11"/>
        <v>724</v>
      </c>
      <c r="AAZ36" s="36">
        <f t="shared" si="11"/>
        <v>725</v>
      </c>
      <c r="ABA36" s="36">
        <f t="shared" si="11"/>
        <v>726</v>
      </c>
      <c r="ABB36" s="36">
        <f t="shared" si="11"/>
        <v>727</v>
      </c>
      <c r="ABC36" s="36">
        <f t="shared" si="11"/>
        <v>728</v>
      </c>
      <c r="ABD36" s="36">
        <f t="shared" si="11"/>
        <v>729</v>
      </c>
      <c r="ABE36" s="36">
        <f t="shared" si="11"/>
        <v>730</v>
      </c>
      <c r="ABF36" s="36">
        <f t="shared" si="11"/>
        <v>731</v>
      </c>
      <c r="ABG36" s="36">
        <f t="shared" si="11"/>
        <v>732</v>
      </c>
      <c r="ABH36" s="36">
        <f t="shared" si="11"/>
        <v>733</v>
      </c>
      <c r="ABI36" s="36">
        <f t="shared" si="11"/>
        <v>734</v>
      </c>
      <c r="ABJ36" s="36">
        <f t="shared" si="11"/>
        <v>735</v>
      </c>
      <c r="ABK36" s="36">
        <f t="shared" si="11"/>
        <v>736</v>
      </c>
      <c r="ABL36" s="36">
        <f t="shared" si="11"/>
        <v>737</v>
      </c>
      <c r="ABM36" s="36">
        <f t="shared" si="11"/>
        <v>738</v>
      </c>
      <c r="ABN36" s="36">
        <f t="shared" si="11"/>
        <v>739</v>
      </c>
      <c r="ABO36" s="36">
        <f t="shared" si="11"/>
        <v>740</v>
      </c>
      <c r="ABP36" s="36">
        <f t="shared" si="11"/>
        <v>741</v>
      </c>
      <c r="ABQ36" s="36">
        <f t="shared" si="11"/>
        <v>742</v>
      </c>
      <c r="ABR36" s="36">
        <f t="shared" si="11"/>
        <v>743</v>
      </c>
      <c r="ABS36" s="36">
        <f t="shared" si="11"/>
        <v>744</v>
      </c>
      <c r="ABT36" s="36">
        <f t="shared" si="11"/>
        <v>745</v>
      </c>
      <c r="ABU36" s="36">
        <f t="shared" si="11"/>
        <v>746</v>
      </c>
      <c r="ABV36" s="36">
        <f t="shared" si="11"/>
        <v>747</v>
      </c>
      <c r="ABW36" s="36">
        <f t="shared" si="11"/>
        <v>748</v>
      </c>
      <c r="ABX36" s="36">
        <f t="shared" si="11"/>
        <v>749</v>
      </c>
      <c r="ABY36" s="36">
        <f t="shared" si="11"/>
        <v>750</v>
      </c>
      <c r="ABZ36" s="36">
        <f t="shared" si="11"/>
        <v>751</v>
      </c>
      <c r="ACA36" s="36">
        <f t="shared" si="11"/>
        <v>752</v>
      </c>
      <c r="ACB36" s="36">
        <f t="shared" si="11"/>
        <v>753</v>
      </c>
      <c r="ACC36" s="36">
        <f t="shared" si="11"/>
        <v>754</v>
      </c>
      <c r="ACD36" s="36">
        <f t="shared" si="11"/>
        <v>755</v>
      </c>
      <c r="ACE36" s="36">
        <f t="shared" si="11"/>
        <v>756</v>
      </c>
      <c r="ACF36" s="36">
        <f t="shared" si="11"/>
        <v>757</v>
      </c>
      <c r="ACG36" s="36">
        <f t="shared" si="11"/>
        <v>758</v>
      </c>
      <c r="ACH36" s="36">
        <f t="shared" si="11"/>
        <v>759</v>
      </c>
      <c r="ACI36" s="36">
        <f t="shared" si="11"/>
        <v>760</v>
      </c>
      <c r="ACJ36" s="36">
        <f t="shared" si="11"/>
        <v>761</v>
      </c>
      <c r="ACK36" s="36">
        <f t="shared" si="11"/>
        <v>762</v>
      </c>
      <c r="ACL36" s="36">
        <f t="shared" si="11"/>
        <v>763</v>
      </c>
      <c r="ACM36" s="36">
        <f t="shared" si="11"/>
        <v>764</v>
      </c>
      <c r="ACN36" s="36">
        <f t="shared" si="11"/>
        <v>765</v>
      </c>
      <c r="ACO36" s="36">
        <f t="shared" si="11"/>
        <v>766</v>
      </c>
      <c r="ACP36" s="36">
        <f t="shared" si="11"/>
        <v>767</v>
      </c>
      <c r="ACQ36" s="36">
        <f t="shared" si="11"/>
        <v>768</v>
      </c>
      <c r="ACR36" s="36">
        <f t="shared" si="11"/>
        <v>769</v>
      </c>
      <c r="ACS36" s="36">
        <f t="shared" si="11"/>
        <v>770</v>
      </c>
      <c r="ACT36" s="36">
        <f t="shared" ref="ACT36:AFE36" si="12">ACS36+1</f>
        <v>771</v>
      </c>
      <c r="ACU36" s="36">
        <f t="shared" si="12"/>
        <v>772</v>
      </c>
      <c r="ACV36" s="36">
        <f t="shared" si="12"/>
        <v>773</v>
      </c>
      <c r="ACW36" s="36">
        <f t="shared" si="12"/>
        <v>774</v>
      </c>
      <c r="ACX36" s="36">
        <f t="shared" si="12"/>
        <v>775</v>
      </c>
      <c r="ACY36" s="36">
        <f t="shared" si="12"/>
        <v>776</v>
      </c>
      <c r="ACZ36" s="36">
        <f t="shared" si="12"/>
        <v>777</v>
      </c>
      <c r="ADA36" s="36">
        <f t="shared" si="12"/>
        <v>778</v>
      </c>
      <c r="ADB36" s="36">
        <f t="shared" si="12"/>
        <v>779</v>
      </c>
      <c r="ADC36" s="36">
        <f t="shared" si="12"/>
        <v>780</v>
      </c>
      <c r="ADD36" s="36">
        <f t="shared" si="12"/>
        <v>781</v>
      </c>
      <c r="ADE36" s="36">
        <f t="shared" si="12"/>
        <v>782</v>
      </c>
      <c r="ADF36" s="36">
        <f t="shared" si="12"/>
        <v>783</v>
      </c>
      <c r="ADG36" s="36">
        <f t="shared" si="12"/>
        <v>784</v>
      </c>
      <c r="ADH36" s="36">
        <f t="shared" si="12"/>
        <v>785</v>
      </c>
      <c r="ADI36" s="36">
        <f t="shared" si="12"/>
        <v>786</v>
      </c>
      <c r="ADJ36" s="36">
        <f t="shared" si="12"/>
        <v>787</v>
      </c>
      <c r="ADK36" s="36">
        <f t="shared" si="12"/>
        <v>788</v>
      </c>
      <c r="ADL36" s="36">
        <f t="shared" si="12"/>
        <v>789</v>
      </c>
      <c r="ADM36" s="36">
        <f t="shared" si="12"/>
        <v>790</v>
      </c>
      <c r="ADN36" s="36">
        <f t="shared" si="12"/>
        <v>791</v>
      </c>
      <c r="ADO36" s="36">
        <f t="shared" si="12"/>
        <v>792</v>
      </c>
      <c r="ADP36" s="36">
        <f t="shared" si="12"/>
        <v>793</v>
      </c>
      <c r="ADQ36" s="36">
        <f t="shared" si="12"/>
        <v>794</v>
      </c>
      <c r="ADR36" s="36">
        <f t="shared" si="12"/>
        <v>795</v>
      </c>
      <c r="ADS36" s="36">
        <f t="shared" si="12"/>
        <v>796</v>
      </c>
      <c r="ADT36" s="36">
        <f t="shared" si="12"/>
        <v>797</v>
      </c>
      <c r="ADU36" s="36">
        <f t="shared" si="12"/>
        <v>798</v>
      </c>
      <c r="ADV36" s="36">
        <f t="shared" si="12"/>
        <v>799</v>
      </c>
      <c r="ADW36" s="36">
        <f t="shared" si="12"/>
        <v>800</v>
      </c>
      <c r="ADX36" s="36">
        <f t="shared" si="12"/>
        <v>801</v>
      </c>
      <c r="ADY36" s="36">
        <f t="shared" si="12"/>
        <v>802</v>
      </c>
      <c r="ADZ36" s="36">
        <f t="shared" si="12"/>
        <v>803</v>
      </c>
      <c r="AEA36" s="36">
        <f t="shared" si="12"/>
        <v>804</v>
      </c>
      <c r="AEB36" s="36">
        <f t="shared" si="12"/>
        <v>805</v>
      </c>
      <c r="AEC36" s="36">
        <f t="shared" si="12"/>
        <v>806</v>
      </c>
      <c r="AED36" s="36">
        <f t="shared" si="12"/>
        <v>807</v>
      </c>
      <c r="AEE36" s="36">
        <f t="shared" si="12"/>
        <v>808</v>
      </c>
      <c r="AEF36" s="36">
        <f t="shared" si="12"/>
        <v>809</v>
      </c>
      <c r="AEG36" s="36">
        <f t="shared" si="12"/>
        <v>810</v>
      </c>
      <c r="AEH36" s="36">
        <f t="shared" si="12"/>
        <v>811</v>
      </c>
      <c r="AEI36" s="36">
        <f t="shared" si="12"/>
        <v>812</v>
      </c>
      <c r="AEJ36" s="36">
        <f t="shared" si="12"/>
        <v>813</v>
      </c>
      <c r="AEK36" s="36">
        <f t="shared" si="12"/>
        <v>814</v>
      </c>
      <c r="AEL36" s="36">
        <f t="shared" si="12"/>
        <v>815</v>
      </c>
      <c r="AEM36" s="36">
        <f t="shared" si="12"/>
        <v>816</v>
      </c>
      <c r="AEN36" s="36">
        <f t="shared" si="12"/>
        <v>817</v>
      </c>
      <c r="AEO36" s="36">
        <f t="shared" si="12"/>
        <v>818</v>
      </c>
      <c r="AEP36" s="36">
        <f t="shared" si="12"/>
        <v>819</v>
      </c>
      <c r="AEQ36" s="36">
        <f t="shared" si="12"/>
        <v>820</v>
      </c>
      <c r="AER36" s="36">
        <f t="shared" si="12"/>
        <v>821</v>
      </c>
      <c r="AES36" s="36">
        <f t="shared" si="12"/>
        <v>822</v>
      </c>
      <c r="AET36" s="36">
        <f t="shared" si="12"/>
        <v>823</v>
      </c>
      <c r="AEU36" s="36">
        <f t="shared" si="12"/>
        <v>824</v>
      </c>
      <c r="AEV36" s="36">
        <f t="shared" si="12"/>
        <v>825</v>
      </c>
      <c r="AEW36" s="36">
        <f t="shared" si="12"/>
        <v>826</v>
      </c>
      <c r="AEX36" s="36">
        <f t="shared" si="12"/>
        <v>827</v>
      </c>
      <c r="AEY36" s="36">
        <f t="shared" si="12"/>
        <v>828</v>
      </c>
      <c r="AEZ36" s="36">
        <f t="shared" si="12"/>
        <v>829</v>
      </c>
      <c r="AFA36" s="36">
        <f t="shared" si="12"/>
        <v>830</v>
      </c>
      <c r="AFB36" s="36">
        <f t="shared" si="12"/>
        <v>831</v>
      </c>
      <c r="AFC36" s="36">
        <f t="shared" si="12"/>
        <v>832</v>
      </c>
      <c r="AFD36" s="36">
        <f t="shared" si="12"/>
        <v>833</v>
      </c>
      <c r="AFE36" s="36">
        <f t="shared" si="12"/>
        <v>834</v>
      </c>
      <c r="AFF36" s="36">
        <f t="shared" ref="AFF36:AHQ36" si="13">AFE36+1</f>
        <v>835</v>
      </c>
      <c r="AFG36" s="36">
        <f t="shared" si="13"/>
        <v>836</v>
      </c>
      <c r="AFH36" s="36">
        <f t="shared" si="13"/>
        <v>837</v>
      </c>
      <c r="AFI36" s="36">
        <f t="shared" si="13"/>
        <v>838</v>
      </c>
      <c r="AFJ36" s="36">
        <f t="shared" si="13"/>
        <v>839</v>
      </c>
      <c r="AFK36" s="36">
        <f t="shared" si="13"/>
        <v>840</v>
      </c>
      <c r="AFL36" s="36">
        <f t="shared" si="13"/>
        <v>841</v>
      </c>
      <c r="AFM36" s="36">
        <f t="shared" si="13"/>
        <v>842</v>
      </c>
      <c r="AFN36" s="36">
        <f t="shared" si="13"/>
        <v>843</v>
      </c>
      <c r="AFO36" s="36">
        <f t="shared" si="13"/>
        <v>844</v>
      </c>
      <c r="AFP36" s="36">
        <f t="shared" si="13"/>
        <v>845</v>
      </c>
      <c r="AFQ36" s="36">
        <f t="shared" si="13"/>
        <v>846</v>
      </c>
      <c r="AFR36" s="36">
        <f t="shared" si="13"/>
        <v>847</v>
      </c>
      <c r="AFS36" s="36">
        <f t="shared" si="13"/>
        <v>848</v>
      </c>
      <c r="AFT36" s="36">
        <f t="shared" si="13"/>
        <v>849</v>
      </c>
      <c r="AFU36" s="36">
        <f t="shared" si="13"/>
        <v>850</v>
      </c>
      <c r="AFV36" s="36">
        <f t="shared" si="13"/>
        <v>851</v>
      </c>
      <c r="AFW36" s="36">
        <f t="shared" si="13"/>
        <v>852</v>
      </c>
      <c r="AFX36" s="36">
        <f t="shared" si="13"/>
        <v>853</v>
      </c>
      <c r="AFY36" s="36">
        <f t="shared" si="13"/>
        <v>854</v>
      </c>
      <c r="AFZ36" s="36">
        <f t="shared" si="13"/>
        <v>855</v>
      </c>
      <c r="AGA36" s="36">
        <f t="shared" si="13"/>
        <v>856</v>
      </c>
      <c r="AGB36" s="36">
        <f t="shared" si="13"/>
        <v>857</v>
      </c>
      <c r="AGC36" s="36">
        <f t="shared" si="13"/>
        <v>858</v>
      </c>
      <c r="AGD36" s="36">
        <f t="shared" si="13"/>
        <v>859</v>
      </c>
      <c r="AGE36" s="36">
        <f t="shared" si="13"/>
        <v>860</v>
      </c>
      <c r="AGF36" s="36">
        <f t="shared" si="13"/>
        <v>861</v>
      </c>
      <c r="AGG36" s="36">
        <f t="shared" si="13"/>
        <v>862</v>
      </c>
      <c r="AGH36" s="36">
        <f t="shared" si="13"/>
        <v>863</v>
      </c>
      <c r="AGI36" s="36">
        <f t="shared" si="13"/>
        <v>864</v>
      </c>
      <c r="AGJ36" s="36">
        <f t="shared" si="13"/>
        <v>865</v>
      </c>
      <c r="AGK36" s="36">
        <f t="shared" si="13"/>
        <v>866</v>
      </c>
      <c r="AGL36" s="36">
        <f t="shared" si="13"/>
        <v>867</v>
      </c>
      <c r="AGM36" s="36">
        <f t="shared" si="13"/>
        <v>868</v>
      </c>
      <c r="AGN36" s="36">
        <f t="shared" si="13"/>
        <v>869</v>
      </c>
      <c r="AGO36" s="36">
        <f t="shared" si="13"/>
        <v>870</v>
      </c>
      <c r="AGP36" s="36">
        <f t="shared" si="13"/>
        <v>871</v>
      </c>
      <c r="AGQ36" s="36">
        <f t="shared" si="13"/>
        <v>872</v>
      </c>
      <c r="AGR36" s="36">
        <f t="shared" si="13"/>
        <v>873</v>
      </c>
      <c r="AGS36" s="36">
        <f t="shared" si="13"/>
        <v>874</v>
      </c>
      <c r="AGT36" s="36">
        <f t="shared" si="13"/>
        <v>875</v>
      </c>
      <c r="AGU36" s="36">
        <f t="shared" si="13"/>
        <v>876</v>
      </c>
      <c r="AGV36" s="36">
        <f t="shared" si="13"/>
        <v>877</v>
      </c>
      <c r="AGW36" s="36">
        <f t="shared" si="13"/>
        <v>878</v>
      </c>
      <c r="AGX36" s="36">
        <f t="shared" si="13"/>
        <v>879</v>
      </c>
      <c r="AGY36" s="36">
        <f t="shared" si="13"/>
        <v>880</v>
      </c>
      <c r="AGZ36" s="36">
        <f t="shared" si="13"/>
        <v>881</v>
      </c>
      <c r="AHA36" s="36">
        <f t="shared" si="13"/>
        <v>882</v>
      </c>
      <c r="AHB36" s="36">
        <f t="shared" si="13"/>
        <v>883</v>
      </c>
      <c r="AHC36" s="36">
        <f t="shared" si="13"/>
        <v>884</v>
      </c>
      <c r="AHD36" s="36">
        <f t="shared" si="13"/>
        <v>885</v>
      </c>
      <c r="AHE36" s="36">
        <f t="shared" si="13"/>
        <v>886</v>
      </c>
      <c r="AHF36" s="36">
        <f t="shared" si="13"/>
        <v>887</v>
      </c>
      <c r="AHG36" s="36">
        <f t="shared" si="13"/>
        <v>888</v>
      </c>
      <c r="AHH36" s="36">
        <f t="shared" si="13"/>
        <v>889</v>
      </c>
      <c r="AHI36" s="36">
        <f t="shared" si="13"/>
        <v>890</v>
      </c>
      <c r="AHJ36" s="36">
        <f t="shared" si="13"/>
        <v>891</v>
      </c>
      <c r="AHK36" s="36">
        <f t="shared" si="13"/>
        <v>892</v>
      </c>
      <c r="AHL36" s="36">
        <f t="shared" si="13"/>
        <v>893</v>
      </c>
      <c r="AHM36" s="36">
        <f t="shared" si="13"/>
        <v>894</v>
      </c>
      <c r="AHN36" s="36">
        <f t="shared" si="13"/>
        <v>895</v>
      </c>
      <c r="AHO36" s="36">
        <f t="shared" si="13"/>
        <v>896</v>
      </c>
      <c r="AHP36" s="36">
        <f t="shared" si="13"/>
        <v>897</v>
      </c>
      <c r="AHQ36" s="36">
        <f t="shared" si="13"/>
        <v>898</v>
      </c>
      <c r="AHR36" s="36">
        <f t="shared" ref="AHR36:AKC36" si="14">AHQ36+1</f>
        <v>899</v>
      </c>
      <c r="AHS36" s="36">
        <f t="shared" si="14"/>
        <v>900</v>
      </c>
      <c r="AHT36" s="36">
        <f t="shared" si="14"/>
        <v>901</v>
      </c>
      <c r="AHU36" s="36">
        <f t="shared" si="14"/>
        <v>902</v>
      </c>
      <c r="AHV36" s="36">
        <f t="shared" si="14"/>
        <v>903</v>
      </c>
      <c r="AHW36" s="36">
        <f t="shared" si="14"/>
        <v>904</v>
      </c>
      <c r="AHX36" s="36">
        <f t="shared" si="14"/>
        <v>905</v>
      </c>
      <c r="AHY36" s="36">
        <f t="shared" si="14"/>
        <v>906</v>
      </c>
      <c r="AHZ36" s="36">
        <f t="shared" si="14"/>
        <v>907</v>
      </c>
      <c r="AIA36" s="36">
        <f t="shared" si="14"/>
        <v>908</v>
      </c>
      <c r="AIB36" s="36">
        <f t="shared" si="14"/>
        <v>909</v>
      </c>
      <c r="AIC36" s="36">
        <f t="shared" si="14"/>
        <v>910</v>
      </c>
      <c r="AID36" s="36">
        <f t="shared" si="14"/>
        <v>911</v>
      </c>
      <c r="AIE36" s="36">
        <f t="shared" si="14"/>
        <v>912</v>
      </c>
      <c r="AIF36" s="36">
        <f t="shared" si="14"/>
        <v>913</v>
      </c>
      <c r="AIG36" s="36">
        <f t="shared" si="14"/>
        <v>914</v>
      </c>
      <c r="AIH36" s="36">
        <f t="shared" si="14"/>
        <v>915</v>
      </c>
      <c r="AII36" s="36">
        <f t="shared" si="14"/>
        <v>916</v>
      </c>
      <c r="AIJ36" s="36">
        <f t="shared" si="14"/>
        <v>917</v>
      </c>
      <c r="AIK36" s="36">
        <f t="shared" si="14"/>
        <v>918</v>
      </c>
      <c r="AIL36" s="36">
        <f t="shared" si="14"/>
        <v>919</v>
      </c>
      <c r="AIM36" s="36">
        <f t="shared" si="14"/>
        <v>920</v>
      </c>
      <c r="AIN36" s="36">
        <f t="shared" si="14"/>
        <v>921</v>
      </c>
      <c r="AIO36" s="36">
        <f t="shared" si="14"/>
        <v>922</v>
      </c>
      <c r="AIP36" s="36">
        <f t="shared" si="14"/>
        <v>923</v>
      </c>
      <c r="AIQ36" s="36">
        <f t="shared" si="14"/>
        <v>924</v>
      </c>
      <c r="AIR36" s="36">
        <f t="shared" si="14"/>
        <v>925</v>
      </c>
      <c r="AIS36" s="36">
        <f t="shared" si="14"/>
        <v>926</v>
      </c>
      <c r="AIT36" s="36">
        <f t="shared" si="14"/>
        <v>927</v>
      </c>
      <c r="AIU36" s="36">
        <f t="shared" si="14"/>
        <v>928</v>
      </c>
      <c r="AIV36" s="36">
        <f t="shared" si="14"/>
        <v>929</v>
      </c>
      <c r="AIW36" s="36">
        <f t="shared" si="14"/>
        <v>930</v>
      </c>
      <c r="AIX36" s="36">
        <f t="shared" si="14"/>
        <v>931</v>
      </c>
      <c r="AIY36" s="36">
        <f t="shared" si="14"/>
        <v>932</v>
      </c>
      <c r="AIZ36" s="36">
        <f t="shared" si="14"/>
        <v>933</v>
      </c>
      <c r="AJA36" s="36">
        <f t="shared" si="14"/>
        <v>934</v>
      </c>
      <c r="AJB36" s="36">
        <f t="shared" si="14"/>
        <v>935</v>
      </c>
      <c r="AJC36" s="36">
        <f t="shared" si="14"/>
        <v>936</v>
      </c>
      <c r="AJD36" s="36">
        <f t="shared" si="14"/>
        <v>937</v>
      </c>
      <c r="AJE36" s="36">
        <f t="shared" si="14"/>
        <v>938</v>
      </c>
      <c r="AJF36" s="36">
        <f t="shared" si="14"/>
        <v>939</v>
      </c>
      <c r="AJG36" s="36">
        <f t="shared" si="14"/>
        <v>940</v>
      </c>
      <c r="AJH36" s="36">
        <f t="shared" si="14"/>
        <v>941</v>
      </c>
      <c r="AJI36" s="36">
        <f t="shared" si="14"/>
        <v>942</v>
      </c>
      <c r="AJJ36" s="36">
        <f t="shared" si="14"/>
        <v>943</v>
      </c>
      <c r="AJK36" s="36">
        <f t="shared" si="14"/>
        <v>944</v>
      </c>
      <c r="AJL36" s="36">
        <f t="shared" si="14"/>
        <v>945</v>
      </c>
      <c r="AJM36" s="36">
        <f t="shared" si="14"/>
        <v>946</v>
      </c>
      <c r="AJN36" s="36">
        <f t="shared" si="14"/>
        <v>947</v>
      </c>
      <c r="AJO36" s="36">
        <f t="shared" si="14"/>
        <v>948</v>
      </c>
      <c r="AJP36" s="36">
        <f t="shared" si="14"/>
        <v>949</v>
      </c>
      <c r="AJQ36" s="36">
        <f t="shared" si="14"/>
        <v>950</v>
      </c>
      <c r="AJR36" s="36">
        <f t="shared" si="14"/>
        <v>951</v>
      </c>
      <c r="AJS36" s="36">
        <f t="shared" si="14"/>
        <v>952</v>
      </c>
      <c r="AJT36" s="36">
        <f t="shared" si="14"/>
        <v>953</v>
      </c>
      <c r="AJU36" s="36">
        <f t="shared" si="14"/>
        <v>954</v>
      </c>
      <c r="AJV36" s="36">
        <f t="shared" si="14"/>
        <v>955</v>
      </c>
      <c r="AJW36" s="36">
        <f t="shared" si="14"/>
        <v>956</v>
      </c>
      <c r="AJX36" s="36">
        <f t="shared" si="14"/>
        <v>957</v>
      </c>
      <c r="AJY36" s="36">
        <f t="shared" si="14"/>
        <v>958</v>
      </c>
      <c r="AJZ36" s="36">
        <f t="shared" si="14"/>
        <v>959</v>
      </c>
      <c r="AKA36" s="36">
        <f t="shared" si="14"/>
        <v>960</v>
      </c>
      <c r="AKB36" s="36">
        <f t="shared" si="14"/>
        <v>961</v>
      </c>
      <c r="AKC36" s="36">
        <f t="shared" si="14"/>
        <v>962</v>
      </c>
      <c r="AKD36" s="36">
        <f t="shared" ref="AKD36:AMO36" si="15">AKC36+1</f>
        <v>963</v>
      </c>
      <c r="AKE36" s="36">
        <f t="shared" si="15"/>
        <v>964</v>
      </c>
      <c r="AKF36" s="36">
        <f t="shared" si="15"/>
        <v>965</v>
      </c>
      <c r="AKG36" s="36">
        <f t="shared" si="15"/>
        <v>966</v>
      </c>
      <c r="AKH36" s="36">
        <f t="shared" si="15"/>
        <v>967</v>
      </c>
      <c r="AKI36" s="36">
        <f t="shared" si="15"/>
        <v>968</v>
      </c>
      <c r="AKJ36" s="36">
        <f t="shared" si="15"/>
        <v>969</v>
      </c>
      <c r="AKK36" s="36">
        <f t="shared" si="15"/>
        <v>970</v>
      </c>
      <c r="AKL36" s="36">
        <f t="shared" si="15"/>
        <v>971</v>
      </c>
      <c r="AKM36" s="36">
        <f t="shared" si="15"/>
        <v>972</v>
      </c>
      <c r="AKN36" s="36">
        <f t="shared" si="15"/>
        <v>973</v>
      </c>
      <c r="AKO36" s="36">
        <f t="shared" si="15"/>
        <v>974</v>
      </c>
      <c r="AKP36" s="36">
        <f t="shared" si="15"/>
        <v>975</v>
      </c>
      <c r="AKQ36" s="36">
        <f t="shared" si="15"/>
        <v>976</v>
      </c>
      <c r="AKR36" s="36">
        <f t="shared" si="15"/>
        <v>977</v>
      </c>
      <c r="AKS36" s="36">
        <f t="shared" si="15"/>
        <v>978</v>
      </c>
      <c r="AKT36" s="36">
        <f t="shared" si="15"/>
        <v>979</v>
      </c>
      <c r="AKU36" s="36">
        <f t="shared" si="15"/>
        <v>980</v>
      </c>
      <c r="AKV36" s="36">
        <f t="shared" si="15"/>
        <v>981</v>
      </c>
      <c r="AKW36" s="36">
        <f t="shared" si="15"/>
        <v>982</v>
      </c>
      <c r="AKX36" s="36">
        <f t="shared" si="15"/>
        <v>983</v>
      </c>
      <c r="AKY36" s="36">
        <f t="shared" si="15"/>
        <v>984</v>
      </c>
      <c r="AKZ36" s="36">
        <f t="shared" si="15"/>
        <v>985</v>
      </c>
      <c r="ALA36" s="36">
        <f t="shared" si="15"/>
        <v>986</v>
      </c>
      <c r="ALB36" s="36">
        <f t="shared" si="15"/>
        <v>987</v>
      </c>
      <c r="ALC36" s="36">
        <f t="shared" si="15"/>
        <v>988</v>
      </c>
      <c r="ALD36" s="36">
        <f t="shared" si="15"/>
        <v>989</v>
      </c>
      <c r="ALE36" s="36">
        <f t="shared" si="15"/>
        <v>990</v>
      </c>
      <c r="ALF36" s="36">
        <f t="shared" si="15"/>
        <v>991</v>
      </c>
      <c r="ALG36" s="36">
        <f t="shared" si="15"/>
        <v>992</v>
      </c>
      <c r="ALH36" s="36">
        <f t="shared" si="15"/>
        <v>993</v>
      </c>
      <c r="ALI36" s="36">
        <f t="shared" si="15"/>
        <v>994</v>
      </c>
      <c r="ALJ36" s="36">
        <f t="shared" si="15"/>
        <v>995</v>
      </c>
      <c r="ALK36" s="36">
        <f t="shared" si="15"/>
        <v>996</v>
      </c>
      <c r="ALL36" s="36">
        <f t="shared" si="15"/>
        <v>997</v>
      </c>
      <c r="ALM36" s="36">
        <f t="shared" si="15"/>
        <v>998</v>
      </c>
      <c r="ALN36" s="36">
        <f t="shared" si="15"/>
        <v>999</v>
      </c>
      <c r="ALO36" s="36">
        <f t="shared" si="15"/>
        <v>1000</v>
      </c>
      <c r="ALP36" s="36">
        <f t="shared" si="15"/>
        <v>1001</v>
      </c>
      <c r="ALQ36" s="36">
        <f t="shared" si="15"/>
        <v>1002</v>
      </c>
      <c r="ALR36" s="36">
        <f t="shared" si="15"/>
        <v>1003</v>
      </c>
      <c r="ALS36" s="36">
        <f t="shared" si="15"/>
        <v>1004</v>
      </c>
      <c r="ALT36" s="36">
        <f t="shared" si="15"/>
        <v>1005</v>
      </c>
      <c r="ALU36" s="36">
        <f t="shared" si="15"/>
        <v>1006</v>
      </c>
      <c r="ALV36" s="36">
        <f t="shared" si="15"/>
        <v>1007</v>
      </c>
      <c r="ALW36" s="36">
        <f t="shared" si="15"/>
        <v>1008</v>
      </c>
      <c r="ALX36" s="36">
        <f t="shared" si="15"/>
        <v>1009</v>
      </c>
      <c r="ALY36" s="36">
        <f t="shared" si="15"/>
        <v>1010</v>
      </c>
      <c r="ALZ36" s="36">
        <f t="shared" si="15"/>
        <v>1011</v>
      </c>
      <c r="AMA36" s="36">
        <f t="shared" si="15"/>
        <v>1012</v>
      </c>
      <c r="AMB36" s="36">
        <f t="shared" si="15"/>
        <v>1013</v>
      </c>
      <c r="AMC36" s="36">
        <f t="shared" si="15"/>
        <v>1014</v>
      </c>
      <c r="AMD36" s="36">
        <f t="shared" si="15"/>
        <v>1015</v>
      </c>
      <c r="AME36" s="36">
        <f t="shared" si="15"/>
        <v>1016</v>
      </c>
      <c r="AMF36" s="36">
        <f t="shared" si="15"/>
        <v>1017</v>
      </c>
      <c r="AMG36" s="36">
        <f t="shared" si="15"/>
        <v>1018</v>
      </c>
      <c r="AMH36" s="36">
        <f t="shared" si="15"/>
        <v>1019</v>
      </c>
      <c r="AMI36" s="36">
        <f t="shared" si="15"/>
        <v>1020</v>
      </c>
      <c r="AMJ36" s="36">
        <f t="shared" si="15"/>
        <v>1021</v>
      </c>
      <c r="AMK36" s="36">
        <f t="shared" si="15"/>
        <v>1022</v>
      </c>
      <c r="AML36" s="36">
        <f t="shared" si="15"/>
        <v>1023</v>
      </c>
      <c r="AMM36" s="36">
        <f t="shared" si="15"/>
        <v>1024</v>
      </c>
      <c r="AMN36" s="36">
        <f t="shared" si="15"/>
        <v>1025</v>
      </c>
      <c r="AMO36" s="36">
        <f t="shared" si="15"/>
        <v>1026</v>
      </c>
      <c r="AMP36" s="36">
        <f t="shared" ref="AMP36:APA36" si="16">AMO36+1</f>
        <v>1027</v>
      </c>
      <c r="AMQ36" s="36">
        <f t="shared" si="16"/>
        <v>1028</v>
      </c>
      <c r="AMR36" s="36">
        <f t="shared" si="16"/>
        <v>1029</v>
      </c>
      <c r="AMS36" s="36">
        <f t="shared" si="16"/>
        <v>1030</v>
      </c>
      <c r="AMT36" s="36">
        <f t="shared" si="16"/>
        <v>1031</v>
      </c>
      <c r="AMU36" s="36">
        <f t="shared" si="16"/>
        <v>1032</v>
      </c>
      <c r="AMV36" s="36">
        <f t="shared" si="16"/>
        <v>1033</v>
      </c>
      <c r="AMW36" s="36">
        <f t="shared" si="16"/>
        <v>1034</v>
      </c>
      <c r="AMX36" s="36">
        <f t="shared" si="16"/>
        <v>1035</v>
      </c>
      <c r="AMY36" s="36">
        <f t="shared" si="16"/>
        <v>1036</v>
      </c>
      <c r="AMZ36" s="36">
        <f t="shared" si="16"/>
        <v>1037</v>
      </c>
      <c r="ANA36" s="36">
        <f t="shared" si="16"/>
        <v>1038</v>
      </c>
      <c r="ANB36" s="36">
        <f t="shared" si="16"/>
        <v>1039</v>
      </c>
      <c r="ANC36" s="36">
        <f t="shared" si="16"/>
        <v>1040</v>
      </c>
      <c r="AND36" s="36">
        <f t="shared" si="16"/>
        <v>1041</v>
      </c>
      <c r="ANE36" s="36">
        <f t="shared" si="16"/>
        <v>1042</v>
      </c>
      <c r="ANF36" s="36">
        <f t="shared" si="16"/>
        <v>1043</v>
      </c>
      <c r="ANG36" s="36">
        <f t="shared" si="16"/>
        <v>1044</v>
      </c>
      <c r="ANH36" s="36">
        <f t="shared" si="16"/>
        <v>1045</v>
      </c>
      <c r="ANI36" s="36">
        <f t="shared" si="16"/>
        <v>1046</v>
      </c>
      <c r="ANJ36" s="36">
        <f t="shared" si="16"/>
        <v>1047</v>
      </c>
      <c r="ANK36" s="36">
        <f t="shared" si="16"/>
        <v>1048</v>
      </c>
      <c r="ANL36" s="36">
        <f t="shared" si="16"/>
        <v>1049</v>
      </c>
      <c r="ANM36" s="36">
        <f t="shared" si="16"/>
        <v>1050</v>
      </c>
      <c r="ANN36" s="36">
        <f t="shared" si="16"/>
        <v>1051</v>
      </c>
      <c r="ANO36" s="36">
        <f t="shared" si="16"/>
        <v>1052</v>
      </c>
      <c r="ANP36" s="36">
        <f t="shared" si="16"/>
        <v>1053</v>
      </c>
      <c r="ANQ36" s="36">
        <f t="shared" si="16"/>
        <v>1054</v>
      </c>
      <c r="ANR36" s="36">
        <f t="shared" si="16"/>
        <v>1055</v>
      </c>
      <c r="ANS36" s="36">
        <f t="shared" si="16"/>
        <v>1056</v>
      </c>
      <c r="ANT36" s="36">
        <f t="shared" si="16"/>
        <v>1057</v>
      </c>
      <c r="ANU36" s="36">
        <f t="shared" si="16"/>
        <v>1058</v>
      </c>
      <c r="ANV36" s="36">
        <f t="shared" si="16"/>
        <v>1059</v>
      </c>
      <c r="ANW36" s="36">
        <f t="shared" si="16"/>
        <v>1060</v>
      </c>
      <c r="ANX36" s="36">
        <f t="shared" si="16"/>
        <v>1061</v>
      </c>
      <c r="ANY36" s="36">
        <f t="shared" si="16"/>
        <v>1062</v>
      </c>
      <c r="ANZ36" s="36">
        <f t="shared" si="16"/>
        <v>1063</v>
      </c>
      <c r="AOA36" s="36">
        <f t="shared" si="16"/>
        <v>1064</v>
      </c>
      <c r="AOB36" s="36">
        <f t="shared" si="16"/>
        <v>1065</v>
      </c>
      <c r="AOC36" s="36">
        <f t="shared" si="16"/>
        <v>1066</v>
      </c>
      <c r="AOD36" s="36">
        <f t="shared" si="16"/>
        <v>1067</v>
      </c>
      <c r="AOE36" s="36">
        <f t="shared" si="16"/>
        <v>1068</v>
      </c>
      <c r="AOF36" s="36">
        <f t="shared" si="16"/>
        <v>1069</v>
      </c>
      <c r="AOG36" s="36">
        <f t="shared" si="16"/>
        <v>1070</v>
      </c>
      <c r="AOH36" s="36">
        <f t="shared" si="16"/>
        <v>1071</v>
      </c>
      <c r="AOI36" s="36">
        <f t="shared" si="16"/>
        <v>1072</v>
      </c>
      <c r="AOJ36" s="36">
        <f t="shared" si="16"/>
        <v>1073</v>
      </c>
      <c r="AOK36" s="36">
        <f t="shared" si="16"/>
        <v>1074</v>
      </c>
      <c r="AOL36" s="36">
        <f t="shared" si="16"/>
        <v>1075</v>
      </c>
      <c r="AOM36" s="36">
        <f t="shared" si="16"/>
        <v>1076</v>
      </c>
      <c r="AON36" s="36">
        <f t="shared" si="16"/>
        <v>1077</v>
      </c>
      <c r="AOO36" s="36">
        <f t="shared" si="16"/>
        <v>1078</v>
      </c>
      <c r="AOP36" s="36">
        <f t="shared" si="16"/>
        <v>1079</v>
      </c>
      <c r="AOQ36" s="36">
        <f t="shared" si="16"/>
        <v>1080</v>
      </c>
      <c r="AOR36" s="36">
        <f t="shared" si="16"/>
        <v>1081</v>
      </c>
      <c r="AOS36" s="36">
        <f t="shared" si="16"/>
        <v>1082</v>
      </c>
      <c r="AOT36" s="36">
        <f t="shared" si="16"/>
        <v>1083</v>
      </c>
      <c r="AOU36" s="36">
        <f t="shared" si="16"/>
        <v>1084</v>
      </c>
      <c r="AOV36" s="36">
        <f t="shared" si="16"/>
        <v>1085</v>
      </c>
      <c r="AOW36" s="36">
        <f t="shared" si="16"/>
        <v>1086</v>
      </c>
      <c r="AOX36" s="36">
        <f t="shared" si="16"/>
        <v>1087</v>
      </c>
      <c r="AOY36" s="36">
        <f t="shared" si="16"/>
        <v>1088</v>
      </c>
      <c r="AOZ36" s="36">
        <f t="shared" si="16"/>
        <v>1089</v>
      </c>
      <c r="APA36" s="36">
        <f t="shared" si="16"/>
        <v>1090</v>
      </c>
      <c r="APB36" s="36">
        <f t="shared" ref="APB36:ARM36" si="17">APA36+1</f>
        <v>1091</v>
      </c>
      <c r="APC36" s="36">
        <f t="shared" si="17"/>
        <v>1092</v>
      </c>
      <c r="APD36" s="36">
        <f t="shared" si="17"/>
        <v>1093</v>
      </c>
      <c r="APE36" s="36">
        <f t="shared" si="17"/>
        <v>1094</v>
      </c>
      <c r="APF36" s="36">
        <f t="shared" si="17"/>
        <v>1095</v>
      </c>
      <c r="APG36" s="36">
        <f t="shared" si="17"/>
        <v>1096</v>
      </c>
      <c r="APH36" s="36">
        <f t="shared" si="17"/>
        <v>1097</v>
      </c>
      <c r="API36" s="36">
        <f t="shared" si="17"/>
        <v>1098</v>
      </c>
      <c r="APJ36" s="36">
        <f t="shared" si="17"/>
        <v>1099</v>
      </c>
      <c r="APK36" s="36">
        <f t="shared" si="17"/>
        <v>1100</v>
      </c>
      <c r="APL36" s="36">
        <f t="shared" si="17"/>
        <v>1101</v>
      </c>
      <c r="APM36" s="36">
        <f t="shared" si="17"/>
        <v>1102</v>
      </c>
      <c r="APN36" s="36">
        <f t="shared" si="17"/>
        <v>1103</v>
      </c>
      <c r="APO36" s="36">
        <f t="shared" si="17"/>
        <v>1104</v>
      </c>
      <c r="APP36" s="36">
        <f t="shared" si="17"/>
        <v>1105</v>
      </c>
      <c r="APQ36" s="36">
        <f t="shared" si="17"/>
        <v>1106</v>
      </c>
      <c r="APR36" s="36">
        <f t="shared" si="17"/>
        <v>1107</v>
      </c>
      <c r="APS36" s="36">
        <f t="shared" si="17"/>
        <v>1108</v>
      </c>
      <c r="APT36" s="36">
        <f t="shared" si="17"/>
        <v>1109</v>
      </c>
      <c r="APU36" s="36">
        <f t="shared" si="17"/>
        <v>1110</v>
      </c>
      <c r="APV36" s="36">
        <f t="shared" si="17"/>
        <v>1111</v>
      </c>
      <c r="APW36" s="36">
        <f t="shared" si="17"/>
        <v>1112</v>
      </c>
      <c r="APX36" s="36">
        <f t="shared" si="17"/>
        <v>1113</v>
      </c>
      <c r="APY36" s="36">
        <f t="shared" si="17"/>
        <v>1114</v>
      </c>
      <c r="APZ36" s="36">
        <f t="shared" si="17"/>
        <v>1115</v>
      </c>
      <c r="AQA36" s="36">
        <f t="shared" si="17"/>
        <v>1116</v>
      </c>
      <c r="AQB36" s="36">
        <f t="shared" si="17"/>
        <v>1117</v>
      </c>
      <c r="AQC36" s="36">
        <f t="shared" si="17"/>
        <v>1118</v>
      </c>
      <c r="AQD36" s="36">
        <f t="shared" si="17"/>
        <v>1119</v>
      </c>
      <c r="AQE36" s="36">
        <f t="shared" si="17"/>
        <v>1120</v>
      </c>
      <c r="AQF36" s="36">
        <f t="shared" si="17"/>
        <v>1121</v>
      </c>
      <c r="AQG36" s="36">
        <f t="shared" si="17"/>
        <v>1122</v>
      </c>
      <c r="AQH36" s="36">
        <f t="shared" si="17"/>
        <v>1123</v>
      </c>
      <c r="AQI36" s="36">
        <f t="shared" si="17"/>
        <v>1124</v>
      </c>
      <c r="AQJ36" s="36">
        <f t="shared" si="17"/>
        <v>1125</v>
      </c>
      <c r="AQK36" s="36">
        <f t="shared" si="17"/>
        <v>1126</v>
      </c>
      <c r="AQL36" s="36">
        <f t="shared" si="17"/>
        <v>1127</v>
      </c>
      <c r="AQM36" s="36">
        <f t="shared" si="17"/>
        <v>1128</v>
      </c>
      <c r="AQN36" s="36">
        <f t="shared" si="17"/>
        <v>1129</v>
      </c>
      <c r="AQO36" s="36">
        <f t="shared" si="17"/>
        <v>1130</v>
      </c>
      <c r="AQP36" s="36">
        <f t="shared" si="17"/>
        <v>1131</v>
      </c>
      <c r="AQQ36" s="36">
        <f t="shared" si="17"/>
        <v>1132</v>
      </c>
      <c r="AQR36" s="36">
        <f t="shared" si="17"/>
        <v>1133</v>
      </c>
      <c r="AQS36" s="36">
        <f t="shared" si="17"/>
        <v>1134</v>
      </c>
      <c r="AQT36" s="36">
        <f t="shared" si="17"/>
        <v>1135</v>
      </c>
      <c r="AQU36" s="36">
        <f t="shared" si="17"/>
        <v>1136</v>
      </c>
      <c r="AQV36" s="36">
        <f t="shared" si="17"/>
        <v>1137</v>
      </c>
      <c r="AQW36" s="36">
        <f t="shared" si="17"/>
        <v>1138</v>
      </c>
      <c r="AQX36" s="36">
        <f t="shared" si="17"/>
        <v>1139</v>
      </c>
      <c r="AQY36" s="36">
        <f t="shared" si="17"/>
        <v>1140</v>
      </c>
      <c r="AQZ36" s="36">
        <f t="shared" si="17"/>
        <v>1141</v>
      </c>
      <c r="ARA36" s="36">
        <f t="shared" si="17"/>
        <v>1142</v>
      </c>
      <c r="ARB36" s="36">
        <f t="shared" si="17"/>
        <v>1143</v>
      </c>
      <c r="ARC36" s="36">
        <f t="shared" si="17"/>
        <v>1144</v>
      </c>
      <c r="ARD36" s="36">
        <f t="shared" si="17"/>
        <v>1145</v>
      </c>
      <c r="ARE36" s="36">
        <f t="shared" si="17"/>
        <v>1146</v>
      </c>
      <c r="ARF36" s="36">
        <f t="shared" si="17"/>
        <v>1147</v>
      </c>
      <c r="ARG36" s="36">
        <f t="shared" si="17"/>
        <v>1148</v>
      </c>
      <c r="ARH36" s="36">
        <f t="shared" si="17"/>
        <v>1149</v>
      </c>
      <c r="ARI36" s="36">
        <f t="shared" si="17"/>
        <v>1150</v>
      </c>
      <c r="ARJ36" s="36">
        <f t="shared" si="17"/>
        <v>1151</v>
      </c>
      <c r="ARK36" s="36">
        <f t="shared" si="17"/>
        <v>1152</v>
      </c>
      <c r="ARL36" s="36">
        <f t="shared" si="17"/>
        <v>1153</v>
      </c>
      <c r="ARM36" s="36">
        <f t="shared" si="17"/>
        <v>1154</v>
      </c>
      <c r="ARN36" s="36">
        <f t="shared" ref="ARN36:ATY36" si="18">ARM36+1</f>
        <v>1155</v>
      </c>
      <c r="ARO36" s="36">
        <f t="shared" si="18"/>
        <v>1156</v>
      </c>
      <c r="ARP36" s="36">
        <f t="shared" si="18"/>
        <v>1157</v>
      </c>
      <c r="ARQ36" s="36">
        <f t="shared" si="18"/>
        <v>1158</v>
      </c>
      <c r="ARR36" s="36">
        <f t="shared" si="18"/>
        <v>1159</v>
      </c>
      <c r="ARS36" s="36">
        <f t="shared" si="18"/>
        <v>1160</v>
      </c>
      <c r="ART36" s="36">
        <f t="shared" si="18"/>
        <v>1161</v>
      </c>
      <c r="ARU36" s="36">
        <f t="shared" si="18"/>
        <v>1162</v>
      </c>
      <c r="ARV36" s="36">
        <f t="shared" si="18"/>
        <v>1163</v>
      </c>
      <c r="ARW36" s="36">
        <f t="shared" si="18"/>
        <v>1164</v>
      </c>
      <c r="ARX36" s="36">
        <f t="shared" si="18"/>
        <v>1165</v>
      </c>
      <c r="ARY36" s="36">
        <f t="shared" si="18"/>
        <v>1166</v>
      </c>
      <c r="ARZ36" s="36">
        <f t="shared" si="18"/>
        <v>1167</v>
      </c>
      <c r="ASA36" s="36">
        <f t="shared" si="18"/>
        <v>1168</v>
      </c>
      <c r="ASB36" s="36">
        <f t="shared" si="18"/>
        <v>1169</v>
      </c>
      <c r="ASC36" s="36">
        <f t="shared" si="18"/>
        <v>1170</v>
      </c>
      <c r="ASD36" s="36">
        <f t="shared" si="18"/>
        <v>1171</v>
      </c>
      <c r="ASE36" s="36">
        <f t="shared" si="18"/>
        <v>1172</v>
      </c>
      <c r="ASF36" s="36">
        <f t="shared" si="18"/>
        <v>1173</v>
      </c>
      <c r="ASG36" s="36">
        <f t="shared" si="18"/>
        <v>1174</v>
      </c>
      <c r="ASH36" s="36">
        <f t="shared" si="18"/>
        <v>1175</v>
      </c>
      <c r="ASI36" s="36">
        <f t="shared" si="18"/>
        <v>1176</v>
      </c>
      <c r="ASJ36" s="36">
        <f t="shared" si="18"/>
        <v>1177</v>
      </c>
      <c r="ASK36" s="36">
        <f t="shared" si="18"/>
        <v>1178</v>
      </c>
      <c r="ASL36" s="36">
        <f t="shared" si="18"/>
        <v>1179</v>
      </c>
      <c r="ASM36" s="36">
        <f t="shared" si="18"/>
        <v>1180</v>
      </c>
      <c r="ASN36" s="36">
        <f t="shared" si="18"/>
        <v>1181</v>
      </c>
      <c r="ASO36" s="36">
        <f t="shared" si="18"/>
        <v>1182</v>
      </c>
      <c r="ASP36" s="36">
        <f t="shared" si="18"/>
        <v>1183</v>
      </c>
      <c r="ASQ36" s="36">
        <f t="shared" si="18"/>
        <v>1184</v>
      </c>
      <c r="ASR36" s="36">
        <f t="shared" si="18"/>
        <v>1185</v>
      </c>
      <c r="ASS36" s="36">
        <f t="shared" si="18"/>
        <v>1186</v>
      </c>
      <c r="AST36" s="36">
        <f t="shared" si="18"/>
        <v>1187</v>
      </c>
      <c r="ASU36" s="36">
        <f t="shared" si="18"/>
        <v>1188</v>
      </c>
      <c r="ASV36" s="36">
        <f t="shared" si="18"/>
        <v>1189</v>
      </c>
      <c r="ASW36" s="36">
        <f t="shared" si="18"/>
        <v>1190</v>
      </c>
      <c r="ASX36" s="36">
        <f t="shared" si="18"/>
        <v>1191</v>
      </c>
      <c r="ASY36" s="36">
        <f t="shared" si="18"/>
        <v>1192</v>
      </c>
      <c r="ASZ36" s="36">
        <f t="shared" si="18"/>
        <v>1193</v>
      </c>
      <c r="ATA36" s="36">
        <f t="shared" si="18"/>
        <v>1194</v>
      </c>
      <c r="ATB36" s="36">
        <f t="shared" si="18"/>
        <v>1195</v>
      </c>
      <c r="ATC36" s="36">
        <f t="shared" si="18"/>
        <v>1196</v>
      </c>
      <c r="ATD36" s="36">
        <f t="shared" si="18"/>
        <v>1197</v>
      </c>
      <c r="ATE36" s="36">
        <f t="shared" si="18"/>
        <v>1198</v>
      </c>
      <c r="ATF36" s="36">
        <f t="shared" si="18"/>
        <v>1199</v>
      </c>
      <c r="ATG36" s="36">
        <f t="shared" si="18"/>
        <v>1200</v>
      </c>
      <c r="ATH36" s="36">
        <f t="shared" si="18"/>
        <v>1201</v>
      </c>
      <c r="ATI36" s="36">
        <f t="shared" si="18"/>
        <v>1202</v>
      </c>
      <c r="ATJ36" s="36">
        <f t="shared" si="18"/>
        <v>1203</v>
      </c>
      <c r="ATK36" s="36">
        <f t="shared" si="18"/>
        <v>1204</v>
      </c>
      <c r="ATL36" s="36">
        <f t="shared" si="18"/>
        <v>1205</v>
      </c>
      <c r="ATM36" s="36">
        <f t="shared" si="18"/>
        <v>1206</v>
      </c>
      <c r="ATN36" s="36">
        <f t="shared" si="18"/>
        <v>1207</v>
      </c>
      <c r="ATO36" s="36">
        <f t="shared" si="18"/>
        <v>1208</v>
      </c>
      <c r="ATP36" s="36">
        <f t="shared" si="18"/>
        <v>1209</v>
      </c>
      <c r="ATQ36" s="36">
        <f t="shared" si="18"/>
        <v>1210</v>
      </c>
      <c r="ATR36" s="36">
        <f t="shared" si="18"/>
        <v>1211</v>
      </c>
      <c r="ATS36" s="36">
        <f t="shared" si="18"/>
        <v>1212</v>
      </c>
      <c r="ATT36" s="36">
        <f t="shared" si="18"/>
        <v>1213</v>
      </c>
      <c r="ATU36" s="36">
        <f t="shared" si="18"/>
        <v>1214</v>
      </c>
      <c r="ATV36" s="36">
        <f t="shared" si="18"/>
        <v>1215</v>
      </c>
      <c r="ATW36" s="36">
        <f t="shared" si="18"/>
        <v>1216</v>
      </c>
      <c r="ATX36" s="36">
        <f t="shared" si="18"/>
        <v>1217</v>
      </c>
      <c r="ATY36" s="36">
        <f t="shared" si="18"/>
        <v>1218</v>
      </c>
      <c r="ATZ36" s="36">
        <f t="shared" ref="ATZ36:AWK36" si="19">ATY36+1</f>
        <v>1219</v>
      </c>
      <c r="AUA36" s="36">
        <f t="shared" si="19"/>
        <v>1220</v>
      </c>
      <c r="AUB36" s="36">
        <f t="shared" si="19"/>
        <v>1221</v>
      </c>
      <c r="AUC36" s="36">
        <f t="shared" si="19"/>
        <v>1222</v>
      </c>
      <c r="AUD36" s="36">
        <f t="shared" si="19"/>
        <v>1223</v>
      </c>
      <c r="AUE36" s="36">
        <f t="shared" si="19"/>
        <v>1224</v>
      </c>
      <c r="AUF36" s="36">
        <f t="shared" si="19"/>
        <v>1225</v>
      </c>
      <c r="AUG36" s="36">
        <f t="shared" si="19"/>
        <v>1226</v>
      </c>
      <c r="AUH36" s="36">
        <f t="shared" si="19"/>
        <v>1227</v>
      </c>
      <c r="AUI36" s="36">
        <f t="shared" si="19"/>
        <v>1228</v>
      </c>
      <c r="AUJ36" s="36">
        <f t="shared" si="19"/>
        <v>1229</v>
      </c>
      <c r="AUK36" s="36">
        <f t="shared" si="19"/>
        <v>1230</v>
      </c>
      <c r="AUL36" s="36">
        <f t="shared" si="19"/>
        <v>1231</v>
      </c>
      <c r="AUM36" s="36">
        <f t="shared" si="19"/>
        <v>1232</v>
      </c>
      <c r="AUN36" s="36">
        <f t="shared" si="19"/>
        <v>1233</v>
      </c>
      <c r="AUO36" s="36">
        <f t="shared" si="19"/>
        <v>1234</v>
      </c>
      <c r="AUP36" s="36">
        <f t="shared" si="19"/>
        <v>1235</v>
      </c>
      <c r="AUQ36" s="36">
        <f t="shared" si="19"/>
        <v>1236</v>
      </c>
      <c r="AUR36" s="36">
        <f t="shared" si="19"/>
        <v>1237</v>
      </c>
      <c r="AUS36" s="36">
        <f t="shared" si="19"/>
        <v>1238</v>
      </c>
      <c r="AUT36" s="36">
        <f t="shared" si="19"/>
        <v>1239</v>
      </c>
      <c r="AUU36" s="36">
        <f t="shared" si="19"/>
        <v>1240</v>
      </c>
      <c r="AUV36" s="36">
        <f t="shared" si="19"/>
        <v>1241</v>
      </c>
      <c r="AUW36" s="36">
        <f t="shared" si="19"/>
        <v>1242</v>
      </c>
      <c r="AUX36" s="36">
        <f t="shared" si="19"/>
        <v>1243</v>
      </c>
      <c r="AUY36" s="36">
        <f t="shared" si="19"/>
        <v>1244</v>
      </c>
      <c r="AUZ36" s="36">
        <f t="shared" si="19"/>
        <v>1245</v>
      </c>
      <c r="AVA36" s="36">
        <f t="shared" si="19"/>
        <v>1246</v>
      </c>
      <c r="AVB36" s="36">
        <f t="shared" si="19"/>
        <v>1247</v>
      </c>
      <c r="AVC36" s="36">
        <f t="shared" si="19"/>
        <v>1248</v>
      </c>
      <c r="AVD36" s="36">
        <f t="shared" si="19"/>
        <v>1249</v>
      </c>
      <c r="AVE36" s="36">
        <f t="shared" si="19"/>
        <v>1250</v>
      </c>
      <c r="AVF36" s="36">
        <f t="shared" si="19"/>
        <v>1251</v>
      </c>
      <c r="AVG36" s="36">
        <f t="shared" si="19"/>
        <v>1252</v>
      </c>
      <c r="AVH36" s="36">
        <f t="shared" si="19"/>
        <v>1253</v>
      </c>
      <c r="AVI36" s="36">
        <f t="shared" si="19"/>
        <v>1254</v>
      </c>
      <c r="AVJ36" s="36">
        <f t="shared" si="19"/>
        <v>1255</v>
      </c>
      <c r="AVK36" s="36">
        <f t="shared" si="19"/>
        <v>1256</v>
      </c>
      <c r="AVL36" s="36">
        <f t="shared" si="19"/>
        <v>1257</v>
      </c>
      <c r="AVM36" s="36">
        <f t="shared" si="19"/>
        <v>1258</v>
      </c>
      <c r="AVN36" s="36">
        <f t="shared" si="19"/>
        <v>1259</v>
      </c>
      <c r="AVO36" s="36">
        <f t="shared" si="19"/>
        <v>1260</v>
      </c>
      <c r="AVP36" s="36">
        <f t="shared" si="19"/>
        <v>1261</v>
      </c>
      <c r="AVQ36" s="36">
        <f t="shared" si="19"/>
        <v>1262</v>
      </c>
      <c r="AVR36" s="36">
        <f t="shared" si="19"/>
        <v>1263</v>
      </c>
      <c r="AVS36" s="36">
        <f t="shared" si="19"/>
        <v>1264</v>
      </c>
      <c r="AVT36" s="36">
        <f t="shared" si="19"/>
        <v>1265</v>
      </c>
      <c r="AVU36" s="36">
        <f t="shared" si="19"/>
        <v>1266</v>
      </c>
      <c r="AVV36" s="36">
        <f t="shared" si="19"/>
        <v>1267</v>
      </c>
      <c r="AVW36" s="36">
        <f t="shared" si="19"/>
        <v>1268</v>
      </c>
      <c r="AVX36" s="36">
        <f t="shared" si="19"/>
        <v>1269</v>
      </c>
      <c r="AVY36" s="36">
        <f t="shared" si="19"/>
        <v>1270</v>
      </c>
      <c r="AVZ36" s="36">
        <f t="shared" si="19"/>
        <v>1271</v>
      </c>
      <c r="AWA36" s="36">
        <f t="shared" si="19"/>
        <v>1272</v>
      </c>
      <c r="AWB36" s="36">
        <f t="shared" si="19"/>
        <v>1273</v>
      </c>
      <c r="AWC36" s="36">
        <f t="shared" si="19"/>
        <v>1274</v>
      </c>
      <c r="AWD36" s="36">
        <f t="shared" si="19"/>
        <v>1275</v>
      </c>
      <c r="AWE36" s="36">
        <f t="shared" si="19"/>
        <v>1276</v>
      </c>
      <c r="AWF36" s="36">
        <f t="shared" si="19"/>
        <v>1277</v>
      </c>
      <c r="AWG36" s="36">
        <f t="shared" si="19"/>
        <v>1278</v>
      </c>
      <c r="AWH36" s="36">
        <f t="shared" si="19"/>
        <v>1279</v>
      </c>
      <c r="AWI36" s="36">
        <f t="shared" si="19"/>
        <v>1280</v>
      </c>
      <c r="AWJ36" s="36">
        <f t="shared" si="19"/>
        <v>1281</v>
      </c>
      <c r="AWK36" s="36">
        <f t="shared" si="19"/>
        <v>1282</v>
      </c>
      <c r="AWL36" s="36">
        <f t="shared" ref="AWL36:AYW36" si="20">AWK36+1</f>
        <v>1283</v>
      </c>
      <c r="AWM36" s="36">
        <f t="shared" si="20"/>
        <v>1284</v>
      </c>
      <c r="AWN36" s="36">
        <f t="shared" si="20"/>
        <v>1285</v>
      </c>
      <c r="AWO36" s="36">
        <f t="shared" si="20"/>
        <v>1286</v>
      </c>
      <c r="AWP36" s="36">
        <f t="shared" si="20"/>
        <v>1287</v>
      </c>
      <c r="AWQ36" s="36">
        <f t="shared" si="20"/>
        <v>1288</v>
      </c>
      <c r="AWR36" s="36">
        <f t="shared" si="20"/>
        <v>1289</v>
      </c>
      <c r="AWS36" s="36">
        <f t="shared" si="20"/>
        <v>1290</v>
      </c>
      <c r="AWT36" s="36">
        <f t="shared" si="20"/>
        <v>1291</v>
      </c>
      <c r="AWU36" s="36">
        <f t="shared" si="20"/>
        <v>1292</v>
      </c>
      <c r="AWV36" s="36">
        <f t="shared" si="20"/>
        <v>1293</v>
      </c>
      <c r="AWW36" s="36">
        <f t="shared" si="20"/>
        <v>1294</v>
      </c>
      <c r="AWX36" s="36">
        <f t="shared" si="20"/>
        <v>1295</v>
      </c>
      <c r="AWY36" s="36">
        <f t="shared" si="20"/>
        <v>1296</v>
      </c>
      <c r="AWZ36" s="36">
        <f t="shared" si="20"/>
        <v>1297</v>
      </c>
      <c r="AXA36" s="36">
        <f t="shared" si="20"/>
        <v>1298</v>
      </c>
      <c r="AXB36" s="36">
        <f t="shared" si="20"/>
        <v>1299</v>
      </c>
      <c r="AXC36" s="36">
        <f t="shared" si="20"/>
        <v>1300</v>
      </c>
      <c r="AXD36" s="36">
        <f t="shared" si="20"/>
        <v>1301</v>
      </c>
      <c r="AXE36" s="36">
        <f t="shared" si="20"/>
        <v>1302</v>
      </c>
      <c r="AXF36" s="36">
        <f t="shared" si="20"/>
        <v>1303</v>
      </c>
      <c r="AXG36" s="36">
        <f t="shared" si="20"/>
        <v>1304</v>
      </c>
      <c r="AXH36" s="36">
        <f t="shared" si="20"/>
        <v>1305</v>
      </c>
      <c r="AXI36" s="36">
        <f t="shared" si="20"/>
        <v>1306</v>
      </c>
      <c r="AXJ36" s="36">
        <f t="shared" si="20"/>
        <v>1307</v>
      </c>
      <c r="AXK36" s="36">
        <f t="shared" si="20"/>
        <v>1308</v>
      </c>
      <c r="AXL36" s="36">
        <f t="shared" si="20"/>
        <v>1309</v>
      </c>
      <c r="AXM36" s="36">
        <f t="shared" si="20"/>
        <v>1310</v>
      </c>
      <c r="AXN36" s="36">
        <f t="shared" si="20"/>
        <v>1311</v>
      </c>
      <c r="AXO36" s="36">
        <f t="shared" si="20"/>
        <v>1312</v>
      </c>
      <c r="AXP36" s="36">
        <f t="shared" si="20"/>
        <v>1313</v>
      </c>
      <c r="AXQ36" s="36">
        <f t="shared" si="20"/>
        <v>1314</v>
      </c>
      <c r="AXR36" s="36">
        <f t="shared" si="20"/>
        <v>1315</v>
      </c>
      <c r="AXS36" s="36">
        <f t="shared" si="20"/>
        <v>1316</v>
      </c>
      <c r="AXT36" s="36">
        <f t="shared" si="20"/>
        <v>1317</v>
      </c>
      <c r="AXU36" s="36">
        <f t="shared" si="20"/>
        <v>1318</v>
      </c>
      <c r="AXV36" s="36">
        <f t="shared" si="20"/>
        <v>1319</v>
      </c>
      <c r="AXW36" s="36">
        <f t="shared" si="20"/>
        <v>1320</v>
      </c>
      <c r="AXX36" s="36">
        <f t="shared" si="20"/>
        <v>1321</v>
      </c>
      <c r="AXY36" s="36">
        <f t="shared" si="20"/>
        <v>1322</v>
      </c>
      <c r="AXZ36" s="36">
        <f t="shared" si="20"/>
        <v>1323</v>
      </c>
      <c r="AYA36" s="36">
        <f t="shared" si="20"/>
        <v>1324</v>
      </c>
      <c r="AYB36" s="36">
        <f t="shared" si="20"/>
        <v>1325</v>
      </c>
      <c r="AYC36" s="36">
        <f t="shared" si="20"/>
        <v>1326</v>
      </c>
      <c r="AYD36" s="36">
        <f t="shared" si="20"/>
        <v>1327</v>
      </c>
      <c r="AYE36" s="36">
        <f t="shared" si="20"/>
        <v>1328</v>
      </c>
      <c r="AYF36" s="36">
        <f t="shared" si="20"/>
        <v>1329</v>
      </c>
      <c r="AYG36" s="36">
        <f t="shared" si="20"/>
        <v>1330</v>
      </c>
      <c r="AYH36" s="36">
        <f t="shared" si="20"/>
        <v>1331</v>
      </c>
      <c r="AYI36" s="36">
        <f t="shared" si="20"/>
        <v>1332</v>
      </c>
      <c r="AYJ36" s="36">
        <f t="shared" si="20"/>
        <v>1333</v>
      </c>
      <c r="AYK36" s="36">
        <f t="shared" si="20"/>
        <v>1334</v>
      </c>
      <c r="AYL36" s="36">
        <f t="shared" si="20"/>
        <v>1335</v>
      </c>
      <c r="AYM36" s="36">
        <f t="shared" si="20"/>
        <v>1336</v>
      </c>
      <c r="AYN36" s="36">
        <f t="shared" si="20"/>
        <v>1337</v>
      </c>
      <c r="AYO36" s="36">
        <f t="shared" si="20"/>
        <v>1338</v>
      </c>
      <c r="AYP36" s="36">
        <f t="shared" si="20"/>
        <v>1339</v>
      </c>
      <c r="AYQ36" s="36">
        <f t="shared" si="20"/>
        <v>1340</v>
      </c>
      <c r="AYR36" s="36">
        <f t="shared" si="20"/>
        <v>1341</v>
      </c>
      <c r="AYS36" s="36">
        <f t="shared" si="20"/>
        <v>1342</v>
      </c>
      <c r="AYT36" s="36">
        <f t="shared" si="20"/>
        <v>1343</v>
      </c>
      <c r="AYU36" s="36">
        <f t="shared" si="20"/>
        <v>1344</v>
      </c>
      <c r="AYV36" s="36">
        <f t="shared" si="20"/>
        <v>1345</v>
      </c>
      <c r="AYW36" s="36">
        <f t="shared" si="20"/>
        <v>1346</v>
      </c>
      <c r="AYX36" s="36">
        <f t="shared" ref="AYX36:BBI36" si="21">AYW36+1</f>
        <v>1347</v>
      </c>
      <c r="AYY36" s="36">
        <f t="shared" si="21"/>
        <v>1348</v>
      </c>
      <c r="AYZ36" s="36">
        <f t="shared" si="21"/>
        <v>1349</v>
      </c>
      <c r="AZA36" s="36">
        <f t="shared" si="21"/>
        <v>1350</v>
      </c>
      <c r="AZB36" s="36">
        <f t="shared" si="21"/>
        <v>1351</v>
      </c>
      <c r="AZC36" s="36">
        <f t="shared" si="21"/>
        <v>1352</v>
      </c>
      <c r="AZD36" s="36">
        <f t="shared" si="21"/>
        <v>1353</v>
      </c>
      <c r="AZE36" s="36">
        <f t="shared" si="21"/>
        <v>1354</v>
      </c>
      <c r="AZF36" s="36">
        <f t="shared" si="21"/>
        <v>1355</v>
      </c>
      <c r="AZG36" s="36">
        <f t="shared" si="21"/>
        <v>1356</v>
      </c>
      <c r="AZH36" s="36">
        <f t="shared" si="21"/>
        <v>1357</v>
      </c>
      <c r="AZI36" s="36">
        <f t="shared" si="21"/>
        <v>1358</v>
      </c>
      <c r="AZJ36" s="36">
        <f t="shared" si="21"/>
        <v>1359</v>
      </c>
      <c r="AZK36" s="36">
        <f t="shared" si="21"/>
        <v>1360</v>
      </c>
      <c r="AZL36" s="36">
        <f t="shared" si="21"/>
        <v>1361</v>
      </c>
      <c r="AZM36" s="36">
        <f t="shared" si="21"/>
        <v>1362</v>
      </c>
      <c r="AZN36" s="36">
        <f t="shared" si="21"/>
        <v>1363</v>
      </c>
      <c r="AZO36" s="36">
        <f t="shared" si="21"/>
        <v>1364</v>
      </c>
      <c r="AZP36" s="36">
        <f t="shared" si="21"/>
        <v>1365</v>
      </c>
      <c r="AZQ36" s="36">
        <f t="shared" si="21"/>
        <v>1366</v>
      </c>
      <c r="AZR36" s="36">
        <f t="shared" si="21"/>
        <v>1367</v>
      </c>
      <c r="AZS36" s="36">
        <f t="shared" si="21"/>
        <v>1368</v>
      </c>
      <c r="AZT36" s="36">
        <f t="shared" si="21"/>
        <v>1369</v>
      </c>
      <c r="AZU36" s="36">
        <f t="shared" si="21"/>
        <v>1370</v>
      </c>
      <c r="AZV36" s="36">
        <f t="shared" si="21"/>
        <v>1371</v>
      </c>
      <c r="AZW36" s="36">
        <f t="shared" si="21"/>
        <v>1372</v>
      </c>
      <c r="AZX36" s="36">
        <f t="shared" si="21"/>
        <v>1373</v>
      </c>
      <c r="AZY36" s="36">
        <f t="shared" si="21"/>
        <v>1374</v>
      </c>
      <c r="AZZ36" s="36">
        <f t="shared" si="21"/>
        <v>1375</v>
      </c>
      <c r="BAA36" s="36">
        <f t="shared" si="21"/>
        <v>1376</v>
      </c>
      <c r="BAB36" s="36">
        <f t="shared" si="21"/>
        <v>1377</v>
      </c>
      <c r="BAC36" s="36">
        <f t="shared" si="21"/>
        <v>1378</v>
      </c>
      <c r="BAD36" s="36">
        <f t="shared" si="21"/>
        <v>1379</v>
      </c>
      <c r="BAE36" s="36">
        <f t="shared" si="21"/>
        <v>1380</v>
      </c>
      <c r="BAF36" s="36">
        <f t="shared" si="21"/>
        <v>1381</v>
      </c>
      <c r="BAG36" s="36">
        <f t="shared" si="21"/>
        <v>1382</v>
      </c>
      <c r="BAH36" s="36">
        <f t="shared" si="21"/>
        <v>1383</v>
      </c>
      <c r="BAI36" s="36">
        <f t="shared" si="21"/>
        <v>1384</v>
      </c>
      <c r="BAJ36" s="36">
        <f t="shared" si="21"/>
        <v>1385</v>
      </c>
      <c r="BAK36" s="36">
        <f t="shared" si="21"/>
        <v>1386</v>
      </c>
      <c r="BAL36" s="36">
        <f t="shared" si="21"/>
        <v>1387</v>
      </c>
      <c r="BAM36" s="36">
        <f t="shared" si="21"/>
        <v>1388</v>
      </c>
      <c r="BAN36" s="36">
        <f t="shared" si="21"/>
        <v>1389</v>
      </c>
      <c r="BAO36" s="36">
        <f t="shared" si="21"/>
        <v>1390</v>
      </c>
      <c r="BAP36" s="36">
        <f t="shared" si="21"/>
        <v>1391</v>
      </c>
      <c r="BAQ36" s="36">
        <f t="shared" si="21"/>
        <v>1392</v>
      </c>
      <c r="BAR36" s="36">
        <f t="shared" si="21"/>
        <v>1393</v>
      </c>
      <c r="BAS36" s="36">
        <f t="shared" si="21"/>
        <v>1394</v>
      </c>
      <c r="BAT36" s="36">
        <f t="shared" si="21"/>
        <v>1395</v>
      </c>
      <c r="BAU36" s="36">
        <f t="shared" si="21"/>
        <v>1396</v>
      </c>
      <c r="BAV36" s="36">
        <f t="shared" si="21"/>
        <v>1397</v>
      </c>
      <c r="BAW36" s="36">
        <f t="shared" si="21"/>
        <v>1398</v>
      </c>
      <c r="BAX36" s="36">
        <f t="shared" si="21"/>
        <v>1399</v>
      </c>
      <c r="BAY36" s="36">
        <f t="shared" si="21"/>
        <v>1400</v>
      </c>
      <c r="BAZ36" s="36">
        <f t="shared" si="21"/>
        <v>1401</v>
      </c>
      <c r="BBA36" s="36">
        <f t="shared" si="21"/>
        <v>1402</v>
      </c>
      <c r="BBB36" s="36">
        <f t="shared" si="21"/>
        <v>1403</v>
      </c>
      <c r="BBC36" s="36">
        <f t="shared" si="21"/>
        <v>1404</v>
      </c>
      <c r="BBD36" s="36">
        <f t="shared" si="21"/>
        <v>1405</v>
      </c>
      <c r="BBE36" s="36">
        <f t="shared" si="21"/>
        <v>1406</v>
      </c>
      <c r="BBF36" s="36">
        <f t="shared" si="21"/>
        <v>1407</v>
      </c>
      <c r="BBG36" s="36">
        <f t="shared" si="21"/>
        <v>1408</v>
      </c>
      <c r="BBH36" s="36">
        <f t="shared" si="21"/>
        <v>1409</v>
      </c>
      <c r="BBI36" s="36">
        <f t="shared" si="21"/>
        <v>1410</v>
      </c>
      <c r="BBJ36" s="36">
        <f t="shared" ref="BBJ36:BBY36" si="22">BBI36+1</f>
        <v>1411</v>
      </c>
      <c r="BBK36" s="36">
        <f t="shared" si="22"/>
        <v>1412</v>
      </c>
      <c r="BBL36" s="36">
        <f t="shared" si="22"/>
        <v>1413</v>
      </c>
      <c r="BBM36" s="36">
        <f t="shared" si="22"/>
        <v>1414</v>
      </c>
      <c r="BBN36" s="36">
        <f t="shared" si="22"/>
        <v>1415</v>
      </c>
      <c r="BBO36" s="36">
        <f t="shared" si="22"/>
        <v>1416</v>
      </c>
      <c r="BBP36" s="36">
        <f t="shared" si="22"/>
        <v>1417</v>
      </c>
      <c r="BBQ36" s="36">
        <f t="shared" si="22"/>
        <v>1418</v>
      </c>
      <c r="BBR36" s="36">
        <f t="shared" si="22"/>
        <v>1419</v>
      </c>
      <c r="BBS36" s="36">
        <f t="shared" si="22"/>
        <v>1420</v>
      </c>
      <c r="BBT36" s="36">
        <f t="shared" si="22"/>
        <v>1421</v>
      </c>
      <c r="BBU36" s="36">
        <f t="shared" si="22"/>
        <v>1422</v>
      </c>
      <c r="BBV36" s="36">
        <f t="shared" si="22"/>
        <v>1423</v>
      </c>
      <c r="BBW36" s="36">
        <f t="shared" si="22"/>
        <v>1424</v>
      </c>
      <c r="BBX36" s="36">
        <f t="shared" si="22"/>
        <v>1425</v>
      </c>
      <c r="BBY36" s="56">
        <f t="shared" si="22"/>
        <v>1426</v>
      </c>
    </row>
    <row r="37" spans="1:1429" ht="7.5" customHeight="1" x14ac:dyDescent="0.15">
      <c r="A37" s="34"/>
      <c r="B37" s="34"/>
      <c r="C37" s="34"/>
      <c r="D37" s="34">
        <v>0</v>
      </c>
      <c r="E37" s="34">
        <v>1</v>
      </c>
      <c r="F37" s="34">
        <v>2</v>
      </c>
      <c r="G37" s="34">
        <v>3</v>
      </c>
      <c r="H37" s="34">
        <v>4</v>
      </c>
      <c r="I37" s="34">
        <v>5</v>
      </c>
      <c r="J37" s="34">
        <v>6</v>
      </c>
      <c r="K37" s="34">
        <v>7</v>
      </c>
      <c r="L37" s="34">
        <v>8</v>
      </c>
      <c r="M37" s="34">
        <v>9</v>
      </c>
      <c r="N37" s="34">
        <v>10</v>
      </c>
      <c r="O37" s="34">
        <v>11</v>
      </c>
      <c r="P37" s="34">
        <v>12</v>
      </c>
      <c r="Q37" s="34">
        <v>13</v>
      </c>
      <c r="R37" s="34">
        <v>14</v>
      </c>
      <c r="S37" s="34">
        <v>15</v>
      </c>
      <c r="T37" s="34">
        <v>16</v>
      </c>
      <c r="U37" s="34">
        <v>17</v>
      </c>
      <c r="V37" s="34">
        <v>18</v>
      </c>
      <c r="W37" s="34">
        <v>19</v>
      </c>
      <c r="X37" s="34">
        <v>20</v>
      </c>
      <c r="Y37" s="34">
        <v>21</v>
      </c>
      <c r="Z37" s="34">
        <v>22</v>
      </c>
      <c r="AA37" s="34">
        <v>23</v>
      </c>
      <c r="AB37" s="34">
        <v>24</v>
      </c>
      <c r="AC37" s="34">
        <v>25</v>
      </c>
      <c r="AD37" s="34">
        <v>26</v>
      </c>
      <c r="AE37" s="34">
        <v>27</v>
      </c>
      <c r="AF37" s="34">
        <v>28</v>
      </c>
      <c r="AG37" s="34">
        <v>29</v>
      </c>
      <c r="AH37" s="34">
        <v>30</v>
      </c>
      <c r="AI37" s="34">
        <v>31</v>
      </c>
      <c r="AJ37" s="34">
        <v>32</v>
      </c>
      <c r="AK37" s="34">
        <v>33</v>
      </c>
      <c r="AL37" s="34">
        <v>34</v>
      </c>
      <c r="AM37" s="34">
        <v>35</v>
      </c>
      <c r="AN37" s="34">
        <v>36</v>
      </c>
      <c r="AO37" s="34">
        <v>37</v>
      </c>
      <c r="AP37" s="34">
        <v>38</v>
      </c>
      <c r="AQ37" s="34">
        <v>39</v>
      </c>
      <c r="AR37" s="34">
        <v>40</v>
      </c>
      <c r="AS37" s="34">
        <v>41</v>
      </c>
      <c r="AT37" s="34">
        <v>42</v>
      </c>
      <c r="AU37" s="34">
        <v>43</v>
      </c>
      <c r="AV37" s="34">
        <v>44</v>
      </c>
      <c r="AW37" s="34">
        <v>45</v>
      </c>
      <c r="AX37" s="34">
        <v>46</v>
      </c>
      <c r="AY37" s="34">
        <v>47</v>
      </c>
      <c r="AZ37" s="34">
        <v>48</v>
      </c>
      <c r="BA37" s="34">
        <v>49</v>
      </c>
      <c r="BB37" s="34">
        <v>50</v>
      </c>
      <c r="BC37" s="34">
        <v>51</v>
      </c>
      <c r="BD37" s="34">
        <v>52</v>
      </c>
      <c r="BE37" s="34">
        <v>53</v>
      </c>
      <c r="BF37" s="34">
        <v>54</v>
      </c>
      <c r="BG37" s="34">
        <v>55</v>
      </c>
      <c r="BH37" s="34">
        <v>56</v>
      </c>
      <c r="BI37" s="34">
        <v>57</v>
      </c>
      <c r="BJ37" s="34">
        <v>58</v>
      </c>
      <c r="BK37" s="34">
        <v>59</v>
      </c>
      <c r="BL37" s="34">
        <v>60</v>
      </c>
      <c r="BM37" s="34">
        <v>61</v>
      </c>
      <c r="BN37" s="34">
        <v>62</v>
      </c>
      <c r="BO37" s="34">
        <v>63</v>
      </c>
      <c r="BP37" s="34">
        <v>64</v>
      </c>
      <c r="BQ37" s="34">
        <v>65</v>
      </c>
      <c r="BR37" s="34">
        <v>66</v>
      </c>
      <c r="BS37" s="34">
        <v>67</v>
      </c>
      <c r="BT37" s="34">
        <v>68</v>
      </c>
      <c r="BU37" s="34">
        <v>69</v>
      </c>
      <c r="BV37" s="34">
        <v>70</v>
      </c>
      <c r="BW37" s="34">
        <v>71</v>
      </c>
      <c r="BX37" s="34">
        <v>72</v>
      </c>
      <c r="BY37" s="34">
        <v>73</v>
      </c>
      <c r="BZ37" s="34">
        <v>74</v>
      </c>
      <c r="CA37" s="34">
        <v>75</v>
      </c>
      <c r="CB37" s="34">
        <v>76</v>
      </c>
      <c r="CC37" s="34">
        <v>77</v>
      </c>
      <c r="CD37" s="34">
        <v>78</v>
      </c>
      <c r="CE37" s="34">
        <v>79</v>
      </c>
      <c r="CF37" s="34">
        <v>80</v>
      </c>
      <c r="CG37" s="34">
        <v>81</v>
      </c>
      <c r="CH37" s="34">
        <v>82</v>
      </c>
      <c r="CI37" s="34">
        <v>83</v>
      </c>
      <c r="CJ37" s="34">
        <v>84</v>
      </c>
      <c r="CK37" s="34">
        <v>85</v>
      </c>
      <c r="CL37" s="34">
        <v>86</v>
      </c>
      <c r="CM37" s="34">
        <v>87</v>
      </c>
      <c r="CN37" s="34">
        <v>88</v>
      </c>
      <c r="CO37" s="34">
        <v>89</v>
      </c>
      <c r="CP37" s="34">
        <v>90</v>
      </c>
      <c r="CQ37" s="34">
        <v>91</v>
      </c>
      <c r="CR37" s="34">
        <v>92</v>
      </c>
      <c r="CS37" s="34">
        <v>93</v>
      </c>
      <c r="CT37" s="34">
        <v>94</v>
      </c>
      <c r="CU37" s="34">
        <v>95</v>
      </c>
      <c r="CV37" s="34">
        <v>96</v>
      </c>
      <c r="CW37" s="34">
        <v>97</v>
      </c>
      <c r="CX37" s="34">
        <v>98</v>
      </c>
      <c r="CY37" s="34">
        <v>99</v>
      </c>
      <c r="CZ37" s="34">
        <v>100</v>
      </c>
      <c r="DA37" s="34">
        <v>101</v>
      </c>
      <c r="DB37" s="34">
        <v>102</v>
      </c>
      <c r="DC37" s="34">
        <v>103</v>
      </c>
      <c r="DD37" s="34">
        <v>104</v>
      </c>
      <c r="DE37" s="34">
        <v>105</v>
      </c>
      <c r="DF37" s="34">
        <v>106</v>
      </c>
      <c r="DG37" s="34">
        <v>107</v>
      </c>
      <c r="DH37" s="34">
        <v>108</v>
      </c>
      <c r="DI37" s="34">
        <v>109</v>
      </c>
      <c r="DJ37" s="34">
        <v>110</v>
      </c>
      <c r="DK37" s="34">
        <v>111</v>
      </c>
      <c r="DL37" s="34">
        <v>112</v>
      </c>
      <c r="DM37" s="34">
        <v>113</v>
      </c>
      <c r="DN37" s="34">
        <v>114</v>
      </c>
      <c r="DO37" s="34">
        <v>115</v>
      </c>
      <c r="DP37" s="34">
        <v>116</v>
      </c>
      <c r="DQ37" s="34">
        <v>117</v>
      </c>
      <c r="DR37" s="34">
        <v>118</v>
      </c>
      <c r="DS37" s="34">
        <v>119</v>
      </c>
      <c r="DT37" s="34">
        <v>120</v>
      </c>
      <c r="DU37" s="34">
        <v>121</v>
      </c>
      <c r="DV37" s="34">
        <v>122</v>
      </c>
      <c r="DW37" s="34">
        <v>123</v>
      </c>
      <c r="DX37" s="34">
        <v>124</v>
      </c>
      <c r="DY37" s="34">
        <v>125</v>
      </c>
      <c r="DZ37" s="34">
        <v>126</v>
      </c>
      <c r="EA37" s="34">
        <v>127</v>
      </c>
      <c r="EB37" s="34">
        <v>128</v>
      </c>
      <c r="EC37" s="34">
        <v>129</v>
      </c>
      <c r="ED37" s="34">
        <v>130</v>
      </c>
      <c r="EE37" s="34">
        <v>131</v>
      </c>
      <c r="EF37" s="34">
        <v>132</v>
      </c>
      <c r="EG37" s="34">
        <v>133</v>
      </c>
      <c r="EH37" s="34">
        <v>134</v>
      </c>
      <c r="EI37" s="34">
        <v>135</v>
      </c>
      <c r="EJ37" s="34">
        <v>136</v>
      </c>
      <c r="EK37" s="34">
        <v>137</v>
      </c>
      <c r="EL37" s="34">
        <v>138</v>
      </c>
      <c r="EM37" s="34">
        <v>139</v>
      </c>
      <c r="EN37" s="34">
        <v>140</v>
      </c>
      <c r="EO37" s="34">
        <v>141</v>
      </c>
      <c r="EP37" s="34">
        <v>142</v>
      </c>
      <c r="EQ37" s="34">
        <v>143</v>
      </c>
      <c r="ER37" s="34">
        <v>144</v>
      </c>
      <c r="ES37" s="34">
        <v>145</v>
      </c>
      <c r="ET37" s="34">
        <v>146</v>
      </c>
      <c r="EU37" s="34">
        <v>147</v>
      </c>
      <c r="EV37" s="34">
        <v>148</v>
      </c>
      <c r="EW37" s="34">
        <v>149</v>
      </c>
      <c r="EX37" s="34">
        <v>150</v>
      </c>
      <c r="EY37" s="34">
        <v>151</v>
      </c>
      <c r="EZ37" s="34">
        <v>152</v>
      </c>
      <c r="FA37" s="34">
        <v>153</v>
      </c>
      <c r="FB37" s="34">
        <v>154</v>
      </c>
      <c r="FC37" s="34">
        <v>155</v>
      </c>
      <c r="FD37" s="34">
        <v>156</v>
      </c>
      <c r="FE37" s="34">
        <v>157</v>
      </c>
      <c r="FF37" s="34">
        <v>158</v>
      </c>
      <c r="FG37" s="34">
        <v>159</v>
      </c>
      <c r="FH37" s="34">
        <v>160</v>
      </c>
      <c r="FI37" s="34">
        <v>161</v>
      </c>
      <c r="FJ37" s="34">
        <v>162</v>
      </c>
      <c r="FK37" s="34">
        <v>163</v>
      </c>
      <c r="FL37" s="34">
        <v>164</v>
      </c>
      <c r="FM37" s="34">
        <v>165</v>
      </c>
      <c r="FN37" s="34">
        <v>166</v>
      </c>
      <c r="FO37" s="34">
        <v>167</v>
      </c>
      <c r="FP37" s="34">
        <v>168</v>
      </c>
      <c r="FQ37" s="34">
        <v>169</v>
      </c>
      <c r="FR37" s="34">
        <v>170</v>
      </c>
      <c r="FS37" s="34">
        <v>171</v>
      </c>
      <c r="FT37" s="34">
        <v>172</v>
      </c>
      <c r="FU37" s="34">
        <v>173</v>
      </c>
      <c r="FV37" s="34">
        <v>174</v>
      </c>
      <c r="FW37" s="34">
        <v>175</v>
      </c>
      <c r="FX37" s="34">
        <v>176</v>
      </c>
      <c r="FY37" s="34">
        <v>177</v>
      </c>
      <c r="FZ37" s="34">
        <v>178</v>
      </c>
      <c r="GA37" s="34">
        <v>179</v>
      </c>
      <c r="GB37" s="34">
        <v>180</v>
      </c>
      <c r="GC37" s="34">
        <v>181</v>
      </c>
      <c r="GD37" s="34">
        <v>182</v>
      </c>
      <c r="GE37" s="34">
        <v>183</v>
      </c>
      <c r="GF37" s="34">
        <v>184</v>
      </c>
      <c r="GG37" s="34">
        <v>185</v>
      </c>
      <c r="GH37" s="34">
        <v>186</v>
      </c>
      <c r="GI37" s="34">
        <v>187</v>
      </c>
      <c r="GJ37" s="34">
        <v>188</v>
      </c>
      <c r="GK37" s="34">
        <v>189</v>
      </c>
      <c r="GL37" s="34">
        <v>190</v>
      </c>
      <c r="GM37" s="34">
        <v>191</v>
      </c>
      <c r="GN37" s="34">
        <v>192</v>
      </c>
      <c r="GO37" s="34">
        <v>193</v>
      </c>
      <c r="GP37" s="34">
        <v>194</v>
      </c>
      <c r="GQ37" s="34">
        <v>195</v>
      </c>
      <c r="GR37" s="34">
        <v>196</v>
      </c>
      <c r="GS37" s="34">
        <v>197</v>
      </c>
      <c r="GT37" s="34">
        <v>198</v>
      </c>
      <c r="GU37" s="34">
        <v>199</v>
      </c>
      <c r="GV37" s="34">
        <v>200</v>
      </c>
      <c r="GW37" s="34">
        <v>201</v>
      </c>
      <c r="GX37" s="34">
        <v>202</v>
      </c>
      <c r="GY37" s="34">
        <v>203</v>
      </c>
      <c r="GZ37" s="34">
        <v>204</v>
      </c>
      <c r="HA37" s="34">
        <v>205</v>
      </c>
      <c r="HB37" s="34">
        <v>206</v>
      </c>
      <c r="HC37" s="34">
        <v>207</v>
      </c>
      <c r="HD37" s="34">
        <v>208</v>
      </c>
      <c r="HE37" s="34">
        <v>209</v>
      </c>
      <c r="HF37" s="34">
        <v>210</v>
      </c>
      <c r="HG37" s="34">
        <v>211</v>
      </c>
      <c r="HH37" s="34">
        <v>212</v>
      </c>
      <c r="HI37" s="34">
        <v>213</v>
      </c>
      <c r="HJ37" s="34">
        <v>214</v>
      </c>
      <c r="HK37" s="34">
        <v>215</v>
      </c>
      <c r="HL37" s="34">
        <v>216</v>
      </c>
      <c r="HM37" s="34">
        <v>217</v>
      </c>
      <c r="HN37" s="34">
        <v>218</v>
      </c>
      <c r="HO37" s="34">
        <v>219</v>
      </c>
      <c r="HP37" s="34">
        <v>220</v>
      </c>
      <c r="HQ37" s="34">
        <v>221</v>
      </c>
      <c r="HR37" s="34">
        <v>222</v>
      </c>
      <c r="HS37" s="34">
        <v>223</v>
      </c>
      <c r="HT37" s="34">
        <v>224</v>
      </c>
      <c r="HU37" s="34">
        <v>225</v>
      </c>
      <c r="HV37" s="34">
        <v>226</v>
      </c>
      <c r="HW37" s="34">
        <v>227</v>
      </c>
      <c r="HX37" s="34">
        <v>228</v>
      </c>
      <c r="HY37" s="34">
        <v>229</v>
      </c>
      <c r="HZ37" s="34">
        <v>230</v>
      </c>
      <c r="IA37" s="34">
        <v>231</v>
      </c>
      <c r="IB37" s="34">
        <v>232</v>
      </c>
      <c r="IC37" s="34">
        <v>233</v>
      </c>
      <c r="ID37" s="34">
        <v>234</v>
      </c>
      <c r="IE37" s="34">
        <v>235</v>
      </c>
      <c r="IF37" s="34">
        <v>236</v>
      </c>
      <c r="IG37" s="34">
        <v>237</v>
      </c>
      <c r="IH37" s="34">
        <v>238</v>
      </c>
      <c r="II37" s="34">
        <v>239</v>
      </c>
      <c r="IJ37" s="34">
        <v>240</v>
      </c>
      <c r="IK37" s="34">
        <v>241</v>
      </c>
      <c r="IL37" s="34">
        <v>242</v>
      </c>
      <c r="IM37" s="34">
        <v>243</v>
      </c>
      <c r="IN37" s="34">
        <v>244</v>
      </c>
      <c r="IO37" s="34">
        <v>245</v>
      </c>
      <c r="IP37" s="34">
        <v>246</v>
      </c>
      <c r="IQ37" s="34">
        <v>247</v>
      </c>
      <c r="IR37" s="34">
        <v>248</v>
      </c>
      <c r="IS37" s="34">
        <v>249</v>
      </c>
      <c r="IT37" s="34">
        <v>250</v>
      </c>
      <c r="IU37" s="34">
        <v>251</v>
      </c>
      <c r="IV37" s="34">
        <v>252</v>
      </c>
      <c r="IW37" s="34">
        <v>253</v>
      </c>
      <c r="IX37" s="34">
        <v>254</v>
      </c>
      <c r="IY37" s="34">
        <v>255</v>
      </c>
      <c r="IZ37" s="34">
        <v>256</v>
      </c>
      <c r="JA37" s="34">
        <v>257</v>
      </c>
      <c r="JB37" s="34">
        <v>258</v>
      </c>
      <c r="JC37" s="34">
        <v>259</v>
      </c>
      <c r="JD37" s="34">
        <v>260</v>
      </c>
      <c r="JE37" s="34">
        <v>261</v>
      </c>
      <c r="JF37" s="34">
        <v>262</v>
      </c>
      <c r="JG37" s="34">
        <v>263</v>
      </c>
      <c r="JH37" s="34">
        <v>264</v>
      </c>
      <c r="JI37" s="34">
        <v>265</v>
      </c>
      <c r="JJ37" s="34">
        <v>266</v>
      </c>
      <c r="JK37" s="34">
        <v>267</v>
      </c>
      <c r="JL37" s="34">
        <v>268</v>
      </c>
      <c r="JM37" s="34">
        <v>269</v>
      </c>
      <c r="JN37" s="34">
        <v>270</v>
      </c>
      <c r="JO37" s="34">
        <v>271</v>
      </c>
      <c r="JP37" s="34">
        <v>272</v>
      </c>
      <c r="JQ37" s="34">
        <v>273</v>
      </c>
      <c r="JR37" s="34">
        <v>274</v>
      </c>
      <c r="JS37" s="34">
        <v>275</v>
      </c>
      <c r="JT37" s="34">
        <v>276</v>
      </c>
      <c r="JU37" s="34">
        <v>277</v>
      </c>
      <c r="JV37" s="34">
        <v>278</v>
      </c>
      <c r="JW37" s="34">
        <v>279</v>
      </c>
      <c r="JX37" s="34">
        <v>280</v>
      </c>
      <c r="JY37" s="34">
        <v>281</v>
      </c>
      <c r="JZ37" s="34">
        <v>282</v>
      </c>
      <c r="KA37" s="34">
        <v>283</v>
      </c>
      <c r="KB37" s="34">
        <v>284</v>
      </c>
      <c r="KC37" s="34">
        <v>285</v>
      </c>
      <c r="KD37" s="34">
        <v>286</v>
      </c>
      <c r="KE37" s="34">
        <v>287</v>
      </c>
      <c r="KF37" s="34">
        <v>288</v>
      </c>
      <c r="KG37" s="34">
        <v>289</v>
      </c>
      <c r="KH37" s="34">
        <v>290</v>
      </c>
      <c r="KI37" s="34">
        <v>291</v>
      </c>
      <c r="KJ37" s="34">
        <v>292</v>
      </c>
      <c r="KK37" s="34">
        <v>293</v>
      </c>
      <c r="KL37" s="34">
        <v>294</v>
      </c>
      <c r="KM37" s="34">
        <v>295</v>
      </c>
      <c r="KN37" s="34">
        <v>296</v>
      </c>
      <c r="KO37" s="34">
        <v>297</v>
      </c>
      <c r="KP37" s="34">
        <v>298</v>
      </c>
      <c r="KQ37" s="34">
        <v>299</v>
      </c>
      <c r="KR37" s="34">
        <v>300</v>
      </c>
      <c r="KS37" s="34">
        <v>301</v>
      </c>
      <c r="KT37" s="34">
        <v>302</v>
      </c>
      <c r="KU37" s="34">
        <v>303</v>
      </c>
      <c r="KV37" s="34">
        <v>304</v>
      </c>
      <c r="KW37" s="34">
        <v>305</v>
      </c>
      <c r="KX37" s="34">
        <v>306</v>
      </c>
      <c r="KY37" s="34">
        <v>307</v>
      </c>
      <c r="KZ37" s="34">
        <v>308</v>
      </c>
      <c r="LA37" s="34">
        <v>309</v>
      </c>
      <c r="LB37" s="34">
        <v>310</v>
      </c>
      <c r="LC37" s="34">
        <v>311</v>
      </c>
      <c r="LD37" s="34">
        <v>312</v>
      </c>
      <c r="LE37" s="34">
        <v>313</v>
      </c>
      <c r="LF37" s="34">
        <v>314</v>
      </c>
      <c r="LG37" s="34">
        <v>315</v>
      </c>
      <c r="LH37" s="34">
        <v>316</v>
      </c>
      <c r="LI37" s="34">
        <v>317</v>
      </c>
      <c r="LJ37" s="34">
        <v>318</v>
      </c>
      <c r="LK37" s="34">
        <v>319</v>
      </c>
      <c r="LL37" s="34">
        <v>320</v>
      </c>
      <c r="LM37" s="34">
        <v>321</v>
      </c>
      <c r="LN37" s="34">
        <v>322</v>
      </c>
      <c r="LO37" s="34">
        <v>323</v>
      </c>
      <c r="LP37" s="34">
        <v>324</v>
      </c>
      <c r="LQ37" s="34">
        <v>325</v>
      </c>
      <c r="LR37" s="34">
        <v>326</v>
      </c>
      <c r="LS37" s="34">
        <v>327</v>
      </c>
      <c r="LT37" s="34">
        <v>328</v>
      </c>
      <c r="LU37" s="34">
        <v>329</v>
      </c>
      <c r="LV37" s="34">
        <v>330</v>
      </c>
      <c r="LW37" s="34">
        <v>331</v>
      </c>
      <c r="LX37" s="34">
        <v>332</v>
      </c>
      <c r="LY37" s="34">
        <v>333</v>
      </c>
      <c r="LZ37" s="34">
        <v>334</v>
      </c>
      <c r="MA37" s="34">
        <v>335</v>
      </c>
      <c r="MB37" s="34">
        <v>336</v>
      </c>
      <c r="MC37" s="34">
        <v>337</v>
      </c>
      <c r="MD37" s="34">
        <v>338</v>
      </c>
      <c r="ME37" s="34">
        <v>339</v>
      </c>
      <c r="MF37" s="34">
        <v>340</v>
      </c>
      <c r="MG37" s="34">
        <v>341</v>
      </c>
      <c r="MH37" s="34">
        <v>342</v>
      </c>
      <c r="MI37" s="34">
        <v>343</v>
      </c>
      <c r="MJ37" s="34">
        <v>344</v>
      </c>
      <c r="MK37" s="34">
        <v>345</v>
      </c>
      <c r="ML37" s="34">
        <v>346</v>
      </c>
      <c r="MM37" s="34">
        <v>347</v>
      </c>
      <c r="MN37" s="34">
        <v>348</v>
      </c>
      <c r="MO37" s="34">
        <v>349</v>
      </c>
      <c r="MP37" s="34">
        <v>350</v>
      </c>
      <c r="MQ37" s="34">
        <v>351</v>
      </c>
      <c r="MR37" s="34">
        <v>352</v>
      </c>
      <c r="MS37" s="34">
        <v>353</v>
      </c>
      <c r="MT37" s="34">
        <v>354</v>
      </c>
      <c r="MU37" s="34">
        <v>355</v>
      </c>
      <c r="MV37" s="34">
        <v>356</v>
      </c>
      <c r="MW37" s="34">
        <v>357</v>
      </c>
      <c r="MX37" s="34">
        <v>358</v>
      </c>
      <c r="MY37" s="34">
        <v>359</v>
      </c>
      <c r="MZ37" s="34">
        <v>360</v>
      </c>
      <c r="NA37" s="34">
        <v>361</v>
      </c>
      <c r="NB37" s="34">
        <v>362</v>
      </c>
      <c r="NC37" s="34">
        <v>363</v>
      </c>
      <c r="ND37" s="34">
        <v>364</v>
      </c>
      <c r="NE37" s="34">
        <v>365</v>
      </c>
      <c r="NF37" s="34">
        <v>366</v>
      </c>
      <c r="NG37" s="34">
        <v>367</v>
      </c>
      <c r="NH37" s="34">
        <v>368</v>
      </c>
      <c r="NI37" s="34">
        <v>369</v>
      </c>
      <c r="NJ37" s="34">
        <v>370</v>
      </c>
      <c r="NK37" s="34">
        <v>371</v>
      </c>
      <c r="NL37" s="34">
        <v>372</v>
      </c>
      <c r="NM37" s="34">
        <v>373</v>
      </c>
      <c r="NN37" s="34">
        <v>374</v>
      </c>
      <c r="NO37" s="34">
        <v>375</v>
      </c>
      <c r="NP37" s="34">
        <v>376</v>
      </c>
      <c r="NQ37" s="34">
        <v>377</v>
      </c>
      <c r="NR37" s="34">
        <v>378</v>
      </c>
      <c r="NS37" s="34">
        <v>379</v>
      </c>
      <c r="NT37" s="34">
        <v>380</v>
      </c>
      <c r="NU37" s="34">
        <v>381</v>
      </c>
      <c r="NV37" s="34">
        <v>382</v>
      </c>
      <c r="NW37" s="34">
        <v>383</v>
      </c>
      <c r="NX37" s="34">
        <v>384</v>
      </c>
      <c r="NY37" s="34">
        <v>385</v>
      </c>
      <c r="NZ37" s="34">
        <v>386</v>
      </c>
      <c r="OA37" s="34">
        <v>387</v>
      </c>
      <c r="OB37" s="34">
        <v>388</v>
      </c>
      <c r="OC37" s="34">
        <v>389</v>
      </c>
      <c r="OD37" s="34">
        <v>390</v>
      </c>
      <c r="OE37" s="34">
        <v>391</v>
      </c>
      <c r="OF37" s="34">
        <v>392</v>
      </c>
      <c r="OG37" s="34">
        <v>393</v>
      </c>
      <c r="OH37" s="34">
        <v>394</v>
      </c>
      <c r="OI37" s="34">
        <v>395</v>
      </c>
      <c r="OJ37" s="34">
        <v>396</v>
      </c>
      <c r="OK37" s="34">
        <v>397</v>
      </c>
      <c r="OL37" s="34">
        <v>398</v>
      </c>
      <c r="OM37" s="34">
        <v>399</v>
      </c>
      <c r="ON37" s="34">
        <v>400</v>
      </c>
      <c r="OO37" s="34">
        <v>401</v>
      </c>
      <c r="OP37" s="34">
        <v>402</v>
      </c>
      <c r="OQ37" s="34">
        <v>403</v>
      </c>
      <c r="OR37" s="34">
        <v>404</v>
      </c>
      <c r="OS37" s="34">
        <v>405</v>
      </c>
      <c r="OT37" s="34">
        <v>406</v>
      </c>
      <c r="OU37" s="34">
        <v>407</v>
      </c>
      <c r="OV37" s="34">
        <v>408</v>
      </c>
      <c r="OW37" s="34">
        <v>409</v>
      </c>
      <c r="OX37" s="34">
        <v>410</v>
      </c>
      <c r="OY37" s="34">
        <v>411</v>
      </c>
      <c r="OZ37" s="34">
        <v>412</v>
      </c>
      <c r="PA37" s="34">
        <v>413</v>
      </c>
      <c r="PB37" s="34">
        <v>414</v>
      </c>
      <c r="PC37" s="34">
        <v>415</v>
      </c>
      <c r="PD37" s="34">
        <v>416</v>
      </c>
      <c r="PE37" s="34">
        <v>417</v>
      </c>
      <c r="PF37" s="34">
        <v>418</v>
      </c>
      <c r="PG37" s="34">
        <v>419</v>
      </c>
      <c r="PH37" s="34">
        <v>420</v>
      </c>
      <c r="PI37" s="34">
        <v>421</v>
      </c>
      <c r="PJ37" s="34">
        <v>422</v>
      </c>
      <c r="PK37" s="34">
        <v>423</v>
      </c>
      <c r="PL37" s="34">
        <v>424</v>
      </c>
      <c r="PM37" s="34">
        <v>425</v>
      </c>
      <c r="PN37" s="34">
        <v>426</v>
      </c>
      <c r="PO37" s="34">
        <v>427</v>
      </c>
      <c r="PP37" s="34">
        <v>428</v>
      </c>
      <c r="PQ37" s="34">
        <v>429</v>
      </c>
      <c r="PR37" s="34">
        <v>430</v>
      </c>
      <c r="PS37" s="34">
        <v>431</v>
      </c>
      <c r="PT37" s="34">
        <v>432</v>
      </c>
      <c r="PU37" s="34">
        <v>433</v>
      </c>
      <c r="PV37" s="34">
        <v>434</v>
      </c>
      <c r="PW37" s="34">
        <v>435</v>
      </c>
      <c r="PX37" s="34">
        <v>436</v>
      </c>
      <c r="PY37" s="34">
        <v>437</v>
      </c>
      <c r="PZ37" s="34">
        <v>438</v>
      </c>
      <c r="QA37" s="34">
        <v>439</v>
      </c>
      <c r="QB37" s="34">
        <v>440</v>
      </c>
      <c r="QC37" s="34">
        <v>441</v>
      </c>
      <c r="QD37" s="34">
        <v>442</v>
      </c>
      <c r="QE37" s="34">
        <v>443</v>
      </c>
      <c r="QF37" s="34">
        <v>444</v>
      </c>
      <c r="QG37" s="34">
        <v>445</v>
      </c>
      <c r="QH37" s="34">
        <v>446</v>
      </c>
      <c r="QI37" s="34">
        <v>447</v>
      </c>
      <c r="QJ37" s="34">
        <v>448</v>
      </c>
      <c r="QK37" s="34">
        <v>449</v>
      </c>
      <c r="QL37" s="34">
        <v>450</v>
      </c>
      <c r="QM37" s="34">
        <v>451</v>
      </c>
      <c r="QN37" s="34">
        <v>452</v>
      </c>
      <c r="QO37" s="34">
        <v>453</v>
      </c>
      <c r="QP37" s="34">
        <v>454</v>
      </c>
      <c r="QQ37" s="34">
        <v>455</v>
      </c>
      <c r="QR37" s="34">
        <v>456</v>
      </c>
      <c r="QS37" s="34">
        <v>457</v>
      </c>
      <c r="QT37" s="34">
        <v>458</v>
      </c>
      <c r="QU37" s="34">
        <v>459</v>
      </c>
      <c r="QV37" s="34">
        <v>460</v>
      </c>
      <c r="QW37" s="34">
        <v>461</v>
      </c>
      <c r="QX37" s="34">
        <v>462</v>
      </c>
      <c r="QY37" s="34">
        <v>463</v>
      </c>
      <c r="QZ37" s="34">
        <v>464</v>
      </c>
      <c r="RA37" s="34">
        <v>465</v>
      </c>
      <c r="RB37" s="34">
        <v>466</v>
      </c>
      <c r="RC37" s="34">
        <v>467</v>
      </c>
      <c r="RD37" s="34">
        <v>468</v>
      </c>
      <c r="RE37" s="34">
        <v>469</v>
      </c>
      <c r="RF37" s="34">
        <v>470</v>
      </c>
      <c r="RG37" s="34">
        <v>471</v>
      </c>
      <c r="RH37" s="34">
        <v>472</v>
      </c>
      <c r="RI37" s="34">
        <v>473</v>
      </c>
      <c r="RJ37" s="34">
        <v>474</v>
      </c>
      <c r="RK37" s="34">
        <v>475</v>
      </c>
      <c r="RL37" s="34">
        <v>476</v>
      </c>
      <c r="RM37" s="34">
        <v>477</v>
      </c>
      <c r="RN37" s="34">
        <v>478</v>
      </c>
      <c r="RO37" s="34">
        <v>479</v>
      </c>
      <c r="RP37" s="34">
        <v>480</v>
      </c>
      <c r="RQ37" s="34">
        <v>481</v>
      </c>
      <c r="RR37" s="34">
        <v>482</v>
      </c>
      <c r="RS37" s="34">
        <v>483</v>
      </c>
      <c r="RT37" s="34">
        <v>484</v>
      </c>
      <c r="RU37" s="34">
        <v>485</v>
      </c>
      <c r="RV37" s="34">
        <v>486</v>
      </c>
      <c r="RW37" s="34">
        <v>487</v>
      </c>
      <c r="RX37" s="34">
        <v>488</v>
      </c>
      <c r="RY37" s="34">
        <v>489</v>
      </c>
      <c r="RZ37" s="34">
        <v>490</v>
      </c>
      <c r="SA37" s="34">
        <v>491</v>
      </c>
      <c r="SB37" s="34">
        <v>492</v>
      </c>
      <c r="SC37" s="34">
        <v>493</v>
      </c>
      <c r="SD37" s="34">
        <v>494</v>
      </c>
      <c r="SE37" s="34">
        <v>495</v>
      </c>
      <c r="SF37" s="34">
        <v>496</v>
      </c>
      <c r="SG37" s="34">
        <v>497</v>
      </c>
      <c r="SH37" s="34">
        <v>498</v>
      </c>
      <c r="SI37" s="34">
        <v>499</v>
      </c>
      <c r="SJ37" s="34">
        <v>500</v>
      </c>
      <c r="SK37" s="34">
        <v>501</v>
      </c>
      <c r="SL37" s="34">
        <v>502</v>
      </c>
      <c r="SM37" s="34">
        <v>503</v>
      </c>
      <c r="SN37" s="34">
        <v>504</v>
      </c>
      <c r="SO37" s="34">
        <v>505</v>
      </c>
      <c r="SP37" s="34">
        <v>506</v>
      </c>
      <c r="SQ37" s="34">
        <v>507</v>
      </c>
      <c r="SR37" s="34">
        <v>508</v>
      </c>
      <c r="SS37" s="34">
        <v>509</v>
      </c>
      <c r="ST37" s="34">
        <v>510</v>
      </c>
      <c r="SU37" s="34">
        <v>511</v>
      </c>
      <c r="SV37" s="34">
        <v>512</v>
      </c>
      <c r="SW37" s="34">
        <v>513</v>
      </c>
      <c r="SX37" s="34">
        <v>514</v>
      </c>
      <c r="SY37" s="34">
        <v>515</v>
      </c>
      <c r="SZ37" s="34">
        <v>516</v>
      </c>
      <c r="TA37" s="34">
        <v>517</v>
      </c>
      <c r="TB37" s="34">
        <v>518</v>
      </c>
      <c r="TC37" s="34">
        <v>519</v>
      </c>
      <c r="TD37" s="34">
        <v>520</v>
      </c>
      <c r="TE37" s="34">
        <v>521</v>
      </c>
      <c r="TF37" s="34">
        <v>522</v>
      </c>
      <c r="TG37" s="34">
        <v>523</v>
      </c>
      <c r="TH37" s="34">
        <v>524</v>
      </c>
      <c r="TI37" s="34">
        <v>525</v>
      </c>
      <c r="TJ37" s="34">
        <v>526</v>
      </c>
      <c r="TK37" s="34">
        <v>527</v>
      </c>
      <c r="TL37" s="34">
        <v>528</v>
      </c>
      <c r="TM37" s="34">
        <v>529</v>
      </c>
      <c r="TN37" s="34">
        <v>530</v>
      </c>
      <c r="TO37" s="34">
        <v>531</v>
      </c>
      <c r="TP37" s="34">
        <v>532</v>
      </c>
      <c r="TQ37" s="34">
        <v>533</v>
      </c>
      <c r="TR37" s="34">
        <v>534</v>
      </c>
      <c r="TS37" s="34">
        <v>535</v>
      </c>
      <c r="TT37" s="34">
        <v>536</v>
      </c>
      <c r="TU37" s="34">
        <v>537</v>
      </c>
      <c r="TV37" s="34">
        <v>538</v>
      </c>
      <c r="TW37" s="34">
        <v>539</v>
      </c>
      <c r="TX37" s="34">
        <v>540</v>
      </c>
      <c r="TY37" s="34">
        <v>541</v>
      </c>
      <c r="TZ37" s="34">
        <v>542</v>
      </c>
      <c r="UA37" s="34">
        <v>543</v>
      </c>
      <c r="UB37" s="34">
        <v>544</v>
      </c>
      <c r="UC37" s="34">
        <v>545</v>
      </c>
      <c r="UD37" s="34">
        <v>546</v>
      </c>
      <c r="UE37" s="34">
        <v>547</v>
      </c>
      <c r="UF37" s="34">
        <v>548</v>
      </c>
      <c r="UG37" s="34">
        <v>549</v>
      </c>
      <c r="UH37" s="34">
        <v>550</v>
      </c>
      <c r="UI37" s="34">
        <v>551</v>
      </c>
      <c r="UJ37" s="34">
        <v>552</v>
      </c>
      <c r="UK37" s="34">
        <v>553</v>
      </c>
      <c r="UL37" s="34">
        <v>554</v>
      </c>
      <c r="UM37" s="34">
        <v>555</v>
      </c>
      <c r="UN37" s="34">
        <v>556</v>
      </c>
      <c r="UO37" s="34">
        <v>557</v>
      </c>
      <c r="UP37" s="34">
        <v>558</v>
      </c>
      <c r="UQ37" s="34">
        <v>559</v>
      </c>
      <c r="UR37" s="34">
        <v>560</v>
      </c>
      <c r="US37" s="34">
        <v>561</v>
      </c>
      <c r="UT37" s="34">
        <v>562</v>
      </c>
      <c r="UU37" s="34">
        <v>563</v>
      </c>
      <c r="UV37" s="34">
        <v>564</v>
      </c>
      <c r="UW37" s="34">
        <v>565</v>
      </c>
      <c r="UX37" s="34">
        <v>566</v>
      </c>
      <c r="UY37" s="34">
        <v>567</v>
      </c>
      <c r="UZ37" s="34">
        <v>568</v>
      </c>
      <c r="VA37" s="34">
        <v>569</v>
      </c>
      <c r="VB37" s="34">
        <v>570</v>
      </c>
      <c r="VC37" s="34">
        <v>571</v>
      </c>
      <c r="VD37" s="34">
        <v>572</v>
      </c>
      <c r="VE37" s="34">
        <v>573</v>
      </c>
      <c r="VF37" s="34">
        <v>574</v>
      </c>
      <c r="VG37" s="34">
        <v>575</v>
      </c>
      <c r="VH37" s="34">
        <v>576</v>
      </c>
      <c r="VI37" s="34">
        <v>577</v>
      </c>
      <c r="VJ37" s="34">
        <v>578</v>
      </c>
      <c r="VK37" s="34">
        <v>579</v>
      </c>
      <c r="VL37" s="34">
        <v>580</v>
      </c>
      <c r="VM37" s="34">
        <v>581</v>
      </c>
      <c r="VN37" s="34">
        <v>582</v>
      </c>
      <c r="VO37" s="34">
        <v>583</v>
      </c>
      <c r="VP37" s="34">
        <v>584</v>
      </c>
      <c r="VQ37" s="34">
        <v>585</v>
      </c>
      <c r="VR37" s="34">
        <v>586</v>
      </c>
      <c r="VS37" s="34">
        <v>587</v>
      </c>
      <c r="VT37" s="34">
        <v>588</v>
      </c>
      <c r="VU37" s="34">
        <v>589</v>
      </c>
      <c r="VV37" s="34">
        <v>590</v>
      </c>
      <c r="VW37" s="34">
        <v>591</v>
      </c>
      <c r="VX37" s="34">
        <v>592</v>
      </c>
      <c r="VY37" s="34">
        <v>593</v>
      </c>
      <c r="VZ37" s="34">
        <v>594</v>
      </c>
      <c r="WA37" s="34">
        <v>595</v>
      </c>
      <c r="WB37" s="34">
        <v>596</v>
      </c>
      <c r="WC37" s="34">
        <v>597</v>
      </c>
      <c r="WD37" s="34">
        <v>598</v>
      </c>
      <c r="WE37" s="34">
        <v>599</v>
      </c>
      <c r="WF37" s="34">
        <v>600</v>
      </c>
      <c r="WG37" s="34">
        <v>601</v>
      </c>
      <c r="WH37" s="34">
        <v>602</v>
      </c>
      <c r="WI37" s="34">
        <v>603</v>
      </c>
      <c r="WJ37" s="34">
        <v>604</v>
      </c>
      <c r="WK37" s="34">
        <v>605</v>
      </c>
      <c r="WL37" s="34">
        <v>606</v>
      </c>
      <c r="WM37" s="34">
        <v>607</v>
      </c>
      <c r="WN37" s="34">
        <v>608</v>
      </c>
      <c r="WO37" s="34">
        <v>609</v>
      </c>
      <c r="WP37" s="34">
        <v>610</v>
      </c>
      <c r="WQ37" s="34">
        <v>611</v>
      </c>
      <c r="WR37" s="34">
        <v>612</v>
      </c>
      <c r="WS37" s="34">
        <v>613</v>
      </c>
      <c r="WT37" s="34">
        <v>614</v>
      </c>
      <c r="WU37" s="34">
        <v>615</v>
      </c>
      <c r="WV37" s="34">
        <v>616</v>
      </c>
      <c r="WW37" s="34">
        <v>617</v>
      </c>
      <c r="WX37" s="34">
        <v>618</v>
      </c>
      <c r="WY37" s="34">
        <v>619</v>
      </c>
      <c r="WZ37" s="34">
        <v>620</v>
      </c>
      <c r="XA37" s="34">
        <v>621</v>
      </c>
      <c r="XB37" s="34">
        <v>622</v>
      </c>
      <c r="XC37" s="34">
        <v>623</v>
      </c>
      <c r="XD37" s="34">
        <v>624</v>
      </c>
      <c r="XE37" s="34">
        <v>625</v>
      </c>
      <c r="XF37" s="34">
        <v>626</v>
      </c>
      <c r="XG37" s="34">
        <v>627</v>
      </c>
      <c r="XH37" s="34">
        <v>628</v>
      </c>
      <c r="XI37" s="34">
        <v>629</v>
      </c>
      <c r="XJ37" s="34">
        <v>630</v>
      </c>
      <c r="XK37" s="34">
        <v>631</v>
      </c>
      <c r="XL37" s="34">
        <v>632</v>
      </c>
      <c r="XM37" s="34">
        <v>633</v>
      </c>
      <c r="XN37" s="34">
        <v>634</v>
      </c>
      <c r="XO37" s="34">
        <v>635</v>
      </c>
      <c r="XP37" s="34">
        <v>636</v>
      </c>
      <c r="XQ37" s="34">
        <v>637</v>
      </c>
      <c r="XR37" s="34">
        <v>638</v>
      </c>
      <c r="XS37" s="34">
        <v>639</v>
      </c>
      <c r="XT37" s="34">
        <v>640</v>
      </c>
      <c r="XU37" s="34">
        <v>641</v>
      </c>
      <c r="XV37" s="34">
        <v>642</v>
      </c>
      <c r="XW37" s="34">
        <v>643</v>
      </c>
      <c r="XX37" s="34">
        <v>644</v>
      </c>
      <c r="XY37" s="34">
        <v>645</v>
      </c>
      <c r="XZ37" s="34">
        <v>646</v>
      </c>
      <c r="YA37" s="34">
        <v>647</v>
      </c>
      <c r="YB37" s="34">
        <v>648</v>
      </c>
      <c r="YC37" s="34">
        <v>649</v>
      </c>
      <c r="YD37" s="34">
        <v>650</v>
      </c>
      <c r="YE37" s="34">
        <v>651</v>
      </c>
      <c r="YF37" s="34">
        <v>652</v>
      </c>
      <c r="YG37" s="34">
        <v>653</v>
      </c>
      <c r="YH37" s="34">
        <v>654</v>
      </c>
      <c r="YI37" s="34">
        <v>655</v>
      </c>
      <c r="YJ37" s="34">
        <v>656</v>
      </c>
      <c r="YK37" s="34">
        <v>657</v>
      </c>
      <c r="YL37" s="34">
        <v>658</v>
      </c>
      <c r="YM37" s="34">
        <v>659</v>
      </c>
      <c r="YN37" s="34">
        <v>660</v>
      </c>
      <c r="YO37" s="34">
        <v>661</v>
      </c>
      <c r="YP37" s="34">
        <v>662</v>
      </c>
      <c r="YQ37" s="34">
        <v>663</v>
      </c>
      <c r="YR37" s="34">
        <v>664</v>
      </c>
      <c r="YS37" s="34">
        <v>665</v>
      </c>
      <c r="YT37" s="34">
        <v>666</v>
      </c>
      <c r="YU37" s="34">
        <v>667</v>
      </c>
      <c r="YV37" s="34">
        <v>668</v>
      </c>
      <c r="YW37" s="34">
        <v>669</v>
      </c>
      <c r="YX37" s="34">
        <v>670</v>
      </c>
      <c r="YY37" s="34">
        <v>671</v>
      </c>
      <c r="YZ37" s="34">
        <v>672</v>
      </c>
      <c r="ZA37" s="34">
        <v>673</v>
      </c>
      <c r="ZB37" s="34">
        <v>674</v>
      </c>
      <c r="ZC37" s="34">
        <v>675</v>
      </c>
      <c r="ZD37" s="34">
        <v>676</v>
      </c>
      <c r="ZE37" s="34">
        <v>677</v>
      </c>
      <c r="ZF37" s="34">
        <v>678</v>
      </c>
      <c r="ZG37" s="34">
        <v>679</v>
      </c>
      <c r="ZH37" s="34">
        <v>680</v>
      </c>
      <c r="ZI37" s="34">
        <v>681</v>
      </c>
      <c r="ZJ37" s="34">
        <v>682</v>
      </c>
      <c r="ZK37" s="34">
        <v>683</v>
      </c>
      <c r="ZL37" s="34">
        <v>684</v>
      </c>
      <c r="ZM37" s="34">
        <v>685</v>
      </c>
      <c r="ZN37" s="34">
        <v>686</v>
      </c>
      <c r="ZO37" s="34">
        <v>687</v>
      </c>
      <c r="ZP37" s="34">
        <v>688</v>
      </c>
      <c r="ZQ37" s="34">
        <v>689</v>
      </c>
      <c r="ZR37" s="34">
        <v>690</v>
      </c>
      <c r="ZS37" s="34">
        <v>691</v>
      </c>
      <c r="ZT37" s="34">
        <v>692</v>
      </c>
      <c r="ZU37" s="34">
        <v>693</v>
      </c>
      <c r="ZV37" s="34">
        <v>694</v>
      </c>
      <c r="ZW37" s="34">
        <v>695</v>
      </c>
      <c r="ZX37" s="34">
        <v>696</v>
      </c>
      <c r="ZY37" s="34">
        <v>697</v>
      </c>
      <c r="ZZ37" s="34">
        <v>698</v>
      </c>
      <c r="AAA37" s="34">
        <v>699</v>
      </c>
      <c r="AAB37" s="34">
        <v>700</v>
      </c>
      <c r="AAC37" s="34">
        <v>701</v>
      </c>
      <c r="AAD37" s="34">
        <v>702</v>
      </c>
      <c r="AAE37" s="34">
        <v>703</v>
      </c>
      <c r="AAF37" s="34">
        <v>704</v>
      </c>
      <c r="AAG37" s="34">
        <v>705</v>
      </c>
      <c r="AAH37" s="34">
        <v>706</v>
      </c>
      <c r="AAI37" s="34">
        <v>707</v>
      </c>
      <c r="AAJ37" s="34">
        <v>708</v>
      </c>
      <c r="AAK37" s="34">
        <v>709</v>
      </c>
      <c r="AAL37" s="34">
        <v>710</v>
      </c>
      <c r="AAM37" s="34">
        <v>711</v>
      </c>
      <c r="AAN37" s="34">
        <v>712</v>
      </c>
      <c r="AAO37" s="34">
        <v>713</v>
      </c>
      <c r="AAP37" s="34">
        <v>714</v>
      </c>
      <c r="AAQ37" s="34">
        <v>715</v>
      </c>
      <c r="AAR37" s="34">
        <v>716</v>
      </c>
      <c r="AAS37" s="34">
        <v>717</v>
      </c>
      <c r="AAT37" s="34">
        <v>718</v>
      </c>
      <c r="AAU37" s="34">
        <v>719</v>
      </c>
      <c r="AAV37" s="34">
        <v>720</v>
      </c>
      <c r="AAW37" s="34">
        <v>721</v>
      </c>
      <c r="AAX37" s="34">
        <v>722</v>
      </c>
      <c r="AAY37" s="34">
        <v>723</v>
      </c>
      <c r="AAZ37" s="34">
        <v>724</v>
      </c>
      <c r="ABA37" s="34">
        <v>725</v>
      </c>
      <c r="ABB37" s="34">
        <v>726</v>
      </c>
      <c r="ABC37" s="34">
        <v>727</v>
      </c>
      <c r="ABD37" s="34">
        <v>728</v>
      </c>
      <c r="ABE37" s="34">
        <v>729</v>
      </c>
      <c r="ABF37" s="34">
        <v>730</v>
      </c>
      <c r="ABG37" s="34">
        <v>731</v>
      </c>
      <c r="ABH37" s="34">
        <v>732</v>
      </c>
      <c r="ABI37" s="34">
        <v>733</v>
      </c>
      <c r="ABJ37" s="34">
        <v>734</v>
      </c>
      <c r="ABK37" s="34">
        <v>735</v>
      </c>
      <c r="ABL37" s="34">
        <v>736</v>
      </c>
      <c r="ABM37" s="34">
        <v>737</v>
      </c>
      <c r="ABN37" s="34">
        <v>738</v>
      </c>
      <c r="ABO37" s="34">
        <v>739</v>
      </c>
      <c r="ABP37" s="34">
        <v>740</v>
      </c>
      <c r="ABQ37" s="34">
        <v>741</v>
      </c>
      <c r="ABR37" s="34">
        <v>742</v>
      </c>
      <c r="ABS37" s="34">
        <v>743</v>
      </c>
      <c r="ABT37" s="34">
        <v>744</v>
      </c>
      <c r="ABU37" s="34">
        <v>745</v>
      </c>
      <c r="ABV37" s="34">
        <v>746</v>
      </c>
      <c r="ABW37" s="34">
        <v>747</v>
      </c>
      <c r="ABX37" s="34">
        <v>748</v>
      </c>
      <c r="ABY37" s="34">
        <v>749</v>
      </c>
      <c r="ABZ37" s="34">
        <v>750</v>
      </c>
      <c r="ACA37" s="34">
        <v>751</v>
      </c>
      <c r="ACB37" s="34">
        <v>752</v>
      </c>
      <c r="ACC37" s="34">
        <v>753</v>
      </c>
      <c r="ACD37" s="34">
        <v>754</v>
      </c>
      <c r="ACE37" s="34">
        <v>755</v>
      </c>
      <c r="ACF37" s="34">
        <v>756</v>
      </c>
      <c r="ACG37" s="34">
        <v>757</v>
      </c>
      <c r="ACH37" s="34">
        <v>758</v>
      </c>
      <c r="ACI37" s="34">
        <v>759</v>
      </c>
      <c r="ACJ37" s="34">
        <v>760</v>
      </c>
      <c r="ACK37" s="34">
        <v>761</v>
      </c>
      <c r="ACL37" s="34">
        <v>762</v>
      </c>
      <c r="ACM37" s="34">
        <v>763</v>
      </c>
      <c r="ACN37" s="34">
        <v>764</v>
      </c>
      <c r="ACO37" s="34">
        <v>765</v>
      </c>
      <c r="ACP37" s="34">
        <v>766</v>
      </c>
      <c r="ACQ37" s="34">
        <v>767</v>
      </c>
      <c r="ACR37" s="34">
        <v>768</v>
      </c>
      <c r="ACS37" s="34">
        <v>769</v>
      </c>
      <c r="ACT37" s="34">
        <v>770</v>
      </c>
      <c r="ACU37" s="34">
        <v>771</v>
      </c>
      <c r="ACV37" s="34">
        <v>772</v>
      </c>
      <c r="ACW37" s="34">
        <v>773</v>
      </c>
      <c r="ACX37" s="34">
        <v>774</v>
      </c>
      <c r="ACY37" s="34">
        <v>775</v>
      </c>
      <c r="ACZ37" s="34">
        <v>776</v>
      </c>
      <c r="ADA37" s="34">
        <v>777</v>
      </c>
      <c r="ADB37" s="34">
        <v>778</v>
      </c>
      <c r="ADC37" s="34">
        <v>779</v>
      </c>
      <c r="ADD37" s="34">
        <v>780</v>
      </c>
      <c r="ADE37" s="34">
        <v>781</v>
      </c>
      <c r="ADF37" s="34">
        <v>782</v>
      </c>
      <c r="ADG37" s="34">
        <v>783</v>
      </c>
      <c r="ADH37" s="34">
        <v>784</v>
      </c>
      <c r="ADI37" s="34">
        <v>785</v>
      </c>
      <c r="ADJ37" s="34">
        <v>786</v>
      </c>
      <c r="ADK37" s="34">
        <v>787</v>
      </c>
      <c r="ADL37" s="34">
        <v>788</v>
      </c>
      <c r="ADM37" s="34">
        <v>789</v>
      </c>
      <c r="ADN37" s="34">
        <v>790</v>
      </c>
      <c r="ADO37" s="34">
        <v>791</v>
      </c>
      <c r="ADP37" s="34">
        <v>792</v>
      </c>
      <c r="ADQ37" s="34">
        <v>793</v>
      </c>
      <c r="ADR37" s="34">
        <v>794</v>
      </c>
      <c r="ADS37" s="34">
        <v>795</v>
      </c>
      <c r="ADT37" s="34">
        <v>796</v>
      </c>
      <c r="ADU37" s="34">
        <v>797</v>
      </c>
      <c r="ADV37" s="34">
        <v>798</v>
      </c>
      <c r="ADW37" s="34">
        <v>799</v>
      </c>
      <c r="ADX37" s="34">
        <v>800</v>
      </c>
      <c r="ADY37" s="34">
        <v>801</v>
      </c>
      <c r="ADZ37" s="34">
        <v>802</v>
      </c>
      <c r="AEA37" s="34">
        <v>803</v>
      </c>
      <c r="AEB37" s="34">
        <v>804</v>
      </c>
      <c r="AEC37" s="34">
        <v>805</v>
      </c>
      <c r="AED37" s="34">
        <v>806</v>
      </c>
      <c r="AEE37" s="34">
        <v>807</v>
      </c>
      <c r="AEF37" s="34">
        <v>808</v>
      </c>
      <c r="AEG37" s="34">
        <v>809</v>
      </c>
      <c r="AEH37" s="34">
        <v>810</v>
      </c>
      <c r="AEI37" s="34">
        <v>811</v>
      </c>
      <c r="AEJ37" s="34">
        <v>812</v>
      </c>
      <c r="AEK37" s="34">
        <v>813</v>
      </c>
      <c r="AEL37" s="34">
        <v>814</v>
      </c>
      <c r="AEM37" s="34">
        <v>815</v>
      </c>
      <c r="AEN37" s="34">
        <v>816</v>
      </c>
      <c r="AEO37" s="34">
        <v>817</v>
      </c>
      <c r="AEP37" s="34">
        <v>818</v>
      </c>
      <c r="AEQ37" s="34">
        <v>819</v>
      </c>
      <c r="AER37" s="34">
        <v>820</v>
      </c>
      <c r="AES37" s="34">
        <v>821</v>
      </c>
      <c r="AET37" s="34">
        <v>822</v>
      </c>
      <c r="AEU37" s="34">
        <v>823</v>
      </c>
      <c r="AEV37" s="34">
        <v>824</v>
      </c>
      <c r="AEW37" s="34">
        <v>825</v>
      </c>
      <c r="AEX37" s="34">
        <v>826</v>
      </c>
      <c r="AEY37" s="34">
        <v>827</v>
      </c>
      <c r="AEZ37" s="34">
        <v>828</v>
      </c>
      <c r="AFA37" s="34">
        <v>829</v>
      </c>
      <c r="AFB37" s="34">
        <v>830</v>
      </c>
      <c r="AFC37" s="34">
        <v>831</v>
      </c>
      <c r="AFD37" s="34">
        <v>832</v>
      </c>
      <c r="AFE37" s="34">
        <v>833</v>
      </c>
      <c r="AFF37" s="34">
        <v>834</v>
      </c>
      <c r="AFG37" s="34">
        <v>835</v>
      </c>
      <c r="AFH37" s="34">
        <v>836</v>
      </c>
      <c r="AFI37" s="34">
        <v>837</v>
      </c>
      <c r="AFJ37" s="34">
        <v>838</v>
      </c>
      <c r="AFK37" s="34">
        <v>839</v>
      </c>
      <c r="AFL37" s="34">
        <v>840</v>
      </c>
      <c r="AFM37" s="34">
        <v>841</v>
      </c>
      <c r="AFN37" s="34">
        <v>842</v>
      </c>
      <c r="AFO37" s="34">
        <v>843</v>
      </c>
      <c r="AFP37" s="34">
        <v>844</v>
      </c>
      <c r="AFQ37" s="34">
        <v>845</v>
      </c>
      <c r="AFR37" s="34">
        <v>846</v>
      </c>
      <c r="AFS37" s="34">
        <v>847</v>
      </c>
      <c r="AFT37" s="34">
        <v>848</v>
      </c>
      <c r="AFU37" s="34">
        <v>849</v>
      </c>
      <c r="AFV37" s="34">
        <v>850</v>
      </c>
      <c r="AFW37" s="34">
        <v>851</v>
      </c>
      <c r="AFX37" s="34">
        <v>852</v>
      </c>
      <c r="AFY37" s="34">
        <v>853</v>
      </c>
      <c r="AFZ37" s="34">
        <v>854</v>
      </c>
      <c r="AGA37" s="34">
        <v>855</v>
      </c>
      <c r="AGB37" s="34">
        <v>856</v>
      </c>
      <c r="AGC37" s="34">
        <v>857</v>
      </c>
      <c r="AGD37" s="34">
        <v>858</v>
      </c>
      <c r="AGE37" s="34">
        <v>859</v>
      </c>
      <c r="AGF37" s="34">
        <v>860</v>
      </c>
      <c r="AGG37" s="34">
        <v>861</v>
      </c>
      <c r="AGH37" s="34">
        <v>862</v>
      </c>
      <c r="AGI37" s="34">
        <v>863</v>
      </c>
      <c r="AGJ37" s="34">
        <v>864</v>
      </c>
      <c r="AGK37" s="34">
        <v>865</v>
      </c>
      <c r="AGL37" s="34">
        <v>866</v>
      </c>
      <c r="AGM37" s="34">
        <v>867</v>
      </c>
      <c r="AGN37" s="34">
        <v>868</v>
      </c>
      <c r="AGO37" s="34">
        <v>869</v>
      </c>
      <c r="AGP37" s="34">
        <v>870</v>
      </c>
      <c r="AGQ37" s="34">
        <v>871</v>
      </c>
      <c r="AGR37" s="34">
        <v>872</v>
      </c>
      <c r="AGS37" s="34">
        <v>873</v>
      </c>
      <c r="AGT37" s="34">
        <v>874</v>
      </c>
      <c r="AGU37" s="34">
        <v>875</v>
      </c>
      <c r="AGV37" s="34">
        <v>876</v>
      </c>
      <c r="AGW37" s="34">
        <v>877</v>
      </c>
      <c r="AGX37" s="34">
        <v>878</v>
      </c>
      <c r="AGY37" s="34">
        <v>879</v>
      </c>
      <c r="AGZ37" s="34">
        <v>880</v>
      </c>
      <c r="AHA37" s="34">
        <v>881</v>
      </c>
      <c r="AHB37" s="34">
        <v>882</v>
      </c>
      <c r="AHC37" s="34">
        <v>883</v>
      </c>
      <c r="AHD37" s="34">
        <v>884</v>
      </c>
      <c r="AHE37" s="34">
        <v>885</v>
      </c>
      <c r="AHF37" s="34">
        <v>886</v>
      </c>
      <c r="AHG37" s="34">
        <v>887</v>
      </c>
      <c r="AHH37" s="34">
        <v>888</v>
      </c>
      <c r="AHI37" s="34">
        <v>889</v>
      </c>
      <c r="AHJ37" s="34">
        <v>890</v>
      </c>
      <c r="AHK37" s="34">
        <v>891</v>
      </c>
      <c r="AHL37" s="34">
        <v>892</v>
      </c>
      <c r="AHM37" s="34">
        <v>893</v>
      </c>
      <c r="AHN37" s="34">
        <v>894</v>
      </c>
      <c r="AHO37" s="34">
        <v>895</v>
      </c>
      <c r="AHP37" s="34">
        <v>896</v>
      </c>
      <c r="AHQ37" s="34">
        <v>897</v>
      </c>
      <c r="AHR37" s="34">
        <v>898</v>
      </c>
      <c r="AHS37" s="34">
        <v>899</v>
      </c>
      <c r="AHT37" s="34">
        <v>900</v>
      </c>
      <c r="AHU37" s="34">
        <v>901</v>
      </c>
      <c r="AHV37" s="34">
        <v>902</v>
      </c>
      <c r="AHW37" s="34">
        <v>903</v>
      </c>
      <c r="AHX37" s="34">
        <v>904</v>
      </c>
      <c r="AHY37" s="34">
        <v>905</v>
      </c>
      <c r="AHZ37" s="34">
        <v>906</v>
      </c>
      <c r="AIA37" s="34">
        <v>907</v>
      </c>
      <c r="AIB37" s="34">
        <v>908</v>
      </c>
      <c r="AIC37" s="34">
        <v>909</v>
      </c>
      <c r="AID37" s="34">
        <v>910</v>
      </c>
      <c r="AIE37" s="34">
        <v>911</v>
      </c>
      <c r="AIF37" s="34">
        <v>912</v>
      </c>
      <c r="AIG37" s="34">
        <v>913</v>
      </c>
      <c r="AIH37" s="34">
        <v>914</v>
      </c>
      <c r="AII37" s="34">
        <v>915</v>
      </c>
      <c r="AIJ37" s="34">
        <v>916</v>
      </c>
      <c r="AIK37" s="34">
        <v>917</v>
      </c>
      <c r="AIL37" s="34">
        <v>918</v>
      </c>
      <c r="AIM37" s="34">
        <v>919</v>
      </c>
      <c r="AIN37" s="34">
        <v>920</v>
      </c>
      <c r="AIO37" s="34">
        <v>921</v>
      </c>
      <c r="AIP37" s="34">
        <v>922</v>
      </c>
      <c r="AIQ37" s="34">
        <v>923</v>
      </c>
      <c r="AIR37" s="34">
        <v>924</v>
      </c>
      <c r="AIS37" s="34">
        <v>925</v>
      </c>
      <c r="AIT37" s="34">
        <v>926</v>
      </c>
      <c r="AIU37" s="34">
        <v>927</v>
      </c>
      <c r="AIV37" s="34">
        <v>928</v>
      </c>
      <c r="AIW37" s="34">
        <v>929</v>
      </c>
      <c r="AIX37" s="34">
        <v>930</v>
      </c>
      <c r="AIY37" s="34">
        <v>931</v>
      </c>
      <c r="AIZ37" s="34">
        <v>932</v>
      </c>
      <c r="AJA37" s="34">
        <v>933</v>
      </c>
      <c r="AJB37" s="34">
        <v>934</v>
      </c>
      <c r="AJC37" s="34">
        <v>935</v>
      </c>
      <c r="AJD37" s="34">
        <v>936</v>
      </c>
      <c r="AJE37" s="34">
        <v>937</v>
      </c>
      <c r="AJF37" s="34">
        <v>938</v>
      </c>
      <c r="AJG37" s="34">
        <v>939</v>
      </c>
      <c r="AJH37" s="34">
        <v>940</v>
      </c>
      <c r="AJI37" s="34">
        <v>941</v>
      </c>
      <c r="AJJ37" s="34">
        <v>942</v>
      </c>
      <c r="AJK37" s="34">
        <v>943</v>
      </c>
      <c r="AJL37" s="34">
        <v>944</v>
      </c>
      <c r="AJM37" s="34">
        <v>945</v>
      </c>
      <c r="AJN37" s="34">
        <v>946</v>
      </c>
      <c r="AJO37" s="34">
        <v>947</v>
      </c>
      <c r="AJP37" s="34">
        <v>948</v>
      </c>
      <c r="AJQ37" s="34">
        <v>949</v>
      </c>
      <c r="AJR37" s="34">
        <v>950</v>
      </c>
      <c r="AJS37" s="34">
        <v>951</v>
      </c>
      <c r="AJT37" s="34">
        <v>952</v>
      </c>
      <c r="AJU37" s="34">
        <v>953</v>
      </c>
      <c r="AJV37" s="34">
        <v>954</v>
      </c>
      <c r="AJW37" s="34">
        <v>955</v>
      </c>
      <c r="AJX37" s="34">
        <v>956</v>
      </c>
      <c r="AJY37" s="34">
        <v>957</v>
      </c>
      <c r="AJZ37" s="34">
        <v>958</v>
      </c>
      <c r="AKA37" s="34">
        <v>959</v>
      </c>
      <c r="AKB37" s="34">
        <v>960</v>
      </c>
      <c r="AKC37" s="34">
        <v>961</v>
      </c>
      <c r="AKD37" s="34">
        <v>962</v>
      </c>
      <c r="AKE37" s="34">
        <v>963</v>
      </c>
      <c r="AKF37" s="34">
        <v>964</v>
      </c>
      <c r="AKG37" s="34">
        <v>965</v>
      </c>
      <c r="AKH37" s="34">
        <v>966</v>
      </c>
      <c r="AKI37" s="34">
        <v>967</v>
      </c>
      <c r="AKJ37" s="34">
        <v>968</v>
      </c>
      <c r="AKK37" s="34">
        <v>969</v>
      </c>
      <c r="AKL37" s="34">
        <v>970</v>
      </c>
      <c r="AKM37" s="34">
        <v>971</v>
      </c>
      <c r="AKN37" s="34">
        <v>972</v>
      </c>
      <c r="AKO37" s="34">
        <v>973</v>
      </c>
      <c r="AKP37" s="34">
        <v>974</v>
      </c>
      <c r="AKQ37" s="34">
        <v>975</v>
      </c>
      <c r="AKR37" s="34">
        <v>976</v>
      </c>
      <c r="AKS37" s="34">
        <v>977</v>
      </c>
      <c r="AKT37" s="34">
        <v>978</v>
      </c>
      <c r="AKU37" s="34">
        <v>979</v>
      </c>
      <c r="AKV37" s="34">
        <v>980</v>
      </c>
      <c r="AKW37" s="34">
        <v>981</v>
      </c>
      <c r="AKX37" s="34">
        <v>982</v>
      </c>
      <c r="AKY37" s="34">
        <v>983</v>
      </c>
      <c r="AKZ37" s="34">
        <v>984</v>
      </c>
      <c r="ALA37" s="34">
        <v>985</v>
      </c>
      <c r="ALB37" s="34">
        <v>986</v>
      </c>
      <c r="ALC37" s="34">
        <v>987</v>
      </c>
      <c r="ALD37" s="34">
        <v>988</v>
      </c>
      <c r="ALE37" s="34">
        <v>989</v>
      </c>
      <c r="ALF37" s="34">
        <v>990</v>
      </c>
      <c r="ALG37" s="34">
        <v>991</v>
      </c>
      <c r="ALH37" s="34">
        <v>992</v>
      </c>
      <c r="ALI37" s="34">
        <v>993</v>
      </c>
      <c r="ALJ37" s="34">
        <v>994</v>
      </c>
      <c r="ALK37" s="34">
        <v>995</v>
      </c>
      <c r="ALL37" s="34">
        <v>996</v>
      </c>
      <c r="ALM37" s="34">
        <v>997</v>
      </c>
      <c r="ALN37" s="34">
        <v>998</v>
      </c>
      <c r="ALO37" s="34">
        <v>999</v>
      </c>
      <c r="ALP37" s="34">
        <v>1000</v>
      </c>
      <c r="ALQ37" s="34">
        <v>1001</v>
      </c>
      <c r="ALR37" s="34">
        <v>1002</v>
      </c>
      <c r="ALS37" s="34">
        <v>1003</v>
      </c>
      <c r="ALT37" s="34">
        <v>1004</v>
      </c>
      <c r="ALU37" s="34">
        <v>1005</v>
      </c>
      <c r="ALV37" s="34">
        <v>1006</v>
      </c>
      <c r="ALW37" s="34">
        <v>1007</v>
      </c>
      <c r="ALX37" s="34">
        <v>1008</v>
      </c>
      <c r="ALY37" s="34">
        <v>1009</v>
      </c>
      <c r="ALZ37" s="34">
        <v>1010</v>
      </c>
      <c r="AMA37" s="34">
        <v>1011</v>
      </c>
      <c r="AMB37" s="34">
        <v>1012</v>
      </c>
      <c r="AMC37" s="34">
        <v>1013</v>
      </c>
      <c r="AMD37" s="34">
        <v>1014</v>
      </c>
      <c r="AME37" s="34">
        <v>1015</v>
      </c>
      <c r="AMF37" s="34">
        <v>1016</v>
      </c>
      <c r="AMG37" s="34">
        <v>1017</v>
      </c>
      <c r="AMH37" s="34">
        <v>1018</v>
      </c>
      <c r="AMI37" s="34">
        <v>1019</v>
      </c>
      <c r="AMJ37" s="34">
        <v>1020</v>
      </c>
      <c r="AMK37" s="34">
        <v>1021</v>
      </c>
      <c r="AML37" s="34">
        <v>1022</v>
      </c>
      <c r="AMM37" s="34">
        <v>1023</v>
      </c>
      <c r="AMN37" s="34">
        <v>1024</v>
      </c>
      <c r="AMO37" s="34">
        <v>1025</v>
      </c>
      <c r="AMP37" s="34">
        <v>1026</v>
      </c>
      <c r="AMQ37" s="34">
        <v>1027</v>
      </c>
      <c r="AMR37" s="34">
        <v>1028</v>
      </c>
      <c r="AMS37" s="34">
        <v>1029</v>
      </c>
      <c r="AMT37" s="34">
        <v>1030</v>
      </c>
      <c r="AMU37" s="34">
        <v>1031</v>
      </c>
      <c r="AMV37" s="34">
        <v>1032</v>
      </c>
      <c r="AMW37" s="34">
        <v>1033</v>
      </c>
      <c r="AMX37" s="34">
        <v>1034</v>
      </c>
      <c r="AMY37" s="34">
        <v>1035</v>
      </c>
      <c r="AMZ37" s="34">
        <v>1036</v>
      </c>
      <c r="ANA37" s="34">
        <v>1037</v>
      </c>
      <c r="ANB37" s="34">
        <v>1038</v>
      </c>
      <c r="ANC37" s="34">
        <v>1039</v>
      </c>
      <c r="AND37" s="34">
        <v>1040</v>
      </c>
      <c r="ANE37" s="34">
        <v>1041</v>
      </c>
      <c r="ANF37" s="34">
        <v>1042</v>
      </c>
      <c r="ANG37" s="34">
        <v>1043</v>
      </c>
      <c r="ANH37" s="34">
        <v>1044</v>
      </c>
      <c r="ANI37" s="34">
        <v>1045</v>
      </c>
      <c r="ANJ37" s="34">
        <v>1046</v>
      </c>
      <c r="ANK37" s="34">
        <v>1047</v>
      </c>
      <c r="ANL37" s="34">
        <v>1048</v>
      </c>
      <c r="ANM37" s="34">
        <v>1049</v>
      </c>
      <c r="ANN37" s="34">
        <v>1050</v>
      </c>
      <c r="ANO37" s="34">
        <v>1051</v>
      </c>
      <c r="ANP37" s="34">
        <v>1052</v>
      </c>
      <c r="ANQ37" s="34">
        <v>1053</v>
      </c>
      <c r="ANR37" s="34">
        <v>1054</v>
      </c>
      <c r="ANS37" s="34">
        <v>1055</v>
      </c>
      <c r="ANT37" s="34">
        <v>1056</v>
      </c>
      <c r="ANU37" s="34">
        <v>1057</v>
      </c>
      <c r="ANV37" s="34">
        <v>1058</v>
      </c>
      <c r="ANW37" s="34">
        <v>1059</v>
      </c>
      <c r="ANX37" s="34">
        <v>1060</v>
      </c>
      <c r="ANY37" s="34">
        <v>1061</v>
      </c>
      <c r="ANZ37" s="34">
        <v>1062</v>
      </c>
      <c r="AOA37" s="34">
        <v>1063</v>
      </c>
      <c r="AOB37" s="34">
        <v>1064</v>
      </c>
      <c r="AOC37" s="34">
        <v>1065</v>
      </c>
      <c r="AOD37" s="34">
        <v>1066</v>
      </c>
      <c r="AOE37" s="34">
        <v>1067</v>
      </c>
      <c r="AOF37" s="34">
        <v>1068</v>
      </c>
      <c r="AOG37" s="34">
        <v>1069</v>
      </c>
      <c r="AOH37" s="34">
        <v>1070</v>
      </c>
      <c r="AOI37" s="34">
        <v>1071</v>
      </c>
      <c r="AOJ37" s="34">
        <v>1072</v>
      </c>
      <c r="AOK37" s="34">
        <v>1073</v>
      </c>
      <c r="AOL37" s="34">
        <v>1074</v>
      </c>
      <c r="AOM37" s="34">
        <v>1075</v>
      </c>
      <c r="AON37" s="34">
        <v>1076</v>
      </c>
      <c r="AOO37" s="34">
        <v>1077</v>
      </c>
      <c r="AOP37" s="34">
        <v>1078</v>
      </c>
      <c r="AOQ37" s="34">
        <v>1079</v>
      </c>
      <c r="AOR37" s="34">
        <v>1080</v>
      </c>
      <c r="AOS37" s="34">
        <v>1081</v>
      </c>
      <c r="AOT37" s="34">
        <v>1082</v>
      </c>
      <c r="AOU37" s="34">
        <v>1083</v>
      </c>
      <c r="AOV37" s="34">
        <v>1084</v>
      </c>
      <c r="AOW37" s="34">
        <v>1085</v>
      </c>
      <c r="AOX37" s="34">
        <v>1086</v>
      </c>
      <c r="AOY37" s="34">
        <v>1087</v>
      </c>
      <c r="AOZ37" s="34">
        <v>1088</v>
      </c>
      <c r="APA37" s="34">
        <v>1089</v>
      </c>
      <c r="APB37" s="34">
        <v>1090</v>
      </c>
      <c r="APC37" s="34">
        <v>1091</v>
      </c>
      <c r="APD37" s="34">
        <v>1092</v>
      </c>
      <c r="APE37" s="34">
        <v>1093</v>
      </c>
      <c r="APF37" s="34">
        <v>1094</v>
      </c>
      <c r="APG37" s="34">
        <v>1095</v>
      </c>
      <c r="APH37" s="34">
        <v>1096</v>
      </c>
      <c r="API37" s="34">
        <v>1097</v>
      </c>
      <c r="APJ37" s="34">
        <v>1098</v>
      </c>
      <c r="APK37" s="34">
        <v>1099</v>
      </c>
      <c r="APL37" s="34">
        <v>1100</v>
      </c>
      <c r="APM37" s="34">
        <v>1101</v>
      </c>
      <c r="APN37" s="34">
        <v>1102</v>
      </c>
      <c r="APO37" s="34">
        <v>1103</v>
      </c>
      <c r="APP37" s="34">
        <v>1104</v>
      </c>
      <c r="APQ37" s="34">
        <v>1105</v>
      </c>
      <c r="APR37" s="34">
        <v>1106</v>
      </c>
      <c r="APS37" s="34">
        <v>1107</v>
      </c>
      <c r="APT37" s="34">
        <v>1108</v>
      </c>
      <c r="APU37" s="34">
        <v>1109</v>
      </c>
      <c r="APV37" s="34">
        <v>1110</v>
      </c>
      <c r="APW37" s="34">
        <v>1111</v>
      </c>
      <c r="APX37" s="34">
        <v>1112</v>
      </c>
      <c r="APY37" s="34">
        <v>1113</v>
      </c>
      <c r="APZ37" s="34">
        <v>1114</v>
      </c>
      <c r="AQA37" s="34">
        <v>1115</v>
      </c>
      <c r="AQB37" s="34">
        <v>1116</v>
      </c>
      <c r="AQC37" s="34">
        <v>1117</v>
      </c>
      <c r="AQD37" s="34">
        <v>1118</v>
      </c>
      <c r="AQE37" s="34">
        <v>1119</v>
      </c>
      <c r="AQF37" s="34">
        <v>1120</v>
      </c>
      <c r="AQG37" s="34">
        <v>1121</v>
      </c>
      <c r="AQH37" s="34">
        <v>1122</v>
      </c>
      <c r="AQI37" s="34">
        <v>1123</v>
      </c>
      <c r="AQJ37" s="34">
        <v>1124</v>
      </c>
      <c r="AQK37" s="34">
        <v>1125</v>
      </c>
      <c r="AQL37" s="34">
        <v>1126</v>
      </c>
      <c r="AQM37" s="34">
        <v>1127</v>
      </c>
      <c r="AQN37" s="34">
        <v>1128</v>
      </c>
      <c r="AQO37" s="34">
        <v>1129</v>
      </c>
      <c r="AQP37" s="34">
        <v>1130</v>
      </c>
      <c r="AQQ37" s="34">
        <v>1131</v>
      </c>
      <c r="AQR37" s="34">
        <v>1132</v>
      </c>
      <c r="AQS37" s="34">
        <v>1133</v>
      </c>
      <c r="AQT37" s="34">
        <v>1134</v>
      </c>
      <c r="AQU37" s="34">
        <v>1135</v>
      </c>
      <c r="AQV37" s="34">
        <v>1136</v>
      </c>
      <c r="AQW37" s="34">
        <v>1137</v>
      </c>
      <c r="AQX37" s="34">
        <v>1138</v>
      </c>
      <c r="AQY37" s="34">
        <v>1139</v>
      </c>
      <c r="AQZ37" s="34">
        <v>1140</v>
      </c>
      <c r="ARA37" s="34">
        <v>1141</v>
      </c>
      <c r="ARB37" s="34">
        <v>1142</v>
      </c>
      <c r="ARC37" s="34">
        <v>1143</v>
      </c>
      <c r="ARD37" s="34">
        <v>1144</v>
      </c>
      <c r="ARE37" s="34">
        <v>1145</v>
      </c>
      <c r="ARF37" s="34">
        <v>1146</v>
      </c>
      <c r="ARG37" s="34">
        <v>1147</v>
      </c>
      <c r="ARH37" s="34">
        <v>1148</v>
      </c>
      <c r="ARI37" s="34">
        <v>1149</v>
      </c>
      <c r="ARJ37" s="34">
        <v>1150</v>
      </c>
      <c r="ARK37" s="34">
        <v>1151</v>
      </c>
      <c r="ARL37" s="34">
        <v>1152</v>
      </c>
      <c r="ARM37" s="34">
        <v>1153</v>
      </c>
      <c r="ARN37" s="34">
        <v>1154</v>
      </c>
      <c r="ARO37" s="34">
        <v>1155</v>
      </c>
      <c r="ARP37" s="34">
        <v>1156</v>
      </c>
      <c r="ARQ37" s="34">
        <v>1157</v>
      </c>
      <c r="ARR37" s="34">
        <v>1158</v>
      </c>
      <c r="ARS37" s="34">
        <v>1159</v>
      </c>
      <c r="ART37" s="34">
        <v>1160</v>
      </c>
      <c r="ARU37" s="34">
        <v>1161</v>
      </c>
      <c r="ARV37" s="34">
        <v>1162</v>
      </c>
      <c r="ARW37" s="34">
        <v>1163</v>
      </c>
      <c r="ARX37" s="34">
        <v>1164</v>
      </c>
      <c r="ARY37" s="34">
        <v>1165</v>
      </c>
      <c r="ARZ37" s="34">
        <v>1166</v>
      </c>
      <c r="ASA37" s="34">
        <v>1167</v>
      </c>
      <c r="ASB37" s="34">
        <v>1168</v>
      </c>
      <c r="ASC37" s="34">
        <v>1169</v>
      </c>
      <c r="ASD37" s="34">
        <v>1170</v>
      </c>
      <c r="ASE37" s="34">
        <v>1171</v>
      </c>
      <c r="ASF37" s="34">
        <v>1172</v>
      </c>
      <c r="ASG37" s="34">
        <v>1173</v>
      </c>
      <c r="ASH37" s="34">
        <v>1174</v>
      </c>
      <c r="ASI37" s="34">
        <v>1175</v>
      </c>
      <c r="ASJ37" s="34">
        <v>1176</v>
      </c>
      <c r="ASK37" s="34">
        <v>1177</v>
      </c>
      <c r="ASL37" s="34">
        <v>1178</v>
      </c>
      <c r="ASM37" s="34">
        <v>1179</v>
      </c>
      <c r="ASN37" s="34">
        <v>1180</v>
      </c>
      <c r="ASO37" s="34">
        <v>1181</v>
      </c>
      <c r="ASP37" s="34">
        <v>1182</v>
      </c>
      <c r="ASQ37" s="34">
        <v>1183</v>
      </c>
      <c r="ASR37" s="34">
        <v>1184</v>
      </c>
      <c r="ASS37" s="34">
        <v>1185</v>
      </c>
      <c r="AST37" s="34">
        <v>1186</v>
      </c>
      <c r="ASU37" s="34">
        <v>1187</v>
      </c>
      <c r="ASV37" s="34">
        <v>1188</v>
      </c>
      <c r="ASW37" s="34">
        <v>1189</v>
      </c>
      <c r="ASX37" s="34">
        <v>1190</v>
      </c>
      <c r="ASY37" s="34">
        <v>1191</v>
      </c>
      <c r="ASZ37" s="34">
        <v>1192</v>
      </c>
      <c r="ATA37" s="34">
        <v>1193</v>
      </c>
      <c r="ATB37" s="34">
        <v>1194</v>
      </c>
      <c r="ATC37" s="34">
        <v>1195</v>
      </c>
      <c r="ATD37" s="34">
        <v>1196</v>
      </c>
      <c r="ATE37" s="34">
        <v>1197</v>
      </c>
      <c r="ATF37" s="34">
        <v>1198</v>
      </c>
      <c r="ATG37" s="34">
        <v>1199</v>
      </c>
      <c r="ATH37" s="34">
        <v>1200</v>
      </c>
      <c r="ATI37" s="34">
        <v>1201</v>
      </c>
      <c r="ATJ37" s="34">
        <v>1202</v>
      </c>
      <c r="ATK37" s="34">
        <v>1203</v>
      </c>
      <c r="ATL37" s="34">
        <v>1204</v>
      </c>
      <c r="ATM37" s="34">
        <v>1205</v>
      </c>
      <c r="ATN37" s="34">
        <v>1206</v>
      </c>
      <c r="ATO37" s="34">
        <v>1207</v>
      </c>
      <c r="ATP37" s="34">
        <v>1208</v>
      </c>
      <c r="ATQ37" s="34">
        <v>1209</v>
      </c>
      <c r="ATR37" s="34">
        <v>1210</v>
      </c>
      <c r="ATS37" s="34">
        <v>1211</v>
      </c>
      <c r="ATT37" s="34">
        <v>1212</v>
      </c>
      <c r="ATU37" s="34">
        <v>1213</v>
      </c>
      <c r="ATV37" s="34">
        <v>1214</v>
      </c>
      <c r="ATW37" s="34">
        <v>1215</v>
      </c>
      <c r="ATX37" s="34">
        <v>1216</v>
      </c>
      <c r="ATY37" s="34">
        <v>1217</v>
      </c>
      <c r="ATZ37" s="34">
        <v>1218</v>
      </c>
      <c r="AUA37" s="34">
        <v>1219</v>
      </c>
      <c r="AUB37" s="34">
        <v>1220</v>
      </c>
      <c r="AUC37" s="34">
        <v>1221</v>
      </c>
      <c r="AUD37" s="34">
        <v>1222</v>
      </c>
      <c r="AUE37" s="34">
        <v>1223</v>
      </c>
      <c r="AUF37" s="34">
        <v>1224</v>
      </c>
      <c r="AUG37" s="34">
        <v>1225</v>
      </c>
      <c r="AUH37" s="34">
        <v>1226</v>
      </c>
      <c r="AUI37" s="34">
        <v>1227</v>
      </c>
      <c r="AUJ37" s="34">
        <v>1228</v>
      </c>
      <c r="AUK37" s="34">
        <v>1229</v>
      </c>
      <c r="AUL37" s="34">
        <v>1230</v>
      </c>
      <c r="AUM37" s="34">
        <v>1231</v>
      </c>
      <c r="AUN37" s="34">
        <v>1232</v>
      </c>
      <c r="AUO37" s="34">
        <v>1233</v>
      </c>
      <c r="AUP37" s="34">
        <v>1234</v>
      </c>
      <c r="AUQ37" s="34">
        <v>1235</v>
      </c>
      <c r="AUR37" s="34">
        <v>1236</v>
      </c>
      <c r="AUS37" s="34">
        <v>1237</v>
      </c>
      <c r="AUT37" s="34">
        <v>1238</v>
      </c>
      <c r="AUU37" s="34">
        <v>1239</v>
      </c>
      <c r="AUV37" s="34">
        <v>1240</v>
      </c>
      <c r="AUW37" s="34">
        <v>1241</v>
      </c>
      <c r="AUX37" s="34">
        <v>1242</v>
      </c>
      <c r="AUY37" s="34">
        <v>1243</v>
      </c>
      <c r="AUZ37" s="34">
        <v>1244</v>
      </c>
      <c r="AVA37" s="34">
        <v>1245</v>
      </c>
      <c r="AVB37" s="34">
        <v>1246</v>
      </c>
      <c r="AVC37" s="34">
        <v>1247</v>
      </c>
      <c r="AVD37" s="34">
        <v>1248</v>
      </c>
      <c r="AVE37" s="34">
        <v>1249</v>
      </c>
      <c r="AVF37" s="34">
        <v>1250</v>
      </c>
      <c r="AVG37" s="34">
        <v>1251</v>
      </c>
      <c r="AVH37" s="34">
        <v>1252</v>
      </c>
      <c r="AVI37" s="34">
        <v>1253</v>
      </c>
      <c r="AVJ37" s="34">
        <v>1254</v>
      </c>
      <c r="AVK37" s="34">
        <v>1255</v>
      </c>
      <c r="AVL37" s="34">
        <v>1256</v>
      </c>
      <c r="AVM37" s="34">
        <v>1257</v>
      </c>
      <c r="AVN37" s="34">
        <v>1258</v>
      </c>
      <c r="AVO37" s="34">
        <v>1259</v>
      </c>
      <c r="AVP37" s="34">
        <v>1260</v>
      </c>
      <c r="AVQ37" s="34">
        <v>1261</v>
      </c>
      <c r="AVR37" s="34">
        <v>1262</v>
      </c>
      <c r="AVS37" s="34">
        <v>1263</v>
      </c>
      <c r="AVT37" s="34">
        <v>1264</v>
      </c>
      <c r="AVU37" s="34">
        <v>1265</v>
      </c>
      <c r="AVV37" s="34">
        <v>1266</v>
      </c>
      <c r="AVW37" s="34">
        <v>1267</v>
      </c>
      <c r="AVX37" s="34">
        <v>1268</v>
      </c>
      <c r="AVY37" s="34">
        <v>1269</v>
      </c>
      <c r="AVZ37" s="34">
        <v>1270</v>
      </c>
      <c r="AWA37" s="34">
        <v>1271</v>
      </c>
      <c r="AWB37" s="34">
        <v>1272</v>
      </c>
      <c r="AWC37" s="34">
        <v>1273</v>
      </c>
      <c r="AWD37" s="34">
        <v>1274</v>
      </c>
      <c r="AWE37" s="34">
        <v>1275</v>
      </c>
      <c r="AWF37" s="34">
        <v>1276</v>
      </c>
      <c r="AWG37" s="34">
        <v>1277</v>
      </c>
      <c r="AWH37" s="34">
        <v>1278</v>
      </c>
      <c r="AWI37" s="34">
        <v>1279</v>
      </c>
      <c r="AWJ37" s="34">
        <v>1280</v>
      </c>
      <c r="AWK37" s="34">
        <v>1281</v>
      </c>
      <c r="AWL37" s="34">
        <v>1282</v>
      </c>
      <c r="AWM37" s="34">
        <v>1283</v>
      </c>
      <c r="AWN37" s="34">
        <v>1284</v>
      </c>
      <c r="AWO37" s="34">
        <v>1285</v>
      </c>
      <c r="AWP37" s="34">
        <v>1286</v>
      </c>
      <c r="AWQ37" s="34">
        <v>1287</v>
      </c>
      <c r="AWR37" s="34">
        <v>1288</v>
      </c>
      <c r="AWS37" s="34">
        <v>1289</v>
      </c>
      <c r="AWT37" s="34">
        <v>1290</v>
      </c>
      <c r="AWU37" s="34">
        <v>1291</v>
      </c>
      <c r="AWV37" s="34">
        <v>1292</v>
      </c>
      <c r="AWW37" s="34">
        <v>1293</v>
      </c>
      <c r="AWX37" s="34">
        <v>1294</v>
      </c>
      <c r="AWY37" s="34">
        <v>1295</v>
      </c>
      <c r="AWZ37" s="34">
        <v>1296</v>
      </c>
      <c r="AXA37" s="34">
        <v>1297</v>
      </c>
      <c r="AXB37" s="34">
        <v>1298</v>
      </c>
      <c r="AXC37" s="34">
        <v>1299</v>
      </c>
      <c r="AXD37" s="34">
        <v>1300</v>
      </c>
      <c r="AXE37" s="34">
        <v>1301</v>
      </c>
      <c r="AXF37" s="34">
        <v>1302</v>
      </c>
      <c r="AXG37" s="34">
        <v>1303</v>
      </c>
      <c r="AXH37" s="34">
        <v>1304</v>
      </c>
      <c r="AXI37" s="34">
        <v>1305</v>
      </c>
      <c r="AXJ37" s="34">
        <v>1306</v>
      </c>
      <c r="AXK37" s="34">
        <v>1307</v>
      </c>
      <c r="AXL37" s="34">
        <v>1308</v>
      </c>
      <c r="AXM37" s="34">
        <v>1309</v>
      </c>
      <c r="AXN37" s="34">
        <v>1310</v>
      </c>
      <c r="AXO37" s="34">
        <v>1311</v>
      </c>
      <c r="AXP37" s="34">
        <v>1312</v>
      </c>
      <c r="AXQ37" s="34">
        <v>1313</v>
      </c>
      <c r="AXR37" s="34">
        <v>1314</v>
      </c>
      <c r="AXS37" s="34">
        <v>1315</v>
      </c>
      <c r="AXT37" s="34">
        <v>1316</v>
      </c>
      <c r="AXU37" s="34">
        <v>1317</v>
      </c>
      <c r="AXV37" s="34">
        <v>1318</v>
      </c>
      <c r="AXW37" s="34">
        <v>1319</v>
      </c>
      <c r="AXX37" s="34">
        <v>1320</v>
      </c>
      <c r="AXY37" s="34">
        <v>1321</v>
      </c>
      <c r="AXZ37" s="34">
        <v>1322</v>
      </c>
      <c r="AYA37" s="34">
        <v>1323</v>
      </c>
      <c r="AYB37" s="34">
        <v>1324</v>
      </c>
      <c r="AYC37" s="34">
        <v>1325</v>
      </c>
      <c r="AYD37" s="34">
        <v>1326</v>
      </c>
      <c r="AYE37" s="34">
        <v>1327</v>
      </c>
      <c r="AYF37" s="34">
        <v>1328</v>
      </c>
      <c r="AYG37" s="34">
        <v>1329</v>
      </c>
      <c r="AYH37" s="34">
        <v>1330</v>
      </c>
      <c r="AYI37" s="34">
        <v>1331</v>
      </c>
      <c r="AYJ37" s="34">
        <v>1332</v>
      </c>
      <c r="AYK37" s="34">
        <v>1333</v>
      </c>
      <c r="AYL37" s="34">
        <v>1334</v>
      </c>
      <c r="AYM37" s="34">
        <v>1335</v>
      </c>
      <c r="AYN37" s="34">
        <v>1336</v>
      </c>
      <c r="AYO37" s="34">
        <v>1337</v>
      </c>
      <c r="AYP37" s="34">
        <v>1338</v>
      </c>
      <c r="AYQ37" s="34">
        <v>1339</v>
      </c>
      <c r="AYR37" s="34">
        <v>1340</v>
      </c>
      <c r="AYS37" s="34">
        <v>1341</v>
      </c>
      <c r="AYT37" s="34">
        <v>1342</v>
      </c>
      <c r="AYU37" s="34">
        <v>1343</v>
      </c>
      <c r="AYV37" s="34">
        <v>1344</v>
      </c>
      <c r="AYW37" s="34">
        <v>1345</v>
      </c>
      <c r="AYX37" s="34">
        <v>1346</v>
      </c>
      <c r="AYY37" s="34">
        <v>1347</v>
      </c>
      <c r="AYZ37" s="34">
        <v>1348</v>
      </c>
      <c r="AZA37" s="34">
        <v>1349</v>
      </c>
      <c r="AZB37" s="34">
        <v>1350</v>
      </c>
      <c r="AZC37" s="34">
        <v>1351</v>
      </c>
      <c r="AZD37" s="34">
        <v>1352</v>
      </c>
      <c r="AZE37" s="34">
        <v>1353</v>
      </c>
      <c r="AZF37" s="34">
        <v>1354</v>
      </c>
      <c r="AZG37" s="34">
        <v>1355</v>
      </c>
      <c r="AZH37" s="34">
        <v>1356</v>
      </c>
      <c r="AZI37" s="34">
        <v>1357</v>
      </c>
      <c r="AZJ37" s="34">
        <v>1358</v>
      </c>
      <c r="AZK37" s="34">
        <v>1359</v>
      </c>
      <c r="AZL37" s="34">
        <v>1360</v>
      </c>
      <c r="AZM37" s="34">
        <v>1361</v>
      </c>
      <c r="AZN37" s="34">
        <v>1362</v>
      </c>
      <c r="AZO37" s="34">
        <v>1363</v>
      </c>
      <c r="AZP37" s="34">
        <v>1364</v>
      </c>
      <c r="AZQ37" s="34">
        <v>1365</v>
      </c>
      <c r="AZR37" s="34">
        <v>1366</v>
      </c>
      <c r="AZS37" s="34">
        <v>1367</v>
      </c>
      <c r="AZT37" s="34">
        <v>1368</v>
      </c>
      <c r="AZU37" s="34">
        <v>1369</v>
      </c>
      <c r="AZV37" s="34">
        <v>1370</v>
      </c>
      <c r="AZW37" s="34">
        <v>1371</v>
      </c>
      <c r="AZX37" s="34">
        <v>1372</v>
      </c>
      <c r="AZY37" s="34">
        <v>1373</v>
      </c>
      <c r="AZZ37" s="34">
        <v>1374</v>
      </c>
      <c r="BAA37" s="34">
        <v>1375</v>
      </c>
      <c r="BAB37" s="34">
        <v>1376</v>
      </c>
      <c r="BAC37" s="34">
        <v>1377</v>
      </c>
      <c r="BAD37" s="34">
        <v>1378</v>
      </c>
      <c r="BAE37" s="34">
        <v>1379</v>
      </c>
      <c r="BAF37" s="34">
        <v>1380</v>
      </c>
      <c r="BAG37" s="34">
        <v>1381</v>
      </c>
      <c r="BAH37" s="34">
        <v>1382</v>
      </c>
      <c r="BAI37" s="34">
        <v>1383</v>
      </c>
      <c r="BAJ37" s="34">
        <v>1384</v>
      </c>
      <c r="BAK37" s="34">
        <v>1385</v>
      </c>
      <c r="BAL37" s="34">
        <v>1386</v>
      </c>
      <c r="BAM37" s="34">
        <v>1387</v>
      </c>
      <c r="BAN37" s="34">
        <v>1388</v>
      </c>
      <c r="BAO37" s="34">
        <v>1389</v>
      </c>
      <c r="BAP37" s="34">
        <v>1390</v>
      </c>
      <c r="BAQ37" s="34">
        <v>1391</v>
      </c>
      <c r="BAR37" s="34">
        <v>1392</v>
      </c>
      <c r="BAS37" s="34">
        <v>1393</v>
      </c>
      <c r="BAT37" s="34">
        <v>1394</v>
      </c>
      <c r="BAU37" s="34">
        <v>1395</v>
      </c>
      <c r="BAV37" s="34">
        <v>1396</v>
      </c>
      <c r="BAW37" s="34">
        <v>1397</v>
      </c>
      <c r="BAX37" s="34">
        <v>1398</v>
      </c>
      <c r="BAY37" s="34">
        <v>1399</v>
      </c>
      <c r="BAZ37" s="34">
        <v>1400</v>
      </c>
      <c r="BBA37" s="34">
        <v>1401</v>
      </c>
      <c r="BBB37" s="34">
        <v>1402</v>
      </c>
      <c r="BBC37" s="34">
        <v>1403</v>
      </c>
      <c r="BBD37" s="34">
        <v>1404</v>
      </c>
      <c r="BBE37" s="34">
        <v>1405</v>
      </c>
      <c r="BBF37" s="34">
        <v>1406</v>
      </c>
      <c r="BBG37" s="34">
        <v>1407</v>
      </c>
      <c r="BBH37" s="34">
        <v>1408</v>
      </c>
      <c r="BBI37" s="34">
        <v>1409</v>
      </c>
      <c r="BBJ37" s="34">
        <v>1410</v>
      </c>
      <c r="BBK37" s="34">
        <v>1411</v>
      </c>
      <c r="BBL37" s="34">
        <v>1412</v>
      </c>
      <c r="BBM37" s="34">
        <v>1413</v>
      </c>
      <c r="BBN37" s="34">
        <v>1414</v>
      </c>
      <c r="BBO37" s="34">
        <v>1415</v>
      </c>
      <c r="BBP37" s="34">
        <v>1416</v>
      </c>
      <c r="BBQ37" s="34">
        <v>1417</v>
      </c>
      <c r="BBR37" s="34">
        <v>1418</v>
      </c>
      <c r="BBS37" s="34">
        <v>1419</v>
      </c>
      <c r="BBT37" s="34">
        <v>1420</v>
      </c>
      <c r="BBU37" s="34">
        <v>1421</v>
      </c>
      <c r="BBV37" s="34">
        <v>1422</v>
      </c>
      <c r="BBW37" s="34">
        <v>1423</v>
      </c>
      <c r="BBX37" s="34">
        <v>1424</v>
      </c>
      <c r="BBY37" s="56">
        <v>1425</v>
      </c>
    </row>
    <row r="38" spans="1:1429" ht="7.5" customHeight="1" x14ac:dyDescent="0.15">
      <c r="A38" s="34"/>
      <c r="B38" s="34"/>
      <c r="C38" s="34">
        <v>0</v>
      </c>
      <c r="D38" s="47">
        <v>2.1642747999999999E-9</v>
      </c>
      <c r="E38" s="47">
        <v>4.2822940000000001E-9</v>
      </c>
      <c r="F38" s="47">
        <v>8.0004073999999997E-9</v>
      </c>
      <c r="G38" s="47">
        <v>1.44034615E-8</v>
      </c>
      <c r="H38" s="47">
        <v>2.5240643E-8</v>
      </c>
      <c r="I38" s="47">
        <v>4.3241109999999999E-8</v>
      </c>
      <c r="J38" s="47">
        <v>7.2538269999999997E-8</v>
      </c>
      <c r="K38" s="47">
        <v>1.1920022E-7</v>
      </c>
      <c r="L38" s="47">
        <v>1.9184038999999999E-7</v>
      </c>
      <c r="M38" s="47">
        <v>3.0224110000000001E-7</v>
      </c>
      <c r="N38" s="47">
        <v>4.6586674999999999E-7</v>
      </c>
      <c r="O38" s="47">
        <v>7.0207560000000002E-7</v>
      </c>
      <c r="P38" s="47">
        <v>1.0337731E-6</v>
      </c>
      <c r="Q38" s="47">
        <v>1.4862189999999999E-6</v>
      </c>
      <c r="R38" s="47">
        <v>2.0847366999999999E-6</v>
      </c>
      <c r="S38" s="47">
        <v>2.8512368E-6</v>
      </c>
      <c r="T38" s="47">
        <v>3.7996151000000002E-6</v>
      </c>
      <c r="U38" s="47">
        <v>4.9306279999999998E-6</v>
      </c>
      <c r="V38" s="47">
        <v>6.2273310000000003E-6</v>
      </c>
      <c r="W38" s="47">
        <v>7.6518929999999996E-6</v>
      </c>
      <c r="X38" s="47">
        <v>9.1439939999999994E-6</v>
      </c>
      <c r="Y38" s="47">
        <v>1.0622257000000001E-5</v>
      </c>
      <c r="Z38" s="47">
        <v>1.1989989E-5</v>
      </c>
      <c r="AA38" s="47">
        <v>1.3145377999999999E-5</v>
      </c>
      <c r="AB38" s="47">
        <v>1.3994240999999999E-5</v>
      </c>
      <c r="AC38" s="47">
        <v>1.44631895E-5</v>
      </c>
      <c r="AD38" s="47">
        <v>1.4510646E-5</v>
      </c>
      <c r="AE38" s="47">
        <v>1.41332985E-5</v>
      </c>
      <c r="AF38" s="47">
        <v>1.3366474E-5</v>
      </c>
      <c r="AG38" s="47">
        <v>1.2278413E-5</v>
      </c>
      <c r="AH38" s="47">
        <v>1.0959772E-5</v>
      </c>
      <c r="AI38" s="47">
        <v>9.5107860000000005E-6</v>
      </c>
      <c r="AJ38" s="47">
        <v>8.0285719999999997E-6</v>
      </c>
      <c r="AK38" s="47">
        <v>6.5968214999999997E-6</v>
      </c>
      <c r="AL38" s="47">
        <v>5.2794084999999997E-6</v>
      </c>
      <c r="AM38" s="47">
        <v>4.1180129999999999E-6</v>
      </c>
      <c r="AN38" s="47">
        <v>3.1329570000000002E-6</v>
      </c>
      <c r="AO38" s="47">
        <v>2.3265118000000001E-6</v>
      </c>
      <c r="AP38" s="47">
        <v>1.6875682999999999E-6</v>
      </c>
      <c r="AQ38" s="47">
        <v>1.196588E-6</v>
      </c>
      <c r="AR38" s="47">
        <v>8.3001700000000004E-7</v>
      </c>
      <c r="AS38" s="47">
        <v>5.6374879999999999E-7</v>
      </c>
      <c r="AT38" s="47">
        <v>3.7552052999999998E-7</v>
      </c>
      <c r="AU38" s="47">
        <v>2.4645170000000001E-7</v>
      </c>
      <c r="AV38" s="47">
        <v>1.6225417E-7</v>
      </c>
      <c r="AW38" s="47">
        <v>1.1537622400000001E-7</v>
      </c>
      <c r="AX38" s="47">
        <v>5.5949930000000001E-9</v>
      </c>
      <c r="AY38" s="47">
        <v>1.10970415E-8</v>
      </c>
      <c r="AZ38" s="47">
        <v>2.0876489999999998E-8</v>
      </c>
      <c r="BA38" s="47">
        <v>3.7934593999999998E-8</v>
      </c>
      <c r="BB38" s="47">
        <v>6.7171633999999997E-8</v>
      </c>
      <c r="BC38" s="47">
        <v>1.1633512E-7</v>
      </c>
      <c r="BD38" s="47">
        <v>1.973146E-7</v>
      </c>
      <c r="BE38" s="47">
        <v>3.2779257999999999E-7</v>
      </c>
      <c r="BF38" s="47">
        <v>5.3318870000000002E-7</v>
      </c>
      <c r="BG38" s="47">
        <v>8.4871203000000004E-7</v>
      </c>
      <c r="BH38" s="47">
        <v>1.3211501999999999E-6</v>
      </c>
      <c r="BI38" s="47">
        <v>2.0098003E-6</v>
      </c>
      <c r="BJ38" s="47">
        <v>2.9856963000000002E-6</v>
      </c>
      <c r="BK38" s="47">
        <v>4.3281460000000001E-6</v>
      </c>
      <c r="BL38" s="47">
        <v>6.1176483999999999E-6</v>
      </c>
      <c r="BM38" s="47">
        <v>8.4250330000000001E-6</v>
      </c>
      <c r="BN38" s="47">
        <v>1.1295606E-5</v>
      </c>
      <c r="BO38" s="47">
        <v>1.4731638E-5</v>
      </c>
      <c r="BP38" s="47">
        <v>1.8680066000000001E-5</v>
      </c>
      <c r="BQ38" s="47">
        <v>2.302542E-5</v>
      </c>
      <c r="BR38" s="47">
        <v>2.7582351000000001E-5</v>
      </c>
      <c r="BS38" s="47">
        <v>3.2096486000000002E-5</v>
      </c>
      <c r="BT38" s="47">
        <v>3.6260814999999998E-5</v>
      </c>
      <c r="BU38" s="47">
        <v>3.9752136E-5</v>
      </c>
      <c r="BV38" s="47">
        <v>4.2273936E-5</v>
      </c>
      <c r="BW38" s="47">
        <v>4.3599244000000001E-5</v>
      </c>
      <c r="BX38" s="47">
        <v>4.3606233E-5</v>
      </c>
      <c r="BY38" s="47">
        <v>4.2297679999999999E-5</v>
      </c>
      <c r="BZ38" s="47">
        <v>3.9800055999999998E-5</v>
      </c>
      <c r="CA38" s="47">
        <v>3.6343049999999998E-5</v>
      </c>
      <c r="CB38" s="47">
        <v>3.2222009999999998E-5</v>
      </c>
      <c r="CC38" s="47">
        <v>2.7755654E-5</v>
      </c>
      <c r="CD38" s="47">
        <v>2.3244635E-5</v>
      </c>
      <c r="CE38" s="47">
        <v>1.8939546999999999E-5</v>
      </c>
      <c r="CF38" s="47">
        <v>1.5023987E-5</v>
      </c>
      <c r="CG38" s="47">
        <v>1.1611699999999999E-5</v>
      </c>
      <c r="CH38" s="47">
        <v>8.7508200000000007E-6</v>
      </c>
      <c r="CI38" s="47">
        <v>6.4356664000000002E-6</v>
      </c>
      <c r="CJ38" s="47">
        <v>4.6224960000000001E-6</v>
      </c>
      <c r="CK38" s="47">
        <v>3.2451887E-6</v>
      </c>
      <c r="CL38" s="47">
        <v>2.2285958000000002E-6</v>
      </c>
      <c r="CM38" s="47">
        <v>1.4984953E-6</v>
      </c>
      <c r="CN38" s="47">
        <v>9.880976000000001E-7</v>
      </c>
      <c r="CO38" s="47">
        <v>6.4184906000000002E-7</v>
      </c>
      <c r="CP38" s="47">
        <v>4.1830809999999998E-7</v>
      </c>
      <c r="CQ38" s="47">
        <v>2.9732109999999998E-7</v>
      </c>
      <c r="CR38" s="47">
        <v>1.7210847999999999E-8</v>
      </c>
      <c r="CS38" s="47">
        <v>3.4224093999999999E-8</v>
      </c>
      <c r="CT38" s="47">
        <v>6.4833799999999999E-8</v>
      </c>
      <c r="CU38" s="47">
        <v>1.1889431000000001E-7</v>
      </c>
      <c r="CV38" s="47">
        <v>2.1269439E-7</v>
      </c>
      <c r="CW38" s="47">
        <v>3.7231932999999999E-7</v>
      </c>
      <c r="CX38" s="47">
        <v>6.3831163000000004E-7</v>
      </c>
      <c r="CY38" s="47">
        <v>1.0717149000000001E-6</v>
      </c>
      <c r="CZ38" s="47">
        <v>1.7613383999999999E-6</v>
      </c>
      <c r="DA38" s="47">
        <v>2.8316265000000001E-6</v>
      </c>
      <c r="DB38" s="47">
        <v>4.4498564999999997E-6</v>
      </c>
      <c r="DC38" s="47">
        <v>6.8304739999999998E-6</v>
      </c>
      <c r="DD38" s="47">
        <v>1.0233361500000001E-5</v>
      </c>
      <c r="DE38" s="47">
        <v>1.4952288E-5</v>
      </c>
      <c r="DF38" s="47">
        <v>2.1288903E-5</v>
      </c>
      <c r="DG38" s="47">
        <v>2.9517882000000002E-5</v>
      </c>
      <c r="DH38" s="47">
        <v>3.9811522999999999E-5</v>
      </c>
      <c r="DI38" s="47">
        <v>5.215668E-5</v>
      </c>
      <c r="DJ38" s="47">
        <v>6.6346249999999995E-5</v>
      </c>
      <c r="DK38" s="47">
        <v>8.1971934999999996E-5</v>
      </c>
      <c r="DL38" s="47">
        <v>9.8375089999999999E-5</v>
      </c>
      <c r="DM38" s="47">
        <v>1.1462771999999999E-4</v>
      </c>
      <c r="DN38" s="47">
        <v>1.2956426999999999E-4</v>
      </c>
      <c r="DO38" s="47">
        <v>1.4197014000000001E-4</v>
      </c>
      <c r="DP38" s="47">
        <v>1.507491E-4</v>
      </c>
      <c r="DQ38" s="47">
        <v>1.5508049999999999E-4</v>
      </c>
      <c r="DR38" s="47">
        <v>1.5455397000000001E-4</v>
      </c>
      <c r="DS38" s="47">
        <v>1.4923376E-4</v>
      </c>
      <c r="DT38" s="47">
        <v>1.3964509999999999E-4</v>
      </c>
      <c r="DU38" s="47">
        <v>1.2670288999999999E-4</v>
      </c>
      <c r="DV38" s="47">
        <v>1.115372E-4</v>
      </c>
      <c r="DW38" s="47">
        <v>9.5338739999999999E-5</v>
      </c>
      <c r="DX38" s="47">
        <v>7.9200020000000002E-5</v>
      </c>
      <c r="DY38" s="47">
        <v>6.3993124000000001E-5</v>
      </c>
      <c r="DZ38" s="47">
        <v>5.0319579999999997E-5</v>
      </c>
      <c r="EA38" s="47">
        <v>3.853932E-5</v>
      </c>
      <c r="EB38" s="47">
        <v>2.8776212E-5</v>
      </c>
      <c r="EC38" s="47">
        <v>2.0965235E-5</v>
      </c>
      <c r="ED38" s="47">
        <v>1.4916581E-5</v>
      </c>
      <c r="EE38" s="47">
        <v>1.0372873499999999E-5</v>
      </c>
      <c r="EF38" s="47">
        <v>7.0558110000000004E-6</v>
      </c>
      <c r="EG38" s="47">
        <v>4.6991569999999997E-6</v>
      </c>
      <c r="EH38" s="47">
        <v>3.0688718000000002E-6</v>
      </c>
      <c r="EI38" s="47">
        <v>1.9731517000000001E-6</v>
      </c>
      <c r="EJ38" s="47">
        <v>1.2659515000000001E-6</v>
      </c>
      <c r="EK38" s="47">
        <v>8.4331620000000004E-7</v>
      </c>
      <c r="EL38" s="47">
        <v>5.201056E-8</v>
      </c>
      <c r="EM38" s="47">
        <v>1.037236E-7</v>
      </c>
      <c r="EN38" s="47">
        <v>1.9792212E-7</v>
      </c>
      <c r="EO38" s="47">
        <v>3.6640355000000001E-7</v>
      </c>
      <c r="EP38" s="47">
        <v>6.6240153000000005E-7</v>
      </c>
      <c r="EQ38" s="47">
        <v>1.1723005000000001E-6</v>
      </c>
      <c r="ER38" s="47">
        <v>2.0321188E-6</v>
      </c>
      <c r="ES38" s="47">
        <v>3.4492407000000002E-6</v>
      </c>
      <c r="ET38" s="47">
        <v>5.7289920000000003E-6</v>
      </c>
      <c r="EU38" s="47">
        <v>9.3040809999999993E-6</v>
      </c>
      <c r="EV38" s="47">
        <v>1.4762567E-5</v>
      </c>
      <c r="EW38" s="47">
        <v>2.2866574000000001E-5</v>
      </c>
      <c r="EX38" s="47">
        <v>3.454904E-5</v>
      </c>
      <c r="EY38" s="47">
        <v>5.0880390000000001E-5</v>
      </c>
      <c r="EZ38" s="47">
        <v>7.2959099999999997E-5</v>
      </c>
      <c r="FA38" s="47">
        <v>1.0192032E-4</v>
      </c>
      <c r="FB38" s="47">
        <v>1.3843252999999999E-4</v>
      </c>
      <c r="FC38" s="47">
        <v>1.8207736E-4</v>
      </c>
      <c r="FD38" s="47">
        <v>2.3212309999999999E-4</v>
      </c>
      <c r="FE38" s="47">
        <v>2.872199E-4</v>
      </c>
      <c r="FF38" s="47">
        <v>3.4512082000000001E-4</v>
      </c>
      <c r="FG38" s="47">
        <v>4.0262739999999999E-4</v>
      </c>
      <c r="FH38" s="47">
        <v>4.5511784E-4</v>
      </c>
      <c r="FI38" s="47">
        <v>4.9812070000000003E-4</v>
      </c>
      <c r="FJ38" s="47">
        <v>5.2772083999999997E-4</v>
      </c>
      <c r="FK38" s="47">
        <v>5.4104480000000002E-4</v>
      </c>
      <c r="FL38" s="47">
        <v>5.3681240000000004E-4</v>
      </c>
      <c r="FM38" s="47">
        <v>5.1548960000000004E-4</v>
      </c>
      <c r="FN38" s="47">
        <v>4.7915084999999998E-4</v>
      </c>
      <c r="FO38" s="47">
        <v>4.315182E-4</v>
      </c>
      <c r="FP38" s="47">
        <v>3.7678883999999998E-4</v>
      </c>
      <c r="FQ38" s="47">
        <v>3.1928840000000001E-4</v>
      </c>
      <c r="FR38" s="47">
        <v>2.6292790000000002E-4</v>
      </c>
      <c r="FS38" s="47">
        <v>2.1063629999999999E-4</v>
      </c>
      <c r="FT38" s="47">
        <v>1.6410953000000001E-4</v>
      </c>
      <c r="FU38" s="47">
        <v>1.2450418000000001E-4</v>
      </c>
      <c r="FV38" s="47">
        <v>9.2089439999999996E-5</v>
      </c>
      <c r="FW38" s="47">
        <v>6.6460656000000005E-5</v>
      </c>
      <c r="FX38" s="47">
        <v>4.6841310000000002E-5</v>
      </c>
      <c r="FY38" s="47">
        <v>3.2267619999999997E-5</v>
      </c>
      <c r="FZ38" s="47">
        <v>2.1744134E-5</v>
      </c>
      <c r="GA38" s="47">
        <v>1.4347105000000001E-5</v>
      </c>
      <c r="GB38" s="47">
        <v>9.2828369999999998E-6</v>
      </c>
      <c r="GC38" s="47">
        <v>5.9134019999999996E-6</v>
      </c>
      <c r="GD38" s="47">
        <v>3.7673487E-6</v>
      </c>
      <c r="GE38" s="47">
        <v>2.5691375000000002E-6</v>
      </c>
      <c r="GF38" s="47">
        <v>1.5098317E-7</v>
      </c>
      <c r="GG38" s="47">
        <v>3.0211743E-7</v>
      </c>
      <c r="GH38" s="47">
        <v>5.8106679999999999E-7</v>
      </c>
      <c r="GI38" s="47">
        <v>1.086734E-6</v>
      </c>
      <c r="GJ38" s="47">
        <v>1.9870106000000001E-6</v>
      </c>
      <c r="GK38" s="47">
        <v>3.5582912000000001E-6</v>
      </c>
      <c r="GL38" s="47">
        <v>6.2420177E-6</v>
      </c>
      <c r="GM38" s="47">
        <v>1.0720536E-5</v>
      </c>
      <c r="GN38" s="47">
        <v>1.801138E-5</v>
      </c>
      <c r="GO38" s="47">
        <v>2.9573406E-5</v>
      </c>
      <c r="GP38" s="47">
        <v>4.7411089999999997E-5</v>
      </c>
      <c r="GQ38" s="47">
        <v>7.4151896E-5</v>
      </c>
      <c r="GR38" s="47">
        <v>1.1301601599999999E-4</v>
      </c>
      <c r="GS38" s="47">
        <v>1.6782888E-4</v>
      </c>
      <c r="GT38" s="47">
        <v>2.4200409999999999E-4</v>
      </c>
      <c r="GU38" s="47">
        <v>3.4136932999999999E-4</v>
      </c>
      <c r="GV38" s="47">
        <v>4.6922726E-4</v>
      </c>
      <c r="GW38" s="47">
        <v>6.1720000000000004E-4</v>
      </c>
      <c r="GX38" s="47">
        <v>7.8755850000000001E-4</v>
      </c>
      <c r="GY38" s="47">
        <v>9.7568109999999998E-4</v>
      </c>
      <c r="GZ38" s="47">
        <v>1.1732241999999999E-3</v>
      </c>
      <c r="HA38" s="47">
        <v>1.3718525E-3</v>
      </c>
      <c r="HB38" s="47">
        <v>1.5488717000000001E-3</v>
      </c>
      <c r="HC38" s="47">
        <v>1.6903886999999999E-3</v>
      </c>
      <c r="HD38" s="47">
        <v>1.7841395000000001E-3</v>
      </c>
      <c r="HE38" s="47">
        <v>1.820117E-3</v>
      </c>
      <c r="HF38" s="47">
        <v>1.7948980000000001E-3</v>
      </c>
      <c r="HG38" s="47">
        <v>1.7111938E-3</v>
      </c>
      <c r="HH38" s="47">
        <v>1.5757881000000001E-3</v>
      </c>
      <c r="HI38" s="47">
        <v>1.4063788000000001E-3</v>
      </c>
      <c r="HJ38" s="47">
        <v>1.2165492E-3</v>
      </c>
      <c r="HK38" s="47">
        <v>1.0201469000000001E-3</v>
      </c>
      <c r="HL38" s="47">
        <v>8.3166019999999998E-4</v>
      </c>
      <c r="HM38" s="47">
        <v>6.6137309999999996E-4</v>
      </c>
      <c r="HN38" s="47">
        <v>5.0998665000000004E-4</v>
      </c>
      <c r="HO38" s="47">
        <v>3.8291399999999999E-4</v>
      </c>
      <c r="HP38" s="47">
        <v>2.8052443E-4</v>
      </c>
      <c r="HQ38" s="47">
        <v>2.0050617000000001E-4</v>
      </c>
      <c r="HR38" s="47">
        <v>1.3996914E-4</v>
      </c>
      <c r="HS38" s="47">
        <v>9.5506980000000004E-5</v>
      </c>
      <c r="HT38" s="47">
        <v>6.3754800000000002E-5</v>
      </c>
      <c r="HU38" s="47">
        <v>4.167669E-5</v>
      </c>
      <c r="HV38" s="47">
        <v>2.6720322999999999E-5</v>
      </c>
      <c r="HW38" s="47">
        <v>1.6873205999999999E-5</v>
      </c>
      <c r="HX38" s="47">
        <v>1.0672511999999999E-5</v>
      </c>
      <c r="HY38" s="47">
        <v>7.2767119999999996E-6</v>
      </c>
      <c r="HZ38" s="47">
        <v>4.1879337999999999E-7</v>
      </c>
      <c r="IA38" s="47">
        <v>8.4130579999999997E-7</v>
      </c>
      <c r="IB38" s="47">
        <v>1.6322614999999999E-6</v>
      </c>
      <c r="IC38" s="47">
        <v>3.0868961999999998E-6</v>
      </c>
      <c r="ID38" s="47">
        <v>5.7141129999999998E-6</v>
      </c>
      <c r="IE38" s="47">
        <v>1.0365268E-5</v>
      </c>
      <c r="IF38" s="47">
        <v>1.8422512000000001E-5</v>
      </c>
      <c r="IG38" s="47">
        <v>3.205746E-5</v>
      </c>
      <c r="IH38" s="47">
        <v>5.455923E-5</v>
      </c>
      <c r="II38" s="47">
        <v>9.070607E-5</v>
      </c>
      <c r="IJ38" s="47">
        <v>1.471426E-4</v>
      </c>
      <c r="IK38" s="47">
        <v>2.328168E-4</v>
      </c>
      <c r="IL38" s="47">
        <v>3.5810969999999998E-4</v>
      </c>
      <c r="IM38" s="47">
        <v>5.3853495000000002E-4</v>
      </c>
      <c r="IN38" s="47">
        <v>7.7332189999999997E-4</v>
      </c>
      <c r="IO38" s="47">
        <v>1.1078106000000001E-3</v>
      </c>
      <c r="IP38" s="47">
        <v>1.5800049E-3</v>
      </c>
      <c r="IQ38" s="47">
        <v>2.0105066000000002E-3</v>
      </c>
      <c r="IR38" s="47">
        <v>2.5737782000000002E-3</v>
      </c>
      <c r="IS38" s="47">
        <v>3.2121858000000001E-3</v>
      </c>
      <c r="IT38" s="47">
        <v>3.8686758000000001E-3</v>
      </c>
      <c r="IU38" s="47">
        <v>4.5727611999999999E-3</v>
      </c>
      <c r="IV38" s="47">
        <v>5.1186043000000002E-3</v>
      </c>
      <c r="IW38" s="47">
        <v>5.5345610000000003E-3</v>
      </c>
      <c r="IX38" s="47">
        <v>5.8048847000000004E-3</v>
      </c>
      <c r="IY38" s="47">
        <v>5.8762385000000004E-3</v>
      </c>
      <c r="IZ38" s="47">
        <v>5.7391087000000004E-3</v>
      </c>
      <c r="JA38" s="47">
        <v>5.4107284999999998E-3</v>
      </c>
      <c r="JB38" s="47">
        <v>4.891645E-3</v>
      </c>
      <c r="JC38" s="47">
        <v>4.3275190000000002E-3</v>
      </c>
      <c r="JD38" s="47">
        <v>3.7192707E-3</v>
      </c>
      <c r="JE38" s="47">
        <v>3.0716939999999998E-3</v>
      </c>
      <c r="JF38" s="47">
        <v>2.4645528999999999E-3</v>
      </c>
      <c r="JG38" s="47">
        <v>1.9681786999999999E-3</v>
      </c>
      <c r="JH38" s="47">
        <v>1.4940922999999999E-3</v>
      </c>
      <c r="JI38" s="47">
        <v>1.1084937999999999E-3</v>
      </c>
      <c r="JJ38" s="47">
        <v>8.0629400000000004E-4</v>
      </c>
      <c r="JK38" s="47">
        <v>5.7082856000000004E-4</v>
      </c>
      <c r="JL38" s="47">
        <v>3.9482340000000001E-4</v>
      </c>
      <c r="JM38" s="47">
        <v>2.6689094000000003E-4</v>
      </c>
      <c r="JN38" s="47">
        <v>1.7650683000000001E-4</v>
      </c>
      <c r="JO38" s="47">
        <v>1.1433473E-4</v>
      </c>
      <c r="JP38" s="47">
        <v>7.2654234999999995E-5</v>
      </c>
      <c r="JQ38" s="47">
        <v>4.5492370000000003E-5</v>
      </c>
      <c r="JR38" s="47">
        <v>2.8578360000000001E-5</v>
      </c>
      <c r="JS38" s="47">
        <v>1.9496234000000001E-5</v>
      </c>
      <c r="JT38" s="47">
        <v>1.1049962E-6</v>
      </c>
      <c r="JU38" s="47">
        <v>2.2299936999999998E-6</v>
      </c>
      <c r="JV38" s="47">
        <v>4.3683990000000002E-6</v>
      </c>
      <c r="JW38" s="47">
        <v>8.3624345000000008E-6</v>
      </c>
      <c r="JX38" s="47">
        <v>1.5688201999999999E-5</v>
      </c>
      <c r="JY38" s="47">
        <v>2.8859438000000001E-5</v>
      </c>
      <c r="JZ38" s="47">
        <v>5.2036629999999998E-5</v>
      </c>
      <c r="KA38" s="47">
        <v>9.1901109999999994E-5</v>
      </c>
      <c r="KB38" s="47">
        <v>1.5881972000000001E-4</v>
      </c>
      <c r="KC38" s="47">
        <v>2.6812943E-4</v>
      </c>
      <c r="KD38" s="47">
        <v>4.4114285000000002E-4</v>
      </c>
      <c r="KE38" s="47">
        <v>7.1150119999999998E-4</v>
      </c>
      <c r="KF38" s="47">
        <v>1.1005526000000001E-3</v>
      </c>
      <c r="KG38" s="47">
        <v>1.7380391000000001E-3</v>
      </c>
      <c r="KH38" s="47">
        <v>2.3674824999999999E-3</v>
      </c>
      <c r="KI38" s="47">
        <v>3.4566244999999999E-3</v>
      </c>
      <c r="KJ38" s="47">
        <v>4.7064623999999999E-3</v>
      </c>
      <c r="KK38" s="47">
        <v>6.3249366E-3</v>
      </c>
      <c r="KL38" s="47">
        <v>8.1769979999999996E-3</v>
      </c>
      <c r="KM38" s="47">
        <v>1.0213097000000001E-2</v>
      </c>
      <c r="KN38" s="47">
        <v>1.2303394E-2</v>
      </c>
      <c r="KO38" s="47">
        <v>1.4290501000000001E-2</v>
      </c>
      <c r="KP38" s="47">
        <v>1.6007726999999999E-2</v>
      </c>
      <c r="KQ38" s="47">
        <v>1.7276964999999998E-2</v>
      </c>
      <c r="KR38" s="47">
        <v>1.7968442000000001E-2</v>
      </c>
      <c r="KS38" s="47">
        <v>1.8005515E-2</v>
      </c>
      <c r="KT38" s="47">
        <v>1.7400837999999998E-2</v>
      </c>
      <c r="KU38" s="47">
        <v>1.6233872999999999E-2</v>
      </c>
      <c r="KV38" s="47">
        <v>1.4637387999999999E-2</v>
      </c>
      <c r="KW38" s="47">
        <v>1.2766438E-2</v>
      </c>
      <c r="KX38" s="47">
        <v>1.0770775E-2</v>
      </c>
      <c r="KY38" s="47">
        <v>8.7791129999999998E-3</v>
      </c>
      <c r="KZ38" s="47">
        <v>6.9617927000000003E-3</v>
      </c>
      <c r="LA38" s="47">
        <v>5.3678780000000004E-3</v>
      </c>
      <c r="LB38" s="47">
        <v>4.0188430000000002E-3</v>
      </c>
      <c r="LC38" s="47">
        <v>2.9442246999999999E-3</v>
      </c>
      <c r="LD38" s="47">
        <v>2.1701513E-3</v>
      </c>
      <c r="LE38" s="47">
        <v>1.5170824E-3</v>
      </c>
      <c r="LF38" s="47">
        <v>1.0423041E-3</v>
      </c>
      <c r="LG38" s="47">
        <v>6.9835749999999999E-4</v>
      </c>
      <c r="LH38" s="47">
        <v>4.5776840000000003E-4</v>
      </c>
      <c r="LI38" s="47">
        <v>2.9405692000000002E-4</v>
      </c>
      <c r="LJ38" s="47">
        <v>1.8533577E-4</v>
      </c>
      <c r="LK38" s="47">
        <v>1.1511709E-4</v>
      </c>
      <c r="LL38" s="47">
        <v>7.1734899999999997E-5</v>
      </c>
      <c r="LM38" s="47">
        <v>4.8130273999999998E-5</v>
      </c>
      <c r="LN38" s="47">
        <v>2.7587840000000001E-6</v>
      </c>
      <c r="LO38" s="47">
        <v>5.5973819999999999E-6</v>
      </c>
      <c r="LP38" s="47">
        <v>1.1082614E-5</v>
      </c>
      <c r="LQ38" s="47">
        <v>2.1498461000000001E-5</v>
      </c>
      <c r="LR38" s="47">
        <v>4.0916384000000003E-5</v>
      </c>
      <c r="LS38" s="47">
        <v>7.6393759999999998E-5</v>
      </c>
      <c r="LT38" s="47">
        <v>1.3985454E-4</v>
      </c>
      <c r="LU38" s="47">
        <v>2.5104823999999999E-4</v>
      </c>
      <c r="LV38" s="47">
        <v>4.422874E-4</v>
      </c>
      <c r="LW38" s="47">
        <v>7.6377909999999995E-4</v>
      </c>
      <c r="LX38" s="47">
        <v>1.2687117999999999E-3</v>
      </c>
      <c r="LY38" s="47">
        <v>2.169622E-3</v>
      </c>
      <c r="LZ38" s="47">
        <v>3.1143485E-3</v>
      </c>
      <c r="MA38" s="47">
        <v>4.6800933999999999E-3</v>
      </c>
      <c r="MB38" s="47">
        <v>6.8895340000000001E-3</v>
      </c>
      <c r="MC38" s="47">
        <v>1.0021146E-2</v>
      </c>
      <c r="MD38" s="47">
        <v>1.40946135E-2</v>
      </c>
      <c r="ME38" s="47">
        <v>1.9480747999999999E-2</v>
      </c>
      <c r="MF38" s="47">
        <v>2.5004611999999999E-2</v>
      </c>
      <c r="MG38" s="47">
        <v>3.0981129E-2</v>
      </c>
      <c r="MH38" s="47">
        <v>3.7197616000000003E-2</v>
      </c>
      <c r="MI38" s="47">
        <v>4.3454699999999999E-2</v>
      </c>
      <c r="MJ38" s="47">
        <v>4.7979828000000002E-2</v>
      </c>
      <c r="MK38" s="47">
        <v>5.1166844000000003E-2</v>
      </c>
      <c r="ML38" s="47">
        <v>5.2814536000000002E-2</v>
      </c>
      <c r="MM38" s="47">
        <v>5.2398239999999999E-2</v>
      </c>
      <c r="MN38" s="47">
        <v>5.0082135999999999E-2</v>
      </c>
      <c r="MO38" s="47">
        <v>4.6213619999999997E-2</v>
      </c>
      <c r="MP38" s="47">
        <v>4.1298278000000001E-2</v>
      </c>
      <c r="MQ38" s="47">
        <v>3.559172E-2</v>
      </c>
      <c r="MR38" s="47">
        <v>2.9605535999999998E-2</v>
      </c>
      <c r="MS38" s="47">
        <v>2.3516426E-2</v>
      </c>
      <c r="MT38" s="47">
        <v>1.8550715999999998E-2</v>
      </c>
      <c r="MU38" s="47">
        <v>1.4243514000000001E-2</v>
      </c>
      <c r="MV38" s="47">
        <v>1.0499496000000001E-2</v>
      </c>
      <c r="MW38" s="47">
        <v>7.5334306E-3</v>
      </c>
      <c r="MX38" s="47">
        <v>5.2897739999999997E-3</v>
      </c>
      <c r="MY38" s="47">
        <v>3.6479346E-3</v>
      </c>
      <c r="MZ38" s="47">
        <v>2.5502670000000002E-3</v>
      </c>
      <c r="NA38" s="47">
        <v>1.6897578999999999E-3</v>
      </c>
      <c r="NB38" s="47">
        <v>1.098929E-3</v>
      </c>
      <c r="NC38" s="47">
        <v>7.0233456999999999E-4</v>
      </c>
      <c r="ND38" s="47">
        <v>4.3999022000000001E-4</v>
      </c>
      <c r="NE38" s="47">
        <v>2.7133955000000002E-4</v>
      </c>
      <c r="NF38" s="47">
        <v>1.6743077E-4</v>
      </c>
      <c r="NG38" s="47">
        <v>1.1019962E-4</v>
      </c>
      <c r="NH38" s="47">
        <v>6.4751734000000003E-6</v>
      </c>
      <c r="NI38" s="47">
        <v>1.3222145E-5</v>
      </c>
      <c r="NJ38" s="47">
        <v>2.6498758E-5</v>
      </c>
      <c r="NK38" s="47">
        <v>5.2168059999999997E-5</v>
      </c>
      <c r="NL38" s="47">
        <v>1.008495E-4</v>
      </c>
      <c r="NM38" s="47">
        <v>1.9116992E-4</v>
      </c>
      <c r="NN38" s="47">
        <v>3.5486036E-4</v>
      </c>
      <c r="NO38" s="47">
        <v>6.4584180000000003E-4</v>
      </c>
      <c r="NP38" s="47">
        <v>1.1666965E-3</v>
      </c>
      <c r="NQ38" s="47">
        <v>2.1476037999999999E-3</v>
      </c>
      <c r="NR38" s="47">
        <v>3.2291499E-3</v>
      </c>
      <c r="NS38" s="47">
        <v>5.2025806999999999E-3</v>
      </c>
      <c r="NT38" s="47">
        <v>8.3484574999999998E-3</v>
      </c>
      <c r="NU38" s="47">
        <v>1.3133964E-2</v>
      </c>
      <c r="NV38" s="47">
        <v>2.0087086000000001E-2</v>
      </c>
      <c r="NW38" s="47">
        <v>2.9586016999999999E-2</v>
      </c>
      <c r="NX38" s="47">
        <v>4.1785485999999997E-2</v>
      </c>
      <c r="NY38" s="47">
        <v>5.6574541999999998E-2</v>
      </c>
      <c r="NZ38" s="47">
        <v>7.2822639999999994E-2</v>
      </c>
      <c r="OA38" s="47">
        <v>9.0260339999999994E-2</v>
      </c>
      <c r="OB38" s="47">
        <v>0.107798986</v>
      </c>
      <c r="OC38" s="47">
        <v>0.12295536999999999</v>
      </c>
      <c r="OD38" s="47">
        <v>0.13514994</v>
      </c>
      <c r="OE38" s="47">
        <v>0.14343457000000001</v>
      </c>
      <c r="OF38" s="47">
        <v>0.14684537</v>
      </c>
      <c r="OG38" s="47">
        <v>0.14477475000000001</v>
      </c>
      <c r="OH38" s="47">
        <v>0.1374021</v>
      </c>
      <c r="OI38" s="47">
        <v>0.12578524999999999</v>
      </c>
      <c r="OJ38" s="47">
        <v>0.111255065</v>
      </c>
      <c r="OK38" s="47">
        <v>9.5061064000000001E-2</v>
      </c>
      <c r="OL38" s="47">
        <v>7.6606795000000005E-2</v>
      </c>
      <c r="OM38" s="47">
        <v>6.1083316999999998E-2</v>
      </c>
      <c r="ON38" s="47">
        <v>4.6981953E-2</v>
      </c>
      <c r="OO38" s="47">
        <v>3.5232487999999999E-2</v>
      </c>
      <c r="OP38" s="47">
        <v>2.5071110000000001E-2</v>
      </c>
      <c r="OQ38" s="47">
        <v>1.7946400000000001E-2</v>
      </c>
      <c r="OR38" s="47">
        <v>1.2489497E-2</v>
      </c>
      <c r="OS38" s="47">
        <v>8.4611349999999998E-3</v>
      </c>
      <c r="OT38" s="47">
        <v>5.6028509999999998E-3</v>
      </c>
      <c r="OU38" s="47">
        <v>3.6414028E-3</v>
      </c>
      <c r="OV38" s="47">
        <v>2.3728161999999999E-3</v>
      </c>
      <c r="OW38" s="47">
        <v>1.5392225E-3</v>
      </c>
      <c r="OX38" s="47">
        <v>9.6399745000000001E-4</v>
      </c>
      <c r="OY38" s="47">
        <v>5.9255810000000001E-4</v>
      </c>
      <c r="OZ38" s="47">
        <v>3.6562120000000002E-4</v>
      </c>
      <c r="PA38" s="47">
        <v>2.4734559999999999E-4</v>
      </c>
      <c r="PB38" s="47">
        <v>1.4168845E-5</v>
      </c>
      <c r="PC38" s="47">
        <v>2.916535E-5</v>
      </c>
      <c r="PD38" s="47">
        <v>5.9311816999999997E-5</v>
      </c>
      <c r="PE38" s="47">
        <v>1.1889173999999999E-4</v>
      </c>
      <c r="PF38" s="47">
        <v>2.3432303E-4</v>
      </c>
      <c r="PG38" s="47">
        <v>4.5220554000000002E-4</v>
      </c>
      <c r="PH38" s="47">
        <v>8.4835203999999997E-4</v>
      </c>
      <c r="PI38" s="47">
        <v>1.5249656000000001E-3</v>
      </c>
      <c r="PJ38" s="47">
        <v>2.7165825000000001E-3</v>
      </c>
      <c r="PK38" s="47">
        <v>4.7813355999999996E-3</v>
      </c>
      <c r="PL38" s="47">
        <v>7.9456319999999993E-3</v>
      </c>
      <c r="PM38" s="47">
        <v>1.3498913499999999E-2</v>
      </c>
      <c r="PN38" s="47">
        <v>2.2561985999999999E-2</v>
      </c>
      <c r="PO38" s="47">
        <v>3.6460699999999999E-2</v>
      </c>
      <c r="PP38" s="47">
        <v>5.6481745E-2</v>
      </c>
      <c r="PQ38" s="47">
        <v>8.3355810000000002E-2</v>
      </c>
      <c r="PR38" s="47">
        <v>0.11680488</v>
      </c>
      <c r="PS38" s="47">
        <v>0.15630231999999999</v>
      </c>
      <c r="PT38" s="47">
        <v>0.20000644000000001</v>
      </c>
      <c r="PU38" s="47">
        <v>0.24661337999999999</v>
      </c>
      <c r="PV38" s="47">
        <v>0.29188513999999999</v>
      </c>
      <c r="PW38" s="47">
        <v>0.33158880000000002</v>
      </c>
      <c r="PX38" s="47">
        <v>0.36193985000000001</v>
      </c>
      <c r="PY38" s="47">
        <v>0.3799342</v>
      </c>
      <c r="PZ38" s="47">
        <v>0.38373279999999999</v>
      </c>
      <c r="QA38" s="47">
        <v>0.37377948</v>
      </c>
      <c r="QB38" s="47">
        <v>0.35060498000000001</v>
      </c>
      <c r="QC38" s="47">
        <v>0.31722610000000001</v>
      </c>
      <c r="QD38" s="47">
        <v>0.27693151999999999</v>
      </c>
      <c r="QE38" s="47">
        <v>0.23330808</v>
      </c>
      <c r="QF38" s="47">
        <v>0.1912944</v>
      </c>
      <c r="QG38" s="47">
        <v>0.15193458000000001</v>
      </c>
      <c r="QH38" s="47">
        <v>0.11344756</v>
      </c>
      <c r="QI38" s="47">
        <v>8.2109860000000007E-2</v>
      </c>
      <c r="QJ38" s="47">
        <v>5.7888112999999998E-2</v>
      </c>
      <c r="QK38" s="47">
        <v>4.0255494000000003E-2</v>
      </c>
      <c r="QL38" s="47">
        <v>2.7435952999999999E-2</v>
      </c>
      <c r="QM38" s="47">
        <v>1.8308613000000001E-2</v>
      </c>
      <c r="QN38" s="47">
        <v>1.1952287000000001E-2</v>
      </c>
      <c r="QO38" s="47">
        <v>7.6359994999999998E-3</v>
      </c>
      <c r="QP38" s="47">
        <v>4.8143007000000003E-3</v>
      </c>
      <c r="QQ38" s="47">
        <v>3.1484535E-3</v>
      </c>
      <c r="QR38" s="47">
        <v>1.9414530000000001E-3</v>
      </c>
      <c r="QS38" s="47">
        <v>1.1882297000000001E-3</v>
      </c>
      <c r="QT38" s="47">
        <v>7.3072675000000005E-4</v>
      </c>
      <c r="QU38" s="47">
        <v>4.9599883000000003E-4</v>
      </c>
      <c r="QV38" s="47">
        <v>2.8563042999999998E-5</v>
      </c>
      <c r="QW38" s="47">
        <v>5.9377050000000001E-5</v>
      </c>
      <c r="QX38" s="47">
        <v>1.2296693000000001E-4</v>
      </c>
      <c r="QY38" s="47">
        <v>2.525723E-4</v>
      </c>
      <c r="QZ38" s="47">
        <v>5.1327462999999995E-4</v>
      </c>
      <c r="RA38" s="47">
        <v>1.0290259999999999E-3</v>
      </c>
      <c r="RB38" s="47">
        <v>2.0239383E-3</v>
      </c>
      <c r="RC38" s="47">
        <v>3.2606367000000002E-3</v>
      </c>
      <c r="RD38" s="47">
        <v>5.8394889999999998E-3</v>
      </c>
      <c r="RE38" s="47">
        <v>1.1040876E-2</v>
      </c>
      <c r="RF38" s="47">
        <v>1.9457869999999999E-2</v>
      </c>
      <c r="RG38" s="47">
        <v>3.4422300000000003E-2</v>
      </c>
      <c r="RH38" s="47">
        <v>5.9014509999999999E-2</v>
      </c>
      <c r="RI38" s="47">
        <v>9.6211080000000004E-2</v>
      </c>
      <c r="RJ38" s="47">
        <v>0.14875743999999999</v>
      </c>
      <c r="RK38" s="47">
        <v>0.21701422000000001</v>
      </c>
      <c r="RL38" s="47">
        <v>0.30626845000000003</v>
      </c>
      <c r="RM38" s="47">
        <v>0.41386557000000002</v>
      </c>
      <c r="RN38" s="47">
        <v>0.53155993999999995</v>
      </c>
      <c r="RO38" s="47">
        <v>0.65089430000000004</v>
      </c>
      <c r="RP38" s="47">
        <v>0.76056915999999997</v>
      </c>
      <c r="RQ38" s="47">
        <v>0.85012995999999996</v>
      </c>
      <c r="RR38" s="47">
        <v>0.91154515999999997</v>
      </c>
      <c r="RS38" s="47">
        <v>0.94010349999999998</v>
      </c>
      <c r="RT38" s="47">
        <v>0.93234044000000005</v>
      </c>
      <c r="RU38" s="47">
        <v>0.89277740000000005</v>
      </c>
      <c r="RV38" s="47">
        <v>0.8240904</v>
      </c>
      <c r="RW38" s="47">
        <v>0.73422109999999996</v>
      </c>
      <c r="RX38" s="47">
        <v>0.63167229999999996</v>
      </c>
      <c r="RY38" s="47">
        <v>0.52526355000000002</v>
      </c>
      <c r="RZ38" s="47">
        <v>0.42525395999999999</v>
      </c>
      <c r="SA38" s="47">
        <v>0.33341672999999999</v>
      </c>
      <c r="SB38" s="47">
        <v>0.24722989000000001</v>
      </c>
      <c r="SC38" s="47">
        <v>0.17897183</v>
      </c>
      <c r="SD38" s="47">
        <v>0.12676067999999999</v>
      </c>
      <c r="SE38" s="47">
        <v>8.5481130000000002E-2</v>
      </c>
      <c r="SF38" s="47">
        <v>5.5907810000000002E-2</v>
      </c>
      <c r="SG38" s="47">
        <v>3.6454245000000003E-2</v>
      </c>
      <c r="SH38" s="47">
        <v>2.3467044999999999E-2</v>
      </c>
      <c r="SI38" s="47">
        <v>1.4821325999999999E-2</v>
      </c>
      <c r="SJ38" s="47">
        <v>9.1807264999999999E-3</v>
      </c>
      <c r="SK38" s="47">
        <v>5.6154393000000004E-3</v>
      </c>
      <c r="SL38" s="47">
        <v>3.4563427000000001E-3</v>
      </c>
      <c r="SM38" s="47">
        <v>2.1588103999999999E-3</v>
      </c>
      <c r="SN38" s="47">
        <v>1.3240512E-3</v>
      </c>
      <c r="SO38" s="47">
        <v>8.5859230000000003E-4</v>
      </c>
      <c r="SP38" s="47">
        <v>5.2117623E-5</v>
      </c>
      <c r="SQ38" s="47">
        <v>1.0936726E-4</v>
      </c>
      <c r="SR38" s="47">
        <v>2.3064413000000001E-4</v>
      </c>
      <c r="SS38" s="47">
        <v>4.8624383999999998E-4</v>
      </c>
      <c r="ST38" s="47">
        <v>1.0253148000000001E-3</v>
      </c>
      <c r="SU38" s="47">
        <v>2.1719420000000001E-3</v>
      </c>
      <c r="SV38" s="47">
        <v>3.5935512E-3</v>
      </c>
      <c r="SW38" s="47">
        <v>6.5538417999999998E-3</v>
      </c>
      <c r="SX38" s="47">
        <v>1.2593237E-2</v>
      </c>
      <c r="SY38" s="47">
        <v>2.4243178000000001E-2</v>
      </c>
      <c r="SZ38" s="47">
        <v>4.5664214000000002E-2</v>
      </c>
      <c r="TA38" s="47">
        <v>8.3485370000000003E-2</v>
      </c>
      <c r="TB38" s="47">
        <v>0.14618927000000001</v>
      </c>
      <c r="TC38" s="47">
        <v>0.24726472999999999</v>
      </c>
      <c r="TD38" s="47">
        <v>0.37768744999999998</v>
      </c>
      <c r="TE38" s="47">
        <v>0.56642009999999998</v>
      </c>
      <c r="TF38" s="47">
        <v>0.80395550000000005</v>
      </c>
      <c r="TG38" s="47">
        <v>1.0753341000000001</v>
      </c>
      <c r="TH38" s="47">
        <v>1.3638728</v>
      </c>
      <c r="TI38" s="47">
        <v>1.6442635000000001</v>
      </c>
      <c r="TJ38" s="47">
        <v>1.8776712</v>
      </c>
      <c r="TK38" s="47">
        <v>2.0438466000000002</v>
      </c>
      <c r="TL38" s="47">
        <v>2.1335896999999999</v>
      </c>
      <c r="TM38" s="47">
        <v>2.1446793</v>
      </c>
      <c r="TN38" s="47">
        <v>2.07986</v>
      </c>
      <c r="TO38" s="47">
        <v>1.9481401</v>
      </c>
      <c r="TP38" s="47">
        <v>1.7626265999999999</v>
      </c>
      <c r="TQ38" s="47">
        <v>1.5418297999999999</v>
      </c>
      <c r="TR38" s="47">
        <v>1.3052223999999999</v>
      </c>
      <c r="TS38" s="47">
        <v>1.0702001000000001</v>
      </c>
      <c r="TT38" s="47">
        <v>0.85099860000000005</v>
      </c>
      <c r="TU38" s="47">
        <v>0.65517133000000005</v>
      </c>
      <c r="TV38" s="47">
        <v>0.48365747999999997</v>
      </c>
      <c r="TW38" s="47">
        <v>0.34757292000000001</v>
      </c>
      <c r="TX38" s="47">
        <v>0.24341045</v>
      </c>
      <c r="TY38" s="47">
        <v>0.16487615999999999</v>
      </c>
      <c r="TZ38" s="47">
        <v>0.10624422</v>
      </c>
      <c r="UA38" s="47">
        <v>6.6720180000000004E-2</v>
      </c>
      <c r="UB38" s="47">
        <v>4.1976317999999999E-2</v>
      </c>
      <c r="UC38" s="47">
        <v>2.6153606999999999E-2</v>
      </c>
      <c r="UD38" s="47">
        <v>1.6014704000000001E-2</v>
      </c>
      <c r="UE38" s="47">
        <v>9.6358490000000002E-3</v>
      </c>
      <c r="UF38" s="47">
        <v>5.7552539999999996E-3</v>
      </c>
      <c r="UG38" s="47">
        <v>3.6023213E-3</v>
      </c>
      <c r="UH38" s="47">
        <v>2.1972532999999998E-3</v>
      </c>
      <c r="UI38" s="47">
        <v>1.4503717E-3</v>
      </c>
      <c r="UJ38" s="47">
        <v>8.4368109999999997E-5</v>
      </c>
      <c r="UK38" s="47">
        <v>1.7787441999999999E-4</v>
      </c>
      <c r="UL38" s="47">
        <v>3.7865364E-4</v>
      </c>
      <c r="UM38" s="47">
        <v>8.0726395000000001E-4</v>
      </c>
      <c r="UN38" s="47">
        <v>1.7233079E-3</v>
      </c>
      <c r="UO38" s="47">
        <v>3.7126818000000001E-3</v>
      </c>
      <c r="UP38" s="47">
        <v>6.4353120000000003E-3</v>
      </c>
      <c r="UQ38" s="47">
        <v>1.2686634E-2</v>
      </c>
      <c r="UR38" s="47">
        <v>2.5724608E-2</v>
      </c>
      <c r="US38" s="47">
        <v>5.1826008E-2</v>
      </c>
      <c r="UT38" s="47">
        <v>0.10228342999999999</v>
      </c>
      <c r="UU38" s="47">
        <v>0.19365607000000001</v>
      </c>
      <c r="UV38" s="47">
        <v>0.34356225000000001</v>
      </c>
      <c r="UW38" s="47">
        <v>0.57881020000000005</v>
      </c>
      <c r="UX38" s="47">
        <v>0.95368414999999995</v>
      </c>
      <c r="UY38" s="47">
        <v>1.474512</v>
      </c>
      <c r="UZ38" s="47">
        <v>2.1098792999999998</v>
      </c>
      <c r="VA38" s="47">
        <v>2.7867095000000002</v>
      </c>
      <c r="VB38" s="47">
        <v>3.4119616000000001</v>
      </c>
      <c r="VC38" s="47">
        <v>3.9362689999999998</v>
      </c>
      <c r="VD38" s="47">
        <v>4.3124905</v>
      </c>
      <c r="VE38" s="47">
        <v>4.5250645</v>
      </c>
      <c r="VF38" s="47">
        <v>4.5573106000000001</v>
      </c>
      <c r="VG38" s="47">
        <v>4.4317956000000001</v>
      </c>
      <c r="VH38" s="47">
        <v>4.1750354999999999</v>
      </c>
      <c r="VI38" s="47">
        <v>3.8099837000000001</v>
      </c>
      <c r="VJ38" s="47">
        <v>3.367677</v>
      </c>
      <c r="VK38" s="47">
        <v>2.8843675000000002</v>
      </c>
      <c r="VL38" s="47">
        <v>2.3964853000000002</v>
      </c>
      <c r="VM38" s="47">
        <v>1.932193</v>
      </c>
      <c r="VN38" s="47">
        <v>1.5126151000000001</v>
      </c>
      <c r="VO38" s="47">
        <v>1.1500554000000001</v>
      </c>
      <c r="VP38" s="47">
        <v>0.84670805999999998</v>
      </c>
      <c r="VQ38" s="47">
        <v>0.59892429999999997</v>
      </c>
      <c r="VR38" s="47">
        <v>0.41283005</v>
      </c>
      <c r="VS38" s="47">
        <v>0.27791482000000001</v>
      </c>
      <c r="VT38" s="47">
        <v>0.18122435000000001</v>
      </c>
      <c r="VU38" s="47">
        <v>0.11243806000000001</v>
      </c>
      <c r="VV38" s="47">
        <v>6.8139160000000004E-2</v>
      </c>
      <c r="VW38" s="47">
        <v>4.1529898000000003E-2</v>
      </c>
      <c r="VX38" s="47">
        <v>2.5123566E-2</v>
      </c>
      <c r="VY38" s="47">
        <v>1.4963967E-2</v>
      </c>
      <c r="VZ38" s="47">
        <v>8.7996610000000003E-3</v>
      </c>
      <c r="WA38" s="47">
        <v>5.1898889999999996E-3</v>
      </c>
      <c r="WB38" s="47">
        <v>3.2241094999999999E-3</v>
      </c>
      <c r="WC38" s="47">
        <v>2.0889677E-3</v>
      </c>
      <c r="WD38" s="47">
        <v>1.1981223E-4</v>
      </c>
      <c r="WE38" s="47">
        <v>2.5278289999999999E-4</v>
      </c>
      <c r="WF38" s="47">
        <v>5.3865930000000003E-4</v>
      </c>
      <c r="WG38" s="47">
        <v>1.1438914000000001E-3</v>
      </c>
      <c r="WH38" s="47">
        <v>2.400293E-3</v>
      </c>
      <c r="WI38" s="47">
        <v>4.9273535000000004E-3</v>
      </c>
      <c r="WJ38" s="47">
        <v>1.0407227E-2</v>
      </c>
      <c r="WK38" s="47">
        <v>2.2730969E-2</v>
      </c>
      <c r="WL38" s="47">
        <v>4.8937990000000001E-2</v>
      </c>
      <c r="WM38" s="47">
        <v>0.10089905</v>
      </c>
      <c r="WN38" s="47">
        <v>0.20787781</v>
      </c>
      <c r="WO38" s="47">
        <v>0.40280371999999998</v>
      </c>
      <c r="WP38" s="47">
        <v>0.74203969999999997</v>
      </c>
      <c r="WQ38" s="47">
        <v>1.3706415000000001</v>
      </c>
      <c r="WR38" s="47">
        <v>2.4335268000000001</v>
      </c>
      <c r="WS38" s="47">
        <v>3.9803370999999999</v>
      </c>
      <c r="WT38" s="47">
        <v>5.6680292999999997</v>
      </c>
      <c r="WU38" s="47">
        <v>7.0876564999999996</v>
      </c>
      <c r="WV38" s="47">
        <v>8.1287599999999998</v>
      </c>
      <c r="WW38" s="47">
        <v>8.7344799999999996</v>
      </c>
      <c r="WX38" s="47">
        <v>9.0144614999999995</v>
      </c>
      <c r="WY38" s="47">
        <v>8.9462659999999996</v>
      </c>
      <c r="WZ38" s="47">
        <v>8.6061519999999998</v>
      </c>
      <c r="XA38" s="47">
        <v>8.0569515000000003</v>
      </c>
      <c r="XB38" s="47">
        <v>7.3371325000000001</v>
      </c>
      <c r="XC38" s="47">
        <v>6.4996559999999999</v>
      </c>
      <c r="XD38" s="47">
        <v>5.5996212999999999</v>
      </c>
      <c r="XE38" s="47">
        <v>4.6957820000000003</v>
      </c>
      <c r="XF38" s="47">
        <v>3.8327187999999999</v>
      </c>
      <c r="XG38" s="47">
        <v>3.0411855999999999</v>
      </c>
      <c r="XH38" s="47">
        <v>2.3448603000000001</v>
      </c>
      <c r="XI38" s="47">
        <v>1.7582757</v>
      </c>
      <c r="XJ38" s="47">
        <v>1.2834585000000001</v>
      </c>
      <c r="XK38" s="47">
        <v>0.90815126999999995</v>
      </c>
      <c r="XL38" s="47">
        <v>0.61698149999999996</v>
      </c>
      <c r="XM38" s="47">
        <v>0.40944454000000002</v>
      </c>
      <c r="XN38" s="47">
        <v>0.26596632999999997</v>
      </c>
      <c r="XO38" s="47">
        <v>0.16743739999999999</v>
      </c>
      <c r="XP38" s="47">
        <v>0.10045268</v>
      </c>
      <c r="XQ38" s="47">
        <v>5.9154640000000001E-2</v>
      </c>
      <c r="XR38" s="47">
        <v>3.5175647999999997E-2</v>
      </c>
      <c r="XS38" s="47">
        <v>2.0771609999999999E-2</v>
      </c>
      <c r="XT38" s="47">
        <v>1.2105925999999999E-2</v>
      </c>
      <c r="XU38" s="47">
        <v>7.0526399999999998E-3</v>
      </c>
      <c r="XV38" s="47">
        <v>4.4330693999999997E-3</v>
      </c>
      <c r="XW38" s="47">
        <v>2.8120463E-3</v>
      </c>
      <c r="XX38" s="47">
        <v>1.5020535999999999E-4</v>
      </c>
      <c r="XY38" s="47">
        <v>3.1852109999999997E-4</v>
      </c>
      <c r="XZ38" s="47">
        <v>6.8482139999999998E-4</v>
      </c>
      <c r="YA38" s="47">
        <v>1.4709924999999999E-3</v>
      </c>
      <c r="YB38" s="47">
        <v>3.1312433999999998E-3</v>
      </c>
      <c r="YC38" s="47">
        <v>6.5640993E-3</v>
      </c>
      <c r="YD38" s="47">
        <v>1.4523347000000001E-2</v>
      </c>
      <c r="YE38" s="47">
        <v>3.3317430000000002E-2</v>
      </c>
      <c r="YF38" s="47">
        <v>7.7043526000000001E-2</v>
      </c>
      <c r="YG38" s="47">
        <v>0.17585017</v>
      </c>
      <c r="YH38" s="47">
        <v>0.38259512000000001</v>
      </c>
      <c r="YI38" s="47">
        <v>0.76123505999999996</v>
      </c>
      <c r="YJ38" s="47">
        <v>1.521331</v>
      </c>
      <c r="YK38" s="47">
        <v>3.1466880000000002</v>
      </c>
      <c r="YL38" s="47">
        <v>6.3865590000000001</v>
      </c>
      <c r="YM38" s="47">
        <v>11.825073</v>
      </c>
      <c r="YN38" s="47">
        <v>15.862552000000001</v>
      </c>
      <c r="YO38" s="47">
        <v>17.341604</v>
      </c>
      <c r="YP38" s="47">
        <v>17.47231</v>
      </c>
      <c r="YQ38" s="47">
        <v>16.977346000000001</v>
      </c>
      <c r="YR38" s="47">
        <v>16.114647000000001</v>
      </c>
      <c r="YS38" s="47">
        <v>14.963099</v>
      </c>
      <c r="YT38" s="47">
        <v>13.685278</v>
      </c>
      <c r="YU38" s="47">
        <v>12.281483</v>
      </c>
      <c r="YV38" s="47">
        <v>10.797347</v>
      </c>
      <c r="YW38" s="47">
        <v>9.2976120000000009</v>
      </c>
      <c r="YX38" s="47">
        <v>7.8314433000000001</v>
      </c>
      <c r="YY38" s="47">
        <v>6.4487990000000002</v>
      </c>
      <c r="YZ38" s="47">
        <v>5.1898384000000002</v>
      </c>
      <c r="ZA38" s="47">
        <v>4.0675819999999998</v>
      </c>
      <c r="ZB38" s="47">
        <v>3.0978563000000001</v>
      </c>
      <c r="ZC38" s="47">
        <v>2.298254</v>
      </c>
      <c r="ZD38" s="47">
        <v>1.6629419999999999</v>
      </c>
      <c r="ZE38" s="47">
        <v>1.1682304999999999</v>
      </c>
      <c r="ZF38" s="47">
        <v>0.79498254999999995</v>
      </c>
      <c r="ZG38" s="47">
        <v>0.52611034999999995</v>
      </c>
      <c r="ZH38" s="47">
        <v>0.33815107</v>
      </c>
      <c r="ZI38" s="47">
        <v>0.21075695999999999</v>
      </c>
      <c r="ZJ38" s="47">
        <v>0.12545970000000001</v>
      </c>
      <c r="ZK38" s="47">
        <v>7.3355400000000001E-2</v>
      </c>
      <c r="ZL38" s="47">
        <v>4.3352096999999999E-2</v>
      </c>
      <c r="ZM38" s="47">
        <v>2.5490810999999999E-2</v>
      </c>
      <c r="ZN38" s="47">
        <v>1.4816094E-2</v>
      </c>
      <c r="ZO38" s="47">
        <v>8.6117829999999996E-3</v>
      </c>
      <c r="ZP38" s="47">
        <v>5.3947709999999996E-3</v>
      </c>
      <c r="ZQ38" s="47">
        <v>3.5554801999999998E-3</v>
      </c>
      <c r="ZR38" s="47">
        <v>1.6275248000000001E-4</v>
      </c>
      <c r="ZS38" s="47">
        <v>3.4622314999999999E-4</v>
      </c>
      <c r="ZT38" s="47">
        <v>7.4847520000000003E-4</v>
      </c>
      <c r="ZU38" s="47">
        <v>1.6199003E-3</v>
      </c>
      <c r="ZV38" s="47">
        <v>3.4838207000000001E-3</v>
      </c>
      <c r="ZW38" s="47">
        <v>7.4129469999999996E-3</v>
      </c>
      <c r="ZX38" s="47">
        <v>1.6757722999999999E-2</v>
      </c>
      <c r="ZY38" s="47">
        <v>3.9486680000000003E-2</v>
      </c>
      <c r="ZZ38" s="47">
        <v>9.4479515999999999E-2</v>
      </c>
      <c r="AAA38" s="47">
        <v>0.22527612999999999</v>
      </c>
      <c r="AAB38" s="47">
        <v>0.51703860000000001</v>
      </c>
      <c r="AAC38" s="47">
        <v>1.1062715999999999</v>
      </c>
      <c r="AAD38" s="47">
        <v>2.4779230000000001</v>
      </c>
      <c r="AAE38" s="47">
        <v>6.1334147000000003</v>
      </c>
      <c r="AAF38" s="47">
        <v>16.312885000000001</v>
      </c>
      <c r="AAG38" s="47">
        <v>46.457782999999999</v>
      </c>
      <c r="AAH38" s="47">
        <v>44.070971999999998</v>
      </c>
      <c r="AAI38" s="47">
        <v>34.490025000000003</v>
      </c>
      <c r="AAJ38" s="47">
        <v>28.870159999999998</v>
      </c>
      <c r="AAK38" s="47">
        <v>24.700167</v>
      </c>
      <c r="AAL38" s="47">
        <v>21.628847</v>
      </c>
      <c r="AAM38" s="47">
        <v>19.014354999999998</v>
      </c>
      <c r="AAN38" s="47">
        <v>16.716674999999999</v>
      </c>
      <c r="AAO38" s="47">
        <v>14.566941999999999</v>
      </c>
      <c r="AAP38" s="47">
        <v>12.515902499999999</v>
      </c>
      <c r="AAQ38" s="47">
        <v>10.603001000000001</v>
      </c>
      <c r="AAR38" s="47">
        <v>8.8115269999999999</v>
      </c>
      <c r="AAS38" s="47">
        <v>7.1941031999999998</v>
      </c>
      <c r="AAT38" s="47">
        <v>5.7863692999999996</v>
      </c>
      <c r="AAU38" s="47">
        <v>4.5180372999999996</v>
      </c>
      <c r="AAV38" s="47">
        <v>3.4129505</v>
      </c>
      <c r="AAW38" s="47">
        <v>2.5137637000000002</v>
      </c>
      <c r="AAX38" s="47">
        <v>1.814727</v>
      </c>
      <c r="AAY38" s="47">
        <v>1.2743521</v>
      </c>
      <c r="AAZ38" s="47">
        <v>0.86633199999999999</v>
      </c>
      <c r="ABA38" s="47">
        <v>0.57200519999999999</v>
      </c>
      <c r="ABB38" s="47">
        <v>0.36655724000000001</v>
      </c>
      <c r="ABC38" s="47">
        <v>0.22783697</v>
      </c>
      <c r="ABD38" s="47">
        <v>0.13528567999999999</v>
      </c>
      <c r="ABE38" s="47">
        <v>7.8924893999999995E-2</v>
      </c>
      <c r="ABF38" s="47">
        <v>4.6543617000000002E-2</v>
      </c>
      <c r="ABG38" s="47">
        <v>2.730289E-2</v>
      </c>
      <c r="ABH38" s="47">
        <v>1.5850382E-2</v>
      </c>
      <c r="ABI38" s="47">
        <v>9.2142760000000004E-3</v>
      </c>
      <c r="ABJ38" s="47">
        <v>5.7381680000000001E-3</v>
      </c>
      <c r="ABK38" s="47">
        <v>3.7686086999999999E-3</v>
      </c>
      <c r="ABL38" s="47">
        <v>1.5020387999999999E-4</v>
      </c>
      <c r="ABM38" s="47">
        <v>3.185183E-4</v>
      </c>
      <c r="ABN38" s="47">
        <v>6.8481604000000004E-4</v>
      </c>
      <c r="ABO38" s="47">
        <v>1.4709826E-3</v>
      </c>
      <c r="ABP38" s="47">
        <v>3.1312262E-3</v>
      </c>
      <c r="ABQ38" s="47">
        <v>6.5640736999999999E-3</v>
      </c>
      <c r="ABR38" s="47">
        <v>1.4523319E-2</v>
      </c>
      <c r="ABS38" s="47">
        <v>3.331742E-2</v>
      </c>
      <c r="ABT38" s="47">
        <v>7.7043570000000006E-2</v>
      </c>
      <c r="ABU38" s="47">
        <v>0.17585039</v>
      </c>
      <c r="ABV38" s="47">
        <v>0.38259549999999998</v>
      </c>
      <c r="ABW38" s="47">
        <v>0.76123536000000003</v>
      </c>
      <c r="ABX38" s="47">
        <v>1.5213306</v>
      </c>
      <c r="ABY38" s="47">
        <v>3.1466865999999998</v>
      </c>
      <c r="ABZ38" s="47">
        <v>6.3865569999999998</v>
      </c>
      <c r="ACA38" s="47">
        <v>11.825072</v>
      </c>
      <c r="ACB38" s="47">
        <v>15.862555499999999</v>
      </c>
      <c r="ACC38" s="47">
        <v>17.341605999999999</v>
      </c>
      <c r="ACD38" s="47">
        <v>17.472311000000001</v>
      </c>
      <c r="ACE38" s="47">
        <v>16.977350000000001</v>
      </c>
      <c r="ACF38" s="47">
        <v>16.114647000000001</v>
      </c>
      <c r="ACG38" s="47">
        <v>14.963100000000001</v>
      </c>
      <c r="ACH38" s="47">
        <v>13.685280000000001</v>
      </c>
      <c r="ACI38" s="47">
        <v>12.281485999999999</v>
      </c>
      <c r="ACJ38" s="47">
        <v>10.797351000000001</v>
      </c>
      <c r="ACK38" s="47">
        <v>9.2976159999999997</v>
      </c>
      <c r="ACL38" s="47">
        <v>7.8314456999999997</v>
      </c>
      <c r="ACM38" s="47">
        <v>6.4488006000000002</v>
      </c>
      <c r="ACN38" s="47">
        <v>5.1898403000000002</v>
      </c>
      <c r="ACO38" s="47">
        <v>4.0675825999999997</v>
      </c>
      <c r="ACP38" s="47">
        <v>3.0978563000000001</v>
      </c>
      <c r="ACQ38" s="47">
        <v>2.2982534999999999</v>
      </c>
      <c r="ACR38" s="47">
        <v>1.6629418</v>
      </c>
      <c r="ACS38" s="47">
        <v>1.1682304999999999</v>
      </c>
      <c r="ACT38" s="47">
        <v>0.79498270000000004</v>
      </c>
      <c r="ACU38" s="47">
        <v>0.52611059999999998</v>
      </c>
      <c r="ACV38" s="47">
        <v>0.33815128</v>
      </c>
      <c r="ACW38" s="47">
        <v>0.21075720000000001</v>
      </c>
      <c r="ACX38" s="47">
        <v>0.12545982</v>
      </c>
      <c r="ACY38" s="47">
        <v>7.3355519999999994E-2</v>
      </c>
      <c r="ACZ38" s="47">
        <v>4.3352300000000003E-2</v>
      </c>
      <c r="ADA38" s="47">
        <v>2.5491247000000002E-2</v>
      </c>
      <c r="ADB38" s="47">
        <v>1.4817103999999999E-2</v>
      </c>
      <c r="ADC38" s="47">
        <v>8.613173E-3</v>
      </c>
      <c r="ADD38" s="47">
        <v>5.3896539999999998E-3</v>
      </c>
      <c r="ADE38" s="47">
        <v>3.4975363E-3</v>
      </c>
      <c r="ADF38" s="47">
        <v>1.1980889399999999E-4</v>
      </c>
      <c r="ADG38" s="47">
        <v>2.5277642999999998E-4</v>
      </c>
      <c r="ADH38" s="47">
        <v>5.3864690000000003E-4</v>
      </c>
      <c r="ADI38" s="47">
        <v>1.1438672999999999E-3</v>
      </c>
      <c r="ADJ38" s="47">
        <v>2.400246E-3</v>
      </c>
      <c r="ADK38" s="47">
        <v>4.9272626999999998E-3</v>
      </c>
      <c r="ADL38" s="47">
        <v>1.0407048E-2</v>
      </c>
      <c r="ADM38" s="47">
        <v>2.2730614999999999E-2</v>
      </c>
      <c r="ADN38" s="47">
        <v>4.8937346999999999E-2</v>
      </c>
      <c r="ADO38" s="47">
        <v>0.10089799000000001</v>
      </c>
      <c r="ADP38" s="47">
        <v>0.20787634999999999</v>
      </c>
      <c r="ADQ38" s="47">
        <v>0.40280217000000001</v>
      </c>
      <c r="ADR38" s="47">
        <v>0.74203885000000003</v>
      </c>
      <c r="ADS38" s="47">
        <v>1.3706408000000001</v>
      </c>
      <c r="ADT38" s="47">
        <v>2.4335265000000001</v>
      </c>
      <c r="ADU38" s="47">
        <v>3.9803378999999999</v>
      </c>
      <c r="ADV38" s="47">
        <v>5.6680320000000002</v>
      </c>
      <c r="ADW38" s="47">
        <v>7.0876609999999998</v>
      </c>
      <c r="ADX38" s="47">
        <v>8.128762</v>
      </c>
      <c r="ADY38" s="47">
        <v>8.7344849999999994</v>
      </c>
      <c r="ADZ38" s="47">
        <v>9.0144629999999992</v>
      </c>
      <c r="AEA38" s="47">
        <v>8.9462700000000002</v>
      </c>
      <c r="AEB38" s="47">
        <v>8.6061540000000001</v>
      </c>
      <c r="AEC38" s="47">
        <v>8.056953</v>
      </c>
      <c r="AED38" s="47">
        <v>7.337135</v>
      </c>
      <c r="AEE38" s="47">
        <v>6.4996575999999999</v>
      </c>
      <c r="AEF38" s="47">
        <v>5.5996227000000003</v>
      </c>
      <c r="AEG38" s="47">
        <v>4.6957829999999996</v>
      </c>
      <c r="AEH38" s="47">
        <v>3.8327198</v>
      </c>
      <c r="AEI38" s="47">
        <v>3.0411860000000002</v>
      </c>
      <c r="AEJ38" s="47">
        <v>2.3448608000000002</v>
      </c>
      <c r="AEK38" s="47">
        <v>1.7582766999999999</v>
      </c>
      <c r="AEL38" s="47">
        <v>1.2834589999999999</v>
      </c>
      <c r="AEM38" s="47">
        <v>0.90815186999999997</v>
      </c>
      <c r="AEN38" s="47">
        <v>0.61698200000000003</v>
      </c>
      <c r="AEO38" s="47">
        <v>0.409445</v>
      </c>
      <c r="AEP38" s="47">
        <v>0.2659667</v>
      </c>
      <c r="AEQ38" s="47">
        <v>0.16743767000000001</v>
      </c>
      <c r="AER38" s="47">
        <v>0.10045287999999999</v>
      </c>
      <c r="AES38" s="47">
        <v>5.9154835000000003E-2</v>
      </c>
      <c r="AET38" s="47">
        <v>3.5175940000000003E-2</v>
      </c>
      <c r="AEU38" s="47">
        <v>2.0772302999999999E-2</v>
      </c>
      <c r="AEV38" s="47">
        <v>1.21080475E-2</v>
      </c>
      <c r="AEW38" s="47">
        <v>7.0596816999999997E-3</v>
      </c>
      <c r="AEX38" s="47">
        <v>4.4578941999999996E-3</v>
      </c>
      <c r="AEY38" s="47">
        <v>2.9148548E-3</v>
      </c>
      <c r="AEZ38" s="47">
        <v>8.4362284000000007E-5</v>
      </c>
      <c r="AFA38" s="47">
        <v>1.778637E-4</v>
      </c>
      <c r="AFB38" s="47">
        <v>3.7863478000000001E-4</v>
      </c>
      <c r="AFC38" s="47">
        <v>8.0723275E-4</v>
      </c>
      <c r="AFD38" s="47">
        <v>1.7232604E-3</v>
      </c>
      <c r="AFE38" s="47">
        <v>3.7126194E-3</v>
      </c>
      <c r="AFF38" s="47">
        <v>6.4352580000000001E-3</v>
      </c>
      <c r="AFG38" s="47">
        <v>1.2686634E-2</v>
      </c>
      <c r="AFH38" s="47">
        <v>2.5724705E-2</v>
      </c>
      <c r="AFI38" s="47">
        <v>5.1826127E-2</v>
      </c>
      <c r="AFJ38" s="47">
        <v>0.102283165</v>
      </c>
      <c r="AFK38" s="47">
        <v>0.19365449000000001</v>
      </c>
      <c r="AFL38" s="47">
        <v>0.34355914999999998</v>
      </c>
      <c r="AFM38" s="47">
        <v>0.57880794999999996</v>
      </c>
      <c r="AFN38" s="47">
        <v>0.95368284000000003</v>
      </c>
      <c r="AFO38" s="47">
        <v>1.4745101</v>
      </c>
      <c r="AFP38" s="47">
        <v>2.1098769000000002</v>
      </c>
      <c r="AFQ38" s="47">
        <v>2.7867076000000002</v>
      </c>
      <c r="AFR38" s="47">
        <v>3.4119609999999998</v>
      </c>
      <c r="AFS38" s="47">
        <v>3.9362694999999999</v>
      </c>
      <c r="AFT38" s="47">
        <v>4.3124913999999999</v>
      </c>
      <c r="AFU38" s="47">
        <v>4.5250664</v>
      </c>
      <c r="AFV38" s="47">
        <v>4.5573139999999999</v>
      </c>
      <c r="AFW38" s="47">
        <v>4.4318</v>
      </c>
      <c r="AFX38" s="47">
        <v>4.1750379999999998</v>
      </c>
      <c r="AFY38" s="47">
        <v>3.8099864000000001</v>
      </c>
      <c r="AFZ38" s="47">
        <v>3.3676789</v>
      </c>
      <c r="AGA38" s="47">
        <v>2.8843690999999998</v>
      </c>
      <c r="AGB38" s="47">
        <v>2.3964865</v>
      </c>
      <c r="AGC38" s="47">
        <v>1.9321946000000001</v>
      </c>
      <c r="AGD38" s="47">
        <v>1.5126162000000001</v>
      </c>
      <c r="AGE38" s="47">
        <v>1.1500565</v>
      </c>
      <c r="AGF38" s="47">
        <v>0.84670895000000002</v>
      </c>
      <c r="AGG38" s="47">
        <v>0.59892493000000002</v>
      </c>
      <c r="AGH38" s="47">
        <v>0.41283061999999998</v>
      </c>
      <c r="AGI38" s="47">
        <v>0.27791533000000002</v>
      </c>
      <c r="AGJ38" s="47">
        <v>0.18122472000000001</v>
      </c>
      <c r="AGK38" s="47">
        <v>0.11243836</v>
      </c>
      <c r="AGL38" s="47">
        <v>6.8139404000000001E-2</v>
      </c>
      <c r="AGM38" s="47">
        <v>4.1530116999999998E-2</v>
      </c>
      <c r="AGN38" s="47">
        <v>2.5123843999999999E-2</v>
      </c>
      <c r="AGO38" s="47">
        <v>1.4964547E-2</v>
      </c>
      <c r="AGP38" s="47">
        <v>8.8013629999999995E-3</v>
      </c>
      <c r="AGQ38" s="47">
        <v>5.1949852999999997E-3</v>
      </c>
      <c r="AGR38" s="47">
        <v>3.2367023999999999E-3</v>
      </c>
      <c r="AGS38" s="47">
        <v>2.1042790000000001E-3</v>
      </c>
      <c r="AGT38" s="47">
        <v>5.2105899999999999E-5</v>
      </c>
      <c r="AGU38" s="47">
        <v>1.093438E-4</v>
      </c>
      <c r="AGV38" s="47">
        <v>2.3059662E-4</v>
      </c>
      <c r="AGW38" s="47">
        <v>4.8614736E-4</v>
      </c>
      <c r="AGX38" s="47">
        <v>1.0251177999999999E-3</v>
      </c>
      <c r="AGY38" s="47">
        <v>2.1715356999999999E-3</v>
      </c>
      <c r="AGZ38" s="47">
        <v>3.5929134999999998E-3</v>
      </c>
      <c r="AHA38" s="47">
        <v>6.5527996E-3</v>
      </c>
      <c r="AHB38" s="47">
        <v>1.2591537999999999E-2</v>
      </c>
      <c r="AHC38" s="47">
        <v>2.4240577999999999E-2</v>
      </c>
      <c r="AHD38" s="47">
        <v>4.5660745000000003E-2</v>
      </c>
      <c r="AHE38" s="47">
        <v>8.3481659999999999E-2</v>
      </c>
      <c r="AHF38" s="47">
        <v>0.14618658000000001</v>
      </c>
      <c r="AHG38" s="47">
        <v>0.24726356999999999</v>
      </c>
      <c r="AHH38" s="47">
        <v>0.37768703999999997</v>
      </c>
      <c r="AHI38" s="47">
        <v>0.56641936000000004</v>
      </c>
      <c r="AHJ38" s="47">
        <v>0.80395419999999995</v>
      </c>
      <c r="AHK38" s="47">
        <v>1.0753332</v>
      </c>
      <c r="AHL38" s="47">
        <v>1.3638735</v>
      </c>
      <c r="AHM38" s="47">
        <v>1.6442664</v>
      </c>
      <c r="AHN38" s="47">
        <v>1.8776744999999999</v>
      </c>
      <c r="AHO38" s="47">
        <v>2.0438497</v>
      </c>
      <c r="AHP38" s="47">
        <v>2.1335923999999999</v>
      </c>
      <c r="AHQ38" s="47">
        <v>2.1446812</v>
      </c>
      <c r="AHR38" s="47">
        <v>2.0798611999999999</v>
      </c>
      <c r="AHS38" s="47">
        <v>1.9481416</v>
      </c>
      <c r="AHT38" s="47">
        <v>1.7626278</v>
      </c>
      <c r="AHU38" s="47">
        <v>1.5418303</v>
      </c>
      <c r="AHV38" s="47">
        <v>1.3052231000000001</v>
      </c>
      <c r="AHW38" s="47">
        <v>1.0702008000000001</v>
      </c>
      <c r="AHX38" s="47">
        <v>0.85099930000000001</v>
      </c>
      <c r="AHY38" s="47">
        <v>0.65517210000000004</v>
      </c>
      <c r="AHZ38" s="47">
        <v>0.48365799999999998</v>
      </c>
      <c r="AIA38" s="47">
        <v>0.34757339999999998</v>
      </c>
      <c r="AIB38" s="47">
        <v>0.24341093999999999</v>
      </c>
      <c r="AIC38" s="47">
        <v>0.16487661000000001</v>
      </c>
      <c r="AID38" s="47">
        <v>0.106244616</v>
      </c>
      <c r="AIE38" s="47">
        <v>6.6720514999999994E-2</v>
      </c>
      <c r="AIF38" s="47">
        <v>4.1976593E-2</v>
      </c>
      <c r="AIG38" s="47">
        <v>2.6153827000000001E-2</v>
      </c>
      <c r="AIH38" s="47">
        <v>1.601491E-2</v>
      </c>
      <c r="AII38" s="47">
        <v>9.6360669999999999E-3</v>
      </c>
      <c r="AIJ38" s="47">
        <v>5.7555519999999997E-3</v>
      </c>
      <c r="AIK38" s="47">
        <v>3.60247E-3</v>
      </c>
      <c r="AIL38" s="47">
        <v>2.1948509999999998E-3</v>
      </c>
      <c r="AIM38" s="47">
        <v>1.4300401999999999E-3</v>
      </c>
      <c r="AIN38" s="47">
        <v>2.854933E-5</v>
      </c>
      <c r="AIO38" s="47">
        <v>5.9349567999999998E-5</v>
      </c>
      <c r="AIP38" s="47">
        <v>1.2291156999999999E-4</v>
      </c>
      <c r="AIQ38" s="47">
        <v>2.5246147000000001E-4</v>
      </c>
      <c r="AIR38" s="47">
        <v>5.1305483999999999E-4</v>
      </c>
      <c r="AIS38" s="47">
        <v>1.0285965000000001E-3</v>
      </c>
      <c r="AIT38" s="47">
        <v>2.0231120000000001E-3</v>
      </c>
      <c r="AIU38" s="47">
        <v>3.259428E-3</v>
      </c>
      <c r="AIV38" s="47">
        <v>5.8376349999999999E-3</v>
      </c>
      <c r="AIW38" s="47">
        <v>1.103809E-2</v>
      </c>
      <c r="AIX38" s="47">
        <v>1.9454312000000001E-2</v>
      </c>
      <c r="AIY38" s="47">
        <v>3.4418433999999998E-2</v>
      </c>
      <c r="AIZ38" s="47">
        <v>5.90112E-2</v>
      </c>
      <c r="AJA38" s="47">
        <v>9.6208779999999994E-2</v>
      </c>
      <c r="AJB38" s="47">
        <v>0.14875596999999999</v>
      </c>
      <c r="AJC38" s="47">
        <v>0.21701321000000001</v>
      </c>
      <c r="AJD38" s="47">
        <v>0.30626776999999999</v>
      </c>
      <c r="AJE38" s="47">
        <v>0.41386545000000002</v>
      </c>
      <c r="AJF38" s="47">
        <v>0.53156113999999999</v>
      </c>
      <c r="AJG38" s="47">
        <v>0.65089680000000005</v>
      </c>
      <c r="AJH38" s="47">
        <v>0.76057220000000003</v>
      </c>
      <c r="AJI38" s="47">
        <v>0.85013293999999995</v>
      </c>
      <c r="AJJ38" s="47">
        <v>0.91154760000000001</v>
      </c>
      <c r="AJK38" s="47">
        <v>0.94010543999999996</v>
      </c>
      <c r="AJL38" s="47">
        <v>0.93234174999999997</v>
      </c>
      <c r="AJM38" s="47">
        <v>0.89277850000000003</v>
      </c>
      <c r="AJN38" s="47">
        <v>0.82409129999999997</v>
      </c>
      <c r="AJO38" s="47">
        <v>0.73422164000000001</v>
      </c>
      <c r="AJP38" s="47">
        <v>0.63167280000000003</v>
      </c>
      <c r="AJQ38" s="47">
        <v>0.52526399999999995</v>
      </c>
      <c r="AJR38" s="47">
        <v>0.42525429999999997</v>
      </c>
      <c r="AJS38" s="47">
        <v>0.33341715</v>
      </c>
      <c r="AJT38" s="47">
        <v>0.24723033999999999</v>
      </c>
      <c r="AJU38" s="47">
        <v>0.17897220999999999</v>
      </c>
      <c r="AJV38" s="47">
        <v>0.12676109999999999</v>
      </c>
      <c r="AJW38" s="47">
        <v>8.5481554000000001E-2</v>
      </c>
      <c r="AJX38" s="47">
        <v>5.5908196E-2</v>
      </c>
      <c r="AJY38" s="47">
        <v>3.6454577000000002E-2</v>
      </c>
      <c r="AJZ38" s="47">
        <v>2.3467327E-2</v>
      </c>
      <c r="AKA38" s="47">
        <v>1.4821552E-2</v>
      </c>
      <c r="AKB38" s="47">
        <v>9.1808884999999996E-3</v>
      </c>
      <c r="AKC38" s="47">
        <v>5.6155086000000002E-3</v>
      </c>
      <c r="AKD38" s="47">
        <v>3.4561790000000002E-3</v>
      </c>
      <c r="AKE38" s="47">
        <v>2.1579524E-3</v>
      </c>
      <c r="AKF38" s="47">
        <v>1.3215970999999999E-3</v>
      </c>
      <c r="AKG38" s="47">
        <v>8.5755390000000003E-4</v>
      </c>
      <c r="AKH38" s="47">
        <v>1.4157155000000001E-5</v>
      </c>
      <c r="AKI38" s="47">
        <v>2.9142315000000002E-5</v>
      </c>
      <c r="AKJ38" s="47">
        <v>5.9266822E-5</v>
      </c>
      <c r="AKK38" s="47">
        <v>1.18804965E-4</v>
      </c>
      <c r="AKL38" s="47">
        <v>2.3415919000000001E-4</v>
      </c>
      <c r="AKM38" s="47">
        <v>4.519045E-4</v>
      </c>
      <c r="AKN38" s="47">
        <v>8.4782029999999999E-4</v>
      </c>
      <c r="AKO38" s="47">
        <v>1.5240849999999999E-3</v>
      </c>
      <c r="AKP38" s="47">
        <v>2.7152167000000001E-3</v>
      </c>
      <c r="AKQ38" s="47">
        <v>4.7793662999999998E-3</v>
      </c>
      <c r="AKR38" s="47">
        <v>7.9431469999999994E-3</v>
      </c>
      <c r="AKS38" s="47">
        <v>1.3496068E-2</v>
      </c>
      <c r="AKT38" s="47">
        <v>2.2559151E-2</v>
      </c>
      <c r="AKU38" s="47">
        <v>3.6458205E-2</v>
      </c>
      <c r="AKV38" s="47">
        <v>5.6479737000000002E-2</v>
      </c>
      <c r="AKW38" s="47">
        <v>8.3354300000000006E-2</v>
      </c>
      <c r="AKX38" s="47">
        <v>0.116803855</v>
      </c>
      <c r="AKY38" s="47">
        <v>0.15630187000000001</v>
      </c>
      <c r="AKZ38" s="47">
        <v>0.20000673999999999</v>
      </c>
      <c r="ALA38" s="47">
        <v>0.24661447</v>
      </c>
      <c r="ALB38" s="47">
        <v>0.29188683999999998</v>
      </c>
      <c r="ALC38" s="47">
        <v>0.33159070000000002</v>
      </c>
      <c r="ALD38" s="47">
        <v>0.36194179999999998</v>
      </c>
      <c r="ALE38" s="47">
        <v>0.37993579999999999</v>
      </c>
      <c r="ALF38" s="47">
        <v>0.38373423000000001</v>
      </c>
      <c r="ALG38" s="47">
        <v>0.37378073000000001</v>
      </c>
      <c r="ALH38" s="47">
        <v>0.35060609999999998</v>
      </c>
      <c r="ALI38" s="47">
        <v>0.31722697999999999</v>
      </c>
      <c r="ALJ38" s="47">
        <v>0.27693224</v>
      </c>
      <c r="ALK38" s="47">
        <v>0.23330869000000001</v>
      </c>
      <c r="ALL38" s="47">
        <v>0.19129492000000001</v>
      </c>
      <c r="ALM38" s="47">
        <v>0.15193509999999999</v>
      </c>
      <c r="ALN38" s="47">
        <v>0.11344807</v>
      </c>
      <c r="ALO38" s="47">
        <v>8.2110345000000001E-2</v>
      </c>
      <c r="ALP38" s="47">
        <v>5.788857E-2</v>
      </c>
      <c r="ALQ38" s="47">
        <v>4.0255922999999999E-2</v>
      </c>
      <c r="ALR38" s="47">
        <v>2.7436334999999999E-2</v>
      </c>
      <c r="ALS38" s="47">
        <v>1.8308946999999999E-2</v>
      </c>
      <c r="ALT38" s="47">
        <v>1.1952567000000001E-2</v>
      </c>
      <c r="ALU38" s="47">
        <v>7.6362260000000003E-3</v>
      </c>
      <c r="ALV38" s="47">
        <v>4.8144800000000003E-3</v>
      </c>
      <c r="ALW38" s="47">
        <v>3.1486128000000001E-3</v>
      </c>
      <c r="ALX38" s="47">
        <v>1.9416532000000001E-3</v>
      </c>
      <c r="ALY38" s="47">
        <v>1.1887567E-3</v>
      </c>
      <c r="ALZ38" s="47">
        <v>7.3249347000000004E-4</v>
      </c>
      <c r="AMA38" s="47">
        <v>5.0002312999999996E-4</v>
      </c>
      <c r="AMB38" s="47">
        <v>6.4671359999999996E-6</v>
      </c>
      <c r="AMC38" s="47">
        <v>1.320653E-5</v>
      </c>
      <c r="AMD38" s="47">
        <v>2.6468928E-5</v>
      </c>
      <c r="AME38" s="47">
        <v>5.2112240000000002E-5</v>
      </c>
      <c r="AMF38" s="47">
        <v>1.00747886E-4</v>
      </c>
      <c r="AMG38" s="47">
        <v>1.9099030000000001E-4</v>
      </c>
      <c r="AMH38" s="47">
        <v>3.5455426999999999E-4</v>
      </c>
      <c r="AMI38" s="47">
        <v>6.4534035999999997E-4</v>
      </c>
      <c r="AMJ38" s="47">
        <v>1.1659071999999999E-3</v>
      </c>
      <c r="AMK38" s="47">
        <v>2.1463827999999999E-3</v>
      </c>
      <c r="AML38" s="47">
        <v>3.227667E-3</v>
      </c>
      <c r="AMM38" s="47">
        <v>5.2008326000000001E-3</v>
      </c>
      <c r="AMN38" s="47">
        <v>8.3465669999999992E-3</v>
      </c>
      <c r="AMO38" s="47">
        <v>1.3132084E-2</v>
      </c>
      <c r="AMP38" s="47">
        <v>2.0085347999999999E-2</v>
      </c>
      <c r="AMQ38" s="47">
        <v>2.9584516000000002E-2</v>
      </c>
      <c r="AMR38" s="47">
        <v>4.1784290000000002E-2</v>
      </c>
      <c r="AMS38" s="47">
        <v>5.6573749999999999E-2</v>
      </c>
      <c r="AMT38" s="47">
        <v>7.2822300000000006E-2</v>
      </c>
      <c r="AMU38" s="47">
        <v>9.0260476000000006E-2</v>
      </c>
      <c r="AMV38" s="47">
        <v>0.10779956</v>
      </c>
      <c r="AMW38" s="47">
        <v>0.12295626</v>
      </c>
      <c r="AMX38" s="47">
        <v>0.13515098</v>
      </c>
      <c r="AMY38" s="47">
        <v>0.14343571999999999</v>
      </c>
      <c r="AMZ38" s="47">
        <v>0.14684647000000001</v>
      </c>
      <c r="ANA38" s="47">
        <v>0.14477581</v>
      </c>
      <c r="ANB38" s="47">
        <v>0.13740309000000001</v>
      </c>
      <c r="ANC38" s="47">
        <v>0.12578613999999999</v>
      </c>
      <c r="AND38" s="47">
        <v>0.11125587000000001</v>
      </c>
      <c r="ANE38" s="47">
        <v>9.5061794000000005E-2</v>
      </c>
      <c r="ANF38" s="47">
        <v>7.6607469999999997E-2</v>
      </c>
      <c r="ANG38" s="47">
        <v>6.1083923999999998E-2</v>
      </c>
      <c r="ANH38" s="47">
        <v>4.6982522999999998E-2</v>
      </c>
      <c r="ANI38" s="47">
        <v>3.5233001999999999E-2</v>
      </c>
      <c r="ANJ38" s="47">
        <v>2.507158E-2</v>
      </c>
      <c r="ANK38" s="47">
        <v>1.7946812999999999E-2</v>
      </c>
      <c r="ANL38" s="47">
        <v>1.2489857E-2</v>
      </c>
      <c r="ANM38" s="47">
        <v>8.4614430000000008E-3</v>
      </c>
      <c r="ANN38" s="47">
        <v>5.6031070000000004E-3</v>
      </c>
      <c r="ANO38" s="47">
        <v>3.6416034999999999E-3</v>
      </c>
      <c r="ANP38" s="47">
        <v>2.3729654E-3</v>
      </c>
      <c r="ANQ38" s="47">
        <v>1.5393032E-3</v>
      </c>
      <c r="ANR38" s="47">
        <v>9.6392720000000002E-4</v>
      </c>
      <c r="ANS38" s="47">
        <v>5.9199079999999998E-4</v>
      </c>
      <c r="ANT38" s="47">
        <v>3.6307119999999998E-4</v>
      </c>
      <c r="ANU38" s="47">
        <v>2.363934E-4</v>
      </c>
      <c r="ANV38" s="47">
        <v>2.7539716000000001E-6</v>
      </c>
      <c r="ANW38" s="47">
        <v>5.5881436999999996E-6</v>
      </c>
      <c r="ANX38" s="47">
        <v>1.1065329999999999E-5</v>
      </c>
      <c r="ANY38" s="47">
        <v>2.1466977999999999E-5</v>
      </c>
      <c r="ANZ38" s="47">
        <v>4.0860562999999999E-5</v>
      </c>
      <c r="AOA38" s="47">
        <v>7.62979E-5</v>
      </c>
      <c r="AOB38" s="47">
        <v>1.3969574999999999E-4</v>
      </c>
      <c r="AOC38" s="47">
        <v>2.5079516000000001E-4</v>
      </c>
      <c r="AOD38" s="47">
        <v>4.4190100000000002E-4</v>
      </c>
      <c r="AOE38" s="47">
        <v>7.6321910000000002E-4</v>
      </c>
      <c r="AOF38" s="47">
        <v>1.2679579E-3</v>
      </c>
      <c r="AOG38" s="47">
        <v>2.1686365E-3</v>
      </c>
      <c r="AOH38" s="47">
        <v>3.1132616999999998E-3</v>
      </c>
      <c r="AOI38" s="47">
        <v>4.6789413000000004E-3</v>
      </c>
      <c r="AOJ38" s="47">
        <v>6.8883809999999998E-3</v>
      </c>
      <c r="AOK38" s="47">
        <v>1.0020055E-2</v>
      </c>
      <c r="AOL38" s="47">
        <v>1.4093647000000001E-2</v>
      </c>
      <c r="AOM38" s="47">
        <v>1.9479975E-2</v>
      </c>
      <c r="AON38" s="47">
        <v>2.5004057E-2</v>
      </c>
      <c r="AOO38" s="47">
        <v>3.0980831E-2</v>
      </c>
      <c r="AOP38" s="47">
        <v>3.7197580000000001E-2</v>
      </c>
      <c r="AOQ38" s="47">
        <v>4.3454920000000001E-2</v>
      </c>
      <c r="AOR38" s="47">
        <v>4.7980238000000001E-2</v>
      </c>
      <c r="AOS38" s="47">
        <v>5.1167394999999997E-2</v>
      </c>
      <c r="AOT38" s="47">
        <v>5.2815189999999998E-2</v>
      </c>
      <c r="AOU38" s="47">
        <v>5.2398939999999998E-2</v>
      </c>
      <c r="AOV38" s="47">
        <v>5.0082855000000003E-2</v>
      </c>
      <c r="AOW38" s="47">
        <v>4.6214315999999998E-2</v>
      </c>
      <c r="AOX38" s="47">
        <v>4.1298955999999998E-2</v>
      </c>
      <c r="AOY38" s="47">
        <v>3.5592369999999998E-2</v>
      </c>
      <c r="AOZ38" s="47">
        <v>2.960614E-2</v>
      </c>
      <c r="APA38" s="47">
        <v>2.3516985000000001E-2</v>
      </c>
      <c r="APB38" s="47">
        <v>1.8551229999999998E-2</v>
      </c>
      <c r="APC38" s="47">
        <v>1.4243973E-2</v>
      </c>
      <c r="APD38" s="47">
        <v>1.0499905E-2</v>
      </c>
      <c r="APE38" s="47">
        <v>7.5337889999999999E-3</v>
      </c>
      <c r="APF38" s="47">
        <v>5.2900775000000004E-3</v>
      </c>
      <c r="APG38" s="47">
        <v>3.648189E-3</v>
      </c>
      <c r="APH38" s="47">
        <v>2.550479E-3</v>
      </c>
      <c r="API38" s="47">
        <v>1.6899230999999999E-3</v>
      </c>
      <c r="APJ38" s="47">
        <v>1.0990508999999999E-3</v>
      </c>
      <c r="APK38" s="47">
        <v>7.0241664000000002E-4</v>
      </c>
      <c r="APL38" s="47">
        <v>4.4005457E-4</v>
      </c>
      <c r="APM38" s="47">
        <v>2.715854E-4</v>
      </c>
      <c r="APN38" s="47">
        <v>1.6921317999999999E-4</v>
      </c>
      <c r="APO38" s="47">
        <v>1.2157687E-4</v>
      </c>
      <c r="APP38" s="47">
        <v>1.1024043E-6</v>
      </c>
      <c r="APQ38" s="47">
        <v>2.2250709999999999E-6</v>
      </c>
      <c r="APR38" s="47">
        <v>4.3593489999999998E-6</v>
      </c>
      <c r="APS38" s="47">
        <v>8.3462559999999997E-6</v>
      </c>
      <c r="APT38" s="47">
        <v>1.5660155999999999E-5</v>
      </c>
      <c r="APU38" s="47">
        <v>2.8812337E-5</v>
      </c>
      <c r="APV38" s="47">
        <v>5.1960209999999998E-5</v>
      </c>
      <c r="APW38" s="47">
        <v>9.1781920000000004E-5</v>
      </c>
      <c r="APX38" s="47">
        <v>1.586413E-4</v>
      </c>
      <c r="APY38" s="47">
        <v>2.6787476999999999E-4</v>
      </c>
      <c r="APZ38" s="47">
        <v>4.4079774000000001E-4</v>
      </c>
      <c r="AQA38" s="47">
        <v>7.1105826999999999E-4</v>
      </c>
      <c r="AQB38" s="47">
        <v>1.1000222E-3</v>
      </c>
      <c r="AQC38" s="47">
        <v>1.7374267000000001E-3</v>
      </c>
      <c r="AQD38" s="47">
        <v>2.3668452999999999E-3</v>
      </c>
      <c r="AQE38" s="47">
        <v>3.4559816000000001E-3</v>
      </c>
      <c r="AQF38" s="47">
        <v>4.7058476999999998E-3</v>
      </c>
      <c r="AQG38" s="47">
        <v>6.3243876000000001E-3</v>
      </c>
      <c r="AQH38" s="47">
        <v>8.1765450000000003E-3</v>
      </c>
      <c r="AQI38" s="47">
        <v>1.0212763999999999E-2</v>
      </c>
      <c r="AQJ38" s="47">
        <v>1.2303194E-2</v>
      </c>
      <c r="AQK38" s="47">
        <v>1.4290447E-2</v>
      </c>
      <c r="AQL38" s="47">
        <v>1.6007803000000001E-2</v>
      </c>
      <c r="AQM38" s="47">
        <v>1.7277163000000002E-2</v>
      </c>
      <c r="AQN38" s="47">
        <v>1.7968738000000001E-2</v>
      </c>
      <c r="AQO38" s="47">
        <v>1.8005887000000002E-2</v>
      </c>
      <c r="AQP38" s="47">
        <v>1.7401263E-2</v>
      </c>
      <c r="AQQ38" s="47">
        <v>1.6234322999999998E-2</v>
      </c>
      <c r="AQR38" s="47">
        <v>1.4637847000000001E-2</v>
      </c>
      <c r="AQS38" s="47">
        <v>1.2766895E-2</v>
      </c>
      <c r="AQT38" s="47">
        <v>1.0771213E-2</v>
      </c>
      <c r="AQU38" s="47">
        <v>8.7795249999999998E-3</v>
      </c>
      <c r="AQV38" s="47">
        <v>6.9621713000000002E-3</v>
      </c>
      <c r="AQW38" s="47">
        <v>5.3682189999999996E-3</v>
      </c>
      <c r="AQX38" s="47">
        <v>4.0191445000000003E-3</v>
      </c>
      <c r="AQY38" s="47">
        <v>2.9444850000000002E-3</v>
      </c>
      <c r="AQZ38" s="47">
        <v>2.1703762E-3</v>
      </c>
      <c r="ARA38" s="47">
        <v>1.517268E-3</v>
      </c>
      <c r="ARB38" s="47">
        <v>1.0424525999999999E-3</v>
      </c>
      <c r="ARC38" s="47">
        <v>6.9847254999999997E-4</v>
      </c>
      <c r="ARD38" s="47">
        <v>4.5785223000000002E-4</v>
      </c>
      <c r="ARE38" s="47">
        <v>2.9410530000000001E-4</v>
      </c>
      <c r="ARF38" s="47">
        <v>1.8532918000000001E-4</v>
      </c>
      <c r="ARG38" s="47">
        <v>1.14994575E-4</v>
      </c>
      <c r="ARH38" s="47">
        <v>7.1329490000000001E-5</v>
      </c>
      <c r="ARI38" s="47">
        <v>4.6970159999999997E-5</v>
      </c>
      <c r="ARJ38" s="47">
        <v>4.1750903000000001E-7</v>
      </c>
      <c r="ARK38" s="47">
        <v>8.3888795999999997E-7</v>
      </c>
      <c r="ARL38" s="47">
        <v>1.6278817E-6</v>
      </c>
      <c r="ARM38" s="47">
        <v>3.0791983999999998E-6</v>
      </c>
      <c r="ARN38" s="47">
        <v>5.7009870000000004E-6</v>
      </c>
      <c r="ARO38" s="47">
        <v>1.034359E-5</v>
      </c>
      <c r="ARP38" s="47">
        <v>1.8387910000000001E-5</v>
      </c>
      <c r="ARQ38" s="47">
        <v>3.2004147000000003E-5</v>
      </c>
      <c r="ARR38" s="47">
        <v>5.4480308000000003E-5</v>
      </c>
      <c r="ARS38" s="47">
        <v>9.0594150000000004E-5</v>
      </c>
      <c r="ART38" s="47">
        <v>1.4699093E-4</v>
      </c>
      <c r="ARU38" s="47">
        <v>2.3262091999999999E-4</v>
      </c>
      <c r="ARV38" s="47">
        <v>3.5786945999999998E-4</v>
      </c>
      <c r="ARW38" s="47">
        <v>5.3825379999999999E-4</v>
      </c>
      <c r="ARX38" s="47">
        <v>7.7301066000000005E-4</v>
      </c>
      <c r="ARY38" s="47">
        <v>1.1074813999999999E-3</v>
      </c>
      <c r="ARZ38" s="47">
        <v>1.5796741999999999E-3</v>
      </c>
      <c r="ASA38" s="47">
        <v>2.0101910000000001E-3</v>
      </c>
      <c r="ASB38" s="47">
        <v>2.5734943000000001E-3</v>
      </c>
      <c r="ASC38" s="47">
        <v>3.2119510000000002E-3</v>
      </c>
      <c r="ASD38" s="47">
        <v>3.8685028000000001E-3</v>
      </c>
      <c r="ASE38" s="47">
        <v>4.5726660000000004E-3</v>
      </c>
      <c r="ASF38" s="47">
        <v>5.1185809999999997E-3</v>
      </c>
      <c r="ASG38" s="47">
        <v>5.5346079999999999E-3</v>
      </c>
      <c r="ASH38" s="47">
        <v>5.8049983000000001E-3</v>
      </c>
      <c r="ASI38" s="47">
        <v>5.8764083999999998E-3</v>
      </c>
      <c r="ASJ38" s="47">
        <v>5.7393224E-3</v>
      </c>
      <c r="ASK38" s="47">
        <v>5.4109730000000003E-3</v>
      </c>
      <c r="ASL38" s="47">
        <v>4.8919063999999998E-3</v>
      </c>
      <c r="ASM38" s="47">
        <v>4.3277869999999996E-3</v>
      </c>
      <c r="ASN38" s="47">
        <v>3.7195346999999998E-3</v>
      </c>
      <c r="ASO38" s="47">
        <v>3.0719466000000001E-3</v>
      </c>
      <c r="ASP38" s="47">
        <v>2.4647879999999999E-3</v>
      </c>
      <c r="ASQ38" s="47">
        <v>1.968395E-3</v>
      </c>
      <c r="ASR38" s="47">
        <v>1.4942829000000001E-3</v>
      </c>
      <c r="ASS38" s="47">
        <v>1.1086589999999999E-3</v>
      </c>
      <c r="AST38" s="47">
        <v>8.0643420000000004E-4</v>
      </c>
      <c r="ASU38" s="47">
        <v>5.7094410000000002E-4</v>
      </c>
      <c r="ASV38" s="47">
        <v>3.9491575000000001E-4</v>
      </c>
      <c r="ASW38" s="47">
        <v>2.6696274000000001E-4</v>
      </c>
      <c r="ASX38" s="47">
        <v>1.7655975999999999E-4</v>
      </c>
      <c r="ASY38" s="47">
        <v>1.1436848999999999E-4</v>
      </c>
      <c r="ASZ38" s="47">
        <v>7.2662909999999999E-5</v>
      </c>
      <c r="ATA38" s="47">
        <v>4.5455969999999998E-5</v>
      </c>
      <c r="ATB38" s="47">
        <v>2.8446906E-5</v>
      </c>
      <c r="ATC38" s="47">
        <v>1.9160207999999998E-5</v>
      </c>
      <c r="ATD38" s="47">
        <v>1.5038913000000001E-7</v>
      </c>
      <c r="ATE38" s="47">
        <v>3.0100702000000001E-7</v>
      </c>
      <c r="ATF38" s="47">
        <v>5.7908399999999997E-7</v>
      </c>
      <c r="ATG38" s="47">
        <v>1.0833073000000001E-6</v>
      </c>
      <c r="ATH38" s="47">
        <v>1.9812563999999998E-6</v>
      </c>
      <c r="ATI38" s="47">
        <v>3.5489040000000001E-6</v>
      </c>
      <c r="ATJ38" s="47">
        <v>6.2271632999999997E-6</v>
      </c>
      <c r="ATK38" s="47">
        <v>1.0697844999999999E-5</v>
      </c>
      <c r="ATL38" s="47">
        <v>1.7977995999999999E-5</v>
      </c>
      <c r="ATM38" s="47">
        <v>2.9526115999999999E-5</v>
      </c>
      <c r="ATN38" s="47">
        <v>4.7346896999999997E-5</v>
      </c>
      <c r="ATO38" s="47">
        <v>7.4068375000000002E-5</v>
      </c>
      <c r="ATP38" s="47">
        <v>1.1291211E-4</v>
      </c>
      <c r="ATQ38" s="47">
        <v>1.6770509999999999E-4</v>
      </c>
      <c r="ATR38" s="47">
        <v>2.4186309999999999E-4</v>
      </c>
      <c r="ATS38" s="47">
        <v>3.4121542999999998E-4</v>
      </c>
      <c r="ATT38" s="47">
        <v>4.6906733999999998E-4</v>
      </c>
      <c r="ATU38" s="47">
        <v>6.1704119999999999E-4</v>
      </c>
      <c r="ATV38" s="47">
        <v>7.8741070000000002E-4</v>
      </c>
      <c r="ATW38" s="47">
        <v>9.7555096999999997E-4</v>
      </c>
      <c r="ATX38" s="47">
        <v>1.1731186999999999E-3</v>
      </c>
      <c r="ATY38" s="47">
        <v>1.3717791999999999E-3</v>
      </c>
      <c r="ATZ38" s="47">
        <v>1.5488346E-3</v>
      </c>
      <c r="AUA38" s="47">
        <v>1.6903872999999999E-3</v>
      </c>
      <c r="AUB38" s="47">
        <v>1.7841739999999999E-3</v>
      </c>
      <c r="AUC38" s="47">
        <v>1.8201851E-3</v>
      </c>
      <c r="AUD38" s="47">
        <v>1.7949903000000001E-3</v>
      </c>
      <c r="AUE38" s="47">
        <v>1.7113091999999999E-3</v>
      </c>
      <c r="AUF38" s="47">
        <v>1.5759146000000001E-3</v>
      </c>
      <c r="AUG38" s="47">
        <v>1.4065143000000001E-3</v>
      </c>
      <c r="AUH38" s="47">
        <v>1.2166862000000001E-3</v>
      </c>
      <c r="AUI38" s="47">
        <v>1.0202817999999999E-3</v>
      </c>
      <c r="AUJ38" s="47">
        <v>8.3178799999999997E-4</v>
      </c>
      <c r="AUK38" s="47">
        <v>6.6148954999999999E-4</v>
      </c>
      <c r="AUL38" s="47">
        <v>5.1008990000000001E-4</v>
      </c>
      <c r="AUM38" s="47">
        <v>3.8300417000000002E-4</v>
      </c>
      <c r="AUN38" s="47">
        <v>2.8060115E-4</v>
      </c>
      <c r="AUO38" s="47">
        <v>2.0056948E-4</v>
      </c>
      <c r="AUP38" s="47">
        <v>1.4002013999999999E-4</v>
      </c>
      <c r="AUQ38" s="47">
        <v>9.5546670000000002E-5</v>
      </c>
      <c r="AUR38" s="47">
        <v>6.3784485999999994E-5</v>
      </c>
      <c r="AUS38" s="47">
        <v>4.1696519999999998E-5</v>
      </c>
      <c r="AUT38" s="47">
        <v>2.6727519999999999E-5</v>
      </c>
      <c r="AUU38" s="47">
        <v>1.6854120999999999E-5</v>
      </c>
      <c r="AUV38" s="47">
        <v>1.0573181E-5</v>
      </c>
      <c r="AUW38" s="47">
        <v>6.8754143000000001E-6</v>
      </c>
      <c r="AUX38" s="47">
        <v>5.1751430000000003E-8</v>
      </c>
      <c r="AUY38" s="47">
        <v>1.03241554E-7</v>
      </c>
      <c r="AUZ38" s="47">
        <v>1.9707032E-7</v>
      </c>
      <c r="AVA38" s="47">
        <v>3.6495123000000001E-7</v>
      </c>
      <c r="AVB38" s="47">
        <v>6.5999875999999998E-7</v>
      </c>
      <c r="AVC38" s="47">
        <v>1.1684342000000001E-6</v>
      </c>
      <c r="AVD38" s="47">
        <v>2.0260718000000002E-6</v>
      </c>
      <c r="AVE38" s="47">
        <v>3.4400692999999999E-6</v>
      </c>
      <c r="AVF38" s="47">
        <v>5.7155359999999999E-6</v>
      </c>
      <c r="AVG38" s="47">
        <v>9.2850550000000005E-6</v>
      </c>
      <c r="AVH38" s="47">
        <v>1.4736661000000001E-5</v>
      </c>
      <c r="AVI38" s="47">
        <v>2.2832643E-5</v>
      </c>
      <c r="AVJ38" s="47">
        <v>3.4506345000000002E-5</v>
      </c>
      <c r="AVK38" s="47">
        <v>5.0828872000000001E-5</v>
      </c>
      <c r="AVL38" s="47">
        <v>7.2899215999999999E-5</v>
      </c>
      <c r="AVM38" s="47">
        <v>1.0185362E-4</v>
      </c>
      <c r="AVN38" s="47">
        <v>1.3836139E-4</v>
      </c>
      <c r="AVO38" s="47">
        <v>1.8200527000000001E-4</v>
      </c>
      <c r="AVP38" s="47">
        <v>2.3205338E-4</v>
      </c>
      <c r="AVQ38" s="47">
        <v>2.8715613999999998E-4</v>
      </c>
      <c r="AVR38" s="47">
        <v>3.4506633999999999E-4</v>
      </c>
      <c r="AVS38" s="47">
        <v>4.0258577999999998E-4</v>
      </c>
      <c r="AVT38" s="47">
        <v>4.5509275999999998E-4</v>
      </c>
      <c r="AVU38" s="47">
        <v>4.9811240000000002E-4</v>
      </c>
      <c r="AVV38" s="47">
        <v>5.2772989999999998E-4</v>
      </c>
      <c r="AVW38" s="47">
        <v>5.4106895999999998E-4</v>
      </c>
      <c r="AVX38" s="47">
        <v>5.3684920000000001E-4</v>
      </c>
      <c r="AVY38" s="47">
        <v>5.1553920000000004E-4</v>
      </c>
      <c r="AVZ38" s="47">
        <v>4.7920926999999998E-4</v>
      </c>
      <c r="AWA38" s="47">
        <v>4.3158139999999997E-4</v>
      </c>
      <c r="AWB38" s="47">
        <v>3.7685319999999998E-4</v>
      </c>
      <c r="AWC38" s="47">
        <v>3.1935201999999999E-4</v>
      </c>
      <c r="AWD38" s="47">
        <v>2.6298914000000002E-4</v>
      </c>
      <c r="AWE38" s="47">
        <v>2.1069274000000001E-4</v>
      </c>
      <c r="AWF38" s="47">
        <v>1.6416036E-4</v>
      </c>
      <c r="AWG38" s="47">
        <v>1.2454881999999999E-4</v>
      </c>
      <c r="AWH38" s="47">
        <v>9.2127510000000003E-5</v>
      </c>
      <c r="AWI38" s="47">
        <v>6.6492299999999994E-5</v>
      </c>
      <c r="AWJ38" s="47">
        <v>4.6866821999999997E-5</v>
      </c>
      <c r="AWK38" s="47">
        <v>3.2287640000000002E-5</v>
      </c>
      <c r="AWL38" s="47">
        <v>2.1759334999999999E-5</v>
      </c>
      <c r="AWM38" s="47">
        <v>1.4358126E-5</v>
      </c>
      <c r="AWN38" s="47">
        <v>9.2897190000000005E-6</v>
      </c>
      <c r="AWO38" s="47">
        <v>5.9139350000000002E-6</v>
      </c>
      <c r="AWP38" s="47">
        <v>3.7489024E-6</v>
      </c>
      <c r="AWQ38" s="47">
        <v>2.4673713999999999E-6</v>
      </c>
      <c r="AWR38" s="47">
        <v>1.7103510999999998E-8</v>
      </c>
      <c r="AWS38" s="47">
        <v>3.4024925000000001E-8</v>
      </c>
      <c r="AWT38" s="47">
        <v>6.4484370000000002E-8</v>
      </c>
      <c r="AWU38" s="47">
        <v>1.18304996E-7</v>
      </c>
      <c r="AWV38" s="47">
        <v>2.1173057999999999E-7</v>
      </c>
      <c r="AWW38" s="47">
        <v>3.7078746E-7</v>
      </c>
      <c r="AWX38" s="47">
        <v>6.3594273999999995E-7</v>
      </c>
      <c r="AWY38" s="47">
        <v>1.068155E-6</v>
      </c>
      <c r="AWZ38" s="47">
        <v>1.7561487000000001E-6</v>
      </c>
      <c r="AXA38" s="47">
        <v>2.8242962E-6</v>
      </c>
      <c r="AXB38" s="47">
        <v>4.4398484999999996E-6</v>
      </c>
      <c r="AXC38" s="47">
        <v>6.8172994000000003E-6</v>
      </c>
      <c r="AXD38" s="47">
        <v>1.0216668000000001E-5</v>
      </c>
      <c r="AXE38" s="47">
        <v>1.4931917999999999E-5</v>
      </c>
      <c r="AXF38" s="47">
        <v>2.1264910000000001E-5</v>
      </c>
      <c r="AXG38" s="47">
        <v>2.9490779000000002E-5</v>
      </c>
      <c r="AXH38" s="47">
        <v>3.9782159999999997E-5</v>
      </c>
      <c r="AXI38" s="47">
        <v>5.2126143E-5</v>
      </c>
      <c r="AXJ38" s="47">
        <v>6.6315999999999993E-5</v>
      </c>
      <c r="AXK38" s="47">
        <v>8.1943660000000003E-5</v>
      </c>
      <c r="AXL38" s="47">
        <v>9.8350210000000006E-5</v>
      </c>
      <c r="AXM38" s="47">
        <v>1.1460768E-4</v>
      </c>
      <c r="AXN38" s="47">
        <v>1.2955038999999999E-4</v>
      </c>
      <c r="AXO38" s="47">
        <v>1.4196327999999999E-4</v>
      </c>
      <c r="AXP38" s="47">
        <v>1.5074970000000001E-4</v>
      </c>
      <c r="AXQ38" s="47">
        <v>1.5508776000000001E-4</v>
      </c>
      <c r="AXR38" s="47">
        <v>1.5456743E-4</v>
      </c>
      <c r="AXS38" s="47">
        <v>1.4925269999999999E-4</v>
      </c>
      <c r="AXT38" s="47">
        <v>1.3966852999999999E-4</v>
      </c>
      <c r="AXU38" s="47">
        <v>1.2672922E-4</v>
      </c>
      <c r="AXV38" s="47">
        <v>1.1156492E-4</v>
      </c>
      <c r="AXW38" s="47">
        <v>9.5366799999999996E-5</v>
      </c>
      <c r="AXX38" s="47">
        <v>7.9227330000000002E-5</v>
      </c>
      <c r="AXY38" s="47">
        <v>6.4018670000000002E-5</v>
      </c>
      <c r="AXZ38" s="47">
        <v>5.0342690000000001E-5</v>
      </c>
      <c r="AYA38" s="47">
        <v>3.8559636000000001E-5</v>
      </c>
      <c r="AYB38" s="47">
        <v>2.8793636E-5</v>
      </c>
      <c r="AYC38" s="47">
        <v>2.0979737999999999E-5</v>
      </c>
      <c r="AYD38" s="47">
        <v>1.4928352E-5</v>
      </c>
      <c r="AYE38" s="47">
        <v>1.0382156999999999E-5</v>
      </c>
      <c r="AYF38" s="47">
        <v>7.0629803000000001E-6</v>
      </c>
      <c r="AYG38" s="47">
        <v>4.704615E-6</v>
      </c>
      <c r="AYH38" s="47">
        <v>3.0730635E-6</v>
      </c>
      <c r="AYI38" s="47">
        <v>1.9764050000000002E-6</v>
      </c>
      <c r="AYJ38" s="47">
        <v>1.2670021000000001E-6</v>
      </c>
      <c r="AYK38" s="47">
        <v>8.2981744999999996E-7</v>
      </c>
      <c r="AYL38" s="47">
        <v>5.5515335E-9</v>
      </c>
      <c r="AYM38" s="47">
        <v>1.1016466E-8</v>
      </c>
      <c r="AYN38" s="47">
        <v>2.073586E-8</v>
      </c>
      <c r="AYO38" s="47">
        <v>3.7699220000000003E-8</v>
      </c>
      <c r="AYP38" s="47">
        <v>6.6790299999999994E-8</v>
      </c>
      <c r="AYQ38" s="47">
        <v>1.1573485E-7</v>
      </c>
      <c r="AYR38" s="47">
        <v>1.9639565000000001E-7</v>
      </c>
      <c r="AYS38" s="47">
        <v>3.2642293000000002E-7</v>
      </c>
      <c r="AYT38" s="47">
        <v>5.3120509999999996E-7</v>
      </c>
      <c r="AYU38" s="47">
        <v>8.4592169999999997E-7</v>
      </c>
      <c r="AYV38" s="47">
        <v>1.3173474000000001E-6</v>
      </c>
      <c r="AYW38" s="47">
        <v>2.0047828000000001E-6</v>
      </c>
      <c r="AYX38" s="47">
        <v>2.9793005000000001E-6</v>
      </c>
      <c r="AYY38" s="47">
        <v>4.3202749999999999E-6</v>
      </c>
      <c r="AYZ38" s="47">
        <v>6.1082882999999999E-6</v>
      </c>
      <c r="AZA38" s="47">
        <v>8.4143039999999993E-6</v>
      </c>
      <c r="AZB38" s="47">
        <v>1.12837915E-5</v>
      </c>
      <c r="AZC38" s="47">
        <v>1.4719151000000001E-5</v>
      </c>
      <c r="AZD38" s="47">
        <v>1.8667482000000001E-5</v>
      </c>
      <c r="AZE38" s="47">
        <v>2.3013346000000001E-5</v>
      </c>
      <c r="AZF38" s="47">
        <v>2.7571441E-5</v>
      </c>
      <c r="AZG38" s="47">
        <v>3.208729E-5</v>
      </c>
      <c r="AZH38" s="47">
        <v>3.6253983000000002E-5</v>
      </c>
      <c r="AZI38" s="47">
        <v>3.9747969999999997E-5</v>
      </c>
      <c r="AZJ38" s="47">
        <v>4.2272740000000002E-5</v>
      </c>
      <c r="AZK38" s="47">
        <v>4.3600982999999998E-5</v>
      </c>
      <c r="AZL38" s="47">
        <v>4.3610747999999997E-5</v>
      </c>
      <c r="AZM38" s="47">
        <v>4.2304759999999999E-5</v>
      </c>
      <c r="AZN38" s="47">
        <v>3.9809092000000003E-5</v>
      </c>
      <c r="AZO38" s="47">
        <v>3.6353560000000001E-5</v>
      </c>
      <c r="AZP38" s="47">
        <v>3.2233390000000001E-5</v>
      </c>
      <c r="AZQ38" s="47">
        <v>2.7767352E-5</v>
      </c>
      <c r="AZR38" s="47">
        <v>2.3256195999999998E-5</v>
      </c>
      <c r="AZS38" s="47">
        <v>1.8950466000000001E-5</v>
      </c>
      <c r="AZT38" s="47">
        <v>1.5033946500000001E-5</v>
      </c>
      <c r="AZU38" s="47">
        <v>1.1620539999999999E-5</v>
      </c>
      <c r="AZV38" s="47">
        <v>8.7584450000000005E-6</v>
      </c>
      <c r="AZW38" s="47">
        <v>6.4420373999999996E-6</v>
      </c>
      <c r="AZX38" s="47">
        <v>4.6276896000000001E-6</v>
      </c>
      <c r="AZY38" s="47">
        <v>3.2493174E-6</v>
      </c>
      <c r="AZZ38" s="47">
        <v>2.2318062999999999E-6</v>
      </c>
      <c r="BAA38" s="47">
        <v>1.5009527000000001E-6</v>
      </c>
      <c r="BAB38" s="47">
        <v>9.8994579999999995E-7</v>
      </c>
      <c r="BAC38" s="47">
        <v>6.4289344000000005E-7</v>
      </c>
      <c r="BAD38" s="47">
        <v>4.1615157999999999E-7</v>
      </c>
      <c r="BAE38" s="47">
        <v>2.7718124E-7</v>
      </c>
      <c r="BAF38" s="47">
        <v>2.1435538000000001E-9</v>
      </c>
      <c r="BAG38" s="47">
        <v>4.2437570000000001E-9</v>
      </c>
      <c r="BAH38" s="47">
        <v>7.933273E-9</v>
      </c>
      <c r="BAI38" s="47">
        <v>1.4291679E-8</v>
      </c>
      <c r="BAJ38" s="47">
        <v>2.5060737000000001E-8</v>
      </c>
      <c r="BAK38" s="47">
        <v>4.2959775999999997E-8</v>
      </c>
      <c r="BAL38" s="47">
        <v>7.211016E-8</v>
      </c>
      <c r="BAM38" s="47">
        <v>1.1856569400000001E-7</v>
      </c>
      <c r="BAN38" s="47">
        <v>1.9092454E-7</v>
      </c>
      <c r="BAO38" s="47">
        <v>3.0095467E-7</v>
      </c>
      <c r="BAP38" s="47">
        <v>4.6411025999999998E-7</v>
      </c>
      <c r="BAQ38" s="47">
        <v>6.9974559999999998E-7</v>
      </c>
      <c r="BAR38" s="47">
        <v>1.0307775000000001E-6</v>
      </c>
      <c r="BAS38" s="47">
        <v>1.4824859000000001E-6</v>
      </c>
      <c r="BAT38" s="47">
        <v>2.0802272E-6</v>
      </c>
      <c r="BAU38" s="47">
        <v>2.8459679999999999E-6</v>
      </c>
      <c r="BAV38" s="47">
        <v>3.7936745E-6</v>
      </c>
      <c r="BAW38" s="47">
        <v>4.9241808E-6</v>
      </c>
      <c r="BAX38" s="47">
        <v>6.220599E-6</v>
      </c>
      <c r="BAY38" s="47">
        <v>7.6451780000000008E-6</v>
      </c>
      <c r="BAZ38" s="47">
        <v>9.1376105000000008E-6</v>
      </c>
      <c r="BBA38" s="47">
        <v>1.0616532999999999E-5</v>
      </c>
      <c r="BBB38" s="47">
        <v>1.1985252000000001E-5</v>
      </c>
      <c r="BBC38" s="47">
        <v>1.3141891000000001E-5</v>
      </c>
      <c r="BBD38" s="47">
        <v>1.3992221E-5</v>
      </c>
      <c r="BBE38" s="47">
        <v>1.4462685E-5</v>
      </c>
      <c r="BBF38" s="47">
        <v>1.4511648E-5</v>
      </c>
      <c r="BBG38" s="47">
        <v>1.4135716E-5</v>
      </c>
      <c r="BBH38" s="47">
        <v>1.3370057999999999E-5</v>
      </c>
      <c r="BBI38" s="47">
        <v>1.2282929999999999E-5</v>
      </c>
      <c r="BBJ38" s="47">
        <v>1.0964915999999999E-5</v>
      </c>
      <c r="BBK38" s="47">
        <v>9.5162395000000002E-6</v>
      </c>
      <c r="BBL38" s="47">
        <v>8.0340814999999993E-6</v>
      </c>
      <c r="BBM38" s="47">
        <v>6.6021393999999996E-6</v>
      </c>
      <c r="BBN38" s="47">
        <v>5.2843460000000004E-6</v>
      </c>
      <c r="BBO38" s="47">
        <v>4.1224453000000001E-6</v>
      </c>
      <c r="BBP38" s="47">
        <v>3.1368115E-6</v>
      </c>
      <c r="BBQ38" s="47">
        <v>2.3297599999999999E-6</v>
      </c>
      <c r="BBR38" s="47">
        <v>1.6902337E-6</v>
      </c>
      <c r="BBS38" s="47">
        <v>1.1987196E-6</v>
      </c>
      <c r="BBT38" s="47">
        <v>8.3168594999999998E-7</v>
      </c>
      <c r="BBU38" s="47">
        <v>5.6504563999999995E-7</v>
      </c>
      <c r="BBV38" s="47">
        <v>3.7657298E-7</v>
      </c>
      <c r="BBW38" s="47">
        <v>2.4751432000000002E-7</v>
      </c>
      <c r="BBX38" s="47">
        <v>1.6414701E-7</v>
      </c>
      <c r="BBY38" s="47">
        <v>1.218872E-7</v>
      </c>
    </row>
    <row r="39" spans="1:1429" ht="7.5" customHeight="1" x14ac:dyDescent="0.15">
      <c r="A39" s="37"/>
      <c r="B39" s="37"/>
      <c r="C39" s="37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39"/>
      <c r="AN39" s="39"/>
      <c r="AO39" s="39"/>
      <c r="AP39" s="39"/>
      <c r="AQ39" s="39"/>
      <c r="AR39" s="39"/>
      <c r="AS39" s="39"/>
      <c r="AT39" s="39"/>
      <c r="AU39" s="39"/>
      <c r="AV39" s="39"/>
      <c r="AW39" s="39"/>
      <c r="AX39" s="37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T39" s="37"/>
      <c r="BU39" s="37"/>
      <c r="BV39" s="37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  <c r="CR39" s="37"/>
    </row>
    <row r="40" spans="1:1429" ht="7.5" customHeight="1" x14ac:dyDescent="0.15">
      <c r="A40" s="37"/>
      <c r="B40" s="38">
        <f>BC40</f>
        <v>46.457782999999999</v>
      </c>
      <c r="C40" s="41">
        <f>H40</f>
        <v>706</v>
      </c>
      <c r="D40" s="39" t="s">
        <v>133</v>
      </c>
      <c r="E40" s="39"/>
      <c r="F40" s="39">
        <v>16</v>
      </c>
      <c r="G40" s="39">
        <v>16</v>
      </c>
      <c r="H40" s="39">
        <f>INDEX(D42:AW72,F40,G40)</f>
        <v>706</v>
      </c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39"/>
      <c r="AO40" s="39"/>
      <c r="AP40" s="39"/>
      <c r="AQ40" s="39"/>
      <c r="AR40" s="39"/>
      <c r="AS40" s="39"/>
      <c r="AT40" s="39"/>
      <c r="AU40" s="39"/>
      <c r="AV40" s="39"/>
      <c r="AW40" s="39"/>
      <c r="AX40" s="37"/>
      <c r="AY40" s="39" t="s">
        <v>134</v>
      </c>
      <c r="AZ40" s="37"/>
      <c r="BA40" s="39">
        <v>16</v>
      </c>
      <c r="BB40" s="39">
        <v>16</v>
      </c>
      <c r="BC40" s="39">
        <f>INDEX(AY42:CR72,BA40,BB40)</f>
        <v>46.457782999999999</v>
      </c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T40" s="37"/>
      <c r="BU40" s="37"/>
      <c r="BV40" s="37"/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R40" s="37"/>
      <c r="CV40" s="30">
        <f>COUNT(CV42:CV66)</f>
        <v>25</v>
      </c>
      <c r="CW40" s="30">
        <f>MAX(CW42:CW66)</f>
        <v>365</v>
      </c>
    </row>
    <row r="42" spans="1:1429" ht="7.5" customHeight="1" x14ac:dyDescent="0.15">
      <c r="A42" s="37">
        <f t="shared" ref="A42:A52" si="23">C4</f>
        <v>0</v>
      </c>
      <c r="B42" s="37">
        <v>1</v>
      </c>
      <c r="C42" s="40">
        <v>46</v>
      </c>
      <c r="D42" s="42">
        <f>B42</f>
        <v>1</v>
      </c>
      <c r="E42" s="43">
        <f>D42+1</f>
        <v>2</v>
      </c>
      <c r="F42" s="43">
        <f t="shared" ref="F42:AW42" si="24">E42+1</f>
        <v>3</v>
      </c>
      <c r="G42" s="43">
        <f t="shared" si="24"/>
        <v>4</v>
      </c>
      <c r="H42" s="43">
        <f t="shared" si="24"/>
        <v>5</v>
      </c>
      <c r="I42" s="43">
        <f t="shared" si="24"/>
        <v>6</v>
      </c>
      <c r="J42" s="43">
        <f t="shared" si="24"/>
        <v>7</v>
      </c>
      <c r="K42" s="43">
        <f t="shared" si="24"/>
        <v>8</v>
      </c>
      <c r="L42" s="43">
        <f t="shared" si="24"/>
        <v>9</v>
      </c>
      <c r="M42" s="43">
        <f t="shared" si="24"/>
        <v>10</v>
      </c>
      <c r="N42" s="43">
        <f t="shared" si="24"/>
        <v>11</v>
      </c>
      <c r="O42" s="43">
        <f t="shared" si="24"/>
        <v>12</v>
      </c>
      <c r="P42" s="43">
        <f t="shared" si="24"/>
        <v>13</v>
      </c>
      <c r="Q42" s="43">
        <f t="shared" si="24"/>
        <v>14</v>
      </c>
      <c r="R42" s="43">
        <f t="shared" si="24"/>
        <v>15</v>
      </c>
      <c r="S42" s="43">
        <f t="shared" si="24"/>
        <v>16</v>
      </c>
      <c r="T42" s="43">
        <f t="shared" si="24"/>
        <v>17</v>
      </c>
      <c r="U42" s="43">
        <f t="shared" si="24"/>
        <v>18</v>
      </c>
      <c r="V42" s="43">
        <f t="shared" si="24"/>
        <v>19</v>
      </c>
      <c r="W42" s="43">
        <f t="shared" si="24"/>
        <v>20</v>
      </c>
      <c r="X42" s="43">
        <f t="shared" si="24"/>
        <v>21</v>
      </c>
      <c r="Y42" s="43">
        <f t="shared" si="24"/>
        <v>22</v>
      </c>
      <c r="Z42" s="43">
        <f t="shared" si="24"/>
        <v>23</v>
      </c>
      <c r="AA42" s="43">
        <f t="shared" si="24"/>
        <v>24</v>
      </c>
      <c r="AB42" s="43">
        <f t="shared" si="24"/>
        <v>25</v>
      </c>
      <c r="AC42" s="43">
        <f t="shared" si="24"/>
        <v>26</v>
      </c>
      <c r="AD42" s="43">
        <f t="shared" si="24"/>
        <v>27</v>
      </c>
      <c r="AE42" s="43">
        <f t="shared" si="24"/>
        <v>28</v>
      </c>
      <c r="AF42" s="43">
        <f t="shared" si="24"/>
        <v>29</v>
      </c>
      <c r="AG42" s="43">
        <f t="shared" si="24"/>
        <v>30</v>
      </c>
      <c r="AH42" s="43">
        <f t="shared" si="24"/>
        <v>31</v>
      </c>
      <c r="AI42" s="43">
        <f t="shared" si="24"/>
        <v>32</v>
      </c>
      <c r="AJ42" s="43">
        <f t="shared" si="24"/>
        <v>33</v>
      </c>
      <c r="AK42" s="43">
        <f t="shared" si="24"/>
        <v>34</v>
      </c>
      <c r="AL42" s="43">
        <f t="shared" si="24"/>
        <v>35</v>
      </c>
      <c r="AM42" s="43">
        <f t="shared" si="24"/>
        <v>36</v>
      </c>
      <c r="AN42" s="43">
        <f t="shared" si="24"/>
        <v>37</v>
      </c>
      <c r="AO42" s="43">
        <f t="shared" si="24"/>
        <v>38</v>
      </c>
      <c r="AP42" s="43">
        <f t="shared" si="24"/>
        <v>39</v>
      </c>
      <c r="AQ42" s="43">
        <f t="shared" si="24"/>
        <v>40</v>
      </c>
      <c r="AR42" s="43">
        <f t="shared" si="24"/>
        <v>41</v>
      </c>
      <c r="AS42" s="43">
        <f t="shared" si="24"/>
        <v>42</v>
      </c>
      <c r="AT42" s="43">
        <f t="shared" si="24"/>
        <v>43</v>
      </c>
      <c r="AU42" s="43">
        <f t="shared" si="24"/>
        <v>44</v>
      </c>
      <c r="AV42" s="43">
        <f t="shared" si="24"/>
        <v>45</v>
      </c>
      <c r="AW42" s="43">
        <f t="shared" si="24"/>
        <v>46</v>
      </c>
      <c r="AY42" s="36">
        <f>INDEX($D$38:$BBY$38,1,D42)</f>
        <v>2.1642747999999999E-9</v>
      </c>
      <c r="AZ42" s="36">
        <f t="shared" ref="AZ42:AZ72" si="25">INDEX($D$38:$BBY$38,1,E42)</f>
        <v>4.2822940000000001E-9</v>
      </c>
      <c r="BA42" s="36">
        <f t="shared" ref="BA42:BA72" si="26">INDEX($D$38:$BBY$38,1,F42)</f>
        <v>8.0004073999999997E-9</v>
      </c>
      <c r="BB42" s="36">
        <f t="shared" ref="BB42:BB72" si="27">INDEX($D$38:$BBY$38,1,G42)</f>
        <v>1.44034615E-8</v>
      </c>
      <c r="BC42" s="36">
        <f t="shared" ref="BC42:BC72" si="28">INDEX($D$38:$BBY$38,1,H42)</f>
        <v>2.5240643E-8</v>
      </c>
      <c r="BD42" s="36">
        <f t="shared" ref="BD42:BD72" si="29">INDEX($D$38:$BBY$38,1,I42)</f>
        <v>4.3241109999999999E-8</v>
      </c>
      <c r="BE42" s="36">
        <f t="shared" ref="BE42:BE72" si="30">INDEX($D$38:$BBY$38,1,J42)</f>
        <v>7.2538269999999997E-8</v>
      </c>
      <c r="BF42" s="36">
        <f t="shared" ref="BF42:BF72" si="31">INDEX($D$38:$BBY$38,1,K42)</f>
        <v>1.1920022E-7</v>
      </c>
      <c r="BG42" s="36">
        <f t="shared" ref="BG42:BG72" si="32">INDEX($D$38:$BBY$38,1,L42)</f>
        <v>1.9184038999999999E-7</v>
      </c>
      <c r="BH42" s="36">
        <f t="shared" ref="BH42:BH72" si="33">INDEX($D$38:$BBY$38,1,M42)</f>
        <v>3.0224110000000001E-7</v>
      </c>
      <c r="BI42" s="36">
        <f t="shared" ref="BI42:BI72" si="34">INDEX($D$38:$BBY$38,1,N42)</f>
        <v>4.6586674999999999E-7</v>
      </c>
      <c r="BJ42" s="36">
        <f t="shared" ref="BJ42:BJ72" si="35">INDEX($D$38:$BBY$38,1,O42)</f>
        <v>7.0207560000000002E-7</v>
      </c>
      <c r="BK42" s="36">
        <f t="shared" ref="BK42:BK72" si="36">INDEX($D$38:$BBY$38,1,P42)</f>
        <v>1.0337731E-6</v>
      </c>
      <c r="BL42" s="36">
        <f t="shared" ref="BL42:BL72" si="37">INDEX($D$38:$BBY$38,1,Q42)</f>
        <v>1.4862189999999999E-6</v>
      </c>
      <c r="BM42" s="36">
        <f t="shared" ref="BM42:BM72" si="38">INDEX($D$38:$BBY$38,1,R42)</f>
        <v>2.0847366999999999E-6</v>
      </c>
      <c r="BN42" s="36">
        <f t="shared" ref="BN42:BN72" si="39">INDEX($D$38:$BBY$38,1,S42)</f>
        <v>2.8512368E-6</v>
      </c>
      <c r="BO42" s="36">
        <f t="shared" ref="BO42:BO72" si="40">INDEX($D$38:$BBY$38,1,T42)</f>
        <v>3.7996151000000002E-6</v>
      </c>
      <c r="BP42" s="36">
        <f t="shared" ref="BP42:BP72" si="41">INDEX($D$38:$BBY$38,1,U42)</f>
        <v>4.9306279999999998E-6</v>
      </c>
      <c r="BQ42" s="36">
        <f t="shared" ref="BQ42:BQ72" si="42">INDEX($D$38:$BBY$38,1,V42)</f>
        <v>6.2273310000000003E-6</v>
      </c>
      <c r="BR42" s="36">
        <f t="shared" ref="BR42:BR72" si="43">INDEX($D$38:$BBY$38,1,W42)</f>
        <v>7.6518929999999996E-6</v>
      </c>
      <c r="BS42" s="36">
        <f t="shared" ref="BS42:BS72" si="44">INDEX($D$38:$BBY$38,1,X42)</f>
        <v>9.1439939999999994E-6</v>
      </c>
      <c r="BT42" s="36">
        <f t="shared" ref="BT42:BT72" si="45">INDEX($D$38:$BBY$38,1,Y42)</f>
        <v>1.0622257000000001E-5</v>
      </c>
      <c r="BU42" s="36">
        <f t="shared" ref="BU42:BU72" si="46">INDEX($D$38:$BBY$38,1,Z42)</f>
        <v>1.1989989E-5</v>
      </c>
      <c r="BV42" s="36">
        <f t="shared" ref="BV42:BV72" si="47">INDEX($D$38:$BBY$38,1,AA42)</f>
        <v>1.3145377999999999E-5</v>
      </c>
      <c r="BW42" s="36">
        <f t="shared" ref="BW42:BW72" si="48">INDEX($D$38:$BBY$38,1,AB42)</f>
        <v>1.3994240999999999E-5</v>
      </c>
      <c r="BX42" s="36">
        <f t="shared" ref="BX42:BX72" si="49">INDEX($D$38:$BBY$38,1,AC42)</f>
        <v>1.44631895E-5</v>
      </c>
      <c r="BY42" s="36">
        <f t="shared" ref="BY42:BY72" si="50">INDEX($D$38:$BBY$38,1,AD42)</f>
        <v>1.4510646E-5</v>
      </c>
      <c r="BZ42" s="36">
        <f t="shared" ref="BZ42:BZ72" si="51">INDEX($D$38:$BBY$38,1,AE42)</f>
        <v>1.41332985E-5</v>
      </c>
      <c r="CA42" s="36">
        <f t="shared" ref="CA42:CA72" si="52">INDEX($D$38:$BBY$38,1,AF42)</f>
        <v>1.3366474E-5</v>
      </c>
      <c r="CB42" s="36">
        <f t="shared" ref="CB42:CB72" si="53">INDEX($D$38:$BBY$38,1,AG42)</f>
        <v>1.2278413E-5</v>
      </c>
      <c r="CC42" s="36">
        <f t="shared" ref="CC42:CC72" si="54">INDEX($D$38:$BBY$38,1,AH42)</f>
        <v>1.0959772E-5</v>
      </c>
      <c r="CD42" s="36">
        <f t="shared" ref="CD42:CD72" si="55">INDEX($D$38:$BBY$38,1,AI42)</f>
        <v>9.5107860000000005E-6</v>
      </c>
      <c r="CE42" s="36">
        <f t="shared" ref="CE42:CE72" si="56">INDEX($D$38:$BBY$38,1,AJ42)</f>
        <v>8.0285719999999997E-6</v>
      </c>
      <c r="CF42" s="36">
        <f t="shared" ref="CF42:CF72" si="57">INDEX($D$38:$BBY$38,1,AK42)</f>
        <v>6.5968214999999997E-6</v>
      </c>
      <c r="CG42" s="36">
        <f t="shared" ref="CG42:CG72" si="58">INDEX($D$38:$BBY$38,1,AL42)</f>
        <v>5.2794084999999997E-6</v>
      </c>
      <c r="CH42" s="36">
        <f t="shared" ref="CH42:CH72" si="59">INDEX($D$38:$BBY$38,1,AM42)</f>
        <v>4.1180129999999999E-6</v>
      </c>
      <c r="CI42" s="36">
        <f t="shared" ref="CI42:CI72" si="60">INDEX($D$38:$BBY$38,1,AN42)</f>
        <v>3.1329570000000002E-6</v>
      </c>
      <c r="CJ42" s="36">
        <f t="shared" ref="CJ42:CJ72" si="61">INDEX($D$38:$BBY$38,1,AO42)</f>
        <v>2.3265118000000001E-6</v>
      </c>
      <c r="CK42" s="36">
        <f t="shared" ref="CK42:CK72" si="62">INDEX($D$38:$BBY$38,1,AP42)</f>
        <v>1.6875682999999999E-6</v>
      </c>
      <c r="CL42" s="36">
        <f t="shared" ref="CL42:CL72" si="63">INDEX($D$38:$BBY$38,1,AQ42)</f>
        <v>1.196588E-6</v>
      </c>
      <c r="CM42" s="36">
        <f t="shared" ref="CM42:CM72" si="64">INDEX($D$38:$BBY$38,1,AR42)</f>
        <v>8.3001700000000004E-7</v>
      </c>
      <c r="CN42" s="36">
        <f t="shared" ref="CN42:CN72" si="65">INDEX($D$38:$BBY$38,1,AS42)</f>
        <v>5.6374879999999999E-7</v>
      </c>
      <c r="CO42" s="36">
        <f t="shared" ref="CO42:CO72" si="66">INDEX($D$38:$BBY$38,1,AT42)</f>
        <v>3.7552052999999998E-7</v>
      </c>
      <c r="CP42" s="36">
        <f t="shared" ref="CP42:CP72" si="67">INDEX($D$38:$BBY$38,1,AU42)</f>
        <v>2.4645170000000001E-7</v>
      </c>
      <c r="CQ42" s="36">
        <f t="shared" ref="CQ42:CQ72" si="68">INDEX($D$38:$BBY$38,1,AV42)</f>
        <v>1.6225417E-7</v>
      </c>
      <c r="CR42" s="36">
        <f t="shared" ref="CR42:CR72" si="69">INDEX($D$38:$BBY$38,1,AW42)</f>
        <v>1.1537622400000001E-7</v>
      </c>
      <c r="CV42" s="30">
        <f>'03_MVT'!B3</f>
        <v>0</v>
      </c>
      <c r="CW42" s="30">
        <f>'03_MVT'!C3</f>
        <v>14.739000000000001</v>
      </c>
    </row>
    <row r="43" spans="1:1429" ht="7.5" customHeight="1" x14ac:dyDescent="0.15">
      <c r="A43" s="37">
        <f t="shared" si="23"/>
        <v>1</v>
      </c>
      <c r="B43" s="37">
        <f>B42+C$42</f>
        <v>47</v>
      </c>
      <c r="C43" s="40">
        <v>31</v>
      </c>
      <c r="D43" s="42">
        <f t="shared" ref="D43:D72" si="70">B43</f>
        <v>47</v>
      </c>
      <c r="E43" s="43">
        <f t="shared" ref="E43:AW43" si="71">D43+1</f>
        <v>48</v>
      </c>
      <c r="F43" s="43">
        <f t="shared" si="71"/>
        <v>49</v>
      </c>
      <c r="G43" s="43">
        <f t="shared" si="71"/>
        <v>50</v>
      </c>
      <c r="H43" s="43">
        <f t="shared" si="71"/>
        <v>51</v>
      </c>
      <c r="I43" s="43">
        <f t="shared" si="71"/>
        <v>52</v>
      </c>
      <c r="J43" s="43">
        <f t="shared" si="71"/>
        <v>53</v>
      </c>
      <c r="K43" s="43">
        <f t="shared" si="71"/>
        <v>54</v>
      </c>
      <c r="L43" s="43">
        <f t="shared" si="71"/>
        <v>55</v>
      </c>
      <c r="M43" s="43">
        <f t="shared" si="71"/>
        <v>56</v>
      </c>
      <c r="N43" s="43">
        <f t="shared" si="71"/>
        <v>57</v>
      </c>
      <c r="O43" s="43">
        <f t="shared" si="71"/>
        <v>58</v>
      </c>
      <c r="P43" s="43">
        <f t="shared" si="71"/>
        <v>59</v>
      </c>
      <c r="Q43" s="43">
        <f t="shared" si="71"/>
        <v>60</v>
      </c>
      <c r="R43" s="43">
        <f t="shared" si="71"/>
        <v>61</v>
      </c>
      <c r="S43" s="43">
        <f t="shared" si="71"/>
        <v>62</v>
      </c>
      <c r="T43" s="43">
        <f t="shared" si="71"/>
        <v>63</v>
      </c>
      <c r="U43" s="43">
        <f t="shared" si="71"/>
        <v>64</v>
      </c>
      <c r="V43" s="43">
        <f t="shared" si="71"/>
        <v>65</v>
      </c>
      <c r="W43" s="43">
        <f t="shared" si="71"/>
        <v>66</v>
      </c>
      <c r="X43" s="43">
        <f t="shared" si="71"/>
        <v>67</v>
      </c>
      <c r="Y43" s="43">
        <f t="shared" si="71"/>
        <v>68</v>
      </c>
      <c r="Z43" s="43">
        <f t="shared" si="71"/>
        <v>69</v>
      </c>
      <c r="AA43" s="43">
        <f t="shared" si="71"/>
        <v>70</v>
      </c>
      <c r="AB43" s="43">
        <f t="shared" si="71"/>
        <v>71</v>
      </c>
      <c r="AC43" s="43">
        <f t="shared" si="71"/>
        <v>72</v>
      </c>
      <c r="AD43" s="43">
        <f t="shared" si="71"/>
        <v>73</v>
      </c>
      <c r="AE43" s="43">
        <f t="shared" si="71"/>
        <v>74</v>
      </c>
      <c r="AF43" s="43">
        <f t="shared" si="71"/>
        <v>75</v>
      </c>
      <c r="AG43" s="43">
        <f t="shared" si="71"/>
        <v>76</v>
      </c>
      <c r="AH43" s="43">
        <f t="shared" si="71"/>
        <v>77</v>
      </c>
      <c r="AI43" s="43">
        <f t="shared" si="71"/>
        <v>78</v>
      </c>
      <c r="AJ43" s="43">
        <f t="shared" si="71"/>
        <v>79</v>
      </c>
      <c r="AK43" s="43">
        <f t="shared" si="71"/>
        <v>80</v>
      </c>
      <c r="AL43" s="43">
        <f t="shared" si="71"/>
        <v>81</v>
      </c>
      <c r="AM43" s="43">
        <f t="shared" si="71"/>
        <v>82</v>
      </c>
      <c r="AN43" s="43">
        <f t="shared" si="71"/>
        <v>83</v>
      </c>
      <c r="AO43" s="43">
        <f t="shared" si="71"/>
        <v>84</v>
      </c>
      <c r="AP43" s="43">
        <f t="shared" si="71"/>
        <v>85</v>
      </c>
      <c r="AQ43" s="43">
        <f t="shared" si="71"/>
        <v>86</v>
      </c>
      <c r="AR43" s="43">
        <f t="shared" si="71"/>
        <v>87</v>
      </c>
      <c r="AS43" s="43">
        <f t="shared" si="71"/>
        <v>88</v>
      </c>
      <c r="AT43" s="43">
        <f t="shared" si="71"/>
        <v>89</v>
      </c>
      <c r="AU43" s="43">
        <f t="shared" si="71"/>
        <v>90</v>
      </c>
      <c r="AV43" s="43">
        <f t="shared" si="71"/>
        <v>91</v>
      </c>
      <c r="AW43" s="43">
        <f t="shared" si="71"/>
        <v>92</v>
      </c>
      <c r="AY43" s="36">
        <f t="shared" ref="AY43:AY72" si="72">INDEX($D$38:$BBY$38,1,D43)</f>
        <v>5.5949930000000001E-9</v>
      </c>
      <c r="AZ43" s="36">
        <f t="shared" si="25"/>
        <v>1.10970415E-8</v>
      </c>
      <c r="BA43" s="36">
        <f t="shared" si="26"/>
        <v>2.0876489999999998E-8</v>
      </c>
      <c r="BB43" s="36">
        <f t="shared" si="27"/>
        <v>3.7934593999999998E-8</v>
      </c>
      <c r="BC43" s="36">
        <f t="shared" si="28"/>
        <v>6.7171633999999997E-8</v>
      </c>
      <c r="BD43" s="36">
        <f t="shared" si="29"/>
        <v>1.1633512E-7</v>
      </c>
      <c r="BE43" s="36">
        <f t="shared" si="30"/>
        <v>1.973146E-7</v>
      </c>
      <c r="BF43" s="36">
        <f t="shared" si="31"/>
        <v>3.2779257999999999E-7</v>
      </c>
      <c r="BG43" s="36">
        <f t="shared" si="32"/>
        <v>5.3318870000000002E-7</v>
      </c>
      <c r="BH43" s="36">
        <f t="shared" si="33"/>
        <v>8.4871203000000004E-7</v>
      </c>
      <c r="BI43" s="36">
        <f t="shared" si="34"/>
        <v>1.3211501999999999E-6</v>
      </c>
      <c r="BJ43" s="36">
        <f t="shared" si="35"/>
        <v>2.0098003E-6</v>
      </c>
      <c r="BK43" s="36">
        <f t="shared" si="36"/>
        <v>2.9856963000000002E-6</v>
      </c>
      <c r="BL43" s="36">
        <f t="shared" si="37"/>
        <v>4.3281460000000001E-6</v>
      </c>
      <c r="BM43" s="36">
        <f t="shared" si="38"/>
        <v>6.1176483999999999E-6</v>
      </c>
      <c r="BN43" s="36">
        <f t="shared" si="39"/>
        <v>8.4250330000000001E-6</v>
      </c>
      <c r="BO43" s="36">
        <f t="shared" si="40"/>
        <v>1.1295606E-5</v>
      </c>
      <c r="BP43" s="36">
        <f t="shared" si="41"/>
        <v>1.4731638E-5</v>
      </c>
      <c r="BQ43" s="36">
        <f t="shared" si="42"/>
        <v>1.8680066000000001E-5</v>
      </c>
      <c r="BR43" s="36">
        <f t="shared" si="43"/>
        <v>2.302542E-5</v>
      </c>
      <c r="BS43" s="36">
        <f t="shared" si="44"/>
        <v>2.7582351000000001E-5</v>
      </c>
      <c r="BT43" s="36">
        <f t="shared" si="45"/>
        <v>3.2096486000000002E-5</v>
      </c>
      <c r="BU43" s="36">
        <f t="shared" si="46"/>
        <v>3.6260814999999998E-5</v>
      </c>
      <c r="BV43" s="36">
        <f t="shared" si="47"/>
        <v>3.9752136E-5</v>
      </c>
      <c r="BW43" s="36">
        <f t="shared" si="48"/>
        <v>4.2273936E-5</v>
      </c>
      <c r="BX43" s="36">
        <f t="shared" si="49"/>
        <v>4.3599244000000001E-5</v>
      </c>
      <c r="BY43" s="36">
        <f t="shared" si="50"/>
        <v>4.3606233E-5</v>
      </c>
      <c r="BZ43" s="36">
        <f t="shared" si="51"/>
        <v>4.2297679999999999E-5</v>
      </c>
      <c r="CA43" s="36">
        <f t="shared" si="52"/>
        <v>3.9800055999999998E-5</v>
      </c>
      <c r="CB43" s="36">
        <f t="shared" si="53"/>
        <v>3.6343049999999998E-5</v>
      </c>
      <c r="CC43" s="36">
        <f t="shared" si="54"/>
        <v>3.2222009999999998E-5</v>
      </c>
      <c r="CD43" s="36">
        <f t="shared" si="55"/>
        <v>2.7755654E-5</v>
      </c>
      <c r="CE43" s="36">
        <f t="shared" si="56"/>
        <v>2.3244635E-5</v>
      </c>
      <c r="CF43" s="36">
        <f t="shared" si="57"/>
        <v>1.8939546999999999E-5</v>
      </c>
      <c r="CG43" s="36">
        <f t="shared" si="58"/>
        <v>1.5023987E-5</v>
      </c>
      <c r="CH43" s="36">
        <f t="shared" si="59"/>
        <v>1.1611699999999999E-5</v>
      </c>
      <c r="CI43" s="36">
        <f t="shared" si="60"/>
        <v>8.7508200000000007E-6</v>
      </c>
      <c r="CJ43" s="36">
        <f t="shared" si="61"/>
        <v>6.4356664000000002E-6</v>
      </c>
      <c r="CK43" s="36">
        <f t="shared" si="62"/>
        <v>4.6224960000000001E-6</v>
      </c>
      <c r="CL43" s="36">
        <f t="shared" si="63"/>
        <v>3.2451887E-6</v>
      </c>
      <c r="CM43" s="36">
        <f t="shared" si="64"/>
        <v>2.2285958000000002E-6</v>
      </c>
      <c r="CN43" s="36">
        <f t="shared" si="65"/>
        <v>1.4984953E-6</v>
      </c>
      <c r="CO43" s="36">
        <f t="shared" si="66"/>
        <v>9.880976000000001E-7</v>
      </c>
      <c r="CP43" s="36">
        <f t="shared" si="67"/>
        <v>6.4184906000000002E-7</v>
      </c>
      <c r="CQ43" s="36">
        <f t="shared" si="68"/>
        <v>4.1830809999999998E-7</v>
      </c>
      <c r="CR43" s="36">
        <f t="shared" si="69"/>
        <v>2.9732109999999998E-7</v>
      </c>
      <c r="CV43" s="30">
        <f>'03_MVT'!B4</f>
        <v>1</v>
      </c>
      <c r="CW43" s="30">
        <f>'03_MVT'!C4</f>
        <v>29.478999999999999</v>
      </c>
    </row>
    <row r="44" spans="1:1429" ht="7.5" customHeight="1" x14ac:dyDescent="0.15">
      <c r="A44" s="37">
        <f t="shared" si="23"/>
        <v>2</v>
      </c>
      <c r="B44" s="37">
        <f t="shared" ref="B44:B52" si="73">B43+C$42</f>
        <v>93</v>
      </c>
      <c r="C44" s="56">
        <f>C42*C43</f>
        <v>1426</v>
      </c>
      <c r="D44" s="42">
        <f t="shared" si="70"/>
        <v>93</v>
      </c>
      <c r="E44" s="43">
        <f t="shared" ref="E44:AW44" si="74">D44+1</f>
        <v>94</v>
      </c>
      <c r="F44" s="43">
        <f t="shared" si="74"/>
        <v>95</v>
      </c>
      <c r="G44" s="43">
        <f t="shared" si="74"/>
        <v>96</v>
      </c>
      <c r="H44" s="43">
        <f t="shared" si="74"/>
        <v>97</v>
      </c>
      <c r="I44" s="43">
        <f t="shared" si="74"/>
        <v>98</v>
      </c>
      <c r="J44" s="43">
        <f t="shared" si="74"/>
        <v>99</v>
      </c>
      <c r="K44" s="43">
        <f t="shared" si="74"/>
        <v>100</v>
      </c>
      <c r="L44" s="43">
        <f t="shared" si="74"/>
        <v>101</v>
      </c>
      <c r="M44" s="43">
        <f t="shared" si="74"/>
        <v>102</v>
      </c>
      <c r="N44" s="43">
        <f t="shared" si="74"/>
        <v>103</v>
      </c>
      <c r="O44" s="43">
        <f t="shared" si="74"/>
        <v>104</v>
      </c>
      <c r="P44" s="43">
        <f t="shared" si="74"/>
        <v>105</v>
      </c>
      <c r="Q44" s="43">
        <f t="shared" si="74"/>
        <v>106</v>
      </c>
      <c r="R44" s="43">
        <f t="shared" si="74"/>
        <v>107</v>
      </c>
      <c r="S44" s="43">
        <f t="shared" si="74"/>
        <v>108</v>
      </c>
      <c r="T44" s="43">
        <f t="shared" si="74"/>
        <v>109</v>
      </c>
      <c r="U44" s="43">
        <f t="shared" si="74"/>
        <v>110</v>
      </c>
      <c r="V44" s="43">
        <f t="shared" si="74"/>
        <v>111</v>
      </c>
      <c r="W44" s="43">
        <f t="shared" si="74"/>
        <v>112</v>
      </c>
      <c r="X44" s="43">
        <f t="shared" si="74"/>
        <v>113</v>
      </c>
      <c r="Y44" s="43">
        <f t="shared" si="74"/>
        <v>114</v>
      </c>
      <c r="Z44" s="43">
        <f t="shared" si="74"/>
        <v>115</v>
      </c>
      <c r="AA44" s="43">
        <f t="shared" si="74"/>
        <v>116</v>
      </c>
      <c r="AB44" s="43">
        <f t="shared" si="74"/>
        <v>117</v>
      </c>
      <c r="AC44" s="43">
        <f t="shared" si="74"/>
        <v>118</v>
      </c>
      <c r="AD44" s="43">
        <f t="shared" si="74"/>
        <v>119</v>
      </c>
      <c r="AE44" s="43">
        <f t="shared" si="74"/>
        <v>120</v>
      </c>
      <c r="AF44" s="43">
        <f t="shared" si="74"/>
        <v>121</v>
      </c>
      <c r="AG44" s="43">
        <f t="shared" si="74"/>
        <v>122</v>
      </c>
      <c r="AH44" s="43">
        <f t="shared" si="74"/>
        <v>123</v>
      </c>
      <c r="AI44" s="43">
        <f t="shared" si="74"/>
        <v>124</v>
      </c>
      <c r="AJ44" s="43">
        <f t="shared" si="74"/>
        <v>125</v>
      </c>
      <c r="AK44" s="43">
        <f t="shared" si="74"/>
        <v>126</v>
      </c>
      <c r="AL44" s="43">
        <f t="shared" si="74"/>
        <v>127</v>
      </c>
      <c r="AM44" s="43">
        <f t="shared" si="74"/>
        <v>128</v>
      </c>
      <c r="AN44" s="43">
        <f t="shared" si="74"/>
        <v>129</v>
      </c>
      <c r="AO44" s="43">
        <f t="shared" si="74"/>
        <v>130</v>
      </c>
      <c r="AP44" s="43">
        <f t="shared" si="74"/>
        <v>131</v>
      </c>
      <c r="AQ44" s="43">
        <f t="shared" si="74"/>
        <v>132</v>
      </c>
      <c r="AR44" s="43">
        <f t="shared" si="74"/>
        <v>133</v>
      </c>
      <c r="AS44" s="43">
        <f t="shared" si="74"/>
        <v>134</v>
      </c>
      <c r="AT44" s="43">
        <f t="shared" si="74"/>
        <v>135</v>
      </c>
      <c r="AU44" s="43">
        <f t="shared" si="74"/>
        <v>136</v>
      </c>
      <c r="AV44" s="43">
        <f t="shared" si="74"/>
        <v>137</v>
      </c>
      <c r="AW44" s="43">
        <f t="shared" si="74"/>
        <v>138</v>
      </c>
      <c r="AY44" s="36">
        <f t="shared" si="72"/>
        <v>1.7210847999999999E-8</v>
      </c>
      <c r="AZ44" s="36">
        <f t="shared" si="25"/>
        <v>3.4224093999999999E-8</v>
      </c>
      <c r="BA44" s="36">
        <f t="shared" si="26"/>
        <v>6.4833799999999999E-8</v>
      </c>
      <c r="BB44" s="36">
        <f t="shared" si="27"/>
        <v>1.1889431000000001E-7</v>
      </c>
      <c r="BC44" s="36">
        <f t="shared" si="28"/>
        <v>2.1269439E-7</v>
      </c>
      <c r="BD44" s="36">
        <f t="shared" si="29"/>
        <v>3.7231932999999999E-7</v>
      </c>
      <c r="BE44" s="36">
        <f t="shared" si="30"/>
        <v>6.3831163000000004E-7</v>
      </c>
      <c r="BF44" s="36">
        <f t="shared" si="31"/>
        <v>1.0717149000000001E-6</v>
      </c>
      <c r="BG44" s="36">
        <f t="shared" si="32"/>
        <v>1.7613383999999999E-6</v>
      </c>
      <c r="BH44" s="36">
        <f t="shared" si="33"/>
        <v>2.8316265000000001E-6</v>
      </c>
      <c r="BI44" s="36">
        <f t="shared" si="34"/>
        <v>4.4498564999999997E-6</v>
      </c>
      <c r="BJ44" s="36">
        <f t="shared" si="35"/>
        <v>6.8304739999999998E-6</v>
      </c>
      <c r="BK44" s="36">
        <f t="shared" si="36"/>
        <v>1.0233361500000001E-5</v>
      </c>
      <c r="BL44" s="36">
        <f t="shared" si="37"/>
        <v>1.4952288E-5</v>
      </c>
      <c r="BM44" s="36">
        <f t="shared" si="38"/>
        <v>2.1288903E-5</v>
      </c>
      <c r="BN44" s="36">
        <f t="shared" si="39"/>
        <v>2.9517882000000002E-5</v>
      </c>
      <c r="BO44" s="36">
        <f t="shared" si="40"/>
        <v>3.9811522999999999E-5</v>
      </c>
      <c r="BP44" s="36">
        <f t="shared" si="41"/>
        <v>5.215668E-5</v>
      </c>
      <c r="BQ44" s="36">
        <f t="shared" si="42"/>
        <v>6.6346249999999995E-5</v>
      </c>
      <c r="BR44" s="36">
        <f t="shared" si="43"/>
        <v>8.1971934999999996E-5</v>
      </c>
      <c r="BS44" s="36">
        <f t="shared" si="44"/>
        <v>9.8375089999999999E-5</v>
      </c>
      <c r="BT44" s="36">
        <f t="shared" si="45"/>
        <v>1.1462771999999999E-4</v>
      </c>
      <c r="BU44" s="36">
        <f t="shared" si="46"/>
        <v>1.2956426999999999E-4</v>
      </c>
      <c r="BV44" s="36">
        <f t="shared" si="47"/>
        <v>1.4197014000000001E-4</v>
      </c>
      <c r="BW44" s="36">
        <f t="shared" si="48"/>
        <v>1.507491E-4</v>
      </c>
      <c r="BX44" s="36">
        <f t="shared" si="49"/>
        <v>1.5508049999999999E-4</v>
      </c>
      <c r="BY44" s="36">
        <f t="shared" si="50"/>
        <v>1.5455397000000001E-4</v>
      </c>
      <c r="BZ44" s="36">
        <f t="shared" si="51"/>
        <v>1.4923376E-4</v>
      </c>
      <c r="CA44" s="36">
        <f t="shared" si="52"/>
        <v>1.3964509999999999E-4</v>
      </c>
      <c r="CB44" s="36">
        <f t="shared" si="53"/>
        <v>1.2670288999999999E-4</v>
      </c>
      <c r="CC44" s="36">
        <f t="shared" si="54"/>
        <v>1.115372E-4</v>
      </c>
      <c r="CD44" s="36">
        <f t="shared" si="55"/>
        <v>9.5338739999999999E-5</v>
      </c>
      <c r="CE44" s="36">
        <f t="shared" si="56"/>
        <v>7.9200020000000002E-5</v>
      </c>
      <c r="CF44" s="36">
        <f t="shared" si="57"/>
        <v>6.3993124000000001E-5</v>
      </c>
      <c r="CG44" s="36">
        <f t="shared" si="58"/>
        <v>5.0319579999999997E-5</v>
      </c>
      <c r="CH44" s="36">
        <f t="shared" si="59"/>
        <v>3.853932E-5</v>
      </c>
      <c r="CI44" s="36">
        <f t="shared" si="60"/>
        <v>2.8776212E-5</v>
      </c>
      <c r="CJ44" s="36">
        <f t="shared" si="61"/>
        <v>2.0965235E-5</v>
      </c>
      <c r="CK44" s="36">
        <f t="shared" si="62"/>
        <v>1.4916581E-5</v>
      </c>
      <c r="CL44" s="36">
        <f t="shared" si="63"/>
        <v>1.0372873499999999E-5</v>
      </c>
      <c r="CM44" s="36">
        <f t="shared" si="64"/>
        <v>7.0558110000000004E-6</v>
      </c>
      <c r="CN44" s="36">
        <f t="shared" si="65"/>
        <v>4.6991569999999997E-6</v>
      </c>
      <c r="CO44" s="36">
        <f t="shared" si="66"/>
        <v>3.0688718000000002E-6</v>
      </c>
      <c r="CP44" s="36">
        <f t="shared" si="67"/>
        <v>1.9731517000000001E-6</v>
      </c>
      <c r="CQ44" s="36">
        <f t="shared" si="68"/>
        <v>1.2659515000000001E-6</v>
      </c>
      <c r="CR44" s="36">
        <f t="shared" si="69"/>
        <v>8.4331620000000004E-7</v>
      </c>
      <c r="CV44" s="30">
        <f>'03_MVT'!B5</f>
        <v>2</v>
      </c>
      <c r="CW44" s="30">
        <f>'03_MVT'!C5</f>
        <v>44.218000000000004</v>
      </c>
    </row>
    <row r="45" spans="1:1429" ht="7.5" customHeight="1" x14ac:dyDescent="0.15">
      <c r="A45" s="37">
        <f t="shared" si="23"/>
        <v>3</v>
      </c>
      <c r="B45" s="37">
        <f t="shared" si="73"/>
        <v>139</v>
      </c>
      <c r="C45" s="37">
        <f>C44/C42</f>
        <v>31</v>
      </c>
      <c r="D45" s="42">
        <f t="shared" si="70"/>
        <v>139</v>
      </c>
      <c r="E45" s="43">
        <f t="shared" ref="E45:AW45" si="75">D45+1</f>
        <v>140</v>
      </c>
      <c r="F45" s="43">
        <f t="shared" si="75"/>
        <v>141</v>
      </c>
      <c r="G45" s="43">
        <f t="shared" si="75"/>
        <v>142</v>
      </c>
      <c r="H45" s="43">
        <f t="shared" si="75"/>
        <v>143</v>
      </c>
      <c r="I45" s="43">
        <f t="shared" si="75"/>
        <v>144</v>
      </c>
      <c r="J45" s="43">
        <f t="shared" si="75"/>
        <v>145</v>
      </c>
      <c r="K45" s="43">
        <f t="shared" si="75"/>
        <v>146</v>
      </c>
      <c r="L45" s="43">
        <f t="shared" si="75"/>
        <v>147</v>
      </c>
      <c r="M45" s="43">
        <f t="shared" si="75"/>
        <v>148</v>
      </c>
      <c r="N45" s="43">
        <f t="shared" si="75"/>
        <v>149</v>
      </c>
      <c r="O45" s="43">
        <f t="shared" si="75"/>
        <v>150</v>
      </c>
      <c r="P45" s="43">
        <f t="shared" si="75"/>
        <v>151</v>
      </c>
      <c r="Q45" s="43">
        <f t="shared" si="75"/>
        <v>152</v>
      </c>
      <c r="R45" s="43">
        <f t="shared" si="75"/>
        <v>153</v>
      </c>
      <c r="S45" s="43">
        <f t="shared" si="75"/>
        <v>154</v>
      </c>
      <c r="T45" s="43">
        <f t="shared" si="75"/>
        <v>155</v>
      </c>
      <c r="U45" s="43">
        <f t="shared" si="75"/>
        <v>156</v>
      </c>
      <c r="V45" s="43">
        <f t="shared" si="75"/>
        <v>157</v>
      </c>
      <c r="W45" s="43">
        <f t="shared" si="75"/>
        <v>158</v>
      </c>
      <c r="X45" s="43">
        <f t="shared" si="75"/>
        <v>159</v>
      </c>
      <c r="Y45" s="43">
        <f t="shared" si="75"/>
        <v>160</v>
      </c>
      <c r="Z45" s="43">
        <f t="shared" si="75"/>
        <v>161</v>
      </c>
      <c r="AA45" s="43">
        <f t="shared" si="75"/>
        <v>162</v>
      </c>
      <c r="AB45" s="43">
        <f t="shared" si="75"/>
        <v>163</v>
      </c>
      <c r="AC45" s="43">
        <f t="shared" si="75"/>
        <v>164</v>
      </c>
      <c r="AD45" s="43">
        <f t="shared" si="75"/>
        <v>165</v>
      </c>
      <c r="AE45" s="43">
        <f t="shared" si="75"/>
        <v>166</v>
      </c>
      <c r="AF45" s="43">
        <f t="shared" si="75"/>
        <v>167</v>
      </c>
      <c r="AG45" s="43">
        <f t="shared" si="75"/>
        <v>168</v>
      </c>
      <c r="AH45" s="43">
        <f t="shared" si="75"/>
        <v>169</v>
      </c>
      <c r="AI45" s="43">
        <f t="shared" si="75"/>
        <v>170</v>
      </c>
      <c r="AJ45" s="43">
        <f t="shared" si="75"/>
        <v>171</v>
      </c>
      <c r="AK45" s="43">
        <f t="shared" si="75"/>
        <v>172</v>
      </c>
      <c r="AL45" s="43">
        <f t="shared" si="75"/>
        <v>173</v>
      </c>
      <c r="AM45" s="43">
        <f t="shared" si="75"/>
        <v>174</v>
      </c>
      <c r="AN45" s="43">
        <f t="shared" si="75"/>
        <v>175</v>
      </c>
      <c r="AO45" s="43">
        <f t="shared" si="75"/>
        <v>176</v>
      </c>
      <c r="AP45" s="43">
        <f t="shared" si="75"/>
        <v>177</v>
      </c>
      <c r="AQ45" s="43">
        <f t="shared" si="75"/>
        <v>178</v>
      </c>
      <c r="AR45" s="43">
        <f t="shared" si="75"/>
        <v>179</v>
      </c>
      <c r="AS45" s="43">
        <f t="shared" si="75"/>
        <v>180</v>
      </c>
      <c r="AT45" s="43">
        <f t="shared" si="75"/>
        <v>181</v>
      </c>
      <c r="AU45" s="43">
        <f t="shared" si="75"/>
        <v>182</v>
      </c>
      <c r="AV45" s="43">
        <f t="shared" si="75"/>
        <v>183</v>
      </c>
      <c r="AW45" s="43">
        <f t="shared" si="75"/>
        <v>184</v>
      </c>
      <c r="AY45" s="36">
        <f t="shared" si="72"/>
        <v>5.201056E-8</v>
      </c>
      <c r="AZ45" s="36">
        <f t="shared" si="25"/>
        <v>1.037236E-7</v>
      </c>
      <c r="BA45" s="36">
        <f t="shared" si="26"/>
        <v>1.9792212E-7</v>
      </c>
      <c r="BB45" s="36">
        <f t="shared" si="27"/>
        <v>3.6640355000000001E-7</v>
      </c>
      <c r="BC45" s="36">
        <f t="shared" si="28"/>
        <v>6.6240153000000005E-7</v>
      </c>
      <c r="BD45" s="36">
        <f t="shared" si="29"/>
        <v>1.1723005000000001E-6</v>
      </c>
      <c r="BE45" s="36">
        <f t="shared" si="30"/>
        <v>2.0321188E-6</v>
      </c>
      <c r="BF45" s="36">
        <f t="shared" si="31"/>
        <v>3.4492407000000002E-6</v>
      </c>
      <c r="BG45" s="36">
        <f t="shared" si="32"/>
        <v>5.7289920000000003E-6</v>
      </c>
      <c r="BH45" s="36">
        <f t="shared" si="33"/>
        <v>9.3040809999999993E-6</v>
      </c>
      <c r="BI45" s="36">
        <f t="shared" si="34"/>
        <v>1.4762567E-5</v>
      </c>
      <c r="BJ45" s="36">
        <f t="shared" si="35"/>
        <v>2.2866574000000001E-5</v>
      </c>
      <c r="BK45" s="36">
        <f t="shared" si="36"/>
        <v>3.454904E-5</v>
      </c>
      <c r="BL45" s="36">
        <f t="shared" si="37"/>
        <v>5.0880390000000001E-5</v>
      </c>
      <c r="BM45" s="36">
        <f t="shared" si="38"/>
        <v>7.2959099999999997E-5</v>
      </c>
      <c r="BN45" s="36">
        <f t="shared" si="39"/>
        <v>1.0192032E-4</v>
      </c>
      <c r="BO45" s="36">
        <f t="shared" si="40"/>
        <v>1.3843252999999999E-4</v>
      </c>
      <c r="BP45" s="36">
        <f t="shared" si="41"/>
        <v>1.8207736E-4</v>
      </c>
      <c r="BQ45" s="36">
        <f t="shared" si="42"/>
        <v>2.3212309999999999E-4</v>
      </c>
      <c r="BR45" s="36">
        <f t="shared" si="43"/>
        <v>2.872199E-4</v>
      </c>
      <c r="BS45" s="36">
        <f t="shared" si="44"/>
        <v>3.4512082000000001E-4</v>
      </c>
      <c r="BT45" s="36">
        <f t="shared" si="45"/>
        <v>4.0262739999999999E-4</v>
      </c>
      <c r="BU45" s="36">
        <f t="shared" si="46"/>
        <v>4.5511784E-4</v>
      </c>
      <c r="BV45" s="36">
        <f t="shared" si="47"/>
        <v>4.9812070000000003E-4</v>
      </c>
      <c r="BW45" s="36">
        <f t="shared" si="48"/>
        <v>5.2772083999999997E-4</v>
      </c>
      <c r="BX45" s="36">
        <f t="shared" si="49"/>
        <v>5.4104480000000002E-4</v>
      </c>
      <c r="BY45" s="36">
        <f t="shared" si="50"/>
        <v>5.3681240000000004E-4</v>
      </c>
      <c r="BZ45" s="36">
        <f t="shared" si="51"/>
        <v>5.1548960000000004E-4</v>
      </c>
      <c r="CA45" s="36">
        <f t="shared" si="52"/>
        <v>4.7915084999999998E-4</v>
      </c>
      <c r="CB45" s="36">
        <f t="shared" si="53"/>
        <v>4.315182E-4</v>
      </c>
      <c r="CC45" s="36">
        <f t="shared" si="54"/>
        <v>3.7678883999999998E-4</v>
      </c>
      <c r="CD45" s="36">
        <f t="shared" si="55"/>
        <v>3.1928840000000001E-4</v>
      </c>
      <c r="CE45" s="36">
        <f t="shared" si="56"/>
        <v>2.6292790000000002E-4</v>
      </c>
      <c r="CF45" s="36">
        <f t="shared" si="57"/>
        <v>2.1063629999999999E-4</v>
      </c>
      <c r="CG45" s="36">
        <f t="shared" si="58"/>
        <v>1.6410953000000001E-4</v>
      </c>
      <c r="CH45" s="36">
        <f t="shared" si="59"/>
        <v>1.2450418000000001E-4</v>
      </c>
      <c r="CI45" s="36">
        <f t="shared" si="60"/>
        <v>9.2089439999999996E-5</v>
      </c>
      <c r="CJ45" s="36">
        <f t="shared" si="61"/>
        <v>6.6460656000000005E-5</v>
      </c>
      <c r="CK45" s="36">
        <f t="shared" si="62"/>
        <v>4.6841310000000002E-5</v>
      </c>
      <c r="CL45" s="36">
        <f t="shared" si="63"/>
        <v>3.2267619999999997E-5</v>
      </c>
      <c r="CM45" s="36">
        <f t="shared" si="64"/>
        <v>2.1744134E-5</v>
      </c>
      <c r="CN45" s="36">
        <f t="shared" si="65"/>
        <v>1.4347105000000001E-5</v>
      </c>
      <c r="CO45" s="36">
        <f t="shared" si="66"/>
        <v>9.2828369999999998E-6</v>
      </c>
      <c r="CP45" s="36">
        <f t="shared" si="67"/>
        <v>5.9134019999999996E-6</v>
      </c>
      <c r="CQ45" s="36">
        <f t="shared" si="68"/>
        <v>3.7673487E-6</v>
      </c>
      <c r="CR45" s="36">
        <f t="shared" si="69"/>
        <v>2.5691375000000002E-6</v>
      </c>
      <c r="CV45" s="30">
        <f>'03_MVT'!B6</f>
        <v>3</v>
      </c>
      <c r="CW45" s="30">
        <f>'03_MVT'!C6</f>
        <v>58.957999999999998</v>
      </c>
    </row>
    <row r="46" spans="1:1429" ht="3.75" customHeight="1" x14ac:dyDescent="0.15">
      <c r="A46" s="37">
        <f t="shared" si="23"/>
        <v>4</v>
      </c>
      <c r="B46" s="37">
        <f t="shared" si="73"/>
        <v>185</v>
      </c>
      <c r="C46" s="37"/>
      <c r="D46" s="42">
        <f t="shared" si="70"/>
        <v>185</v>
      </c>
      <c r="E46" s="43">
        <f t="shared" ref="E46:AW46" si="76">D46+1</f>
        <v>186</v>
      </c>
      <c r="F46" s="43">
        <f t="shared" si="76"/>
        <v>187</v>
      </c>
      <c r="G46" s="43">
        <f t="shared" si="76"/>
        <v>188</v>
      </c>
      <c r="H46" s="43">
        <f t="shared" si="76"/>
        <v>189</v>
      </c>
      <c r="I46" s="43">
        <f t="shared" si="76"/>
        <v>190</v>
      </c>
      <c r="J46" s="43">
        <f t="shared" si="76"/>
        <v>191</v>
      </c>
      <c r="K46" s="43">
        <f t="shared" si="76"/>
        <v>192</v>
      </c>
      <c r="L46" s="43">
        <f t="shared" si="76"/>
        <v>193</v>
      </c>
      <c r="M46" s="43">
        <f t="shared" si="76"/>
        <v>194</v>
      </c>
      <c r="N46" s="43">
        <f t="shared" si="76"/>
        <v>195</v>
      </c>
      <c r="O46" s="43">
        <f t="shared" si="76"/>
        <v>196</v>
      </c>
      <c r="P46" s="43">
        <f t="shared" si="76"/>
        <v>197</v>
      </c>
      <c r="Q46" s="43">
        <f t="shared" si="76"/>
        <v>198</v>
      </c>
      <c r="R46" s="43">
        <f t="shared" si="76"/>
        <v>199</v>
      </c>
      <c r="S46" s="43">
        <f t="shared" si="76"/>
        <v>200</v>
      </c>
      <c r="T46" s="43">
        <f t="shared" si="76"/>
        <v>201</v>
      </c>
      <c r="U46" s="43">
        <f t="shared" si="76"/>
        <v>202</v>
      </c>
      <c r="V46" s="43">
        <f t="shared" si="76"/>
        <v>203</v>
      </c>
      <c r="W46" s="43">
        <f t="shared" si="76"/>
        <v>204</v>
      </c>
      <c r="X46" s="43">
        <f t="shared" si="76"/>
        <v>205</v>
      </c>
      <c r="Y46" s="43">
        <f t="shared" si="76"/>
        <v>206</v>
      </c>
      <c r="Z46" s="43">
        <f t="shared" si="76"/>
        <v>207</v>
      </c>
      <c r="AA46" s="43">
        <f t="shared" si="76"/>
        <v>208</v>
      </c>
      <c r="AB46" s="43">
        <f t="shared" si="76"/>
        <v>209</v>
      </c>
      <c r="AC46" s="43">
        <f t="shared" si="76"/>
        <v>210</v>
      </c>
      <c r="AD46" s="43">
        <f t="shared" si="76"/>
        <v>211</v>
      </c>
      <c r="AE46" s="43">
        <f t="shared" si="76"/>
        <v>212</v>
      </c>
      <c r="AF46" s="43">
        <f t="shared" si="76"/>
        <v>213</v>
      </c>
      <c r="AG46" s="43">
        <f t="shared" si="76"/>
        <v>214</v>
      </c>
      <c r="AH46" s="43">
        <f t="shared" si="76"/>
        <v>215</v>
      </c>
      <c r="AI46" s="43">
        <f t="shared" si="76"/>
        <v>216</v>
      </c>
      <c r="AJ46" s="43">
        <f t="shared" si="76"/>
        <v>217</v>
      </c>
      <c r="AK46" s="43">
        <f t="shared" si="76"/>
        <v>218</v>
      </c>
      <c r="AL46" s="43">
        <f t="shared" si="76"/>
        <v>219</v>
      </c>
      <c r="AM46" s="43">
        <f t="shared" si="76"/>
        <v>220</v>
      </c>
      <c r="AN46" s="43">
        <f t="shared" si="76"/>
        <v>221</v>
      </c>
      <c r="AO46" s="43">
        <f t="shared" si="76"/>
        <v>222</v>
      </c>
      <c r="AP46" s="43">
        <f t="shared" si="76"/>
        <v>223</v>
      </c>
      <c r="AQ46" s="43">
        <f t="shared" si="76"/>
        <v>224</v>
      </c>
      <c r="AR46" s="43">
        <f t="shared" si="76"/>
        <v>225</v>
      </c>
      <c r="AS46" s="43">
        <f t="shared" si="76"/>
        <v>226</v>
      </c>
      <c r="AT46" s="43">
        <f t="shared" si="76"/>
        <v>227</v>
      </c>
      <c r="AU46" s="43">
        <f t="shared" si="76"/>
        <v>228</v>
      </c>
      <c r="AV46" s="43">
        <f t="shared" si="76"/>
        <v>229</v>
      </c>
      <c r="AW46" s="43">
        <f t="shared" si="76"/>
        <v>230</v>
      </c>
      <c r="AY46" s="36">
        <f t="shared" si="72"/>
        <v>1.5098317E-7</v>
      </c>
      <c r="AZ46" s="36">
        <f t="shared" si="25"/>
        <v>3.0211743E-7</v>
      </c>
      <c r="BA46" s="36">
        <f t="shared" si="26"/>
        <v>5.8106679999999999E-7</v>
      </c>
      <c r="BB46" s="36">
        <f t="shared" si="27"/>
        <v>1.086734E-6</v>
      </c>
      <c r="BC46" s="36">
        <f t="shared" si="28"/>
        <v>1.9870106000000001E-6</v>
      </c>
      <c r="BD46" s="36">
        <f t="shared" si="29"/>
        <v>3.5582912000000001E-6</v>
      </c>
      <c r="BE46" s="36">
        <f t="shared" si="30"/>
        <v>6.2420177E-6</v>
      </c>
      <c r="BF46" s="36">
        <f t="shared" si="31"/>
        <v>1.0720536E-5</v>
      </c>
      <c r="BG46" s="36">
        <f t="shared" si="32"/>
        <v>1.801138E-5</v>
      </c>
      <c r="BH46" s="36">
        <f t="shared" si="33"/>
        <v>2.9573406E-5</v>
      </c>
      <c r="BI46" s="36">
        <f t="shared" si="34"/>
        <v>4.7411089999999997E-5</v>
      </c>
      <c r="BJ46" s="36">
        <f t="shared" si="35"/>
        <v>7.4151896E-5</v>
      </c>
      <c r="BK46" s="36">
        <f t="shared" si="36"/>
        <v>1.1301601599999999E-4</v>
      </c>
      <c r="BL46" s="36">
        <f t="shared" si="37"/>
        <v>1.6782888E-4</v>
      </c>
      <c r="BM46" s="36">
        <f t="shared" si="38"/>
        <v>2.4200409999999999E-4</v>
      </c>
      <c r="BN46" s="36">
        <f t="shared" si="39"/>
        <v>3.4136932999999999E-4</v>
      </c>
      <c r="BO46" s="36">
        <f t="shared" si="40"/>
        <v>4.6922726E-4</v>
      </c>
      <c r="BP46" s="36">
        <f t="shared" si="41"/>
        <v>6.1720000000000004E-4</v>
      </c>
      <c r="BQ46" s="36">
        <f t="shared" si="42"/>
        <v>7.8755850000000001E-4</v>
      </c>
      <c r="BR46" s="36">
        <f t="shared" si="43"/>
        <v>9.7568109999999998E-4</v>
      </c>
      <c r="BS46" s="36">
        <f t="shared" si="44"/>
        <v>1.1732241999999999E-3</v>
      </c>
      <c r="BT46" s="36">
        <f t="shared" si="45"/>
        <v>1.3718525E-3</v>
      </c>
      <c r="BU46" s="36">
        <f t="shared" si="46"/>
        <v>1.5488717000000001E-3</v>
      </c>
      <c r="BV46" s="36">
        <f t="shared" si="47"/>
        <v>1.6903886999999999E-3</v>
      </c>
      <c r="BW46" s="36">
        <f t="shared" si="48"/>
        <v>1.7841395000000001E-3</v>
      </c>
      <c r="BX46" s="36">
        <f t="shared" si="49"/>
        <v>1.820117E-3</v>
      </c>
      <c r="BY46" s="36">
        <f t="shared" si="50"/>
        <v>1.7948980000000001E-3</v>
      </c>
      <c r="BZ46" s="36">
        <f t="shared" si="51"/>
        <v>1.7111938E-3</v>
      </c>
      <c r="CA46" s="36">
        <f t="shared" si="52"/>
        <v>1.5757881000000001E-3</v>
      </c>
      <c r="CB46" s="36">
        <f t="shared" si="53"/>
        <v>1.4063788000000001E-3</v>
      </c>
      <c r="CC46" s="36">
        <f t="shared" si="54"/>
        <v>1.2165492E-3</v>
      </c>
      <c r="CD46" s="36">
        <f t="shared" si="55"/>
        <v>1.0201469000000001E-3</v>
      </c>
      <c r="CE46" s="36">
        <f t="shared" si="56"/>
        <v>8.3166019999999998E-4</v>
      </c>
      <c r="CF46" s="36">
        <f t="shared" si="57"/>
        <v>6.6137309999999996E-4</v>
      </c>
      <c r="CG46" s="36">
        <f t="shared" si="58"/>
        <v>5.0998665000000004E-4</v>
      </c>
      <c r="CH46" s="36">
        <f t="shared" si="59"/>
        <v>3.8291399999999999E-4</v>
      </c>
      <c r="CI46" s="36">
        <f t="shared" si="60"/>
        <v>2.8052443E-4</v>
      </c>
      <c r="CJ46" s="36">
        <f t="shared" si="61"/>
        <v>2.0050617000000001E-4</v>
      </c>
      <c r="CK46" s="36">
        <f t="shared" si="62"/>
        <v>1.3996914E-4</v>
      </c>
      <c r="CL46" s="36">
        <f t="shared" si="63"/>
        <v>9.5506980000000004E-5</v>
      </c>
      <c r="CM46" s="36">
        <f t="shared" si="64"/>
        <v>6.3754800000000002E-5</v>
      </c>
      <c r="CN46" s="36">
        <f t="shared" si="65"/>
        <v>4.167669E-5</v>
      </c>
      <c r="CO46" s="36">
        <f t="shared" si="66"/>
        <v>2.6720322999999999E-5</v>
      </c>
      <c r="CP46" s="36">
        <f t="shared" si="67"/>
        <v>1.6873205999999999E-5</v>
      </c>
      <c r="CQ46" s="36">
        <f t="shared" si="68"/>
        <v>1.0672511999999999E-5</v>
      </c>
      <c r="CR46" s="36">
        <f t="shared" si="69"/>
        <v>7.2767119999999996E-6</v>
      </c>
      <c r="CV46" s="30">
        <f>'03_MVT'!B7</f>
        <v>4</v>
      </c>
      <c r="CW46" s="30">
        <f>'03_MVT'!C7</f>
        <v>73.697000000000003</v>
      </c>
    </row>
    <row r="47" spans="1:1429" ht="3.75" customHeight="1" x14ac:dyDescent="0.15">
      <c r="A47" s="37">
        <f t="shared" si="23"/>
        <v>5</v>
      </c>
      <c r="B47" s="37">
        <f t="shared" si="73"/>
        <v>231</v>
      </c>
      <c r="C47" s="37"/>
      <c r="D47" s="42">
        <f t="shared" si="70"/>
        <v>231</v>
      </c>
      <c r="E47" s="43">
        <f t="shared" ref="E47:AW47" si="77">D47+1</f>
        <v>232</v>
      </c>
      <c r="F47" s="43">
        <f t="shared" si="77"/>
        <v>233</v>
      </c>
      <c r="G47" s="43">
        <f t="shared" si="77"/>
        <v>234</v>
      </c>
      <c r="H47" s="43">
        <f t="shared" si="77"/>
        <v>235</v>
      </c>
      <c r="I47" s="43">
        <f t="shared" si="77"/>
        <v>236</v>
      </c>
      <c r="J47" s="43">
        <f t="shared" si="77"/>
        <v>237</v>
      </c>
      <c r="K47" s="43">
        <f t="shared" si="77"/>
        <v>238</v>
      </c>
      <c r="L47" s="43">
        <f t="shared" si="77"/>
        <v>239</v>
      </c>
      <c r="M47" s="43">
        <f t="shared" si="77"/>
        <v>240</v>
      </c>
      <c r="N47" s="43">
        <f t="shared" si="77"/>
        <v>241</v>
      </c>
      <c r="O47" s="43">
        <f t="shared" si="77"/>
        <v>242</v>
      </c>
      <c r="P47" s="43">
        <f t="shared" si="77"/>
        <v>243</v>
      </c>
      <c r="Q47" s="43">
        <f t="shared" si="77"/>
        <v>244</v>
      </c>
      <c r="R47" s="43">
        <f t="shared" si="77"/>
        <v>245</v>
      </c>
      <c r="S47" s="43">
        <f t="shared" si="77"/>
        <v>246</v>
      </c>
      <c r="T47" s="43">
        <f t="shared" si="77"/>
        <v>247</v>
      </c>
      <c r="U47" s="43">
        <f t="shared" si="77"/>
        <v>248</v>
      </c>
      <c r="V47" s="43">
        <f t="shared" si="77"/>
        <v>249</v>
      </c>
      <c r="W47" s="43">
        <f t="shared" si="77"/>
        <v>250</v>
      </c>
      <c r="X47" s="43">
        <f t="shared" si="77"/>
        <v>251</v>
      </c>
      <c r="Y47" s="43">
        <f t="shared" si="77"/>
        <v>252</v>
      </c>
      <c r="Z47" s="43">
        <f t="shared" si="77"/>
        <v>253</v>
      </c>
      <c r="AA47" s="43">
        <f t="shared" si="77"/>
        <v>254</v>
      </c>
      <c r="AB47" s="43">
        <f t="shared" si="77"/>
        <v>255</v>
      </c>
      <c r="AC47" s="43">
        <f t="shared" si="77"/>
        <v>256</v>
      </c>
      <c r="AD47" s="43">
        <f t="shared" si="77"/>
        <v>257</v>
      </c>
      <c r="AE47" s="43">
        <f t="shared" si="77"/>
        <v>258</v>
      </c>
      <c r="AF47" s="43">
        <f t="shared" si="77"/>
        <v>259</v>
      </c>
      <c r="AG47" s="43">
        <f t="shared" si="77"/>
        <v>260</v>
      </c>
      <c r="AH47" s="43">
        <f t="shared" si="77"/>
        <v>261</v>
      </c>
      <c r="AI47" s="43">
        <f t="shared" si="77"/>
        <v>262</v>
      </c>
      <c r="AJ47" s="43">
        <f t="shared" si="77"/>
        <v>263</v>
      </c>
      <c r="AK47" s="43">
        <f t="shared" si="77"/>
        <v>264</v>
      </c>
      <c r="AL47" s="43">
        <f t="shared" si="77"/>
        <v>265</v>
      </c>
      <c r="AM47" s="43">
        <f t="shared" si="77"/>
        <v>266</v>
      </c>
      <c r="AN47" s="43">
        <f t="shared" si="77"/>
        <v>267</v>
      </c>
      <c r="AO47" s="43">
        <f t="shared" si="77"/>
        <v>268</v>
      </c>
      <c r="AP47" s="43">
        <f t="shared" si="77"/>
        <v>269</v>
      </c>
      <c r="AQ47" s="43">
        <f t="shared" si="77"/>
        <v>270</v>
      </c>
      <c r="AR47" s="43">
        <f t="shared" si="77"/>
        <v>271</v>
      </c>
      <c r="AS47" s="43">
        <f t="shared" si="77"/>
        <v>272</v>
      </c>
      <c r="AT47" s="43">
        <f t="shared" si="77"/>
        <v>273</v>
      </c>
      <c r="AU47" s="43">
        <f t="shared" si="77"/>
        <v>274</v>
      </c>
      <c r="AV47" s="43">
        <f t="shared" si="77"/>
        <v>275</v>
      </c>
      <c r="AW47" s="43">
        <f t="shared" si="77"/>
        <v>276</v>
      </c>
      <c r="AY47" s="36">
        <f t="shared" si="72"/>
        <v>4.1879337999999999E-7</v>
      </c>
      <c r="AZ47" s="36">
        <f t="shared" si="25"/>
        <v>8.4130579999999997E-7</v>
      </c>
      <c r="BA47" s="36">
        <f t="shared" si="26"/>
        <v>1.6322614999999999E-6</v>
      </c>
      <c r="BB47" s="36">
        <f t="shared" si="27"/>
        <v>3.0868961999999998E-6</v>
      </c>
      <c r="BC47" s="36">
        <f t="shared" si="28"/>
        <v>5.7141129999999998E-6</v>
      </c>
      <c r="BD47" s="36">
        <f t="shared" si="29"/>
        <v>1.0365268E-5</v>
      </c>
      <c r="BE47" s="36">
        <f t="shared" si="30"/>
        <v>1.8422512000000001E-5</v>
      </c>
      <c r="BF47" s="36">
        <f t="shared" si="31"/>
        <v>3.205746E-5</v>
      </c>
      <c r="BG47" s="36">
        <f t="shared" si="32"/>
        <v>5.455923E-5</v>
      </c>
      <c r="BH47" s="36">
        <f t="shared" si="33"/>
        <v>9.070607E-5</v>
      </c>
      <c r="BI47" s="36">
        <f t="shared" si="34"/>
        <v>1.471426E-4</v>
      </c>
      <c r="BJ47" s="36">
        <f t="shared" si="35"/>
        <v>2.328168E-4</v>
      </c>
      <c r="BK47" s="36">
        <f t="shared" si="36"/>
        <v>3.5810969999999998E-4</v>
      </c>
      <c r="BL47" s="36">
        <f t="shared" si="37"/>
        <v>5.3853495000000002E-4</v>
      </c>
      <c r="BM47" s="36">
        <f t="shared" si="38"/>
        <v>7.7332189999999997E-4</v>
      </c>
      <c r="BN47" s="36">
        <f t="shared" si="39"/>
        <v>1.1078106000000001E-3</v>
      </c>
      <c r="BO47" s="36">
        <f t="shared" si="40"/>
        <v>1.5800049E-3</v>
      </c>
      <c r="BP47" s="36">
        <f t="shared" si="41"/>
        <v>2.0105066000000002E-3</v>
      </c>
      <c r="BQ47" s="36">
        <f t="shared" si="42"/>
        <v>2.5737782000000002E-3</v>
      </c>
      <c r="BR47" s="36">
        <f t="shared" si="43"/>
        <v>3.2121858000000001E-3</v>
      </c>
      <c r="BS47" s="36">
        <f t="shared" si="44"/>
        <v>3.8686758000000001E-3</v>
      </c>
      <c r="BT47" s="36">
        <f t="shared" si="45"/>
        <v>4.5727611999999999E-3</v>
      </c>
      <c r="BU47" s="36">
        <f t="shared" si="46"/>
        <v>5.1186043000000002E-3</v>
      </c>
      <c r="BV47" s="36">
        <f t="shared" si="47"/>
        <v>5.5345610000000003E-3</v>
      </c>
      <c r="BW47" s="36">
        <f t="shared" si="48"/>
        <v>5.8048847000000004E-3</v>
      </c>
      <c r="BX47" s="36">
        <f t="shared" si="49"/>
        <v>5.8762385000000004E-3</v>
      </c>
      <c r="BY47" s="36">
        <f t="shared" si="50"/>
        <v>5.7391087000000004E-3</v>
      </c>
      <c r="BZ47" s="36">
        <f t="shared" si="51"/>
        <v>5.4107284999999998E-3</v>
      </c>
      <c r="CA47" s="36">
        <f t="shared" si="52"/>
        <v>4.891645E-3</v>
      </c>
      <c r="CB47" s="36">
        <f t="shared" si="53"/>
        <v>4.3275190000000002E-3</v>
      </c>
      <c r="CC47" s="36">
        <f t="shared" si="54"/>
        <v>3.7192707E-3</v>
      </c>
      <c r="CD47" s="36">
        <f t="shared" si="55"/>
        <v>3.0716939999999998E-3</v>
      </c>
      <c r="CE47" s="36">
        <f t="shared" si="56"/>
        <v>2.4645528999999999E-3</v>
      </c>
      <c r="CF47" s="36">
        <f t="shared" si="57"/>
        <v>1.9681786999999999E-3</v>
      </c>
      <c r="CG47" s="36">
        <f t="shared" si="58"/>
        <v>1.4940922999999999E-3</v>
      </c>
      <c r="CH47" s="36">
        <f t="shared" si="59"/>
        <v>1.1084937999999999E-3</v>
      </c>
      <c r="CI47" s="36">
        <f t="shared" si="60"/>
        <v>8.0629400000000004E-4</v>
      </c>
      <c r="CJ47" s="36">
        <f t="shared" si="61"/>
        <v>5.7082856000000004E-4</v>
      </c>
      <c r="CK47" s="36">
        <f t="shared" si="62"/>
        <v>3.9482340000000001E-4</v>
      </c>
      <c r="CL47" s="36">
        <f t="shared" si="63"/>
        <v>2.6689094000000003E-4</v>
      </c>
      <c r="CM47" s="36">
        <f t="shared" si="64"/>
        <v>1.7650683000000001E-4</v>
      </c>
      <c r="CN47" s="36">
        <f t="shared" si="65"/>
        <v>1.1433473E-4</v>
      </c>
      <c r="CO47" s="36">
        <f t="shared" si="66"/>
        <v>7.2654234999999995E-5</v>
      </c>
      <c r="CP47" s="36">
        <f t="shared" si="67"/>
        <v>4.5492370000000003E-5</v>
      </c>
      <c r="CQ47" s="36">
        <f t="shared" si="68"/>
        <v>2.8578360000000001E-5</v>
      </c>
      <c r="CR47" s="36">
        <f t="shared" si="69"/>
        <v>1.9496234000000001E-5</v>
      </c>
      <c r="CV47" s="30">
        <f>'03_MVT'!B8</f>
        <v>5</v>
      </c>
      <c r="CW47" s="30">
        <f>'03_MVT'!C8</f>
        <v>88.436000000000007</v>
      </c>
    </row>
    <row r="48" spans="1:1429" ht="3.75" customHeight="1" x14ac:dyDescent="0.15">
      <c r="A48" s="37">
        <f t="shared" si="23"/>
        <v>6</v>
      </c>
      <c r="B48" s="37">
        <f t="shared" si="73"/>
        <v>277</v>
      </c>
      <c r="C48" s="37"/>
      <c r="D48" s="42">
        <f t="shared" si="70"/>
        <v>277</v>
      </c>
      <c r="E48" s="43">
        <f t="shared" ref="E48:AW48" si="78">D48+1</f>
        <v>278</v>
      </c>
      <c r="F48" s="43">
        <f t="shared" si="78"/>
        <v>279</v>
      </c>
      <c r="G48" s="43">
        <f t="shared" si="78"/>
        <v>280</v>
      </c>
      <c r="H48" s="43">
        <f t="shared" si="78"/>
        <v>281</v>
      </c>
      <c r="I48" s="43">
        <f t="shared" si="78"/>
        <v>282</v>
      </c>
      <c r="J48" s="43">
        <f t="shared" si="78"/>
        <v>283</v>
      </c>
      <c r="K48" s="43">
        <f t="shared" si="78"/>
        <v>284</v>
      </c>
      <c r="L48" s="43">
        <f t="shared" si="78"/>
        <v>285</v>
      </c>
      <c r="M48" s="43">
        <f t="shared" si="78"/>
        <v>286</v>
      </c>
      <c r="N48" s="43">
        <f t="shared" si="78"/>
        <v>287</v>
      </c>
      <c r="O48" s="43">
        <f t="shared" si="78"/>
        <v>288</v>
      </c>
      <c r="P48" s="43">
        <f t="shared" si="78"/>
        <v>289</v>
      </c>
      <c r="Q48" s="43">
        <f t="shared" si="78"/>
        <v>290</v>
      </c>
      <c r="R48" s="43">
        <f t="shared" si="78"/>
        <v>291</v>
      </c>
      <c r="S48" s="43">
        <f t="shared" si="78"/>
        <v>292</v>
      </c>
      <c r="T48" s="43">
        <f t="shared" si="78"/>
        <v>293</v>
      </c>
      <c r="U48" s="43">
        <f t="shared" si="78"/>
        <v>294</v>
      </c>
      <c r="V48" s="43">
        <f t="shared" si="78"/>
        <v>295</v>
      </c>
      <c r="W48" s="43">
        <f t="shared" si="78"/>
        <v>296</v>
      </c>
      <c r="X48" s="43">
        <f t="shared" si="78"/>
        <v>297</v>
      </c>
      <c r="Y48" s="43">
        <f t="shared" si="78"/>
        <v>298</v>
      </c>
      <c r="Z48" s="43">
        <f t="shared" si="78"/>
        <v>299</v>
      </c>
      <c r="AA48" s="43">
        <f t="shared" si="78"/>
        <v>300</v>
      </c>
      <c r="AB48" s="43">
        <f t="shared" si="78"/>
        <v>301</v>
      </c>
      <c r="AC48" s="43">
        <f t="shared" si="78"/>
        <v>302</v>
      </c>
      <c r="AD48" s="43">
        <f t="shared" si="78"/>
        <v>303</v>
      </c>
      <c r="AE48" s="43">
        <f t="shared" si="78"/>
        <v>304</v>
      </c>
      <c r="AF48" s="43">
        <f t="shared" si="78"/>
        <v>305</v>
      </c>
      <c r="AG48" s="43">
        <f t="shared" si="78"/>
        <v>306</v>
      </c>
      <c r="AH48" s="43">
        <f t="shared" si="78"/>
        <v>307</v>
      </c>
      <c r="AI48" s="43">
        <f t="shared" si="78"/>
        <v>308</v>
      </c>
      <c r="AJ48" s="43">
        <f t="shared" si="78"/>
        <v>309</v>
      </c>
      <c r="AK48" s="43">
        <f t="shared" si="78"/>
        <v>310</v>
      </c>
      <c r="AL48" s="43">
        <f t="shared" si="78"/>
        <v>311</v>
      </c>
      <c r="AM48" s="43">
        <f t="shared" si="78"/>
        <v>312</v>
      </c>
      <c r="AN48" s="43">
        <f t="shared" si="78"/>
        <v>313</v>
      </c>
      <c r="AO48" s="43">
        <f t="shared" si="78"/>
        <v>314</v>
      </c>
      <c r="AP48" s="43">
        <f t="shared" si="78"/>
        <v>315</v>
      </c>
      <c r="AQ48" s="43">
        <f t="shared" si="78"/>
        <v>316</v>
      </c>
      <c r="AR48" s="43">
        <f t="shared" si="78"/>
        <v>317</v>
      </c>
      <c r="AS48" s="43">
        <f t="shared" si="78"/>
        <v>318</v>
      </c>
      <c r="AT48" s="43">
        <f t="shared" si="78"/>
        <v>319</v>
      </c>
      <c r="AU48" s="43">
        <f t="shared" si="78"/>
        <v>320</v>
      </c>
      <c r="AV48" s="43">
        <f t="shared" si="78"/>
        <v>321</v>
      </c>
      <c r="AW48" s="43">
        <f t="shared" si="78"/>
        <v>322</v>
      </c>
      <c r="AY48" s="36">
        <f t="shared" si="72"/>
        <v>1.1049962E-6</v>
      </c>
      <c r="AZ48" s="36">
        <f t="shared" si="25"/>
        <v>2.2299936999999998E-6</v>
      </c>
      <c r="BA48" s="36">
        <f t="shared" si="26"/>
        <v>4.3683990000000002E-6</v>
      </c>
      <c r="BB48" s="36">
        <f t="shared" si="27"/>
        <v>8.3624345000000008E-6</v>
      </c>
      <c r="BC48" s="36">
        <f t="shared" si="28"/>
        <v>1.5688201999999999E-5</v>
      </c>
      <c r="BD48" s="36">
        <f t="shared" si="29"/>
        <v>2.8859438000000001E-5</v>
      </c>
      <c r="BE48" s="36">
        <f t="shared" si="30"/>
        <v>5.2036629999999998E-5</v>
      </c>
      <c r="BF48" s="36">
        <f t="shared" si="31"/>
        <v>9.1901109999999994E-5</v>
      </c>
      <c r="BG48" s="36">
        <f t="shared" si="32"/>
        <v>1.5881972000000001E-4</v>
      </c>
      <c r="BH48" s="36">
        <f t="shared" si="33"/>
        <v>2.6812943E-4</v>
      </c>
      <c r="BI48" s="36">
        <f t="shared" si="34"/>
        <v>4.4114285000000002E-4</v>
      </c>
      <c r="BJ48" s="36">
        <f t="shared" si="35"/>
        <v>7.1150119999999998E-4</v>
      </c>
      <c r="BK48" s="36">
        <f t="shared" si="36"/>
        <v>1.1005526000000001E-3</v>
      </c>
      <c r="BL48" s="36">
        <f t="shared" si="37"/>
        <v>1.7380391000000001E-3</v>
      </c>
      <c r="BM48" s="36">
        <f t="shared" si="38"/>
        <v>2.3674824999999999E-3</v>
      </c>
      <c r="BN48" s="36">
        <f t="shared" si="39"/>
        <v>3.4566244999999999E-3</v>
      </c>
      <c r="BO48" s="36">
        <f t="shared" si="40"/>
        <v>4.7064623999999999E-3</v>
      </c>
      <c r="BP48" s="36">
        <f t="shared" si="41"/>
        <v>6.3249366E-3</v>
      </c>
      <c r="BQ48" s="36">
        <f t="shared" si="42"/>
        <v>8.1769979999999996E-3</v>
      </c>
      <c r="BR48" s="36">
        <f t="shared" si="43"/>
        <v>1.0213097000000001E-2</v>
      </c>
      <c r="BS48" s="36">
        <f t="shared" si="44"/>
        <v>1.2303394E-2</v>
      </c>
      <c r="BT48" s="36">
        <f t="shared" si="45"/>
        <v>1.4290501000000001E-2</v>
      </c>
      <c r="BU48" s="36">
        <f t="shared" si="46"/>
        <v>1.6007726999999999E-2</v>
      </c>
      <c r="BV48" s="36">
        <f t="shared" si="47"/>
        <v>1.7276964999999998E-2</v>
      </c>
      <c r="BW48" s="36">
        <f t="shared" si="48"/>
        <v>1.7968442000000001E-2</v>
      </c>
      <c r="BX48" s="36">
        <f t="shared" si="49"/>
        <v>1.8005515E-2</v>
      </c>
      <c r="BY48" s="36">
        <f t="shared" si="50"/>
        <v>1.7400837999999998E-2</v>
      </c>
      <c r="BZ48" s="36">
        <f t="shared" si="51"/>
        <v>1.6233872999999999E-2</v>
      </c>
      <c r="CA48" s="36">
        <f t="shared" si="52"/>
        <v>1.4637387999999999E-2</v>
      </c>
      <c r="CB48" s="36">
        <f t="shared" si="53"/>
        <v>1.2766438E-2</v>
      </c>
      <c r="CC48" s="36">
        <f t="shared" si="54"/>
        <v>1.0770775E-2</v>
      </c>
      <c r="CD48" s="36">
        <f t="shared" si="55"/>
        <v>8.7791129999999998E-3</v>
      </c>
      <c r="CE48" s="36">
        <f t="shared" si="56"/>
        <v>6.9617927000000003E-3</v>
      </c>
      <c r="CF48" s="36">
        <f t="shared" si="57"/>
        <v>5.3678780000000004E-3</v>
      </c>
      <c r="CG48" s="36">
        <f t="shared" si="58"/>
        <v>4.0188430000000002E-3</v>
      </c>
      <c r="CH48" s="36">
        <f t="shared" si="59"/>
        <v>2.9442246999999999E-3</v>
      </c>
      <c r="CI48" s="36">
        <f t="shared" si="60"/>
        <v>2.1701513E-3</v>
      </c>
      <c r="CJ48" s="36">
        <f t="shared" si="61"/>
        <v>1.5170824E-3</v>
      </c>
      <c r="CK48" s="36">
        <f t="shared" si="62"/>
        <v>1.0423041E-3</v>
      </c>
      <c r="CL48" s="36">
        <f t="shared" si="63"/>
        <v>6.9835749999999999E-4</v>
      </c>
      <c r="CM48" s="36">
        <f t="shared" si="64"/>
        <v>4.5776840000000003E-4</v>
      </c>
      <c r="CN48" s="36">
        <f t="shared" si="65"/>
        <v>2.9405692000000002E-4</v>
      </c>
      <c r="CO48" s="36">
        <f t="shared" si="66"/>
        <v>1.8533577E-4</v>
      </c>
      <c r="CP48" s="36">
        <f t="shared" si="67"/>
        <v>1.1511709E-4</v>
      </c>
      <c r="CQ48" s="36">
        <f t="shared" si="68"/>
        <v>7.1734899999999997E-5</v>
      </c>
      <c r="CR48" s="36">
        <f t="shared" si="69"/>
        <v>4.8130273999999998E-5</v>
      </c>
      <c r="CV48" s="30">
        <f>'03_MVT'!B9</f>
        <v>6</v>
      </c>
      <c r="CW48" s="30">
        <f>'03_MVT'!C9</f>
        <v>103.18</v>
      </c>
    </row>
    <row r="49" spans="1:101" ht="3.75" customHeight="1" x14ac:dyDescent="0.15">
      <c r="A49" s="37">
        <f t="shared" si="23"/>
        <v>7</v>
      </c>
      <c r="B49" s="37">
        <f t="shared" si="73"/>
        <v>323</v>
      </c>
      <c r="C49" s="37"/>
      <c r="D49" s="42">
        <f t="shared" si="70"/>
        <v>323</v>
      </c>
      <c r="E49" s="43">
        <f t="shared" ref="E49:AW49" si="79">D49+1</f>
        <v>324</v>
      </c>
      <c r="F49" s="43">
        <f t="shared" si="79"/>
        <v>325</v>
      </c>
      <c r="G49" s="43">
        <f t="shared" si="79"/>
        <v>326</v>
      </c>
      <c r="H49" s="43">
        <f t="shared" si="79"/>
        <v>327</v>
      </c>
      <c r="I49" s="43">
        <f t="shared" si="79"/>
        <v>328</v>
      </c>
      <c r="J49" s="43">
        <f t="shared" si="79"/>
        <v>329</v>
      </c>
      <c r="K49" s="43">
        <f t="shared" si="79"/>
        <v>330</v>
      </c>
      <c r="L49" s="43">
        <f t="shared" si="79"/>
        <v>331</v>
      </c>
      <c r="M49" s="43">
        <f t="shared" si="79"/>
        <v>332</v>
      </c>
      <c r="N49" s="43">
        <f t="shared" si="79"/>
        <v>333</v>
      </c>
      <c r="O49" s="43">
        <f t="shared" si="79"/>
        <v>334</v>
      </c>
      <c r="P49" s="43">
        <f t="shared" si="79"/>
        <v>335</v>
      </c>
      <c r="Q49" s="43">
        <f t="shared" si="79"/>
        <v>336</v>
      </c>
      <c r="R49" s="43">
        <f t="shared" si="79"/>
        <v>337</v>
      </c>
      <c r="S49" s="43">
        <f t="shared" si="79"/>
        <v>338</v>
      </c>
      <c r="T49" s="43">
        <f t="shared" si="79"/>
        <v>339</v>
      </c>
      <c r="U49" s="43">
        <f t="shared" si="79"/>
        <v>340</v>
      </c>
      <c r="V49" s="43">
        <f t="shared" si="79"/>
        <v>341</v>
      </c>
      <c r="W49" s="43">
        <f t="shared" si="79"/>
        <v>342</v>
      </c>
      <c r="X49" s="43">
        <f t="shared" si="79"/>
        <v>343</v>
      </c>
      <c r="Y49" s="43">
        <f t="shared" si="79"/>
        <v>344</v>
      </c>
      <c r="Z49" s="43">
        <f t="shared" si="79"/>
        <v>345</v>
      </c>
      <c r="AA49" s="43">
        <f t="shared" si="79"/>
        <v>346</v>
      </c>
      <c r="AB49" s="43">
        <f t="shared" si="79"/>
        <v>347</v>
      </c>
      <c r="AC49" s="43">
        <f t="shared" si="79"/>
        <v>348</v>
      </c>
      <c r="AD49" s="43">
        <f t="shared" si="79"/>
        <v>349</v>
      </c>
      <c r="AE49" s="43">
        <f t="shared" si="79"/>
        <v>350</v>
      </c>
      <c r="AF49" s="43">
        <f t="shared" si="79"/>
        <v>351</v>
      </c>
      <c r="AG49" s="43">
        <f t="shared" si="79"/>
        <v>352</v>
      </c>
      <c r="AH49" s="43">
        <f t="shared" si="79"/>
        <v>353</v>
      </c>
      <c r="AI49" s="43">
        <f t="shared" si="79"/>
        <v>354</v>
      </c>
      <c r="AJ49" s="43">
        <f t="shared" si="79"/>
        <v>355</v>
      </c>
      <c r="AK49" s="43">
        <f t="shared" si="79"/>
        <v>356</v>
      </c>
      <c r="AL49" s="43">
        <f t="shared" si="79"/>
        <v>357</v>
      </c>
      <c r="AM49" s="43">
        <f t="shared" si="79"/>
        <v>358</v>
      </c>
      <c r="AN49" s="43">
        <f t="shared" si="79"/>
        <v>359</v>
      </c>
      <c r="AO49" s="43">
        <f t="shared" si="79"/>
        <v>360</v>
      </c>
      <c r="AP49" s="43">
        <f t="shared" si="79"/>
        <v>361</v>
      </c>
      <c r="AQ49" s="43">
        <f t="shared" si="79"/>
        <v>362</v>
      </c>
      <c r="AR49" s="43">
        <f t="shared" si="79"/>
        <v>363</v>
      </c>
      <c r="AS49" s="43">
        <f t="shared" si="79"/>
        <v>364</v>
      </c>
      <c r="AT49" s="43">
        <f t="shared" si="79"/>
        <v>365</v>
      </c>
      <c r="AU49" s="43">
        <f t="shared" si="79"/>
        <v>366</v>
      </c>
      <c r="AV49" s="43">
        <f t="shared" si="79"/>
        <v>367</v>
      </c>
      <c r="AW49" s="43">
        <f t="shared" si="79"/>
        <v>368</v>
      </c>
      <c r="AY49" s="36">
        <f t="shared" si="72"/>
        <v>2.7587840000000001E-6</v>
      </c>
      <c r="AZ49" s="36">
        <f t="shared" si="25"/>
        <v>5.5973819999999999E-6</v>
      </c>
      <c r="BA49" s="36">
        <f t="shared" si="26"/>
        <v>1.1082614E-5</v>
      </c>
      <c r="BB49" s="36">
        <f t="shared" si="27"/>
        <v>2.1498461000000001E-5</v>
      </c>
      <c r="BC49" s="36">
        <f t="shared" si="28"/>
        <v>4.0916384000000003E-5</v>
      </c>
      <c r="BD49" s="36">
        <f t="shared" si="29"/>
        <v>7.6393759999999998E-5</v>
      </c>
      <c r="BE49" s="36">
        <f t="shared" si="30"/>
        <v>1.3985454E-4</v>
      </c>
      <c r="BF49" s="36">
        <f t="shared" si="31"/>
        <v>2.5104823999999999E-4</v>
      </c>
      <c r="BG49" s="36">
        <f t="shared" si="32"/>
        <v>4.422874E-4</v>
      </c>
      <c r="BH49" s="36">
        <f t="shared" si="33"/>
        <v>7.6377909999999995E-4</v>
      </c>
      <c r="BI49" s="36">
        <f t="shared" si="34"/>
        <v>1.2687117999999999E-3</v>
      </c>
      <c r="BJ49" s="36">
        <f t="shared" si="35"/>
        <v>2.169622E-3</v>
      </c>
      <c r="BK49" s="36">
        <f t="shared" si="36"/>
        <v>3.1143485E-3</v>
      </c>
      <c r="BL49" s="36">
        <f t="shared" si="37"/>
        <v>4.6800933999999999E-3</v>
      </c>
      <c r="BM49" s="36">
        <f t="shared" si="38"/>
        <v>6.8895340000000001E-3</v>
      </c>
      <c r="BN49" s="36">
        <f t="shared" si="39"/>
        <v>1.0021146E-2</v>
      </c>
      <c r="BO49" s="36">
        <f t="shared" si="40"/>
        <v>1.40946135E-2</v>
      </c>
      <c r="BP49" s="36">
        <f t="shared" si="41"/>
        <v>1.9480747999999999E-2</v>
      </c>
      <c r="BQ49" s="36">
        <f t="shared" si="42"/>
        <v>2.5004611999999999E-2</v>
      </c>
      <c r="BR49" s="36">
        <f t="shared" si="43"/>
        <v>3.0981129E-2</v>
      </c>
      <c r="BS49" s="36">
        <f t="shared" si="44"/>
        <v>3.7197616000000003E-2</v>
      </c>
      <c r="BT49" s="36">
        <f t="shared" si="45"/>
        <v>4.3454699999999999E-2</v>
      </c>
      <c r="BU49" s="36">
        <f t="shared" si="46"/>
        <v>4.7979828000000002E-2</v>
      </c>
      <c r="BV49" s="36">
        <f t="shared" si="47"/>
        <v>5.1166844000000003E-2</v>
      </c>
      <c r="BW49" s="36">
        <f t="shared" si="48"/>
        <v>5.2814536000000002E-2</v>
      </c>
      <c r="BX49" s="36">
        <f t="shared" si="49"/>
        <v>5.2398239999999999E-2</v>
      </c>
      <c r="BY49" s="36">
        <f t="shared" si="50"/>
        <v>5.0082135999999999E-2</v>
      </c>
      <c r="BZ49" s="36">
        <f t="shared" si="51"/>
        <v>4.6213619999999997E-2</v>
      </c>
      <c r="CA49" s="36">
        <f t="shared" si="52"/>
        <v>4.1298278000000001E-2</v>
      </c>
      <c r="CB49" s="36">
        <f t="shared" si="53"/>
        <v>3.559172E-2</v>
      </c>
      <c r="CC49" s="36">
        <f t="shared" si="54"/>
        <v>2.9605535999999998E-2</v>
      </c>
      <c r="CD49" s="36">
        <f t="shared" si="55"/>
        <v>2.3516426E-2</v>
      </c>
      <c r="CE49" s="36">
        <f t="shared" si="56"/>
        <v>1.8550715999999998E-2</v>
      </c>
      <c r="CF49" s="36">
        <f t="shared" si="57"/>
        <v>1.4243514000000001E-2</v>
      </c>
      <c r="CG49" s="36">
        <f t="shared" si="58"/>
        <v>1.0499496000000001E-2</v>
      </c>
      <c r="CH49" s="36">
        <f t="shared" si="59"/>
        <v>7.5334306E-3</v>
      </c>
      <c r="CI49" s="36">
        <f t="shared" si="60"/>
        <v>5.2897739999999997E-3</v>
      </c>
      <c r="CJ49" s="36">
        <f t="shared" si="61"/>
        <v>3.6479346E-3</v>
      </c>
      <c r="CK49" s="36">
        <f t="shared" si="62"/>
        <v>2.5502670000000002E-3</v>
      </c>
      <c r="CL49" s="36">
        <f t="shared" si="63"/>
        <v>1.6897578999999999E-3</v>
      </c>
      <c r="CM49" s="36">
        <f t="shared" si="64"/>
        <v>1.098929E-3</v>
      </c>
      <c r="CN49" s="36">
        <f t="shared" si="65"/>
        <v>7.0233456999999999E-4</v>
      </c>
      <c r="CO49" s="36">
        <f t="shared" si="66"/>
        <v>4.3999022000000001E-4</v>
      </c>
      <c r="CP49" s="36">
        <f t="shared" si="67"/>
        <v>2.7133955000000002E-4</v>
      </c>
      <c r="CQ49" s="36">
        <f t="shared" si="68"/>
        <v>1.6743077E-4</v>
      </c>
      <c r="CR49" s="36">
        <f t="shared" si="69"/>
        <v>1.1019962E-4</v>
      </c>
      <c r="CV49" s="30">
        <f>'03_MVT'!B10</f>
        <v>7</v>
      </c>
      <c r="CW49" s="30">
        <f>'03_MVT'!C10</f>
        <v>117.92</v>
      </c>
    </row>
    <row r="50" spans="1:101" ht="3.75" customHeight="1" x14ac:dyDescent="0.15">
      <c r="A50" s="37">
        <f t="shared" si="23"/>
        <v>8</v>
      </c>
      <c r="B50" s="37">
        <f t="shared" si="73"/>
        <v>369</v>
      </c>
      <c r="C50" s="37"/>
      <c r="D50" s="42">
        <f t="shared" si="70"/>
        <v>369</v>
      </c>
      <c r="E50" s="43">
        <f t="shared" ref="E50:AW50" si="80">D50+1</f>
        <v>370</v>
      </c>
      <c r="F50" s="43">
        <f t="shared" si="80"/>
        <v>371</v>
      </c>
      <c r="G50" s="43">
        <f t="shared" si="80"/>
        <v>372</v>
      </c>
      <c r="H50" s="43">
        <f t="shared" si="80"/>
        <v>373</v>
      </c>
      <c r="I50" s="43">
        <f t="shared" si="80"/>
        <v>374</v>
      </c>
      <c r="J50" s="43">
        <f t="shared" si="80"/>
        <v>375</v>
      </c>
      <c r="K50" s="43">
        <f t="shared" si="80"/>
        <v>376</v>
      </c>
      <c r="L50" s="43">
        <f t="shared" si="80"/>
        <v>377</v>
      </c>
      <c r="M50" s="43">
        <f t="shared" si="80"/>
        <v>378</v>
      </c>
      <c r="N50" s="43">
        <f t="shared" si="80"/>
        <v>379</v>
      </c>
      <c r="O50" s="43">
        <f t="shared" si="80"/>
        <v>380</v>
      </c>
      <c r="P50" s="43">
        <f t="shared" si="80"/>
        <v>381</v>
      </c>
      <c r="Q50" s="43">
        <f t="shared" si="80"/>
        <v>382</v>
      </c>
      <c r="R50" s="43">
        <f t="shared" si="80"/>
        <v>383</v>
      </c>
      <c r="S50" s="43">
        <f t="shared" si="80"/>
        <v>384</v>
      </c>
      <c r="T50" s="43">
        <f t="shared" si="80"/>
        <v>385</v>
      </c>
      <c r="U50" s="43">
        <f t="shared" si="80"/>
        <v>386</v>
      </c>
      <c r="V50" s="43">
        <f t="shared" si="80"/>
        <v>387</v>
      </c>
      <c r="W50" s="43">
        <f t="shared" si="80"/>
        <v>388</v>
      </c>
      <c r="X50" s="43">
        <f t="shared" si="80"/>
        <v>389</v>
      </c>
      <c r="Y50" s="43">
        <f t="shared" si="80"/>
        <v>390</v>
      </c>
      <c r="Z50" s="43">
        <f t="shared" si="80"/>
        <v>391</v>
      </c>
      <c r="AA50" s="43">
        <f t="shared" si="80"/>
        <v>392</v>
      </c>
      <c r="AB50" s="43">
        <f t="shared" si="80"/>
        <v>393</v>
      </c>
      <c r="AC50" s="43">
        <f t="shared" si="80"/>
        <v>394</v>
      </c>
      <c r="AD50" s="43">
        <f t="shared" si="80"/>
        <v>395</v>
      </c>
      <c r="AE50" s="43">
        <f t="shared" si="80"/>
        <v>396</v>
      </c>
      <c r="AF50" s="43">
        <f t="shared" si="80"/>
        <v>397</v>
      </c>
      <c r="AG50" s="43">
        <f t="shared" si="80"/>
        <v>398</v>
      </c>
      <c r="AH50" s="43">
        <f t="shared" si="80"/>
        <v>399</v>
      </c>
      <c r="AI50" s="43">
        <f t="shared" si="80"/>
        <v>400</v>
      </c>
      <c r="AJ50" s="43">
        <f t="shared" si="80"/>
        <v>401</v>
      </c>
      <c r="AK50" s="43">
        <f t="shared" si="80"/>
        <v>402</v>
      </c>
      <c r="AL50" s="43">
        <f t="shared" si="80"/>
        <v>403</v>
      </c>
      <c r="AM50" s="43">
        <f t="shared" si="80"/>
        <v>404</v>
      </c>
      <c r="AN50" s="43">
        <f t="shared" si="80"/>
        <v>405</v>
      </c>
      <c r="AO50" s="43">
        <f t="shared" si="80"/>
        <v>406</v>
      </c>
      <c r="AP50" s="43">
        <f t="shared" si="80"/>
        <v>407</v>
      </c>
      <c r="AQ50" s="43">
        <f t="shared" si="80"/>
        <v>408</v>
      </c>
      <c r="AR50" s="43">
        <f t="shared" si="80"/>
        <v>409</v>
      </c>
      <c r="AS50" s="43">
        <f t="shared" si="80"/>
        <v>410</v>
      </c>
      <c r="AT50" s="43">
        <f t="shared" si="80"/>
        <v>411</v>
      </c>
      <c r="AU50" s="43">
        <f t="shared" si="80"/>
        <v>412</v>
      </c>
      <c r="AV50" s="43">
        <f t="shared" si="80"/>
        <v>413</v>
      </c>
      <c r="AW50" s="43">
        <f t="shared" si="80"/>
        <v>414</v>
      </c>
      <c r="AY50" s="36">
        <f t="shared" si="72"/>
        <v>6.4751734000000003E-6</v>
      </c>
      <c r="AZ50" s="36">
        <f t="shared" si="25"/>
        <v>1.3222145E-5</v>
      </c>
      <c r="BA50" s="36">
        <f t="shared" si="26"/>
        <v>2.6498758E-5</v>
      </c>
      <c r="BB50" s="36">
        <f t="shared" si="27"/>
        <v>5.2168059999999997E-5</v>
      </c>
      <c r="BC50" s="36">
        <f t="shared" si="28"/>
        <v>1.008495E-4</v>
      </c>
      <c r="BD50" s="36">
        <f t="shared" si="29"/>
        <v>1.9116992E-4</v>
      </c>
      <c r="BE50" s="36">
        <f t="shared" si="30"/>
        <v>3.5486036E-4</v>
      </c>
      <c r="BF50" s="36">
        <f t="shared" si="31"/>
        <v>6.4584180000000003E-4</v>
      </c>
      <c r="BG50" s="36">
        <f t="shared" si="32"/>
        <v>1.1666965E-3</v>
      </c>
      <c r="BH50" s="36">
        <f t="shared" si="33"/>
        <v>2.1476037999999999E-3</v>
      </c>
      <c r="BI50" s="36">
        <f t="shared" si="34"/>
        <v>3.2291499E-3</v>
      </c>
      <c r="BJ50" s="36">
        <f t="shared" si="35"/>
        <v>5.2025806999999999E-3</v>
      </c>
      <c r="BK50" s="36">
        <f t="shared" si="36"/>
        <v>8.3484574999999998E-3</v>
      </c>
      <c r="BL50" s="36">
        <f t="shared" si="37"/>
        <v>1.3133964E-2</v>
      </c>
      <c r="BM50" s="36">
        <f t="shared" si="38"/>
        <v>2.0087086000000001E-2</v>
      </c>
      <c r="BN50" s="36">
        <f t="shared" si="39"/>
        <v>2.9586016999999999E-2</v>
      </c>
      <c r="BO50" s="36">
        <f t="shared" si="40"/>
        <v>4.1785485999999997E-2</v>
      </c>
      <c r="BP50" s="36">
        <f t="shared" si="41"/>
        <v>5.6574541999999998E-2</v>
      </c>
      <c r="BQ50" s="36">
        <f t="shared" si="42"/>
        <v>7.2822639999999994E-2</v>
      </c>
      <c r="BR50" s="36">
        <f t="shared" si="43"/>
        <v>9.0260339999999994E-2</v>
      </c>
      <c r="BS50" s="36">
        <f t="shared" si="44"/>
        <v>0.107798986</v>
      </c>
      <c r="BT50" s="36">
        <f t="shared" si="45"/>
        <v>0.12295536999999999</v>
      </c>
      <c r="BU50" s="36">
        <f t="shared" si="46"/>
        <v>0.13514994</v>
      </c>
      <c r="BV50" s="36">
        <f t="shared" si="47"/>
        <v>0.14343457000000001</v>
      </c>
      <c r="BW50" s="36">
        <f t="shared" si="48"/>
        <v>0.14684537</v>
      </c>
      <c r="BX50" s="36">
        <f t="shared" si="49"/>
        <v>0.14477475000000001</v>
      </c>
      <c r="BY50" s="36">
        <f t="shared" si="50"/>
        <v>0.1374021</v>
      </c>
      <c r="BZ50" s="36">
        <f t="shared" si="51"/>
        <v>0.12578524999999999</v>
      </c>
      <c r="CA50" s="36">
        <f t="shared" si="52"/>
        <v>0.111255065</v>
      </c>
      <c r="CB50" s="36">
        <f t="shared" si="53"/>
        <v>9.5061064000000001E-2</v>
      </c>
      <c r="CC50" s="36">
        <f t="shared" si="54"/>
        <v>7.6606795000000005E-2</v>
      </c>
      <c r="CD50" s="36">
        <f t="shared" si="55"/>
        <v>6.1083316999999998E-2</v>
      </c>
      <c r="CE50" s="36">
        <f t="shared" si="56"/>
        <v>4.6981953E-2</v>
      </c>
      <c r="CF50" s="36">
        <f t="shared" si="57"/>
        <v>3.5232487999999999E-2</v>
      </c>
      <c r="CG50" s="36">
        <f t="shared" si="58"/>
        <v>2.5071110000000001E-2</v>
      </c>
      <c r="CH50" s="36">
        <f t="shared" si="59"/>
        <v>1.7946400000000001E-2</v>
      </c>
      <c r="CI50" s="36">
        <f t="shared" si="60"/>
        <v>1.2489497E-2</v>
      </c>
      <c r="CJ50" s="36">
        <f t="shared" si="61"/>
        <v>8.4611349999999998E-3</v>
      </c>
      <c r="CK50" s="36">
        <f t="shared" si="62"/>
        <v>5.6028509999999998E-3</v>
      </c>
      <c r="CL50" s="36">
        <f t="shared" si="63"/>
        <v>3.6414028E-3</v>
      </c>
      <c r="CM50" s="36">
        <f t="shared" si="64"/>
        <v>2.3728161999999999E-3</v>
      </c>
      <c r="CN50" s="36">
        <f t="shared" si="65"/>
        <v>1.5392225E-3</v>
      </c>
      <c r="CO50" s="36">
        <f t="shared" si="66"/>
        <v>9.6399745000000001E-4</v>
      </c>
      <c r="CP50" s="36">
        <f t="shared" si="67"/>
        <v>5.9255810000000001E-4</v>
      </c>
      <c r="CQ50" s="36">
        <f t="shared" si="68"/>
        <v>3.6562120000000002E-4</v>
      </c>
      <c r="CR50" s="36">
        <f t="shared" si="69"/>
        <v>2.4734559999999999E-4</v>
      </c>
      <c r="CV50" s="30">
        <f>'03_MVT'!B11</f>
        <v>8</v>
      </c>
      <c r="CW50" s="30">
        <f>'03_MVT'!C11</f>
        <v>132.65</v>
      </c>
    </row>
    <row r="51" spans="1:101" ht="3.75" customHeight="1" x14ac:dyDescent="0.15">
      <c r="A51" s="37">
        <f t="shared" si="23"/>
        <v>9</v>
      </c>
      <c r="B51" s="37">
        <f t="shared" si="73"/>
        <v>415</v>
      </c>
      <c r="C51" s="37"/>
      <c r="D51" s="42">
        <f t="shared" si="70"/>
        <v>415</v>
      </c>
      <c r="E51" s="43">
        <f t="shared" ref="E51:AW51" si="81">D51+1</f>
        <v>416</v>
      </c>
      <c r="F51" s="43">
        <f t="shared" si="81"/>
        <v>417</v>
      </c>
      <c r="G51" s="43">
        <f t="shared" si="81"/>
        <v>418</v>
      </c>
      <c r="H51" s="43">
        <f t="shared" si="81"/>
        <v>419</v>
      </c>
      <c r="I51" s="43">
        <f t="shared" si="81"/>
        <v>420</v>
      </c>
      <c r="J51" s="43">
        <f t="shared" si="81"/>
        <v>421</v>
      </c>
      <c r="K51" s="43">
        <f t="shared" si="81"/>
        <v>422</v>
      </c>
      <c r="L51" s="43">
        <f t="shared" si="81"/>
        <v>423</v>
      </c>
      <c r="M51" s="43">
        <f t="shared" si="81"/>
        <v>424</v>
      </c>
      <c r="N51" s="43">
        <f t="shared" si="81"/>
        <v>425</v>
      </c>
      <c r="O51" s="43">
        <f t="shared" si="81"/>
        <v>426</v>
      </c>
      <c r="P51" s="43">
        <f t="shared" si="81"/>
        <v>427</v>
      </c>
      <c r="Q51" s="43">
        <f t="shared" si="81"/>
        <v>428</v>
      </c>
      <c r="R51" s="43">
        <f t="shared" si="81"/>
        <v>429</v>
      </c>
      <c r="S51" s="43">
        <f t="shared" si="81"/>
        <v>430</v>
      </c>
      <c r="T51" s="43">
        <f t="shared" si="81"/>
        <v>431</v>
      </c>
      <c r="U51" s="43">
        <f t="shared" si="81"/>
        <v>432</v>
      </c>
      <c r="V51" s="43">
        <f t="shared" si="81"/>
        <v>433</v>
      </c>
      <c r="W51" s="43">
        <f t="shared" si="81"/>
        <v>434</v>
      </c>
      <c r="X51" s="43">
        <f t="shared" si="81"/>
        <v>435</v>
      </c>
      <c r="Y51" s="43">
        <f t="shared" si="81"/>
        <v>436</v>
      </c>
      <c r="Z51" s="43">
        <f t="shared" si="81"/>
        <v>437</v>
      </c>
      <c r="AA51" s="43">
        <f t="shared" si="81"/>
        <v>438</v>
      </c>
      <c r="AB51" s="43">
        <f t="shared" si="81"/>
        <v>439</v>
      </c>
      <c r="AC51" s="43">
        <f t="shared" si="81"/>
        <v>440</v>
      </c>
      <c r="AD51" s="43">
        <f t="shared" si="81"/>
        <v>441</v>
      </c>
      <c r="AE51" s="43">
        <f t="shared" si="81"/>
        <v>442</v>
      </c>
      <c r="AF51" s="43">
        <f t="shared" si="81"/>
        <v>443</v>
      </c>
      <c r="AG51" s="43">
        <f t="shared" si="81"/>
        <v>444</v>
      </c>
      <c r="AH51" s="43">
        <f t="shared" si="81"/>
        <v>445</v>
      </c>
      <c r="AI51" s="43">
        <f t="shared" si="81"/>
        <v>446</v>
      </c>
      <c r="AJ51" s="43">
        <f t="shared" si="81"/>
        <v>447</v>
      </c>
      <c r="AK51" s="43">
        <f t="shared" si="81"/>
        <v>448</v>
      </c>
      <c r="AL51" s="43">
        <f t="shared" si="81"/>
        <v>449</v>
      </c>
      <c r="AM51" s="43">
        <f t="shared" si="81"/>
        <v>450</v>
      </c>
      <c r="AN51" s="43">
        <f t="shared" si="81"/>
        <v>451</v>
      </c>
      <c r="AO51" s="43">
        <f t="shared" si="81"/>
        <v>452</v>
      </c>
      <c r="AP51" s="43">
        <f t="shared" si="81"/>
        <v>453</v>
      </c>
      <c r="AQ51" s="43">
        <f t="shared" si="81"/>
        <v>454</v>
      </c>
      <c r="AR51" s="43">
        <f t="shared" si="81"/>
        <v>455</v>
      </c>
      <c r="AS51" s="43">
        <f t="shared" si="81"/>
        <v>456</v>
      </c>
      <c r="AT51" s="43">
        <f t="shared" si="81"/>
        <v>457</v>
      </c>
      <c r="AU51" s="43">
        <f t="shared" si="81"/>
        <v>458</v>
      </c>
      <c r="AV51" s="43">
        <f t="shared" si="81"/>
        <v>459</v>
      </c>
      <c r="AW51" s="43">
        <f t="shared" si="81"/>
        <v>460</v>
      </c>
      <c r="AY51" s="36">
        <f t="shared" si="72"/>
        <v>1.4168845E-5</v>
      </c>
      <c r="AZ51" s="36">
        <f t="shared" si="25"/>
        <v>2.916535E-5</v>
      </c>
      <c r="BA51" s="36">
        <f t="shared" si="26"/>
        <v>5.9311816999999997E-5</v>
      </c>
      <c r="BB51" s="36">
        <f t="shared" si="27"/>
        <v>1.1889173999999999E-4</v>
      </c>
      <c r="BC51" s="36">
        <f t="shared" si="28"/>
        <v>2.3432303E-4</v>
      </c>
      <c r="BD51" s="36">
        <f t="shared" si="29"/>
        <v>4.5220554000000002E-4</v>
      </c>
      <c r="BE51" s="36">
        <f t="shared" si="30"/>
        <v>8.4835203999999997E-4</v>
      </c>
      <c r="BF51" s="36">
        <f t="shared" si="31"/>
        <v>1.5249656000000001E-3</v>
      </c>
      <c r="BG51" s="36">
        <f t="shared" si="32"/>
        <v>2.7165825000000001E-3</v>
      </c>
      <c r="BH51" s="36">
        <f t="shared" si="33"/>
        <v>4.7813355999999996E-3</v>
      </c>
      <c r="BI51" s="36">
        <f t="shared" si="34"/>
        <v>7.9456319999999993E-3</v>
      </c>
      <c r="BJ51" s="36">
        <f t="shared" si="35"/>
        <v>1.3498913499999999E-2</v>
      </c>
      <c r="BK51" s="36">
        <f t="shared" si="36"/>
        <v>2.2561985999999999E-2</v>
      </c>
      <c r="BL51" s="36">
        <f t="shared" si="37"/>
        <v>3.6460699999999999E-2</v>
      </c>
      <c r="BM51" s="36">
        <f t="shared" si="38"/>
        <v>5.6481745E-2</v>
      </c>
      <c r="BN51" s="36">
        <f t="shared" si="39"/>
        <v>8.3355810000000002E-2</v>
      </c>
      <c r="BO51" s="36">
        <f t="shared" si="40"/>
        <v>0.11680488</v>
      </c>
      <c r="BP51" s="36">
        <f t="shared" si="41"/>
        <v>0.15630231999999999</v>
      </c>
      <c r="BQ51" s="36">
        <f t="shared" si="42"/>
        <v>0.20000644000000001</v>
      </c>
      <c r="BR51" s="36">
        <f t="shared" si="43"/>
        <v>0.24661337999999999</v>
      </c>
      <c r="BS51" s="36">
        <f t="shared" si="44"/>
        <v>0.29188513999999999</v>
      </c>
      <c r="BT51" s="36">
        <f t="shared" si="45"/>
        <v>0.33158880000000002</v>
      </c>
      <c r="BU51" s="36">
        <f t="shared" si="46"/>
        <v>0.36193985000000001</v>
      </c>
      <c r="BV51" s="36">
        <f t="shared" si="47"/>
        <v>0.3799342</v>
      </c>
      <c r="BW51" s="36">
        <f t="shared" si="48"/>
        <v>0.38373279999999999</v>
      </c>
      <c r="BX51" s="36">
        <f t="shared" si="49"/>
        <v>0.37377948</v>
      </c>
      <c r="BY51" s="36">
        <f t="shared" si="50"/>
        <v>0.35060498000000001</v>
      </c>
      <c r="BZ51" s="36">
        <f t="shared" si="51"/>
        <v>0.31722610000000001</v>
      </c>
      <c r="CA51" s="36">
        <f t="shared" si="52"/>
        <v>0.27693151999999999</v>
      </c>
      <c r="CB51" s="36">
        <f t="shared" si="53"/>
        <v>0.23330808</v>
      </c>
      <c r="CC51" s="36">
        <f t="shared" si="54"/>
        <v>0.1912944</v>
      </c>
      <c r="CD51" s="36">
        <f t="shared" si="55"/>
        <v>0.15193458000000001</v>
      </c>
      <c r="CE51" s="36">
        <f t="shared" si="56"/>
        <v>0.11344756</v>
      </c>
      <c r="CF51" s="36">
        <f t="shared" si="57"/>
        <v>8.2109860000000007E-2</v>
      </c>
      <c r="CG51" s="36">
        <f t="shared" si="58"/>
        <v>5.7888112999999998E-2</v>
      </c>
      <c r="CH51" s="36">
        <f t="shared" si="59"/>
        <v>4.0255494000000003E-2</v>
      </c>
      <c r="CI51" s="36">
        <f t="shared" si="60"/>
        <v>2.7435952999999999E-2</v>
      </c>
      <c r="CJ51" s="36">
        <f t="shared" si="61"/>
        <v>1.8308613000000001E-2</v>
      </c>
      <c r="CK51" s="36">
        <f t="shared" si="62"/>
        <v>1.1952287000000001E-2</v>
      </c>
      <c r="CL51" s="36">
        <f t="shared" si="63"/>
        <v>7.6359994999999998E-3</v>
      </c>
      <c r="CM51" s="36">
        <f t="shared" si="64"/>
        <v>4.8143007000000003E-3</v>
      </c>
      <c r="CN51" s="36">
        <f t="shared" si="65"/>
        <v>3.1484535E-3</v>
      </c>
      <c r="CO51" s="36">
        <f t="shared" si="66"/>
        <v>1.9414530000000001E-3</v>
      </c>
      <c r="CP51" s="36">
        <f t="shared" si="67"/>
        <v>1.1882297000000001E-3</v>
      </c>
      <c r="CQ51" s="36">
        <f t="shared" si="68"/>
        <v>7.3072675000000005E-4</v>
      </c>
      <c r="CR51" s="36">
        <f t="shared" si="69"/>
        <v>4.9599883000000003E-4</v>
      </c>
      <c r="CV51" s="30">
        <f>'03_MVT'!B12</f>
        <v>9</v>
      </c>
      <c r="CW51" s="30">
        <f>'03_MVT'!C12</f>
        <v>147.38999999999999</v>
      </c>
    </row>
    <row r="52" spans="1:101" ht="3.75" customHeight="1" x14ac:dyDescent="0.15">
      <c r="A52" s="37">
        <f t="shared" si="23"/>
        <v>10</v>
      </c>
      <c r="B52" s="37">
        <f t="shared" si="73"/>
        <v>461</v>
      </c>
      <c r="C52" s="37"/>
      <c r="D52" s="42">
        <f t="shared" si="70"/>
        <v>461</v>
      </c>
      <c r="E52" s="43">
        <f t="shared" ref="E52:AW52" si="82">D52+1</f>
        <v>462</v>
      </c>
      <c r="F52" s="43">
        <f t="shared" si="82"/>
        <v>463</v>
      </c>
      <c r="G52" s="43">
        <f t="shared" si="82"/>
        <v>464</v>
      </c>
      <c r="H52" s="43">
        <f t="shared" si="82"/>
        <v>465</v>
      </c>
      <c r="I52" s="43">
        <f t="shared" si="82"/>
        <v>466</v>
      </c>
      <c r="J52" s="43">
        <f t="shared" si="82"/>
        <v>467</v>
      </c>
      <c r="K52" s="43">
        <f t="shared" si="82"/>
        <v>468</v>
      </c>
      <c r="L52" s="43">
        <f t="shared" si="82"/>
        <v>469</v>
      </c>
      <c r="M52" s="43">
        <f t="shared" si="82"/>
        <v>470</v>
      </c>
      <c r="N52" s="43">
        <f t="shared" si="82"/>
        <v>471</v>
      </c>
      <c r="O52" s="43">
        <f t="shared" si="82"/>
        <v>472</v>
      </c>
      <c r="P52" s="43">
        <f t="shared" si="82"/>
        <v>473</v>
      </c>
      <c r="Q52" s="43">
        <f t="shared" si="82"/>
        <v>474</v>
      </c>
      <c r="R52" s="43">
        <f t="shared" si="82"/>
        <v>475</v>
      </c>
      <c r="S52" s="43">
        <f t="shared" si="82"/>
        <v>476</v>
      </c>
      <c r="T52" s="43">
        <f t="shared" si="82"/>
        <v>477</v>
      </c>
      <c r="U52" s="43">
        <f t="shared" si="82"/>
        <v>478</v>
      </c>
      <c r="V52" s="43">
        <f t="shared" si="82"/>
        <v>479</v>
      </c>
      <c r="W52" s="43">
        <f t="shared" si="82"/>
        <v>480</v>
      </c>
      <c r="X52" s="43">
        <f t="shared" si="82"/>
        <v>481</v>
      </c>
      <c r="Y52" s="43">
        <f t="shared" si="82"/>
        <v>482</v>
      </c>
      <c r="Z52" s="43">
        <f t="shared" si="82"/>
        <v>483</v>
      </c>
      <c r="AA52" s="43">
        <f t="shared" si="82"/>
        <v>484</v>
      </c>
      <c r="AB52" s="43">
        <f t="shared" si="82"/>
        <v>485</v>
      </c>
      <c r="AC52" s="43">
        <f t="shared" si="82"/>
        <v>486</v>
      </c>
      <c r="AD52" s="43">
        <f t="shared" si="82"/>
        <v>487</v>
      </c>
      <c r="AE52" s="43">
        <f t="shared" si="82"/>
        <v>488</v>
      </c>
      <c r="AF52" s="43">
        <f t="shared" si="82"/>
        <v>489</v>
      </c>
      <c r="AG52" s="43">
        <f t="shared" si="82"/>
        <v>490</v>
      </c>
      <c r="AH52" s="43">
        <f t="shared" si="82"/>
        <v>491</v>
      </c>
      <c r="AI52" s="43">
        <f t="shared" si="82"/>
        <v>492</v>
      </c>
      <c r="AJ52" s="43">
        <f t="shared" si="82"/>
        <v>493</v>
      </c>
      <c r="AK52" s="43">
        <f t="shared" si="82"/>
        <v>494</v>
      </c>
      <c r="AL52" s="43">
        <f t="shared" si="82"/>
        <v>495</v>
      </c>
      <c r="AM52" s="43">
        <f t="shared" si="82"/>
        <v>496</v>
      </c>
      <c r="AN52" s="43">
        <f t="shared" si="82"/>
        <v>497</v>
      </c>
      <c r="AO52" s="43">
        <f t="shared" si="82"/>
        <v>498</v>
      </c>
      <c r="AP52" s="43">
        <f t="shared" si="82"/>
        <v>499</v>
      </c>
      <c r="AQ52" s="43">
        <f t="shared" si="82"/>
        <v>500</v>
      </c>
      <c r="AR52" s="43">
        <f t="shared" si="82"/>
        <v>501</v>
      </c>
      <c r="AS52" s="43">
        <f t="shared" si="82"/>
        <v>502</v>
      </c>
      <c r="AT52" s="43">
        <f t="shared" si="82"/>
        <v>503</v>
      </c>
      <c r="AU52" s="43">
        <f t="shared" si="82"/>
        <v>504</v>
      </c>
      <c r="AV52" s="43">
        <f t="shared" si="82"/>
        <v>505</v>
      </c>
      <c r="AW52" s="43">
        <f t="shared" si="82"/>
        <v>506</v>
      </c>
      <c r="AY52" s="36">
        <f t="shared" si="72"/>
        <v>2.8563042999999998E-5</v>
      </c>
      <c r="AZ52" s="36">
        <f t="shared" si="25"/>
        <v>5.9377050000000001E-5</v>
      </c>
      <c r="BA52" s="36">
        <f t="shared" si="26"/>
        <v>1.2296693000000001E-4</v>
      </c>
      <c r="BB52" s="36">
        <f t="shared" si="27"/>
        <v>2.525723E-4</v>
      </c>
      <c r="BC52" s="36">
        <f t="shared" si="28"/>
        <v>5.1327462999999995E-4</v>
      </c>
      <c r="BD52" s="36">
        <f t="shared" si="29"/>
        <v>1.0290259999999999E-3</v>
      </c>
      <c r="BE52" s="36">
        <f t="shared" si="30"/>
        <v>2.0239383E-3</v>
      </c>
      <c r="BF52" s="36">
        <f t="shared" si="31"/>
        <v>3.2606367000000002E-3</v>
      </c>
      <c r="BG52" s="36">
        <f t="shared" si="32"/>
        <v>5.8394889999999998E-3</v>
      </c>
      <c r="BH52" s="36">
        <f t="shared" si="33"/>
        <v>1.1040876E-2</v>
      </c>
      <c r="BI52" s="36">
        <f t="shared" si="34"/>
        <v>1.9457869999999999E-2</v>
      </c>
      <c r="BJ52" s="36">
        <f t="shared" si="35"/>
        <v>3.4422300000000003E-2</v>
      </c>
      <c r="BK52" s="36">
        <f t="shared" si="36"/>
        <v>5.9014509999999999E-2</v>
      </c>
      <c r="BL52" s="36">
        <f t="shared" si="37"/>
        <v>9.6211080000000004E-2</v>
      </c>
      <c r="BM52" s="36">
        <f t="shared" si="38"/>
        <v>0.14875743999999999</v>
      </c>
      <c r="BN52" s="36">
        <f t="shared" si="39"/>
        <v>0.21701422000000001</v>
      </c>
      <c r="BO52" s="36">
        <f t="shared" si="40"/>
        <v>0.30626845000000003</v>
      </c>
      <c r="BP52" s="36">
        <f t="shared" si="41"/>
        <v>0.41386557000000002</v>
      </c>
      <c r="BQ52" s="36">
        <f t="shared" si="42"/>
        <v>0.53155993999999995</v>
      </c>
      <c r="BR52" s="36">
        <f t="shared" si="43"/>
        <v>0.65089430000000004</v>
      </c>
      <c r="BS52" s="36">
        <f t="shared" si="44"/>
        <v>0.76056915999999997</v>
      </c>
      <c r="BT52" s="36">
        <f t="shared" si="45"/>
        <v>0.85012995999999996</v>
      </c>
      <c r="BU52" s="36">
        <f t="shared" si="46"/>
        <v>0.91154515999999997</v>
      </c>
      <c r="BV52" s="36">
        <f t="shared" si="47"/>
        <v>0.94010349999999998</v>
      </c>
      <c r="BW52" s="36">
        <f t="shared" si="48"/>
        <v>0.93234044000000005</v>
      </c>
      <c r="BX52" s="36">
        <f t="shared" si="49"/>
        <v>0.89277740000000005</v>
      </c>
      <c r="BY52" s="36">
        <f t="shared" si="50"/>
        <v>0.8240904</v>
      </c>
      <c r="BZ52" s="36">
        <f t="shared" si="51"/>
        <v>0.73422109999999996</v>
      </c>
      <c r="CA52" s="36">
        <f t="shared" si="52"/>
        <v>0.63167229999999996</v>
      </c>
      <c r="CB52" s="36">
        <f t="shared" si="53"/>
        <v>0.52526355000000002</v>
      </c>
      <c r="CC52" s="36">
        <f t="shared" si="54"/>
        <v>0.42525395999999999</v>
      </c>
      <c r="CD52" s="36">
        <f t="shared" si="55"/>
        <v>0.33341672999999999</v>
      </c>
      <c r="CE52" s="36">
        <f t="shared" si="56"/>
        <v>0.24722989000000001</v>
      </c>
      <c r="CF52" s="36">
        <f t="shared" si="57"/>
        <v>0.17897183</v>
      </c>
      <c r="CG52" s="36">
        <f t="shared" si="58"/>
        <v>0.12676067999999999</v>
      </c>
      <c r="CH52" s="36">
        <f t="shared" si="59"/>
        <v>8.5481130000000002E-2</v>
      </c>
      <c r="CI52" s="36">
        <f t="shared" si="60"/>
        <v>5.5907810000000002E-2</v>
      </c>
      <c r="CJ52" s="36">
        <f t="shared" si="61"/>
        <v>3.6454245000000003E-2</v>
      </c>
      <c r="CK52" s="36">
        <f t="shared" si="62"/>
        <v>2.3467044999999999E-2</v>
      </c>
      <c r="CL52" s="36">
        <f t="shared" si="63"/>
        <v>1.4821325999999999E-2</v>
      </c>
      <c r="CM52" s="36">
        <f t="shared" si="64"/>
        <v>9.1807264999999999E-3</v>
      </c>
      <c r="CN52" s="36">
        <f t="shared" si="65"/>
        <v>5.6154393000000004E-3</v>
      </c>
      <c r="CO52" s="36">
        <f t="shared" si="66"/>
        <v>3.4563427000000001E-3</v>
      </c>
      <c r="CP52" s="36">
        <f t="shared" si="67"/>
        <v>2.1588103999999999E-3</v>
      </c>
      <c r="CQ52" s="36">
        <f t="shared" si="68"/>
        <v>1.3240512E-3</v>
      </c>
      <c r="CR52" s="36">
        <f t="shared" si="69"/>
        <v>8.5859230000000003E-4</v>
      </c>
      <c r="CV52" s="30">
        <f>'03_MVT'!B13</f>
        <v>10</v>
      </c>
      <c r="CW52" s="30">
        <f>'03_MVT'!C13</f>
        <v>162.13</v>
      </c>
    </row>
    <row r="53" spans="1:101" ht="3.75" customHeight="1" x14ac:dyDescent="0.15">
      <c r="A53" s="37">
        <f t="shared" ref="A53:A73" si="83">C15</f>
        <v>11</v>
      </c>
      <c r="B53" s="37">
        <f t="shared" ref="B53:B73" si="84">B52+C$42</f>
        <v>507</v>
      </c>
      <c r="C53" s="37"/>
      <c r="D53" s="42">
        <f t="shared" si="70"/>
        <v>507</v>
      </c>
      <c r="E53" s="43">
        <f t="shared" ref="E53:AW53" si="85">D53+1</f>
        <v>508</v>
      </c>
      <c r="F53" s="43">
        <f t="shared" si="85"/>
        <v>509</v>
      </c>
      <c r="G53" s="43">
        <f t="shared" si="85"/>
        <v>510</v>
      </c>
      <c r="H53" s="43">
        <f t="shared" si="85"/>
        <v>511</v>
      </c>
      <c r="I53" s="43">
        <f t="shared" si="85"/>
        <v>512</v>
      </c>
      <c r="J53" s="43">
        <f t="shared" si="85"/>
        <v>513</v>
      </c>
      <c r="K53" s="43">
        <f t="shared" si="85"/>
        <v>514</v>
      </c>
      <c r="L53" s="43">
        <f t="shared" si="85"/>
        <v>515</v>
      </c>
      <c r="M53" s="43">
        <f t="shared" si="85"/>
        <v>516</v>
      </c>
      <c r="N53" s="43">
        <f t="shared" si="85"/>
        <v>517</v>
      </c>
      <c r="O53" s="43">
        <f t="shared" si="85"/>
        <v>518</v>
      </c>
      <c r="P53" s="43">
        <f t="shared" si="85"/>
        <v>519</v>
      </c>
      <c r="Q53" s="43">
        <f t="shared" si="85"/>
        <v>520</v>
      </c>
      <c r="R53" s="43">
        <f t="shared" si="85"/>
        <v>521</v>
      </c>
      <c r="S53" s="43">
        <f t="shared" si="85"/>
        <v>522</v>
      </c>
      <c r="T53" s="43">
        <f t="shared" si="85"/>
        <v>523</v>
      </c>
      <c r="U53" s="43">
        <f t="shared" si="85"/>
        <v>524</v>
      </c>
      <c r="V53" s="43">
        <f t="shared" si="85"/>
        <v>525</v>
      </c>
      <c r="W53" s="43">
        <f t="shared" si="85"/>
        <v>526</v>
      </c>
      <c r="X53" s="43">
        <f t="shared" si="85"/>
        <v>527</v>
      </c>
      <c r="Y53" s="43">
        <f t="shared" si="85"/>
        <v>528</v>
      </c>
      <c r="Z53" s="43">
        <f t="shared" si="85"/>
        <v>529</v>
      </c>
      <c r="AA53" s="43">
        <f t="shared" si="85"/>
        <v>530</v>
      </c>
      <c r="AB53" s="43">
        <f t="shared" si="85"/>
        <v>531</v>
      </c>
      <c r="AC53" s="43">
        <f t="shared" si="85"/>
        <v>532</v>
      </c>
      <c r="AD53" s="43">
        <f t="shared" si="85"/>
        <v>533</v>
      </c>
      <c r="AE53" s="43">
        <f t="shared" si="85"/>
        <v>534</v>
      </c>
      <c r="AF53" s="43">
        <f t="shared" si="85"/>
        <v>535</v>
      </c>
      <c r="AG53" s="43">
        <f t="shared" si="85"/>
        <v>536</v>
      </c>
      <c r="AH53" s="43">
        <f t="shared" si="85"/>
        <v>537</v>
      </c>
      <c r="AI53" s="43">
        <f t="shared" si="85"/>
        <v>538</v>
      </c>
      <c r="AJ53" s="43">
        <f t="shared" si="85"/>
        <v>539</v>
      </c>
      <c r="AK53" s="43">
        <f t="shared" si="85"/>
        <v>540</v>
      </c>
      <c r="AL53" s="43">
        <f t="shared" si="85"/>
        <v>541</v>
      </c>
      <c r="AM53" s="43">
        <f t="shared" si="85"/>
        <v>542</v>
      </c>
      <c r="AN53" s="43">
        <f t="shared" si="85"/>
        <v>543</v>
      </c>
      <c r="AO53" s="43">
        <f t="shared" si="85"/>
        <v>544</v>
      </c>
      <c r="AP53" s="43">
        <f t="shared" si="85"/>
        <v>545</v>
      </c>
      <c r="AQ53" s="43">
        <f t="shared" si="85"/>
        <v>546</v>
      </c>
      <c r="AR53" s="43">
        <f t="shared" si="85"/>
        <v>547</v>
      </c>
      <c r="AS53" s="43">
        <f t="shared" si="85"/>
        <v>548</v>
      </c>
      <c r="AT53" s="43">
        <f t="shared" si="85"/>
        <v>549</v>
      </c>
      <c r="AU53" s="43">
        <f t="shared" si="85"/>
        <v>550</v>
      </c>
      <c r="AV53" s="43">
        <f t="shared" si="85"/>
        <v>551</v>
      </c>
      <c r="AW53" s="43">
        <f t="shared" si="85"/>
        <v>552</v>
      </c>
      <c r="AY53" s="36">
        <f t="shared" si="72"/>
        <v>5.2117623E-5</v>
      </c>
      <c r="AZ53" s="36">
        <f t="shared" si="25"/>
        <v>1.0936726E-4</v>
      </c>
      <c r="BA53" s="36">
        <f t="shared" si="26"/>
        <v>2.3064413000000001E-4</v>
      </c>
      <c r="BB53" s="36">
        <f t="shared" si="27"/>
        <v>4.8624383999999998E-4</v>
      </c>
      <c r="BC53" s="36">
        <f t="shared" si="28"/>
        <v>1.0253148000000001E-3</v>
      </c>
      <c r="BD53" s="36">
        <f t="shared" si="29"/>
        <v>2.1719420000000001E-3</v>
      </c>
      <c r="BE53" s="36">
        <f t="shared" si="30"/>
        <v>3.5935512E-3</v>
      </c>
      <c r="BF53" s="36">
        <f t="shared" si="31"/>
        <v>6.5538417999999998E-3</v>
      </c>
      <c r="BG53" s="36">
        <f t="shared" si="32"/>
        <v>1.2593237E-2</v>
      </c>
      <c r="BH53" s="36">
        <f t="shared" si="33"/>
        <v>2.4243178000000001E-2</v>
      </c>
      <c r="BI53" s="36">
        <f t="shared" si="34"/>
        <v>4.5664214000000002E-2</v>
      </c>
      <c r="BJ53" s="36">
        <f t="shared" si="35"/>
        <v>8.3485370000000003E-2</v>
      </c>
      <c r="BK53" s="36">
        <f t="shared" si="36"/>
        <v>0.14618927000000001</v>
      </c>
      <c r="BL53" s="36">
        <f t="shared" si="37"/>
        <v>0.24726472999999999</v>
      </c>
      <c r="BM53" s="36">
        <f t="shared" si="38"/>
        <v>0.37768744999999998</v>
      </c>
      <c r="BN53" s="36">
        <f t="shared" si="39"/>
        <v>0.56642009999999998</v>
      </c>
      <c r="BO53" s="36">
        <f t="shared" si="40"/>
        <v>0.80395550000000005</v>
      </c>
      <c r="BP53" s="36">
        <f t="shared" si="41"/>
        <v>1.0753341000000001</v>
      </c>
      <c r="BQ53" s="36">
        <f t="shared" si="42"/>
        <v>1.3638728</v>
      </c>
      <c r="BR53" s="36">
        <f t="shared" si="43"/>
        <v>1.6442635000000001</v>
      </c>
      <c r="BS53" s="36">
        <f t="shared" si="44"/>
        <v>1.8776712</v>
      </c>
      <c r="BT53" s="36">
        <f t="shared" si="45"/>
        <v>2.0438466000000002</v>
      </c>
      <c r="BU53" s="36">
        <f t="shared" si="46"/>
        <v>2.1335896999999999</v>
      </c>
      <c r="BV53" s="36">
        <f t="shared" si="47"/>
        <v>2.1446793</v>
      </c>
      <c r="BW53" s="36">
        <f t="shared" si="48"/>
        <v>2.07986</v>
      </c>
      <c r="BX53" s="36">
        <f t="shared" si="49"/>
        <v>1.9481401</v>
      </c>
      <c r="BY53" s="36">
        <f t="shared" si="50"/>
        <v>1.7626265999999999</v>
      </c>
      <c r="BZ53" s="36">
        <f t="shared" si="51"/>
        <v>1.5418297999999999</v>
      </c>
      <c r="CA53" s="36">
        <f t="shared" si="52"/>
        <v>1.3052223999999999</v>
      </c>
      <c r="CB53" s="36">
        <f t="shared" si="53"/>
        <v>1.0702001000000001</v>
      </c>
      <c r="CC53" s="36">
        <f t="shared" si="54"/>
        <v>0.85099860000000005</v>
      </c>
      <c r="CD53" s="36">
        <f t="shared" si="55"/>
        <v>0.65517133000000005</v>
      </c>
      <c r="CE53" s="36">
        <f t="shared" si="56"/>
        <v>0.48365747999999997</v>
      </c>
      <c r="CF53" s="36">
        <f t="shared" si="57"/>
        <v>0.34757292000000001</v>
      </c>
      <c r="CG53" s="36">
        <f t="shared" si="58"/>
        <v>0.24341045</v>
      </c>
      <c r="CH53" s="36">
        <f t="shared" si="59"/>
        <v>0.16487615999999999</v>
      </c>
      <c r="CI53" s="36">
        <f t="shared" si="60"/>
        <v>0.10624422</v>
      </c>
      <c r="CJ53" s="36">
        <f t="shared" si="61"/>
        <v>6.6720180000000004E-2</v>
      </c>
      <c r="CK53" s="36">
        <f t="shared" si="62"/>
        <v>4.1976317999999999E-2</v>
      </c>
      <c r="CL53" s="36">
        <f t="shared" si="63"/>
        <v>2.6153606999999999E-2</v>
      </c>
      <c r="CM53" s="36">
        <f t="shared" si="64"/>
        <v>1.6014704000000001E-2</v>
      </c>
      <c r="CN53" s="36">
        <f t="shared" si="65"/>
        <v>9.6358490000000002E-3</v>
      </c>
      <c r="CO53" s="36">
        <f t="shared" si="66"/>
        <v>5.7552539999999996E-3</v>
      </c>
      <c r="CP53" s="36">
        <f t="shared" si="67"/>
        <v>3.6023213E-3</v>
      </c>
      <c r="CQ53" s="36">
        <f t="shared" si="68"/>
        <v>2.1972532999999998E-3</v>
      </c>
      <c r="CR53" s="36">
        <f t="shared" si="69"/>
        <v>1.4503717E-3</v>
      </c>
      <c r="CV53" s="30">
        <f>'03_MVT'!B14</f>
        <v>11</v>
      </c>
      <c r="CW53" s="30">
        <f>'03_MVT'!C14</f>
        <v>176.87</v>
      </c>
    </row>
    <row r="54" spans="1:101" ht="3.75" customHeight="1" x14ac:dyDescent="0.15">
      <c r="A54" s="37">
        <f t="shared" si="83"/>
        <v>12</v>
      </c>
      <c r="B54" s="37">
        <f t="shared" si="84"/>
        <v>553</v>
      </c>
      <c r="C54" s="37"/>
      <c r="D54" s="42">
        <f t="shared" si="70"/>
        <v>553</v>
      </c>
      <c r="E54" s="43">
        <f t="shared" ref="E54:AW54" si="86">D54+1</f>
        <v>554</v>
      </c>
      <c r="F54" s="43">
        <f t="shared" si="86"/>
        <v>555</v>
      </c>
      <c r="G54" s="43">
        <f t="shared" si="86"/>
        <v>556</v>
      </c>
      <c r="H54" s="43">
        <f t="shared" si="86"/>
        <v>557</v>
      </c>
      <c r="I54" s="43">
        <f t="shared" si="86"/>
        <v>558</v>
      </c>
      <c r="J54" s="43">
        <f t="shared" si="86"/>
        <v>559</v>
      </c>
      <c r="K54" s="43">
        <f t="shared" si="86"/>
        <v>560</v>
      </c>
      <c r="L54" s="43">
        <f t="shared" si="86"/>
        <v>561</v>
      </c>
      <c r="M54" s="43">
        <f t="shared" si="86"/>
        <v>562</v>
      </c>
      <c r="N54" s="43">
        <f t="shared" si="86"/>
        <v>563</v>
      </c>
      <c r="O54" s="43">
        <f t="shared" si="86"/>
        <v>564</v>
      </c>
      <c r="P54" s="43">
        <f t="shared" si="86"/>
        <v>565</v>
      </c>
      <c r="Q54" s="43">
        <f t="shared" si="86"/>
        <v>566</v>
      </c>
      <c r="R54" s="43">
        <f t="shared" si="86"/>
        <v>567</v>
      </c>
      <c r="S54" s="43">
        <f t="shared" si="86"/>
        <v>568</v>
      </c>
      <c r="T54" s="43">
        <f t="shared" si="86"/>
        <v>569</v>
      </c>
      <c r="U54" s="43">
        <f t="shared" si="86"/>
        <v>570</v>
      </c>
      <c r="V54" s="43">
        <f t="shared" si="86"/>
        <v>571</v>
      </c>
      <c r="W54" s="43">
        <f t="shared" si="86"/>
        <v>572</v>
      </c>
      <c r="X54" s="43">
        <f t="shared" si="86"/>
        <v>573</v>
      </c>
      <c r="Y54" s="43">
        <f t="shared" si="86"/>
        <v>574</v>
      </c>
      <c r="Z54" s="43">
        <f t="shared" si="86"/>
        <v>575</v>
      </c>
      <c r="AA54" s="43">
        <f t="shared" si="86"/>
        <v>576</v>
      </c>
      <c r="AB54" s="43">
        <f t="shared" si="86"/>
        <v>577</v>
      </c>
      <c r="AC54" s="43">
        <f t="shared" si="86"/>
        <v>578</v>
      </c>
      <c r="AD54" s="43">
        <f t="shared" si="86"/>
        <v>579</v>
      </c>
      <c r="AE54" s="43">
        <f t="shared" si="86"/>
        <v>580</v>
      </c>
      <c r="AF54" s="43">
        <f t="shared" si="86"/>
        <v>581</v>
      </c>
      <c r="AG54" s="43">
        <f t="shared" si="86"/>
        <v>582</v>
      </c>
      <c r="AH54" s="43">
        <f t="shared" si="86"/>
        <v>583</v>
      </c>
      <c r="AI54" s="43">
        <f t="shared" si="86"/>
        <v>584</v>
      </c>
      <c r="AJ54" s="43">
        <f t="shared" si="86"/>
        <v>585</v>
      </c>
      <c r="AK54" s="43">
        <f t="shared" si="86"/>
        <v>586</v>
      </c>
      <c r="AL54" s="43">
        <f t="shared" si="86"/>
        <v>587</v>
      </c>
      <c r="AM54" s="43">
        <f t="shared" si="86"/>
        <v>588</v>
      </c>
      <c r="AN54" s="43">
        <f t="shared" si="86"/>
        <v>589</v>
      </c>
      <c r="AO54" s="43">
        <f t="shared" si="86"/>
        <v>590</v>
      </c>
      <c r="AP54" s="43">
        <f t="shared" si="86"/>
        <v>591</v>
      </c>
      <c r="AQ54" s="43">
        <f t="shared" si="86"/>
        <v>592</v>
      </c>
      <c r="AR54" s="43">
        <f t="shared" si="86"/>
        <v>593</v>
      </c>
      <c r="AS54" s="43">
        <f t="shared" si="86"/>
        <v>594</v>
      </c>
      <c r="AT54" s="43">
        <f t="shared" si="86"/>
        <v>595</v>
      </c>
      <c r="AU54" s="43">
        <f t="shared" si="86"/>
        <v>596</v>
      </c>
      <c r="AV54" s="43">
        <f t="shared" si="86"/>
        <v>597</v>
      </c>
      <c r="AW54" s="43">
        <f t="shared" si="86"/>
        <v>598</v>
      </c>
      <c r="AY54" s="36">
        <f t="shared" si="72"/>
        <v>8.4368109999999997E-5</v>
      </c>
      <c r="AZ54" s="36">
        <f t="shared" si="25"/>
        <v>1.7787441999999999E-4</v>
      </c>
      <c r="BA54" s="36">
        <f t="shared" si="26"/>
        <v>3.7865364E-4</v>
      </c>
      <c r="BB54" s="36">
        <f t="shared" si="27"/>
        <v>8.0726395000000001E-4</v>
      </c>
      <c r="BC54" s="36">
        <f t="shared" si="28"/>
        <v>1.7233079E-3</v>
      </c>
      <c r="BD54" s="36">
        <f t="shared" si="29"/>
        <v>3.7126818000000001E-3</v>
      </c>
      <c r="BE54" s="36">
        <f t="shared" si="30"/>
        <v>6.4353120000000003E-3</v>
      </c>
      <c r="BF54" s="36">
        <f t="shared" si="31"/>
        <v>1.2686634E-2</v>
      </c>
      <c r="BG54" s="36">
        <f t="shared" si="32"/>
        <v>2.5724608E-2</v>
      </c>
      <c r="BH54" s="36">
        <f t="shared" si="33"/>
        <v>5.1826008E-2</v>
      </c>
      <c r="BI54" s="36">
        <f t="shared" si="34"/>
        <v>0.10228342999999999</v>
      </c>
      <c r="BJ54" s="36">
        <f t="shared" si="35"/>
        <v>0.19365607000000001</v>
      </c>
      <c r="BK54" s="36">
        <f t="shared" si="36"/>
        <v>0.34356225000000001</v>
      </c>
      <c r="BL54" s="36">
        <f t="shared" si="37"/>
        <v>0.57881020000000005</v>
      </c>
      <c r="BM54" s="36">
        <f t="shared" si="38"/>
        <v>0.95368414999999995</v>
      </c>
      <c r="BN54" s="36">
        <f t="shared" si="39"/>
        <v>1.474512</v>
      </c>
      <c r="BO54" s="36">
        <f t="shared" si="40"/>
        <v>2.1098792999999998</v>
      </c>
      <c r="BP54" s="36">
        <f t="shared" si="41"/>
        <v>2.7867095000000002</v>
      </c>
      <c r="BQ54" s="36">
        <f t="shared" si="42"/>
        <v>3.4119616000000001</v>
      </c>
      <c r="BR54" s="36">
        <f t="shared" si="43"/>
        <v>3.9362689999999998</v>
      </c>
      <c r="BS54" s="36">
        <f t="shared" si="44"/>
        <v>4.3124905</v>
      </c>
      <c r="BT54" s="36">
        <f t="shared" si="45"/>
        <v>4.5250645</v>
      </c>
      <c r="BU54" s="36">
        <f t="shared" si="46"/>
        <v>4.5573106000000001</v>
      </c>
      <c r="BV54" s="36">
        <f t="shared" si="47"/>
        <v>4.4317956000000001</v>
      </c>
      <c r="BW54" s="36">
        <f t="shared" si="48"/>
        <v>4.1750354999999999</v>
      </c>
      <c r="BX54" s="36">
        <f t="shared" si="49"/>
        <v>3.8099837000000001</v>
      </c>
      <c r="BY54" s="36">
        <f t="shared" si="50"/>
        <v>3.367677</v>
      </c>
      <c r="BZ54" s="36">
        <f t="shared" si="51"/>
        <v>2.8843675000000002</v>
      </c>
      <c r="CA54" s="36">
        <f t="shared" si="52"/>
        <v>2.3964853000000002</v>
      </c>
      <c r="CB54" s="36">
        <f t="shared" si="53"/>
        <v>1.932193</v>
      </c>
      <c r="CC54" s="36">
        <f t="shared" si="54"/>
        <v>1.5126151000000001</v>
      </c>
      <c r="CD54" s="36">
        <f t="shared" si="55"/>
        <v>1.1500554000000001</v>
      </c>
      <c r="CE54" s="36">
        <f t="shared" si="56"/>
        <v>0.84670805999999998</v>
      </c>
      <c r="CF54" s="36">
        <f t="shared" si="57"/>
        <v>0.59892429999999997</v>
      </c>
      <c r="CG54" s="36">
        <f t="shared" si="58"/>
        <v>0.41283005</v>
      </c>
      <c r="CH54" s="36">
        <f t="shared" si="59"/>
        <v>0.27791482000000001</v>
      </c>
      <c r="CI54" s="36">
        <f t="shared" si="60"/>
        <v>0.18122435000000001</v>
      </c>
      <c r="CJ54" s="36">
        <f t="shared" si="61"/>
        <v>0.11243806000000001</v>
      </c>
      <c r="CK54" s="36">
        <f t="shared" si="62"/>
        <v>6.8139160000000004E-2</v>
      </c>
      <c r="CL54" s="36">
        <f t="shared" si="63"/>
        <v>4.1529898000000003E-2</v>
      </c>
      <c r="CM54" s="36">
        <f t="shared" si="64"/>
        <v>2.5123566E-2</v>
      </c>
      <c r="CN54" s="36">
        <f t="shared" si="65"/>
        <v>1.4963967E-2</v>
      </c>
      <c r="CO54" s="36">
        <f t="shared" si="66"/>
        <v>8.7996610000000003E-3</v>
      </c>
      <c r="CP54" s="36">
        <f t="shared" si="67"/>
        <v>5.1898889999999996E-3</v>
      </c>
      <c r="CQ54" s="36">
        <f t="shared" si="68"/>
        <v>3.2241094999999999E-3</v>
      </c>
      <c r="CR54" s="36">
        <f t="shared" si="69"/>
        <v>2.0889677E-3</v>
      </c>
      <c r="CV54" s="30">
        <f>'03_MVT'!B15</f>
        <v>12</v>
      </c>
      <c r="CW54" s="30">
        <f>'03_MVT'!C15</f>
        <v>191.61</v>
      </c>
    </row>
    <row r="55" spans="1:101" ht="3.75" customHeight="1" x14ac:dyDescent="0.15">
      <c r="A55" s="37">
        <f t="shared" si="83"/>
        <v>13</v>
      </c>
      <c r="B55" s="37">
        <f t="shared" si="84"/>
        <v>599</v>
      </c>
      <c r="C55" s="37"/>
      <c r="D55" s="42">
        <f t="shared" si="70"/>
        <v>599</v>
      </c>
      <c r="E55" s="43">
        <f t="shared" ref="E55:AW55" si="87">D55+1</f>
        <v>600</v>
      </c>
      <c r="F55" s="43">
        <f t="shared" si="87"/>
        <v>601</v>
      </c>
      <c r="G55" s="43">
        <f t="shared" si="87"/>
        <v>602</v>
      </c>
      <c r="H55" s="43">
        <f t="shared" si="87"/>
        <v>603</v>
      </c>
      <c r="I55" s="43">
        <f t="shared" si="87"/>
        <v>604</v>
      </c>
      <c r="J55" s="43">
        <f t="shared" si="87"/>
        <v>605</v>
      </c>
      <c r="K55" s="43">
        <f t="shared" si="87"/>
        <v>606</v>
      </c>
      <c r="L55" s="43">
        <f t="shared" si="87"/>
        <v>607</v>
      </c>
      <c r="M55" s="43">
        <f t="shared" si="87"/>
        <v>608</v>
      </c>
      <c r="N55" s="43">
        <f t="shared" si="87"/>
        <v>609</v>
      </c>
      <c r="O55" s="43">
        <f t="shared" si="87"/>
        <v>610</v>
      </c>
      <c r="P55" s="43">
        <f t="shared" si="87"/>
        <v>611</v>
      </c>
      <c r="Q55" s="43">
        <f t="shared" si="87"/>
        <v>612</v>
      </c>
      <c r="R55" s="43">
        <f t="shared" si="87"/>
        <v>613</v>
      </c>
      <c r="S55" s="43">
        <f t="shared" si="87"/>
        <v>614</v>
      </c>
      <c r="T55" s="43">
        <f t="shared" si="87"/>
        <v>615</v>
      </c>
      <c r="U55" s="43">
        <f t="shared" si="87"/>
        <v>616</v>
      </c>
      <c r="V55" s="43">
        <f t="shared" si="87"/>
        <v>617</v>
      </c>
      <c r="W55" s="43">
        <f t="shared" si="87"/>
        <v>618</v>
      </c>
      <c r="X55" s="43">
        <f t="shared" si="87"/>
        <v>619</v>
      </c>
      <c r="Y55" s="43">
        <f t="shared" si="87"/>
        <v>620</v>
      </c>
      <c r="Z55" s="43">
        <f t="shared" si="87"/>
        <v>621</v>
      </c>
      <c r="AA55" s="43">
        <f t="shared" si="87"/>
        <v>622</v>
      </c>
      <c r="AB55" s="43">
        <f t="shared" si="87"/>
        <v>623</v>
      </c>
      <c r="AC55" s="43">
        <f t="shared" si="87"/>
        <v>624</v>
      </c>
      <c r="AD55" s="43">
        <f t="shared" si="87"/>
        <v>625</v>
      </c>
      <c r="AE55" s="43">
        <f t="shared" si="87"/>
        <v>626</v>
      </c>
      <c r="AF55" s="43">
        <f t="shared" si="87"/>
        <v>627</v>
      </c>
      <c r="AG55" s="43">
        <f t="shared" si="87"/>
        <v>628</v>
      </c>
      <c r="AH55" s="43">
        <f t="shared" si="87"/>
        <v>629</v>
      </c>
      <c r="AI55" s="43">
        <f t="shared" si="87"/>
        <v>630</v>
      </c>
      <c r="AJ55" s="43">
        <f t="shared" si="87"/>
        <v>631</v>
      </c>
      <c r="AK55" s="43">
        <f t="shared" si="87"/>
        <v>632</v>
      </c>
      <c r="AL55" s="43">
        <f t="shared" si="87"/>
        <v>633</v>
      </c>
      <c r="AM55" s="43">
        <f t="shared" si="87"/>
        <v>634</v>
      </c>
      <c r="AN55" s="43">
        <f t="shared" si="87"/>
        <v>635</v>
      </c>
      <c r="AO55" s="43">
        <f t="shared" si="87"/>
        <v>636</v>
      </c>
      <c r="AP55" s="43">
        <f t="shared" si="87"/>
        <v>637</v>
      </c>
      <c r="AQ55" s="43">
        <f t="shared" si="87"/>
        <v>638</v>
      </c>
      <c r="AR55" s="43">
        <f t="shared" si="87"/>
        <v>639</v>
      </c>
      <c r="AS55" s="43">
        <f t="shared" si="87"/>
        <v>640</v>
      </c>
      <c r="AT55" s="43">
        <f t="shared" si="87"/>
        <v>641</v>
      </c>
      <c r="AU55" s="43">
        <f t="shared" si="87"/>
        <v>642</v>
      </c>
      <c r="AV55" s="43">
        <f t="shared" si="87"/>
        <v>643</v>
      </c>
      <c r="AW55" s="43">
        <f t="shared" si="87"/>
        <v>644</v>
      </c>
      <c r="AY55" s="36">
        <f t="shared" si="72"/>
        <v>1.1981223E-4</v>
      </c>
      <c r="AZ55" s="36">
        <f t="shared" si="25"/>
        <v>2.5278289999999999E-4</v>
      </c>
      <c r="BA55" s="36">
        <f t="shared" si="26"/>
        <v>5.3865930000000003E-4</v>
      </c>
      <c r="BB55" s="36">
        <f t="shared" si="27"/>
        <v>1.1438914000000001E-3</v>
      </c>
      <c r="BC55" s="36">
        <f t="shared" si="28"/>
        <v>2.400293E-3</v>
      </c>
      <c r="BD55" s="36">
        <f t="shared" si="29"/>
        <v>4.9273535000000004E-3</v>
      </c>
      <c r="BE55" s="36">
        <f t="shared" si="30"/>
        <v>1.0407227E-2</v>
      </c>
      <c r="BF55" s="36">
        <f t="shared" si="31"/>
        <v>2.2730969E-2</v>
      </c>
      <c r="BG55" s="36">
        <f t="shared" si="32"/>
        <v>4.8937990000000001E-2</v>
      </c>
      <c r="BH55" s="36">
        <f t="shared" si="33"/>
        <v>0.10089905</v>
      </c>
      <c r="BI55" s="36">
        <f t="shared" si="34"/>
        <v>0.20787781</v>
      </c>
      <c r="BJ55" s="36">
        <f t="shared" si="35"/>
        <v>0.40280371999999998</v>
      </c>
      <c r="BK55" s="36">
        <f t="shared" si="36"/>
        <v>0.74203969999999997</v>
      </c>
      <c r="BL55" s="36">
        <f t="shared" si="37"/>
        <v>1.3706415000000001</v>
      </c>
      <c r="BM55" s="36">
        <f t="shared" si="38"/>
        <v>2.4335268000000001</v>
      </c>
      <c r="BN55" s="36">
        <f t="shared" si="39"/>
        <v>3.9803370999999999</v>
      </c>
      <c r="BO55" s="36">
        <f t="shared" si="40"/>
        <v>5.6680292999999997</v>
      </c>
      <c r="BP55" s="36">
        <f t="shared" si="41"/>
        <v>7.0876564999999996</v>
      </c>
      <c r="BQ55" s="36">
        <f t="shared" si="42"/>
        <v>8.1287599999999998</v>
      </c>
      <c r="BR55" s="36">
        <f t="shared" si="43"/>
        <v>8.7344799999999996</v>
      </c>
      <c r="BS55" s="36">
        <f t="shared" si="44"/>
        <v>9.0144614999999995</v>
      </c>
      <c r="BT55" s="36">
        <f t="shared" si="45"/>
        <v>8.9462659999999996</v>
      </c>
      <c r="BU55" s="36">
        <f t="shared" si="46"/>
        <v>8.6061519999999998</v>
      </c>
      <c r="BV55" s="36">
        <f t="shared" si="47"/>
        <v>8.0569515000000003</v>
      </c>
      <c r="BW55" s="36">
        <f t="shared" si="48"/>
        <v>7.3371325000000001</v>
      </c>
      <c r="BX55" s="36">
        <f t="shared" si="49"/>
        <v>6.4996559999999999</v>
      </c>
      <c r="BY55" s="36">
        <f t="shared" si="50"/>
        <v>5.5996212999999999</v>
      </c>
      <c r="BZ55" s="36">
        <f t="shared" si="51"/>
        <v>4.6957820000000003</v>
      </c>
      <c r="CA55" s="36">
        <f t="shared" si="52"/>
        <v>3.8327187999999999</v>
      </c>
      <c r="CB55" s="36">
        <f t="shared" si="53"/>
        <v>3.0411855999999999</v>
      </c>
      <c r="CC55" s="36">
        <f t="shared" si="54"/>
        <v>2.3448603000000001</v>
      </c>
      <c r="CD55" s="36">
        <f t="shared" si="55"/>
        <v>1.7582757</v>
      </c>
      <c r="CE55" s="36">
        <f t="shared" si="56"/>
        <v>1.2834585000000001</v>
      </c>
      <c r="CF55" s="36">
        <f t="shared" si="57"/>
        <v>0.90815126999999995</v>
      </c>
      <c r="CG55" s="36">
        <f t="shared" si="58"/>
        <v>0.61698149999999996</v>
      </c>
      <c r="CH55" s="36">
        <f t="shared" si="59"/>
        <v>0.40944454000000002</v>
      </c>
      <c r="CI55" s="36">
        <f t="shared" si="60"/>
        <v>0.26596632999999997</v>
      </c>
      <c r="CJ55" s="36">
        <f t="shared" si="61"/>
        <v>0.16743739999999999</v>
      </c>
      <c r="CK55" s="36">
        <f t="shared" si="62"/>
        <v>0.10045268</v>
      </c>
      <c r="CL55" s="36">
        <f t="shared" si="63"/>
        <v>5.9154640000000001E-2</v>
      </c>
      <c r="CM55" s="36">
        <f t="shared" si="64"/>
        <v>3.5175647999999997E-2</v>
      </c>
      <c r="CN55" s="36">
        <f t="shared" si="65"/>
        <v>2.0771609999999999E-2</v>
      </c>
      <c r="CO55" s="36">
        <f t="shared" si="66"/>
        <v>1.2105925999999999E-2</v>
      </c>
      <c r="CP55" s="36">
        <f t="shared" si="67"/>
        <v>7.0526399999999998E-3</v>
      </c>
      <c r="CQ55" s="36">
        <f t="shared" si="68"/>
        <v>4.4330693999999997E-3</v>
      </c>
      <c r="CR55" s="36">
        <f t="shared" si="69"/>
        <v>2.8120463E-3</v>
      </c>
      <c r="CV55" s="30">
        <f>'03_MVT'!B16</f>
        <v>13</v>
      </c>
      <c r="CW55" s="30">
        <f>'03_MVT'!C16</f>
        <v>206.35</v>
      </c>
    </row>
    <row r="56" spans="1:101" ht="3.75" customHeight="1" x14ac:dyDescent="0.15">
      <c r="A56" s="37">
        <f t="shared" si="83"/>
        <v>14</v>
      </c>
      <c r="B56" s="37">
        <f t="shared" si="84"/>
        <v>645</v>
      </c>
      <c r="C56" s="37"/>
      <c r="D56" s="42">
        <f t="shared" si="70"/>
        <v>645</v>
      </c>
      <c r="E56" s="43">
        <f t="shared" ref="E56:AW56" si="88">D56+1</f>
        <v>646</v>
      </c>
      <c r="F56" s="43">
        <f t="shared" si="88"/>
        <v>647</v>
      </c>
      <c r="G56" s="43">
        <f t="shared" si="88"/>
        <v>648</v>
      </c>
      <c r="H56" s="43">
        <f t="shared" si="88"/>
        <v>649</v>
      </c>
      <c r="I56" s="43">
        <f t="shared" si="88"/>
        <v>650</v>
      </c>
      <c r="J56" s="43">
        <f t="shared" si="88"/>
        <v>651</v>
      </c>
      <c r="K56" s="43">
        <f t="shared" si="88"/>
        <v>652</v>
      </c>
      <c r="L56" s="43">
        <f t="shared" si="88"/>
        <v>653</v>
      </c>
      <c r="M56" s="43">
        <f t="shared" si="88"/>
        <v>654</v>
      </c>
      <c r="N56" s="43">
        <f t="shared" si="88"/>
        <v>655</v>
      </c>
      <c r="O56" s="43">
        <f t="shared" si="88"/>
        <v>656</v>
      </c>
      <c r="P56" s="43">
        <f t="shared" si="88"/>
        <v>657</v>
      </c>
      <c r="Q56" s="43">
        <f t="shared" si="88"/>
        <v>658</v>
      </c>
      <c r="R56" s="43">
        <f t="shared" si="88"/>
        <v>659</v>
      </c>
      <c r="S56" s="43">
        <f t="shared" si="88"/>
        <v>660</v>
      </c>
      <c r="T56" s="43">
        <f t="shared" si="88"/>
        <v>661</v>
      </c>
      <c r="U56" s="43">
        <f t="shared" si="88"/>
        <v>662</v>
      </c>
      <c r="V56" s="43">
        <f t="shared" si="88"/>
        <v>663</v>
      </c>
      <c r="W56" s="43">
        <f t="shared" si="88"/>
        <v>664</v>
      </c>
      <c r="X56" s="43">
        <f t="shared" si="88"/>
        <v>665</v>
      </c>
      <c r="Y56" s="43">
        <f t="shared" si="88"/>
        <v>666</v>
      </c>
      <c r="Z56" s="43">
        <f t="shared" si="88"/>
        <v>667</v>
      </c>
      <c r="AA56" s="43">
        <f t="shared" si="88"/>
        <v>668</v>
      </c>
      <c r="AB56" s="43">
        <f t="shared" si="88"/>
        <v>669</v>
      </c>
      <c r="AC56" s="43">
        <f t="shared" si="88"/>
        <v>670</v>
      </c>
      <c r="AD56" s="43">
        <f t="shared" si="88"/>
        <v>671</v>
      </c>
      <c r="AE56" s="43">
        <f t="shared" si="88"/>
        <v>672</v>
      </c>
      <c r="AF56" s="43">
        <f t="shared" si="88"/>
        <v>673</v>
      </c>
      <c r="AG56" s="43">
        <f t="shared" si="88"/>
        <v>674</v>
      </c>
      <c r="AH56" s="43">
        <f t="shared" si="88"/>
        <v>675</v>
      </c>
      <c r="AI56" s="43">
        <f t="shared" si="88"/>
        <v>676</v>
      </c>
      <c r="AJ56" s="43">
        <f t="shared" si="88"/>
        <v>677</v>
      </c>
      <c r="AK56" s="43">
        <f t="shared" si="88"/>
        <v>678</v>
      </c>
      <c r="AL56" s="43">
        <f t="shared" si="88"/>
        <v>679</v>
      </c>
      <c r="AM56" s="43">
        <f t="shared" si="88"/>
        <v>680</v>
      </c>
      <c r="AN56" s="43">
        <f t="shared" si="88"/>
        <v>681</v>
      </c>
      <c r="AO56" s="43">
        <f t="shared" si="88"/>
        <v>682</v>
      </c>
      <c r="AP56" s="43">
        <f t="shared" si="88"/>
        <v>683</v>
      </c>
      <c r="AQ56" s="43">
        <f t="shared" si="88"/>
        <v>684</v>
      </c>
      <c r="AR56" s="43">
        <f t="shared" si="88"/>
        <v>685</v>
      </c>
      <c r="AS56" s="43">
        <f t="shared" si="88"/>
        <v>686</v>
      </c>
      <c r="AT56" s="43">
        <f t="shared" si="88"/>
        <v>687</v>
      </c>
      <c r="AU56" s="43">
        <f t="shared" si="88"/>
        <v>688</v>
      </c>
      <c r="AV56" s="43">
        <f t="shared" si="88"/>
        <v>689</v>
      </c>
      <c r="AW56" s="43">
        <f t="shared" si="88"/>
        <v>690</v>
      </c>
      <c r="AY56" s="36">
        <f t="shared" si="72"/>
        <v>1.5020535999999999E-4</v>
      </c>
      <c r="AZ56" s="36">
        <f t="shared" si="25"/>
        <v>3.1852109999999997E-4</v>
      </c>
      <c r="BA56" s="36">
        <f t="shared" si="26"/>
        <v>6.8482139999999998E-4</v>
      </c>
      <c r="BB56" s="36">
        <f t="shared" si="27"/>
        <v>1.4709924999999999E-3</v>
      </c>
      <c r="BC56" s="36">
        <f t="shared" si="28"/>
        <v>3.1312433999999998E-3</v>
      </c>
      <c r="BD56" s="36">
        <f t="shared" si="29"/>
        <v>6.5640993E-3</v>
      </c>
      <c r="BE56" s="36">
        <f t="shared" si="30"/>
        <v>1.4523347000000001E-2</v>
      </c>
      <c r="BF56" s="36">
        <f t="shared" si="31"/>
        <v>3.3317430000000002E-2</v>
      </c>
      <c r="BG56" s="36">
        <f t="shared" si="32"/>
        <v>7.7043526000000001E-2</v>
      </c>
      <c r="BH56" s="36">
        <f t="shared" si="33"/>
        <v>0.17585017</v>
      </c>
      <c r="BI56" s="36">
        <f t="shared" si="34"/>
        <v>0.38259512000000001</v>
      </c>
      <c r="BJ56" s="36">
        <f t="shared" si="35"/>
        <v>0.76123505999999996</v>
      </c>
      <c r="BK56" s="36">
        <f t="shared" si="36"/>
        <v>1.521331</v>
      </c>
      <c r="BL56" s="36">
        <f t="shared" si="37"/>
        <v>3.1466880000000002</v>
      </c>
      <c r="BM56" s="36">
        <f t="shared" si="38"/>
        <v>6.3865590000000001</v>
      </c>
      <c r="BN56" s="36">
        <f t="shared" si="39"/>
        <v>11.825073</v>
      </c>
      <c r="BO56" s="36">
        <f t="shared" si="40"/>
        <v>15.862552000000001</v>
      </c>
      <c r="BP56" s="36">
        <f t="shared" si="41"/>
        <v>17.341604</v>
      </c>
      <c r="BQ56" s="36">
        <f>INDEX($D$38:$BBY$38,1,V56)</f>
        <v>17.47231</v>
      </c>
      <c r="BR56" s="36">
        <f t="shared" si="43"/>
        <v>16.977346000000001</v>
      </c>
      <c r="BS56" s="36">
        <f t="shared" si="44"/>
        <v>16.114647000000001</v>
      </c>
      <c r="BT56" s="36">
        <f t="shared" si="45"/>
        <v>14.963099</v>
      </c>
      <c r="BU56" s="36">
        <f t="shared" si="46"/>
        <v>13.685278</v>
      </c>
      <c r="BV56" s="36">
        <f t="shared" si="47"/>
        <v>12.281483</v>
      </c>
      <c r="BW56" s="36">
        <f t="shared" si="48"/>
        <v>10.797347</v>
      </c>
      <c r="BX56" s="36">
        <f t="shared" si="49"/>
        <v>9.2976120000000009</v>
      </c>
      <c r="BY56" s="36">
        <f t="shared" si="50"/>
        <v>7.8314433000000001</v>
      </c>
      <c r="BZ56" s="36">
        <f t="shared" si="51"/>
        <v>6.4487990000000002</v>
      </c>
      <c r="CA56" s="36">
        <f t="shared" si="52"/>
        <v>5.1898384000000002</v>
      </c>
      <c r="CB56" s="36">
        <f t="shared" si="53"/>
        <v>4.0675819999999998</v>
      </c>
      <c r="CC56" s="36">
        <f t="shared" si="54"/>
        <v>3.0978563000000001</v>
      </c>
      <c r="CD56" s="36">
        <f t="shared" si="55"/>
        <v>2.298254</v>
      </c>
      <c r="CE56" s="36">
        <f t="shared" si="56"/>
        <v>1.6629419999999999</v>
      </c>
      <c r="CF56" s="36">
        <f t="shared" si="57"/>
        <v>1.1682304999999999</v>
      </c>
      <c r="CG56" s="36">
        <f t="shared" si="58"/>
        <v>0.79498254999999995</v>
      </c>
      <c r="CH56" s="36">
        <f t="shared" si="59"/>
        <v>0.52611034999999995</v>
      </c>
      <c r="CI56" s="36">
        <f t="shared" si="60"/>
        <v>0.33815107</v>
      </c>
      <c r="CJ56" s="36">
        <f t="shared" si="61"/>
        <v>0.21075695999999999</v>
      </c>
      <c r="CK56" s="36">
        <f t="shared" si="62"/>
        <v>0.12545970000000001</v>
      </c>
      <c r="CL56" s="36">
        <f t="shared" si="63"/>
        <v>7.3355400000000001E-2</v>
      </c>
      <c r="CM56" s="36">
        <f t="shared" si="64"/>
        <v>4.3352096999999999E-2</v>
      </c>
      <c r="CN56" s="36">
        <f t="shared" si="65"/>
        <v>2.5490810999999999E-2</v>
      </c>
      <c r="CO56" s="36">
        <f t="shared" si="66"/>
        <v>1.4816094E-2</v>
      </c>
      <c r="CP56" s="36">
        <f t="shared" si="67"/>
        <v>8.6117829999999996E-3</v>
      </c>
      <c r="CQ56" s="36">
        <f t="shared" si="68"/>
        <v>5.3947709999999996E-3</v>
      </c>
      <c r="CR56" s="36">
        <f t="shared" si="69"/>
        <v>3.5554801999999998E-3</v>
      </c>
      <c r="CV56" s="30">
        <f>'03_MVT'!B17</f>
        <v>14</v>
      </c>
      <c r="CW56" s="30">
        <f>'03_MVT'!C17</f>
        <v>221.09</v>
      </c>
    </row>
    <row r="57" spans="1:101" ht="3.75" customHeight="1" x14ac:dyDescent="0.15">
      <c r="A57" s="37">
        <f t="shared" si="83"/>
        <v>15</v>
      </c>
      <c r="B57" s="37">
        <f t="shared" si="84"/>
        <v>691</v>
      </c>
      <c r="C57" s="37"/>
      <c r="D57" s="42">
        <f t="shared" si="70"/>
        <v>691</v>
      </c>
      <c r="E57" s="43">
        <f t="shared" ref="E57:AW57" si="89">D57+1</f>
        <v>692</v>
      </c>
      <c r="F57" s="43">
        <f t="shared" si="89"/>
        <v>693</v>
      </c>
      <c r="G57" s="43">
        <f t="shared" si="89"/>
        <v>694</v>
      </c>
      <c r="H57" s="43">
        <f t="shared" si="89"/>
        <v>695</v>
      </c>
      <c r="I57" s="43">
        <f t="shared" si="89"/>
        <v>696</v>
      </c>
      <c r="J57" s="43">
        <f t="shared" si="89"/>
        <v>697</v>
      </c>
      <c r="K57" s="43">
        <f t="shared" si="89"/>
        <v>698</v>
      </c>
      <c r="L57" s="43">
        <f t="shared" si="89"/>
        <v>699</v>
      </c>
      <c r="M57" s="43">
        <f t="shared" si="89"/>
        <v>700</v>
      </c>
      <c r="N57" s="43">
        <f t="shared" si="89"/>
        <v>701</v>
      </c>
      <c r="O57" s="43">
        <f t="shared" si="89"/>
        <v>702</v>
      </c>
      <c r="P57" s="43">
        <f t="shared" si="89"/>
        <v>703</v>
      </c>
      <c r="Q57" s="43">
        <f t="shared" si="89"/>
        <v>704</v>
      </c>
      <c r="R57" s="43">
        <f t="shared" si="89"/>
        <v>705</v>
      </c>
      <c r="S57" s="43">
        <f t="shared" si="89"/>
        <v>706</v>
      </c>
      <c r="T57" s="43">
        <f t="shared" si="89"/>
        <v>707</v>
      </c>
      <c r="U57" s="43">
        <f t="shared" si="89"/>
        <v>708</v>
      </c>
      <c r="V57" s="43">
        <f t="shared" si="89"/>
        <v>709</v>
      </c>
      <c r="W57" s="43">
        <f t="shared" si="89"/>
        <v>710</v>
      </c>
      <c r="X57" s="43">
        <f t="shared" si="89"/>
        <v>711</v>
      </c>
      <c r="Y57" s="43">
        <f t="shared" si="89"/>
        <v>712</v>
      </c>
      <c r="Z57" s="43">
        <f t="shared" si="89"/>
        <v>713</v>
      </c>
      <c r="AA57" s="43">
        <f t="shared" si="89"/>
        <v>714</v>
      </c>
      <c r="AB57" s="43">
        <f t="shared" si="89"/>
        <v>715</v>
      </c>
      <c r="AC57" s="43">
        <f t="shared" si="89"/>
        <v>716</v>
      </c>
      <c r="AD57" s="43">
        <f t="shared" si="89"/>
        <v>717</v>
      </c>
      <c r="AE57" s="43">
        <f t="shared" si="89"/>
        <v>718</v>
      </c>
      <c r="AF57" s="43">
        <f t="shared" si="89"/>
        <v>719</v>
      </c>
      <c r="AG57" s="43">
        <f t="shared" si="89"/>
        <v>720</v>
      </c>
      <c r="AH57" s="43">
        <f t="shared" si="89"/>
        <v>721</v>
      </c>
      <c r="AI57" s="43">
        <f t="shared" si="89"/>
        <v>722</v>
      </c>
      <c r="AJ57" s="43">
        <f t="shared" si="89"/>
        <v>723</v>
      </c>
      <c r="AK57" s="43">
        <f t="shared" si="89"/>
        <v>724</v>
      </c>
      <c r="AL57" s="43">
        <f t="shared" si="89"/>
        <v>725</v>
      </c>
      <c r="AM57" s="43">
        <f t="shared" si="89"/>
        <v>726</v>
      </c>
      <c r="AN57" s="43">
        <f t="shared" si="89"/>
        <v>727</v>
      </c>
      <c r="AO57" s="43">
        <f t="shared" si="89"/>
        <v>728</v>
      </c>
      <c r="AP57" s="43">
        <f t="shared" si="89"/>
        <v>729</v>
      </c>
      <c r="AQ57" s="43">
        <f t="shared" si="89"/>
        <v>730</v>
      </c>
      <c r="AR57" s="43">
        <f t="shared" si="89"/>
        <v>731</v>
      </c>
      <c r="AS57" s="43">
        <f t="shared" si="89"/>
        <v>732</v>
      </c>
      <c r="AT57" s="43">
        <f t="shared" si="89"/>
        <v>733</v>
      </c>
      <c r="AU57" s="43">
        <f t="shared" si="89"/>
        <v>734</v>
      </c>
      <c r="AV57" s="43">
        <f t="shared" si="89"/>
        <v>735</v>
      </c>
      <c r="AW57" s="43">
        <f t="shared" si="89"/>
        <v>736</v>
      </c>
      <c r="AY57" s="36">
        <f t="shared" si="72"/>
        <v>1.6275248000000001E-4</v>
      </c>
      <c r="AZ57" s="36">
        <f t="shared" si="25"/>
        <v>3.4622314999999999E-4</v>
      </c>
      <c r="BA57" s="36">
        <f t="shared" si="26"/>
        <v>7.4847520000000003E-4</v>
      </c>
      <c r="BB57" s="36">
        <f t="shared" si="27"/>
        <v>1.6199003E-3</v>
      </c>
      <c r="BC57" s="36">
        <f t="shared" si="28"/>
        <v>3.4838207000000001E-3</v>
      </c>
      <c r="BD57" s="36">
        <f t="shared" si="29"/>
        <v>7.4129469999999996E-3</v>
      </c>
      <c r="BE57" s="36">
        <f t="shared" si="30"/>
        <v>1.6757722999999999E-2</v>
      </c>
      <c r="BF57" s="36">
        <f t="shared" si="31"/>
        <v>3.9486680000000003E-2</v>
      </c>
      <c r="BG57" s="36">
        <f t="shared" si="32"/>
        <v>9.4479515999999999E-2</v>
      </c>
      <c r="BH57" s="36">
        <f t="shared" si="33"/>
        <v>0.22527612999999999</v>
      </c>
      <c r="BI57" s="36">
        <f t="shared" si="34"/>
        <v>0.51703860000000001</v>
      </c>
      <c r="BJ57" s="36">
        <f t="shared" si="35"/>
        <v>1.1062715999999999</v>
      </c>
      <c r="BK57" s="36">
        <f t="shared" si="36"/>
        <v>2.4779230000000001</v>
      </c>
      <c r="BL57" s="36">
        <f t="shared" si="37"/>
        <v>6.1334147000000003</v>
      </c>
      <c r="BM57" s="36">
        <f t="shared" si="38"/>
        <v>16.312885000000001</v>
      </c>
      <c r="BN57" s="36">
        <f t="shared" si="39"/>
        <v>46.457782999999999</v>
      </c>
      <c r="BO57" s="36">
        <f t="shared" si="40"/>
        <v>44.070971999999998</v>
      </c>
      <c r="BP57" s="36">
        <f t="shared" si="41"/>
        <v>34.490025000000003</v>
      </c>
      <c r="BQ57" s="36">
        <f t="shared" si="42"/>
        <v>28.870159999999998</v>
      </c>
      <c r="BR57" s="36">
        <f t="shared" si="43"/>
        <v>24.700167</v>
      </c>
      <c r="BS57" s="36">
        <f t="shared" si="44"/>
        <v>21.628847</v>
      </c>
      <c r="BT57" s="36">
        <f t="shared" si="45"/>
        <v>19.014354999999998</v>
      </c>
      <c r="BU57" s="36">
        <f t="shared" si="46"/>
        <v>16.716674999999999</v>
      </c>
      <c r="BV57" s="36">
        <f t="shared" si="47"/>
        <v>14.566941999999999</v>
      </c>
      <c r="BW57" s="36">
        <f t="shared" si="48"/>
        <v>12.515902499999999</v>
      </c>
      <c r="BX57" s="36">
        <f t="shared" si="49"/>
        <v>10.603001000000001</v>
      </c>
      <c r="BY57" s="36">
        <f t="shared" si="50"/>
        <v>8.8115269999999999</v>
      </c>
      <c r="BZ57" s="36">
        <f t="shared" si="51"/>
        <v>7.1941031999999998</v>
      </c>
      <c r="CA57" s="36">
        <f t="shared" si="52"/>
        <v>5.7863692999999996</v>
      </c>
      <c r="CB57" s="36">
        <f t="shared" si="53"/>
        <v>4.5180372999999996</v>
      </c>
      <c r="CC57" s="36">
        <f t="shared" si="54"/>
        <v>3.4129505</v>
      </c>
      <c r="CD57" s="36">
        <f t="shared" si="55"/>
        <v>2.5137637000000002</v>
      </c>
      <c r="CE57" s="36">
        <f t="shared" si="56"/>
        <v>1.814727</v>
      </c>
      <c r="CF57" s="36">
        <f t="shared" si="57"/>
        <v>1.2743521</v>
      </c>
      <c r="CG57" s="36">
        <f t="shared" si="58"/>
        <v>0.86633199999999999</v>
      </c>
      <c r="CH57" s="36">
        <f t="shared" si="59"/>
        <v>0.57200519999999999</v>
      </c>
      <c r="CI57" s="36">
        <f t="shared" si="60"/>
        <v>0.36655724000000001</v>
      </c>
      <c r="CJ57" s="36">
        <f t="shared" si="61"/>
        <v>0.22783697</v>
      </c>
      <c r="CK57" s="36">
        <f t="shared" si="62"/>
        <v>0.13528567999999999</v>
      </c>
      <c r="CL57" s="36">
        <f t="shared" si="63"/>
        <v>7.8924893999999995E-2</v>
      </c>
      <c r="CM57" s="36">
        <f t="shared" si="64"/>
        <v>4.6543617000000002E-2</v>
      </c>
      <c r="CN57" s="36">
        <f t="shared" si="65"/>
        <v>2.730289E-2</v>
      </c>
      <c r="CO57" s="36">
        <f t="shared" si="66"/>
        <v>1.5850382E-2</v>
      </c>
      <c r="CP57" s="36">
        <f t="shared" si="67"/>
        <v>9.2142760000000004E-3</v>
      </c>
      <c r="CQ57" s="36">
        <f t="shared" si="68"/>
        <v>5.7381680000000001E-3</v>
      </c>
      <c r="CR57" s="36">
        <f t="shared" si="69"/>
        <v>3.7686086999999999E-3</v>
      </c>
      <c r="CV57" s="30">
        <f>'03_MVT'!B18</f>
        <v>15</v>
      </c>
      <c r="CW57" s="30">
        <f>'03_MVT'!C18</f>
        <v>235.83</v>
      </c>
    </row>
    <row r="58" spans="1:101" ht="3.75" customHeight="1" x14ac:dyDescent="0.15">
      <c r="A58" s="37">
        <f t="shared" si="83"/>
        <v>16</v>
      </c>
      <c r="B58" s="37">
        <f t="shared" si="84"/>
        <v>737</v>
      </c>
      <c r="C58" s="37"/>
      <c r="D58" s="42">
        <f t="shared" si="70"/>
        <v>737</v>
      </c>
      <c r="E58" s="43">
        <f t="shared" ref="E58:AW58" si="90">D58+1</f>
        <v>738</v>
      </c>
      <c r="F58" s="43">
        <f t="shared" si="90"/>
        <v>739</v>
      </c>
      <c r="G58" s="43">
        <f t="shared" si="90"/>
        <v>740</v>
      </c>
      <c r="H58" s="43">
        <f t="shared" si="90"/>
        <v>741</v>
      </c>
      <c r="I58" s="43">
        <f t="shared" si="90"/>
        <v>742</v>
      </c>
      <c r="J58" s="43">
        <f t="shared" si="90"/>
        <v>743</v>
      </c>
      <c r="K58" s="43">
        <f t="shared" si="90"/>
        <v>744</v>
      </c>
      <c r="L58" s="43">
        <f t="shared" si="90"/>
        <v>745</v>
      </c>
      <c r="M58" s="43">
        <f t="shared" si="90"/>
        <v>746</v>
      </c>
      <c r="N58" s="43">
        <f t="shared" si="90"/>
        <v>747</v>
      </c>
      <c r="O58" s="43">
        <f t="shared" si="90"/>
        <v>748</v>
      </c>
      <c r="P58" s="43">
        <f t="shared" si="90"/>
        <v>749</v>
      </c>
      <c r="Q58" s="43">
        <f t="shared" si="90"/>
        <v>750</v>
      </c>
      <c r="R58" s="43">
        <f t="shared" si="90"/>
        <v>751</v>
      </c>
      <c r="S58" s="43">
        <f t="shared" si="90"/>
        <v>752</v>
      </c>
      <c r="T58" s="43">
        <f t="shared" si="90"/>
        <v>753</v>
      </c>
      <c r="U58" s="43">
        <f t="shared" si="90"/>
        <v>754</v>
      </c>
      <c r="V58" s="43">
        <f t="shared" si="90"/>
        <v>755</v>
      </c>
      <c r="W58" s="43">
        <f t="shared" si="90"/>
        <v>756</v>
      </c>
      <c r="X58" s="43">
        <f t="shared" si="90"/>
        <v>757</v>
      </c>
      <c r="Y58" s="43">
        <f t="shared" si="90"/>
        <v>758</v>
      </c>
      <c r="Z58" s="43">
        <f t="shared" si="90"/>
        <v>759</v>
      </c>
      <c r="AA58" s="43">
        <f t="shared" si="90"/>
        <v>760</v>
      </c>
      <c r="AB58" s="43">
        <f t="shared" si="90"/>
        <v>761</v>
      </c>
      <c r="AC58" s="43">
        <f t="shared" si="90"/>
        <v>762</v>
      </c>
      <c r="AD58" s="43">
        <f t="shared" si="90"/>
        <v>763</v>
      </c>
      <c r="AE58" s="43">
        <f t="shared" si="90"/>
        <v>764</v>
      </c>
      <c r="AF58" s="43">
        <f t="shared" si="90"/>
        <v>765</v>
      </c>
      <c r="AG58" s="43">
        <f t="shared" si="90"/>
        <v>766</v>
      </c>
      <c r="AH58" s="43">
        <f t="shared" si="90"/>
        <v>767</v>
      </c>
      <c r="AI58" s="43">
        <f t="shared" si="90"/>
        <v>768</v>
      </c>
      <c r="AJ58" s="43">
        <f t="shared" si="90"/>
        <v>769</v>
      </c>
      <c r="AK58" s="43">
        <f t="shared" si="90"/>
        <v>770</v>
      </c>
      <c r="AL58" s="43">
        <f t="shared" si="90"/>
        <v>771</v>
      </c>
      <c r="AM58" s="43">
        <f t="shared" si="90"/>
        <v>772</v>
      </c>
      <c r="AN58" s="43">
        <f t="shared" si="90"/>
        <v>773</v>
      </c>
      <c r="AO58" s="43">
        <f t="shared" si="90"/>
        <v>774</v>
      </c>
      <c r="AP58" s="43">
        <f t="shared" si="90"/>
        <v>775</v>
      </c>
      <c r="AQ58" s="43">
        <f t="shared" si="90"/>
        <v>776</v>
      </c>
      <c r="AR58" s="43">
        <f t="shared" si="90"/>
        <v>777</v>
      </c>
      <c r="AS58" s="43">
        <f t="shared" si="90"/>
        <v>778</v>
      </c>
      <c r="AT58" s="43">
        <f t="shared" si="90"/>
        <v>779</v>
      </c>
      <c r="AU58" s="43">
        <f t="shared" si="90"/>
        <v>780</v>
      </c>
      <c r="AV58" s="43">
        <f t="shared" si="90"/>
        <v>781</v>
      </c>
      <c r="AW58" s="43">
        <f t="shared" si="90"/>
        <v>782</v>
      </c>
      <c r="AY58" s="36">
        <f t="shared" si="72"/>
        <v>1.5020387999999999E-4</v>
      </c>
      <c r="AZ58" s="36">
        <f t="shared" si="25"/>
        <v>3.185183E-4</v>
      </c>
      <c r="BA58" s="36">
        <f t="shared" si="26"/>
        <v>6.8481604000000004E-4</v>
      </c>
      <c r="BB58" s="36">
        <f t="shared" si="27"/>
        <v>1.4709826E-3</v>
      </c>
      <c r="BC58" s="36">
        <f t="shared" si="28"/>
        <v>3.1312262E-3</v>
      </c>
      <c r="BD58" s="36">
        <f t="shared" si="29"/>
        <v>6.5640736999999999E-3</v>
      </c>
      <c r="BE58" s="36">
        <f t="shared" si="30"/>
        <v>1.4523319E-2</v>
      </c>
      <c r="BF58" s="36">
        <f t="shared" si="31"/>
        <v>3.331742E-2</v>
      </c>
      <c r="BG58" s="36">
        <f t="shared" si="32"/>
        <v>7.7043570000000006E-2</v>
      </c>
      <c r="BH58" s="36">
        <f t="shared" si="33"/>
        <v>0.17585039</v>
      </c>
      <c r="BI58" s="36">
        <f t="shared" si="34"/>
        <v>0.38259549999999998</v>
      </c>
      <c r="BJ58" s="36">
        <f t="shared" si="35"/>
        <v>0.76123536000000003</v>
      </c>
      <c r="BK58" s="36">
        <f t="shared" si="36"/>
        <v>1.5213306</v>
      </c>
      <c r="BL58" s="36">
        <f t="shared" si="37"/>
        <v>3.1466865999999998</v>
      </c>
      <c r="BM58" s="36">
        <f t="shared" si="38"/>
        <v>6.3865569999999998</v>
      </c>
      <c r="BN58" s="36">
        <f t="shared" si="39"/>
        <v>11.825072</v>
      </c>
      <c r="BO58" s="36">
        <f t="shared" si="40"/>
        <v>15.862555499999999</v>
      </c>
      <c r="BP58" s="36">
        <f t="shared" si="41"/>
        <v>17.341605999999999</v>
      </c>
      <c r="BQ58" s="36">
        <f t="shared" si="42"/>
        <v>17.472311000000001</v>
      </c>
      <c r="BR58" s="36">
        <f t="shared" si="43"/>
        <v>16.977350000000001</v>
      </c>
      <c r="BS58" s="36">
        <f t="shared" si="44"/>
        <v>16.114647000000001</v>
      </c>
      <c r="BT58" s="36">
        <f t="shared" si="45"/>
        <v>14.963100000000001</v>
      </c>
      <c r="BU58" s="36">
        <f t="shared" si="46"/>
        <v>13.685280000000001</v>
      </c>
      <c r="BV58" s="36">
        <f t="shared" si="47"/>
        <v>12.281485999999999</v>
      </c>
      <c r="BW58" s="36">
        <f t="shared" si="48"/>
        <v>10.797351000000001</v>
      </c>
      <c r="BX58" s="36">
        <f t="shared" si="49"/>
        <v>9.2976159999999997</v>
      </c>
      <c r="BY58" s="36">
        <f t="shared" si="50"/>
        <v>7.8314456999999997</v>
      </c>
      <c r="BZ58" s="36">
        <f t="shared" si="51"/>
        <v>6.4488006000000002</v>
      </c>
      <c r="CA58" s="36">
        <f t="shared" si="52"/>
        <v>5.1898403000000002</v>
      </c>
      <c r="CB58" s="36">
        <f t="shared" si="53"/>
        <v>4.0675825999999997</v>
      </c>
      <c r="CC58" s="36">
        <f t="shared" si="54"/>
        <v>3.0978563000000001</v>
      </c>
      <c r="CD58" s="36">
        <f t="shared" si="55"/>
        <v>2.2982534999999999</v>
      </c>
      <c r="CE58" s="36">
        <f t="shared" si="56"/>
        <v>1.6629418</v>
      </c>
      <c r="CF58" s="36">
        <f t="shared" si="57"/>
        <v>1.1682304999999999</v>
      </c>
      <c r="CG58" s="36">
        <f t="shared" si="58"/>
        <v>0.79498270000000004</v>
      </c>
      <c r="CH58" s="36">
        <f t="shared" si="59"/>
        <v>0.52611059999999998</v>
      </c>
      <c r="CI58" s="36">
        <f t="shared" si="60"/>
        <v>0.33815128</v>
      </c>
      <c r="CJ58" s="36">
        <f t="shared" si="61"/>
        <v>0.21075720000000001</v>
      </c>
      <c r="CK58" s="36">
        <f t="shared" si="62"/>
        <v>0.12545982</v>
      </c>
      <c r="CL58" s="36">
        <f t="shared" si="63"/>
        <v>7.3355519999999994E-2</v>
      </c>
      <c r="CM58" s="36">
        <f t="shared" si="64"/>
        <v>4.3352300000000003E-2</v>
      </c>
      <c r="CN58" s="36">
        <f t="shared" si="65"/>
        <v>2.5491247000000002E-2</v>
      </c>
      <c r="CO58" s="36">
        <f t="shared" si="66"/>
        <v>1.4817103999999999E-2</v>
      </c>
      <c r="CP58" s="36">
        <f t="shared" si="67"/>
        <v>8.613173E-3</v>
      </c>
      <c r="CQ58" s="36">
        <f t="shared" si="68"/>
        <v>5.3896539999999998E-3</v>
      </c>
      <c r="CR58" s="36">
        <f t="shared" si="69"/>
        <v>3.4975363E-3</v>
      </c>
      <c r="CV58" s="30">
        <f>'03_MVT'!B19</f>
        <v>16</v>
      </c>
      <c r="CW58" s="30">
        <f>'03_MVT'!C19</f>
        <v>250.57</v>
      </c>
    </row>
    <row r="59" spans="1:101" ht="3.75" customHeight="1" x14ac:dyDescent="0.15">
      <c r="A59" s="37">
        <f t="shared" si="83"/>
        <v>17</v>
      </c>
      <c r="B59" s="37">
        <f t="shared" si="84"/>
        <v>783</v>
      </c>
      <c r="C59" s="37"/>
      <c r="D59" s="42">
        <f t="shared" si="70"/>
        <v>783</v>
      </c>
      <c r="E59" s="43">
        <f t="shared" ref="E59:AW59" si="91">D59+1</f>
        <v>784</v>
      </c>
      <c r="F59" s="43">
        <f t="shared" si="91"/>
        <v>785</v>
      </c>
      <c r="G59" s="43">
        <f t="shared" si="91"/>
        <v>786</v>
      </c>
      <c r="H59" s="43">
        <f t="shared" si="91"/>
        <v>787</v>
      </c>
      <c r="I59" s="43">
        <f t="shared" si="91"/>
        <v>788</v>
      </c>
      <c r="J59" s="43">
        <f t="shared" si="91"/>
        <v>789</v>
      </c>
      <c r="K59" s="43">
        <f t="shared" si="91"/>
        <v>790</v>
      </c>
      <c r="L59" s="43">
        <f t="shared" si="91"/>
        <v>791</v>
      </c>
      <c r="M59" s="43">
        <f t="shared" si="91"/>
        <v>792</v>
      </c>
      <c r="N59" s="43">
        <f t="shared" si="91"/>
        <v>793</v>
      </c>
      <c r="O59" s="43">
        <f t="shared" si="91"/>
        <v>794</v>
      </c>
      <c r="P59" s="43">
        <f t="shared" si="91"/>
        <v>795</v>
      </c>
      <c r="Q59" s="43">
        <f t="shared" si="91"/>
        <v>796</v>
      </c>
      <c r="R59" s="43">
        <f t="shared" si="91"/>
        <v>797</v>
      </c>
      <c r="S59" s="43">
        <f t="shared" si="91"/>
        <v>798</v>
      </c>
      <c r="T59" s="43">
        <f t="shared" si="91"/>
        <v>799</v>
      </c>
      <c r="U59" s="43">
        <f t="shared" si="91"/>
        <v>800</v>
      </c>
      <c r="V59" s="43">
        <f t="shared" si="91"/>
        <v>801</v>
      </c>
      <c r="W59" s="43">
        <f t="shared" si="91"/>
        <v>802</v>
      </c>
      <c r="X59" s="43">
        <f t="shared" si="91"/>
        <v>803</v>
      </c>
      <c r="Y59" s="43">
        <f t="shared" si="91"/>
        <v>804</v>
      </c>
      <c r="Z59" s="43">
        <f t="shared" si="91"/>
        <v>805</v>
      </c>
      <c r="AA59" s="43">
        <f t="shared" si="91"/>
        <v>806</v>
      </c>
      <c r="AB59" s="43">
        <f t="shared" si="91"/>
        <v>807</v>
      </c>
      <c r="AC59" s="43">
        <f t="shared" si="91"/>
        <v>808</v>
      </c>
      <c r="AD59" s="43">
        <f t="shared" si="91"/>
        <v>809</v>
      </c>
      <c r="AE59" s="43">
        <f t="shared" si="91"/>
        <v>810</v>
      </c>
      <c r="AF59" s="43">
        <f t="shared" si="91"/>
        <v>811</v>
      </c>
      <c r="AG59" s="43">
        <f t="shared" si="91"/>
        <v>812</v>
      </c>
      <c r="AH59" s="43">
        <f t="shared" si="91"/>
        <v>813</v>
      </c>
      <c r="AI59" s="43">
        <f t="shared" si="91"/>
        <v>814</v>
      </c>
      <c r="AJ59" s="43">
        <f t="shared" si="91"/>
        <v>815</v>
      </c>
      <c r="AK59" s="43">
        <f t="shared" si="91"/>
        <v>816</v>
      </c>
      <c r="AL59" s="43">
        <f t="shared" si="91"/>
        <v>817</v>
      </c>
      <c r="AM59" s="43">
        <f t="shared" si="91"/>
        <v>818</v>
      </c>
      <c r="AN59" s="43">
        <f t="shared" si="91"/>
        <v>819</v>
      </c>
      <c r="AO59" s="43">
        <f t="shared" si="91"/>
        <v>820</v>
      </c>
      <c r="AP59" s="43">
        <f t="shared" si="91"/>
        <v>821</v>
      </c>
      <c r="AQ59" s="43">
        <f t="shared" si="91"/>
        <v>822</v>
      </c>
      <c r="AR59" s="43">
        <f t="shared" si="91"/>
        <v>823</v>
      </c>
      <c r="AS59" s="43">
        <f t="shared" si="91"/>
        <v>824</v>
      </c>
      <c r="AT59" s="43">
        <f t="shared" si="91"/>
        <v>825</v>
      </c>
      <c r="AU59" s="43">
        <f t="shared" si="91"/>
        <v>826</v>
      </c>
      <c r="AV59" s="43">
        <f t="shared" si="91"/>
        <v>827</v>
      </c>
      <c r="AW59" s="43">
        <f t="shared" si="91"/>
        <v>828</v>
      </c>
      <c r="AY59" s="36">
        <f t="shared" si="72"/>
        <v>1.1980889399999999E-4</v>
      </c>
      <c r="AZ59" s="36">
        <f t="shared" si="25"/>
        <v>2.5277642999999998E-4</v>
      </c>
      <c r="BA59" s="36">
        <f t="shared" si="26"/>
        <v>5.3864690000000003E-4</v>
      </c>
      <c r="BB59" s="36">
        <f t="shared" si="27"/>
        <v>1.1438672999999999E-3</v>
      </c>
      <c r="BC59" s="36">
        <f t="shared" si="28"/>
        <v>2.400246E-3</v>
      </c>
      <c r="BD59" s="36">
        <f t="shared" si="29"/>
        <v>4.9272626999999998E-3</v>
      </c>
      <c r="BE59" s="36">
        <f t="shared" si="30"/>
        <v>1.0407048E-2</v>
      </c>
      <c r="BF59" s="36">
        <f t="shared" si="31"/>
        <v>2.2730614999999999E-2</v>
      </c>
      <c r="BG59" s="36">
        <f t="shared" si="32"/>
        <v>4.8937346999999999E-2</v>
      </c>
      <c r="BH59" s="36">
        <f t="shared" si="33"/>
        <v>0.10089799000000001</v>
      </c>
      <c r="BI59" s="36">
        <f t="shared" si="34"/>
        <v>0.20787634999999999</v>
      </c>
      <c r="BJ59" s="36">
        <f t="shared" si="35"/>
        <v>0.40280217000000001</v>
      </c>
      <c r="BK59" s="36">
        <f t="shared" si="36"/>
        <v>0.74203885000000003</v>
      </c>
      <c r="BL59" s="36">
        <f t="shared" si="37"/>
        <v>1.3706408000000001</v>
      </c>
      <c r="BM59" s="36">
        <f t="shared" si="38"/>
        <v>2.4335265000000001</v>
      </c>
      <c r="BN59" s="36">
        <f t="shared" si="39"/>
        <v>3.9803378999999999</v>
      </c>
      <c r="BO59" s="36">
        <f t="shared" si="40"/>
        <v>5.6680320000000002</v>
      </c>
      <c r="BP59" s="36">
        <f t="shared" si="41"/>
        <v>7.0876609999999998</v>
      </c>
      <c r="BQ59" s="36">
        <f t="shared" si="42"/>
        <v>8.128762</v>
      </c>
      <c r="BR59" s="36">
        <f t="shared" si="43"/>
        <v>8.7344849999999994</v>
      </c>
      <c r="BS59" s="36">
        <f t="shared" si="44"/>
        <v>9.0144629999999992</v>
      </c>
      <c r="BT59" s="36">
        <f t="shared" si="45"/>
        <v>8.9462700000000002</v>
      </c>
      <c r="BU59" s="36">
        <f t="shared" si="46"/>
        <v>8.6061540000000001</v>
      </c>
      <c r="BV59" s="36">
        <f t="shared" si="47"/>
        <v>8.056953</v>
      </c>
      <c r="BW59" s="36">
        <f t="shared" si="48"/>
        <v>7.337135</v>
      </c>
      <c r="BX59" s="36">
        <f t="shared" si="49"/>
        <v>6.4996575999999999</v>
      </c>
      <c r="BY59" s="36">
        <f t="shared" si="50"/>
        <v>5.5996227000000003</v>
      </c>
      <c r="BZ59" s="36">
        <f t="shared" si="51"/>
        <v>4.6957829999999996</v>
      </c>
      <c r="CA59" s="36">
        <f t="shared" si="52"/>
        <v>3.8327198</v>
      </c>
      <c r="CB59" s="36">
        <f t="shared" si="53"/>
        <v>3.0411860000000002</v>
      </c>
      <c r="CC59" s="36">
        <f t="shared" si="54"/>
        <v>2.3448608000000002</v>
      </c>
      <c r="CD59" s="36">
        <f t="shared" si="55"/>
        <v>1.7582766999999999</v>
      </c>
      <c r="CE59" s="36">
        <f t="shared" si="56"/>
        <v>1.2834589999999999</v>
      </c>
      <c r="CF59" s="36">
        <f t="shared" si="57"/>
        <v>0.90815186999999997</v>
      </c>
      <c r="CG59" s="36">
        <f t="shared" si="58"/>
        <v>0.61698200000000003</v>
      </c>
      <c r="CH59" s="36">
        <f t="shared" si="59"/>
        <v>0.409445</v>
      </c>
      <c r="CI59" s="36">
        <f t="shared" si="60"/>
        <v>0.2659667</v>
      </c>
      <c r="CJ59" s="36">
        <f t="shared" si="61"/>
        <v>0.16743767000000001</v>
      </c>
      <c r="CK59" s="36">
        <f t="shared" si="62"/>
        <v>0.10045287999999999</v>
      </c>
      <c r="CL59" s="36">
        <f t="shared" si="63"/>
        <v>5.9154835000000003E-2</v>
      </c>
      <c r="CM59" s="36">
        <f t="shared" si="64"/>
        <v>3.5175940000000003E-2</v>
      </c>
      <c r="CN59" s="36">
        <f t="shared" si="65"/>
        <v>2.0772302999999999E-2</v>
      </c>
      <c r="CO59" s="36">
        <f t="shared" si="66"/>
        <v>1.21080475E-2</v>
      </c>
      <c r="CP59" s="36">
        <f t="shared" si="67"/>
        <v>7.0596816999999997E-3</v>
      </c>
      <c r="CQ59" s="36">
        <f t="shared" si="68"/>
        <v>4.4578941999999996E-3</v>
      </c>
      <c r="CR59" s="36">
        <f t="shared" si="69"/>
        <v>2.9148548E-3</v>
      </c>
      <c r="CV59" s="30">
        <f>'03_MVT'!B20</f>
        <v>17</v>
      </c>
      <c r="CW59" s="30">
        <f>'03_MVT'!C20</f>
        <v>265.31</v>
      </c>
    </row>
    <row r="60" spans="1:101" ht="3.75" customHeight="1" x14ac:dyDescent="0.15">
      <c r="A60" s="37">
        <f t="shared" si="83"/>
        <v>18</v>
      </c>
      <c r="B60" s="37">
        <f t="shared" si="84"/>
        <v>829</v>
      </c>
      <c r="C60" s="37"/>
      <c r="D60" s="42">
        <f t="shared" si="70"/>
        <v>829</v>
      </c>
      <c r="E60" s="43">
        <f t="shared" ref="E60:AW60" si="92">D60+1</f>
        <v>830</v>
      </c>
      <c r="F60" s="43">
        <f t="shared" si="92"/>
        <v>831</v>
      </c>
      <c r="G60" s="43">
        <f t="shared" si="92"/>
        <v>832</v>
      </c>
      <c r="H60" s="43">
        <f t="shared" si="92"/>
        <v>833</v>
      </c>
      <c r="I60" s="43">
        <f t="shared" si="92"/>
        <v>834</v>
      </c>
      <c r="J60" s="43">
        <f t="shared" si="92"/>
        <v>835</v>
      </c>
      <c r="K60" s="43">
        <f t="shared" si="92"/>
        <v>836</v>
      </c>
      <c r="L60" s="43">
        <f t="shared" si="92"/>
        <v>837</v>
      </c>
      <c r="M60" s="43">
        <f t="shared" si="92"/>
        <v>838</v>
      </c>
      <c r="N60" s="43">
        <f t="shared" si="92"/>
        <v>839</v>
      </c>
      <c r="O60" s="43">
        <f t="shared" si="92"/>
        <v>840</v>
      </c>
      <c r="P60" s="43">
        <f t="shared" si="92"/>
        <v>841</v>
      </c>
      <c r="Q60" s="43">
        <f t="shared" si="92"/>
        <v>842</v>
      </c>
      <c r="R60" s="43">
        <f t="shared" si="92"/>
        <v>843</v>
      </c>
      <c r="S60" s="43">
        <f t="shared" si="92"/>
        <v>844</v>
      </c>
      <c r="T60" s="43">
        <f t="shared" si="92"/>
        <v>845</v>
      </c>
      <c r="U60" s="43">
        <f t="shared" si="92"/>
        <v>846</v>
      </c>
      <c r="V60" s="43">
        <f t="shared" si="92"/>
        <v>847</v>
      </c>
      <c r="W60" s="43">
        <f t="shared" si="92"/>
        <v>848</v>
      </c>
      <c r="X60" s="43">
        <f t="shared" si="92"/>
        <v>849</v>
      </c>
      <c r="Y60" s="43">
        <f t="shared" si="92"/>
        <v>850</v>
      </c>
      <c r="Z60" s="43">
        <f t="shared" si="92"/>
        <v>851</v>
      </c>
      <c r="AA60" s="43">
        <f t="shared" si="92"/>
        <v>852</v>
      </c>
      <c r="AB60" s="43">
        <f t="shared" si="92"/>
        <v>853</v>
      </c>
      <c r="AC60" s="43">
        <f t="shared" si="92"/>
        <v>854</v>
      </c>
      <c r="AD60" s="43">
        <f t="shared" si="92"/>
        <v>855</v>
      </c>
      <c r="AE60" s="43">
        <f t="shared" si="92"/>
        <v>856</v>
      </c>
      <c r="AF60" s="43">
        <f t="shared" si="92"/>
        <v>857</v>
      </c>
      <c r="AG60" s="43">
        <f t="shared" si="92"/>
        <v>858</v>
      </c>
      <c r="AH60" s="43">
        <f t="shared" si="92"/>
        <v>859</v>
      </c>
      <c r="AI60" s="43">
        <f t="shared" si="92"/>
        <v>860</v>
      </c>
      <c r="AJ60" s="43">
        <f t="shared" si="92"/>
        <v>861</v>
      </c>
      <c r="AK60" s="43">
        <f t="shared" si="92"/>
        <v>862</v>
      </c>
      <c r="AL60" s="43">
        <f t="shared" si="92"/>
        <v>863</v>
      </c>
      <c r="AM60" s="43">
        <f t="shared" si="92"/>
        <v>864</v>
      </c>
      <c r="AN60" s="43">
        <f t="shared" si="92"/>
        <v>865</v>
      </c>
      <c r="AO60" s="43">
        <f t="shared" si="92"/>
        <v>866</v>
      </c>
      <c r="AP60" s="43">
        <f t="shared" si="92"/>
        <v>867</v>
      </c>
      <c r="AQ60" s="43">
        <f t="shared" si="92"/>
        <v>868</v>
      </c>
      <c r="AR60" s="43">
        <f t="shared" si="92"/>
        <v>869</v>
      </c>
      <c r="AS60" s="43">
        <f t="shared" si="92"/>
        <v>870</v>
      </c>
      <c r="AT60" s="43">
        <f t="shared" si="92"/>
        <v>871</v>
      </c>
      <c r="AU60" s="43">
        <f t="shared" si="92"/>
        <v>872</v>
      </c>
      <c r="AV60" s="43">
        <f t="shared" si="92"/>
        <v>873</v>
      </c>
      <c r="AW60" s="43">
        <f t="shared" si="92"/>
        <v>874</v>
      </c>
      <c r="AY60" s="36">
        <f t="shared" si="72"/>
        <v>8.4362284000000007E-5</v>
      </c>
      <c r="AZ60" s="36">
        <f t="shared" si="25"/>
        <v>1.778637E-4</v>
      </c>
      <c r="BA60" s="36">
        <f t="shared" si="26"/>
        <v>3.7863478000000001E-4</v>
      </c>
      <c r="BB60" s="36">
        <f t="shared" si="27"/>
        <v>8.0723275E-4</v>
      </c>
      <c r="BC60" s="36">
        <f t="shared" si="28"/>
        <v>1.7232604E-3</v>
      </c>
      <c r="BD60" s="36">
        <f t="shared" si="29"/>
        <v>3.7126194E-3</v>
      </c>
      <c r="BE60" s="36">
        <f t="shared" si="30"/>
        <v>6.4352580000000001E-3</v>
      </c>
      <c r="BF60" s="36">
        <f t="shared" si="31"/>
        <v>1.2686634E-2</v>
      </c>
      <c r="BG60" s="36">
        <f t="shared" si="32"/>
        <v>2.5724705E-2</v>
      </c>
      <c r="BH60" s="36">
        <f t="shared" si="33"/>
        <v>5.1826127E-2</v>
      </c>
      <c r="BI60" s="36">
        <f t="shared" si="34"/>
        <v>0.102283165</v>
      </c>
      <c r="BJ60" s="36">
        <f t="shared" si="35"/>
        <v>0.19365449000000001</v>
      </c>
      <c r="BK60" s="36">
        <f t="shared" si="36"/>
        <v>0.34355914999999998</v>
      </c>
      <c r="BL60" s="36">
        <f t="shared" si="37"/>
        <v>0.57880794999999996</v>
      </c>
      <c r="BM60" s="36">
        <f t="shared" si="38"/>
        <v>0.95368284000000003</v>
      </c>
      <c r="BN60" s="36">
        <f t="shared" si="39"/>
        <v>1.4745101</v>
      </c>
      <c r="BO60" s="36">
        <f t="shared" si="40"/>
        <v>2.1098769000000002</v>
      </c>
      <c r="BP60" s="36">
        <f t="shared" si="41"/>
        <v>2.7867076000000002</v>
      </c>
      <c r="BQ60" s="36">
        <f t="shared" si="42"/>
        <v>3.4119609999999998</v>
      </c>
      <c r="BR60" s="36">
        <f t="shared" si="43"/>
        <v>3.9362694999999999</v>
      </c>
      <c r="BS60" s="36">
        <f t="shared" si="44"/>
        <v>4.3124913999999999</v>
      </c>
      <c r="BT60" s="36">
        <f t="shared" si="45"/>
        <v>4.5250664</v>
      </c>
      <c r="BU60" s="36">
        <f t="shared" si="46"/>
        <v>4.5573139999999999</v>
      </c>
      <c r="BV60" s="36">
        <f t="shared" si="47"/>
        <v>4.4318</v>
      </c>
      <c r="BW60" s="36">
        <f t="shared" si="48"/>
        <v>4.1750379999999998</v>
      </c>
      <c r="BX60" s="36">
        <f t="shared" si="49"/>
        <v>3.8099864000000001</v>
      </c>
      <c r="BY60" s="36">
        <f t="shared" si="50"/>
        <v>3.3676789</v>
      </c>
      <c r="BZ60" s="36">
        <f t="shared" si="51"/>
        <v>2.8843690999999998</v>
      </c>
      <c r="CA60" s="36">
        <f t="shared" si="52"/>
        <v>2.3964865</v>
      </c>
      <c r="CB60" s="36">
        <f t="shared" si="53"/>
        <v>1.9321946000000001</v>
      </c>
      <c r="CC60" s="36">
        <f t="shared" si="54"/>
        <v>1.5126162000000001</v>
      </c>
      <c r="CD60" s="36">
        <f t="shared" si="55"/>
        <v>1.1500565</v>
      </c>
      <c r="CE60" s="36">
        <f t="shared" si="56"/>
        <v>0.84670895000000002</v>
      </c>
      <c r="CF60" s="36">
        <f t="shared" si="57"/>
        <v>0.59892493000000002</v>
      </c>
      <c r="CG60" s="36">
        <f t="shared" si="58"/>
        <v>0.41283061999999998</v>
      </c>
      <c r="CH60" s="36">
        <f t="shared" si="59"/>
        <v>0.27791533000000002</v>
      </c>
      <c r="CI60" s="36">
        <f t="shared" si="60"/>
        <v>0.18122472000000001</v>
      </c>
      <c r="CJ60" s="36">
        <f t="shared" si="61"/>
        <v>0.11243836</v>
      </c>
      <c r="CK60" s="36">
        <f t="shared" si="62"/>
        <v>6.8139404000000001E-2</v>
      </c>
      <c r="CL60" s="36">
        <f t="shared" si="63"/>
        <v>4.1530116999999998E-2</v>
      </c>
      <c r="CM60" s="36">
        <f t="shared" si="64"/>
        <v>2.5123843999999999E-2</v>
      </c>
      <c r="CN60" s="36">
        <f t="shared" si="65"/>
        <v>1.4964547E-2</v>
      </c>
      <c r="CO60" s="36">
        <f t="shared" si="66"/>
        <v>8.8013629999999995E-3</v>
      </c>
      <c r="CP60" s="36">
        <f t="shared" si="67"/>
        <v>5.1949852999999997E-3</v>
      </c>
      <c r="CQ60" s="36">
        <f t="shared" si="68"/>
        <v>3.2367023999999999E-3</v>
      </c>
      <c r="CR60" s="36">
        <f t="shared" si="69"/>
        <v>2.1042790000000001E-3</v>
      </c>
      <c r="CV60" s="30">
        <f>'03_MVT'!B21</f>
        <v>18</v>
      </c>
      <c r="CW60" s="30">
        <f>'03_MVT'!C21</f>
        <v>280.05</v>
      </c>
    </row>
    <row r="61" spans="1:101" ht="3.75" customHeight="1" x14ac:dyDescent="0.15">
      <c r="A61" s="37">
        <f t="shared" si="83"/>
        <v>19</v>
      </c>
      <c r="B61" s="37">
        <f t="shared" si="84"/>
        <v>875</v>
      </c>
      <c r="C61" s="37"/>
      <c r="D61" s="42">
        <f t="shared" si="70"/>
        <v>875</v>
      </c>
      <c r="E61" s="43">
        <f t="shared" ref="E61:AW61" si="93">D61+1</f>
        <v>876</v>
      </c>
      <c r="F61" s="43">
        <f t="shared" si="93"/>
        <v>877</v>
      </c>
      <c r="G61" s="43">
        <f t="shared" si="93"/>
        <v>878</v>
      </c>
      <c r="H61" s="43">
        <f t="shared" si="93"/>
        <v>879</v>
      </c>
      <c r="I61" s="43">
        <f t="shared" si="93"/>
        <v>880</v>
      </c>
      <c r="J61" s="43">
        <f t="shared" si="93"/>
        <v>881</v>
      </c>
      <c r="K61" s="43">
        <f t="shared" si="93"/>
        <v>882</v>
      </c>
      <c r="L61" s="43">
        <f t="shared" si="93"/>
        <v>883</v>
      </c>
      <c r="M61" s="43">
        <f t="shared" si="93"/>
        <v>884</v>
      </c>
      <c r="N61" s="43">
        <f t="shared" si="93"/>
        <v>885</v>
      </c>
      <c r="O61" s="43">
        <f t="shared" si="93"/>
        <v>886</v>
      </c>
      <c r="P61" s="43">
        <f t="shared" si="93"/>
        <v>887</v>
      </c>
      <c r="Q61" s="43">
        <f t="shared" si="93"/>
        <v>888</v>
      </c>
      <c r="R61" s="43">
        <f t="shared" si="93"/>
        <v>889</v>
      </c>
      <c r="S61" s="43">
        <f t="shared" si="93"/>
        <v>890</v>
      </c>
      <c r="T61" s="43">
        <f t="shared" si="93"/>
        <v>891</v>
      </c>
      <c r="U61" s="43">
        <f t="shared" si="93"/>
        <v>892</v>
      </c>
      <c r="V61" s="43">
        <f t="shared" si="93"/>
        <v>893</v>
      </c>
      <c r="W61" s="43">
        <f t="shared" si="93"/>
        <v>894</v>
      </c>
      <c r="X61" s="43">
        <f t="shared" si="93"/>
        <v>895</v>
      </c>
      <c r="Y61" s="43">
        <f t="shared" si="93"/>
        <v>896</v>
      </c>
      <c r="Z61" s="43">
        <f t="shared" si="93"/>
        <v>897</v>
      </c>
      <c r="AA61" s="43">
        <f t="shared" si="93"/>
        <v>898</v>
      </c>
      <c r="AB61" s="43">
        <f t="shared" si="93"/>
        <v>899</v>
      </c>
      <c r="AC61" s="43">
        <f t="shared" si="93"/>
        <v>900</v>
      </c>
      <c r="AD61" s="43">
        <f t="shared" si="93"/>
        <v>901</v>
      </c>
      <c r="AE61" s="43">
        <f t="shared" si="93"/>
        <v>902</v>
      </c>
      <c r="AF61" s="43">
        <f t="shared" si="93"/>
        <v>903</v>
      </c>
      <c r="AG61" s="43">
        <f t="shared" si="93"/>
        <v>904</v>
      </c>
      <c r="AH61" s="43">
        <f t="shared" si="93"/>
        <v>905</v>
      </c>
      <c r="AI61" s="43">
        <f t="shared" si="93"/>
        <v>906</v>
      </c>
      <c r="AJ61" s="43">
        <f t="shared" si="93"/>
        <v>907</v>
      </c>
      <c r="AK61" s="43">
        <f t="shared" si="93"/>
        <v>908</v>
      </c>
      <c r="AL61" s="43">
        <f t="shared" si="93"/>
        <v>909</v>
      </c>
      <c r="AM61" s="43">
        <f t="shared" si="93"/>
        <v>910</v>
      </c>
      <c r="AN61" s="43">
        <f t="shared" si="93"/>
        <v>911</v>
      </c>
      <c r="AO61" s="43">
        <f t="shared" si="93"/>
        <v>912</v>
      </c>
      <c r="AP61" s="43">
        <f t="shared" si="93"/>
        <v>913</v>
      </c>
      <c r="AQ61" s="43">
        <f t="shared" si="93"/>
        <v>914</v>
      </c>
      <c r="AR61" s="43">
        <f t="shared" si="93"/>
        <v>915</v>
      </c>
      <c r="AS61" s="43">
        <f t="shared" si="93"/>
        <v>916</v>
      </c>
      <c r="AT61" s="43">
        <f t="shared" si="93"/>
        <v>917</v>
      </c>
      <c r="AU61" s="43">
        <f t="shared" si="93"/>
        <v>918</v>
      </c>
      <c r="AV61" s="43">
        <f t="shared" si="93"/>
        <v>919</v>
      </c>
      <c r="AW61" s="43">
        <f t="shared" si="93"/>
        <v>920</v>
      </c>
      <c r="AY61" s="36">
        <f t="shared" si="72"/>
        <v>5.2105899999999999E-5</v>
      </c>
      <c r="AZ61" s="36">
        <f t="shared" si="25"/>
        <v>1.093438E-4</v>
      </c>
      <c r="BA61" s="36">
        <f t="shared" si="26"/>
        <v>2.3059662E-4</v>
      </c>
      <c r="BB61" s="36">
        <f t="shared" si="27"/>
        <v>4.8614736E-4</v>
      </c>
      <c r="BC61" s="36">
        <f t="shared" si="28"/>
        <v>1.0251177999999999E-3</v>
      </c>
      <c r="BD61" s="36">
        <f t="shared" si="29"/>
        <v>2.1715356999999999E-3</v>
      </c>
      <c r="BE61" s="36">
        <f t="shared" si="30"/>
        <v>3.5929134999999998E-3</v>
      </c>
      <c r="BF61" s="36">
        <f t="shared" si="31"/>
        <v>6.5527996E-3</v>
      </c>
      <c r="BG61" s="36">
        <f t="shared" si="32"/>
        <v>1.2591537999999999E-2</v>
      </c>
      <c r="BH61" s="36">
        <f t="shared" si="33"/>
        <v>2.4240577999999999E-2</v>
      </c>
      <c r="BI61" s="36">
        <f t="shared" si="34"/>
        <v>4.5660745000000003E-2</v>
      </c>
      <c r="BJ61" s="36">
        <f t="shared" si="35"/>
        <v>8.3481659999999999E-2</v>
      </c>
      <c r="BK61" s="36">
        <f t="shared" si="36"/>
        <v>0.14618658000000001</v>
      </c>
      <c r="BL61" s="36">
        <f t="shared" si="37"/>
        <v>0.24726356999999999</v>
      </c>
      <c r="BM61" s="36">
        <f t="shared" si="38"/>
        <v>0.37768703999999997</v>
      </c>
      <c r="BN61" s="36">
        <f t="shared" si="39"/>
        <v>0.56641936000000004</v>
      </c>
      <c r="BO61" s="36">
        <f t="shared" si="40"/>
        <v>0.80395419999999995</v>
      </c>
      <c r="BP61" s="36">
        <f t="shared" si="41"/>
        <v>1.0753332</v>
      </c>
      <c r="BQ61" s="36">
        <f t="shared" si="42"/>
        <v>1.3638735</v>
      </c>
      <c r="BR61" s="36">
        <f t="shared" si="43"/>
        <v>1.6442664</v>
      </c>
      <c r="BS61" s="36">
        <f t="shared" si="44"/>
        <v>1.8776744999999999</v>
      </c>
      <c r="BT61" s="36">
        <f t="shared" si="45"/>
        <v>2.0438497</v>
      </c>
      <c r="BU61" s="36">
        <f t="shared" si="46"/>
        <v>2.1335923999999999</v>
      </c>
      <c r="BV61" s="36">
        <f t="shared" si="47"/>
        <v>2.1446812</v>
      </c>
      <c r="BW61" s="36">
        <f t="shared" si="48"/>
        <v>2.0798611999999999</v>
      </c>
      <c r="BX61" s="36">
        <f t="shared" si="49"/>
        <v>1.9481416</v>
      </c>
      <c r="BY61" s="36">
        <f t="shared" si="50"/>
        <v>1.7626278</v>
      </c>
      <c r="BZ61" s="36">
        <f t="shared" si="51"/>
        <v>1.5418303</v>
      </c>
      <c r="CA61" s="36">
        <f t="shared" si="52"/>
        <v>1.3052231000000001</v>
      </c>
      <c r="CB61" s="36">
        <f t="shared" si="53"/>
        <v>1.0702008000000001</v>
      </c>
      <c r="CC61" s="36">
        <f t="shared" si="54"/>
        <v>0.85099930000000001</v>
      </c>
      <c r="CD61" s="36">
        <f t="shared" si="55"/>
        <v>0.65517210000000004</v>
      </c>
      <c r="CE61" s="36">
        <f t="shared" si="56"/>
        <v>0.48365799999999998</v>
      </c>
      <c r="CF61" s="36">
        <f t="shared" si="57"/>
        <v>0.34757339999999998</v>
      </c>
      <c r="CG61" s="36">
        <f t="shared" si="58"/>
        <v>0.24341093999999999</v>
      </c>
      <c r="CH61" s="36">
        <f t="shared" si="59"/>
        <v>0.16487661000000001</v>
      </c>
      <c r="CI61" s="36">
        <f t="shared" si="60"/>
        <v>0.106244616</v>
      </c>
      <c r="CJ61" s="36">
        <f t="shared" si="61"/>
        <v>6.6720514999999994E-2</v>
      </c>
      <c r="CK61" s="36">
        <f t="shared" si="62"/>
        <v>4.1976593E-2</v>
      </c>
      <c r="CL61" s="36">
        <f t="shared" si="63"/>
        <v>2.6153827000000001E-2</v>
      </c>
      <c r="CM61" s="36">
        <f t="shared" si="64"/>
        <v>1.601491E-2</v>
      </c>
      <c r="CN61" s="36">
        <f t="shared" si="65"/>
        <v>9.6360669999999999E-3</v>
      </c>
      <c r="CO61" s="36">
        <f t="shared" si="66"/>
        <v>5.7555519999999997E-3</v>
      </c>
      <c r="CP61" s="36">
        <f t="shared" si="67"/>
        <v>3.60247E-3</v>
      </c>
      <c r="CQ61" s="36">
        <f t="shared" si="68"/>
        <v>2.1948509999999998E-3</v>
      </c>
      <c r="CR61" s="36">
        <f t="shared" si="69"/>
        <v>1.4300401999999999E-3</v>
      </c>
      <c r="CV61" s="30">
        <f>'03_MVT'!B22</f>
        <v>19</v>
      </c>
      <c r="CW61" s="30">
        <f>'03_MVT'!C22</f>
        <v>294.79000000000002</v>
      </c>
    </row>
    <row r="62" spans="1:101" ht="3.75" customHeight="1" x14ac:dyDescent="0.15">
      <c r="A62" s="37">
        <f t="shared" si="83"/>
        <v>20</v>
      </c>
      <c r="B62" s="37">
        <f t="shared" si="84"/>
        <v>921</v>
      </c>
      <c r="C62" s="37"/>
      <c r="D62" s="42">
        <f t="shared" si="70"/>
        <v>921</v>
      </c>
      <c r="E62" s="43">
        <f t="shared" ref="E62:AW62" si="94">D62+1</f>
        <v>922</v>
      </c>
      <c r="F62" s="43">
        <f t="shared" si="94"/>
        <v>923</v>
      </c>
      <c r="G62" s="43">
        <f t="shared" si="94"/>
        <v>924</v>
      </c>
      <c r="H62" s="43">
        <f t="shared" si="94"/>
        <v>925</v>
      </c>
      <c r="I62" s="43">
        <f t="shared" si="94"/>
        <v>926</v>
      </c>
      <c r="J62" s="43">
        <f t="shared" si="94"/>
        <v>927</v>
      </c>
      <c r="K62" s="43">
        <f t="shared" si="94"/>
        <v>928</v>
      </c>
      <c r="L62" s="43">
        <f t="shared" si="94"/>
        <v>929</v>
      </c>
      <c r="M62" s="43">
        <f t="shared" si="94"/>
        <v>930</v>
      </c>
      <c r="N62" s="43">
        <f t="shared" si="94"/>
        <v>931</v>
      </c>
      <c r="O62" s="43">
        <f t="shared" si="94"/>
        <v>932</v>
      </c>
      <c r="P62" s="43">
        <f t="shared" si="94"/>
        <v>933</v>
      </c>
      <c r="Q62" s="43">
        <f t="shared" si="94"/>
        <v>934</v>
      </c>
      <c r="R62" s="43">
        <f t="shared" si="94"/>
        <v>935</v>
      </c>
      <c r="S62" s="43">
        <f t="shared" si="94"/>
        <v>936</v>
      </c>
      <c r="T62" s="43">
        <f t="shared" si="94"/>
        <v>937</v>
      </c>
      <c r="U62" s="43">
        <f t="shared" si="94"/>
        <v>938</v>
      </c>
      <c r="V62" s="43">
        <f t="shared" si="94"/>
        <v>939</v>
      </c>
      <c r="W62" s="43">
        <f t="shared" si="94"/>
        <v>940</v>
      </c>
      <c r="X62" s="43">
        <f t="shared" si="94"/>
        <v>941</v>
      </c>
      <c r="Y62" s="43">
        <f t="shared" si="94"/>
        <v>942</v>
      </c>
      <c r="Z62" s="43">
        <f t="shared" si="94"/>
        <v>943</v>
      </c>
      <c r="AA62" s="43">
        <f t="shared" si="94"/>
        <v>944</v>
      </c>
      <c r="AB62" s="43">
        <f t="shared" si="94"/>
        <v>945</v>
      </c>
      <c r="AC62" s="43">
        <f t="shared" si="94"/>
        <v>946</v>
      </c>
      <c r="AD62" s="43">
        <f t="shared" si="94"/>
        <v>947</v>
      </c>
      <c r="AE62" s="43">
        <f t="shared" si="94"/>
        <v>948</v>
      </c>
      <c r="AF62" s="43">
        <f t="shared" si="94"/>
        <v>949</v>
      </c>
      <c r="AG62" s="43">
        <f t="shared" si="94"/>
        <v>950</v>
      </c>
      <c r="AH62" s="43">
        <f t="shared" si="94"/>
        <v>951</v>
      </c>
      <c r="AI62" s="43">
        <f t="shared" si="94"/>
        <v>952</v>
      </c>
      <c r="AJ62" s="43">
        <f t="shared" si="94"/>
        <v>953</v>
      </c>
      <c r="AK62" s="43">
        <f t="shared" si="94"/>
        <v>954</v>
      </c>
      <c r="AL62" s="43">
        <f t="shared" si="94"/>
        <v>955</v>
      </c>
      <c r="AM62" s="43">
        <f t="shared" si="94"/>
        <v>956</v>
      </c>
      <c r="AN62" s="43">
        <f t="shared" si="94"/>
        <v>957</v>
      </c>
      <c r="AO62" s="43">
        <f t="shared" si="94"/>
        <v>958</v>
      </c>
      <c r="AP62" s="43">
        <f t="shared" si="94"/>
        <v>959</v>
      </c>
      <c r="AQ62" s="43">
        <f t="shared" si="94"/>
        <v>960</v>
      </c>
      <c r="AR62" s="43">
        <f t="shared" si="94"/>
        <v>961</v>
      </c>
      <c r="AS62" s="43">
        <f t="shared" si="94"/>
        <v>962</v>
      </c>
      <c r="AT62" s="43">
        <f t="shared" si="94"/>
        <v>963</v>
      </c>
      <c r="AU62" s="43">
        <f t="shared" si="94"/>
        <v>964</v>
      </c>
      <c r="AV62" s="43">
        <f t="shared" si="94"/>
        <v>965</v>
      </c>
      <c r="AW62" s="43">
        <f t="shared" si="94"/>
        <v>966</v>
      </c>
      <c r="AY62" s="36">
        <f t="shared" si="72"/>
        <v>2.854933E-5</v>
      </c>
      <c r="AZ62" s="36">
        <f t="shared" si="25"/>
        <v>5.9349567999999998E-5</v>
      </c>
      <c r="BA62" s="36">
        <f t="shared" si="26"/>
        <v>1.2291156999999999E-4</v>
      </c>
      <c r="BB62" s="36">
        <f t="shared" si="27"/>
        <v>2.5246147000000001E-4</v>
      </c>
      <c r="BC62" s="36">
        <f t="shared" si="28"/>
        <v>5.1305483999999999E-4</v>
      </c>
      <c r="BD62" s="36">
        <f t="shared" si="29"/>
        <v>1.0285965000000001E-3</v>
      </c>
      <c r="BE62" s="36">
        <f t="shared" si="30"/>
        <v>2.0231120000000001E-3</v>
      </c>
      <c r="BF62" s="36">
        <f t="shared" si="31"/>
        <v>3.259428E-3</v>
      </c>
      <c r="BG62" s="36">
        <f t="shared" si="32"/>
        <v>5.8376349999999999E-3</v>
      </c>
      <c r="BH62" s="36">
        <f t="shared" si="33"/>
        <v>1.103809E-2</v>
      </c>
      <c r="BI62" s="36">
        <f t="shared" si="34"/>
        <v>1.9454312000000001E-2</v>
      </c>
      <c r="BJ62" s="36">
        <f t="shared" si="35"/>
        <v>3.4418433999999998E-2</v>
      </c>
      <c r="BK62" s="36">
        <f t="shared" si="36"/>
        <v>5.90112E-2</v>
      </c>
      <c r="BL62" s="36">
        <f t="shared" si="37"/>
        <v>9.6208779999999994E-2</v>
      </c>
      <c r="BM62" s="36">
        <f t="shared" si="38"/>
        <v>0.14875596999999999</v>
      </c>
      <c r="BN62" s="36">
        <f t="shared" si="39"/>
        <v>0.21701321000000001</v>
      </c>
      <c r="BO62" s="36">
        <f t="shared" si="40"/>
        <v>0.30626776999999999</v>
      </c>
      <c r="BP62" s="36">
        <f t="shared" si="41"/>
        <v>0.41386545000000002</v>
      </c>
      <c r="BQ62" s="36">
        <f t="shared" si="42"/>
        <v>0.53156113999999999</v>
      </c>
      <c r="BR62" s="36">
        <f t="shared" si="43"/>
        <v>0.65089680000000005</v>
      </c>
      <c r="BS62" s="36">
        <f t="shared" si="44"/>
        <v>0.76057220000000003</v>
      </c>
      <c r="BT62" s="36">
        <f t="shared" si="45"/>
        <v>0.85013293999999995</v>
      </c>
      <c r="BU62" s="36">
        <f t="shared" si="46"/>
        <v>0.91154760000000001</v>
      </c>
      <c r="BV62" s="36">
        <f t="shared" si="47"/>
        <v>0.94010543999999996</v>
      </c>
      <c r="BW62" s="36">
        <f t="shared" si="48"/>
        <v>0.93234174999999997</v>
      </c>
      <c r="BX62" s="36">
        <f t="shared" si="49"/>
        <v>0.89277850000000003</v>
      </c>
      <c r="BY62" s="36">
        <f t="shared" si="50"/>
        <v>0.82409129999999997</v>
      </c>
      <c r="BZ62" s="36">
        <f t="shared" si="51"/>
        <v>0.73422164000000001</v>
      </c>
      <c r="CA62" s="36">
        <f t="shared" si="52"/>
        <v>0.63167280000000003</v>
      </c>
      <c r="CB62" s="36">
        <f t="shared" si="53"/>
        <v>0.52526399999999995</v>
      </c>
      <c r="CC62" s="36">
        <f t="shared" si="54"/>
        <v>0.42525429999999997</v>
      </c>
      <c r="CD62" s="36">
        <f t="shared" si="55"/>
        <v>0.33341715</v>
      </c>
      <c r="CE62" s="36">
        <f t="shared" si="56"/>
        <v>0.24723033999999999</v>
      </c>
      <c r="CF62" s="36">
        <f t="shared" si="57"/>
        <v>0.17897220999999999</v>
      </c>
      <c r="CG62" s="36">
        <f t="shared" si="58"/>
        <v>0.12676109999999999</v>
      </c>
      <c r="CH62" s="36">
        <f t="shared" si="59"/>
        <v>8.5481554000000001E-2</v>
      </c>
      <c r="CI62" s="36">
        <f t="shared" si="60"/>
        <v>5.5908196E-2</v>
      </c>
      <c r="CJ62" s="36">
        <f t="shared" si="61"/>
        <v>3.6454577000000002E-2</v>
      </c>
      <c r="CK62" s="36">
        <f t="shared" si="62"/>
        <v>2.3467327E-2</v>
      </c>
      <c r="CL62" s="36">
        <f t="shared" si="63"/>
        <v>1.4821552E-2</v>
      </c>
      <c r="CM62" s="36">
        <f t="shared" si="64"/>
        <v>9.1808884999999996E-3</v>
      </c>
      <c r="CN62" s="36">
        <f t="shared" si="65"/>
        <v>5.6155086000000002E-3</v>
      </c>
      <c r="CO62" s="36">
        <f t="shared" si="66"/>
        <v>3.4561790000000002E-3</v>
      </c>
      <c r="CP62" s="36">
        <f t="shared" si="67"/>
        <v>2.1579524E-3</v>
      </c>
      <c r="CQ62" s="36">
        <f t="shared" si="68"/>
        <v>1.3215970999999999E-3</v>
      </c>
      <c r="CR62" s="36">
        <f t="shared" si="69"/>
        <v>8.5755390000000003E-4</v>
      </c>
      <c r="CV62" s="30">
        <f>'03_MVT'!B23</f>
        <v>20</v>
      </c>
      <c r="CW62" s="30">
        <f>'03_MVT'!C23</f>
        <v>309.52999999999997</v>
      </c>
    </row>
    <row r="63" spans="1:101" ht="3.75" customHeight="1" x14ac:dyDescent="0.15">
      <c r="A63" s="37">
        <f t="shared" si="83"/>
        <v>21</v>
      </c>
      <c r="B63" s="37">
        <f t="shared" si="84"/>
        <v>967</v>
      </c>
      <c r="C63" s="37"/>
      <c r="D63" s="42">
        <f t="shared" si="70"/>
        <v>967</v>
      </c>
      <c r="E63" s="43">
        <f t="shared" ref="E63:AW63" si="95">D63+1</f>
        <v>968</v>
      </c>
      <c r="F63" s="43">
        <f t="shared" si="95"/>
        <v>969</v>
      </c>
      <c r="G63" s="43">
        <f t="shared" si="95"/>
        <v>970</v>
      </c>
      <c r="H63" s="43">
        <f t="shared" si="95"/>
        <v>971</v>
      </c>
      <c r="I63" s="43">
        <f t="shared" si="95"/>
        <v>972</v>
      </c>
      <c r="J63" s="43">
        <f t="shared" si="95"/>
        <v>973</v>
      </c>
      <c r="K63" s="43">
        <f t="shared" si="95"/>
        <v>974</v>
      </c>
      <c r="L63" s="43">
        <f t="shared" si="95"/>
        <v>975</v>
      </c>
      <c r="M63" s="43">
        <f t="shared" si="95"/>
        <v>976</v>
      </c>
      <c r="N63" s="43">
        <f t="shared" si="95"/>
        <v>977</v>
      </c>
      <c r="O63" s="43">
        <f t="shared" si="95"/>
        <v>978</v>
      </c>
      <c r="P63" s="43">
        <f t="shared" si="95"/>
        <v>979</v>
      </c>
      <c r="Q63" s="43">
        <f t="shared" si="95"/>
        <v>980</v>
      </c>
      <c r="R63" s="43">
        <f t="shared" si="95"/>
        <v>981</v>
      </c>
      <c r="S63" s="43">
        <f t="shared" si="95"/>
        <v>982</v>
      </c>
      <c r="T63" s="43">
        <f t="shared" si="95"/>
        <v>983</v>
      </c>
      <c r="U63" s="43">
        <f t="shared" si="95"/>
        <v>984</v>
      </c>
      <c r="V63" s="43">
        <f t="shared" si="95"/>
        <v>985</v>
      </c>
      <c r="W63" s="43">
        <f t="shared" si="95"/>
        <v>986</v>
      </c>
      <c r="X63" s="43">
        <f t="shared" si="95"/>
        <v>987</v>
      </c>
      <c r="Y63" s="43">
        <f t="shared" si="95"/>
        <v>988</v>
      </c>
      <c r="Z63" s="43">
        <f t="shared" si="95"/>
        <v>989</v>
      </c>
      <c r="AA63" s="43">
        <f t="shared" si="95"/>
        <v>990</v>
      </c>
      <c r="AB63" s="43">
        <f t="shared" si="95"/>
        <v>991</v>
      </c>
      <c r="AC63" s="43">
        <f t="shared" si="95"/>
        <v>992</v>
      </c>
      <c r="AD63" s="43">
        <f t="shared" si="95"/>
        <v>993</v>
      </c>
      <c r="AE63" s="43">
        <f t="shared" si="95"/>
        <v>994</v>
      </c>
      <c r="AF63" s="43">
        <f t="shared" si="95"/>
        <v>995</v>
      </c>
      <c r="AG63" s="43">
        <f t="shared" si="95"/>
        <v>996</v>
      </c>
      <c r="AH63" s="43">
        <f t="shared" si="95"/>
        <v>997</v>
      </c>
      <c r="AI63" s="43">
        <f t="shared" si="95"/>
        <v>998</v>
      </c>
      <c r="AJ63" s="43">
        <f t="shared" si="95"/>
        <v>999</v>
      </c>
      <c r="AK63" s="43">
        <f t="shared" si="95"/>
        <v>1000</v>
      </c>
      <c r="AL63" s="43">
        <f t="shared" si="95"/>
        <v>1001</v>
      </c>
      <c r="AM63" s="43">
        <f t="shared" si="95"/>
        <v>1002</v>
      </c>
      <c r="AN63" s="43">
        <f t="shared" si="95"/>
        <v>1003</v>
      </c>
      <c r="AO63" s="43">
        <f t="shared" si="95"/>
        <v>1004</v>
      </c>
      <c r="AP63" s="43">
        <f t="shared" si="95"/>
        <v>1005</v>
      </c>
      <c r="AQ63" s="43">
        <f t="shared" si="95"/>
        <v>1006</v>
      </c>
      <c r="AR63" s="43">
        <f t="shared" si="95"/>
        <v>1007</v>
      </c>
      <c r="AS63" s="43">
        <f t="shared" si="95"/>
        <v>1008</v>
      </c>
      <c r="AT63" s="43">
        <f t="shared" si="95"/>
        <v>1009</v>
      </c>
      <c r="AU63" s="43">
        <f t="shared" si="95"/>
        <v>1010</v>
      </c>
      <c r="AV63" s="43">
        <f t="shared" si="95"/>
        <v>1011</v>
      </c>
      <c r="AW63" s="43">
        <f t="shared" si="95"/>
        <v>1012</v>
      </c>
      <c r="AY63" s="36">
        <f t="shared" si="72"/>
        <v>1.4157155000000001E-5</v>
      </c>
      <c r="AZ63" s="36">
        <f t="shared" si="25"/>
        <v>2.9142315000000002E-5</v>
      </c>
      <c r="BA63" s="36">
        <f t="shared" si="26"/>
        <v>5.9266822E-5</v>
      </c>
      <c r="BB63" s="36">
        <f t="shared" si="27"/>
        <v>1.18804965E-4</v>
      </c>
      <c r="BC63" s="36">
        <f t="shared" si="28"/>
        <v>2.3415919000000001E-4</v>
      </c>
      <c r="BD63" s="36">
        <f t="shared" si="29"/>
        <v>4.519045E-4</v>
      </c>
      <c r="BE63" s="36">
        <f t="shared" si="30"/>
        <v>8.4782029999999999E-4</v>
      </c>
      <c r="BF63" s="36">
        <f t="shared" si="31"/>
        <v>1.5240849999999999E-3</v>
      </c>
      <c r="BG63" s="36">
        <f t="shared" si="32"/>
        <v>2.7152167000000001E-3</v>
      </c>
      <c r="BH63" s="36">
        <f t="shared" si="33"/>
        <v>4.7793662999999998E-3</v>
      </c>
      <c r="BI63" s="36">
        <f t="shared" si="34"/>
        <v>7.9431469999999994E-3</v>
      </c>
      <c r="BJ63" s="36">
        <f t="shared" si="35"/>
        <v>1.3496068E-2</v>
      </c>
      <c r="BK63" s="36">
        <f t="shared" si="36"/>
        <v>2.2559151E-2</v>
      </c>
      <c r="BL63" s="36">
        <f t="shared" si="37"/>
        <v>3.6458205E-2</v>
      </c>
      <c r="BM63" s="36">
        <f t="shared" si="38"/>
        <v>5.6479737000000002E-2</v>
      </c>
      <c r="BN63" s="36">
        <f t="shared" si="39"/>
        <v>8.3354300000000006E-2</v>
      </c>
      <c r="BO63" s="36">
        <f t="shared" si="40"/>
        <v>0.116803855</v>
      </c>
      <c r="BP63" s="36">
        <f t="shared" si="41"/>
        <v>0.15630187000000001</v>
      </c>
      <c r="BQ63" s="36">
        <f t="shared" si="42"/>
        <v>0.20000673999999999</v>
      </c>
      <c r="BR63" s="36">
        <f t="shared" si="43"/>
        <v>0.24661447</v>
      </c>
      <c r="BS63" s="36">
        <f t="shared" si="44"/>
        <v>0.29188683999999998</v>
      </c>
      <c r="BT63" s="36">
        <f t="shared" si="45"/>
        <v>0.33159070000000002</v>
      </c>
      <c r="BU63" s="36">
        <f t="shared" si="46"/>
        <v>0.36194179999999998</v>
      </c>
      <c r="BV63" s="36">
        <f t="shared" si="47"/>
        <v>0.37993579999999999</v>
      </c>
      <c r="BW63" s="36">
        <f t="shared" si="48"/>
        <v>0.38373423000000001</v>
      </c>
      <c r="BX63" s="36">
        <f t="shared" si="49"/>
        <v>0.37378073000000001</v>
      </c>
      <c r="BY63" s="36">
        <f t="shared" si="50"/>
        <v>0.35060609999999998</v>
      </c>
      <c r="BZ63" s="36">
        <f t="shared" si="51"/>
        <v>0.31722697999999999</v>
      </c>
      <c r="CA63" s="36">
        <f t="shared" si="52"/>
        <v>0.27693224</v>
      </c>
      <c r="CB63" s="36">
        <f t="shared" si="53"/>
        <v>0.23330869000000001</v>
      </c>
      <c r="CC63" s="36">
        <f t="shared" si="54"/>
        <v>0.19129492000000001</v>
      </c>
      <c r="CD63" s="36">
        <f t="shared" si="55"/>
        <v>0.15193509999999999</v>
      </c>
      <c r="CE63" s="36">
        <f t="shared" si="56"/>
        <v>0.11344807</v>
      </c>
      <c r="CF63" s="36">
        <f t="shared" si="57"/>
        <v>8.2110345000000001E-2</v>
      </c>
      <c r="CG63" s="36">
        <f t="shared" si="58"/>
        <v>5.788857E-2</v>
      </c>
      <c r="CH63" s="36">
        <f t="shared" si="59"/>
        <v>4.0255922999999999E-2</v>
      </c>
      <c r="CI63" s="36">
        <f t="shared" si="60"/>
        <v>2.7436334999999999E-2</v>
      </c>
      <c r="CJ63" s="36">
        <f t="shared" si="61"/>
        <v>1.8308946999999999E-2</v>
      </c>
      <c r="CK63" s="36">
        <f t="shared" si="62"/>
        <v>1.1952567000000001E-2</v>
      </c>
      <c r="CL63" s="36">
        <f t="shared" si="63"/>
        <v>7.6362260000000003E-3</v>
      </c>
      <c r="CM63" s="36">
        <f t="shared" si="64"/>
        <v>4.8144800000000003E-3</v>
      </c>
      <c r="CN63" s="36">
        <f t="shared" si="65"/>
        <v>3.1486128000000001E-3</v>
      </c>
      <c r="CO63" s="36">
        <f t="shared" si="66"/>
        <v>1.9416532000000001E-3</v>
      </c>
      <c r="CP63" s="36">
        <f t="shared" si="67"/>
        <v>1.1887567E-3</v>
      </c>
      <c r="CQ63" s="36">
        <f t="shared" si="68"/>
        <v>7.3249347000000004E-4</v>
      </c>
      <c r="CR63" s="36">
        <f t="shared" si="69"/>
        <v>5.0002312999999996E-4</v>
      </c>
      <c r="CV63" s="30">
        <f>'03_MVT'!B24</f>
        <v>21</v>
      </c>
      <c r="CW63" s="30">
        <f>'03_MVT'!C24</f>
        <v>324.27</v>
      </c>
    </row>
    <row r="64" spans="1:101" ht="3.75" customHeight="1" x14ac:dyDescent="0.15">
      <c r="A64" s="37">
        <f t="shared" si="83"/>
        <v>22</v>
      </c>
      <c r="B64" s="37">
        <f t="shared" si="84"/>
        <v>1013</v>
      </c>
      <c r="C64" s="37"/>
      <c r="D64" s="42">
        <f t="shared" si="70"/>
        <v>1013</v>
      </c>
      <c r="E64" s="43">
        <f t="shared" ref="E64:AW64" si="96">D64+1</f>
        <v>1014</v>
      </c>
      <c r="F64" s="43">
        <f t="shared" si="96"/>
        <v>1015</v>
      </c>
      <c r="G64" s="43">
        <f t="shared" si="96"/>
        <v>1016</v>
      </c>
      <c r="H64" s="43">
        <f t="shared" si="96"/>
        <v>1017</v>
      </c>
      <c r="I64" s="43">
        <f t="shared" si="96"/>
        <v>1018</v>
      </c>
      <c r="J64" s="43">
        <f t="shared" si="96"/>
        <v>1019</v>
      </c>
      <c r="K64" s="43">
        <f t="shared" si="96"/>
        <v>1020</v>
      </c>
      <c r="L64" s="43">
        <f t="shared" si="96"/>
        <v>1021</v>
      </c>
      <c r="M64" s="43">
        <f t="shared" si="96"/>
        <v>1022</v>
      </c>
      <c r="N64" s="43">
        <f t="shared" si="96"/>
        <v>1023</v>
      </c>
      <c r="O64" s="43">
        <f t="shared" si="96"/>
        <v>1024</v>
      </c>
      <c r="P64" s="43">
        <f t="shared" si="96"/>
        <v>1025</v>
      </c>
      <c r="Q64" s="43">
        <f t="shared" si="96"/>
        <v>1026</v>
      </c>
      <c r="R64" s="43">
        <f t="shared" si="96"/>
        <v>1027</v>
      </c>
      <c r="S64" s="43">
        <f t="shared" si="96"/>
        <v>1028</v>
      </c>
      <c r="T64" s="43">
        <f t="shared" si="96"/>
        <v>1029</v>
      </c>
      <c r="U64" s="43">
        <f t="shared" si="96"/>
        <v>1030</v>
      </c>
      <c r="V64" s="43">
        <f t="shared" si="96"/>
        <v>1031</v>
      </c>
      <c r="W64" s="43">
        <f t="shared" si="96"/>
        <v>1032</v>
      </c>
      <c r="X64" s="43">
        <f t="shared" si="96"/>
        <v>1033</v>
      </c>
      <c r="Y64" s="43">
        <f t="shared" si="96"/>
        <v>1034</v>
      </c>
      <c r="Z64" s="43">
        <f t="shared" si="96"/>
        <v>1035</v>
      </c>
      <c r="AA64" s="43">
        <f t="shared" si="96"/>
        <v>1036</v>
      </c>
      <c r="AB64" s="43">
        <f t="shared" si="96"/>
        <v>1037</v>
      </c>
      <c r="AC64" s="43">
        <f t="shared" si="96"/>
        <v>1038</v>
      </c>
      <c r="AD64" s="43">
        <f t="shared" si="96"/>
        <v>1039</v>
      </c>
      <c r="AE64" s="43">
        <f t="shared" si="96"/>
        <v>1040</v>
      </c>
      <c r="AF64" s="43">
        <f t="shared" si="96"/>
        <v>1041</v>
      </c>
      <c r="AG64" s="43">
        <f t="shared" si="96"/>
        <v>1042</v>
      </c>
      <c r="AH64" s="43">
        <f t="shared" si="96"/>
        <v>1043</v>
      </c>
      <c r="AI64" s="43">
        <f t="shared" si="96"/>
        <v>1044</v>
      </c>
      <c r="AJ64" s="43">
        <f t="shared" si="96"/>
        <v>1045</v>
      </c>
      <c r="AK64" s="43">
        <f t="shared" si="96"/>
        <v>1046</v>
      </c>
      <c r="AL64" s="43">
        <f t="shared" si="96"/>
        <v>1047</v>
      </c>
      <c r="AM64" s="43">
        <f t="shared" si="96"/>
        <v>1048</v>
      </c>
      <c r="AN64" s="43">
        <f t="shared" si="96"/>
        <v>1049</v>
      </c>
      <c r="AO64" s="43">
        <f t="shared" si="96"/>
        <v>1050</v>
      </c>
      <c r="AP64" s="43">
        <f t="shared" si="96"/>
        <v>1051</v>
      </c>
      <c r="AQ64" s="43">
        <f t="shared" si="96"/>
        <v>1052</v>
      </c>
      <c r="AR64" s="43">
        <f t="shared" si="96"/>
        <v>1053</v>
      </c>
      <c r="AS64" s="43">
        <f t="shared" si="96"/>
        <v>1054</v>
      </c>
      <c r="AT64" s="43">
        <f t="shared" si="96"/>
        <v>1055</v>
      </c>
      <c r="AU64" s="43">
        <f t="shared" si="96"/>
        <v>1056</v>
      </c>
      <c r="AV64" s="43">
        <f t="shared" si="96"/>
        <v>1057</v>
      </c>
      <c r="AW64" s="43">
        <f t="shared" si="96"/>
        <v>1058</v>
      </c>
      <c r="AY64" s="36">
        <f t="shared" si="72"/>
        <v>6.4671359999999996E-6</v>
      </c>
      <c r="AZ64" s="36">
        <f t="shared" si="25"/>
        <v>1.320653E-5</v>
      </c>
      <c r="BA64" s="36">
        <f t="shared" si="26"/>
        <v>2.6468928E-5</v>
      </c>
      <c r="BB64" s="36">
        <f t="shared" si="27"/>
        <v>5.2112240000000002E-5</v>
      </c>
      <c r="BC64" s="36">
        <f t="shared" si="28"/>
        <v>1.00747886E-4</v>
      </c>
      <c r="BD64" s="36">
        <f t="shared" si="29"/>
        <v>1.9099030000000001E-4</v>
      </c>
      <c r="BE64" s="36">
        <f t="shared" si="30"/>
        <v>3.5455426999999999E-4</v>
      </c>
      <c r="BF64" s="36">
        <f t="shared" si="31"/>
        <v>6.4534035999999997E-4</v>
      </c>
      <c r="BG64" s="36">
        <f t="shared" si="32"/>
        <v>1.1659071999999999E-3</v>
      </c>
      <c r="BH64" s="36">
        <f t="shared" si="33"/>
        <v>2.1463827999999999E-3</v>
      </c>
      <c r="BI64" s="36">
        <f t="shared" si="34"/>
        <v>3.227667E-3</v>
      </c>
      <c r="BJ64" s="36">
        <f t="shared" si="35"/>
        <v>5.2008326000000001E-3</v>
      </c>
      <c r="BK64" s="36">
        <f t="shared" si="36"/>
        <v>8.3465669999999992E-3</v>
      </c>
      <c r="BL64" s="36">
        <f t="shared" si="37"/>
        <v>1.3132084E-2</v>
      </c>
      <c r="BM64" s="36">
        <f t="shared" si="38"/>
        <v>2.0085347999999999E-2</v>
      </c>
      <c r="BN64" s="36">
        <f t="shared" si="39"/>
        <v>2.9584516000000002E-2</v>
      </c>
      <c r="BO64" s="36">
        <f t="shared" si="40"/>
        <v>4.1784290000000002E-2</v>
      </c>
      <c r="BP64" s="36">
        <f t="shared" si="41"/>
        <v>5.6573749999999999E-2</v>
      </c>
      <c r="BQ64" s="36">
        <f t="shared" si="42"/>
        <v>7.2822300000000006E-2</v>
      </c>
      <c r="BR64" s="36">
        <f t="shared" si="43"/>
        <v>9.0260476000000006E-2</v>
      </c>
      <c r="BS64" s="36">
        <f t="shared" si="44"/>
        <v>0.10779956</v>
      </c>
      <c r="BT64" s="36">
        <f t="shared" si="45"/>
        <v>0.12295626</v>
      </c>
      <c r="BU64" s="36">
        <f t="shared" si="46"/>
        <v>0.13515098</v>
      </c>
      <c r="BV64" s="36">
        <f t="shared" si="47"/>
        <v>0.14343571999999999</v>
      </c>
      <c r="BW64" s="36">
        <f t="shared" si="48"/>
        <v>0.14684647000000001</v>
      </c>
      <c r="BX64" s="36">
        <f t="shared" si="49"/>
        <v>0.14477581</v>
      </c>
      <c r="BY64" s="36">
        <f t="shared" si="50"/>
        <v>0.13740309000000001</v>
      </c>
      <c r="BZ64" s="36">
        <f t="shared" si="51"/>
        <v>0.12578613999999999</v>
      </c>
      <c r="CA64" s="36">
        <f t="shared" si="52"/>
        <v>0.11125587000000001</v>
      </c>
      <c r="CB64" s="36">
        <f t="shared" si="53"/>
        <v>9.5061794000000005E-2</v>
      </c>
      <c r="CC64" s="36">
        <f t="shared" si="54"/>
        <v>7.6607469999999997E-2</v>
      </c>
      <c r="CD64" s="36">
        <f t="shared" si="55"/>
        <v>6.1083923999999998E-2</v>
      </c>
      <c r="CE64" s="36">
        <f t="shared" si="56"/>
        <v>4.6982522999999998E-2</v>
      </c>
      <c r="CF64" s="36">
        <f t="shared" si="57"/>
        <v>3.5233001999999999E-2</v>
      </c>
      <c r="CG64" s="36">
        <f t="shared" si="58"/>
        <v>2.507158E-2</v>
      </c>
      <c r="CH64" s="36">
        <f t="shared" si="59"/>
        <v>1.7946812999999999E-2</v>
      </c>
      <c r="CI64" s="36">
        <f t="shared" si="60"/>
        <v>1.2489857E-2</v>
      </c>
      <c r="CJ64" s="36">
        <f t="shared" si="61"/>
        <v>8.4614430000000008E-3</v>
      </c>
      <c r="CK64" s="36">
        <f t="shared" si="62"/>
        <v>5.6031070000000004E-3</v>
      </c>
      <c r="CL64" s="36">
        <f t="shared" si="63"/>
        <v>3.6416034999999999E-3</v>
      </c>
      <c r="CM64" s="36">
        <f t="shared" si="64"/>
        <v>2.3729654E-3</v>
      </c>
      <c r="CN64" s="36">
        <f t="shared" si="65"/>
        <v>1.5393032E-3</v>
      </c>
      <c r="CO64" s="36">
        <f t="shared" si="66"/>
        <v>9.6392720000000002E-4</v>
      </c>
      <c r="CP64" s="36">
        <f t="shared" si="67"/>
        <v>5.9199079999999998E-4</v>
      </c>
      <c r="CQ64" s="36">
        <f t="shared" si="68"/>
        <v>3.6307119999999998E-4</v>
      </c>
      <c r="CR64" s="36">
        <f t="shared" si="69"/>
        <v>2.363934E-4</v>
      </c>
      <c r="CV64" s="30">
        <f>'03_MVT'!B25</f>
        <v>22</v>
      </c>
      <c r="CW64" s="30">
        <f>'03_MVT'!C25</f>
        <v>339.01</v>
      </c>
    </row>
    <row r="65" spans="1:101" ht="3.75" customHeight="1" x14ac:dyDescent="0.15">
      <c r="A65" s="37">
        <f t="shared" si="83"/>
        <v>23</v>
      </c>
      <c r="B65" s="37">
        <f t="shared" si="84"/>
        <v>1059</v>
      </c>
      <c r="C65" s="37"/>
      <c r="D65" s="42">
        <f t="shared" si="70"/>
        <v>1059</v>
      </c>
      <c r="E65" s="43">
        <f t="shared" ref="E65:AW65" si="97">D65+1</f>
        <v>1060</v>
      </c>
      <c r="F65" s="43">
        <f t="shared" si="97"/>
        <v>1061</v>
      </c>
      <c r="G65" s="43">
        <f t="shared" si="97"/>
        <v>1062</v>
      </c>
      <c r="H65" s="43">
        <f t="shared" si="97"/>
        <v>1063</v>
      </c>
      <c r="I65" s="43">
        <f t="shared" si="97"/>
        <v>1064</v>
      </c>
      <c r="J65" s="43">
        <f t="shared" si="97"/>
        <v>1065</v>
      </c>
      <c r="K65" s="43">
        <f t="shared" si="97"/>
        <v>1066</v>
      </c>
      <c r="L65" s="43">
        <f t="shared" si="97"/>
        <v>1067</v>
      </c>
      <c r="M65" s="43">
        <f t="shared" si="97"/>
        <v>1068</v>
      </c>
      <c r="N65" s="43">
        <f t="shared" si="97"/>
        <v>1069</v>
      </c>
      <c r="O65" s="43">
        <f t="shared" si="97"/>
        <v>1070</v>
      </c>
      <c r="P65" s="43">
        <f t="shared" si="97"/>
        <v>1071</v>
      </c>
      <c r="Q65" s="43">
        <f t="shared" si="97"/>
        <v>1072</v>
      </c>
      <c r="R65" s="43">
        <f t="shared" si="97"/>
        <v>1073</v>
      </c>
      <c r="S65" s="43">
        <f t="shared" si="97"/>
        <v>1074</v>
      </c>
      <c r="T65" s="43">
        <f t="shared" si="97"/>
        <v>1075</v>
      </c>
      <c r="U65" s="43">
        <f t="shared" si="97"/>
        <v>1076</v>
      </c>
      <c r="V65" s="43">
        <f t="shared" si="97"/>
        <v>1077</v>
      </c>
      <c r="W65" s="43">
        <f t="shared" si="97"/>
        <v>1078</v>
      </c>
      <c r="X65" s="43">
        <f t="shared" si="97"/>
        <v>1079</v>
      </c>
      <c r="Y65" s="43">
        <f t="shared" si="97"/>
        <v>1080</v>
      </c>
      <c r="Z65" s="43">
        <f t="shared" si="97"/>
        <v>1081</v>
      </c>
      <c r="AA65" s="43">
        <f t="shared" si="97"/>
        <v>1082</v>
      </c>
      <c r="AB65" s="43">
        <f t="shared" si="97"/>
        <v>1083</v>
      </c>
      <c r="AC65" s="43">
        <f t="shared" si="97"/>
        <v>1084</v>
      </c>
      <c r="AD65" s="43">
        <f t="shared" si="97"/>
        <v>1085</v>
      </c>
      <c r="AE65" s="43">
        <f t="shared" si="97"/>
        <v>1086</v>
      </c>
      <c r="AF65" s="43">
        <f t="shared" si="97"/>
        <v>1087</v>
      </c>
      <c r="AG65" s="43">
        <f t="shared" si="97"/>
        <v>1088</v>
      </c>
      <c r="AH65" s="43">
        <f t="shared" si="97"/>
        <v>1089</v>
      </c>
      <c r="AI65" s="43">
        <f t="shared" si="97"/>
        <v>1090</v>
      </c>
      <c r="AJ65" s="43">
        <f t="shared" si="97"/>
        <v>1091</v>
      </c>
      <c r="AK65" s="43">
        <f t="shared" si="97"/>
        <v>1092</v>
      </c>
      <c r="AL65" s="43">
        <f t="shared" si="97"/>
        <v>1093</v>
      </c>
      <c r="AM65" s="43">
        <f t="shared" si="97"/>
        <v>1094</v>
      </c>
      <c r="AN65" s="43">
        <f t="shared" si="97"/>
        <v>1095</v>
      </c>
      <c r="AO65" s="43">
        <f t="shared" si="97"/>
        <v>1096</v>
      </c>
      <c r="AP65" s="43">
        <f t="shared" si="97"/>
        <v>1097</v>
      </c>
      <c r="AQ65" s="43">
        <f t="shared" si="97"/>
        <v>1098</v>
      </c>
      <c r="AR65" s="43">
        <f t="shared" si="97"/>
        <v>1099</v>
      </c>
      <c r="AS65" s="43">
        <f t="shared" si="97"/>
        <v>1100</v>
      </c>
      <c r="AT65" s="43">
        <f t="shared" si="97"/>
        <v>1101</v>
      </c>
      <c r="AU65" s="43">
        <f t="shared" si="97"/>
        <v>1102</v>
      </c>
      <c r="AV65" s="43">
        <f t="shared" si="97"/>
        <v>1103</v>
      </c>
      <c r="AW65" s="43">
        <f t="shared" si="97"/>
        <v>1104</v>
      </c>
      <c r="AY65" s="36">
        <f t="shared" si="72"/>
        <v>2.7539716000000001E-6</v>
      </c>
      <c r="AZ65" s="36">
        <f t="shared" si="25"/>
        <v>5.5881436999999996E-6</v>
      </c>
      <c r="BA65" s="36">
        <f t="shared" si="26"/>
        <v>1.1065329999999999E-5</v>
      </c>
      <c r="BB65" s="36">
        <f t="shared" si="27"/>
        <v>2.1466977999999999E-5</v>
      </c>
      <c r="BC65" s="36">
        <f t="shared" si="28"/>
        <v>4.0860562999999999E-5</v>
      </c>
      <c r="BD65" s="36">
        <f t="shared" si="29"/>
        <v>7.62979E-5</v>
      </c>
      <c r="BE65" s="36">
        <f t="shared" si="30"/>
        <v>1.3969574999999999E-4</v>
      </c>
      <c r="BF65" s="36">
        <f t="shared" si="31"/>
        <v>2.5079516000000001E-4</v>
      </c>
      <c r="BG65" s="36">
        <f t="shared" si="32"/>
        <v>4.4190100000000002E-4</v>
      </c>
      <c r="BH65" s="36">
        <f t="shared" si="33"/>
        <v>7.6321910000000002E-4</v>
      </c>
      <c r="BI65" s="36">
        <f t="shared" si="34"/>
        <v>1.2679579E-3</v>
      </c>
      <c r="BJ65" s="36">
        <f t="shared" si="35"/>
        <v>2.1686365E-3</v>
      </c>
      <c r="BK65" s="36">
        <f t="shared" si="36"/>
        <v>3.1132616999999998E-3</v>
      </c>
      <c r="BL65" s="36">
        <f t="shared" si="37"/>
        <v>4.6789413000000004E-3</v>
      </c>
      <c r="BM65" s="36">
        <f t="shared" si="38"/>
        <v>6.8883809999999998E-3</v>
      </c>
      <c r="BN65" s="36">
        <f t="shared" si="39"/>
        <v>1.0020055E-2</v>
      </c>
      <c r="BO65" s="36">
        <f t="shared" si="40"/>
        <v>1.4093647000000001E-2</v>
      </c>
      <c r="BP65" s="36">
        <f t="shared" si="41"/>
        <v>1.9479975E-2</v>
      </c>
      <c r="BQ65" s="36">
        <f t="shared" si="42"/>
        <v>2.5004057E-2</v>
      </c>
      <c r="BR65" s="36">
        <f t="shared" si="43"/>
        <v>3.0980831E-2</v>
      </c>
      <c r="BS65" s="36">
        <f t="shared" si="44"/>
        <v>3.7197580000000001E-2</v>
      </c>
      <c r="BT65" s="36">
        <f t="shared" si="45"/>
        <v>4.3454920000000001E-2</v>
      </c>
      <c r="BU65" s="36">
        <f t="shared" si="46"/>
        <v>4.7980238000000001E-2</v>
      </c>
      <c r="BV65" s="36">
        <f t="shared" si="47"/>
        <v>5.1167394999999997E-2</v>
      </c>
      <c r="BW65" s="36">
        <f t="shared" si="48"/>
        <v>5.2815189999999998E-2</v>
      </c>
      <c r="BX65" s="36">
        <f t="shared" si="49"/>
        <v>5.2398939999999998E-2</v>
      </c>
      <c r="BY65" s="36">
        <f t="shared" si="50"/>
        <v>5.0082855000000003E-2</v>
      </c>
      <c r="BZ65" s="36">
        <f t="shared" si="51"/>
        <v>4.6214315999999998E-2</v>
      </c>
      <c r="CA65" s="36">
        <f t="shared" si="52"/>
        <v>4.1298955999999998E-2</v>
      </c>
      <c r="CB65" s="36">
        <f t="shared" si="53"/>
        <v>3.5592369999999998E-2</v>
      </c>
      <c r="CC65" s="36">
        <f t="shared" si="54"/>
        <v>2.960614E-2</v>
      </c>
      <c r="CD65" s="36">
        <f t="shared" si="55"/>
        <v>2.3516985000000001E-2</v>
      </c>
      <c r="CE65" s="36">
        <f t="shared" si="56"/>
        <v>1.8551229999999998E-2</v>
      </c>
      <c r="CF65" s="36">
        <f t="shared" si="57"/>
        <v>1.4243973E-2</v>
      </c>
      <c r="CG65" s="36">
        <f t="shared" si="58"/>
        <v>1.0499905E-2</v>
      </c>
      <c r="CH65" s="36">
        <f t="shared" si="59"/>
        <v>7.5337889999999999E-3</v>
      </c>
      <c r="CI65" s="36">
        <f t="shared" si="60"/>
        <v>5.2900775000000004E-3</v>
      </c>
      <c r="CJ65" s="36">
        <f t="shared" si="61"/>
        <v>3.648189E-3</v>
      </c>
      <c r="CK65" s="36">
        <f t="shared" si="62"/>
        <v>2.550479E-3</v>
      </c>
      <c r="CL65" s="36">
        <f t="shared" si="63"/>
        <v>1.6899230999999999E-3</v>
      </c>
      <c r="CM65" s="36">
        <f t="shared" si="64"/>
        <v>1.0990508999999999E-3</v>
      </c>
      <c r="CN65" s="36">
        <f t="shared" si="65"/>
        <v>7.0241664000000002E-4</v>
      </c>
      <c r="CO65" s="36">
        <f t="shared" si="66"/>
        <v>4.4005457E-4</v>
      </c>
      <c r="CP65" s="36">
        <f t="shared" si="67"/>
        <v>2.715854E-4</v>
      </c>
      <c r="CQ65" s="36">
        <f t="shared" si="68"/>
        <v>1.6921317999999999E-4</v>
      </c>
      <c r="CR65" s="36">
        <f t="shared" si="69"/>
        <v>1.2157687E-4</v>
      </c>
      <c r="CV65" s="30">
        <f>'03_MVT'!B26</f>
        <v>23</v>
      </c>
      <c r="CW65" s="30">
        <f>'03_MVT'!C26</f>
        <v>353.75</v>
      </c>
    </row>
    <row r="66" spans="1:101" ht="3.75" customHeight="1" x14ac:dyDescent="0.15">
      <c r="A66" s="37">
        <f t="shared" si="83"/>
        <v>24</v>
      </c>
      <c r="B66" s="37">
        <f t="shared" si="84"/>
        <v>1105</v>
      </c>
      <c r="C66" s="37"/>
      <c r="D66" s="42">
        <f t="shared" si="70"/>
        <v>1105</v>
      </c>
      <c r="E66" s="43">
        <f t="shared" ref="E66:AW66" si="98">D66+1</f>
        <v>1106</v>
      </c>
      <c r="F66" s="43">
        <f t="shared" si="98"/>
        <v>1107</v>
      </c>
      <c r="G66" s="43">
        <f t="shared" si="98"/>
        <v>1108</v>
      </c>
      <c r="H66" s="43">
        <f t="shared" si="98"/>
        <v>1109</v>
      </c>
      <c r="I66" s="43">
        <f t="shared" si="98"/>
        <v>1110</v>
      </c>
      <c r="J66" s="43">
        <f t="shared" si="98"/>
        <v>1111</v>
      </c>
      <c r="K66" s="43">
        <f t="shared" si="98"/>
        <v>1112</v>
      </c>
      <c r="L66" s="43">
        <f t="shared" si="98"/>
        <v>1113</v>
      </c>
      <c r="M66" s="43">
        <f t="shared" si="98"/>
        <v>1114</v>
      </c>
      <c r="N66" s="43">
        <f t="shared" si="98"/>
        <v>1115</v>
      </c>
      <c r="O66" s="43">
        <f t="shared" si="98"/>
        <v>1116</v>
      </c>
      <c r="P66" s="43">
        <f t="shared" si="98"/>
        <v>1117</v>
      </c>
      <c r="Q66" s="43">
        <f t="shared" si="98"/>
        <v>1118</v>
      </c>
      <c r="R66" s="43">
        <f t="shared" si="98"/>
        <v>1119</v>
      </c>
      <c r="S66" s="43">
        <f t="shared" si="98"/>
        <v>1120</v>
      </c>
      <c r="T66" s="43">
        <f t="shared" si="98"/>
        <v>1121</v>
      </c>
      <c r="U66" s="43">
        <f t="shared" si="98"/>
        <v>1122</v>
      </c>
      <c r="V66" s="43">
        <f t="shared" si="98"/>
        <v>1123</v>
      </c>
      <c r="W66" s="43">
        <f t="shared" si="98"/>
        <v>1124</v>
      </c>
      <c r="X66" s="43">
        <f t="shared" si="98"/>
        <v>1125</v>
      </c>
      <c r="Y66" s="43">
        <f t="shared" si="98"/>
        <v>1126</v>
      </c>
      <c r="Z66" s="43">
        <f t="shared" si="98"/>
        <v>1127</v>
      </c>
      <c r="AA66" s="43">
        <f t="shared" si="98"/>
        <v>1128</v>
      </c>
      <c r="AB66" s="43">
        <f t="shared" si="98"/>
        <v>1129</v>
      </c>
      <c r="AC66" s="43">
        <f t="shared" si="98"/>
        <v>1130</v>
      </c>
      <c r="AD66" s="43">
        <f t="shared" si="98"/>
        <v>1131</v>
      </c>
      <c r="AE66" s="43">
        <f t="shared" si="98"/>
        <v>1132</v>
      </c>
      <c r="AF66" s="43">
        <f t="shared" si="98"/>
        <v>1133</v>
      </c>
      <c r="AG66" s="43">
        <f t="shared" si="98"/>
        <v>1134</v>
      </c>
      <c r="AH66" s="43">
        <f t="shared" si="98"/>
        <v>1135</v>
      </c>
      <c r="AI66" s="43">
        <f t="shared" si="98"/>
        <v>1136</v>
      </c>
      <c r="AJ66" s="43">
        <f t="shared" si="98"/>
        <v>1137</v>
      </c>
      <c r="AK66" s="43">
        <f t="shared" si="98"/>
        <v>1138</v>
      </c>
      <c r="AL66" s="43">
        <f t="shared" si="98"/>
        <v>1139</v>
      </c>
      <c r="AM66" s="43">
        <f t="shared" si="98"/>
        <v>1140</v>
      </c>
      <c r="AN66" s="43">
        <f t="shared" si="98"/>
        <v>1141</v>
      </c>
      <c r="AO66" s="43">
        <f t="shared" si="98"/>
        <v>1142</v>
      </c>
      <c r="AP66" s="43">
        <f t="shared" si="98"/>
        <v>1143</v>
      </c>
      <c r="AQ66" s="43">
        <f t="shared" si="98"/>
        <v>1144</v>
      </c>
      <c r="AR66" s="43">
        <f t="shared" si="98"/>
        <v>1145</v>
      </c>
      <c r="AS66" s="43">
        <f t="shared" si="98"/>
        <v>1146</v>
      </c>
      <c r="AT66" s="43">
        <f t="shared" si="98"/>
        <v>1147</v>
      </c>
      <c r="AU66" s="43">
        <f t="shared" si="98"/>
        <v>1148</v>
      </c>
      <c r="AV66" s="43">
        <f t="shared" si="98"/>
        <v>1149</v>
      </c>
      <c r="AW66" s="43">
        <f t="shared" si="98"/>
        <v>1150</v>
      </c>
      <c r="AY66" s="36">
        <f t="shared" si="72"/>
        <v>1.1024043E-6</v>
      </c>
      <c r="AZ66" s="36">
        <f t="shared" si="25"/>
        <v>2.2250709999999999E-6</v>
      </c>
      <c r="BA66" s="36">
        <f t="shared" si="26"/>
        <v>4.3593489999999998E-6</v>
      </c>
      <c r="BB66" s="36">
        <f t="shared" si="27"/>
        <v>8.3462559999999997E-6</v>
      </c>
      <c r="BC66" s="36">
        <f t="shared" si="28"/>
        <v>1.5660155999999999E-5</v>
      </c>
      <c r="BD66" s="36">
        <f t="shared" si="29"/>
        <v>2.8812337E-5</v>
      </c>
      <c r="BE66" s="36">
        <f t="shared" si="30"/>
        <v>5.1960209999999998E-5</v>
      </c>
      <c r="BF66" s="36">
        <f t="shared" si="31"/>
        <v>9.1781920000000004E-5</v>
      </c>
      <c r="BG66" s="36">
        <f t="shared" si="32"/>
        <v>1.586413E-4</v>
      </c>
      <c r="BH66" s="36">
        <f t="shared" si="33"/>
        <v>2.6787476999999999E-4</v>
      </c>
      <c r="BI66" s="36">
        <f t="shared" si="34"/>
        <v>4.4079774000000001E-4</v>
      </c>
      <c r="BJ66" s="36">
        <f t="shared" si="35"/>
        <v>7.1105826999999999E-4</v>
      </c>
      <c r="BK66" s="36">
        <f t="shared" si="36"/>
        <v>1.1000222E-3</v>
      </c>
      <c r="BL66" s="36">
        <f t="shared" si="37"/>
        <v>1.7374267000000001E-3</v>
      </c>
      <c r="BM66" s="36">
        <f t="shared" si="38"/>
        <v>2.3668452999999999E-3</v>
      </c>
      <c r="BN66" s="36">
        <f t="shared" si="39"/>
        <v>3.4559816000000001E-3</v>
      </c>
      <c r="BO66" s="36">
        <f t="shared" si="40"/>
        <v>4.7058476999999998E-3</v>
      </c>
      <c r="BP66" s="36">
        <f t="shared" si="41"/>
        <v>6.3243876000000001E-3</v>
      </c>
      <c r="BQ66" s="36">
        <f t="shared" si="42"/>
        <v>8.1765450000000003E-3</v>
      </c>
      <c r="BR66" s="36">
        <f t="shared" si="43"/>
        <v>1.0212763999999999E-2</v>
      </c>
      <c r="BS66" s="36">
        <f t="shared" si="44"/>
        <v>1.2303194E-2</v>
      </c>
      <c r="BT66" s="36">
        <f t="shared" si="45"/>
        <v>1.4290447E-2</v>
      </c>
      <c r="BU66" s="36">
        <f t="shared" si="46"/>
        <v>1.6007803000000001E-2</v>
      </c>
      <c r="BV66" s="36">
        <f t="shared" si="47"/>
        <v>1.7277163000000002E-2</v>
      </c>
      <c r="BW66" s="36">
        <f t="shared" si="48"/>
        <v>1.7968738000000001E-2</v>
      </c>
      <c r="BX66" s="36">
        <f t="shared" si="49"/>
        <v>1.8005887000000002E-2</v>
      </c>
      <c r="BY66" s="36">
        <f t="shared" si="50"/>
        <v>1.7401263E-2</v>
      </c>
      <c r="BZ66" s="36">
        <f t="shared" si="51"/>
        <v>1.6234322999999998E-2</v>
      </c>
      <c r="CA66" s="36">
        <f t="shared" si="52"/>
        <v>1.4637847000000001E-2</v>
      </c>
      <c r="CB66" s="36">
        <f t="shared" si="53"/>
        <v>1.2766895E-2</v>
      </c>
      <c r="CC66" s="36">
        <f t="shared" si="54"/>
        <v>1.0771213E-2</v>
      </c>
      <c r="CD66" s="36">
        <f t="shared" si="55"/>
        <v>8.7795249999999998E-3</v>
      </c>
      <c r="CE66" s="36">
        <f t="shared" si="56"/>
        <v>6.9621713000000002E-3</v>
      </c>
      <c r="CF66" s="36">
        <f t="shared" si="57"/>
        <v>5.3682189999999996E-3</v>
      </c>
      <c r="CG66" s="36">
        <f t="shared" si="58"/>
        <v>4.0191445000000003E-3</v>
      </c>
      <c r="CH66" s="36">
        <f t="shared" si="59"/>
        <v>2.9444850000000002E-3</v>
      </c>
      <c r="CI66" s="36">
        <f t="shared" si="60"/>
        <v>2.1703762E-3</v>
      </c>
      <c r="CJ66" s="36">
        <f t="shared" si="61"/>
        <v>1.517268E-3</v>
      </c>
      <c r="CK66" s="36">
        <f t="shared" si="62"/>
        <v>1.0424525999999999E-3</v>
      </c>
      <c r="CL66" s="36">
        <f t="shared" si="63"/>
        <v>6.9847254999999997E-4</v>
      </c>
      <c r="CM66" s="36">
        <f t="shared" si="64"/>
        <v>4.5785223000000002E-4</v>
      </c>
      <c r="CN66" s="36">
        <f t="shared" si="65"/>
        <v>2.9410530000000001E-4</v>
      </c>
      <c r="CO66" s="36">
        <f t="shared" si="66"/>
        <v>1.8532918000000001E-4</v>
      </c>
      <c r="CP66" s="36">
        <f t="shared" si="67"/>
        <v>1.14994575E-4</v>
      </c>
      <c r="CQ66" s="36">
        <f t="shared" si="68"/>
        <v>7.1329490000000001E-5</v>
      </c>
      <c r="CR66" s="36">
        <f t="shared" si="69"/>
        <v>4.6970159999999997E-5</v>
      </c>
      <c r="CV66" s="30">
        <f>'03_MVT'!B27</f>
        <v>24</v>
      </c>
      <c r="CW66" s="30">
        <f>'03_MVT'!C27</f>
        <v>365</v>
      </c>
    </row>
    <row r="67" spans="1:101" ht="3.75" customHeight="1" x14ac:dyDescent="0.15">
      <c r="A67" s="37">
        <f t="shared" si="83"/>
        <v>25</v>
      </c>
      <c r="B67" s="37">
        <f t="shared" si="84"/>
        <v>1151</v>
      </c>
      <c r="C67" s="37"/>
      <c r="D67" s="42">
        <f t="shared" si="70"/>
        <v>1151</v>
      </c>
      <c r="E67" s="43">
        <f t="shared" ref="E67:AW67" si="99">D67+1</f>
        <v>1152</v>
      </c>
      <c r="F67" s="43">
        <f t="shared" si="99"/>
        <v>1153</v>
      </c>
      <c r="G67" s="43">
        <f t="shared" si="99"/>
        <v>1154</v>
      </c>
      <c r="H67" s="43">
        <f t="shared" si="99"/>
        <v>1155</v>
      </c>
      <c r="I67" s="43">
        <f t="shared" si="99"/>
        <v>1156</v>
      </c>
      <c r="J67" s="43">
        <f t="shared" si="99"/>
        <v>1157</v>
      </c>
      <c r="K67" s="43">
        <f t="shared" si="99"/>
        <v>1158</v>
      </c>
      <c r="L67" s="43">
        <f t="shared" si="99"/>
        <v>1159</v>
      </c>
      <c r="M67" s="43">
        <f t="shared" si="99"/>
        <v>1160</v>
      </c>
      <c r="N67" s="43">
        <f t="shared" si="99"/>
        <v>1161</v>
      </c>
      <c r="O67" s="43">
        <f t="shared" si="99"/>
        <v>1162</v>
      </c>
      <c r="P67" s="43">
        <f t="shared" si="99"/>
        <v>1163</v>
      </c>
      <c r="Q67" s="43">
        <f t="shared" si="99"/>
        <v>1164</v>
      </c>
      <c r="R67" s="43">
        <f t="shared" si="99"/>
        <v>1165</v>
      </c>
      <c r="S67" s="43">
        <f t="shared" si="99"/>
        <v>1166</v>
      </c>
      <c r="T67" s="43">
        <f t="shared" si="99"/>
        <v>1167</v>
      </c>
      <c r="U67" s="43">
        <f t="shared" si="99"/>
        <v>1168</v>
      </c>
      <c r="V67" s="43">
        <f t="shared" si="99"/>
        <v>1169</v>
      </c>
      <c r="W67" s="43">
        <f t="shared" si="99"/>
        <v>1170</v>
      </c>
      <c r="X67" s="43">
        <f t="shared" si="99"/>
        <v>1171</v>
      </c>
      <c r="Y67" s="43">
        <f t="shared" si="99"/>
        <v>1172</v>
      </c>
      <c r="Z67" s="43">
        <f t="shared" si="99"/>
        <v>1173</v>
      </c>
      <c r="AA67" s="43">
        <f t="shared" si="99"/>
        <v>1174</v>
      </c>
      <c r="AB67" s="43">
        <f t="shared" si="99"/>
        <v>1175</v>
      </c>
      <c r="AC67" s="43">
        <f t="shared" si="99"/>
        <v>1176</v>
      </c>
      <c r="AD67" s="43">
        <f t="shared" si="99"/>
        <v>1177</v>
      </c>
      <c r="AE67" s="43">
        <f t="shared" si="99"/>
        <v>1178</v>
      </c>
      <c r="AF67" s="43">
        <f t="shared" si="99"/>
        <v>1179</v>
      </c>
      <c r="AG67" s="43">
        <f t="shared" si="99"/>
        <v>1180</v>
      </c>
      <c r="AH67" s="43">
        <f t="shared" si="99"/>
        <v>1181</v>
      </c>
      <c r="AI67" s="43">
        <f t="shared" si="99"/>
        <v>1182</v>
      </c>
      <c r="AJ67" s="43">
        <f t="shared" si="99"/>
        <v>1183</v>
      </c>
      <c r="AK67" s="43">
        <f t="shared" si="99"/>
        <v>1184</v>
      </c>
      <c r="AL67" s="43">
        <f t="shared" si="99"/>
        <v>1185</v>
      </c>
      <c r="AM67" s="43">
        <f t="shared" si="99"/>
        <v>1186</v>
      </c>
      <c r="AN67" s="43">
        <f t="shared" si="99"/>
        <v>1187</v>
      </c>
      <c r="AO67" s="43">
        <f t="shared" si="99"/>
        <v>1188</v>
      </c>
      <c r="AP67" s="43">
        <f t="shared" si="99"/>
        <v>1189</v>
      </c>
      <c r="AQ67" s="43">
        <f t="shared" si="99"/>
        <v>1190</v>
      </c>
      <c r="AR67" s="43">
        <f t="shared" si="99"/>
        <v>1191</v>
      </c>
      <c r="AS67" s="43">
        <f t="shared" si="99"/>
        <v>1192</v>
      </c>
      <c r="AT67" s="43">
        <f t="shared" si="99"/>
        <v>1193</v>
      </c>
      <c r="AU67" s="43">
        <f t="shared" si="99"/>
        <v>1194</v>
      </c>
      <c r="AV67" s="43">
        <f t="shared" si="99"/>
        <v>1195</v>
      </c>
      <c r="AW67" s="43">
        <f t="shared" si="99"/>
        <v>1196</v>
      </c>
      <c r="AY67" s="36">
        <f t="shared" si="72"/>
        <v>4.1750903000000001E-7</v>
      </c>
      <c r="AZ67" s="36">
        <f t="shared" si="25"/>
        <v>8.3888795999999997E-7</v>
      </c>
      <c r="BA67" s="36">
        <f t="shared" si="26"/>
        <v>1.6278817E-6</v>
      </c>
      <c r="BB67" s="36">
        <f t="shared" si="27"/>
        <v>3.0791983999999998E-6</v>
      </c>
      <c r="BC67" s="36">
        <f t="shared" si="28"/>
        <v>5.7009870000000004E-6</v>
      </c>
      <c r="BD67" s="36">
        <f t="shared" si="29"/>
        <v>1.034359E-5</v>
      </c>
      <c r="BE67" s="36">
        <f t="shared" si="30"/>
        <v>1.8387910000000001E-5</v>
      </c>
      <c r="BF67" s="36">
        <f t="shared" si="31"/>
        <v>3.2004147000000003E-5</v>
      </c>
      <c r="BG67" s="36">
        <f t="shared" si="32"/>
        <v>5.4480308000000003E-5</v>
      </c>
      <c r="BH67" s="36">
        <f t="shared" si="33"/>
        <v>9.0594150000000004E-5</v>
      </c>
      <c r="BI67" s="36">
        <f t="shared" si="34"/>
        <v>1.4699093E-4</v>
      </c>
      <c r="BJ67" s="36">
        <f t="shared" si="35"/>
        <v>2.3262091999999999E-4</v>
      </c>
      <c r="BK67" s="36">
        <f t="shared" si="36"/>
        <v>3.5786945999999998E-4</v>
      </c>
      <c r="BL67" s="36">
        <f t="shared" si="37"/>
        <v>5.3825379999999999E-4</v>
      </c>
      <c r="BM67" s="36">
        <f t="shared" si="38"/>
        <v>7.7301066000000005E-4</v>
      </c>
      <c r="BN67" s="36">
        <f t="shared" si="39"/>
        <v>1.1074813999999999E-3</v>
      </c>
      <c r="BO67" s="36">
        <f t="shared" si="40"/>
        <v>1.5796741999999999E-3</v>
      </c>
      <c r="BP67" s="36">
        <f t="shared" si="41"/>
        <v>2.0101910000000001E-3</v>
      </c>
      <c r="BQ67" s="36">
        <f t="shared" si="42"/>
        <v>2.5734943000000001E-3</v>
      </c>
      <c r="BR67" s="36">
        <f t="shared" si="43"/>
        <v>3.2119510000000002E-3</v>
      </c>
      <c r="BS67" s="36">
        <f t="shared" si="44"/>
        <v>3.8685028000000001E-3</v>
      </c>
      <c r="BT67" s="36">
        <f t="shared" si="45"/>
        <v>4.5726660000000004E-3</v>
      </c>
      <c r="BU67" s="36">
        <f t="shared" si="46"/>
        <v>5.1185809999999997E-3</v>
      </c>
      <c r="BV67" s="36">
        <f t="shared" si="47"/>
        <v>5.5346079999999999E-3</v>
      </c>
      <c r="BW67" s="36">
        <f t="shared" si="48"/>
        <v>5.8049983000000001E-3</v>
      </c>
      <c r="BX67" s="36">
        <f t="shared" si="49"/>
        <v>5.8764083999999998E-3</v>
      </c>
      <c r="BY67" s="36">
        <f t="shared" si="50"/>
        <v>5.7393224E-3</v>
      </c>
      <c r="BZ67" s="36">
        <f t="shared" si="51"/>
        <v>5.4109730000000003E-3</v>
      </c>
      <c r="CA67" s="36">
        <f t="shared" si="52"/>
        <v>4.8919063999999998E-3</v>
      </c>
      <c r="CB67" s="36">
        <f t="shared" si="53"/>
        <v>4.3277869999999996E-3</v>
      </c>
      <c r="CC67" s="36">
        <f t="shared" si="54"/>
        <v>3.7195346999999998E-3</v>
      </c>
      <c r="CD67" s="36">
        <f t="shared" si="55"/>
        <v>3.0719466000000001E-3</v>
      </c>
      <c r="CE67" s="36">
        <f t="shared" si="56"/>
        <v>2.4647879999999999E-3</v>
      </c>
      <c r="CF67" s="36">
        <f t="shared" si="57"/>
        <v>1.968395E-3</v>
      </c>
      <c r="CG67" s="36">
        <f t="shared" si="58"/>
        <v>1.4942829000000001E-3</v>
      </c>
      <c r="CH67" s="36">
        <f t="shared" si="59"/>
        <v>1.1086589999999999E-3</v>
      </c>
      <c r="CI67" s="36">
        <f t="shared" si="60"/>
        <v>8.0643420000000004E-4</v>
      </c>
      <c r="CJ67" s="36">
        <f t="shared" si="61"/>
        <v>5.7094410000000002E-4</v>
      </c>
      <c r="CK67" s="36">
        <f t="shared" si="62"/>
        <v>3.9491575000000001E-4</v>
      </c>
      <c r="CL67" s="36">
        <f t="shared" si="63"/>
        <v>2.6696274000000001E-4</v>
      </c>
      <c r="CM67" s="36">
        <f t="shared" si="64"/>
        <v>1.7655975999999999E-4</v>
      </c>
      <c r="CN67" s="36">
        <f t="shared" si="65"/>
        <v>1.1436848999999999E-4</v>
      </c>
      <c r="CO67" s="36">
        <f t="shared" si="66"/>
        <v>7.2662909999999999E-5</v>
      </c>
      <c r="CP67" s="36">
        <f t="shared" si="67"/>
        <v>4.5455969999999998E-5</v>
      </c>
      <c r="CQ67" s="36">
        <f t="shared" si="68"/>
        <v>2.8446906E-5</v>
      </c>
      <c r="CR67" s="36">
        <f t="shared" si="69"/>
        <v>1.9160207999999998E-5</v>
      </c>
    </row>
    <row r="68" spans="1:101" ht="3.75" customHeight="1" x14ac:dyDescent="0.15">
      <c r="A68" s="37">
        <f t="shared" si="83"/>
        <v>26</v>
      </c>
      <c r="B68" s="37">
        <f t="shared" si="84"/>
        <v>1197</v>
      </c>
      <c r="C68" s="37"/>
      <c r="D68" s="42">
        <f t="shared" si="70"/>
        <v>1197</v>
      </c>
      <c r="E68" s="43">
        <f t="shared" ref="E68:AW68" si="100">D68+1</f>
        <v>1198</v>
      </c>
      <c r="F68" s="43">
        <f t="shared" si="100"/>
        <v>1199</v>
      </c>
      <c r="G68" s="43">
        <f t="shared" si="100"/>
        <v>1200</v>
      </c>
      <c r="H68" s="43">
        <f t="shared" si="100"/>
        <v>1201</v>
      </c>
      <c r="I68" s="43">
        <f t="shared" si="100"/>
        <v>1202</v>
      </c>
      <c r="J68" s="43">
        <f t="shared" si="100"/>
        <v>1203</v>
      </c>
      <c r="K68" s="43">
        <f t="shared" si="100"/>
        <v>1204</v>
      </c>
      <c r="L68" s="43">
        <f t="shared" si="100"/>
        <v>1205</v>
      </c>
      <c r="M68" s="43">
        <f t="shared" si="100"/>
        <v>1206</v>
      </c>
      <c r="N68" s="43">
        <f t="shared" si="100"/>
        <v>1207</v>
      </c>
      <c r="O68" s="43">
        <f t="shared" si="100"/>
        <v>1208</v>
      </c>
      <c r="P68" s="43">
        <f t="shared" si="100"/>
        <v>1209</v>
      </c>
      <c r="Q68" s="43">
        <f t="shared" si="100"/>
        <v>1210</v>
      </c>
      <c r="R68" s="43">
        <f t="shared" si="100"/>
        <v>1211</v>
      </c>
      <c r="S68" s="43">
        <f t="shared" si="100"/>
        <v>1212</v>
      </c>
      <c r="T68" s="43">
        <f t="shared" si="100"/>
        <v>1213</v>
      </c>
      <c r="U68" s="43">
        <f t="shared" si="100"/>
        <v>1214</v>
      </c>
      <c r="V68" s="43">
        <f t="shared" si="100"/>
        <v>1215</v>
      </c>
      <c r="W68" s="43">
        <f t="shared" si="100"/>
        <v>1216</v>
      </c>
      <c r="X68" s="43">
        <f t="shared" si="100"/>
        <v>1217</v>
      </c>
      <c r="Y68" s="43">
        <f t="shared" si="100"/>
        <v>1218</v>
      </c>
      <c r="Z68" s="43">
        <f t="shared" si="100"/>
        <v>1219</v>
      </c>
      <c r="AA68" s="43">
        <f t="shared" si="100"/>
        <v>1220</v>
      </c>
      <c r="AB68" s="43">
        <f t="shared" si="100"/>
        <v>1221</v>
      </c>
      <c r="AC68" s="43">
        <f t="shared" si="100"/>
        <v>1222</v>
      </c>
      <c r="AD68" s="43">
        <f t="shared" si="100"/>
        <v>1223</v>
      </c>
      <c r="AE68" s="43">
        <f t="shared" si="100"/>
        <v>1224</v>
      </c>
      <c r="AF68" s="43">
        <f t="shared" si="100"/>
        <v>1225</v>
      </c>
      <c r="AG68" s="43">
        <f t="shared" si="100"/>
        <v>1226</v>
      </c>
      <c r="AH68" s="43">
        <f t="shared" si="100"/>
        <v>1227</v>
      </c>
      <c r="AI68" s="43">
        <f t="shared" si="100"/>
        <v>1228</v>
      </c>
      <c r="AJ68" s="43">
        <f t="shared" si="100"/>
        <v>1229</v>
      </c>
      <c r="AK68" s="43">
        <f t="shared" si="100"/>
        <v>1230</v>
      </c>
      <c r="AL68" s="43">
        <f t="shared" si="100"/>
        <v>1231</v>
      </c>
      <c r="AM68" s="43">
        <f t="shared" si="100"/>
        <v>1232</v>
      </c>
      <c r="AN68" s="43">
        <f t="shared" si="100"/>
        <v>1233</v>
      </c>
      <c r="AO68" s="43">
        <f t="shared" si="100"/>
        <v>1234</v>
      </c>
      <c r="AP68" s="43">
        <f t="shared" si="100"/>
        <v>1235</v>
      </c>
      <c r="AQ68" s="43">
        <f t="shared" si="100"/>
        <v>1236</v>
      </c>
      <c r="AR68" s="43">
        <f t="shared" si="100"/>
        <v>1237</v>
      </c>
      <c r="AS68" s="43">
        <f t="shared" si="100"/>
        <v>1238</v>
      </c>
      <c r="AT68" s="43">
        <f t="shared" si="100"/>
        <v>1239</v>
      </c>
      <c r="AU68" s="43">
        <f t="shared" si="100"/>
        <v>1240</v>
      </c>
      <c r="AV68" s="43">
        <f t="shared" si="100"/>
        <v>1241</v>
      </c>
      <c r="AW68" s="43">
        <f t="shared" si="100"/>
        <v>1242</v>
      </c>
      <c r="AY68" s="36">
        <f t="shared" si="72"/>
        <v>1.5038913000000001E-7</v>
      </c>
      <c r="AZ68" s="36">
        <f t="shared" si="25"/>
        <v>3.0100702000000001E-7</v>
      </c>
      <c r="BA68" s="36">
        <f t="shared" si="26"/>
        <v>5.7908399999999997E-7</v>
      </c>
      <c r="BB68" s="36">
        <f t="shared" si="27"/>
        <v>1.0833073000000001E-6</v>
      </c>
      <c r="BC68" s="36">
        <f t="shared" si="28"/>
        <v>1.9812563999999998E-6</v>
      </c>
      <c r="BD68" s="36">
        <f t="shared" si="29"/>
        <v>3.5489040000000001E-6</v>
      </c>
      <c r="BE68" s="36">
        <f t="shared" si="30"/>
        <v>6.2271632999999997E-6</v>
      </c>
      <c r="BF68" s="36">
        <f t="shared" si="31"/>
        <v>1.0697844999999999E-5</v>
      </c>
      <c r="BG68" s="36">
        <f t="shared" si="32"/>
        <v>1.7977995999999999E-5</v>
      </c>
      <c r="BH68" s="36">
        <f t="shared" si="33"/>
        <v>2.9526115999999999E-5</v>
      </c>
      <c r="BI68" s="36">
        <f t="shared" si="34"/>
        <v>4.7346896999999997E-5</v>
      </c>
      <c r="BJ68" s="36">
        <f t="shared" si="35"/>
        <v>7.4068375000000002E-5</v>
      </c>
      <c r="BK68" s="36">
        <f t="shared" si="36"/>
        <v>1.1291211E-4</v>
      </c>
      <c r="BL68" s="36">
        <f t="shared" si="37"/>
        <v>1.6770509999999999E-4</v>
      </c>
      <c r="BM68" s="36">
        <f t="shared" si="38"/>
        <v>2.4186309999999999E-4</v>
      </c>
      <c r="BN68" s="36">
        <f t="shared" si="39"/>
        <v>3.4121542999999998E-4</v>
      </c>
      <c r="BO68" s="36">
        <f t="shared" si="40"/>
        <v>4.6906733999999998E-4</v>
      </c>
      <c r="BP68" s="36">
        <f t="shared" si="41"/>
        <v>6.1704119999999999E-4</v>
      </c>
      <c r="BQ68" s="36">
        <f t="shared" si="42"/>
        <v>7.8741070000000002E-4</v>
      </c>
      <c r="BR68" s="36">
        <f t="shared" si="43"/>
        <v>9.7555096999999997E-4</v>
      </c>
      <c r="BS68" s="36">
        <f t="shared" si="44"/>
        <v>1.1731186999999999E-3</v>
      </c>
      <c r="BT68" s="36">
        <f t="shared" si="45"/>
        <v>1.3717791999999999E-3</v>
      </c>
      <c r="BU68" s="36">
        <f t="shared" si="46"/>
        <v>1.5488346E-3</v>
      </c>
      <c r="BV68" s="36">
        <f t="shared" si="47"/>
        <v>1.6903872999999999E-3</v>
      </c>
      <c r="BW68" s="36">
        <f t="shared" si="48"/>
        <v>1.7841739999999999E-3</v>
      </c>
      <c r="BX68" s="36">
        <f t="shared" si="49"/>
        <v>1.8201851E-3</v>
      </c>
      <c r="BY68" s="36">
        <f t="shared" si="50"/>
        <v>1.7949903000000001E-3</v>
      </c>
      <c r="BZ68" s="36">
        <f t="shared" si="51"/>
        <v>1.7113091999999999E-3</v>
      </c>
      <c r="CA68" s="36">
        <f t="shared" si="52"/>
        <v>1.5759146000000001E-3</v>
      </c>
      <c r="CB68" s="36">
        <f t="shared" si="53"/>
        <v>1.4065143000000001E-3</v>
      </c>
      <c r="CC68" s="36">
        <f t="shared" si="54"/>
        <v>1.2166862000000001E-3</v>
      </c>
      <c r="CD68" s="36">
        <f t="shared" si="55"/>
        <v>1.0202817999999999E-3</v>
      </c>
      <c r="CE68" s="36">
        <f t="shared" si="56"/>
        <v>8.3178799999999997E-4</v>
      </c>
      <c r="CF68" s="36">
        <f t="shared" si="57"/>
        <v>6.6148954999999999E-4</v>
      </c>
      <c r="CG68" s="36">
        <f t="shared" si="58"/>
        <v>5.1008990000000001E-4</v>
      </c>
      <c r="CH68" s="36">
        <f t="shared" si="59"/>
        <v>3.8300417000000002E-4</v>
      </c>
      <c r="CI68" s="36">
        <f t="shared" si="60"/>
        <v>2.8060115E-4</v>
      </c>
      <c r="CJ68" s="36">
        <f t="shared" si="61"/>
        <v>2.0056948E-4</v>
      </c>
      <c r="CK68" s="36">
        <f t="shared" si="62"/>
        <v>1.4002013999999999E-4</v>
      </c>
      <c r="CL68" s="36">
        <f t="shared" si="63"/>
        <v>9.5546670000000002E-5</v>
      </c>
      <c r="CM68" s="36">
        <f t="shared" si="64"/>
        <v>6.3784485999999994E-5</v>
      </c>
      <c r="CN68" s="36">
        <f t="shared" si="65"/>
        <v>4.1696519999999998E-5</v>
      </c>
      <c r="CO68" s="36">
        <f t="shared" si="66"/>
        <v>2.6727519999999999E-5</v>
      </c>
      <c r="CP68" s="36">
        <f t="shared" si="67"/>
        <v>1.6854120999999999E-5</v>
      </c>
      <c r="CQ68" s="36">
        <f t="shared" si="68"/>
        <v>1.0573181E-5</v>
      </c>
      <c r="CR68" s="36">
        <f t="shared" si="69"/>
        <v>6.8754143000000001E-6</v>
      </c>
    </row>
    <row r="69" spans="1:101" ht="3.75" customHeight="1" x14ac:dyDescent="0.15">
      <c r="A69" s="37">
        <f t="shared" si="83"/>
        <v>27</v>
      </c>
      <c r="B69" s="37">
        <f t="shared" si="84"/>
        <v>1243</v>
      </c>
      <c r="C69" s="37"/>
      <c r="D69" s="42">
        <f t="shared" si="70"/>
        <v>1243</v>
      </c>
      <c r="E69" s="43">
        <f t="shared" ref="E69:AW69" si="101">D69+1</f>
        <v>1244</v>
      </c>
      <c r="F69" s="43">
        <f t="shared" si="101"/>
        <v>1245</v>
      </c>
      <c r="G69" s="43">
        <f t="shared" si="101"/>
        <v>1246</v>
      </c>
      <c r="H69" s="43">
        <f t="shared" si="101"/>
        <v>1247</v>
      </c>
      <c r="I69" s="43">
        <f t="shared" si="101"/>
        <v>1248</v>
      </c>
      <c r="J69" s="43">
        <f t="shared" si="101"/>
        <v>1249</v>
      </c>
      <c r="K69" s="43">
        <f t="shared" si="101"/>
        <v>1250</v>
      </c>
      <c r="L69" s="43">
        <f t="shared" si="101"/>
        <v>1251</v>
      </c>
      <c r="M69" s="43">
        <f t="shared" si="101"/>
        <v>1252</v>
      </c>
      <c r="N69" s="43">
        <f t="shared" si="101"/>
        <v>1253</v>
      </c>
      <c r="O69" s="43">
        <f t="shared" si="101"/>
        <v>1254</v>
      </c>
      <c r="P69" s="43">
        <f t="shared" si="101"/>
        <v>1255</v>
      </c>
      <c r="Q69" s="43">
        <f t="shared" si="101"/>
        <v>1256</v>
      </c>
      <c r="R69" s="43">
        <f t="shared" si="101"/>
        <v>1257</v>
      </c>
      <c r="S69" s="43">
        <f t="shared" si="101"/>
        <v>1258</v>
      </c>
      <c r="T69" s="43">
        <f t="shared" si="101"/>
        <v>1259</v>
      </c>
      <c r="U69" s="43">
        <f t="shared" si="101"/>
        <v>1260</v>
      </c>
      <c r="V69" s="43">
        <f t="shared" si="101"/>
        <v>1261</v>
      </c>
      <c r="W69" s="43">
        <f t="shared" si="101"/>
        <v>1262</v>
      </c>
      <c r="X69" s="43">
        <f t="shared" si="101"/>
        <v>1263</v>
      </c>
      <c r="Y69" s="43">
        <f t="shared" si="101"/>
        <v>1264</v>
      </c>
      <c r="Z69" s="43">
        <f t="shared" si="101"/>
        <v>1265</v>
      </c>
      <c r="AA69" s="43">
        <f t="shared" si="101"/>
        <v>1266</v>
      </c>
      <c r="AB69" s="43">
        <f t="shared" si="101"/>
        <v>1267</v>
      </c>
      <c r="AC69" s="43">
        <f t="shared" si="101"/>
        <v>1268</v>
      </c>
      <c r="AD69" s="43">
        <f t="shared" si="101"/>
        <v>1269</v>
      </c>
      <c r="AE69" s="43">
        <f t="shared" si="101"/>
        <v>1270</v>
      </c>
      <c r="AF69" s="43">
        <f t="shared" si="101"/>
        <v>1271</v>
      </c>
      <c r="AG69" s="43">
        <f t="shared" si="101"/>
        <v>1272</v>
      </c>
      <c r="AH69" s="43">
        <f t="shared" si="101"/>
        <v>1273</v>
      </c>
      <c r="AI69" s="43">
        <f t="shared" si="101"/>
        <v>1274</v>
      </c>
      <c r="AJ69" s="43">
        <f t="shared" si="101"/>
        <v>1275</v>
      </c>
      <c r="AK69" s="43">
        <f t="shared" si="101"/>
        <v>1276</v>
      </c>
      <c r="AL69" s="43">
        <f t="shared" si="101"/>
        <v>1277</v>
      </c>
      <c r="AM69" s="43">
        <f t="shared" si="101"/>
        <v>1278</v>
      </c>
      <c r="AN69" s="43">
        <f t="shared" si="101"/>
        <v>1279</v>
      </c>
      <c r="AO69" s="43">
        <f t="shared" si="101"/>
        <v>1280</v>
      </c>
      <c r="AP69" s="43">
        <f t="shared" si="101"/>
        <v>1281</v>
      </c>
      <c r="AQ69" s="43">
        <f t="shared" si="101"/>
        <v>1282</v>
      </c>
      <c r="AR69" s="43">
        <f t="shared" si="101"/>
        <v>1283</v>
      </c>
      <c r="AS69" s="43">
        <f t="shared" si="101"/>
        <v>1284</v>
      </c>
      <c r="AT69" s="43">
        <f t="shared" si="101"/>
        <v>1285</v>
      </c>
      <c r="AU69" s="43">
        <f t="shared" si="101"/>
        <v>1286</v>
      </c>
      <c r="AV69" s="43">
        <f t="shared" si="101"/>
        <v>1287</v>
      </c>
      <c r="AW69" s="43">
        <f t="shared" si="101"/>
        <v>1288</v>
      </c>
      <c r="AY69" s="36">
        <f t="shared" si="72"/>
        <v>5.1751430000000003E-8</v>
      </c>
      <c r="AZ69" s="36">
        <f t="shared" si="25"/>
        <v>1.03241554E-7</v>
      </c>
      <c r="BA69" s="36">
        <f t="shared" si="26"/>
        <v>1.9707032E-7</v>
      </c>
      <c r="BB69" s="36">
        <f t="shared" si="27"/>
        <v>3.6495123000000001E-7</v>
      </c>
      <c r="BC69" s="36">
        <f t="shared" si="28"/>
        <v>6.5999875999999998E-7</v>
      </c>
      <c r="BD69" s="36">
        <f t="shared" si="29"/>
        <v>1.1684342000000001E-6</v>
      </c>
      <c r="BE69" s="36">
        <f t="shared" si="30"/>
        <v>2.0260718000000002E-6</v>
      </c>
      <c r="BF69" s="36">
        <f t="shared" si="31"/>
        <v>3.4400692999999999E-6</v>
      </c>
      <c r="BG69" s="36">
        <f t="shared" si="32"/>
        <v>5.7155359999999999E-6</v>
      </c>
      <c r="BH69" s="36">
        <f t="shared" si="33"/>
        <v>9.2850550000000005E-6</v>
      </c>
      <c r="BI69" s="36">
        <f t="shared" si="34"/>
        <v>1.4736661000000001E-5</v>
      </c>
      <c r="BJ69" s="36">
        <f t="shared" si="35"/>
        <v>2.2832643E-5</v>
      </c>
      <c r="BK69" s="36">
        <f t="shared" si="36"/>
        <v>3.4506345000000002E-5</v>
      </c>
      <c r="BL69" s="36">
        <f t="shared" si="37"/>
        <v>5.0828872000000001E-5</v>
      </c>
      <c r="BM69" s="36">
        <f t="shared" si="38"/>
        <v>7.2899215999999999E-5</v>
      </c>
      <c r="BN69" s="36">
        <f t="shared" si="39"/>
        <v>1.0185362E-4</v>
      </c>
      <c r="BO69" s="36">
        <f t="shared" si="40"/>
        <v>1.3836139E-4</v>
      </c>
      <c r="BP69" s="36">
        <f t="shared" si="41"/>
        <v>1.8200527000000001E-4</v>
      </c>
      <c r="BQ69" s="36">
        <f t="shared" si="42"/>
        <v>2.3205338E-4</v>
      </c>
      <c r="BR69" s="36">
        <f t="shared" si="43"/>
        <v>2.8715613999999998E-4</v>
      </c>
      <c r="BS69" s="36">
        <f t="shared" si="44"/>
        <v>3.4506633999999999E-4</v>
      </c>
      <c r="BT69" s="36">
        <f t="shared" si="45"/>
        <v>4.0258577999999998E-4</v>
      </c>
      <c r="BU69" s="36">
        <f t="shared" si="46"/>
        <v>4.5509275999999998E-4</v>
      </c>
      <c r="BV69" s="36">
        <f t="shared" si="47"/>
        <v>4.9811240000000002E-4</v>
      </c>
      <c r="BW69" s="36">
        <f t="shared" si="48"/>
        <v>5.2772989999999998E-4</v>
      </c>
      <c r="BX69" s="36">
        <f t="shared" si="49"/>
        <v>5.4106895999999998E-4</v>
      </c>
      <c r="BY69" s="36">
        <f t="shared" si="50"/>
        <v>5.3684920000000001E-4</v>
      </c>
      <c r="BZ69" s="36">
        <f t="shared" si="51"/>
        <v>5.1553920000000004E-4</v>
      </c>
      <c r="CA69" s="36">
        <f t="shared" si="52"/>
        <v>4.7920926999999998E-4</v>
      </c>
      <c r="CB69" s="36">
        <f t="shared" si="53"/>
        <v>4.3158139999999997E-4</v>
      </c>
      <c r="CC69" s="36">
        <f t="shared" si="54"/>
        <v>3.7685319999999998E-4</v>
      </c>
      <c r="CD69" s="36">
        <f t="shared" si="55"/>
        <v>3.1935201999999999E-4</v>
      </c>
      <c r="CE69" s="36">
        <f t="shared" si="56"/>
        <v>2.6298914000000002E-4</v>
      </c>
      <c r="CF69" s="36">
        <f t="shared" si="57"/>
        <v>2.1069274000000001E-4</v>
      </c>
      <c r="CG69" s="36">
        <f t="shared" si="58"/>
        <v>1.6416036E-4</v>
      </c>
      <c r="CH69" s="36">
        <f t="shared" si="59"/>
        <v>1.2454881999999999E-4</v>
      </c>
      <c r="CI69" s="36">
        <f t="shared" si="60"/>
        <v>9.2127510000000003E-5</v>
      </c>
      <c r="CJ69" s="36">
        <f t="shared" si="61"/>
        <v>6.6492299999999994E-5</v>
      </c>
      <c r="CK69" s="36">
        <f t="shared" si="62"/>
        <v>4.6866821999999997E-5</v>
      </c>
      <c r="CL69" s="36">
        <f t="shared" si="63"/>
        <v>3.2287640000000002E-5</v>
      </c>
      <c r="CM69" s="36">
        <f t="shared" si="64"/>
        <v>2.1759334999999999E-5</v>
      </c>
      <c r="CN69" s="36">
        <f t="shared" si="65"/>
        <v>1.4358126E-5</v>
      </c>
      <c r="CO69" s="36">
        <f t="shared" si="66"/>
        <v>9.2897190000000005E-6</v>
      </c>
      <c r="CP69" s="36">
        <f t="shared" si="67"/>
        <v>5.9139350000000002E-6</v>
      </c>
      <c r="CQ69" s="36">
        <f t="shared" si="68"/>
        <v>3.7489024E-6</v>
      </c>
      <c r="CR69" s="36">
        <f t="shared" si="69"/>
        <v>2.4673713999999999E-6</v>
      </c>
    </row>
    <row r="70" spans="1:101" ht="3.75" customHeight="1" x14ac:dyDescent="0.15">
      <c r="A70" s="37">
        <f t="shared" si="83"/>
        <v>28</v>
      </c>
      <c r="B70" s="37">
        <f t="shared" si="84"/>
        <v>1289</v>
      </c>
      <c r="C70" s="37"/>
      <c r="D70" s="42">
        <f t="shared" si="70"/>
        <v>1289</v>
      </c>
      <c r="E70" s="43">
        <f t="shared" ref="E70:AW70" si="102">D70+1</f>
        <v>1290</v>
      </c>
      <c r="F70" s="43">
        <f t="shared" si="102"/>
        <v>1291</v>
      </c>
      <c r="G70" s="43">
        <f t="shared" si="102"/>
        <v>1292</v>
      </c>
      <c r="H70" s="43">
        <f t="shared" si="102"/>
        <v>1293</v>
      </c>
      <c r="I70" s="43">
        <f t="shared" si="102"/>
        <v>1294</v>
      </c>
      <c r="J70" s="43">
        <f t="shared" si="102"/>
        <v>1295</v>
      </c>
      <c r="K70" s="43">
        <f t="shared" si="102"/>
        <v>1296</v>
      </c>
      <c r="L70" s="43">
        <f t="shared" si="102"/>
        <v>1297</v>
      </c>
      <c r="M70" s="43">
        <f t="shared" si="102"/>
        <v>1298</v>
      </c>
      <c r="N70" s="43">
        <f t="shared" si="102"/>
        <v>1299</v>
      </c>
      <c r="O70" s="43">
        <f t="shared" si="102"/>
        <v>1300</v>
      </c>
      <c r="P70" s="43">
        <f t="shared" si="102"/>
        <v>1301</v>
      </c>
      <c r="Q70" s="43">
        <f t="shared" si="102"/>
        <v>1302</v>
      </c>
      <c r="R70" s="43">
        <f t="shared" si="102"/>
        <v>1303</v>
      </c>
      <c r="S70" s="43">
        <f t="shared" si="102"/>
        <v>1304</v>
      </c>
      <c r="T70" s="43">
        <f t="shared" si="102"/>
        <v>1305</v>
      </c>
      <c r="U70" s="43">
        <f t="shared" si="102"/>
        <v>1306</v>
      </c>
      <c r="V70" s="43">
        <f t="shared" si="102"/>
        <v>1307</v>
      </c>
      <c r="W70" s="43">
        <f t="shared" si="102"/>
        <v>1308</v>
      </c>
      <c r="X70" s="43">
        <f t="shared" si="102"/>
        <v>1309</v>
      </c>
      <c r="Y70" s="43">
        <f t="shared" si="102"/>
        <v>1310</v>
      </c>
      <c r="Z70" s="43">
        <f t="shared" si="102"/>
        <v>1311</v>
      </c>
      <c r="AA70" s="43">
        <f t="shared" si="102"/>
        <v>1312</v>
      </c>
      <c r="AB70" s="43">
        <f t="shared" si="102"/>
        <v>1313</v>
      </c>
      <c r="AC70" s="43">
        <f t="shared" si="102"/>
        <v>1314</v>
      </c>
      <c r="AD70" s="43">
        <f t="shared" si="102"/>
        <v>1315</v>
      </c>
      <c r="AE70" s="43">
        <f t="shared" si="102"/>
        <v>1316</v>
      </c>
      <c r="AF70" s="43">
        <f t="shared" si="102"/>
        <v>1317</v>
      </c>
      <c r="AG70" s="43">
        <f t="shared" si="102"/>
        <v>1318</v>
      </c>
      <c r="AH70" s="43">
        <f t="shared" si="102"/>
        <v>1319</v>
      </c>
      <c r="AI70" s="43">
        <f t="shared" si="102"/>
        <v>1320</v>
      </c>
      <c r="AJ70" s="43">
        <f t="shared" si="102"/>
        <v>1321</v>
      </c>
      <c r="AK70" s="43">
        <f t="shared" si="102"/>
        <v>1322</v>
      </c>
      <c r="AL70" s="43">
        <f t="shared" si="102"/>
        <v>1323</v>
      </c>
      <c r="AM70" s="43">
        <f t="shared" si="102"/>
        <v>1324</v>
      </c>
      <c r="AN70" s="43">
        <f t="shared" si="102"/>
        <v>1325</v>
      </c>
      <c r="AO70" s="43">
        <f t="shared" si="102"/>
        <v>1326</v>
      </c>
      <c r="AP70" s="43">
        <f t="shared" si="102"/>
        <v>1327</v>
      </c>
      <c r="AQ70" s="43">
        <f t="shared" si="102"/>
        <v>1328</v>
      </c>
      <c r="AR70" s="43">
        <f t="shared" si="102"/>
        <v>1329</v>
      </c>
      <c r="AS70" s="43">
        <f t="shared" si="102"/>
        <v>1330</v>
      </c>
      <c r="AT70" s="43">
        <f t="shared" si="102"/>
        <v>1331</v>
      </c>
      <c r="AU70" s="43">
        <f t="shared" si="102"/>
        <v>1332</v>
      </c>
      <c r="AV70" s="43">
        <f t="shared" si="102"/>
        <v>1333</v>
      </c>
      <c r="AW70" s="43">
        <f t="shared" si="102"/>
        <v>1334</v>
      </c>
      <c r="AY70" s="36">
        <f t="shared" si="72"/>
        <v>1.7103510999999998E-8</v>
      </c>
      <c r="AZ70" s="36">
        <f t="shared" si="25"/>
        <v>3.4024925000000001E-8</v>
      </c>
      <c r="BA70" s="36">
        <f t="shared" si="26"/>
        <v>6.4484370000000002E-8</v>
      </c>
      <c r="BB70" s="36">
        <f t="shared" si="27"/>
        <v>1.18304996E-7</v>
      </c>
      <c r="BC70" s="36">
        <f t="shared" si="28"/>
        <v>2.1173057999999999E-7</v>
      </c>
      <c r="BD70" s="36">
        <f t="shared" si="29"/>
        <v>3.7078746E-7</v>
      </c>
      <c r="BE70" s="36">
        <f t="shared" si="30"/>
        <v>6.3594273999999995E-7</v>
      </c>
      <c r="BF70" s="36">
        <f t="shared" si="31"/>
        <v>1.068155E-6</v>
      </c>
      <c r="BG70" s="36">
        <f t="shared" si="32"/>
        <v>1.7561487000000001E-6</v>
      </c>
      <c r="BH70" s="36">
        <f t="shared" si="33"/>
        <v>2.8242962E-6</v>
      </c>
      <c r="BI70" s="36">
        <f t="shared" si="34"/>
        <v>4.4398484999999996E-6</v>
      </c>
      <c r="BJ70" s="36">
        <f t="shared" si="35"/>
        <v>6.8172994000000003E-6</v>
      </c>
      <c r="BK70" s="36">
        <f t="shared" si="36"/>
        <v>1.0216668000000001E-5</v>
      </c>
      <c r="BL70" s="36">
        <f t="shared" si="37"/>
        <v>1.4931917999999999E-5</v>
      </c>
      <c r="BM70" s="36">
        <f t="shared" si="38"/>
        <v>2.1264910000000001E-5</v>
      </c>
      <c r="BN70" s="36">
        <f t="shared" si="39"/>
        <v>2.9490779000000002E-5</v>
      </c>
      <c r="BO70" s="36">
        <f t="shared" si="40"/>
        <v>3.9782159999999997E-5</v>
      </c>
      <c r="BP70" s="36">
        <f t="shared" si="41"/>
        <v>5.2126143E-5</v>
      </c>
      <c r="BQ70" s="36">
        <f t="shared" si="42"/>
        <v>6.6315999999999993E-5</v>
      </c>
      <c r="BR70" s="36">
        <f t="shared" si="43"/>
        <v>8.1943660000000003E-5</v>
      </c>
      <c r="BS70" s="36">
        <f t="shared" si="44"/>
        <v>9.8350210000000006E-5</v>
      </c>
      <c r="BT70" s="36">
        <f t="shared" si="45"/>
        <v>1.1460768E-4</v>
      </c>
      <c r="BU70" s="36">
        <f t="shared" si="46"/>
        <v>1.2955038999999999E-4</v>
      </c>
      <c r="BV70" s="36">
        <f t="shared" si="47"/>
        <v>1.4196327999999999E-4</v>
      </c>
      <c r="BW70" s="36">
        <f t="shared" si="48"/>
        <v>1.5074970000000001E-4</v>
      </c>
      <c r="BX70" s="36">
        <f t="shared" si="49"/>
        <v>1.5508776000000001E-4</v>
      </c>
      <c r="BY70" s="36">
        <f t="shared" si="50"/>
        <v>1.5456743E-4</v>
      </c>
      <c r="BZ70" s="36">
        <f t="shared" si="51"/>
        <v>1.4925269999999999E-4</v>
      </c>
      <c r="CA70" s="36">
        <f t="shared" si="52"/>
        <v>1.3966852999999999E-4</v>
      </c>
      <c r="CB70" s="36">
        <f t="shared" si="53"/>
        <v>1.2672922E-4</v>
      </c>
      <c r="CC70" s="36">
        <f t="shared" si="54"/>
        <v>1.1156492E-4</v>
      </c>
      <c r="CD70" s="36">
        <f t="shared" si="55"/>
        <v>9.5366799999999996E-5</v>
      </c>
      <c r="CE70" s="36">
        <f t="shared" si="56"/>
        <v>7.9227330000000002E-5</v>
      </c>
      <c r="CF70" s="36">
        <f t="shared" si="57"/>
        <v>6.4018670000000002E-5</v>
      </c>
      <c r="CG70" s="36">
        <f t="shared" si="58"/>
        <v>5.0342690000000001E-5</v>
      </c>
      <c r="CH70" s="36">
        <f t="shared" si="59"/>
        <v>3.8559636000000001E-5</v>
      </c>
      <c r="CI70" s="36">
        <f t="shared" si="60"/>
        <v>2.8793636E-5</v>
      </c>
      <c r="CJ70" s="36">
        <f t="shared" si="61"/>
        <v>2.0979737999999999E-5</v>
      </c>
      <c r="CK70" s="36">
        <f t="shared" si="62"/>
        <v>1.4928352E-5</v>
      </c>
      <c r="CL70" s="36">
        <f t="shared" si="63"/>
        <v>1.0382156999999999E-5</v>
      </c>
      <c r="CM70" s="36">
        <f t="shared" si="64"/>
        <v>7.0629803000000001E-6</v>
      </c>
      <c r="CN70" s="36">
        <f t="shared" si="65"/>
        <v>4.704615E-6</v>
      </c>
      <c r="CO70" s="36">
        <f t="shared" si="66"/>
        <v>3.0730635E-6</v>
      </c>
      <c r="CP70" s="36">
        <f t="shared" si="67"/>
        <v>1.9764050000000002E-6</v>
      </c>
      <c r="CQ70" s="36">
        <f t="shared" si="68"/>
        <v>1.2670021000000001E-6</v>
      </c>
      <c r="CR70" s="36">
        <f t="shared" si="69"/>
        <v>8.2981744999999996E-7</v>
      </c>
    </row>
    <row r="71" spans="1:101" ht="7.5" customHeight="1" x14ac:dyDescent="0.15">
      <c r="A71" s="37">
        <f t="shared" si="83"/>
        <v>29</v>
      </c>
      <c r="B71" s="37">
        <f t="shared" si="84"/>
        <v>1335</v>
      </c>
      <c r="C71" s="37"/>
      <c r="D71" s="42">
        <f t="shared" si="70"/>
        <v>1335</v>
      </c>
      <c r="E71" s="43">
        <f t="shared" ref="E71:AW71" si="103">D71+1</f>
        <v>1336</v>
      </c>
      <c r="F71" s="43">
        <f t="shared" si="103"/>
        <v>1337</v>
      </c>
      <c r="G71" s="43">
        <f t="shared" si="103"/>
        <v>1338</v>
      </c>
      <c r="H71" s="43">
        <f t="shared" si="103"/>
        <v>1339</v>
      </c>
      <c r="I71" s="43">
        <f t="shared" si="103"/>
        <v>1340</v>
      </c>
      <c r="J71" s="43">
        <f t="shared" si="103"/>
        <v>1341</v>
      </c>
      <c r="K71" s="43">
        <f t="shared" si="103"/>
        <v>1342</v>
      </c>
      <c r="L71" s="43">
        <f t="shared" si="103"/>
        <v>1343</v>
      </c>
      <c r="M71" s="43">
        <f t="shared" si="103"/>
        <v>1344</v>
      </c>
      <c r="N71" s="43">
        <f t="shared" si="103"/>
        <v>1345</v>
      </c>
      <c r="O71" s="43">
        <f t="shared" si="103"/>
        <v>1346</v>
      </c>
      <c r="P71" s="43">
        <f t="shared" si="103"/>
        <v>1347</v>
      </c>
      <c r="Q71" s="43">
        <f t="shared" si="103"/>
        <v>1348</v>
      </c>
      <c r="R71" s="43">
        <f t="shared" si="103"/>
        <v>1349</v>
      </c>
      <c r="S71" s="43">
        <f t="shared" si="103"/>
        <v>1350</v>
      </c>
      <c r="T71" s="43">
        <f t="shared" si="103"/>
        <v>1351</v>
      </c>
      <c r="U71" s="43">
        <f t="shared" si="103"/>
        <v>1352</v>
      </c>
      <c r="V71" s="43">
        <f t="shared" si="103"/>
        <v>1353</v>
      </c>
      <c r="W71" s="43">
        <f t="shared" si="103"/>
        <v>1354</v>
      </c>
      <c r="X71" s="43">
        <f t="shared" si="103"/>
        <v>1355</v>
      </c>
      <c r="Y71" s="43">
        <f t="shared" si="103"/>
        <v>1356</v>
      </c>
      <c r="Z71" s="43">
        <f t="shared" si="103"/>
        <v>1357</v>
      </c>
      <c r="AA71" s="43">
        <f t="shared" si="103"/>
        <v>1358</v>
      </c>
      <c r="AB71" s="43">
        <f t="shared" si="103"/>
        <v>1359</v>
      </c>
      <c r="AC71" s="43">
        <f t="shared" si="103"/>
        <v>1360</v>
      </c>
      <c r="AD71" s="43">
        <f t="shared" si="103"/>
        <v>1361</v>
      </c>
      <c r="AE71" s="43">
        <f t="shared" si="103"/>
        <v>1362</v>
      </c>
      <c r="AF71" s="43">
        <f t="shared" si="103"/>
        <v>1363</v>
      </c>
      <c r="AG71" s="43">
        <f t="shared" si="103"/>
        <v>1364</v>
      </c>
      <c r="AH71" s="43">
        <f t="shared" si="103"/>
        <v>1365</v>
      </c>
      <c r="AI71" s="43">
        <f t="shared" si="103"/>
        <v>1366</v>
      </c>
      <c r="AJ71" s="43">
        <f t="shared" si="103"/>
        <v>1367</v>
      </c>
      <c r="AK71" s="43">
        <f t="shared" si="103"/>
        <v>1368</v>
      </c>
      <c r="AL71" s="43">
        <f t="shared" si="103"/>
        <v>1369</v>
      </c>
      <c r="AM71" s="43">
        <f t="shared" si="103"/>
        <v>1370</v>
      </c>
      <c r="AN71" s="43">
        <f t="shared" si="103"/>
        <v>1371</v>
      </c>
      <c r="AO71" s="43">
        <f t="shared" si="103"/>
        <v>1372</v>
      </c>
      <c r="AP71" s="43">
        <f t="shared" si="103"/>
        <v>1373</v>
      </c>
      <c r="AQ71" s="43">
        <f t="shared" si="103"/>
        <v>1374</v>
      </c>
      <c r="AR71" s="43">
        <f t="shared" si="103"/>
        <v>1375</v>
      </c>
      <c r="AS71" s="43">
        <f t="shared" si="103"/>
        <v>1376</v>
      </c>
      <c r="AT71" s="43">
        <f t="shared" si="103"/>
        <v>1377</v>
      </c>
      <c r="AU71" s="43">
        <f t="shared" si="103"/>
        <v>1378</v>
      </c>
      <c r="AV71" s="43">
        <f t="shared" si="103"/>
        <v>1379</v>
      </c>
      <c r="AW71" s="43">
        <f t="shared" si="103"/>
        <v>1380</v>
      </c>
      <c r="AY71" s="36">
        <f t="shared" si="72"/>
        <v>5.5515335E-9</v>
      </c>
      <c r="AZ71" s="36">
        <f t="shared" si="25"/>
        <v>1.1016466E-8</v>
      </c>
      <c r="BA71" s="36">
        <f t="shared" si="26"/>
        <v>2.073586E-8</v>
      </c>
      <c r="BB71" s="36">
        <f t="shared" si="27"/>
        <v>3.7699220000000003E-8</v>
      </c>
      <c r="BC71" s="36">
        <f t="shared" si="28"/>
        <v>6.6790299999999994E-8</v>
      </c>
      <c r="BD71" s="36">
        <f t="shared" si="29"/>
        <v>1.1573485E-7</v>
      </c>
      <c r="BE71" s="36">
        <f t="shared" si="30"/>
        <v>1.9639565000000001E-7</v>
      </c>
      <c r="BF71" s="36">
        <f t="shared" si="31"/>
        <v>3.2642293000000002E-7</v>
      </c>
      <c r="BG71" s="36">
        <f t="shared" si="32"/>
        <v>5.3120509999999996E-7</v>
      </c>
      <c r="BH71" s="36">
        <f t="shared" si="33"/>
        <v>8.4592169999999997E-7</v>
      </c>
      <c r="BI71" s="36">
        <f t="shared" si="34"/>
        <v>1.3173474000000001E-6</v>
      </c>
      <c r="BJ71" s="36">
        <f t="shared" si="35"/>
        <v>2.0047828000000001E-6</v>
      </c>
      <c r="BK71" s="36">
        <f t="shared" si="36"/>
        <v>2.9793005000000001E-6</v>
      </c>
      <c r="BL71" s="36">
        <f t="shared" si="37"/>
        <v>4.3202749999999999E-6</v>
      </c>
      <c r="BM71" s="36">
        <f t="shared" si="38"/>
        <v>6.1082882999999999E-6</v>
      </c>
      <c r="BN71" s="36">
        <f t="shared" si="39"/>
        <v>8.4143039999999993E-6</v>
      </c>
      <c r="BO71" s="36">
        <f t="shared" si="40"/>
        <v>1.12837915E-5</v>
      </c>
      <c r="BP71" s="36">
        <f t="shared" si="41"/>
        <v>1.4719151000000001E-5</v>
      </c>
      <c r="BQ71" s="36">
        <f t="shared" si="42"/>
        <v>1.8667482000000001E-5</v>
      </c>
      <c r="BR71" s="36">
        <f t="shared" si="43"/>
        <v>2.3013346000000001E-5</v>
      </c>
      <c r="BS71" s="36">
        <f t="shared" si="44"/>
        <v>2.7571441E-5</v>
      </c>
      <c r="BT71" s="36">
        <f t="shared" si="45"/>
        <v>3.208729E-5</v>
      </c>
      <c r="BU71" s="36">
        <f t="shared" si="46"/>
        <v>3.6253983000000002E-5</v>
      </c>
      <c r="BV71" s="36">
        <f t="shared" si="47"/>
        <v>3.9747969999999997E-5</v>
      </c>
      <c r="BW71" s="36">
        <f t="shared" si="48"/>
        <v>4.2272740000000002E-5</v>
      </c>
      <c r="BX71" s="36">
        <f t="shared" si="49"/>
        <v>4.3600982999999998E-5</v>
      </c>
      <c r="BY71" s="36">
        <f t="shared" si="50"/>
        <v>4.3610747999999997E-5</v>
      </c>
      <c r="BZ71" s="36">
        <f t="shared" si="51"/>
        <v>4.2304759999999999E-5</v>
      </c>
      <c r="CA71" s="36">
        <f t="shared" si="52"/>
        <v>3.9809092000000003E-5</v>
      </c>
      <c r="CB71" s="36">
        <f t="shared" si="53"/>
        <v>3.6353560000000001E-5</v>
      </c>
      <c r="CC71" s="36">
        <f t="shared" si="54"/>
        <v>3.2233390000000001E-5</v>
      </c>
      <c r="CD71" s="36">
        <f t="shared" si="55"/>
        <v>2.7767352E-5</v>
      </c>
      <c r="CE71" s="36">
        <f t="shared" si="56"/>
        <v>2.3256195999999998E-5</v>
      </c>
      <c r="CF71" s="36">
        <f t="shared" si="57"/>
        <v>1.8950466000000001E-5</v>
      </c>
      <c r="CG71" s="36">
        <f t="shared" si="58"/>
        <v>1.5033946500000001E-5</v>
      </c>
      <c r="CH71" s="36">
        <f t="shared" si="59"/>
        <v>1.1620539999999999E-5</v>
      </c>
      <c r="CI71" s="36">
        <f t="shared" si="60"/>
        <v>8.7584450000000005E-6</v>
      </c>
      <c r="CJ71" s="36">
        <f t="shared" si="61"/>
        <v>6.4420373999999996E-6</v>
      </c>
      <c r="CK71" s="36">
        <f t="shared" si="62"/>
        <v>4.6276896000000001E-6</v>
      </c>
      <c r="CL71" s="36">
        <f t="shared" si="63"/>
        <v>3.2493174E-6</v>
      </c>
      <c r="CM71" s="36">
        <f t="shared" si="64"/>
        <v>2.2318062999999999E-6</v>
      </c>
      <c r="CN71" s="36">
        <f t="shared" si="65"/>
        <v>1.5009527000000001E-6</v>
      </c>
      <c r="CO71" s="36">
        <f t="shared" si="66"/>
        <v>9.8994579999999995E-7</v>
      </c>
      <c r="CP71" s="36">
        <f t="shared" si="67"/>
        <v>6.4289344000000005E-7</v>
      </c>
      <c r="CQ71" s="36">
        <f t="shared" si="68"/>
        <v>4.1615157999999999E-7</v>
      </c>
      <c r="CR71" s="36">
        <f t="shared" si="69"/>
        <v>2.7718124E-7</v>
      </c>
    </row>
    <row r="72" spans="1:101" ht="7.5" customHeight="1" x14ac:dyDescent="0.15">
      <c r="A72" s="37">
        <f t="shared" si="83"/>
        <v>30</v>
      </c>
      <c r="B72" s="37">
        <f t="shared" si="84"/>
        <v>1381</v>
      </c>
      <c r="C72" s="37"/>
      <c r="D72" s="42">
        <f t="shared" si="70"/>
        <v>1381</v>
      </c>
      <c r="E72" s="43">
        <f t="shared" ref="E72:AW72" si="104">D72+1</f>
        <v>1382</v>
      </c>
      <c r="F72" s="43">
        <f t="shared" si="104"/>
        <v>1383</v>
      </c>
      <c r="G72" s="43">
        <f t="shared" si="104"/>
        <v>1384</v>
      </c>
      <c r="H72" s="43">
        <f t="shared" si="104"/>
        <v>1385</v>
      </c>
      <c r="I72" s="43">
        <f t="shared" si="104"/>
        <v>1386</v>
      </c>
      <c r="J72" s="43">
        <f t="shared" si="104"/>
        <v>1387</v>
      </c>
      <c r="K72" s="43">
        <f t="shared" si="104"/>
        <v>1388</v>
      </c>
      <c r="L72" s="43">
        <f t="shared" si="104"/>
        <v>1389</v>
      </c>
      <c r="M72" s="43">
        <f t="shared" si="104"/>
        <v>1390</v>
      </c>
      <c r="N72" s="43">
        <f t="shared" si="104"/>
        <v>1391</v>
      </c>
      <c r="O72" s="43">
        <f t="shared" si="104"/>
        <v>1392</v>
      </c>
      <c r="P72" s="43">
        <f t="shared" si="104"/>
        <v>1393</v>
      </c>
      <c r="Q72" s="43">
        <f t="shared" si="104"/>
        <v>1394</v>
      </c>
      <c r="R72" s="43">
        <f t="shared" si="104"/>
        <v>1395</v>
      </c>
      <c r="S72" s="43">
        <f t="shared" si="104"/>
        <v>1396</v>
      </c>
      <c r="T72" s="43">
        <f t="shared" si="104"/>
        <v>1397</v>
      </c>
      <c r="U72" s="43">
        <f t="shared" si="104"/>
        <v>1398</v>
      </c>
      <c r="V72" s="43">
        <f t="shared" si="104"/>
        <v>1399</v>
      </c>
      <c r="W72" s="43">
        <f t="shared" si="104"/>
        <v>1400</v>
      </c>
      <c r="X72" s="43">
        <f t="shared" si="104"/>
        <v>1401</v>
      </c>
      <c r="Y72" s="43">
        <f t="shared" si="104"/>
        <v>1402</v>
      </c>
      <c r="Z72" s="43">
        <f t="shared" si="104"/>
        <v>1403</v>
      </c>
      <c r="AA72" s="43">
        <f t="shared" si="104"/>
        <v>1404</v>
      </c>
      <c r="AB72" s="43">
        <f t="shared" si="104"/>
        <v>1405</v>
      </c>
      <c r="AC72" s="43">
        <f t="shared" si="104"/>
        <v>1406</v>
      </c>
      <c r="AD72" s="43">
        <f t="shared" si="104"/>
        <v>1407</v>
      </c>
      <c r="AE72" s="43">
        <f t="shared" si="104"/>
        <v>1408</v>
      </c>
      <c r="AF72" s="43">
        <f t="shared" si="104"/>
        <v>1409</v>
      </c>
      <c r="AG72" s="43">
        <f t="shared" si="104"/>
        <v>1410</v>
      </c>
      <c r="AH72" s="43">
        <f t="shared" si="104"/>
        <v>1411</v>
      </c>
      <c r="AI72" s="43">
        <f t="shared" si="104"/>
        <v>1412</v>
      </c>
      <c r="AJ72" s="43">
        <f t="shared" si="104"/>
        <v>1413</v>
      </c>
      <c r="AK72" s="43">
        <f t="shared" si="104"/>
        <v>1414</v>
      </c>
      <c r="AL72" s="43">
        <f t="shared" si="104"/>
        <v>1415</v>
      </c>
      <c r="AM72" s="43">
        <f t="shared" si="104"/>
        <v>1416</v>
      </c>
      <c r="AN72" s="43">
        <f t="shared" si="104"/>
        <v>1417</v>
      </c>
      <c r="AO72" s="43">
        <f t="shared" si="104"/>
        <v>1418</v>
      </c>
      <c r="AP72" s="43">
        <f t="shared" si="104"/>
        <v>1419</v>
      </c>
      <c r="AQ72" s="43">
        <f t="shared" si="104"/>
        <v>1420</v>
      </c>
      <c r="AR72" s="43">
        <f t="shared" si="104"/>
        <v>1421</v>
      </c>
      <c r="AS72" s="43">
        <f t="shared" si="104"/>
        <v>1422</v>
      </c>
      <c r="AT72" s="43">
        <f t="shared" si="104"/>
        <v>1423</v>
      </c>
      <c r="AU72" s="43">
        <f t="shared" si="104"/>
        <v>1424</v>
      </c>
      <c r="AV72" s="43">
        <f t="shared" si="104"/>
        <v>1425</v>
      </c>
      <c r="AW72" s="43">
        <f t="shared" si="104"/>
        <v>1426</v>
      </c>
      <c r="AY72" s="36">
        <f t="shared" si="72"/>
        <v>2.1435538000000001E-9</v>
      </c>
      <c r="AZ72" s="36">
        <f t="shared" si="25"/>
        <v>4.2437570000000001E-9</v>
      </c>
      <c r="BA72" s="36">
        <f t="shared" si="26"/>
        <v>7.933273E-9</v>
      </c>
      <c r="BB72" s="36">
        <f t="shared" si="27"/>
        <v>1.4291679E-8</v>
      </c>
      <c r="BC72" s="36">
        <f t="shared" si="28"/>
        <v>2.5060737000000001E-8</v>
      </c>
      <c r="BD72" s="36">
        <f t="shared" si="29"/>
        <v>4.2959775999999997E-8</v>
      </c>
      <c r="BE72" s="36">
        <f t="shared" si="30"/>
        <v>7.211016E-8</v>
      </c>
      <c r="BF72" s="36">
        <f t="shared" si="31"/>
        <v>1.1856569400000001E-7</v>
      </c>
      <c r="BG72" s="36">
        <f t="shared" si="32"/>
        <v>1.9092454E-7</v>
      </c>
      <c r="BH72" s="36">
        <f t="shared" si="33"/>
        <v>3.0095467E-7</v>
      </c>
      <c r="BI72" s="36">
        <f t="shared" si="34"/>
        <v>4.6411025999999998E-7</v>
      </c>
      <c r="BJ72" s="36">
        <f t="shared" si="35"/>
        <v>6.9974559999999998E-7</v>
      </c>
      <c r="BK72" s="36">
        <f t="shared" si="36"/>
        <v>1.0307775000000001E-6</v>
      </c>
      <c r="BL72" s="36">
        <f t="shared" si="37"/>
        <v>1.4824859000000001E-6</v>
      </c>
      <c r="BM72" s="36">
        <f t="shared" si="38"/>
        <v>2.0802272E-6</v>
      </c>
      <c r="BN72" s="36">
        <f t="shared" si="39"/>
        <v>2.8459679999999999E-6</v>
      </c>
      <c r="BO72" s="36">
        <f t="shared" si="40"/>
        <v>3.7936745E-6</v>
      </c>
      <c r="BP72" s="36">
        <f t="shared" si="41"/>
        <v>4.9241808E-6</v>
      </c>
      <c r="BQ72" s="36">
        <f t="shared" si="42"/>
        <v>6.220599E-6</v>
      </c>
      <c r="BR72" s="36">
        <f t="shared" si="43"/>
        <v>7.6451780000000008E-6</v>
      </c>
      <c r="BS72" s="36">
        <f t="shared" si="44"/>
        <v>9.1376105000000008E-6</v>
      </c>
      <c r="BT72" s="36">
        <f t="shared" si="45"/>
        <v>1.0616532999999999E-5</v>
      </c>
      <c r="BU72" s="36">
        <f t="shared" si="46"/>
        <v>1.1985252000000001E-5</v>
      </c>
      <c r="BV72" s="36">
        <f t="shared" si="47"/>
        <v>1.3141891000000001E-5</v>
      </c>
      <c r="BW72" s="36">
        <f t="shared" si="48"/>
        <v>1.3992221E-5</v>
      </c>
      <c r="BX72" s="36">
        <f t="shared" si="49"/>
        <v>1.4462685E-5</v>
      </c>
      <c r="BY72" s="36">
        <f t="shared" si="50"/>
        <v>1.4511648E-5</v>
      </c>
      <c r="BZ72" s="36">
        <f t="shared" si="51"/>
        <v>1.4135716E-5</v>
      </c>
      <c r="CA72" s="36">
        <f t="shared" si="52"/>
        <v>1.3370057999999999E-5</v>
      </c>
      <c r="CB72" s="36">
        <f t="shared" si="53"/>
        <v>1.2282929999999999E-5</v>
      </c>
      <c r="CC72" s="36">
        <f t="shared" si="54"/>
        <v>1.0964915999999999E-5</v>
      </c>
      <c r="CD72" s="36">
        <f t="shared" si="55"/>
        <v>9.5162395000000002E-6</v>
      </c>
      <c r="CE72" s="36">
        <f t="shared" si="56"/>
        <v>8.0340814999999993E-6</v>
      </c>
      <c r="CF72" s="36">
        <f t="shared" si="57"/>
        <v>6.6021393999999996E-6</v>
      </c>
      <c r="CG72" s="36">
        <f t="shared" si="58"/>
        <v>5.2843460000000004E-6</v>
      </c>
      <c r="CH72" s="36">
        <f t="shared" si="59"/>
        <v>4.1224453000000001E-6</v>
      </c>
      <c r="CI72" s="36">
        <f t="shared" si="60"/>
        <v>3.1368115E-6</v>
      </c>
      <c r="CJ72" s="36">
        <f t="shared" si="61"/>
        <v>2.3297599999999999E-6</v>
      </c>
      <c r="CK72" s="36">
        <f t="shared" si="62"/>
        <v>1.6902337E-6</v>
      </c>
      <c r="CL72" s="36">
        <f t="shared" si="63"/>
        <v>1.1987196E-6</v>
      </c>
      <c r="CM72" s="36">
        <f t="shared" si="64"/>
        <v>8.3168594999999998E-7</v>
      </c>
      <c r="CN72" s="36">
        <f t="shared" si="65"/>
        <v>5.6504563999999995E-7</v>
      </c>
      <c r="CO72" s="36">
        <f t="shared" si="66"/>
        <v>3.7657298E-7</v>
      </c>
      <c r="CP72" s="36">
        <f t="shared" si="67"/>
        <v>2.4751432000000002E-7</v>
      </c>
      <c r="CQ72" s="36">
        <f t="shared" si="68"/>
        <v>1.6414701E-7</v>
      </c>
      <c r="CR72" s="36">
        <f t="shared" si="69"/>
        <v>1.218872E-7</v>
      </c>
    </row>
    <row r="73" spans="1:101" ht="7.5" customHeight="1" x14ac:dyDescent="0.15">
      <c r="A73" s="37">
        <f t="shared" si="83"/>
        <v>0</v>
      </c>
      <c r="B73" s="37">
        <f t="shared" si="84"/>
        <v>1427</v>
      </c>
      <c r="C73" s="37"/>
    </row>
    <row r="74" spans="1:101" ht="7.5" customHeight="1" x14ac:dyDescent="0.15">
      <c r="A74" s="37"/>
      <c r="B74" s="37">
        <f>MAX(B42:B73)</f>
        <v>1427</v>
      </c>
      <c r="C74" s="40">
        <f>COUNT(D37:BBY37)</f>
        <v>1426</v>
      </c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8"/>
      <c r="AU74" s="48"/>
      <c r="AV74" s="48"/>
      <c r="AW74" s="48"/>
      <c r="AX74" s="49"/>
      <c r="AY74" s="49"/>
      <c r="AZ74" s="49"/>
      <c r="BA74" s="49"/>
      <c r="BB74" s="49"/>
      <c r="BC74" s="49"/>
      <c r="BD74" s="49"/>
      <c r="BE74" s="49"/>
      <c r="BF74" s="49"/>
      <c r="BG74" s="49"/>
      <c r="BH74" s="49"/>
      <c r="BI74" s="49"/>
      <c r="BJ74" s="49"/>
      <c r="BK74" s="49"/>
      <c r="BL74" s="49"/>
      <c r="BM74" s="49"/>
      <c r="BN74" s="49"/>
      <c r="BO74" s="49"/>
      <c r="BP74" s="49"/>
      <c r="BQ74" s="49"/>
      <c r="BR74" s="49"/>
      <c r="BS74" s="49"/>
      <c r="BT74" s="49"/>
      <c r="BU74" s="49"/>
      <c r="BV74" s="49"/>
      <c r="BW74" s="49"/>
      <c r="BX74" s="49"/>
      <c r="BY74" s="49"/>
      <c r="BZ74" s="49"/>
      <c r="CA74" s="49"/>
      <c r="CB74" s="49"/>
      <c r="CC74" s="49"/>
      <c r="CD74" s="49"/>
      <c r="CE74" s="49"/>
      <c r="CF74" s="49"/>
      <c r="CG74" s="49"/>
      <c r="CH74" s="49"/>
      <c r="CI74" s="49"/>
      <c r="CJ74" s="49"/>
      <c r="CK74" s="49"/>
      <c r="CL74" s="49"/>
      <c r="CM74" s="49"/>
      <c r="CN74" s="49"/>
      <c r="CO74" s="49"/>
      <c r="CP74" s="49"/>
      <c r="CQ74" s="49"/>
      <c r="CR74" s="49"/>
    </row>
    <row r="75" spans="1:101" ht="7.5" customHeight="1" x14ac:dyDescent="0.15"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8"/>
      <c r="AU75" s="48"/>
      <c r="AV75" s="48"/>
      <c r="AW75" s="48"/>
      <c r="AX75" s="49"/>
      <c r="AY75" s="49"/>
      <c r="AZ75" s="49"/>
      <c r="BA75" s="49"/>
      <c r="BB75" s="49"/>
      <c r="BC75" s="49"/>
      <c r="BD75" s="49"/>
      <c r="BE75" s="49"/>
      <c r="BF75" s="49"/>
      <c r="BG75" s="49"/>
      <c r="BH75" s="49"/>
      <c r="BI75" s="49"/>
      <c r="BJ75" s="49"/>
      <c r="BK75" s="49"/>
      <c r="BL75" s="49"/>
      <c r="BM75" s="49"/>
      <c r="BN75" s="49"/>
      <c r="BO75" s="49"/>
      <c r="BP75" s="49"/>
      <c r="BQ75" s="49"/>
      <c r="BR75" s="49"/>
      <c r="BS75" s="49"/>
      <c r="BT75" s="49"/>
      <c r="BU75" s="49"/>
      <c r="BV75" s="49"/>
      <c r="BW75" s="49"/>
      <c r="BX75" s="49"/>
      <c r="BY75" s="49"/>
      <c r="BZ75" s="49"/>
      <c r="CA75" s="49"/>
      <c r="CB75" s="49"/>
      <c r="CC75" s="49"/>
      <c r="CD75" s="49"/>
      <c r="CE75" s="49"/>
      <c r="CF75" s="49"/>
      <c r="CG75" s="49"/>
      <c r="CH75" s="49"/>
      <c r="CI75" s="49"/>
      <c r="CJ75" s="49"/>
      <c r="CK75" s="49"/>
      <c r="CL75" s="49"/>
      <c r="CM75" s="49"/>
      <c r="CN75" s="49"/>
      <c r="CO75" s="49"/>
      <c r="CP75" s="49"/>
      <c r="CQ75" s="49"/>
      <c r="CR75" s="49"/>
    </row>
    <row r="76" spans="1:101" ht="7.5" customHeight="1" x14ac:dyDescent="0.15"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8"/>
      <c r="AU76" s="48"/>
      <c r="AV76" s="48"/>
      <c r="AW76" s="48"/>
      <c r="AX76" s="49"/>
      <c r="AY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49"/>
      <c r="CB76" s="49"/>
      <c r="CC76" s="49"/>
      <c r="CD76" s="49"/>
      <c r="CE76" s="49"/>
      <c r="CF76" s="49"/>
      <c r="CG76" s="49"/>
      <c r="CH76" s="49"/>
      <c r="CI76" s="49"/>
      <c r="CJ76" s="49"/>
      <c r="CK76" s="49"/>
      <c r="CL76" s="49"/>
      <c r="CM76" s="49"/>
      <c r="CN76" s="49"/>
      <c r="CO76" s="49"/>
      <c r="CP76" s="49"/>
      <c r="CQ76" s="49"/>
      <c r="CR76" s="49"/>
    </row>
    <row r="77" spans="1:101" ht="7.5" customHeight="1" x14ac:dyDescent="0.15"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  <c r="AO77" s="48"/>
      <c r="AP77" s="48"/>
      <c r="AQ77" s="48"/>
      <c r="AR77" s="48"/>
      <c r="AS77" s="48"/>
      <c r="AT77" s="48"/>
      <c r="AU77" s="48"/>
      <c r="AV77" s="48"/>
      <c r="AW77" s="48"/>
      <c r="AX77" s="49"/>
      <c r="AY77" s="49"/>
      <c r="AZ77" s="49"/>
      <c r="BA77" s="49"/>
      <c r="BB77" s="49"/>
      <c r="BC77" s="49"/>
      <c r="BD77" s="49"/>
      <c r="BE77" s="49"/>
      <c r="BF77" s="49"/>
      <c r="BG77" s="49"/>
      <c r="BH77" s="49"/>
      <c r="BI77" s="49"/>
      <c r="BJ77" s="49"/>
      <c r="BK77" s="49"/>
      <c r="BL77" s="49"/>
      <c r="BM77" s="49"/>
      <c r="BN77" s="49"/>
      <c r="BO77" s="49"/>
      <c r="BP77" s="49"/>
      <c r="BQ77" s="49"/>
      <c r="BR77" s="49"/>
      <c r="BS77" s="49"/>
      <c r="BT77" s="49"/>
      <c r="BU77" s="49"/>
      <c r="BV77" s="49"/>
      <c r="BW77" s="49"/>
      <c r="BX77" s="49"/>
      <c r="BY77" s="49"/>
      <c r="BZ77" s="49"/>
      <c r="CA77" s="49"/>
      <c r="CB77" s="49"/>
      <c r="CC77" s="49"/>
      <c r="CD77" s="49"/>
      <c r="CE77" s="49"/>
      <c r="CF77" s="49"/>
      <c r="CG77" s="49"/>
      <c r="CH77" s="49"/>
      <c r="CI77" s="49"/>
      <c r="CJ77" s="49"/>
      <c r="CK77" s="49"/>
      <c r="CL77" s="49"/>
      <c r="CM77" s="49"/>
      <c r="CN77" s="49"/>
      <c r="CO77" s="49"/>
      <c r="CP77" s="49"/>
      <c r="CQ77" s="49"/>
      <c r="CR77" s="49"/>
    </row>
  </sheetData>
  <conditionalFormatting sqref="B40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{D2CAF171-E943-47D3-9F80-3E49F2434329}</x14:id>
        </ext>
      </extLst>
    </cfRule>
  </conditionalFormatting>
  <conditionalFormatting sqref="B2:C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{B41FE43F-197B-49F4-B750-0DC2E7A1CDC5}</x14:id>
        </ext>
      </extLst>
    </cfRule>
  </conditionalFormatting>
  <conditionalFormatting sqref="D4:AW3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4:CR3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42:CR7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42:CV72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W42:CW72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2CAF171-E943-47D3-9F80-3E49F243432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B40</xm:sqref>
        </x14:conditionalFormatting>
        <x14:conditionalFormatting xmlns:xm="http://schemas.microsoft.com/office/excel/2006/main">
          <x14:cfRule type="dataBar" id="{B41FE43F-197B-49F4-B750-0DC2E7A1CDC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B2:C2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BC5CC-92CF-4DF5-B0E5-A25D1BBF105A}">
  <sheetPr>
    <tabColor theme="7" tint="0.79998168889431442"/>
  </sheetPr>
  <dimension ref="B2:N27"/>
  <sheetViews>
    <sheetView zoomScale="130" zoomScaleNormal="130" workbookViewId="0">
      <selection activeCell="CZ4" sqref="CZ4"/>
    </sheetView>
  </sheetViews>
  <sheetFormatPr defaultRowHeight="15" x14ac:dyDescent="0.25"/>
  <cols>
    <col min="2" max="2" width="4.42578125" customWidth="1"/>
    <col min="3" max="5" width="9.140625" style="1"/>
    <col min="6" max="6" width="11.140625" style="1" customWidth="1"/>
    <col min="7" max="7" width="9.140625" style="1"/>
    <col min="8" max="8" width="12.7109375" style="1" customWidth="1"/>
    <col min="9" max="9" width="11.5703125" style="1" customWidth="1"/>
    <col min="10" max="14" width="9.140625" style="1"/>
  </cols>
  <sheetData>
    <row r="2" spans="2:11" ht="41.25" customHeight="1" x14ac:dyDescent="0.25">
      <c r="C2" s="44" t="s">
        <v>161</v>
      </c>
      <c r="D2" s="44" t="s">
        <v>162</v>
      </c>
      <c r="E2" s="44" t="s">
        <v>163</v>
      </c>
      <c r="F2" s="44" t="s">
        <v>164</v>
      </c>
      <c r="G2" s="44" t="s">
        <v>165</v>
      </c>
      <c r="H2" s="44" t="s">
        <v>166</v>
      </c>
      <c r="I2" s="45" t="s">
        <v>167</v>
      </c>
      <c r="J2" s="44" t="s">
        <v>168</v>
      </c>
      <c r="K2" s="44" t="s">
        <v>169</v>
      </c>
    </row>
    <row r="3" spans="2:11" x14ac:dyDescent="0.25">
      <c r="B3">
        <v>0</v>
      </c>
      <c r="C3">
        <v>14.739000000000001</v>
      </c>
      <c r="D3">
        <v>14739</v>
      </c>
      <c r="E3">
        <v>-14390</v>
      </c>
      <c r="F3">
        <v>14739</v>
      </c>
      <c r="G3" s="2">
        <v>-2.7674999999999999E-14</v>
      </c>
      <c r="H3">
        <v>0</v>
      </c>
      <c r="I3" s="46">
        <v>14390</v>
      </c>
      <c r="J3">
        <v>2.4</v>
      </c>
      <c r="K3">
        <v>2.4</v>
      </c>
    </row>
    <row r="4" spans="2:11" x14ac:dyDescent="0.25">
      <c r="B4">
        <v>1</v>
      </c>
      <c r="C4">
        <v>29.478999999999999</v>
      </c>
      <c r="D4">
        <v>29479</v>
      </c>
      <c r="E4">
        <v>-28643</v>
      </c>
      <c r="F4">
        <v>29479</v>
      </c>
      <c r="G4" s="2">
        <v>-1.2044299999999999E-12</v>
      </c>
      <c r="H4">
        <v>0</v>
      </c>
      <c r="I4" s="46">
        <v>28643</v>
      </c>
      <c r="J4">
        <v>2.88</v>
      </c>
      <c r="K4">
        <v>2.88</v>
      </c>
    </row>
    <row r="5" spans="2:11" x14ac:dyDescent="0.25">
      <c r="B5">
        <v>2</v>
      </c>
      <c r="C5">
        <v>44.218000000000004</v>
      </c>
      <c r="D5">
        <v>44218</v>
      </c>
      <c r="E5">
        <v>-42832</v>
      </c>
      <c r="F5">
        <v>44218</v>
      </c>
      <c r="G5" s="2">
        <v>-2.5648300000000001E-11</v>
      </c>
      <c r="H5">
        <v>0</v>
      </c>
      <c r="I5" s="46">
        <v>42832</v>
      </c>
      <c r="J5">
        <v>3.18</v>
      </c>
      <c r="K5">
        <v>3.18</v>
      </c>
    </row>
    <row r="6" spans="2:11" x14ac:dyDescent="0.25">
      <c r="B6">
        <v>3</v>
      </c>
      <c r="C6">
        <v>58.957999999999998</v>
      </c>
      <c r="D6">
        <v>58958</v>
      </c>
      <c r="E6">
        <v>-56985</v>
      </c>
      <c r="F6">
        <v>58958</v>
      </c>
      <c r="G6" s="2">
        <v>-3.5886499999999998E-10</v>
      </c>
      <c r="H6">
        <v>0</v>
      </c>
      <c r="I6" s="46">
        <v>56985</v>
      </c>
      <c r="J6">
        <v>3.4</v>
      </c>
      <c r="K6">
        <v>3.4</v>
      </c>
    </row>
    <row r="7" spans="2:11" x14ac:dyDescent="0.25">
      <c r="B7">
        <v>4</v>
      </c>
      <c r="C7">
        <v>73.697000000000003</v>
      </c>
      <c r="D7">
        <v>73697</v>
      </c>
      <c r="E7">
        <v>-71083</v>
      </c>
      <c r="F7">
        <v>73697</v>
      </c>
      <c r="G7" s="2">
        <v>-3.7273400000000001E-9</v>
      </c>
      <c r="H7">
        <v>0</v>
      </c>
      <c r="I7" s="46">
        <v>71083</v>
      </c>
      <c r="J7">
        <v>3.61</v>
      </c>
      <c r="K7">
        <v>3.61</v>
      </c>
    </row>
    <row r="8" spans="2:11" x14ac:dyDescent="0.25">
      <c r="B8">
        <v>5</v>
      </c>
      <c r="C8">
        <v>88.436000000000007</v>
      </c>
      <c r="D8">
        <v>88436</v>
      </c>
      <c r="E8">
        <v>-85231</v>
      </c>
      <c r="F8">
        <v>88436</v>
      </c>
      <c r="G8" s="2">
        <v>-3.0387699999999998E-8</v>
      </c>
      <c r="H8">
        <v>0</v>
      </c>
      <c r="I8" s="46">
        <v>85231</v>
      </c>
      <c r="J8">
        <v>3.69</v>
      </c>
      <c r="K8">
        <v>3.69</v>
      </c>
    </row>
    <row r="9" spans="2:11" x14ac:dyDescent="0.25">
      <c r="B9">
        <v>6</v>
      </c>
      <c r="C9">
        <v>103.18</v>
      </c>
      <c r="D9">
        <v>103178</v>
      </c>
      <c r="E9">
        <v>-99238</v>
      </c>
      <c r="F9">
        <v>103176</v>
      </c>
      <c r="G9" s="2">
        <v>-2.0440999999999999E-7</v>
      </c>
      <c r="H9">
        <v>0</v>
      </c>
      <c r="I9" s="46">
        <v>99235</v>
      </c>
      <c r="J9">
        <v>3.89</v>
      </c>
      <c r="K9">
        <v>3.89</v>
      </c>
    </row>
    <row r="10" spans="2:11" x14ac:dyDescent="0.25">
      <c r="B10">
        <v>7</v>
      </c>
      <c r="C10">
        <v>117.92</v>
      </c>
      <c r="D10">
        <v>117917</v>
      </c>
      <c r="E10">
        <v>-113471</v>
      </c>
      <c r="F10">
        <v>117915</v>
      </c>
      <c r="G10" s="2">
        <v>-1.1638E-6</v>
      </c>
      <c r="H10">
        <v>0</v>
      </c>
      <c r="I10" s="46">
        <v>113469</v>
      </c>
      <c r="J10">
        <v>3.84</v>
      </c>
      <c r="K10">
        <v>3.84</v>
      </c>
    </row>
    <row r="11" spans="2:11" x14ac:dyDescent="0.25">
      <c r="B11">
        <v>8</v>
      </c>
      <c r="C11">
        <v>132.65</v>
      </c>
      <c r="D11">
        <v>132700</v>
      </c>
      <c r="E11">
        <v>-127358</v>
      </c>
      <c r="F11">
        <v>132655</v>
      </c>
      <c r="G11" s="2">
        <v>-5.6800900000000002E-6</v>
      </c>
      <c r="H11">
        <v>0</v>
      </c>
      <c r="I11" s="46">
        <v>127313</v>
      </c>
      <c r="J11">
        <v>4.1100000000000003</v>
      </c>
      <c r="K11">
        <v>4.1100000000000003</v>
      </c>
    </row>
    <row r="12" spans="2:11" x14ac:dyDescent="0.25">
      <c r="B12">
        <v>9</v>
      </c>
      <c r="C12">
        <v>147.38999999999999</v>
      </c>
      <c r="D12">
        <v>147439</v>
      </c>
      <c r="E12">
        <v>-141821</v>
      </c>
      <c r="F12">
        <v>147394</v>
      </c>
      <c r="G12" s="2">
        <v>-2.5112600000000001E-5</v>
      </c>
      <c r="H12">
        <v>0</v>
      </c>
      <c r="I12" s="46">
        <v>141775</v>
      </c>
      <c r="J12">
        <v>3.88</v>
      </c>
      <c r="K12">
        <v>3.89</v>
      </c>
    </row>
    <row r="13" spans="2:11" x14ac:dyDescent="0.25">
      <c r="B13">
        <v>10</v>
      </c>
      <c r="C13">
        <v>162.13</v>
      </c>
      <c r="D13">
        <v>162323</v>
      </c>
      <c r="E13">
        <v>-158180</v>
      </c>
      <c r="F13">
        <v>162134</v>
      </c>
      <c r="G13" s="2">
        <v>-9.7485900000000001E-5</v>
      </c>
      <c r="H13">
        <v>0</v>
      </c>
      <c r="I13" s="46">
        <v>157990</v>
      </c>
      <c r="J13">
        <v>2.59</v>
      </c>
      <c r="K13">
        <v>2.59</v>
      </c>
    </row>
    <row r="14" spans="2:11" x14ac:dyDescent="0.25">
      <c r="B14">
        <v>11</v>
      </c>
      <c r="C14">
        <v>176.87</v>
      </c>
      <c r="D14">
        <v>177465</v>
      </c>
      <c r="E14">
        <v>-175191</v>
      </c>
      <c r="F14">
        <v>176873</v>
      </c>
      <c r="G14">
        <v>-3.4325099999999998E-4</v>
      </c>
      <c r="H14">
        <v>0</v>
      </c>
      <c r="I14" s="46">
        <v>174599</v>
      </c>
      <c r="J14">
        <v>1.29</v>
      </c>
      <c r="K14">
        <v>1.29</v>
      </c>
    </row>
    <row r="15" spans="2:11" x14ac:dyDescent="0.25">
      <c r="B15">
        <v>12</v>
      </c>
      <c r="C15">
        <v>191.61</v>
      </c>
      <c r="D15">
        <v>192608</v>
      </c>
      <c r="E15">
        <v>-191212</v>
      </c>
      <c r="F15">
        <v>191612</v>
      </c>
      <c r="G15">
        <v>-1.1067200000000001E-3</v>
      </c>
      <c r="H15">
        <v>0</v>
      </c>
      <c r="I15" s="46">
        <v>190216</v>
      </c>
      <c r="J15">
        <v>0.72799999999999998</v>
      </c>
      <c r="K15">
        <v>0.73199999999999998</v>
      </c>
    </row>
    <row r="16" spans="2:11" x14ac:dyDescent="0.25">
      <c r="B16">
        <v>13</v>
      </c>
      <c r="C16">
        <v>206.35</v>
      </c>
      <c r="D16">
        <v>207360</v>
      </c>
      <c r="E16">
        <v>-207201</v>
      </c>
      <c r="F16">
        <v>206352</v>
      </c>
      <c r="G16">
        <v>-3.2788600000000002E-3</v>
      </c>
      <c r="H16">
        <v>0</v>
      </c>
      <c r="I16" s="46">
        <v>206192</v>
      </c>
      <c r="J16">
        <v>7.7079999999999996E-2</v>
      </c>
      <c r="K16">
        <v>7.7490000000000003E-2</v>
      </c>
    </row>
    <row r="17" spans="2:13" x14ac:dyDescent="0.25">
      <c r="B17">
        <v>14</v>
      </c>
      <c r="C17">
        <v>221.09</v>
      </c>
      <c r="D17">
        <v>223230</v>
      </c>
      <c r="E17">
        <v>-221623</v>
      </c>
      <c r="F17">
        <v>221091</v>
      </c>
      <c r="G17">
        <v>-9.0527999999999997E-3</v>
      </c>
      <c r="H17">
        <v>0</v>
      </c>
      <c r="I17" s="46">
        <v>219484</v>
      </c>
      <c r="J17">
        <v>0.72299999999999998</v>
      </c>
      <c r="K17">
        <v>0.73</v>
      </c>
    </row>
    <row r="18" spans="2:13" x14ac:dyDescent="0.25">
      <c r="B18">
        <v>15</v>
      </c>
      <c r="C18">
        <v>235.83</v>
      </c>
      <c r="D18">
        <v>238023</v>
      </c>
      <c r="E18">
        <v>-236588</v>
      </c>
      <c r="F18">
        <v>235831</v>
      </c>
      <c r="G18">
        <v>-2.32546E-2</v>
      </c>
      <c r="H18">
        <v>0</v>
      </c>
      <c r="I18" s="46">
        <v>234395</v>
      </c>
      <c r="J18">
        <v>0.60499999999999998</v>
      </c>
      <c r="K18">
        <v>0.61099999999999999</v>
      </c>
    </row>
    <row r="19" spans="2:13" x14ac:dyDescent="0.25">
      <c r="B19">
        <v>16</v>
      </c>
      <c r="C19">
        <v>250.57</v>
      </c>
      <c r="D19">
        <v>253864</v>
      </c>
      <c r="E19">
        <v>-249892</v>
      </c>
      <c r="F19">
        <v>250570</v>
      </c>
      <c r="G19">
        <v>-5.6030999999999997E-2</v>
      </c>
      <c r="H19">
        <v>0</v>
      </c>
      <c r="I19" s="46">
        <v>246598</v>
      </c>
      <c r="J19">
        <v>1.58</v>
      </c>
      <c r="K19">
        <v>1.6</v>
      </c>
    </row>
    <row r="20" spans="2:13" x14ac:dyDescent="0.25">
      <c r="B20">
        <v>17</v>
      </c>
      <c r="C20">
        <v>265.31</v>
      </c>
      <c r="D20">
        <v>270141</v>
      </c>
      <c r="E20">
        <v>-262481</v>
      </c>
      <c r="F20">
        <v>265309</v>
      </c>
      <c r="G20">
        <v>-0.12740000000000001</v>
      </c>
      <c r="H20">
        <v>0</v>
      </c>
      <c r="I20" s="46">
        <v>257649</v>
      </c>
      <c r="J20">
        <v>2.88</v>
      </c>
      <c r="K20">
        <v>2.93</v>
      </c>
    </row>
    <row r="21" spans="2:13" x14ac:dyDescent="0.25">
      <c r="B21">
        <v>18</v>
      </c>
      <c r="C21">
        <v>280.05</v>
      </c>
      <c r="D21">
        <v>284933</v>
      </c>
      <c r="E21">
        <v>-276990</v>
      </c>
      <c r="F21">
        <v>280049</v>
      </c>
      <c r="G21">
        <v>-0.27511000000000002</v>
      </c>
      <c r="H21">
        <v>0</v>
      </c>
      <c r="I21" s="46">
        <v>272106</v>
      </c>
      <c r="J21">
        <v>2.83</v>
      </c>
      <c r="K21">
        <v>2.88</v>
      </c>
    </row>
    <row r="22" spans="2:13" x14ac:dyDescent="0.25">
      <c r="B22">
        <v>19</v>
      </c>
      <c r="C22">
        <v>294.79000000000002</v>
      </c>
      <c r="D22">
        <v>299866</v>
      </c>
      <c r="E22">
        <v>-291440</v>
      </c>
      <c r="F22">
        <v>294788</v>
      </c>
      <c r="G22">
        <v>-0.56799999999999995</v>
      </c>
      <c r="H22">
        <v>0</v>
      </c>
      <c r="I22" s="46">
        <v>286362</v>
      </c>
      <c r="J22">
        <v>2.85</v>
      </c>
      <c r="K22">
        <v>2.9</v>
      </c>
    </row>
    <row r="23" spans="2:13" x14ac:dyDescent="0.25">
      <c r="B23">
        <v>20</v>
      </c>
      <c r="C23">
        <v>309.52999999999997</v>
      </c>
      <c r="D23">
        <v>315086</v>
      </c>
      <c r="E23">
        <v>-306112</v>
      </c>
      <c r="F23">
        <v>309528</v>
      </c>
      <c r="G23">
        <v>-1.1161000000000001</v>
      </c>
      <c r="H23">
        <v>0</v>
      </c>
      <c r="I23" s="46">
        <v>300553</v>
      </c>
      <c r="J23">
        <v>2.89</v>
      </c>
      <c r="K23">
        <v>2.94</v>
      </c>
    </row>
    <row r="24" spans="2:13" x14ac:dyDescent="0.25">
      <c r="B24">
        <v>21</v>
      </c>
      <c r="C24">
        <v>324.27</v>
      </c>
      <c r="D24">
        <v>330062</v>
      </c>
      <c r="E24">
        <v>-320282</v>
      </c>
      <c r="F24">
        <v>324267</v>
      </c>
      <c r="G24">
        <v>-2.1032000000000002</v>
      </c>
      <c r="H24">
        <v>0</v>
      </c>
      <c r="I24" s="46">
        <v>314485</v>
      </c>
      <c r="J24">
        <v>3.01</v>
      </c>
      <c r="K24">
        <v>3.06</v>
      </c>
    </row>
    <row r="25" spans="2:13" x14ac:dyDescent="0.25">
      <c r="B25">
        <v>22</v>
      </c>
      <c r="C25">
        <v>339.01</v>
      </c>
      <c r="D25">
        <v>344986</v>
      </c>
      <c r="E25">
        <v>-334677</v>
      </c>
      <c r="F25">
        <v>339006</v>
      </c>
      <c r="G25">
        <v>-3.7875000000000001</v>
      </c>
      <c r="H25">
        <v>0</v>
      </c>
      <c r="I25" s="46">
        <v>328693</v>
      </c>
      <c r="J25">
        <v>3.03</v>
      </c>
      <c r="K25">
        <v>3.09</v>
      </c>
    </row>
    <row r="26" spans="2:13" x14ac:dyDescent="0.25">
      <c r="B26">
        <v>23</v>
      </c>
      <c r="C26">
        <v>353.75</v>
      </c>
      <c r="D26">
        <v>359980</v>
      </c>
      <c r="E26">
        <v>-348964</v>
      </c>
      <c r="F26">
        <v>353746</v>
      </c>
      <c r="G26">
        <v>-6.5991999999999997</v>
      </c>
      <c r="H26">
        <v>0</v>
      </c>
      <c r="I26" s="46">
        <v>342723</v>
      </c>
      <c r="J26">
        <v>3.11</v>
      </c>
      <c r="K26">
        <v>3.16</v>
      </c>
    </row>
    <row r="27" spans="2:13" x14ac:dyDescent="0.25">
      <c r="B27">
        <v>24</v>
      </c>
      <c r="C27">
        <v>365</v>
      </c>
      <c r="D27">
        <v>374603</v>
      </c>
      <c r="E27">
        <v>-363460</v>
      </c>
      <c r="F27">
        <v>365000</v>
      </c>
      <c r="G27">
        <v>-9.6641999999999992</v>
      </c>
      <c r="H27">
        <v>0</v>
      </c>
      <c r="I27" s="46">
        <v>353847</v>
      </c>
      <c r="J27">
        <v>3.02</v>
      </c>
      <c r="K27">
        <v>3.1</v>
      </c>
      <c r="M27" s="1" t="s">
        <v>170</v>
      </c>
    </row>
  </sheetData>
  <conditionalFormatting sqref="B3:B2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9BDD6-755B-46E9-B56C-347ED1457D93}">
  <sheetPr>
    <tabColor rgb="FF00B0F0"/>
  </sheetPr>
  <dimension ref="A1:AS362"/>
  <sheetViews>
    <sheetView workbookViewId="0">
      <selection activeCell="S4" sqref="S4:S9"/>
    </sheetView>
  </sheetViews>
  <sheetFormatPr defaultRowHeight="12" customHeight="1" x14ac:dyDescent="0.25"/>
  <cols>
    <col min="1" max="1" width="3.140625" style="254" customWidth="1"/>
    <col min="2" max="2" width="4.28515625" style="66" customWidth="1"/>
    <col min="3" max="3" width="22.42578125" bestFit="1" customWidth="1"/>
    <col min="4" max="4" width="12" style="66" customWidth="1"/>
    <col min="5" max="5" width="3.140625" style="254" customWidth="1"/>
    <col min="6" max="6" width="4.28515625" style="66" customWidth="1"/>
    <col min="7" max="7" width="22.42578125" bestFit="1" customWidth="1"/>
    <col min="8" max="8" width="12" style="66" customWidth="1"/>
    <col min="10" max="10" width="5.7109375" style="202" customWidth="1"/>
    <col min="11" max="13" width="9" customWidth="1"/>
    <col min="14" max="14" width="3.7109375" customWidth="1"/>
    <col min="15" max="15" width="14" style="66" customWidth="1"/>
    <col min="16" max="16" width="2.42578125" style="209" customWidth="1"/>
    <col min="17" max="17" width="8.7109375" style="209" customWidth="1"/>
    <col min="18" max="18" width="5.28515625" style="1" customWidth="1"/>
    <col min="19" max="19" width="4.5703125" style="1" customWidth="1"/>
    <col min="20" max="20" width="6.5703125" style="1" customWidth="1"/>
    <col min="21" max="21" width="11.140625" style="254" customWidth="1"/>
    <col min="22" max="22" width="3.28515625" style="254" customWidth="1"/>
    <col min="23" max="23" width="2.5703125" customWidth="1"/>
    <col min="24" max="24" width="3.42578125" style="202" customWidth="1"/>
    <col min="25" max="25" width="8.28515625" style="66" customWidth="1"/>
    <col min="26" max="26" width="3.140625" customWidth="1"/>
    <col min="27" max="28" width="3.42578125" style="66" customWidth="1"/>
    <col min="29" max="29" width="25.42578125" customWidth="1"/>
    <col min="30" max="45" width="12.85546875" style="202" customWidth="1"/>
  </cols>
  <sheetData>
    <row r="1" spans="1:45" ht="25.5" customHeight="1" x14ac:dyDescent="0.25">
      <c r="A1" s="203"/>
      <c r="B1" s="264">
        <v>2</v>
      </c>
      <c r="C1" s="264">
        <v>3</v>
      </c>
      <c r="D1" s="264">
        <v>1</v>
      </c>
      <c r="E1" s="203"/>
      <c r="F1" s="222">
        <f>COUNT(Table4[B])</f>
        <v>260</v>
      </c>
      <c r="G1" s="221"/>
      <c r="H1" s="222"/>
      <c r="I1" s="224" t="str">
        <f>IF(I2=0,"ok","err")</f>
        <v>ok</v>
      </c>
      <c r="J1" s="50"/>
      <c r="K1" s="257" t="s">
        <v>293</v>
      </c>
      <c r="L1" s="210" t="s">
        <v>280</v>
      </c>
      <c r="M1" s="210" t="s">
        <v>280</v>
      </c>
      <c r="N1" s="207"/>
      <c r="O1" s="207"/>
      <c r="P1" s="82"/>
      <c r="Q1" s="82"/>
      <c r="R1" s="82"/>
      <c r="S1" s="203"/>
      <c r="T1" s="203"/>
      <c r="U1" s="12"/>
      <c r="V1" s="226"/>
      <c r="W1" s="218"/>
      <c r="X1" s="211"/>
      <c r="Y1" s="212"/>
      <c r="Z1" s="212"/>
      <c r="AA1" s="211"/>
      <c r="AB1" s="211"/>
      <c r="AC1" s="211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</row>
    <row r="2" spans="1:45" ht="25.5" customHeight="1" x14ac:dyDescent="0.25">
      <c r="A2" s="210"/>
      <c r="B2" s="222">
        <f>MAX(____IN_____!B15:B313)</f>
        <v>287</v>
      </c>
      <c r="C2" s="238" t="str">
        <f>INDEX(____IN_____!C15:C315,B2,1)</f>
        <v>sfr_spd</v>
      </c>
      <c r="D2" s="223" t="s">
        <v>344</v>
      </c>
      <c r="E2" s="210"/>
      <c r="F2" s="240" t="s">
        <v>388</v>
      </c>
      <c r="G2" s="227" t="str">
        <f>IF(I2&lt;&gt;0,MATCH(I2,Table4[[#All],[C]],0),"order")</f>
        <v>order</v>
      </c>
      <c r="H2" s="227"/>
      <c r="I2" s="222">
        <f>MAX(Table4[___])</f>
        <v>0</v>
      </c>
      <c r="J2" s="50"/>
      <c r="K2" s="223" t="s">
        <v>280</v>
      </c>
      <c r="L2" s="224" t="s">
        <v>301</v>
      </c>
      <c r="M2" s="224" t="s">
        <v>301</v>
      </c>
      <c r="N2" s="208"/>
      <c r="O2" s="208">
        <f>MAX(O4:O200)</f>
        <v>6</v>
      </c>
      <c r="P2" s="266"/>
      <c r="Q2" s="266"/>
      <c r="R2" s="267" t="s">
        <v>280</v>
      </c>
      <c r="S2" s="268" t="s">
        <v>280</v>
      </c>
      <c r="T2" s="210"/>
      <c r="U2" s="12"/>
      <c r="V2" s="226"/>
      <c r="W2" s="218"/>
      <c r="X2" s="211"/>
      <c r="Y2" s="212"/>
      <c r="Z2" s="212"/>
      <c r="AA2" s="214" t="str">
        <f>S2</f>
        <v>↑</v>
      </c>
      <c r="AB2" s="214"/>
      <c r="AC2" s="214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</row>
    <row r="3" spans="1:45" ht="16.5" customHeight="1" x14ac:dyDescent="0.25">
      <c r="A3" s="255"/>
      <c r="B3" s="222" t="s">
        <v>2</v>
      </c>
      <c r="C3" s="222" t="s">
        <v>2</v>
      </c>
      <c r="D3" s="223" t="s">
        <v>389</v>
      </c>
      <c r="E3" s="255"/>
      <c r="F3" s="398" t="s">
        <v>132</v>
      </c>
      <c r="G3" s="398" t="s">
        <v>733</v>
      </c>
      <c r="H3" s="398" t="s">
        <v>734</v>
      </c>
      <c r="I3" s="398" t="s">
        <v>894</v>
      </c>
      <c r="J3" s="50"/>
      <c r="K3" s="257" t="s">
        <v>458</v>
      </c>
      <c r="L3" s="238" t="s">
        <v>842</v>
      </c>
      <c r="M3" s="222"/>
      <c r="N3" s="208"/>
      <c r="O3" s="208">
        <v>0</v>
      </c>
      <c r="P3" s="225">
        <f>ROW()</f>
        <v>3</v>
      </c>
      <c r="Q3" s="82"/>
      <c r="R3" s="269" t="s">
        <v>458</v>
      </c>
      <c r="S3" s="270" t="s">
        <v>302</v>
      </c>
      <c r="T3" s="210"/>
      <c r="U3" s="12"/>
      <c r="V3" s="226"/>
      <c r="W3" s="219"/>
      <c r="X3" s="211"/>
      <c r="Y3" s="212"/>
      <c r="Z3" s="212"/>
      <c r="AA3" s="214"/>
      <c r="AB3" s="214"/>
      <c r="AC3" s="214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</row>
    <row r="4" spans="1:45" ht="12" customHeight="1" x14ac:dyDescent="0.25">
      <c r="A4" s="256"/>
      <c r="B4" s="204">
        <f>____IN_____!B15</f>
        <v>1</v>
      </c>
      <c r="C4" s="205" t="str">
        <f>____IN_____!C15</f>
        <v>dispersivity</v>
      </c>
      <c r="D4" s="204" t="str">
        <f>____IN_____!D15</f>
        <v>α</v>
      </c>
      <c r="E4" s="207"/>
      <c r="F4" s="212">
        <v>1</v>
      </c>
      <c r="G4" s="215" t="s">
        <v>24</v>
      </c>
      <c r="H4" s="212" t="s">
        <v>183</v>
      </c>
      <c r="I4" s="216" t="str">
        <f>IF(Table4[[#This Row],[B]]=F3,1,"")</f>
        <v/>
      </c>
      <c r="J4" s="50"/>
      <c r="K4" s="253"/>
      <c r="L4" s="271" t="s">
        <v>915</v>
      </c>
      <c r="M4" s="261">
        <v>1</v>
      </c>
      <c r="N4" s="207" t="str">
        <f>IF(L4="","",IF(K4="","",IF(ISNUMBER(MATCH(K4,Table4[D],0)),0,MAX(N$3:N3)+1)))</f>
        <v/>
      </c>
      <c r="O4" s="207">
        <f>IF(L4="","",IF(ISNUMBER(N4),0,IF(ISNUMBER(MATCH(L4,Table4[C],0)),0,MAX(O$3:O3)+1)))</f>
        <v>1</v>
      </c>
      <c r="P4" s="82">
        <f t="shared" ref="P4:P67" si="0">IF(ROW()-$P$3&lt;=$O$2,ROW()-$P$3,"")</f>
        <v>1</v>
      </c>
      <c r="Q4" s="82"/>
      <c r="R4" s="253"/>
      <c r="S4" s="256" t="str">
        <f>IF(ISNUMBER(P4),INDEX($L$4:$L$200,MATCH(P4,$O$4:$O$200,0),1),"")</f>
        <v>jcol_sfr</v>
      </c>
      <c r="T4" s="210"/>
      <c r="U4" s="12"/>
      <c r="V4" s="226" t="str">
        <f t="shared" ref="V4:V35" si="1">L4</f>
        <v>jcol_sfr</v>
      </c>
      <c r="W4" s="218">
        <f t="shared" ref="W4:W35" si="2">M4</f>
        <v>1</v>
      </c>
      <c r="X4" s="211"/>
      <c r="Y4" s="212" t="str">
        <f t="shared" ref="Y4:Y35" si="3">IF(ISNUMBER(O4),";","")</f>
        <v>;</v>
      </c>
      <c r="Z4" s="212"/>
      <c r="AA4" s="211" t="str">
        <f>IF(V4=0,"",_xlfn.CONCAT(V4," = ",W4," ;  "))</f>
        <v xml:space="preserve">jcol_sfr = 1 ;  </v>
      </c>
      <c r="AB4" s="211"/>
      <c r="AC4" s="211"/>
      <c r="AD4" s="204">
        <v>1</v>
      </c>
      <c r="AE4" s="205" t="s">
        <v>24</v>
      </c>
      <c r="AF4" s="204" t="s">
        <v>183</v>
      </c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</row>
    <row r="5" spans="1:45" ht="12" customHeight="1" x14ac:dyDescent="0.25">
      <c r="A5" s="256"/>
      <c r="B5" s="204">
        <f>____IN_____!B16</f>
        <v>2</v>
      </c>
      <c r="C5" s="205" t="str">
        <f>____IN_____!C16</f>
        <v>retardation</v>
      </c>
      <c r="D5" s="204" t="str">
        <f>____IN_____!D16</f>
        <v>R</v>
      </c>
      <c r="E5" s="207"/>
      <c r="F5" s="212">
        <v>2</v>
      </c>
      <c r="G5" s="215" t="s">
        <v>58</v>
      </c>
      <c r="H5" s="212" t="s">
        <v>184</v>
      </c>
      <c r="I5" s="216" t="str">
        <f>IF(Table4[[#This Row],[B]]=F4,1,"")</f>
        <v/>
      </c>
      <c r="J5" s="50"/>
      <c r="K5" s="253"/>
      <c r="L5" s="271" t="s">
        <v>437</v>
      </c>
      <c r="M5" s="261">
        <v>1</v>
      </c>
      <c r="N5" s="207" t="str">
        <f>IF(L5="","",IF(K5="","",IF(ISNUMBER(MATCH(K5,Table4[D],0)),0,MAX(N$3:N4)+1)))</f>
        <v/>
      </c>
      <c r="O5" s="207">
        <f>IF(L5="","",IF(ISNUMBER(N5),0,IF(ISNUMBER(MATCH(L5,Table4[C],0)),0,MAX(O$3:O4)+1)))</f>
        <v>0</v>
      </c>
      <c r="P5" s="82">
        <f t="shared" si="0"/>
        <v>2</v>
      </c>
      <c r="Q5" s="82"/>
      <c r="R5" s="253"/>
      <c r="S5" s="256" t="str">
        <f t="shared" ref="S5:S68" si="4">IF(ISNUMBER(P5),INDEX($L$4:$L$200,MATCH(P5,$O$4:$O$200,0),1),"")</f>
        <v>leakance</v>
      </c>
      <c r="T5" s="210"/>
      <c r="U5" s="12"/>
      <c r="V5" s="226" t="str">
        <f t="shared" si="1"/>
        <v>slope</v>
      </c>
      <c r="W5" s="218">
        <f t="shared" si="2"/>
        <v>1</v>
      </c>
      <c r="X5" s="213"/>
      <c r="Y5" s="212" t="str">
        <f t="shared" si="3"/>
        <v>;</v>
      </c>
      <c r="Z5" s="212"/>
      <c r="AA5" s="211" t="str">
        <f t="shared" ref="AA5:AA68" si="5">IF(V5=0,"",_xlfn.CONCAT(V5," = ",W5," ;  "))</f>
        <v xml:space="preserve">slope = 1 ;  </v>
      </c>
      <c r="AB5" s="211"/>
      <c r="AC5" s="211"/>
      <c r="AD5" s="204">
        <v>2</v>
      </c>
      <c r="AE5" s="205" t="s">
        <v>58</v>
      </c>
      <c r="AF5" s="204" t="s">
        <v>184</v>
      </c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</row>
    <row r="6" spans="1:45" ht="12" customHeight="1" x14ac:dyDescent="0.25">
      <c r="A6" s="256"/>
      <c r="B6" s="204">
        <f>____IN_____!B17</f>
        <v>3</v>
      </c>
      <c r="C6" s="205" t="str">
        <f>____IN_____!C17</f>
        <v>prsity</v>
      </c>
      <c r="D6" s="204" t="str">
        <f>____IN_____!D17</f>
        <v>θ</v>
      </c>
      <c r="E6" s="207"/>
      <c r="F6" s="212">
        <v>3</v>
      </c>
      <c r="G6" s="215" t="s">
        <v>30</v>
      </c>
      <c r="H6" s="212" t="s">
        <v>80</v>
      </c>
      <c r="I6" s="216" t="str">
        <f>IF(Table4[[#This Row],[B]]=F5,1,"")</f>
        <v/>
      </c>
      <c r="J6" s="50"/>
      <c r="K6" s="253"/>
      <c r="L6" s="271" t="s">
        <v>916</v>
      </c>
      <c r="M6" s="261"/>
      <c r="N6" s="207" t="str">
        <f>IF(L6="","",IF(K6="","",IF(ISNUMBER(MATCH(K6,Table4[D],0)),0,MAX(N$3:N5)+1)))</f>
        <v/>
      </c>
      <c r="O6" s="207">
        <f>IF(L6="","",IF(ISNUMBER(N6),0,IF(ISNUMBER(MATCH(L6,Table4[C],0)),0,MAX(O$3:O5)+1)))</f>
        <v>2</v>
      </c>
      <c r="P6" s="82">
        <f t="shared" si="0"/>
        <v>3</v>
      </c>
      <c r="Q6" s="82"/>
      <c r="R6" s="253"/>
      <c r="S6" s="256" t="str">
        <f t="shared" si="4"/>
        <v>nconn</v>
      </c>
      <c r="T6" s="210"/>
      <c r="U6" s="12"/>
      <c r="V6" s="226" t="str">
        <f t="shared" si="1"/>
        <v>leakance</v>
      </c>
      <c r="W6" s="218">
        <f t="shared" si="2"/>
        <v>0</v>
      </c>
      <c r="X6" s="213"/>
      <c r="Y6" s="212" t="str">
        <f t="shared" si="3"/>
        <v>;</v>
      </c>
      <c r="Z6" s="212"/>
      <c r="AA6" s="211" t="str">
        <f t="shared" si="5"/>
        <v xml:space="preserve">leakance = 0 ;  </v>
      </c>
      <c r="AB6" s="211"/>
      <c r="AC6" s="211"/>
      <c r="AD6" s="204">
        <v>3</v>
      </c>
      <c r="AE6" s="205" t="s">
        <v>30</v>
      </c>
      <c r="AF6" s="204" t="s">
        <v>80</v>
      </c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</row>
    <row r="7" spans="1:45" ht="12" customHeight="1" x14ac:dyDescent="0.25">
      <c r="A7" s="256"/>
      <c r="B7" s="204">
        <f>____IN_____!B18</f>
        <v>4</v>
      </c>
      <c r="C7" s="205" t="str">
        <f>____IN_____!C18</f>
        <v>source_concentration</v>
      </c>
      <c r="D7" s="204" t="str">
        <f>____IN_____!D18</f>
        <v>C0</v>
      </c>
      <c r="E7" s="207"/>
      <c r="F7" s="212">
        <v>4</v>
      </c>
      <c r="G7" s="215" t="s">
        <v>51</v>
      </c>
      <c r="H7" s="212" t="s">
        <v>128</v>
      </c>
      <c r="I7" s="216" t="str">
        <f>IF(Table4[[#This Row],[B]]=F6,1,"")</f>
        <v/>
      </c>
      <c r="J7" s="50"/>
      <c r="K7" s="253"/>
      <c r="L7" s="271" t="s">
        <v>438</v>
      </c>
      <c r="M7" s="261"/>
      <c r="N7" s="207" t="str">
        <f>IF(L7="","",IF(K7="","",IF(ISNUMBER(MATCH(K7,Table4[D],0)),0,MAX(N$3:N6)+1)))</f>
        <v/>
      </c>
      <c r="O7" s="207">
        <f>IF(L7="","",IF(ISNUMBER(N7),0,IF(ISNUMBER(MATCH(L7,Table4[C],0)),0,MAX(O$3:O6)+1)))</f>
        <v>0</v>
      </c>
      <c r="P7" s="82">
        <f t="shared" si="0"/>
        <v>4</v>
      </c>
      <c r="Q7" s="82"/>
      <c r="R7" s="253"/>
      <c r="S7" s="256" t="str">
        <f t="shared" si="4"/>
        <v>sfr_conn</v>
      </c>
      <c r="T7" s="210"/>
      <c r="U7" s="12"/>
      <c r="V7" s="226" t="str">
        <f t="shared" si="1"/>
        <v>roughness</v>
      </c>
      <c r="W7" s="218">
        <f t="shared" si="2"/>
        <v>0</v>
      </c>
      <c r="X7" s="213"/>
      <c r="Y7" s="212" t="str">
        <f t="shared" si="3"/>
        <v>;</v>
      </c>
      <c r="Z7" s="212"/>
      <c r="AA7" s="211" t="str">
        <f t="shared" si="5"/>
        <v xml:space="preserve">roughness = 0 ;  </v>
      </c>
      <c r="AB7" s="211"/>
      <c r="AC7" s="211"/>
      <c r="AD7" s="204">
        <v>4</v>
      </c>
      <c r="AE7" s="205" t="s">
        <v>51</v>
      </c>
      <c r="AF7" s="204" t="s">
        <v>128</v>
      </c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</row>
    <row r="8" spans="1:45" ht="12" customHeight="1" x14ac:dyDescent="0.25">
      <c r="A8" s="256"/>
      <c r="B8" s="204">
        <f>____IN_____!B19</f>
        <v>5</v>
      </c>
      <c r="C8" s="205" t="str">
        <f>____IN_____!C19</f>
        <v>rhob</v>
      </c>
      <c r="D8" s="204" t="str">
        <f>____IN_____!D19</f>
        <v>Bulk_D.ρb</v>
      </c>
      <c r="E8" s="207"/>
      <c r="F8" s="212">
        <v>5</v>
      </c>
      <c r="G8" s="215" t="s">
        <v>41</v>
      </c>
      <c r="H8" s="212" t="s">
        <v>596</v>
      </c>
      <c r="I8" s="216" t="str">
        <f>IF(Table4[[#This Row],[B]]=F7,1,"")</f>
        <v/>
      </c>
      <c r="J8" s="50"/>
      <c r="K8" s="253"/>
      <c r="L8" s="271" t="s">
        <v>917</v>
      </c>
      <c r="M8" s="261"/>
      <c r="N8" s="207" t="str">
        <f>IF(L8="","",IF(K8="","",IF(ISNUMBER(MATCH(K8,Table4[D],0)),0,MAX(N$3:N7)+1)))</f>
        <v/>
      </c>
      <c r="O8" s="207">
        <f>IF(L8="","",IF(ISNUMBER(N8),0,IF(ISNUMBER(MATCH(L8,Table4[C],0)),0,MAX(O$3:O7)+1)))</f>
        <v>3</v>
      </c>
      <c r="P8" s="82">
        <f t="shared" si="0"/>
        <v>5</v>
      </c>
      <c r="Q8" s="82"/>
      <c r="R8" s="253"/>
      <c r="S8" s="256" t="str">
        <f t="shared" si="4"/>
        <v>stage</v>
      </c>
      <c r="T8" s="210"/>
      <c r="U8" s="12"/>
      <c r="V8" s="226" t="str">
        <f t="shared" si="1"/>
        <v>nconn</v>
      </c>
      <c r="W8" s="218">
        <f t="shared" si="2"/>
        <v>0</v>
      </c>
      <c r="X8" s="213"/>
      <c r="Y8" s="212" t="str">
        <f t="shared" si="3"/>
        <v>;</v>
      </c>
      <c r="Z8" s="212"/>
      <c r="AA8" s="211" t="str">
        <f t="shared" si="5"/>
        <v xml:space="preserve">nconn = 0 ;  </v>
      </c>
      <c r="AB8" s="211"/>
      <c r="AC8" s="211"/>
      <c r="AD8" s="204">
        <v>5</v>
      </c>
      <c r="AE8" s="205" t="s">
        <v>41</v>
      </c>
      <c r="AF8" s="204" t="s">
        <v>596</v>
      </c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</row>
    <row r="9" spans="1:45" ht="12" customHeight="1" x14ac:dyDescent="0.25">
      <c r="A9" s="256"/>
      <c r="B9" s="204">
        <f>____IN_____!B20</f>
        <v>6</v>
      </c>
      <c r="C9" s="205" t="str">
        <f>____IN_____!C20</f>
        <v>freundlich</v>
      </c>
      <c r="D9" s="204" t="str">
        <f>____IN_____!D20</f>
        <v>KF</v>
      </c>
      <c r="E9" s="207"/>
      <c r="F9" s="212">
        <v>6</v>
      </c>
      <c r="G9" s="215" t="s">
        <v>74</v>
      </c>
      <c r="H9" s="212" t="s">
        <v>129</v>
      </c>
      <c r="I9" s="216" t="str">
        <f>IF(Table4[[#This Row],[B]]=F8,1,"")</f>
        <v/>
      </c>
      <c r="J9" s="50"/>
      <c r="K9" s="253"/>
      <c r="L9" s="271" t="s">
        <v>918</v>
      </c>
      <c r="M9" s="261"/>
      <c r="N9" s="207" t="str">
        <f>IF(L9="","",IF(K9="","",IF(ISNUMBER(MATCH(K9,Table4[D],0)),0,MAX(N$3:N8)+1)))</f>
        <v/>
      </c>
      <c r="O9" s="207">
        <f>IF(L9="","",IF(ISNUMBER(N9),0,IF(ISNUMBER(MATCH(L9,Table4[C],0)),0,MAX(O$3:O8)+1)))</f>
        <v>4</v>
      </c>
      <c r="P9" s="82">
        <f t="shared" si="0"/>
        <v>6</v>
      </c>
      <c r="Q9" s="82"/>
      <c r="R9" s="253"/>
      <c r="S9" s="256" t="str">
        <f t="shared" si="4"/>
        <v>sfr_spd</v>
      </c>
      <c r="T9" s="210"/>
      <c r="U9" s="12"/>
      <c r="V9" s="226" t="str">
        <f t="shared" si="1"/>
        <v>sfr_conn</v>
      </c>
      <c r="W9" s="218">
        <f t="shared" si="2"/>
        <v>0</v>
      </c>
      <c r="X9" s="213"/>
      <c r="Y9" s="212" t="str">
        <f t="shared" si="3"/>
        <v>;</v>
      </c>
      <c r="Z9" s="212"/>
      <c r="AA9" s="211" t="str">
        <f t="shared" si="5"/>
        <v xml:space="preserve">sfr_conn = 0 ;  </v>
      </c>
      <c r="AB9" s="211"/>
      <c r="AC9" s="211"/>
      <c r="AD9" s="204">
        <v>6</v>
      </c>
      <c r="AE9" s="205" t="s">
        <v>74</v>
      </c>
      <c r="AF9" s="204" t="s">
        <v>129</v>
      </c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</row>
    <row r="10" spans="1:45" ht="12" customHeight="1" x14ac:dyDescent="0.25">
      <c r="A10" s="256"/>
      <c r="B10" s="204">
        <f>____IN_____!B21</f>
        <v>7</v>
      </c>
      <c r="C10" s="205" t="str">
        <f>____IN_____!C21</f>
        <v>f.expoent</v>
      </c>
      <c r="D10" s="204" t="str">
        <f>____IN_____!D21</f>
        <v>a</v>
      </c>
      <c r="E10" s="207"/>
      <c r="F10" s="212">
        <v>7</v>
      </c>
      <c r="G10" s="215" t="s">
        <v>103</v>
      </c>
      <c r="H10" s="212" t="s">
        <v>79</v>
      </c>
      <c r="I10" s="217" t="str">
        <f>IF(Table4[[#This Row],[B]]=F9,1,"")</f>
        <v/>
      </c>
      <c r="J10" s="50"/>
      <c r="K10" s="253"/>
      <c r="L10" s="271" t="s">
        <v>919</v>
      </c>
      <c r="M10" s="261"/>
      <c r="N10" s="207" t="str">
        <f>IF(L10="","",IF(K10="","",IF(ISNUMBER(MATCH(K10,Table4[D],0)),0,MAX(N$3:N9)+1)))</f>
        <v/>
      </c>
      <c r="O10" s="207">
        <f>IF(L10="","",IF(ISNUMBER(N10),0,IF(ISNUMBER(MATCH(L10,Table4[C],0)),0,MAX(O$3:O9)+1)))</f>
        <v>5</v>
      </c>
      <c r="P10" s="82" t="str">
        <f t="shared" si="0"/>
        <v/>
      </c>
      <c r="Q10" s="82"/>
      <c r="R10" s="253"/>
      <c r="S10" s="256" t="str">
        <f t="shared" si="4"/>
        <v/>
      </c>
      <c r="T10" s="210"/>
      <c r="U10" s="12"/>
      <c r="V10" s="226" t="str">
        <f t="shared" si="1"/>
        <v>stage</v>
      </c>
      <c r="W10" s="218">
        <f t="shared" si="2"/>
        <v>0</v>
      </c>
      <c r="X10" s="213"/>
      <c r="Y10" s="212" t="str">
        <f t="shared" si="3"/>
        <v>;</v>
      </c>
      <c r="Z10" s="212"/>
      <c r="AA10" s="211" t="str">
        <f t="shared" si="5"/>
        <v xml:space="preserve">stage = 0 ;  </v>
      </c>
      <c r="AB10" s="211"/>
      <c r="AC10" s="211"/>
      <c r="AD10" s="204">
        <v>7</v>
      </c>
      <c r="AE10" s="205" t="s">
        <v>103</v>
      </c>
      <c r="AF10" s="204" t="s">
        <v>79</v>
      </c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</row>
    <row r="11" spans="1:45" ht="12" customHeight="1" x14ac:dyDescent="0.25">
      <c r="A11" s="256"/>
      <c r="B11" s="204">
        <f>____IN_____!B22</f>
        <v>8</v>
      </c>
      <c r="C11" s="205" t="str">
        <f>____IN_____!C22</f>
        <v>β_1º_Masstrans.</v>
      </c>
      <c r="D11" s="204" t="str">
        <f>____IN_____!D22</f>
        <v>β</v>
      </c>
      <c r="E11" s="207"/>
      <c r="F11" s="212">
        <v>8</v>
      </c>
      <c r="G11" s="215" t="s">
        <v>102</v>
      </c>
      <c r="H11" s="212" t="s">
        <v>81</v>
      </c>
      <c r="I11" s="216" t="str">
        <f>IF(Table4[[#This Row],[B]]=F10,1,"")</f>
        <v/>
      </c>
      <c r="J11" s="50"/>
      <c r="K11" s="253"/>
      <c r="L11" s="271" t="s">
        <v>920</v>
      </c>
      <c r="M11" s="262"/>
      <c r="N11" s="207" t="str">
        <f>IF(L11="","",IF(K11="","",IF(ISNUMBER(MATCH(K11,Table4[D],0)),0,MAX(N$3:N10)+1)))</f>
        <v/>
      </c>
      <c r="O11" s="207">
        <f>IF(L11="","",IF(ISNUMBER(N11),0,IF(ISNUMBER(MATCH(L11,Table4[C],0)),0,MAX(O$3:O10)+1)))</f>
        <v>6</v>
      </c>
      <c r="P11" s="82" t="str">
        <f t="shared" si="0"/>
        <v/>
      </c>
      <c r="Q11" s="82"/>
      <c r="R11" s="253"/>
      <c r="S11" s="256" t="str">
        <f t="shared" si="4"/>
        <v/>
      </c>
      <c r="T11" s="210"/>
      <c r="U11" s="12"/>
      <c r="V11" s="226" t="str">
        <f t="shared" si="1"/>
        <v>sfr_spd</v>
      </c>
      <c r="W11" s="218">
        <f t="shared" si="2"/>
        <v>0</v>
      </c>
      <c r="X11" s="213"/>
      <c r="Y11" s="212" t="str">
        <f t="shared" si="3"/>
        <v>;</v>
      </c>
      <c r="Z11" s="212"/>
      <c r="AA11" s="211" t="str">
        <f t="shared" si="5"/>
        <v xml:space="preserve">sfr_spd = 0 ;  </v>
      </c>
      <c r="AB11" s="211"/>
      <c r="AC11" s="211"/>
      <c r="AD11" s="204">
        <v>8</v>
      </c>
      <c r="AE11" s="205" t="s">
        <v>102</v>
      </c>
      <c r="AF11" s="204" t="s">
        <v>81</v>
      </c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</row>
    <row r="12" spans="1:45" ht="12" customHeight="1" x14ac:dyDescent="0.25">
      <c r="A12" s="256"/>
      <c r="B12" s="204">
        <f>____IN_____!B23</f>
        <v>9</v>
      </c>
      <c r="C12" s="205" t="str">
        <f>____IN_____!C23</f>
        <v>langmuircte</v>
      </c>
      <c r="D12" s="204" t="str">
        <f>____IN_____!D23</f>
        <v>KL</v>
      </c>
      <c r="E12" s="207"/>
      <c r="F12" s="212">
        <v>9</v>
      </c>
      <c r="G12" s="215" t="s">
        <v>106</v>
      </c>
      <c r="H12" s="212" t="s">
        <v>130</v>
      </c>
      <c r="I12" s="216" t="str">
        <f>IF(Table4[[#This Row],[B]]=F11,1,"")</f>
        <v/>
      </c>
      <c r="J12" s="50"/>
      <c r="K12" s="253"/>
      <c r="L12" s="271"/>
      <c r="M12" s="262"/>
      <c r="N12" s="207" t="str">
        <f>IF(L12="","",IF(K12="","",IF(ISNUMBER(MATCH(K12,Table4[D],0)),0,MAX(N$3:N11)+1)))</f>
        <v/>
      </c>
      <c r="O12" s="207" t="str">
        <f>IF(L12="","",IF(ISNUMBER(N12),0,IF(ISNUMBER(MATCH(L12,Table4[C],0)),0,MAX(O$3:O11)+1)))</f>
        <v/>
      </c>
      <c r="P12" s="82" t="str">
        <f t="shared" si="0"/>
        <v/>
      </c>
      <c r="Q12" s="82"/>
      <c r="R12" s="253"/>
      <c r="S12" s="256" t="str">
        <f t="shared" si="4"/>
        <v/>
      </c>
      <c r="T12" s="256"/>
      <c r="U12" s="12"/>
      <c r="V12" s="226">
        <f t="shared" si="1"/>
        <v>0</v>
      </c>
      <c r="W12" s="218">
        <f t="shared" si="2"/>
        <v>0</v>
      </c>
      <c r="X12" s="213"/>
      <c r="Y12" s="212" t="str">
        <f t="shared" si="3"/>
        <v/>
      </c>
      <c r="Z12" s="212"/>
      <c r="AA12" s="211" t="str">
        <f t="shared" si="5"/>
        <v/>
      </c>
      <c r="AB12" s="211"/>
      <c r="AC12" s="211"/>
      <c r="AD12" s="204">
        <v>9</v>
      </c>
      <c r="AE12" s="205" t="s">
        <v>106</v>
      </c>
      <c r="AF12" s="204" t="s">
        <v>130</v>
      </c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</row>
    <row r="13" spans="1:45" ht="12" customHeight="1" x14ac:dyDescent="0.25">
      <c r="A13" s="256"/>
      <c r="B13" s="204">
        <f>____IN_____!B24</f>
        <v>10</v>
      </c>
      <c r="C13" s="205" t="str">
        <f>____IN_____!C24</f>
        <v>l.sorptioncap.</v>
      </c>
      <c r="D13" s="204" t="str">
        <f>____IN_____!D24</f>
        <v>S</v>
      </c>
      <c r="E13" s="207"/>
      <c r="F13" s="212">
        <v>10</v>
      </c>
      <c r="G13" s="215" t="s">
        <v>107</v>
      </c>
      <c r="H13" s="212" t="s">
        <v>78</v>
      </c>
      <c r="I13" s="216" t="str">
        <f>IF(Table4[[#This Row],[B]]=F12,1,"")</f>
        <v/>
      </c>
      <c r="J13" s="50"/>
      <c r="K13" s="253"/>
      <c r="L13" s="271"/>
      <c r="M13" s="262"/>
      <c r="N13" s="207" t="str">
        <f>IF(L13="","",IF(K13="","",IF(ISNUMBER(MATCH(K13,Table4[D],0)),0,MAX(N$3:N12)+1)))</f>
        <v/>
      </c>
      <c r="O13" s="207" t="str">
        <f>IF(L13="","",IF(ISNUMBER(N13),0,IF(ISNUMBER(MATCH(L13,Table4[C],0)),0,MAX(O$3:O12)+1)))</f>
        <v/>
      </c>
      <c r="P13" s="82" t="str">
        <f t="shared" si="0"/>
        <v/>
      </c>
      <c r="Q13" s="82"/>
      <c r="R13" s="253"/>
      <c r="S13" s="256" t="str">
        <f t="shared" si="4"/>
        <v/>
      </c>
      <c r="T13" s="256"/>
      <c r="U13" s="12"/>
      <c r="V13" s="226">
        <f t="shared" si="1"/>
        <v>0</v>
      </c>
      <c r="W13" s="218">
        <f t="shared" si="2"/>
        <v>0</v>
      </c>
      <c r="X13" s="213"/>
      <c r="Y13" s="212" t="str">
        <f t="shared" si="3"/>
        <v/>
      </c>
      <c r="Z13" s="212"/>
      <c r="AA13" s="211" t="str">
        <f t="shared" si="5"/>
        <v/>
      </c>
      <c r="AB13" s="211"/>
      <c r="AC13" s="211"/>
      <c r="AD13" s="204">
        <v>10</v>
      </c>
      <c r="AE13" s="205" t="s">
        <v>107</v>
      </c>
      <c r="AF13" s="204" t="s">
        <v>78</v>
      </c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</row>
    <row r="14" spans="1:45" ht="12" customHeight="1" x14ac:dyDescent="0.25">
      <c r="A14" s="256"/>
      <c r="B14" s="204">
        <f>____IN_____!B25</f>
        <v>11</v>
      </c>
      <c r="C14" s="205" t="str">
        <f>____IN_____!C25</f>
        <v>distribution_coefficient</v>
      </c>
      <c r="D14" s="204" t="str">
        <f>____IN_____!D25</f>
        <v>Kd</v>
      </c>
      <c r="E14" s="207"/>
      <c r="F14" s="212">
        <v>11</v>
      </c>
      <c r="G14" s="215" t="s">
        <v>25</v>
      </c>
      <c r="H14" s="212" t="s">
        <v>220</v>
      </c>
      <c r="I14" s="216" t="str">
        <f>IF(Table4[[#This Row],[B]]=F13,1,"")</f>
        <v/>
      </c>
      <c r="J14" s="50"/>
      <c r="K14" s="253"/>
      <c r="L14" s="271"/>
      <c r="M14" s="262"/>
      <c r="N14" s="207" t="str">
        <f>IF(L14="","",IF(K14="","",IF(ISNUMBER(MATCH(K14,Table4[D],0)),0,MAX(N$3:N13)+1)))</f>
        <v/>
      </c>
      <c r="O14" s="207" t="str">
        <f>IF(L14="","",IF(ISNUMBER(N14),0,IF(ISNUMBER(MATCH(L14,Table4[C],0)),0,MAX(O$3:O13)+1)))</f>
        <v/>
      </c>
      <c r="P14" s="82" t="str">
        <f t="shared" si="0"/>
        <v/>
      </c>
      <c r="Q14" s="82"/>
      <c r="R14" s="253"/>
      <c r="S14" s="256" t="str">
        <f t="shared" si="4"/>
        <v/>
      </c>
      <c r="T14" s="256"/>
      <c r="U14" s="12"/>
      <c r="V14" s="226">
        <f t="shared" si="1"/>
        <v>0</v>
      </c>
      <c r="W14" s="218">
        <f t="shared" si="2"/>
        <v>0</v>
      </c>
      <c r="X14" s="213"/>
      <c r="Y14" s="212" t="str">
        <f t="shared" si="3"/>
        <v/>
      </c>
      <c r="Z14" s="212"/>
      <c r="AA14" s="211" t="str">
        <f t="shared" si="5"/>
        <v/>
      </c>
      <c r="AB14" s="211"/>
      <c r="AC14" s="211"/>
      <c r="AD14" s="204">
        <v>11</v>
      </c>
      <c r="AE14" s="205" t="s">
        <v>25</v>
      </c>
      <c r="AF14" s="204" t="s">
        <v>220</v>
      </c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</row>
    <row r="15" spans="1:45" ht="12" customHeight="1" x14ac:dyDescent="0.25">
      <c r="A15" s="256"/>
      <c r="B15" s="204">
        <f>____IN_____!B26</f>
        <v>12</v>
      </c>
      <c r="C15" s="205" t="str">
        <f>____IN_____!C26</f>
        <v>nper</v>
      </c>
      <c r="D15" s="204" t="str">
        <f>____IN_____!D26</f>
        <v>...t1</v>
      </c>
      <c r="E15" s="207"/>
      <c r="F15" s="212">
        <v>12</v>
      </c>
      <c r="G15" s="215" t="s">
        <v>1</v>
      </c>
      <c r="H15" s="212" t="s">
        <v>540</v>
      </c>
      <c r="I15" s="216" t="str">
        <f>IF(Table4[[#This Row],[B]]=F14,1,"")</f>
        <v/>
      </c>
      <c r="J15" s="50"/>
      <c r="K15" s="253"/>
      <c r="L15" s="271"/>
      <c r="M15" s="262"/>
      <c r="N15" s="207" t="str">
        <f>IF(L15="","",IF(K15="","",IF(ISNUMBER(MATCH(K15,Table4[D],0)),0,MAX(N$3:N14)+1)))</f>
        <v/>
      </c>
      <c r="O15" s="207" t="str">
        <f>IF(L15="","",IF(ISNUMBER(N15),0,IF(ISNUMBER(MATCH(L15,Table4[C],0)),0,MAX(O$3:O14)+1)))</f>
        <v/>
      </c>
      <c r="P15" s="82" t="str">
        <f t="shared" si="0"/>
        <v/>
      </c>
      <c r="Q15" s="82"/>
      <c r="R15" s="253"/>
      <c r="S15" s="256" t="str">
        <f t="shared" si="4"/>
        <v/>
      </c>
      <c r="T15" s="256"/>
      <c r="U15" s="12"/>
      <c r="V15" s="226">
        <f t="shared" si="1"/>
        <v>0</v>
      </c>
      <c r="W15" s="218">
        <f t="shared" si="2"/>
        <v>0</v>
      </c>
      <c r="X15" s="213"/>
      <c r="Y15" s="212" t="str">
        <f t="shared" si="3"/>
        <v/>
      </c>
      <c r="Z15" s="212"/>
      <c r="AA15" s="211" t="str">
        <f t="shared" si="5"/>
        <v/>
      </c>
      <c r="AB15" s="211"/>
      <c r="AC15" s="211"/>
      <c r="AD15" s="204">
        <v>12</v>
      </c>
      <c r="AE15" s="205" t="s">
        <v>1</v>
      </c>
      <c r="AF15" s="204" t="s">
        <v>540</v>
      </c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</row>
    <row r="16" spans="1:45" ht="12" customHeight="1" x14ac:dyDescent="0.25">
      <c r="A16" s="256"/>
      <c r="B16" s="204">
        <f>____IN_____!B27</f>
        <v>13</v>
      </c>
      <c r="C16" s="205" t="str">
        <f>____IN_____!C27</f>
        <v>perlen</v>
      </c>
      <c r="D16" s="204" t="str">
        <f>____IN_____!D27</f>
        <v>...t2</v>
      </c>
      <c r="E16" s="207"/>
      <c r="F16" s="212">
        <v>13</v>
      </c>
      <c r="G16" s="215" t="s">
        <v>0</v>
      </c>
      <c r="H16" s="212" t="s">
        <v>541</v>
      </c>
      <c r="I16" s="216" t="str">
        <f>IF(Table4[[#This Row],[B]]=F15,1,"")</f>
        <v/>
      </c>
      <c r="J16" s="50"/>
      <c r="K16" s="253"/>
      <c r="L16" s="271"/>
      <c r="M16" s="262"/>
      <c r="N16" s="207" t="str">
        <f>IF(L16="","",IF(K16="","",IF(ISNUMBER(MATCH(K16,Table4[D],0)),0,MAX(N$3:N15)+1)))</f>
        <v/>
      </c>
      <c r="O16" s="207" t="str">
        <f>IF(L16="","",IF(ISNUMBER(N16),0,IF(ISNUMBER(MATCH(L16,Table4[C],0)),0,MAX(O$3:O15)+1)))</f>
        <v/>
      </c>
      <c r="P16" s="82" t="str">
        <f t="shared" si="0"/>
        <v/>
      </c>
      <c r="Q16" s="82"/>
      <c r="R16" s="253"/>
      <c r="S16" s="256" t="str">
        <f t="shared" si="4"/>
        <v/>
      </c>
      <c r="T16" s="256"/>
      <c r="U16" s="12"/>
      <c r="V16" s="226">
        <f t="shared" si="1"/>
        <v>0</v>
      </c>
      <c r="W16" s="218">
        <f t="shared" si="2"/>
        <v>0</v>
      </c>
      <c r="X16" s="213"/>
      <c r="Y16" s="212" t="str">
        <f t="shared" si="3"/>
        <v/>
      </c>
      <c r="Z16" s="212"/>
      <c r="AA16" s="211" t="str">
        <f t="shared" si="5"/>
        <v/>
      </c>
      <c r="AB16" s="211"/>
      <c r="AC16" s="211"/>
      <c r="AD16" s="204">
        <v>13</v>
      </c>
      <c r="AE16" s="205" t="s">
        <v>0</v>
      </c>
      <c r="AF16" s="204" t="s">
        <v>541</v>
      </c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</row>
    <row r="17" spans="1:45" ht="12" customHeight="1" x14ac:dyDescent="0.25">
      <c r="A17" s="256"/>
      <c r="B17" s="204">
        <f>____IN_____!B28</f>
        <v>14</v>
      </c>
      <c r="C17" s="205" t="str">
        <f>____IN_____!C28</f>
        <v>nstp</v>
      </c>
      <c r="D17" s="204" t="str">
        <f>____IN_____!D28</f>
        <v>...t3</v>
      </c>
      <c r="E17" s="207"/>
      <c r="F17" s="212">
        <v>14</v>
      </c>
      <c r="G17" s="215" t="s">
        <v>33</v>
      </c>
      <c r="H17" s="212" t="s">
        <v>542</v>
      </c>
      <c r="I17" s="216" t="str">
        <f>IF(Table4[[#This Row],[B]]=F16,1,"")</f>
        <v/>
      </c>
      <c r="J17" s="50"/>
      <c r="K17" s="253"/>
      <c r="L17" s="271"/>
      <c r="M17" s="262"/>
      <c r="N17" s="207" t="str">
        <f>IF(L17="","",IF(K17="","",IF(ISNUMBER(MATCH(K17,Table4[D],0)),0,MAX(N$3:N16)+1)))</f>
        <v/>
      </c>
      <c r="O17" s="207" t="str">
        <f>IF(L17="","",IF(ISNUMBER(N17),0,IF(ISNUMBER(MATCH(L17,Table4[C],0)),0,MAX(O$3:O16)+1)))</f>
        <v/>
      </c>
      <c r="P17" s="82" t="str">
        <f t="shared" si="0"/>
        <v/>
      </c>
      <c r="Q17" s="82"/>
      <c r="R17" s="253"/>
      <c r="S17" s="256" t="str">
        <f t="shared" si="4"/>
        <v/>
      </c>
      <c r="T17" s="256"/>
      <c r="U17" s="12"/>
      <c r="V17" s="226">
        <f t="shared" si="1"/>
        <v>0</v>
      </c>
      <c r="W17" s="218">
        <f t="shared" si="2"/>
        <v>0</v>
      </c>
      <c r="X17" s="213"/>
      <c r="Y17" s="212" t="str">
        <f t="shared" si="3"/>
        <v/>
      </c>
      <c r="Z17" s="212"/>
      <c r="AA17" s="211" t="str">
        <f t="shared" si="5"/>
        <v/>
      </c>
      <c r="AB17" s="211"/>
      <c r="AC17" s="211"/>
      <c r="AD17" s="204">
        <v>14</v>
      </c>
      <c r="AE17" s="205" t="s">
        <v>33</v>
      </c>
      <c r="AF17" s="204" t="s">
        <v>542</v>
      </c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</row>
    <row r="18" spans="1:45" ht="12" customHeight="1" x14ac:dyDescent="0.25">
      <c r="A18" s="256"/>
      <c r="B18" s="204">
        <f>____IN_____!B29</f>
        <v>15</v>
      </c>
      <c r="C18" s="205" t="str">
        <f>____IN_____!C29</f>
        <v>period1</v>
      </c>
      <c r="D18" s="204" t="str">
        <f>____IN_____!D29</f>
        <v>...t4</v>
      </c>
      <c r="E18" s="207"/>
      <c r="F18" s="212">
        <v>15</v>
      </c>
      <c r="G18" s="215" t="s">
        <v>44</v>
      </c>
      <c r="H18" s="212" t="s">
        <v>543</v>
      </c>
      <c r="I18" s="216" t="str">
        <f>IF(Table4[[#This Row],[B]]=F17,1,"")</f>
        <v/>
      </c>
      <c r="J18" s="50"/>
      <c r="K18" s="253"/>
      <c r="L18" s="271"/>
      <c r="M18" s="262"/>
      <c r="N18" s="207" t="str">
        <f>IF(L18="","",IF(K18="","",IF(ISNUMBER(MATCH(K18,Table4[D],0)),0,MAX(N$3:N17)+1)))</f>
        <v/>
      </c>
      <c r="O18" s="207" t="str">
        <f>IF(L18="","",IF(ISNUMBER(N18),0,IF(ISNUMBER(MATCH(L18,Table4[C],0)),0,MAX(O$3:O17)+1)))</f>
        <v/>
      </c>
      <c r="P18" s="82" t="str">
        <f t="shared" si="0"/>
        <v/>
      </c>
      <c r="Q18" s="82"/>
      <c r="R18" s="253"/>
      <c r="S18" s="256" t="str">
        <f t="shared" si="4"/>
        <v/>
      </c>
      <c r="T18" s="256"/>
      <c r="U18" s="12"/>
      <c r="V18" s="226">
        <f t="shared" si="1"/>
        <v>0</v>
      </c>
      <c r="W18" s="218">
        <f t="shared" si="2"/>
        <v>0</v>
      </c>
      <c r="X18" s="213"/>
      <c r="Y18" s="212" t="str">
        <f t="shared" si="3"/>
        <v/>
      </c>
      <c r="Z18" s="212"/>
      <c r="AA18" s="211" t="str">
        <f t="shared" si="5"/>
        <v/>
      </c>
      <c r="AB18" s="211"/>
      <c r="AC18" s="211"/>
      <c r="AD18" s="204">
        <v>15</v>
      </c>
      <c r="AE18" s="205" t="s">
        <v>44</v>
      </c>
      <c r="AF18" s="204" t="s">
        <v>543</v>
      </c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</row>
    <row r="19" spans="1:45" ht="12" customHeight="1" x14ac:dyDescent="0.25">
      <c r="A19" s="256"/>
      <c r="B19" s="204">
        <f>____IN_____!B30</f>
        <v>16</v>
      </c>
      <c r="C19" s="205" t="str">
        <f>____IN_____!C30</f>
        <v>period2</v>
      </c>
      <c r="D19" s="204" t="str">
        <f>____IN_____!D30</f>
        <v>...t5</v>
      </c>
      <c r="E19" s="207"/>
      <c r="F19" s="212">
        <v>16</v>
      </c>
      <c r="G19" s="215" t="s">
        <v>45</v>
      </c>
      <c r="H19" s="212" t="s">
        <v>544</v>
      </c>
      <c r="I19" s="216" t="str">
        <f>IF(Table4[[#This Row],[B]]=F18,1,"")</f>
        <v/>
      </c>
      <c r="J19" s="50"/>
      <c r="K19" s="253"/>
      <c r="L19" s="271"/>
      <c r="M19" s="262"/>
      <c r="N19" s="207" t="str">
        <f>IF(L19="","",IF(K19="","",IF(ISNUMBER(MATCH(K19,Table4[D],0)),0,MAX(N$3:N18)+1)))</f>
        <v/>
      </c>
      <c r="O19" s="207" t="str">
        <f>IF(L19="","",IF(ISNUMBER(N19),0,IF(ISNUMBER(MATCH(L19,Table4[C],0)),0,MAX(O$3:O18)+1)))</f>
        <v/>
      </c>
      <c r="P19" s="82" t="str">
        <f t="shared" si="0"/>
        <v/>
      </c>
      <c r="Q19" s="82"/>
      <c r="R19" s="253"/>
      <c r="S19" s="256" t="str">
        <f t="shared" si="4"/>
        <v/>
      </c>
      <c r="T19" s="256"/>
      <c r="U19" s="12"/>
      <c r="V19" s="226">
        <f t="shared" si="1"/>
        <v>0</v>
      </c>
      <c r="W19" s="218">
        <f t="shared" si="2"/>
        <v>0</v>
      </c>
      <c r="X19" s="213"/>
      <c r="Y19" s="212" t="str">
        <f t="shared" si="3"/>
        <v/>
      </c>
      <c r="Z19" s="212"/>
      <c r="AA19" s="211" t="str">
        <f t="shared" si="5"/>
        <v/>
      </c>
      <c r="AB19" s="211"/>
      <c r="AC19" s="211"/>
      <c r="AD19" s="204">
        <v>16</v>
      </c>
      <c r="AE19" s="205" t="s">
        <v>45</v>
      </c>
      <c r="AF19" s="204" t="s">
        <v>544</v>
      </c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</row>
    <row r="20" spans="1:45" ht="12" customHeight="1" x14ac:dyDescent="0.25">
      <c r="A20" s="256"/>
      <c r="B20" s="204">
        <f>____IN_____!B31</f>
        <v>17</v>
      </c>
      <c r="C20" s="205" t="str">
        <f>____IN_____!C31</f>
        <v>delta_time</v>
      </c>
      <c r="D20" s="204" t="str">
        <f>____IN_____!D31</f>
        <v>t6_∆t1</v>
      </c>
      <c r="E20" s="207"/>
      <c r="F20" s="212">
        <v>17</v>
      </c>
      <c r="G20" s="215" t="s">
        <v>46</v>
      </c>
      <c r="H20" s="212" t="s">
        <v>781</v>
      </c>
      <c r="I20" s="216" t="str">
        <f>IF(Table4[[#This Row],[B]]=F19,1,"")</f>
        <v/>
      </c>
      <c r="J20" s="50"/>
      <c r="K20" s="253"/>
      <c r="L20" s="271"/>
      <c r="M20" s="262"/>
      <c r="N20" s="207" t="str">
        <f>IF(L20="","",IF(K20="","",IF(ISNUMBER(MATCH(K20,Table4[D],0)),0,MAX(N$3:N19)+1)))</f>
        <v/>
      </c>
      <c r="O20" s="207" t="str">
        <f>IF(L20="","",IF(ISNUMBER(N20),0,IF(ISNUMBER(MATCH(L20,Table4[C],0)),0,MAX(O$3:O19)+1)))</f>
        <v/>
      </c>
      <c r="P20" s="82" t="str">
        <f t="shared" si="0"/>
        <v/>
      </c>
      <c r="Q20" s="82"/>
      <c r="R20" s="253"/>
      <c r="S20" s="256" t="str">
        <f t="shared" si="4"/>
        <v/>
      </c>
      <c r="T20" s="256"/>
      <c r="U20" s="12"/>
      <c r="V20" s="226">
        <f t="shared" si="1"/>
        <v>0</v>
      </c>
      <c r="W20" s="218">
        <f t="shared" si="2"/>
        <v>0</v>
      </c>
      <c r="X20" s="213"/>
      <c r="Y20" s="212" t="str">
        <f t="shared" si="3"/>
        <v/>
      </c>
      <c r="Z20" s="212"/>
      <c r="AA20" s="211" t="str">
        <f t="shared" si="5"/>
        <v/>
      </c>
      <c r="AB20" s="211"/>
      <c r="AC20" s="211"/>
      <c r="AD20" s="204">
        <v>17</v>
      </c>
      <c r="AE20" s="205" t="s">
        <v>46</v>
      </c>
      <c r="AF20" s="204" t="s">
        <v>781</v>
      </c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</row>
    <row r="21" spans="1:45" ht="12" customHeight="1" x14ac:dyDescent="0.25">
      <c r="A21" s="256"/>
      <c r="B21" s="204">
        <f>____IN_____!B32</f>
        <v>18</v>
      </c>
      <c r="C21" s="205" t="str">
        <f>____IN_____!C32</f>
        <v>nlay</v>
      </c>
      <c r="D21" s="204" t="str">
        <f>____IN_____!D32</f>
        <v>Za__</v>
      </c>
      <c r="E21" s="207"/>
      <c r="F21" s="212">
        <v>18</v>
      </c>
      <c r="G21" s="215" t="s">
        <v>26</v>
      </c>
      <c r="H21" s="212" t="s">
        <v>534</v>
      </c>
      <c r="I21" s="216" t="str">
        <f>IF(Table4[[#This Row],[B]]=F20,1,"")</f>
        <v/>
      </c>
      <c r="J21" s="50"/>
      <c r="K21" s="253"/>
      <c r="L21" s="271"/>
      <c r="M21" s="262"/>
      <c r="N21" s="207" t="str">
        <f>IF(L21="","",IF(K21="","",IF(ISNUMBER(MATCH(K21,Table4[D],0)),0,MAX(N$3:N20)+1)))</f>
        <v/>
      </c>
      <c r="O21" s="207" t="str">
        <f>IF(L21="","",IF(ISNUMBER(N21),0,IF(ISNUMBER(MATCH(L21,Table4[C],0)),0,MAX(O$3:O20)+1)))</f>
        <v/>
      </c>
      <c r="P21" s="82" t="str">
        <f t="shared" si="0"/>
        <v/>
      </c>
      <c r="Q21" s="82"/>
      <c r="R21" s="253"/>
      <c r="S21" s="256" t="str">
        <f t="shared" si="4"/>
        <v/>
      </c>
      <c r="T21" s="256"/>
      <c r="U21" s="12"/>
      <c r="V21" s="226">
        <f t="shared" si="1"/>
        <v>0</v>
      </c>
      <c r="W21" s="218">
        <f t="shared" si="2"/>
        <v>0</v>
      </c>
      <c r="X21" s="213"/>
      <c r="Y21" s="212" t="str">
        <f t="shared" si="3"/>
        <v/>
      </c>
      <c r="Z21" s="212"/>
      <c r="AA21" s="211" t="str">
        <f t="shared" si="5"/>
        <v/>
      </c>
      <c r="AB21" s="211"/>
      <c r="AC21" s="211"/>
      <c r="AD21" s="204">
        <v>18</v>
      </c>
      <c r="AE21" s="205" t="s">
        <v>26</v>
      </c>
      <c r="AF21" s="204" t="s">
        <v>534</v>
      </c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</row>
    <row r="22" spans="1:45" ht="12" customHeight="1" x14ac:dyDescent="0.25">
      <c r="A22" s="256"/>
      <c r="B22" s="204">
        <f>____IN_____!B33</f>
        <v>19</v>
      </c>
      <c r="C22" s="205" t="str">
        <f>____IN_____!C33</f>
        <v>ncol</v>
      </c>
      <c r="D22" s="204" t="str">
        <f>____IN_____!D33</f>
        <v>Xa__</v>
      </c>
      <c r="E22" s="207"/>
      <c r="F22" s="212">
        <v>19</v>
      </c>
      <c r="G22" s="215" t="s">
        <v>27</v>
      </c>
      <c r="H22" s="212" t="s">
        <v>535</v>
      </c>
      <c r="I22" s="216" t="str">
        <f>IF(Table4[[#This Row],[B]]=F21,1,"")</f>
        <v/>
      </c>
      <c r="J22" s="50"/>
      <c r="K22" s="253"/>
      <c r="L22" s="271"/>
      <c r="M22" s="262"/>
      <c r="N22" s="207" t="str">
        <f>IF(L22="","",IF(K22="","",IF(ISNUMBER(MATCH(K22,Table4[D],0)),0,MAX(N$3:N21)+1)))</f>
        <v/>
      </c>
      <c r="O22" s="207" t="str">
        <f>IF(L22="","",IF(ISNUMBER(N22),0,IF(ISNUMBER(MATCH(L22,Table4[C],0)),0,MAX(O$3:O21)+1)))</f>
        <v/>
      </c>
      <c r="P22" s="82" t="str">
        <f t="shared" si="0"/>
        <v/>
      </c>
      <c r="Q22" s="82"/>
      <c r="R22" s="253"/>
      <c r="S22" s="256" t="str">
        <f t="shared" si="4"/>
        <v/>
      </c>
      <c r="T22" s="256"/>
      <c r="U22" s="12"/>
      <c r="V22" s="226">
        <f t="shared" si="1"/>
        <v>0</v>
      </c>
      <c r="W22" s="218">
        <f t="shared" si="2"/>
        <v>0</v>
      </c>
      <c r="X22" s="213"/>
      <c r="Y22" s="212" t="str">
        <f t="shared" si="3"/>
        <v/>
      </c>
      <c r="Z22" s="212"/>
      <c r="AA22" s="211" t="str">
        <f t="shared" si="5"/>
        <v/>
      </c>
      <c r="AB22" s="211"/>
      <c r="AC22" s="211"/>
      <c r="AD22" s="204">
        <v>19</v>
      </c>
      <c r="AE22" s="205" t="s">
        <v>27</v>
      </c>
      <c r="AF22" s="204" t="s">
        <v>535</v>
      </c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</row>
    <row r="23" spans="1:45" ht="12" customHeight="1" x14ac:dyDescent="0.25">
      <c r="A23" s="256"/>
      <c r="B23" s="204">
        <f>____IN_____!B34</f>
        <v>20</v>
      </c>
      <c r="C23" s="205" t="str">
        <f>____IN_____!C34</f>
        <v>nrow</v>
      </c>
      <c r="D23" s="204" t="str">
        <f>____IN_____!D34</f>
        <v>Ya__</v>
      </c>
      <c r="E23" s="207"/>
      <c r="F23" s="212">
        <v>20</v>
      </c>
      <c r="G23" s="215" t="s">
        <v>28</v>
      </c>
      <c r="H23" s="212" t="s">
        <v>536</v>
      </c>
      <c r="I23" s="217" t="str">
        <f>IF(Table4[[#This Row],[B]]=F22,1,"")</f>
        <v/>
      </c>
      <c r="J23" s="50"/>
      <c r="K23" s="253"/>
      <c r="L23" s="272"/>
      <c r="M23" s="262"/>
      <c r="N23" s="207" t="str">
        <f>IF(L23="","",IF(K23="","",IF(ISNUMBER(MATCH(K23,Table4[D],0)),0,MAX(N$3:N22)+1)))</f>
        <v/>
      </c>
      <c r="O23" s="207" t="str">
        <f>IF(L23="","",IF(ISNUMBER(N23),0,IF(ISNUMBER(MATCH(L23,Table4[C],0)),0,MAX(O$3:O22)+1)))</f>
        <v/>
      </c>
      <c r="P23" s="82" t="str">
        <f t="shared" si="0"/>
        <v/>
      </c>
      <c r="Q23" s="82"/>
      <c r="R23" s="253"/>
      <c r="S23" s="256" t="str">
        <f t="shared" si="4"/>
        <v/>
      </c>
      <c r="T23" s="256"/>
      <c r="U23" s="12"/>
      <c r="V23" s="226">
        <f t="shared" si="1"/>
        <v>0</v>
      </c>
      <c r="W23" s="218">
        <f t="shared" si="2"/>
        <v>0</v>
      </c>
      <c r="X23" s="213"/>
      <c r="Y23" s="212" t="str">
        <f t="shared" si="3"/>
        <v/>
      </c>
      <c r="Z23" s="212"/>
      <c r="AA23" s="211" t="str">
        <f t="shared" si="5"/>
        <v/>
      </c>
      <c r="AB23" s="211"/>
      <c r="AC23" s="211"/>
      <c r="AD23" s="204">
        <v>20</v>
      </c>
      <c r="AE23" s="205" t="s">
        <v>28</v>
      </c>
      <c r="AF23" s="204" t="s">
        <v>536</v>
      </c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</row>
    <row r="24" spans="1:45" ht="12" customHeight="1" x14ac:dyDescent="0.25">
      <c r="A24" s="256"/>
      <c r="B24" s="204">
        <f>____IN_____!B35</f>
        <v>21</v>
      </c>
      <c r="C24" s="205" t="str">
        <f>____IN_____!C35</f>
        <v>delv</v>
      </c>
      <c r="D24" s="204" t="str">
        <f>____IN_____!D35</f>
        <v>__Zb</v>
      </c>
      <c r="E24" s="207"/>
      <c r="F24" s="212">
        <v>21</v>
      </c>
      <c r="G24" s="215" t="s">
        <v>3</v>
      </c>
      <c r="H24" s="212" t="s">
        <v>537</v>
      </c>
      <c r="I24" s="216" t="str">
        <f>IF(Table4[[#This Row],[B]]=F23,1,"")</f>
        <v/>
      </c>
      <c r="J24" s="50"/>
      <c r="K24" s="253"/>
      <c r="L24" s="272"/>
      <c r="M24" s="261"/>
      <c r="N24" s="207" t="str">
        <f>IF(L24="","",IF(K24="","",IF(ISNUMBER(MATCH(K24,Table4[D],0)),0,MAX(N$3:N23)+1)))</f>
        <v/>
      </c>
      <c r="O24" s="207" t="str">
        <f>IF(L24="","",IF(ISNUMBER(N24),0,IF(ISNUMBER(MATCH(L24,Table4[C],0)),0,MAX(O$3:O23)+1)))</f>
        <v/>
      </c>
      <c r="P24" s="82" t="str">
        <f t="shared" si="0"/>
        <v/>
      </c>
      <c r="Q24" s="82"/>
      <c r="R24" s="253"/>
      <c r="S24" s="256" t="str">
        <f t="shared" si="4"/>
        <v/>
      </c>
      <c r="T24" s="256"/>
      <c r="U24" s="12"/>
      <c r="V24" s="226">
        <f t="shared" si="1"/>
        <v>0</v>
      </c>
      <c r="W24" s="218">
        <f t="shared" si="2"/>
        <v>0</v>
      </c>
      <c r="X24" s="213"/>
      <c r="Y24" s="212" t="str">
        <f t="shared" si="3"/>
        <v/>
      </c>
      <c r="Z24" s="212"/>
      <c r="AA24" s="211" t="str">
        <f t="shared" si="5"/>
        <v/>
      </c>
      <c r="AB24" s="211"/>
      <c r="AC24" s="211"/>
      <c r="AD24" s="204">
        <v>21</v>
      </c>
      <c r="AE24" s="205" t="s">
        <v>3</v>
      </c>
      <c r="AF24" s="204" t="s">
        <v>537</v>
      </c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</row>
    <row r="25" spans="1:45" ht="12" customHeight="1" x14ac:dyDescent="0.25">
      <c r="A25" s="256"/>
      <c r="B25" s="204">
        <f>____IN_____!B36</f>
        <v>22</v>
      </c>
      <c r="C25" s="205" t="str">
        <f>____IN_____!C36</f>
        <v>delr</v>
      </c>
      <c r="D25" s="204" t="str">
        <f>____IN_____!D36</f>
        <v>__Xb</v>
      </c>
      <c r="E25" s="207"/>
      <c r="F25" s="212">
        <v>22</v>
      </c>
      <c r="G25" s="215" t="s">
        <v>4</v>
      </c>
      <c r="H25" s="212" t="s">
        <v>538</v>
      </c>
      <c r="I25" s="216" t="str">
        <f>IF(Table4[[#This Row],[B]]=F24,1,"")</f>
        <v/>
      </c>
      <c r="J25" s="50"/>
      <c r="K25" s="253"/>
      <c r="L25" s="272"/>
      <c r="M25" s="262"/>
      <c r="N25" s="207" t="str">
        <f>IF(L25="","",IF(K25="","",IF(ISNUMBER(MATCH(K25,Table4[D],0)),0,MAX(N$3:N24)+1)))</f>
        <v/>
      </c>
      <c r="O25" s="207" t="str">
        <f>IF(L25="","",IF(ISNUMBER(N25),0,IF(ISNUMBER(MATCH(L25,Table4[C],0)),0,MAX(O$3:O24)+1)))</f>
        <v/>
      </c>
      <c r="P25" s="82" t="str">
        <f t="shared" si="0"/>
        <v/>
      </c>
      <c r="Q25" s="82"/>
      <c r="R25" s="253"/>
      <c r="S25" s="256" t="str">
        <f t="shared" si="4"/>
        <v/>
      </c>
      <c r="T25" s="256"/>
      <c r="U25" s="12"/>
      <c r="V25" s="226">
        <f t="shared" si="1"/>
        <v>0</v>
      </c>
      <c r="W25" s="218">
        <f t="shared" si="2"/>
        <v>0</v>
      </c>
      <c r="X25" s="213"/>
      <c r="Y25" s="212" t="str">
        <f t="shared" si="3"/>
        <v/>
      </c>
      <c r="Z25" s="212"/>
      <c r="AA25" s="211" t="str">
        <f t="shared" si="5"/>
        <v/>
      </c>
      <c r="AB25" s="211"/>
      <c r="AC25" s="211"/>
      <c r="AD25" s="204">
        <v>22</v>
      </c>
      <c r="AE25" s="205" t="s">
        <v>4</v>
      </c>
      <c r="AF25" s="204" t="s">
        <v>538</v>
      </c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</row>
    <row r="26" spans="1:45" ht="12" customHeight="1" x14ac:dyDescent="0.25">
      <c r="A26" s="256"/>
      <c r="B26" s="204">
        <f>____IN_____!B37</f>
        <v>23</v>
      </c>
      <c r="C26" s="205" t="str">
        <f>____IN_____!C37</f>
        <v>delc</v>
      </c>
      <c r="D26" s="204" t="str">
        <f>____IN_____!D37</f>
        <v>__Yb</v>
      </c>
      <c r="E26" s="207"/>
      <c r="F26" s="212">
        <v>23</v>
      </c>
      <c r="G26" s="215" t="s">
        <v>5</v>
      </c>
      <c r="H26" s="212" t="s">
        <v>539</v>
      </c>
      <c r="I26" s="216" t="str">
        <f>IF(Table4[[#This Row],[B]]=F25,1,"")</f>
        <v/>
      </c>
      <c r="J26" s="50"/>
      <c r="K26" s="253"/>
      <c r="L26" s="272"/>
      <c r="M26" s="261"/>
      <c r="N26" s="207" t="str">
        <f>IF(L26="","",IF(K26="","",IF(ISNUMBER(MATCH(K26,Table4[D],0)),0,MAX(N$3:N25)+1)))</f>
        <v/>
      </c>
      <c r="O26" s="207" t="str">
        <f>IF(L26="","",IF(ISNUMBER(N26),0,IF(ISNUMBER(MATCH(L26,Table4[C],0)),0,MAX(O$3:O25)+1)))</f>
        <v/>
      </c>
      <c r="P26" s="82" t="str">
        <f t="shared" si="0"/>
        <v/>
      </c>
      <c r="Q26" s="82"/>
      <c r="R26" s="253"/>
      <c r="S26" s="256" t="str">
        <f t="shared" si="4"/>
        <v/>
      </c>
      <c r="T26" s="256"/>
      <c r="U26" s="12"/>
      <c r="V26" s="226">
        <f t="shared" si="1"/>
        <v>0</v>
      </c>
      <c r="W26" s="218">
        <f t="shared" si="2"/>
        <v>0</v>
      </c>
      <c r="X26" s="213"/>
      <c r="Y26" s="212" t="str">
        <f t="shared" si="3"/>
        <v/>
      </c>
      <c r="Z26" s="212"/>
      <c r="AA26" s="211" t="str">
        <f t="shared" si="5"/>
        <v/>
      </c>
      <c r="AB26" s="211"/>
      <c r="AC26" s="211"/>
      <c r="AD26" s="204">
        <v>23</v>
      </c>
      <c r="AE26" s="205" t="s">
        <v>5</v>
      </c>
      <c r="AF26" s="204" t="s">
        <v>539</v>
      </c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</row>
    <row r="27" spans="1:45" ht="12" customHeight="1" x14ac:dyDescent="0.25">
      <c r="A27" s="256"/>
      <c r="B27" s="204">
        <f>____IN_____!B38</f>
        <v>24</v>
      </c>
      <c r="C27" s="205" t="str">
        <f>____IN_____!C38</f>
        <v>top</v>
      </c>
      <c r="D27" s="204" t="str">
        <f>____IN_____!D38</f>
        <v>_T_</v>
      </c>
      <c r="E27" s="207"/>
      <c r="F27" s="212">
        <v>24</v>
      </c>
      <c r="G27" s="215" t="s">
        <v>29</v>
      </c>
      <c r="H27" s="212" t="s">
        <v>527</v>
      </c>
      <c r="I27" s="216" t="str">
        <f>IF(Table4[[#This Row],[B]]=F26,1,"")</f>
        <v/>
      </c>
      <c r="J27" s="50"/>
      <c r="K27" s="253"/>
      <c r="L27" s="272"/>
      <c r="M27" s="261"/>
      <c r="N27" s="207" t="str">
        <f>IF(L27="","",IF(K27="","",IF(ISNUMBER(MATCH(K27,Table4[D],0)),0,MAX(N$3:N26)+1)))</f>
        <v/>
      </c>
      <c r="O27" s="207" t="str">
        <f>IF(L27="","",IF(ISNUMBER(N27),0,IF(ISNUMBER(MATCH(L27,Table4[C],0)),0,MAX(O$3:O26)+1)))</f>
        <v/>
      </c>
      <c r="P27" s="82" t="str">
        <f t="shared" si="0"/>
        <v/>
      </c>
      <c r="Q27" s="82"/>
      <c r="R27" s="253"/>
      <c r="S27" s="256" t="str">
        <f t="shared" si="4"/>
        <v/>
      </c>
      <c r="T27" s="256"/>
      <c r="U27" s="12"/>
      <c r="V27" s="226">
        <f t="shared" si="1"/>
        <v>0</v>
      </c>
      <c r="W27" s="218">
        <f t="shared" si="2"/>
        <v>0</v>
      </c>
      <c r="X27" s="213"/>
      <c r="Y27" s="212" t="str">
        <f t="shared" si="3"/>
        <v/>
      </c>
      <c r="Z27" s="212"/>
      <c r="AA27" s="211" t="str">
        <f t="shared" si="5"/>
        <v/>
      </c>
      <c r="AB27" s="211"/>
      <c r="AC27" s="211"/>
      <c r="AD27" s="204">
        <v>24</v>
      </c>
      <c r="AE27" s="205" t="s">
        <v>29</v>
      </c>
      <c r="AF27" s="204" t="s">
        <v>527</v>
      </c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</row>
    <row r="28" spans="1:45" ht="12" customHeight="1" x14ac:dyDescent="0.25">
      <c r="A28" s="256"/>
      <c r="B28" s="204">
        <f>____IN_____!B39</f>
        <v>25</v>
      </c>
      <c r="C28" s="205" t="str">
        <f>____IN_____!C39</f>
        <v>botm</v>
      </c>
      <c r="D28" s="204" t="str">
        <f>____IN_____!D39</f>
        <v>_B_</v>
      </c>
      <c r="E28" s="207"/>
      <c r="F28" s="212">
        <v>25</v>
      </c>
      <c r="G28" s="215" t="s">
        <v>6</v>
      </c>
      <c r="H28" s="212" t="s">
        <v>526</v>
      </c>
      <c r="I28" s="216" t="str">
        <f>IF(Table4[[#This Row],[B]]=F27,1,"")</f>
        <v/>
      </c>
      <c r="J28" s="50"/>
      <c r="K28" s="253"/>
      <c r="L28" s="272"/>
      <c r="M28" s="261"/>
      <c r="N28" s="207" t="str">
        <f>IF(L28="","",IF(K28="","",IF(ISNUMBER(MATCH(K28,Table4[D],0)),0,MAX(N$3:N27)+1)))</f>
        <v/>
      </c>
      <c r="O28" s="207" t="str">
        <f>IF(L28="","",IF(ISNUMBER(N28),0,IF(ISNUMBER(MATCH(L28,Table4[C],0)),0,MAX(O$3:O27)+1)))</f>
        <v/>
      </c>
      <c r="P28" s="82" t="str">
        <f t="shared" si="0"/>
        <v/>
      </c>
      <c r="Q28" s="82"/>
      <c r="R28" s="253"/>
      <c r="S28" s="256" t="str">
        <f t="shared" si="4"/>
        <v/>
      </c>
      <c r="T28" s="256"/>
      <c r="U28" s="12"/>
      <c r="V28" s="226">
        <f t="shared" si="1"/>
        <v>0</v>
      </c>
      <c r="W28" s="218">
        <f t="shared" si="2"/>
        <v>0</v>
      </c>
      <c r="X28" s="213"/>
      <c r="Y28" s="212" t="str">
        <f t="shared" si="3"/>
        <v/>
      </c>
      <c r="Z28" s="212"/>
      <c r="AA28" s="211" t="str">
        <f t="shared" si="5"/>
        <v/>
      </c>
      <c r="AB28" s="211"/>
      <c r="AC28" s="211"/>
      <c r="AD28" s="204">
        <v>25</v>
      </c>
      <c r="AE28" s="205" t="s">
        <v>6</v>
      </c>
      <c r="AF28" s="204" t="s">
        <v>526</v>
      </c>
      <c r="AG28" s="50"/>
      <c r="AH28" s="82"/>
      <c r="AI28" s="82"/>
      <c r="AJ28" s="82"/>
      <c r="AK28" s="50"/>
      <c r="AL28" s="50"/>
      <c r="AM28" s="50"/>
      <c r="AN28" s="50"/>
      <c r="AO28" s="50"/>
      <c r="AP28" s="50"/>
      <c r="AQ28" s="50"/>
      <c r="AR28" s="50"/>
      <c r="AS28" s="50"/>
    </row>
    <row r="29" spans="1:45" ht="12" customHeight="1" x14ac:dyDescent="0.25">
      <c r="A29" s="256"/>
      <c r="B29" s="204">
        <f>____IN_____!B40</f>
        <v>26</v>
      </c>
      <c r="C29" s="205" t="str">
        <f>____IN_____!C40</f>
        <v>Lx</v>
      </c>
      <c r="D29" s="204" t="str">
        <f>____IN_____!D40</f>
        <v>_X</v>
      </c>
      <c r="E29" s="207"/>
      <c r="F29" s="212">
        <v>26</v>
      </c>
      <c r="G29" s="215" t="s">
        <v>8</v>
      </c>
      <c r="H29" s="212" t="s">
        <v>700</v>
      </c>
      <c r="I29" s="216" t="str">
        <f>IF(Table4[[#This Row],[B]]=F28,1,"")</f>
        <v/>
      </c>
      <c r="J29" s="50"/>
      <c r="K29" s="253"/>
      <c r="L29" s="273"/>
      <c r="M29" s="261"/>
      <c r="N29" s="207" t="str">
        <f>IF(L29="","",IF(K29="","",IF(ISNUMBER(MATCH(K29,Table4[D],0)),0,MAX(N$3:N28)+1)))</f>
        <v/>
      </c>
      <c r="O29" s="207" t="str">
        <f>IF(L29="","",IF(ISNUMBER(N29),0,IF(ISNUMBER(MATCH(L29,Table4[C],0)),0,MAX(O$3:O28)+1)))</f>
        <v/>
      </c>
      <c r="P29" s="82" t="str">
        <f t="shared" si="0"/>
        <v/>
      </c>
      <c r="Q29" s="82"/>
      <c r="R29" s="253"/>
      <c r="S29" s="256" t="str">
        <f t="shared" si="4"/>
        <v/>
      </c>
      <c r="T29" s="256"/>
      <c r="U29" s="12"/>
      <c r="V29" s="226">
        <f t="shared" si="1"/>
        <v>0</v>
      </c>
      <c r="W29" s="218">
        <f t="shared" si="2"/>
        <v>0</v>
      </c>
      <c r="X29" s="213"/>
      <c r="Y29" s="212" t="str">
        <f t="shared" si="3"/>
        <v/>
      </c>
      <c r="Z29" s="212"/>
      <c r="AA29" s="211" t="str">
        <f t="shared" si="5"/>
        <v/>
      </c>
      <c r="AB29" s="211"/>
      <c r="AC29" s="211"/>
      <c r="AD29" s="204">
        <v>26</v>
      </c>
      <c r="AE29" s="205" t="s">
        <v>8</v>
      </c>
      <c r="AF29" s="204" t="s">
        <v>700</v>
      </c>
      <c r="AG29" s="50"/>
      <c r="AH29" s="82"/>
      <c r="AI29" s="82"/>
      <c r="AJ29" s="82"/>
      <c r="AK29" s="50"/>
      <c r="AL29" s="50"/>
      <c r="AM29" s="50"/>
      <c r="AN29" s="50"/>
      <c r="AO29" s="50"/>
      <c r="AP29" s="50"/>
      <c r="AQ29" s="50"/>
      <c r="AR29" s="50"/>
      <c r="AS29" s="50"/>
    </row>
    <row r="30" spans="1:45" ht="12" customHeight="1" x14ac:dyDescent="0.25">
      <c r="A30" s="256"/>
      <c r="B30" s="204">
        <f>____IN_____!B41</f>
        <v>27</v>
      </c>
      <c r="C30" s="205" t="str">
        <f>____IN_____!C41</f>
        <v>k11</v>
      </c>
      <c r="D30" s="204" t="str">
        <f>____IN_____!D41</f>
        <v>k1</v>
      </c>
      <c r="E30" s="207"/>
      <c r="F30" s="212">
        <v>27</v>
      </c>
      <c r="G30" s="215" t="s">
        <v>11</v>
      </c>
      <c r="H30" s="212" t="s">
        <v>520</v>
      </c>
      <c r="I30" s="216" t="str">
        <f>IF(Table4[[#This Row],[B]]=F29,1,"")</f>
        <v/>
      </c>
      <c r="J30" s="50"/>
      <c r="K30" s="253"/>
      <c r="L30" s="273"/>
      <c r="M30" s="262"/>
      <c r="N30" s="207" t="str">
        <f>IF(L30="","",IF(K30="","",IF(ISNUMBER(MATCH(K30,Table4[D],0)),0,MAX(N$3:N29)+1)))</f>
        <v/>
      </c>
      <c r="O30" s="207" t="str">
        <f>IF(L30="","",IF(ISNUMBER(N30),0,IF(ISNUMBER(MATCH(L30,Table4[C],0)),0,MAX(O$3:O29)+1)))</f>
        <v/>
      </c>
      <c r="P30" s="82" t="str">
        <f t="shared" si="0"/>
        <v/>
      </c>
      <c r="Q30" s="82"/>
      <c r="R30" s="253"/>
      <c r="S30" s="256" t="str">
        <f t="shared" si="4"/>
        <v/>
      </c>
      <c r="T30" s="256"/>
      <c r="U30" s="12"/>
      <c r="V30" s="226">
        <f t="shared" si="1"/>
        <v>0</v>
      </c>
      <c r="W30" s="218">
        <f t="shared" si="2"/>
        <v>0</v>
      </c>
      <c r="X30" s="213"/>
      <c r="Y30" s="212" t="str">
        <f t="shared" si="3"/>
        <v/>
      </c>
      <c r="Z30" s="212"/>
      <c r="AA30" s="211" t="str">
        <f t="shared" si="5"/>
        <v/>
      </c>
      <c r="AB30" s="211"/>
      <c r="AC30" s="211"/>
      <c r="AD30" s="204">
        <v>27</v>
      </c>
      <c r="AE30" s="205" t="s">
        <v>11</v>
      </c>
      <c r="AF30" s="204" t="s">
        <v>179</v>
      </c>
      <c r="AG30" s="50"/>
      <c r="AH30" s="82" t="s">
        <v>11</v>
      </c>
      <c r="AI30" s="204" t="s">
        <v>179</v>
      </c>
      <c r="AJ30" s="82" t="s">
        <v>459</v>
      </c>
      <c r="AK30" s="50"/>
      <c r="AL30" s="50"/>
      <c r="AM30" s="50"/>
      <c r="AN30" s="50"/>
      <c r="AO30" s="50"/>
      <c r="AP30" s="50"/>
      <c r="AQ30" s="50"/>
      <c r="AR30" s="50"/>
      <c r="AS30" s="50"/>
    </row>
    <row r="31" spans="1:45" ht="12" customHeight="1" x14ac:dyDescent="0.25">
      <c r="A31" s="256"/>
      <c r="B31" s="204">
        <f>____IN_____!B42</f>
        <v>28</v>
      </c>
      <c r="C31" s="205" t="str">
        <f>____IN_____!C42</f>
        <v>k12</v>
      </c>
      <c r="D31" s="204" t="str">
        <f>____IN_____!D42</f>
        <v>k2</v>
      </c>
      <c r="E31" s="207"/>
      <c r="F31" s="212">
        <v>28</v>
      </c>
      <c r="G31" s="215" t="s">
        <v>63</v>
      </c>
      <c r="H31" s="212" t="s">
        <v>521</v>
      </c>
      <c r="I31" s="216" t="str">
        <f>IF(Table4[[#This Row],[B]]=F30,1,"")</f>
        <v/>
      </c>
      <c r="J31" s="50"/>
      <c r="K31" s="253"/>
      <c r="L31" s="273"/>
      <c r="M31" s="262"/>
      <c r="N31" s="207" t="str">
        <f>IF(L31="","",IF(K31="","",IF(ISNUMBER(MATCH(K31,Table4[D],0)),0,MAX(N$3:N30)+1)))</f>
        <v/>
      </c>
      <c r="O31" s="207" t="str">
        <f>IF(L31="","",IF(ISNUMBER(N31),0,IF(ISNUMBER(MATCH(L31,Table4[C],0)),0,MAX(O$3:O30)+1)))</f>
        <v/>
      </c>
      <c r="P31" s="82" t="str">
        <f t="shared" si="0"/>
        <v/>
      </c>
      <c r="Q31" s="82"/>
      <c r="R31" s="253"/>
      <c r="S31" s="256" t="str">
        <f t="shared" si="4"/>
        <v/>
      </c>
      <c r="T31" s="256"/>
      <c r="U31" s="12"/>
      <c r="V31" s="226">
        <f t="shared" si="1"/>
        <v>0</v>
      </c>
      <c r="W31" s="218">
        <f t="shared" si="2"/>
        <v>0</v>
      </c>
      <c r="X31" s="213"/>
      <c r="Y31" s="212" t="str">
        <f t="shared" si="3"/>
        <v/>
      </c>
      <c r="Z31" s="212"/>
      <c r="AA31" s="211" t="str">
        <f t="shared" si="5"/>
        <v/>
      </c>
      <c r="AB31" s="211"/>
      <c r="AC31" s="211"/>
      <c r="AD31" s="204">
        <v>28</v>
      </c>
      <c r="AE31" s="205" t="s">
        <v>895</v>
      </c>
      <c r="AF31" s="204" t="s">
        <v>180</v>
      </c>
      <c r="AG31" s="50"/>
      <c r="AH31" s="204" t="s">
        <v>895</v>
      </c>
      <c r="AI31" s="204" t="s">
        <v>180</v>
      </c>
      <c r="AJ31" s="82" t="s">
        <v>460</v>
      </c>
      <c r="AK31" s="50"/>
      <c r="AL31" s="50"/>
      <c r="AM31" s="50"/>
      <c r="AN31" s="50"/>
      <c r="AO31" s="50"/>
      <c r="AP31" s="50"/>
      <c r="AQ31" s="50"/>
      <c r="AR31" s="50"/>
      <c r="AS31" s="50"/>
    </row>
    <row r="32" spans="1:45" ht="12" customHeight="1" x14ac:dyDescent="0.25">
      <c r="A32" s="256"/>
      <c r="B32" s="204">
        <f>____IN_____!B43</f>
        <v>29</v>
      </c>
      <c r="C32" s="205" t="str">
        <f>____IN_____!C43</f>
        <v>k13</v>
      </c>
      <c r="D32" s="204" t="str">
        <f>____IN_____!D43</f>
        <v>k3</v>
      </c>
      <c r="E32" s="207"/>
      <c r="F32" s="212">
        <v>29</v>
      </c>
      <c r="G32" s="215" t="s">
        <v>64</v>
      </c>
      <c r="H32" s="212" t="s">
        <v>522</v>
      </c>
      <c r="I32" s="216" t="str">
        <f>IF(Table4[[#This Row],[B]]=F31,1,"")</f>
        <v/>
      </c>
      <c r="J32" s="50"/>
      <c r="K32" s="253"/>
      <c r="L32" s="273"/>
      <c r="M32" s="261"/>
      <c r="N32" s="207" t="str">
        <f>IF(L32="","",IF(K32="","",IF(ISNUMBER(MATCH(K32,Table4[D],0)),0,MAX(N$3:N31)+1)))</f>
        <v/>
      </c>
      <c r="O32" s="207" t="str">
        <f>IF(L32="","",IF(ISNUMBER(N32),0,IF(ISNUMBER(MATCH(L32,Table4[C],0)),0,MAX(O$3:O31)+1)))</f>
        <v/>
      </c>
      <c r="P32" s="82" t="str">
        <f t="shared" si="0"/>
        <v/>
      </c>
      <c r="Q32" s="82"/>
      <c r="R32" s="253"/>
      <c r="S32" s="256" t="str">
        <f t="shared" si="4"/>
        <v/>
      </c>
      <c r="T32" s="256"/>
      <c r="U32" s="12"/>
      <c r="V32" s="226">
        <f t="shared" si="1"/>
        <v>0</v>
      </c>
      <c r="W32" s="218">
        <f t="shared" si="2"/>
        <v>0</v>
      </c>
      <c r="X32" s="213"/>
      <c r="Y32" s="212" t="str">
        <f t="shared" si="3"/>
        <v/>
      </c>
      <c r="Z32" s="212"/>
      <c r="AA32" s="211" t="str">
        <f t="shared" si="5"/>
        <v/>
      </c>
      <c r="AB32" s="211"/>
      <c r="AC32" s="211"/>
      <c r="AD32" s="204">
        <v>29</v>
      </c>
      <c r="AE32" s="205" t="s">
        <v>896</v>
      </c>
      <c r="AF32" s="204" t="s">
        <v>904</v>
      </c>
      <c r="AG32" s="50"/>
      <c r="AH32" s="82" t="s">
        <v>896</v>
      </c>
      <c r="AI32" s="204" t="s">
        <v>904</v>
      </c>
      <c r="AJ32" s="82" t="s">
        <v>464</v>
      </c>
      <c r="AK32" s="50"/>
      <c r="AL32" s="50"/>
      <c r="AM32" s="50"/>
      <c r="AN32" s="50"/>
      <c r="AO32" s="50"/>
      <c r="AP32" s="50"/>
      <c r="AQ32" s="50"/>
      <c r="AR32" s="50"/>
      <c r="AS32" s="50"/>
    </row>
    <row r="33" spans="1:45" ht="12" customHeight="1" x14ac:dyDescent="0.25">
      <c r="A33" s="256"/>
      <c r="B33" s="204">
        <f>____IN_____!B44</f>
        <v>30</v>
      </c>
      <c r="C33" s="205" t="str">
        <f>____IN_____!C44</f>
        <v>k14</v>
      </c>
      <c r="D33" s="204" t="str">
        <f>____IN_____!D44</f>
        <v>k4</v>
      </c>
      <c r="E33" s="207"/>
      <c r="F33" s="212">
        <v>30</v>
      </c>
      <c r="G33" s="215" t="s">
        <v>31</v>
      </c>
      <c r="H33" s="212" t="s">
        <v>523</v>
      </c>
      <c r="I33" s="216" t="str">
        <f>IF(Table4[[#This Row],[B]]=F32,1,"")</f>
        <v/>
      </c>
      <c r="J33" s="50"/>
      <c r="K33" s="253"/>
      <c r="L33" s="273"/>
      <c r="M33" s="261"/>
      <c r="N33" s="207" t="str">
        <f>IF(L33="","",IF(K33="","",IF(ISNUMBER(MATCH(K33,Table4[D],0)),0,MAX(N$3:N32)+1)))</f>
        <v/>
      </c>
      <c r="O33" s="207" t="str">
        <f>IF(L33="","",IF(ISNUMBER(N33),0,IF(ISNUMBER(MATCH(L33,Table4[C],0)),0,MAX(O$3:O32)+1)))</f>
        <v/>
      </c>
      <c r="P33" s="82" t="str">
        <f t="shared" si="0"/>
        <v/>
      </c>
      <c r="Q33" s="82"/>
      <c r="R33" s="253"/>
      <c r="S33" s="256" t="str">
        <f t="shared" si="4"/>
        <v/>
      </c>
      <c r="T33" s="256"/>
      <c r="U33" s="12"/>
      <c r="V33" s="226">
        <f t="shared" si="1"/>
        <v>0</v>
      </c>
      <c r="W33" s="218">
        <f t="shared" si="2"/>
        <v>0</v>
      </c>
      <c r="X33" s="213"/>
      <c r="Y33" s="212" t="str">
        <f t="shared" si="3"/>
        <v/>
      </c>
      <c r="Z33" s="212"/>
      <c r="AA33" s="211" t="str">
        <f t="shared" si="5"/>
        <v/>
      </c>
      <c r="AB33" s="211"/>
      <c r="AC33" s="211"/>
      <c r="AD33" s="204">
        <v>30</v>
      </c>
      <c r="AE33" s="205" t="s">
        <v>897</v>
      </c>
      <c r="AF33" s="204" t="s">
        <v>905</v>
      </c>
      <c r="AG33" s="50"/>
      <c r="AH33" s="204" t="s">
        <v>897</v>
      </c>
      <c r="AI33" s="204" t="s">
        <v>905</v>
      </c>
      <c r="AJ33" s="82" t="s">
        <v>465</v>
      </c>
      <c r="AK33" s="50"/>
      <c r="AL33" s="50"/>
      <c r="AM33" s="50"/>
      <c r="AN33" s="50"/>
      <c r="AO33" s="50"/>
      <c r="AP33" s="50"/>
      <c r="AQ33" s="50"/>
      <c r="AR33" s="50"/>
      <c r="AS33" s="50"/>
    </row>
    <row r="34" spans="1:45" ht="12" customHeight="1" x14ac:dyDescent="0.25">
      <c r="A34" s="256"/>
      <c r="B34" s="204">
        <f>____IN_____!B45</f>
        <v>31</v>
      </c>
      <c r="C34" s="205" t="str">
        <f>____IN_____!C45</f>
        <v>k15</v>
      </c>
      <c r="D34" s="204" t="str">
        <f>____IN_____!D45</f>
        <v>k5</v>
      </c>
      <c r="E34" s="207"/>
      <c r="F34" s="212">
        <v>31</v>
      </c>
      <c r="G34" s="215" t="s">
        <v>65</v>
      </c>
      <c r="H34" s="212" t="s">
        <v>524</v>
      </c>
      <c r="I34" s="216" t="str">
        <f>IF(Table4[[#This Row],[B]]=F33,1,"")</f>
        <v/>
      </c>
      <c r="J34" s="50"/>
      <c r="K34" s="253"/>
      <c r="L34" s="273"/>
      <c r="M34" s="262"/>
      <c r="N34" s="207" t="str">
        <f>IF(L34="","",IF(K34="","",IF(ISNUMBER(MATCH(K34,Table4[D],0)),0,MAX(N$3:N33)+1)))</f>
        <v/>
      </c>
      <c r="O34" s="207" t="str">
        <f>IF(L34="","",IF(ISNUMBER(N34),0,IF(ISNUMBER(MATCH(L34,Table4[C],0)),0,MAX(O$3:O33)+1)))</f>
        <v/>
      </c>
      <c r="P34" s="82" t="str">
        <f t="shared" si="0"/>
        <v/>
      </c>
      <c r="Q34" s="82"/>
      <c r="R34" s="253"/>
      <c r="S34" s="256" t="str">
        <f t="shared" si="4"/>
        <v/>
      </c>
      <c r="T34" s="256"/>
      <c r="U34" s="12"/>
      <c r="V34" s="226">
        <f t="shared" si="1"/>
        <v>0</v>
      </c>
      <c r="W34" s="218">
        <f t="shared" si="2"/>
        <v>0</v>
      </c>
      <c r="X34" s="213"/>
      <c r="Y34" s="212" t="str">
        <f t="shared" si="3"/>
        <v/>
      </c>
      <c r="Z34" s="212"/>
      <c r="AA34" s="211" t="str">
        <f t="shared" si="5"/>
        <v/>
      </c>
      <c r="AB34" s="211"/>
      <c r="AC34" s="211"/>
      <c r="AD34" s="204">
        <v>31</v>
      </c>
      <c r="AE34" s="205" t="s">
        <v>898</v>
      </c>
      <c r="AF34" s="204" t="s">
        <v>906</v>
      </c>
      <c r="AG34" s="50"/>
      <c r="AH34" s="82" t="s">
        <v>898</v>
      </c>
      <c r="AI34" s="204" t="s">
        <v>906</v>
      </c>
      <c r="AJ34" s="82"/>
      <c r="AK34" s="50"/>
      <c r="AL34" s="50"/>
      <c r="AM34" s="50"/>
      <c r="AN34" s="50"/>
      <c r="AO34" s="50"/>
      <c r="AP34" s="50"/>
      <c r="AQ34" s="50"/>
      <c r="AR34" s="50"/>
      <c r="AS34" s="50"/>
    </row>
    <row r="35" spans="1:45" ht="12" customHeight="1" x14ac:dyDescent="0.25">
      <c r="A35" s="256"/>
      <c r="B35" s="204">
        <f>____IN_____!B46</f>
        <v>32</v>
      </c>
      <c r="C35" s="205" t="str">
        <f>____IN_____!C46</f>
        <v>k21</v>
      </c>
      <c r="D35" s="204" t="str">
        <f>____IN_____!D46</f>
        <v>k6</v>
      </c>
      <c r="E35" s="207"/>
      <c r="F35" s="212">
        <v>32</v>
      </c>
      <c r="G35" s="215" t="s">
        <v>66</v>
      </c>
      <c r="H35" s="212" t="s">
        <v>525</v>
      </c>
      <c r="I35" s="217" t="str">
        <f>IF(Table4[[#This Row],[B]]=F34,1,"")</f>
        <v/>
      </c>
      <c r="J35" s="50"/>
      <c r="K35" s="253"/>
      <c r="L35" s="273"/>
      <c r="M35" s="262"/>
      <c r="N35" s="207" t="str">
        <f>IF(L35="","",IF(K35="","",IF(ISNUMBER(MATCH(K35,Table4[D],0)),0,MAX(N$3:N34)+1)))</f>
        <v/>
      </c>
      <c r="O35" s="207" t="str">
        <f>IF(L35="","",IF(ISNUMBER(N35),0,IF(ISNUMBER(MATCH(L35,Table4[C],0)),0,MAX(O$3:O34)+1)))</f>
        <v/>
      </c>
      <c r="P35" s="82" t="str">
        <f t="shared" si="0"/>
        <v/>
      </c>
      <c r="Q35" s="82"/>
      <c r="R35" s="253"/>
      <c r="S35" s="256" t="str">
        <f t="shared" si="4"/>
        <v/>
      </c>
      <c r="T35" s="256"/>
      <c r="U35" s="12"/>
      <c r="V35" s="226">
        <f t="shared" si="1"/>
        <v>0</v>
      </c>
      <c r="W35" s="218">
        <f t="shared" si="2"/>
        <v>0</v>
      </c>
      <c r="X35" s="213"/>
      <c r="Y35" s="212" t="str">
        <f t="shared" si="3"/>
        <v/>
      </c>
      <c r="Z35" s="212"/>
      <c r="AA35" s="211" t="str">
        <f t="shared" si="5"/>
        <v/>
      </c>
      <c r="AB35" s="211"/>
      <c r="AC35" s="211"/>
      <c r="AD35" s="204">
        <v>32</v>
      </c>
      <c r="AE35" s="205" t="s">
        <v>899</v>
      </c>
      <c r="AF35" s="204" t="s">
        <v>907</v>
      </c>
      <c r="AG35" s="50"/>
      <c r="AH35" s="217" t="s">
        <v>899</v>
      </c>
      <c r="AI35" s="204" t="s">
        <v>907</v>
      </c>
      <c r="AJ35" s="82"/>
      <c r="AK35" s="50"/>
      <c r="AL35" s="50"/>
      <c r="AM35" s="50"/>
      <c r="AN35" s="50"/>
      <c r="AO35" s="50"/>
      <c r="AP35" s="50"/>
      <c r="AQ35" s="50"/>
      <c r="AR35" s="50"/>
      <c r="AS35" s="50"/>
    </row>
    <row r="36" spans="1:45" ht="12" customHeight="1" x14ac:dyDescent="0.25">
      <c r="A36" s="256"/>
      <c r="B36" s="204">
        <f>____IN_____!B47</f>
        <v>33</v>
      </c>
      <c r="C36" s="205" t="str">
        <f>____IN_____!C47</f>
        <v>k22</v>
      </c>
      <c r="D36" s="204" t="str">
        <f>____IN_____!D47</f>
        <v>k7</v>
      </c>
      <c r="E36" s="207"/>
      <c r="F36" s="212">
        <v>33</v>
      </c>
      <c r="G36" s="215" t="s">
        <v>75</v>
      </c>
      <c r="H36" s="212" t="s">
        <v>75</v>
      </c>
      <c r="I36" s="217" t="str">
        <f>IF(Table4[[#This Row],[B]]=F35,1,"")</f>
        <v/>
      </c>
      <c r="J36" s="50"/>
      <c r="K36" s="253"/>
      <c r="L36" s="273"/>
      <c r="M36" s="261"/>
      <c r="N36" s="207" t="str">
        <f>IF(L36="","",IF(K36="","",IF(ISNUMBER(MATCH(K36,Table4[D],0)),0,MAX(N$3:N35)+1)))</f>
        <v/>
      </c>
      <c r="O36" s="207" t="str">
        <f>IF(L36="","",IF(ISNUMBER(N36),0,IF(ISNUMBER(MATCH(L36,Table4[C],0)),0,MAX(O$3:O35)+1)))</f>
        <v/>
      </c>
      <c r="P36" s="82" t="str">
        <f t="shared" si="0"/>
        <v/>
      </c>
      <c r="Q36" s="82"/>
      <c r="R36" s="253"/>
      <c r="S36" s="256" t="str">
        <f t="shared" si="4"/>
        <v/>
      </c>
      <c r="T36" s="256"/>
      <c r="U36" s="12"/>
      <c r="V36" s="226">
        <f t="shared" ref="V36:V67" si="6">L36</f>
        <v>0</v>
      </c>
      <c r="W36" s="218">
        <f t="shared" ref="W36:W67" si="7">M36</f>
        <v>0</v>
      </c>
      <c r="X36" s="213"/>
      <c r="Y36" s="212" t="str">
        <f t="shared" ref="Y36:Y67" si="8">IF(ISNUMBER(O36),";","")</f>
        <v/>
      </c>
      <c r="Z36" s="212"/>
      <c r="AA36" s="211" t="str">
        <f t="shared" si="5"/>
        <v/>
      </c>
      <c r="AB36" s="211"/>
      <c r="AC36" s="211"/>
      <c r="AD36" s="204">
        <v>33</v>
      </c>
      <c r="AE36" s="205" t="s">
        <v>900</v>
      </c>
      <c r="AF36" s="204" t="s">
        <v>908</v>
      </c>
      <c r="AG36" s="50"/>
      <c r="AH36" s="82" t="s">
        <v>900</v>
      </c>
      <c r="AI36" s="204" t="s">
        <v>908</v>
      </c>
      <c r="AJ36" s="82"/>
      <c r="AK36" s="50"/>
      <c r="AL36" s="50"/>
      <c r="AM36" s="50"/>
      <c r="AN36" s="50"/>
      <c r="AO36" s="50"/>
      <c r="AP36" s="50"/>
      <c r="AQ36" s="50"/>
      <c r="AR36" s="50"/>
      <c r="AS36" s="50"/>
    </row>
    <row r="37" spans="1:45" ht="12" customHeight="1" x14ac:dyDescent="0.25">
      <c r="A37" s="256"/>
      <c r="B37" s="204">
        <f>____IN_____!B48</f>
        <v>34</v>
      </c>
      <c r="C37" s="205" t="str">
        <f>____IN_____!C48</f>
        <v>k23</v>
      </c>
      <c r="D37" s="204" t="str">
        <f>____IN_____!D48</f>
        <v>k8</v>
      </c>
      <c r="E37" s="207"/>
      <c r="F37" s="212">
        <v>34</v>
      </c>
      <c r="G37" s="215" t="s">
        <v>52</v>
      </c>
      <c r="H37" s="212" t="s">
        <v>674</v>
      </c>
      <c r="I37" s="217" t="str">
        <f>IF(Table4[[#This Row],[B]]=F36,1,"")</f>
        <v/>
      </c>
      <c r="J37" s="50"/>
      <c r="K37" s="253"/>
      <c r="L37" s="273"/>
      <c r="M37" s="261"/>
      <c r="N37" s="207" t="str">
        <f>IF(L37="","",IF(K37="","",IF(ISNUMBER(MATCH(K37,Table4[D],0)),0,MAX(N$3:N36)+1)))</f>
        <v/>
      </c>
      <c r="O37" s="207" t="str">
        <f>IF(L37="","",IF(ISNUMBER(N37),0,IF(ISNUMBER(MATCH(L37,Table4[C],0)),0,MAX(O$3:O36)+1)))</f>
        <v/>
      </c>
      <c r="P37" s="82" t="str">
        <f t="shared" si="0"/>
        <v/>
      </c>
      <c r="Q37" s="82"/>
      <c r="R37" s="253"/>
      <c r="S37" s="256" t="str">
        <f t="shared" si="4"/>
        <v/>
      </c>
      <c r="T37" s="256"/>
      <c r="U37" s="12"/>
      <c r="V37" s="226">
        <f t="shared" si="6"/>
        <v>0</v>
      </c>
      <c r="W37" s="218">
        <f t="shared" si="7"/>
        <v>0</v>
      </c>
      <c r="X37" s="213"/>
      <c r="Y37" s="212" t="str">
        <f t="shared" si="8"/>
        <v/>
      </c>
      <c r="Z37" s="212"/>
      <c r="AA37" s="211" t="str">
        <f t="shared" si="5"/>
        <v/>
      </c>
      <c r="AB37" s="211"/>
      <c r="AC37" s="211"/>
      <c r="AD37" s="204">
        <v>34</v>
      </c>
      <c r="AE37" s="205" t="s">
        <v>901</v>
      </c>
      <c r="AF37" s="204" t="s">
        <v>909</v>
      </c>
      <c r="AG37" s="50"/>
      <c r="AH37" s="217" t="s">
        <v>901</v>
      </c>
      <c r="AI37" s="204" t="s">
        <v>909</v>
      </c>
      <c r="AJ37" s="82"/>
      <c r="AK37" s="50"/>
      <c r="AL37" s="50"/>
      <c r="AM37" s="50"/>
      <c r="AN37" s="50"/>
      <c r="AO37" s="50"/>
      <c r="AP37" s="50"/>
      <c r="AQ37" s="50"/>
      <c r="AR37" s="50"/>
      <c r="AS37" s="50"/>
    </row>
    <row r="38" spans="1:45" ht="12" customHeight="1" x14ac:dyDescent="0.25">
      <c r="A38" s="256"/>
      <c r="B38" s="204">
        <f>____IN_____!B49</f>
        <v>35</v>
      </c>
      <c r="C38" s="205" t="str">
        <f>____IN_____!C49</f>
        <v>k24</v>
      </c>
      <c r="D38" s="204" t="str">
        <f>____IN_____!D49</f>
        <v>k9</v>
      </c>
      <c r="E38" s="207"/>
      <c r="F38" s="212">
        <v>35</v>
      </c>
      <c r="G38" s="215" t="s">
        <v>32</v>
      </c>
      <c r="H38" s="212" t="s">
        <v>589</v>
      </c>
      <c r="I38" s="217" t="str">
        <f>IF(Table4[[#This Row],[B]]=F37,1,"")</f>
        <v/>
      </c>
      <c r="J38" s="50"/>
      <c r="K38" s="253"/>
      <c r="L38" s="273"/>
      <c r="M38" s="262"/>
      <c r="N38" s="207" t="str">
        <f>IF(L38="","",IF(K38="","",IF(ISNUMBER(MATCH(K38,Table4[D],0)),0,MAX(N$3:N37)+1)))</f>
        <v/>
      </c>
      <c r="O38" s="207" t="str">
        <f>IF(L38="","",IF(ISNUMBER(N38),0,IF(ISNUMBER(MATCH(L38,Table4[C],0)),0,MAX(O$3:O37)+1)))</f>
        <v/>
      </c>
      <c r="P38" s="82" t="str">
        <f t="shared" si="0"/>
        <v/>
      </c>
      <c r="Q38" s="82"/>
      <c r="R38" s="253"/>
      <c r="S38" s="256" t="str">
        <f t="shared" si="4"/>
        <v/>
      </c>
      <c r="T38" s="256"/>
      <c r="U38" s="12"/>
      <c r="V38" s="226">
        <f t="shared" si="6"/>
        <v>0</v>
      </c>
      <c r="W38" s="218">
        <f t="shared" si="7"/>
        <v>0</v>
      </c>
      <c r="X38" s="213"/>
      <c r="Y38" s="212" t="str">
        <f t="shared" si="8"/>
        <v/>
      </c>
      <c r="Z38" s="212"/>
      <c r="AA38" s="211" t="str">
        <f t="shared" si="5"/>
        <v/>
      </c>
      <c r="AB38" s="211"/>
      <c r="AC38" s="211"/>
      <c r="AD38" s="204">
        <v>35</v>
      </c>
      <c r="AE38" s="205" t="s">
        <v>902</v>
      </c>
      <c r="AF38" s="204" t="s">
        <v>910</v>
      </c>
      <c r="AG38" s="50"/>
      <c r="AH38" s="82" t="s">
        <v>902</v>
      </c>
      <c r="AI38" s="204" t="s">
        <v>910</v>
      </c>
      <c r="AJ38" s="82"/>
      <c r="AK38" s="50"/>
      <c r="AL38" s="50"/>
      <c r="AM38" s="50"/>
      <c r="AN38" s="50"/>
      <c r="AO38" s="50"/>
      <c r="AP38" s="50"/>
      <c r="AQ38" s="50"/>
      <c r="AR38" s="50"/>
      <c r="AS38" s="50"/>
    </row>
    <row r="39" spans="1:45" ht="12" customHeight="1" x14ac:dyDescent="0.25">
      <c r="A39" s="256"/>
      <c r="B39" s="204">
        <f>____IN_____!B50</f>
        <v>36</v>
      </c>
      <c r="C39" s="205" t="str">
        <f>____IN_____!C50</f>
        <v>k25</v>
      </c>
      <c r="D39" s="204" t="str">
        <f>____IN_____!D50</f>
        <v>k10</v>
      </c>
      <c r="E39" s="207"/>
      <c r="F39" s="212">
        <v>36</v>
      </c>
      <c r="G39" s="215" t="s">
        <v>34</v>
      </c>
      <c r="H39" s="212" t="s">
        <v>637</v>
      </c>
      <c r="I39" s="217" t="str">
        <f>IF(Table4[[#This Row],[B]]=F38,1,"")</f>
        <v/>
      </c>
      <c r="J39" s="50"/>
      <c r="K39" s="253"/>
      <c r="L39" s="273"/>
      <c r="M39" s="262"/>
      <c r="N39" s="207" t="str">
        <f>IF(L39="","",IF(K39="","",IF(ISNUMBER(MATCH(K39,Table4[D],0)),0,MAX(N$3:N38)+1)))</f>
        <v/>
      </c>
      <c r="O39" s="207" t="str">
        <f>IF(L39="","",IF(ISNUMBER(N39),0,IF(ISNUMBER(MATCH(L39,Table4[C],0)),0,MAX(O$3:O38)+1)))</f>
        <v/>
      </c>
      <c r="P39" s="82" t="str">
        <f t="shared" si="0"/>
        <v/>
      </c>
      <c r="Q39" s="82"/>
      <c r="R39" s="253"/>
      <c r="S39" s="256" t="str">
        <f t="shared" si="4"/>
        <v/>
      </c>
      <c r="T39" s="256"/>
      <c r="U39" s="12"/>
      <c r="V39" s="226">
        <f t="shared" si="6"/>
        <v>0</v>
      </c>
      <c r="W39" s="218">
        <f t="shared" si="7"/>
        <v>0</v>
      </c>
      <c r="X39" s="213"/>
      <c r="Y39" s="212" t="str">
        <f t="shared" si="8"/>
        <v/>
      </c>
      <c r="Z39" s="212"/>
      <c r="AA39" s="211" t="str">
        <f t="shared" si="5"/>
        <v/>
      </c>
      <c r="AB39" s="211"/>
      <c r="AC39" s="211"/>
      <c r="AD39" s="204">
        <v>36</v>
      </c>
      <c r="AE39" s="205" t="s">
        <v>903</v>
      </c>
      <c r="AF39" s="204" t="s">
        <v>911</v>
      </c>
      <c r="AG39" s="50"/>
      <c r="AH39" s="217" t="s">
        <v>903</v>
      </c>
      <c r="AI39" s="204" t="s">
        <v>911</v>
      </c>
      <c r="AJ39" s="82"/>
      <c r="AK39" s="50"/>
      <c r="AL39" s="50"/>
      <c r="AM39" s="50"/>
      <c r="AN39" s="50"/>
      <c r="AO39" s="50"/>
      <c r="AP39" s="50"/>
      <c r="AQ39" s="50"/>
      <c r="AR39" s="50"/>
      <c r="AS39" s="50"/>
    </row>
    <row r="40" spans="1:45" ht="12" customHeight="1" x14ac:dyDescent="0.25">
      <c r="A40" s="256"/>
      <c r="B40" s="204">
        <f>____IN_____!B51</f>
        <v>37</v>
      </c>
      <c r="C40" s="205" t="str">
        <f>____IN_____!C51</f>
        <v>peclet</v>
      </c>
      <c r="D40" s="204" t="str">
        <f>____IN_____!D51</f>
        <v>peclet</v>
      </c>
      <c r="E40" s="207"/>
      <c r="F40" s="212">
        <v>37</v>
      </c>
      <c r="G40" s="215" t="s">
        <v>35</v>
      </c>
      <c r="H40" s="212" t="s">
        <v>701</v>
      </c>
      <c r="I40" s="217" t="str">
        <f>IF(Table4[[#This Row],[B]]=F39,1,"")</f>
        <v/>
      </c>
      <c r="J40" s="50"/>
      <c r="K40" s="253"/>
      <c r="L40" s="273"/>
      <c r="M40" s="261"/>
      <c r="N40" s="207" t="str">
        <f>IF(L40="","",IF(K40="","",IF(ISNUMBER(MATCH(K40,Table4[D],0)),0,MAX(N$3:N39)+1)))</f>
        <v/>
      </c>
      <c r="O40" s="207" t="str">
        <f>IF(L40="","",IF(ISNUMBER(N40),0,IF(ISNUMBER(MATCH(L40,Table4[C],0)),0,MAX(O$3:O39)+1)))</f>
        <v/>
      </c>
      <c r="P40" s="82" t="str">
        <f t="shared" si="0"/>
        <v/>
      </c>
      <c r="Q40" s="82"/>
      <c r="R40" s="253"/>
      <c r="S40" s="256" t="str">
        <f t="shared" si="4"/>
        <v/>
      </c>
      <c r="T40" s="256"/>
      <c r="U40" s="12"/>
      <c r="V40" s="226">
        <f t="shared" si="6"/>
        <v>0</v>
      </c>
      <c r="W40" s="218">
        <f t="shared" si="7"/>
        <v>0</v>
      </c>
      <c r="X40" s="213"/>
      <c r="Y40" s="212" t="str">
        <f t="shared" si="8"/>
        <v/>
      </c>
      <c r="Z40" s="212"/>
      <c r="AA40" s="211" t="str">
        <f t="shared" si="5"/>
        <v/>
      </c>
      <c r="AB40" s="211"/>
      <c r="AC40" s="211"/>
      <c r="AD40" s="204">
        <v>37</v>
      </c>
      <c r="AE40" s="205" t="s">
        <v>75</v>
      </c>
      <c r="AF40" s="204" t="s">
        <v>75</v>
      </c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</row>
    <row r="41" spans="1:45" ht="12" customHeight="1" x14ac:dyDescent="0.25">
      <c r="A41" s="256"/>
      <c r="B41" s="204">
        <f>____IN_____!B52</f>
        <v>38</v>
      </c>
      <c r="C41" s="205" t="str">
        <f>____IN_____!C52</f>
        <v>sconc</v>
      </c>
      <c r="D41" s="204" t="str">
        <f>____IN_____!D52</f>
        <v>s_C</v>
      </c>
      <c r="E41" s="207"/>
      <c r="F41" s="212">
        <v>38</v>
      </c>
      <c r="G41" s="215" t="s">
        <v>36</v>
      </c>
      <c r="H41" s="212" t="s">
        <v>186</v>
      </c>
      <c r="I41" s="217" t="str">
        <f>IF(Table4[[#This Row],[B]]=F40,1,"")</f>
        <v/>
      </c>
      <c r="J41" s="50"/>
      <c r="K41" s="253"/>
      <c r="L41" s="273"/>
      <c r="M41" s="261"/>
      <c r="N41" s="207" t="str">
        <f>IF(L41="","",IF(K41="","",IF(ISNUMBER(MATCH(K41,Table4[D],0)),0,MAX(N$3:N40)+1)))</f>
        <v/>
      </c>
      <c r="O41" s="207" t="str">
        <f>IF(L41="","",IF(ISNUMBER(N41),0,IF(ISNUMBER(MATCH(L41,Table4[C],0)),0,MAX(O$3:O40)+1)))</f>
        <v/>
      </c>
      <c r="P41" s="82" t="str">
        <f t="shared" si="0"/>
        <v/>
      </c>
      <c r="Q41" s="82"/>
      <c r="R41" s="253"/>
      <c r="S41" s="256" t="str">
        <f t="shared" si="4"/>
        <v/>
      </c>
      <c r="T41" s="256"/>
      <c r="U41" s="12"/>
      <c r="V41" s="226">
        <f t="shared" si="6"/>
        <v>0</v>
      </c>
      <c r="W41" s="218">
        <f t="shared" si="7"/>
        <v>0</v>
      </c>
      <c r="X41" s="213"/>
      <c r="Y41" s="212" t="str">
        <f t="shared" si="8"/>
        <v/>
      </c>
      <c r="Z41" s="212"/>
      <c r="AA41" s="211" t="str">
        <f t="shared" si="5"/>
        <v/>
      </c>
      <c r="AB41" s="211"/>
      <c r="AC41" s="211"/>
      <c r="AD41" s="204">
        <v>38</v>
      </c>
      <c r="AE41" s="205" t="s">
        <v>52</v>
      </c>
      <c r="AF41" s="204" t="s">
        <v>674</v>
      </c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</row>
    <row r="42" spans="1:45" ht="12" customHeight="1" x14ac:dyDescent="0.25">
      <c r="A42" s="256"/>
      <c r="B42" s="204">
        <f>____IN_____!B53</f>
        <v>39</v>
      </c>
      <c r="C42" s="205" t="str">
        <f>____IN_____!C53</f>
        <v>laytyp</v>
      </c>
      <c r="D42" s="204" t="str">
        <f>____IN_____!D53</f>
        <v>L_type</v>
      </c>
      <c r="E42" s="207"/>
      <c r="F42" s="212">
        <v>39</v>
      </c>
      <c r="G42" s="215" t="s">
        <v>38</v>
      </c>
      <c r="H42" s="212" t="s">
        <v>675</v>
      </c>
      <c r="I42" s="217" t="str">
        <f>IF(Table4[[#This Row],[B]]=F41,1,"")</f>
        <v/>
      </c>
      <c r="J42" s="50"/>
      <c r="K42" s="253"/>
      <c r="L42" s="271"/>
      <c r="M42" s="261"/>
      <c r="N42" s="207" t="str">
        <f>IF(L42="","",IF(K42="","",IF(ISNUMBER(MATCH(K42,Table4[D],0)),0,MAX(N$3:N41)+1)))</f>
        <v/>
      </c>
      <c r="O42" s="207" t="str">
        <f>IF(L42="","",IF(ISNUMBER(N42),0,IF(ISNUMBER(MATCH(L42,Table4[C],0)),0,MAX(O$3:O41)+1)))</f>
        <v/>
      </c>
      <c r="P42" s="82" t="str">
        <f t="shared" si="0"/>
        <v/>
      </c>
      <c r="Q42" s="82"/>
      <c r="R42" s="253"/>
      <c r="S42" s="256" t="str">
        <f t="shared" si="4"/>
        <v/>
      </c>
      <c r="T42" s="256"/>
      <c r="U42" s="12"/>
      <c r="V42" s="226">
        <f t="shared" si="6"/>
        <v>0</v>
      </c>
      <c r="W42" s="218">
        <f t="shared" si="7"/>
        <v>0</v>
      </c>
      <c r="X42" s="213"/>
      <c r="Y42" s="212" t="str">
        <f t="shared" si="8"/>
        <v/>
      </c>
      <c r="Z42" s="212"/>
      <c r="AA42" s="211" t="str">
        <f t="shared" si="5"/>
        <v/>
      </c>
      <c r="AB42" s="211"/>
      <c r="AC42" s="211"/>
      <c r="AD42" s="204">
        <v>39</v>
      </c>
      <c r="AE42" s="205" t="s">
        <v>32</v>
      </c>
      <c r="AF42" s="204" t="s">
        <v>589</v>
      </c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</row>
    <row r="43" spans="1:45" ht="12" customHeight="1" x14ac:dyDescent="0.25">
      <c r="A43" s="256"/>
      <c r="B43" s="204">
        <f>____IN_____!B54</f>
        <v>40</v>
      </c>
      <c r="C43" s="205" t="str">
        <f>____IN_____!C54</f>
        <v>dt0</v>
      </c>
      <c r="D43" s="204" t="str">
        <f>____IN_____!D54</f>
        <v xml:space="preserve">T step </v>
      </c>
      <c r="E43" s="207"/>
      <c r="F43" s="212">
        <v>40</v>
      </c>
      <c r="G43" s="215" t="s">
        <v>108</v>
      </c>
      <c r="H43" s="212" t="s">
        <v>590</v>
      </c>
      <c r="I43" s="217" t="str">
        <f>IF(Table4[[#This Row],[B]]=F42,1,"")</f>
        <v/>
      </c>
      <c r="J43" s="50"/>
      <c r="K43" s="253"/>
      <c r="L43" s="271"/>
      <c r="M43" s="261"/>
      <c r="N43" s="207" t="str">
        <f>IF(L43="","",IF(K43="","",IF(ISNUMBER(MATCH(K43,Table4[D],0)),0,MAX(N$3:N42)+1)))</f>
        <v/>
      </c>
      <c r="O43" s="207" t="str">
        <f>IF(L43="","",IF(ISNUMBER(N43),0,IF(ISNUMBER(MATCH(L43,Table4[C],0)),0,MAX(O$3:O42)+1)))</f>
        <v/>
      </c>
      <c r="P43" s="82" t="str">
        <f t="shared" si="0"/>
        <v/>
      </c>
      <c r="Q43" s="82"/>
      <c r="R43" s="253"/>
      <c r="S43" s="256" t="str">
        <f t="shared" si="4"/>
        <v/>
      </c>
      <c r="T43" s="256"/>
      <c r="U43" s="12"/>
      <c r="V43" s="226">
        <f t="shared" si="6"/>
        <v>0</v>
      </c>
      <c r="W43" s="218">
        <f t="shared" si="7"/>
        <v>0</v>
      </c>
      <c r="X43" s="213"/>
      <c r="Y43" s="212" t="str">
        <f t="shared" si="8"/>
        <v/>
      </c>
      <c r="Z43" s="212"/>
      <c r="AA43" s="211" t="str">
        <f t="shared" si="5"/>
        <v/>
      </c>
      <c r="AB43" s="211"/>
      <c r="AC43" s="211"/>
      <c r="AD43" s="204">
        <v>40</v>
      </c>
      <c r="AE43" s="205" t="s">
        <v>34</v>
      </c>
      <c r="AF43" s="204" t="s">
        <v>637</v>
      </c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</row>
    <row r="44" spans="1:45" ht="12" customHeight="1" x14ac:dyDescent="0.25">
      <c r="A44" s="256"/>
      <c r="B44" s="204">
        <f>____IN_____!B55</f>
        <v>41</v>
      </c>
      <c r="C44" s="205" t="str">
        <f>____IN_____!C55</f>
        <v>v</v>
      </c>
      <c r="D44" s="204" t="str">
        <f>____IN_____!D55</f>
        <v>_V</v>
      </c>
      <c r="E44" s="207"/>
      <c r="F44" s="212">
        <v>41</v>
      </c>
      <c r="G44" s="215" t="s">
        <v>10</v>
      </c>
      <c r="H44" s="212" t="s">
        <v>592</v>
      </c>
      <c r="I44" s="217" t="str">
        <f>IF(Table4[[#This Row],[B]]=F43,1,"")</f>
        <v/>
      </c>
      <c r="J44" s="50"/>
      <c r="K44" s="253"/>
      <c r="L44" s="271"/>
      <c r="M44" s="261"/>
      <c r="N44" s="207" t="str">
        <f>IF(L44="","",IF(K44="","",IF(ISNUMBER(MATCH(K44,Table4[D],0)),0,MAX(N$3:N43)+1)))</f>
        <v/>
      </c>
      <c r="O44" s="207" t="str">
        <f>IF(L44="","",IF(ISNUMBER(N44),0,IF(ISNUMBER(MATCH(L44,Table4[C],0)),0,MAX(O$3:O43)+1)))</f>
        <v/>
      </c>
      <c r="P44" s="82" t="str">
        <f t="shared" si="0"/>
        <v/>
      </c>
      <c r="Q44" s="82"/>
      <c r="R44" s="253"/>
      <c r="S44" s="256" t="str">
        <f t="shared" si="4"/>
        <v/>
      </c>
      <c r="T44" s="256"/>
      <c r="U44" s="12"/>
      <c r="V44" s="226">
        <f t="shared" si="6"/>
        <v>0</v>
      </c>
      <c r="W44" s="218">
        <f t="shared" si="7"/>
        <v>0</v>
      </c>
      <c r="X44" s="213"/>
      <c r="Y44" s="212" t="str">
        <f t="shared" si="8"/>
        <v/>
      </c>
      <c r="Z44" s="212"/>
      <c r="AA44" s="211" t="str">
        <f t="shared" si="5"/>
        <v/>
      </c>
      <c r="AB44" s="211"/>
      <c r="AC44" s="211"/>
      <c r="AD44" s="204">
        <v>41</v>
      </c>
      <c r="AE44" s="205" t="s">
        <v>35</v>
      </c>
      <c r="AF44" s="204" t="s">
        <v>701</v>
      </c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</row>
    <row r="45" spans="1:45" ht="12" customHeight="1" x14ac:dyDescent="0.25">
      <c r="A45" s="256"/>
      <c r="B45" s="204">
        <f>____IN_____!B56</f>
        <v>42</v>
      </c>
      <c r="C45" s="205" t="str">
        <f>____IN_____!C56</f>
        <v>q</v>
      </c>
      <c r="D45" s="204" t="str">
        <f>____IN_____!D56</f>
        <v>Darcy</v>
      </c>
      <c r="E45" s="207"/>
      <c r="F45" s="212">
        <v>42</v>
      </c>
      <c r="G45" s="215" t="s">
        <v>37</v>
      </c>
      <c r="H45" s="212" t="s">
        <v>469</v>
      </c>
      <c r="I45" s="216" t="str">
        <f>IF(Table4[[#This Row],[B]]=F44,1,"")</f>
        <v/>
      </c>
      <c r="J45" s="50"/>
      <c r="K45" s="253"/>
      <c r="L45" s="271"/>
      <c r="M45" s="261"/>
      <c r="N45" s="207" t="str">
        <f>IF(L45="","",IF(K45="","",IF(ISNUMBER(MATCH(K45,Table4[D],0)),0,MAX(N$3:N44)+1)))</f>
        <v/>
      </c>
      <c r="O45" s="207" t="str">
        <f>IF(L45="","",IF(ISNUMBER(N45),0,IF(ISNUMBER(MATCH(L45,Table4[C],0)),0,MAX(O$3:O44)+1)))</f>
        <v/>
      </c>
      <c r="P45" s="82" t="str">
        <f t="shared" si="0"/>
        <v/>
      </c>
      <c r="Q45" s="82"/>
      <c r="R45" s="253"/>
      <c r="S45" s="256" t="str">
        <f t="shared" si="4"/>
        <v/>
      </c>
      <c r="T45" s="256"/>
      <c r="U45" s="12"/>
      <c r="V45" s="226">
        <f t="shared" si="6"/>
        <v>0</v>
      </c>
      <c r="W45" s="218">
        <f t="shared" si="7"/>
        <v>0</v>
      </c>
      <c r="X45" s="213"/>
      <c r="Y45" s="212" t="str">
        <f t="shared" si="8"/>
        <v/>
      </c>
      <c r="Z45" s="212"/>
      <c r="AA45" s="211" t="str">
        <f t="shared" si="5"/>
        <v/>
      </c>
      <c r="AB45" s="211"/>
      <c r="AC45" s="211"/>
      <c r="AD45" s="204">
        <v>42</v>
      </c>
      <c r="AE45" s="205" t="s">
        <v>36</v>
      </c>
      <c r="AF45" s="204" t="s">
        <v>186</v>
      </c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</row>
    <row r="46" spans="1:45" ht="12" customHeight="1" x14ac:dyDescent="0.25">
      <c r="A46" s="256"/>
      <c r="B46" s="204">
        <f>____IN_____!B57</f>
        <v>43</v>
      </c>
      <c r="C46" s="205" t="str">
        <f>____IN_____!C57</f>
        <v>l</v>
      </c>
      <c r="D46" s="204" t="str">
        <f>____IN_____!D57</f>
        <v>lll</v>
      </c>
      <c r="E46" s="207"/>
      <c r="F46" s="212">
        <v>43</v>
      </c>
      <c r="G46" s="215" t="s">
        <v>53</v>
      </c>
      <c r="H46" s="212" t="s">
        <v>504</v>
      </c>
      <c r="I46" s="216" t="str">
        <f>IF(Table4[[#This Row],[B]]=F45,1,"")</f>
        <v/>
      </c>
      <c r="J46" s="50"/>
      <c r="K46" s="253"/>
      <c r="L46" s="271"/>
      <c r="M46" s="261"/>
      <c r="N46" s="207" t="str">
        <f>IF(L46="","",IF(K46="","",IF(ISNUMBER(MATCH(K46,Table4[D],0)),0,MAX(N$3:N45)+1)))</f>
        <v/>
      </c>
      <c r="O46" s="207" t="str">
        <f>IF(L46="","",IF(ISNUMBER(N46),0,IF(ISNUMBER(MATCH(L46,Table4[C],0)),0,MAX(O$3:O45)+1)))</f>
        <v/>
      </c>
      <c r="P46" s="82" t="str">
        <f t="shared" si="0"/>
        <v/>
      </c>
      <c r="Q46" s="82"/>
      <c r="R46" s="253"/>
      <c r="S46" s="256" t="str">
        <f t="shared" si="4"/>
        <v/>
      </c>
      <c r="T46" s="256"/>
      <c r="U46" s="12"/>
      <c r="V46" s="226">
        <f t="shared" si="6"/>
        <v>0</v>
      </c>
      <c r="W46" s="218">
        <f t="shared" si="7"/>
        <v>0</v>
      </c>
      <c r="X46" s="213"/>
      <c r="Y46" s="212" t="str">
        <f t="shared" si="8"/>
        <v/>
      </c>
      <c r="Z46" s="212"/>
      <c r="AA46" s="211" t="str">
        <f t="shared" si="5"/>
        <v/>
      </c>
      <c r="AB46" s="211"/>
      <c r="AC46" s="211"/>
      <c r="AD46" s="204">
        <v>43</v>
      </c>
      <c r="AE46" s="205" t="s">
        <v>38</v>
      </c>
      <c r="AF46" s="204" t="s">
        <v>675</v>
      </c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</row>
    <row r="47" spans="1:45" ht="12" customHeight="1" x14ac:dyDescent="0.25">
      <c r="A47" s="256"/>
      <c r="B47" s="204">
        <f>____IN_____!B58</f>
        <v>44</v>
      </c>
      <c r="C47" s="205" t="str">
        <f>____IN_____!C58</f>
        <v>al</v>
      </c>
      <c r="D47" s="204" t="str">
        <f>____IN_____!D58</f>
        <v>L_disp</v>
      </c>
      <c r="E47" s="207"/>
      <c r="F47" s="212">
        <v>44</v>
      </c>
      <c r="G47" s="215" t="s">
        <v>39</v>
      </c>
      <c r="H47" s="212" t="s">
        <v>673</v>
      </c>
      <c r="I47" s="216" t="str">
        <f>IF(Table4[[#This Row],[B]]=F46,1,"")</f>
        <v/>
      </c>
      <c r="J47" s="50"/>
      <c r="K47" s="253"/>
      <c r="L47" s="271"/>
      <c r="M47" s="261"/>
      <c r="N47" s="207" t="str">
        <f>IF(L47="","",IF(K47="","",IF(ISNUMBER(MATCH(K47,Table4[D],0)),0,MAX(N$3:N46)+1)))</f>
        <v/>
      </c>
      <c r="O47" s="207" t="str">
        <f>IF(L47="","",IF(ISNUMBER(N47),0,IF(ISNUMBER(MATCH(L47,Table4[C],0)),0,MAX(O$3:O46)+1)))</f>
        <v/>
      </c>
      <c r="P47" s="82" t="str">
        <f t="shared" si="0"/>
        <v/>
      </c>
      <c r="Q47" s="82"/>
      <c r="R47" s="253"/>
      <c r="S47" s="256" t="str">
        <f t="shared" si="4"/>
        <v/>
      </c>
      <c r="T47" s="256"/>
      <c r="U47" s="12"/>
      <c r="V47" s="226">
        <f t="shared" si="6"/>
        <v>0</v>
      </c>
      <c r="W47" s="218">
        <f t="shared" si="7"/>
        <v>0</v>
      </c>
      <c r="X47" s="213"/>
      <c r="Y47" s="212" t="str">
        <f t="shared" si="8"/>
        <v/>
      </c>
      <c r="Z47" s="212"/>
      <c r="AA47" s="211" t="str">
        <f t="shared" si="5"/>
        <v/>
      </c>
      <c r="AB47" s="211"/>
      <c r="AC47" s="211"/>
      <c r="AD47" s="204">
        <v>44</v>
      </c>
      <c r="AE47" s="205" t="s">
        <v>108</v>
      </c>
      <c r="AF47" s="204" t="s">
        <v>590</v>
      </c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</row>
    <row r="48" spans="1:45" ht="12" customHeight="1" x14ac:dyDescent="0.25">
      <c r="A48" s="256"/>
      <c r="B48" s="204">
        <f>____IN_____!B59</f>
        <v>45</v>
      </c>
      <c r="C48" s="205" t="str">
        <f>____IN_____!C59</f>
        <v>trpt</v>
      </c>
      <c r="D48" s="204" t="str">
        <f>____IN_____!D59</f>
        <v xml:space="preserve">H_Vdisp.R </v>
      </c>
      <c r="E48" s="207"/>
      <c r="F48" s="212">
        <v>45</v>
      </c>
      <c r="G48" s="215" t="s">
        <v>209</v>
      </c>
      <c r="H48" s="212" t="s">
        <v>240</v>
      </c>
      <c r="I48" s="217" t="str">
        <f>IF(Table4[[#This Row],[B]]=F47,1,"")</f>
        <v/>
      </c>
      <c r="J48" s="50"/>
      <c r="K48" s="253"/>
      <c r="L48" s="271"/>
      <c r="M48" s="261"/>
      <c r="N48" s="207" t="str">
        <f>IF(L48="","",IF(K48="","",IF(ISNUMBER(MATCH(K48,Table4[D],0)),0,MAX(N$3:N47)+1)))</f>
        <v/>
      </c>
      <c r="O48" s="207" t="str">
        <f>IF(L48="","",IF(ISNUMBER(N48),0,IF(ISNUMBER(MATCH(L48,Table4[C],0)),0,MAX(O$3:O47)+1)))</f>
        <v/>
      </c>
      <c r="P48" s="82" t="str">
        <f t="shared" si="0"/>
        <v/>
      </c>
      <c r="Q48" s="82"/>
      <c r="R48" s="253"/>
      <c r="S48" s="256" t="str">
        <f t="shared" si="4"/>
        <v/>
      </c>
      <c r="T48" s="256"/>
      <c r="U48" s="12"/>
      <c r="V48" s="226">
        <f t="shared" si="6"/>
        <v>0</v>
      </c>
      <c r="W48" s="218">
        <f t="shared" si="7"/>
        <v>0</v>
      </c>
      <c r="X48" s="213"/>
      <c r="Y48" s="212" t="str">
        <f t="shared" si="8"/>
        <v/>
      </c>
      <c r="Z48" s="212"/>
      <c r="AA48" s="211" t="str">
        <f t="shared" si="5"/>
        <v/>
      </c>
      <c r="AB48" s="211"/>
      <c r="AC48" s="211"/>
      <c r="AD48" s="204">
        <v>45</v>
      </c>
      <c r="AE48" s="205" t="s">
        <v>10</v>
      </c>
      <c r="AF48" s="204" t="s">
        <v>592</v>
      </c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</row>
    <row r="49" spans="1:45" ht="12" customHeight="1" x14ac:dyDescent="0.25">
      <c r="A49" s="256"/>
      <c r="B49" s="204">
        <f>____IN_____!B60</f>
        <v>46</v>
      </c>
      <c r="C49" s="205" t="str">
        <f>____IN_____!C60</f>
        <v>h1</v>
      </c>
      <c r="D49" s="204" t="str">
        <f>____IN_____!D60</f>
        <v>∆H</v>
      </c>
      <c r="E49" s="207"/>
      <c r="F49" s="212">
        <v>46</v>
      </c>
      <c r="G49" s="215" t="s">
        <v>42</v>
      </c>
      <c r="H49" s="212" t="s">
        <v>240</v>
      </c>
      <c r="I49" s="217" t="str">
        <f>IF(Table4[[#This Row],[B]]=F48,1,"")</f>
        <v/>
      </c>
      <c r="J49" s="50"/>
      <c r="K49" s="253"/>
      <c r="L49" s="271"/>
      <c r="M49" s="261"/>
      <c r="N49" s="207" t="str">
        <f>IF(L49="","",IF(K49="","",IF(ISNUMBER(MATCH(K49,Table4[D],0)),0,MAX(N$3:N48)+1)))</f>
        <v/>
      </c>
      <c r="O49" s="207" t="str">
        <f>IF(L49="","",IF(ISNUMBER(N49),0,IF(ISNUMBER(MATCH(L49,Table4[C],0)),0,MAX(O$3:O48)+1)))</f>
        <v/>
      </c>
      <c r="P49" s="82" t="str">
        <f t="shared" si="0"/>
        <v/>
      </c>
      <c r="Q49" s="82"/>
      <c r="R49" s="253"/>
      <c r="S49" s="256" t="str">
        <f t="shared" si="4"/>
        <v/>
      </c>
      <c r="T49" s="256"/>
      <c r="U49" s="12"/>
      <c r="V49" s="226">
        <f t="shared" si="6"/>
        <v>0</v>
      </c>
      <c r="W49" s="218">
        <f t="shared" si="7"/>
        <v>0</v>
      </c>
      <c r="X49" s="213"/>
      <c r="Y49" s="212" t="str">
        <f t="shared" si="8"/>
        <v/>
      </c>
      <c r="Z49" s="212"/>
      <c r="AA49" s="211" t="str">
        <f t="shared" si="5"/>
        <v/>
      </c>
      <c r="AB49" s="211"/>
      <c r="AC49" s="211"/>
      <c r="AD49" s="204">
        <v>46</v>
      </c>
      <c r="AE49" s="205" t="s">
        <v>37</v>
      </c>
      <c r="AF49" s="204" t="s">
        <v>469</v>
      </c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</row>
    <row r="50" spans="1:45" ht="12" customHeight="1" x14ac:dyDescent="0.25">
      <c r="A50" s="256"/>
      <c r="B50" s="204">
        <f>____IN_____!B61</f>
        <v>47</v>
      </c>
      <c r="C50" s="205" t="str">
        <f>____IN_____!C61</f>
        <v>strt</v>
      </c>
      <c r="D50" s="204" t="str">
        <f>____IN_____!D61</f>
        <v>st_</v>
      </c>
      <c r="E50" s="207"/>
      <c r="F50" s="212">
        <v>47</v>
      </c>
      <c r="G50" s="215" t="s">
        <v>43</v>
      </c>
      <c r="H50" s="212" t="s">
        <v>593</v>
      </c>
      <c r="I50" s="217" t="str">
        <f>IF(Table4[[#This Row],[B]]=F49,1,"")</f>
        <v/>
      </c>
      <c r="J50" s="50"/>
      <c r="K50" s="253"/>
      <c r="L50" s="271"/>
      <c r="M50" s="261"/>
      <c r="N50" s="207" t="str">
        <f>IF(L50="","",IF(K50="","",IF(ISNUMBER(MATCH(K50,Table4[D],0)),0,MAX(N$3:N49)+1)))</f>
        <v/>
      </c>
      <c r="O50" s="207" t="str">
        <f>IF(L50="","",IF(ISNUMBER(N50),0,IF(ISNUMBER(MATCH(L50,Table4[C],0)),0,MAX(O$3:O49)+1)))</f>
        <v/>
      </c>
      <c r="P50" s="82" t="str">
        <f t="shared" si="0"/>
        <v/>
      </c>
      <c r="Q50" s="82"/>
      <c r="R50" s="253"/>
      <c r="S50" s="256" t="str">
        <f t="shared" si="4"/>
        <v/>
      </c>
      <c r="T50" s="256"/>
      <c r="U50" s="12"/>
      <c r="V50" s="226">
        <f t="shared" si="6"/>
        <v>0</v>
      </c>
      <c r="W50" s="218">
        <f t="shared" si="7"/>
        <v>0</v>
      </c>
      <c r="X50" s="213"/>
      <c r="Y50" s="212" t="str">
        <f t="shared" si="8"/>
        <v/>
      </c>
      <c r="Z50" s="212"/>
      <c r="AA50" s="211" t="str">
        <f t="shared" si="5"/>
        <v/>
      </c>
      <c r="AB50" s="211"/>
      <c r="AC50" s="211"/>
      <c r="AD50" s="204">
        <v>47</v>
      </c>
      <c r="AE50" s="205" t="s">
        <v>53</v>
      </c>
      <c r="AF50" s="204" t="s">
        <v>504</v>
      </c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</row>
    <row r="51" spans="1:45" ht="12" customHeight="1" x14ac:dyDescent="0.25">
      <c r="A51" s="256"/>
      <c r="B51" s="204">
        <f>____IN_____!B62</f>
        <v>48</v>
      </c>
      <c r="C51" s="205" t="str">
        <f>____IN_____!C62</f>
        <v>icelltype</v>
      </c>
      <c r="D51" s="204" t="str">
        <f>____IN_____!D62</f>
        <v>iType</v>
      </c>
      <c r="E51" s="207"/>
      <c r="F51" s="212">
        <v>48</v>
      </c>
      <c r="G51" s="215" t="s">
        <v>15</v>
      </c>
      <c r="H51" s="212" t="s">
        <v>545</v>
      </c>
      <c r="I51" s="217" t="str">
        <f>IF(Table4[[#This Row],[B]]=F50,1,"")</f>
        <v/>
      </c>
      <c r="J51" s="50"/>
      <c r="K51" s="253"/>
      <c r="L51" s="271"/>
      <c r="M51" s="261"/>
      <c r="N51" s="207" t="str">
        <f>IF(L51="","",IF(K51="","",IF(ISNUMBER(MATCH(K51,Table4[D],0)),0,MAX(N$3:N50)+1)))</f>
        <v/>
      </c>
      <c r="O51" s="207" t="str">
        <f>IF(L51="","",IF(ISNUMBER(N51),0,IF(ISNUMBER(MATCH(L51,Table4[C],0)),0,MAX(O$3:O50)+1)))</f>
        <v/>
      </c>
      <c r="P51" s="82" t="str">
        <f t="shared" si="0"/>
        <v/>
      </c>
      <c r="Q51" s="82"/>
      <c r="R51" s="253"/>
      <c r="S51" s="256" t="str">
        <f t="shared" si="4"/>
        <v/>
      </c>
      <c r="T51" s="256"/>
      <c r="U51" s="12"/>
      <c r="V51" s="226">
        <f t="shared" si="6"/>
        <v>0</v>
      </c>
      <c r="W51" s="218">
        <f t="shared" si="7"/>
        <v>0</v>
      </c>
      <c r="X51" s="213"/>
      <c r="Y51" s="212" t="str">
        <f t="shared" si="8"/>
        <v/>
      </c>
      <c r="Z51" s="212"/>
      <c r="AA51" s="211" t="str">
        <f t="shared" si="5"/>
        <v/>
      </c>
      <c r="AB51" s="211"/>
      <c r="AC51" s="211"/>
      <c r="AD51" s="204">
        <v>48</v>
      </c>
      <c r="AE51" s="205" t="s">
        <v>39</v>
      </c>
      <c r="AF51" s="204" t="s">
        <v>673</v>
      </c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</row>
    <row r="52" spans="1:45" ht="12" customHeight="1" x14ac:dyDescent="0.25">
      <c r="A52" s="256"/>
      <c r="B52" s="204">
        <f>____IN_____!B63</f>
        <v>49</v>
      </c>
      <c r="C52" s="205" t="str">
        <f>____IN_____!C63</f>
        <v>sp1</v>
      </c>
      <c r="D52" s="204" t="str">
        <f>____IN_____!D63</f>
        <v>Distribution c. (Kd)</v>
      </c>
      <c r="E52" s="207"/>
      <c r="F52" s="212">
        <v>49</v>
      </c>
      <c r="G52" s="215" t="s">
        <v>16</v>
      </c>
      <c r="H52" s="212" t="s">
        <v>546</v>
      </c>
      <c r="I52" s="216" t="str">
        <f>IF(Table4[[#This Row],[B]]=F51,1,"")</f>
        <v/>
      </c>
      <c r="J52" s="50"/>
      <c r="K52" s="253"/>
      <c r="L52" s="271"/>
      <c r="M52" s="261"/>
      <c r="N52" s="207" t="str">
        <f>IF(L52="","",IF(K52="","",IF(ISNUMBER(MATCH(K52,Table4[D],0)),0,MAX(N$3:N51)+1)))</f>
        <v/>
      </c>
      <c r="O52" s="207" t="str">
        <f>IF(L52="","",IF(ISNUMBER(N52),0,IF(ISNUMBER(MATCH(L52,Table4[C],0)),0,MAX(O$3:O51)+1)))</f>
        <v/>
      </c>
      <c r="P52" s="82" t="str">
        <f t="shared" si="0"/>
        <v/>
      </c>
      <c r="Q52" s="82"/>
      <c r="R52" s="253"/>
      <c r="S52" s="256" t="str">
        <f t="shared" si="4"/>
        <v/>
      </c>
      <c r="T52" s="256"/>
      <c r="U52" s="12"/>
      <c r="V52" s="226">
        <f t="shared" si="6"/>
        <v>0</v>
      </c>
      <c r="W52" s="218">
        <f t="shared" si="7"/>
        <v>0</v>
      </c>
      <c r="X52" s="213"/>
      <c r="Y52" s="212" t="str">
        <f t="shared" si="8"/>
        <v/>
      </c>
      <c r="Z52" s="212"/>
      <c r="AA52" s="211" t="str">
        <f t="shared" si="5"/>
        <v/>
      </c>
      <c r="AB52" s="211"/>
      <c r="AC52" s="211"/>
      <c r="AD52" s="204">
        <v>49</v>
      </c>
      <c r="AE52" s="205" t="s">
        <v>209</v>
      </c>
      <c r="AF52" s="204" t="s">
        <v>240</v>
      </c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</row>
    <row r="53" spans="1:45" ht="12" customHeight="1" x14ac:dyDescent="0.25">
      <c r="A53" s="256"/>
      <c r="B53" s="204">
        <f>____IN_____!B64</f>
        <v>50</v>
      </c>
      <c r="C53" s="205" t="str">
        <f>____IN_____!C64</f>
        <v>sp2</v>
      </c>
      <c r="D53" s="204" t="str">
        <f>____IN_____!D64</f>
        <v>Distribution c. (Kd)</v>
      </c>
      <c r="E53" s="207"/>
      <c r="F53" s="212">
        <v>50</v>
      </c>
      <c r="G53" s="215" t="s">
        <v>12</v>
      </c>
      <c r="H53" s="212" t="s">
        <v>547</v>
      </c>
      <c r="I53" s="216" t="str">
        <f>IF(Table4[[#This Row],[B]]=F52,1,"")</f>
        <v/>
      </c>
      <c r="J53" s="50"/>
      <c r="K53" s="253"/>
      <c r="L53" s="271"/>
      <c r="M53" s="261"/>
      <c r="N53" s="207" t="str">
        <f>IF(L53="","",IF(K53="","",IF(ISNUMBER(MATCH(K53,Table4[D],0)),0,MAX(N$3:N52)+1)))</f>
        <v/>
      </c>
      <c r="O53" s="207" t="str">
        <f>IF(L53="","",IF(ISNUMBER(N53),0,IF(ISNUMBER(MATCH(L53,Table4[C],0)),0,MAX(O$3:O52)+1)))</f>
        <v/>
      </c>
      <c r="P53" s="82" t="str">
        <f t="shared" si="0"/>
        <v/>
      </c>
      <c r="Q53" s="82"/>
      <c r="R53" s="253"/>
      <c r="S53" s="256" t="str">
        <f t="shared" si="4"/>
        <v/>
      </c>
      <c r="T53" s="256"/>
      <c r="U53" s="12"/>
      <c r="V53" s="226">
        <f t="shared" si="6"/>
        <v>0</v>
      </c>
      <c r="W53" s="218">
        <f t="shared" si="7"/>
        <v>0</v>
      </c>
      <c r="X53" s="213"/>
      <c r="Y53" s="212" t="str">
        <f t="shared" si="8"/>
        <v/>
      </c>
      <c r="Z53" s="212"/>
      <c r="AA53" s="211" t="str">
        <f t="shared" si="5"/>
        <v/>
      </c>
      <c r="AB53" s="211"/>
      <c r="AC53" s="211"/>
      <c r="AD53" s="204">
        <v>50</v>
      </c>
      <c r="AE53" s="205" t="s">
        <v>42</v>
      </c>
      <c r="AF53" s="204" t="s">
        <v>240</v>
      </c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</row>
    <row r="54" spans="1:45" ht="12" customHeight="1" x14ac:dyDescent="0.25">
      <c r="A54" s="256"/>
      <c r="B54" s="204">
        <f>____IN_____!B65</f>
        <v>51</v>
      </c>
      <c r="C54" s="205" t="str">
        <f>____IN_____!C65</f>
        <v>dmcoef</v>
      </c>
      <c r="D54" s="204" t="str">
        <f>____IN_____!D65</f>
        <v>Efec_Dif.</v>
      </c>
      <c r="E54" s="207"/>
      <c r="F54" s="212">
        <v>51</v>
      </c>
      <c r="G54" s="215" t="s">
        <v>13</v>
      </c>
      <c r="H54" s="212" t="s">
        <v>682</v>
      </c>
      <c r="I54" s="216" t="str">
        <f>IF(Table4[[#This Row],[B]]=F53,1,"")</f>
        <v/>
      </c>
      <c r="J54" s="50"/>
      <c r="K54" s="253"/>
      <c r="L54" s="271"/>
      <c r="M54" s="261"/>
      <c r="N54" s="207" t="str">
        <f>IF(L54="","",IF(K54="","",IF(ISNUMBER(MATCH(K54,Table4[D],0)),0,MAX(N$3:N53)+1)))</f>
        <v/>
      </c>
      <c r="O54" s="207" t="str">
        <f>IF(L54="","",IF(ISNUMBER(N54),0,IF(ISNUMBER(MATCH(L54,Table4[C],0)),0,MAX(O$3:O53)+1)))</f>
        <v/>
      </c>
      <c r="P54" s="82" t="str">
        <f t="shared" si="0"/>
        <v/>
      </c>
      <c r="Q54" s="82"/>
      <c r="R54" s="253"/>
      <c r="S54" s="256" t="str">
        <f t="shared" si="4"/>
        <v/>
      </c>
      <c r="T54" s="256"/>
      <c r="U54" s="12"/>
      <c r="V54" s="226">
        <f t="shared" si="6"/>
        <v>0</v>
      </c>
      <c r="W54" s="218">
        <f t="shared" si="7"/>
        <v>0</v>
      </c>
      <c r="X54" s="213"/>
      <c r="Y54" s="212" t="str">
        <f t="shared" si="8"/>
        <v/>
      </c>
      <c r="Z54" s="212"/>
      <c r="AA54" s="211" t="str">
        <f t="shared" si="5"/>
        <v/>
      </c>
      <c r="AB54" s="211"/>
      <c r="AC54" s="211"/>
      <c r="AD54" s="204">
        <v>51</v>
      </c>
      <c r="AE54" s="205" t="s">
        <v>43</v>
      </c>
      <c r="AF54" s="204" t="s">
        <v>593</v>
      </c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</row>
    <row r="55" spans="1:45" ht="12" customHeight="1" x14ac:dyDescent="0.25">
      <c r="A55" s="256"/>
      <c r="B55" s="204">
        <f>____IN_____!B66</f>
        <v>52</v>
      </c>
      <c r="C55" s="205" t="str">
        <f>____IN_____!C66</f>
        <v>nouter</v>
      </c>
      <c r="D55" s="204" t="str">
        <f>____IN_____!D66</f>
        <v>...t7</v>
      </c>
      <c r="E55" s="207"/>
      <c r="F55" s="212">
        <v>52</v>
      </c>
      <c r="G55" s="215" t="s">
        <v>14</v>
      </c>
      <c r="H55" s="212" t="s">
        <v>683</v>
      </c>
      <c r="I55" s="216" t="str">
        <f>IF(Table4[[#This Row],[B]]=F54,1,"")</f>
        <v/>
      </c>
      <c r="J55" s="50"/>
      <c r="K55" s="253"/>
      <c r="L55" s="271"/>
      <c r="M55" s="261"/>
      <c r="N55" s="207" t="str">
        <f>IF(L55="","",IF(K55="","",IF(ISNUMBER(MATCH(K55,Table4[D],0)),0,MAX(N$3:N54)+1)))</f>
        <v/>
      </c>
      <c r="O55" s="207" t="str">
        <f>IF(L55="","",IF(ISNUMBER(N55),0,IF(ISNUMBER(MATCH(L55,Table4[C],0)),0,MAX(O$3:O54)+1)))</f>
        <v/>
      </c>
      <c r="P55" s="82" t="str">
        <f t="shared" si="0"/>
        <v/>
      </c>
      <c r="Q55" s="82"/>
      <c r="R55" s="253"/>
      <c r="S55" s="256" t="str">
        <f t="shared" si="4"/>
        <v/>
      </c>
      <c r="T55" s="256"/>
      <c r="U55" s="12"/>
      <c r="V55" s="226">
        <f t="shared" si="6"/>
        <v>0</v>
      </c>
      <c r="W55" s="218">
        <f t="shared" si="7"/>
        <v>0</v>
      </c>
      <c r="X55" s="213"/>
      <c r="Y55" s="212" t="str">
        <f t="shared" si="8"/>
        <v/>
      </c>
      <c r="Z55" s="212"/>
      <c r="AA55" s="211" t="str">
        <f t="shared" si="5"/>
        <v/>
      </c>
      <c r="AB55" s="211"/>
      <c r="AC55" s="211"/>
      <c r="AD55" s="204">
        <v>52</v>
      </c>
      <c r="AE55" s="205" t="s">
        <v>15</v>
      </c>
      <c r="AF55" s="204" t="s">
        <v>545</v>
      </c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</row>
    <row r="56" spans="1:45" ht="12" customHeight="1" x14ac:dyDescent="0.25">
      <c r="A56" s="256"/>
      <c r="B56" s="204">
        <f>____IN_____!B67</f>
        <v>53</v>
      </c>
      <c r="C56" s="205" t="str">
        <f>____IN_____!C67</f>
        <v>ninner</v>
      </c>
      <c r="D56" s="204" t="str">
        <f>____IN_____!D67</f>
        <v>...t8</v>
      </c>
      <c r="E56" s="207"/>
      <c r="F56" s="212">
        <v>53</v>
      </c>
      <c r="G56" s="215" t="s">
        <v>86</v>
      </c>
      <c r="H56" s="212" t="s">
        <v>684</v>
      </c>
      <c r="I56" s="217" t="str">
        <f>IF(Table4[[#This Row],[B]]=F55,1,"")</f>
        <v/>
      </c>
      <c r="J56" s="50"/>
      <c r="K56" s="253"/>
      <c r="L56" s="271"/>
      <c r="M56" s="261"/>
      <c r="N56" s="207" t="str">
        <f>IF(L56="","",IF(K56="","",IF(ISNUMBER(MATCH(K56,Table4[D],0)),0,MAX(N$3:N55)+1)))</f>
        <v/>
      </c>
      <c r="O56" s="207" t="str">
        <f>IF(L56="","",IF(ISNUMBER(N56),0,IF(ISNUMBER(MATCH(L56,Table4[C],0)),0,MAX(O$3:O55)+1)))</f>
        <v/>
      </c>
      <c r="P56" s="82" t="str">
        <f t="shared" si="0"/>
        <v/>
      </c>
      <c r="Q56" s="82"/>
      <c r="R56" s="253"/>
      <c r="S56" s="256" t="str">
        <f t="shared" si="4"/>
        <v/>
      </c>
      <c r="T56" s="256"/>
      <c r="U56" s="12"/>
      <c r="V56" s="226">
        <f t="shared" si="6"/>
        <v>0</v>
      </c>
      <c r="W56" s="218">
        <f t="shared" si="7"/>
        <v>0</v>
      </c>
      <c r="X56" s="213"/>
      <c r="Y56" s="212" t="str">
        <f t="shared" si="8"/>
        <v/>
      </c>
      <c r="Z56" s="212"/>
      <c r="AA56" s="211" t="str">
        <f t="shared" si="5"/>
        <v/>
      </c>
      <c r="AB56" s="211"/>
      <c r="AC56" s="211"/>
      <c r="AD56" s="204">
        <v>53</v>
      </c>
      <c r="AE56" s="205" t="s">
        <v>16</v>
      </c>
      <c r="AF56" s="204" t="s">
        <v>546</v>
      </c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</row>
    <row r="57" spans="1:45" ht="12" customHeight="1" x14ac:dyDescent="0.25">
      <c r="A57" s="256"/>
      <c r="B57" s="204">
        <f>____IN_____!B68</f>
        <v>54</v>
      </c>
      <c r="C57" s="205" t="str">
        <f>____IN_____!C68</f>
        <v>hclose</v>
      </c>
      <c r="D57" s="204" t="str">
        <f>____IN_____!D68</f>
        <v>...t9</v>
      </c>
      <c r="E57" s="207"/>
      <c r="F57" s="212">
        <v>54</v>
      </c>
      <c r="G57" s="215" t="s">
        <v>19</v>
      </c>
      <c r="H57" s="212" t="s">
        <v>685</v>
      </c>
      <c r="I57" s="217" t="str">
        <f>IF(Table4[[#This Row],[B]]=F56,1,"")</f>
        <v/>
      </c>
      <c r="J57" s="50"/>
      <c r="K57" s="253"/>
      <c r="L57" s="271"/>
      <c r="M57" s="261"/>
      <c r="N57" s="207" t="str">
        <f>IF(L57="","",IF(K57="","",IF(ISNUMBER(MATCH(K57,Table4[D],0)),0,MAX(N$3:N56)+1)))</f>
        <v/>
      </c>
      <c r="O57" s="207" t="str">
        <f>IF(L57="","",IF(ISNUMBER(N57),0,IF(ISNUMBER(MATCH(L57,Table4[C],0)),0,MAX(O$3:O56)+1)))</f>
        <v/>
      </c>
      <c r="P57" s="82" t="str">
        <f t="shared" si="0"/>
        <v/>
      </c>
      <c r="Q57" s="82"/>
      <c r="R57" s="253"/>
      <c r="S57" s="256" t="str">
        <f t="shared" si="4"/>
        <v/>
      </c>
      <c r="T57" s="256"/>
      <c r="U57" s="12"/>
      <c r="V57" s="226">
        <f t="shared" si="6"/>
        <v>0</v>
      </c>
      <c r="W57" s="218">
        <f t="shared" si="7"/>
        <v>0</v>
      </c>
      <c r="X57" s="213"/>
      <c r="Y57" s="212" t="str">
        <f t="shared" si="8"/>
        <v/>
      </c>
      <c r="Z57" s="212"/>
      <c r="AA57" s="211" t="str">
        <f t="shared" si="5"/>
        <v/>
      </c>
      <c r="AB57" s="211"/>
      <c r="AC57" s="211"/>
      <c r="AD57" s="204">
        <v>54</v>
      </c>
      <c r="AE57" s="205" t="s">
        <v>12</v>
      </c>
      <c r="AF57" s="204" t="s">
        <v>547</v>
      </c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</row>
    <row r="58" spans="1:45" ht="12" customHeight="1" x14ac:dyDescent="0.25">
      <c r="A58" s="256"/>
      <c r="B58" s="204">
        <f>____IN_____!B69</f>
        <v>55</v>
      </c>
      <c r="C58" s="205" t="str">
        <f>____IN_____!C69</f>
        <v>rclose</v>
      </c>
      <c r="D58" s="204" t="str">
        <f>____IN_____!D69</f>
        <v>...t10</v>
      </c>
      <c r="E58" s="207"/>
      <c r="F58" s="212">
        <v>55</v>
      </c>
      <c r="G58" s="215" t="s">
        <v>17</v>
      </c>
      <c r="H58" s="212" t="s">
        <v>686</v>
      </c>
      <c r="I58" s="216" t="str">
        <f>IF(Table4[[#This Row],[B]]=F57,1,"")</f>
        <v/>
      </c>
      <c r="J58" s="50"/>
      <c r="K58" s="253"/>
      <c r="L58" s="271"/>
      <c r="M58" s="261"/>
      <c r="N58" s="207" t="str">
        <f>IF(L58="","",IF(K58="","",IF(ISNUMBER(MATCH(K58,Table4[D],0)),0,MAX(N$3:N57)+1)))</f>
        <v/>
      </c>
      <c r="O58" s="207" t="str">
        <f>IF(L58="","",IF(ISNUMBER(N58),0,IF(ISNUMBER(MATCH(L58,Table4[C],0)),0,MAX(O$3:O57)+1)))</f>
        <v/>
      </c>
      <c r="P58" s="82" t="str">
        <f t="shared" si="0"/>
        <v/>
      </c>
      <c r="Q58" s="82"/>
      <c r="R58" s="253"/>
      <c r="S58" s="256" t="str">
        <f t="shared" si="4"/>
        <v/>
      </c>
      <c r="T58" s="256"/>
      <c r="U58" s="12"/>
      <c r="V58" s="226">
        <f t="shared" si="6"/>
        <v>0</v>
      </c>
      <c r="W58" s="218">
        <f t="shared" si="7"/>
        <v>0</v>
      </c>
      <c r="X58" s="213"/>
      <c r="Y58" s="212" t="str">
        <f t="shared" si="8"/>
        <v/>
      </c>
      <c r="Z58" s="212"/>
      <c r="AA58" s="211" t="str">
        <f t="shared" si="5"/>
        <v/>
      </c>
      <c r="AB58" s="211"/>
      <c r="AC58" s="211"/>
      <c r="AD58" s="204">
        <v>55</v>
      </c>
      <c r="AE58" s="205" t="s">
        <v>13</v>
      </c>
      <c r="AF58" s="204" t="s">
        <v>682</v>
      </c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</row>
    <row r="59" spans="1:45" ht="12" customHeight="1" x14ac:dyDescent="0.25">
      <c r="A59" s="256"/>
      <c r="B59" s="204">
        <f>____IN_____!B70</f>
        <v>56</v>
      </c>
      <c r="C59" s="205" t="str">
        <f>____IN_____!C70</f>
        <v>relax</v>
      </c>
      <c r="D59" s="204" t="str">
        <f>____IN_____!D70</f>
        <v>...t11</v>
      </c>
      <c r="E59" s="207"/>
      <c r="F59" s="212">
        <v>56</v>
      </c>
      <c r="G59" s="215" t="s">
        <v>20</v>
      </c>
      <c r="H59" s="212" t="s">
        <v>652</v>
      </c>
      <c r="I59" s="217" t="str">
        <f>IF(Table4[[#This Row],[B]]=F58,1,"")</f>
        <v/>
      </c>
      <c r="J59" s="50"/>
      <c r="K59" s="253"/>
      <c r="L59" s="271"/>
      <c r="M59" s="261"/>
      <c r="N59" s="207" t="str">
        <f>IF(L59="","",IF(K59="","",IF(ISNUMBER(MATCH(K59,Table4[D],0)),0,MAX(N$3:N58)+1)))</f>
        <v/>
      </c>
      <c r="O59" s="207" t="str">
        <f>IF(L59="","",IF(ISNUMBER(N59),0,IF(ISNUMBER(MATCH(L59,Table4[C],0)),0,MAX(O$3:O58)+1)))</f>
        <v/>
      </c>
      <c r="P59" s="82" t="str">
        <f t="shared" si="0"/>
        <v/>
      </c>
      <c r="Q59" s="82"/>
      <c r="R59" s="253"/>
      <c r="S59" s="256" t="str">
        <f t="shared" si="4"/>
        <v/>
      </c>
      <c r="T59" s="256"/>
      <c r="U59" s="12"/>
      <c r="V59" s="226">
        <f t="shared" si="6"/>
        <v>0</v>
      </c>
      <c r="W59" s="218">
        <f t="shared" si="7"/>
        <v>0</v>
      </c>
      <c r="X59" s="213"/>
      <c r="Y59" s="212" t="str">
        <f t="shared" si="8"/>
        <v/>
      </c>
      <c r="Z59" s="212"/>
      <c r="AA59" s="211" t="str">
        <f t="shared" si="5"/>
        <v/>
      </c>
      <c r="AB59" s="211"/>
      <c r="AC59" s="211"/>
      <c r="AD59" s="204">
        <v>56</v>
      </c>
      <c r="AE59" s="205" t="s">
        <v>14</v>
      </c>
      <c r="AF59" s="204" t="s">
        <v>683</v>
      </c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</row>
    <row r="60" spans="1:45" ht="12" customHeight="1" x14ac:dyDescent="0.25">
      <c r="A60" s="256"/>
      <c r="B60" s="204">
        <f>____IN_____!B71</f>
        <v>57</v>
      </c>
      <c r="C60" s="205" t="str">
        <f>____IN_____!C71</f>
        <v>tsmult</v>
      </c>
      <c r="D60" s="204" t="str">
        <f>____IN_____!D71</f>
        <v>...t12</v>
      </c>
      <c r="E60" s="207"/>
      <c r="F60" s="212">
        <v>57</v>
      </c>
      <c r="G60" s="215" t="s">
        <v>18</v>
      </c>
      <c r="H60" s="212" t="s">
        <v>653</v>
      </c>
      <c r="I60" s="217" t="str">
        <f>IF(Table4[[#This Row],[B]]=F59,1,"")</f>
        <v/>
      </c>
      <c r="J60" s="50"/>
      <c r="K60" s="253"/>
      <c r="L60" s="271"/>
      <c r="M60" s="261"/>
      <c r="N60" s="207" t="str">
        <f>IF(L60="","",IF(K60="","",IF(ISNUMBER(MATCH(K60,Table4[D],0)),0,MAX(N$3:N59)+1)))</f>
        <v/>
      </c>
      <c r="O60" s="207" t="str">
        <f>IF(L60="","",IF(ISNUMBER(N60),0,IF(ISNUMBER(MATCH(L60,Table4[C],0)),0,MAX(O$3:O59)+1)))</f>
        <v/>
      </c>
      <c r="P60" s="82" t="str">
        <f t="shared" si="0"/>
        <v/>
      </c>
      <c r="Q60" s="82"/>
      <c r="R60" s="253"/>
      <c r="S60" s="256" t="str">
        <f t="shared" si="4"/>
        <v/>
      </c>
      <c r="T60" s="256"/>
      <c r="U60" s="12"/>
      <c r="V60" s="226">
        <f t="shared" si="6"/>
        <v>0</v>
      </c>
      <c r="W60" s="218">
        <f t="shared" si="7"/>
        <v>0</v>
      </c>
      <c r="X60" s="213"/>
      <c r="Y60" s="212" t="str">
        <f t="shared" si="8"/>
        <v/>
      </c>
      <c r="Z60" s="212"/>
      <c r="AA60" s="211" t="str">
        <f t="shared" si="5"/>
        <v/>
      </c>
      <c r="AB60" s="211"/>
      <c r="AC60" s="211"/>
      <c r="AD60" s="204">
        <v>57</v>
      </c>
      <c r="AE60" s="205" t="s">
        <v>86</v>
      </c>
      <c r="AF60" s="204" t="s">
        <v>684</v>
      </c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</row>
    <row r="61" spans="1:45" ht="12" customHeight="1" x14ac:dyDescent="0.25">
      <c r="A61" s="256"/>
      <c r="B61" s="204">
        <f>____IN_____!B72</f>
        <v>58</v>
      </c>
      <c r="C61" s="205" t="str">
        <f>____IN_____!C72</f>
        <v>dceps</v>
      </c>
      <c r="D61" s="204" t="str">
        <f>____IN_____!D72</f>
        <v>...t13</v>
      </c>
      <c r="E61" s="207"/>
      <c r="F61" s="212">
        <v>58</v>
      </c>
      <c r="G61" s="215" t="s">
        <v>21</v>
      </c>
      <c r="H61" s="212" t="s">
        <v>654</v>
      </c>
      <c r="I61" s="217" t="str">
        <f>IF(Table4[[#This Row],[B]]=F60,1,"")</f>
        <v/>
      </c>
      <c r="J61" s="50"/>
      <c r="K61" s="253"/>
      <c r="L61" s="271"/>
      <c r="M61" s="261"/>
      <c r="N61" s="207" t="str">
        <f>IF(L61="","",IF(K61="","",IF(ISNUMBER(MATCH(K61,Table4[D],0)),0,MAX(N$3:N60)+1)))</f>
        <v/>
      </c>
      <c r="O61" s="207" t="str">
        <f>IF(L61="","",IF(ISNUMBER(N61),0,IF(ISNUMBER(MATCH(L61,Table4[C],0)),0,MAX(O$3:O60)+1)))</f>
        <v/>
      </c>
      <c r="P61" s="82" t="str">
        <f t="shared" si="0"/>
        <v/>
      </c>
      <c r="Q61" s="82"/>
      <c r="R61" s="253"/>
      <c r="S61" s="256" t="str">
        <f t="shared" si="4"/>
        <v/>
      </c>
      <c r="T61" s="256"/>
      <c r="U61" s="12"/>
      <c r="V61" s="226">
        <f t="shared" si="6"/>
        <v>0</v>
      </c>
      <c r="W61" s="218">
        <f t="shared" si="7"/>
        <v>0</v>
      </c>
      <c r="X61" s="213"/>
      <c r="Y61" s="212" t="str">
        <f t="shared" si="8"/>
        <v/>
      </c>
      <c r="Z61" s="212"/>
      <c r="AA61" s="211" t="str">
        <f t="shared" si="5"/>
        <v/>
      </c>
      <c r="AB61" s="211"/>
      <c r="AC61" s="211"/>
      <c r="AD61" s="204">
        <v>58</v>
      </c>
      <c r="AE61" s="205" t="s">
        <v>19</v>
      </c>
      <c r="AF61" s="204" t="s">
        <v>685</v>
      </c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</row>
    <row r="62" spans="1:45" ht="12" customHeight="1" x14ac:dyDescent="0.25">
      <c r="A62" s="256"/>
      <c r="B62" s="204">
        <f>____IN_____!B73</f>
        <v>59</v>
      </c>
      <c r="C62" s="205" t="str">
        <f>____IN_____!C73</f>
        <v>nplane</v>
      </c>
      <c r="D62" s="204" t="str">
        <f>____IN_____!D73</f>
        <v>...t14</v>
      </c>
      <c r="E62" s="207"/>
      <c r="F62" s="212">
        <v>59</v>
      </c>
      <c r="G62" s="215" t="s">
        <v>22</v>
      </c>
      <c r="H62" s="212" t="s">
        <v>655</v>
      </c>
      <c r="I62" s="216" t="str">
        <f>IF(Table4[[#This Row],[B]]=F61,1,"")</f>
        <v/>
      </c>
      <c r="J62" s="50"/>
      <c r="K62" s="253"/>
      <c r="L62" s="271"/>
      <c r="M62" s="261"/>
      <c r="N62" s="207" t="str">
        <f>IF(L62="","",IF(K62="","",IF(ISNUMBER(MATCH(K62,Table4[D],0)),0,MAX(N$3:N61)+1)))</f>
        <v/>
      </c>
      <c r="O62" s="207" t="str">
        <f>IF(L62="","",IF(ISNUMBER(N62),0,IF(ISNUMBER(MATCH(L62,Table4[C],0)),0,MAX(O$3:O61)+1)))</f>
        <v/>
      </c>
      <c r="P62" s="82" t="str">
        <f t="shared" si="0"/>
        <v/>
      </c>
      <c r="Q62" s="82"/>
      <c r="R62" s="253"/>
      <c r="S62" s="256" t="str">
        <f t="shared" si="4"/>
        <v/>
      </c>
      <c r="T62" s="256"/>
      <c r="U62" s="12"/>
      <c r="V62" s="226">
        <f t="shared" si="6"/>
        <v>0</v>
      </c>
      <c r="W62" s="218">
        <f t="shared" si="7"/>
        <v>0</v>
      </c>
      <c r="X62" s="213"/>
      <c r="Y62" s="212" t="str">
        <f t="shared" si="8"/>
        <v/>
      </c>
      <c r="Z62" s="212"/>
      <c r="AA62" s="211" t="str">
        <f t="shared" si="5"/>
        <v/>
      </c>
      <c r="AB62" s="211"/>
      <c r="AC62" s="211"/>
      <c r="AD62" s="204">
        <v>59</v>
      </c>
      <c r="AE62" s="205" t="s">
        <v>17</v>
      </c>
      <c r="AF62" s="204" t="s">
        <v>686</v>
      </c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</row>
    <row r="63" spans="1:45" ht="12" customHeight="1" x14ac:dyDescent="0.25">
      <c r="A63" s="256"/>
      <c r="B63" s="204">
        <f>____IN_____!B74</f>
        <v>60</v>
      </c>
      <c r="C63" s="205" t="str">
        <f>____IN_____!C74</f>
        <v>npl</v>
      </c>
      <c r="D63" s="204" t="str">
        <f>____IN_____!D74</f>
        <v xml:space="preserve"> L</v>
      </c>
      <c r="E63" s="207"/>
      <c r="F63" s="212">
        <v>60</v>
      </c>
      <c r="G63" s="215" t="s">
        <v>23</v>
      </c>
      <c r="H63" s="212" t="s">
        <v>187</v>
      </c>
      <c r="I63" s="216" t="str">
        <f>IF(Table4[[#This Row],[B]]=F62,1,"")</f>
        <v/>
      </c>
      <c r="J63" s="50"/>
      <c r="K63" s="253"/>
      <c r="L63" s="271"/>
      <c r="M63" s="261"/>
      <c r="N63" s="207" t="str">
        <f>IF(L63="","",IF(K63="","",IF(ISNUMBER(MATCH(K63,Table4[D],0)),0,MAX(N$3:N62)+1)))</f>
        <v/>
      </c>
      <c r="O63" s="207" t="str">
        <f>IF(L63="","",IF(ISNUMBER(N63),0,IF(ISNUMBER(MATCH(L63,Table4[C],0)),0,MAX(O$3:O62)+1)))</f>
        <v/>
      </c>
      <c r="P63" s="82" t="str">
        <f t="shared" si="0"/>
        <v/>
      </c>
      <c r="Q63" s="82"/>
      <c r="R63" s="253"/>
      <c r="S63" s="256" t="str">
        <f t="shared" si="4"/>
        <v/>
      </c>
      <c r="T63" s="256"/>
      <c r="U63" s="12"/>
      <c r="V63" s="226">
        <f t="shared" si="6"/>
        <v>0</v>
      </c>
      <c r="W63" s="218">
        <f t="shared" si="7"/>
        <v>0</v>
      </c>
      <c r="X63" s="213"/>
      <c r="Y63" s="212" t="str">
        <f t="shared" si="8"/>
        <v/>
      </c>
      <c r="Z63" s="212"/>
      <c r="AA63" s="211" t="str">
        <f t="shared" si="5"/>
        <v/>
      </c>
      <c r="AB63" s="211"/>
      <c r="AC63" s="211"/>
      <c r="AD63" s="204">
        <v>60</v>
      </c>
      <c r="AE63" s="205" t="s">
        <v>20</v>
      </c>
      <c r="AF63" s="204" t="s">
        <v>652</v>
      </c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</row>
    <row r="64" spans="1:45" ht="12" customHeight="1" x14ac:dyDescent="0.25">
      <c r="A64" s="256"/>
      <c r="B64" s="204">
        <f>____IN_____!B75</f>
        <v>61</v>
      </c>
      <c r="C64" s="205" t="str">
        <f>____IN_____!C75</f>
        <v>nph</v>
      </c>
      <c r="D64" s="204" t="str">
        <f>____IN_____!D75</f>
        <v xml:space="preserve"> H</v>
      </c>
      <c r="E64" s="207"/>
      <c r="F64" s="212">
        <v>61</v>
      </c>
      <c r="G64" s="215" t="s">
        <v>69</v>
      </c>
      <c r="H64" s="212" t="s">
        <v>188</v>
      </c>
      <c r="I64" s="216" t="str">
        <f>IF(Table4[[#This Row],[B]]=F63,1,"")</f>
        <v/>
      </c>
      <c r="J64" s="50"/>
      <c r="K64" s="253"/>
      <c r="L64" s="271"/>
      <c r="M64" s="261"/>
      <c r="N64" s="207" t="str">
        <f>IF(L64="","",IF(K64="","",IF(ISNUMBER(MATCH(K64,Table4[D],0)),0,MAX(N$3:N63)+1)))</f>
        <v/>
      </c>
      <c r="O64" s="207" t="str">
        <f>IF(L64="","",IF(ISNUMBER(N64),0,IF(ISNUMBER(MATCH(L64,Table4[C],0)),0,MAX(O$3:O63)+1)))</f>
        <v/>
      </c>
      <c r="P64" s="82" t="str">
        <f t="shared" si="0"/>
        <v/>
      </c>
      <c r="Q64" s="82"/>
      <c r="R64" s="253"/>
      <c r="S64" s="256" t="str">
        <f t="shared" si="4"/>
        <v/>
      </c>
      <c r="T64" s="256"/>
      <c r="U64" s="12"/>
      <c r="V64" s="226">
        <f t="shared" si="6"/>
        <v>0</v>
      </c>
      <c r="W64" s="218">
        <f t="shared" si="7"/>
        <v>0</v>
      </c>
      <c r="X64" s="213"/>
      <c r="Y64" s="212" t="str">
        <f t="shared" si="8"/>
        <v/>
      </c>
      <c r="Z64" s="212"/>
      <c r="AA64" s="211" t="str">
        <f t="shared" si="5"/>
        <v/>
      </c>
      <c r="AB64" s="211"/>
      <c r="AC64" s="211"/>
      <c r="AD64" s="204">
        <v>61</v>
      </c>
      <c r="AE64" s="205" t="s">
        <v>18</v>
      </c>
      <c r="AF64" s="204" t="s">
        <v>653</v>
      </c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</row>
    <row r="65" spans="1:45" ht="12" customHeight="1" x14ac:dyDescent="0.25">
      <c r="A65" s="256"/>
      <c r="B65" s="204">
        <f>____IN_____!B76</f>
        <v>62</v>
      </c>
      <c r="C65" s="205" t="str">
        <f>____IN_____!C76</f>
        <v>npmin</v>
      </c>
      <c r="D65" s="204" t="str">
        <f>____IN_____!D76</f>
        <v xml:space="preserve"> min</v>
      </c>
      <c r="E65" s="207"/>
      <c r="F65" s="212">
        <v>62</v>
      </c>
      <c r="G65" s="215" t="s">
        <v>57</v>
      </c>
      <c r="H65" s="212" t="s">
        <v>501</v>
      </c>
      <c r="I65" s="217" t="str">
        <f>IF(Table4[[#This Row],[B]]=F64,1,"")</f>
        <v/>
      </c>
      <c r="J65" s="50"/>
      <c r="K65" s="253"/>
      <c r="L65" s="271"/>
      <c r="M65" s="261"/>
      <c r="N65" s="207" t="str">
        <f>IF(L65="","",IF(K65="","",IF(ISNUMBER(MATCH(K65,Table4[D],0)),0,MAX(N$3:N64)+1)))</f>
        <v/>
      </c>
      <c r="O65" s="207" t="str">
        <f>IF(L65="","",IF(ISNUMBER(N65),0,IF(ISNUMBER(MATCH(L65,Table4[C],0)),0,MAX(O$3:O64)+1)))</f>
        <v/>
      </c>
      <c r="P65" s="82" t="str">
        <f t="shared" si="0"/>
        <v/>
      </c>
      <c r="Q65" s="82"/>
      <c r="R65" s="253"/>
      <c r="S65" s="256" t="str">
        <f t="shared" si="4"/>
        <v/>
      </c>
      <c r="T65" s="256"/>
      <c r="U65" s="12"/>
      <c r="V65" s="226">
        <f t="shared" si="6"/>
        <v>0</v>
      </c>
      <c r="W65" s="218">
        <f t="shared" si="7"/>
        <v>0</v>
      </c>
      <c r="X65" s="213"/>
      <c r="Y65" s="212" t="str">
        <f t="shared" si="8"/>
        <v/>
      </c>
      <c r="Z65" s="212"/>
      <c r="AA65" s="211" t="str">
        <f t="shared" si="5"/>
        <v/>
      </c>
      <c r="AB65" s="211"/>
      <c r="AC65" s="211"/>
      <c r="AD65" s="204">
        <v>62</v>
      </c>
      <c r="AE65" s="205" t="s">
        <v>21</v>
      </c>
      <c r="AF65" s="204" t="s">
        <v>654</v>
      </c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</row>
    <row r="66" spans="1:45" ht="12" customHeight="1" x14ac:dyDescent="0.25">
      <c r="A66" s="256"/>
      <c r="B66" s="204">
        <f>____IN_____!B77</f>
        <v>63</v>
      </c>
      <c r="C66" s="205" t="str">
        <f>____IN_____!C77</f>
        <v>npmax</v>
      </c>
      <c r="D66" s="204" t="str">
        <f>____IN_____!D77</f>
        <v xml:space="preserve"> max</v>
      </c>
      <c r="E66" s="207"/>
      <c r="F66" s="212">
        <v>63</v>
      </c>
      <c r="G66" s="215" t="s">
        <v>59</v>
      </c>
      <c r="H66" s="212" t="s">
        <v>663</v>
      </c>
      <c r="I66" s="217" t="str">
        <f>IF(Table4[[#This Row],[B]]=F65,1,"")</f>
        <v/>
      </c>
      <c r="J66" s="50"/>
      <c r="K66" s="253"/>
      <c r="L66" s="271"/>
      <c r="M66" s="261"/>
      <c r="N66" s="207" t="str">
        <f>IF(L66="","",IF(K66="","",IF(ISNUMBER(MATCH(K66,Table4[D],0)),0,MAX(N$3:N65)+1)))</f>
        <v/>
      </c>
      <c r="O66" s="207" t="str">
        <f>IF(L66="","",IF(ISNUMBER(N66),0,IF(ISNUMBER(MATCH(L66,Table4[C],0)),0,MAX(O$3:O65)+1)))</f>
        <v/>
      </c>
      <c r="P66" s="82" t="str">
        <f t="shared" si="0"/>
        <v/>
      </c>
      <c r="Q66" s="82"/>
      <c r="R66" s="253"/>
      <c r="S66" s="256" t="str">
        <f t="shared" si="4"/>
        <v/>
      </c>
      <c r="T66" s="256"/>
      <c r="U66" s="12"/>
      <c r="V66" s="226">
        <f t="shared" si="6"/>
        <v>0</v>
      </c>
      <c r="W66" s="218">
        <f t="shared" si="7"/>
        <v>0</v>
      </c>
      <c r="X66" s="213"/>
      <c r="Y66" s="212" t="str">
        <f t="shared" si="8"/>
        <v/>
      </c>
      <c r="Z66" s="212"/>
      <c r="AA66" s="211" t="str">
        <f t="shared" si="5"/>
        <v/>
      </c>
      <c r="AB66" s="211"/>
      <c r="AC66" s="211"/>
      <c r="AD66" s="204">
        <v>63</v>
      </c>
      <c r="AE66" s="205" t="s">
        <v>22</v>
      </c>
      <c r="AF66" s="204" t="s">
        <v>655</v>
      </c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</row>
    <row r="67" spans="1:45" ht="12" customHeight="1" x14ac:dyDescent="0.25">
      <c r="A67" s="256"/>
      <c r="B67" s="204">
        <f>____IN_____!B78</f>
        <v>64</v>
      </c>
      <c r="C67" s="205" t="str">
        <f>____IN_____!C78</f>
        <v>nlsink</v>
      </c>
      <c r="D67" s="204" t="str">
        <f>____IN_____!D78</f>
        <v>s13</v>
      </c>
      <c r="E67" s="207"/>
      <c r="F67" s="212">
        <v>64</v>
      </c>
      <c r="G67" s="215" t="s">
        <v>60</v>
      </c>
      <c r="H67" s="212" t="s">
        <v>599</v>
      </c>
      <c r="I67" s="217" t="str">
        <f>IF(Table4[[#This Row],[B]]=F66,1,"")</f>
        <v/>
      </c>
      <c r="J67" s="50"/>
      <c r="K67" s="253"/>
      <c r="L67" s="271"/>
      <c r="M67" s="261"/>
      <c r="N67" s="207" t="str">
        <f>IF(L67="","",IF(K67="","",IF(ISNUMBER(MATCH(K67,Table4[D],0)),0,MAX(N$3:N66)+1)))</f>
        <v/>
      </c>
      <c r="O67" s="207" t="str">
        <f>IF(L67="","",IF(ISNUMBER(N67),0,IF(ISNUMBER(MATCH(L67,Table4[C],0)),0,MAX(O$3:O66)+1)))</f>
        <v/>
      </c>
      <c r="P67" s="82" t="str">
        <f t="shared" si="0"/>
        <v/>
      </c>
      <c r="Q67" s="82"/>
      <c r="R67" s="253"/>
      <c r="S67" s="256" t="str">
        <f t="shared" si="4"/>
        <v/>
      </c>
      <c r="T67" s="256"/>
      <c r="U67" s="12"/>
      <c r="V67" s="226">
        <f t="shared" si="6"/>
        <v>0</v>
      </c>
      <c r="W67" s="218">
        <f t="shared" si="7"/>
        <v>0</v>
      </c>
      <c r="X67" s="213"/>
      <c r="Y67" s="212" t="str">
        <f t="shared" si="8"/>
        <v/>
      </c>
      <c r="Z67" s="212"/>
      <c r="AA67" s="211" t="str">
        <f t="shared" si="5"/>
        <v/>
      </c>
      <c r="AB67" s="211"/>
      <c r="AC67" s="211"/>
      <c r="AD67" s="204">
        <v>64</v>
      </c>
      <c r="AE67" s="205" t="s">
        <v>23</v>
      </c>
      <c r="AF67" s="204" t="s">
        <v>187</v>
      </c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</row>
    <row r="68" spans="1:45" ht="12" customHeight="1" x14ac:dyDescent="0.25">
      <c r="A68" s="256"/>
      <c r="B68" s="204">
        <f>____IN_____!B79</f>
        <v>65</v>
      </c>
      <c r="C68" s="205" t="str">
        <f>____IN_____!C79</f>
        <v>npsink</v>
      </c>
      <c r="D68" s="204" t="str">
        <f>____IN_____!D79</f>
        <v>s14</v>
      </c>
      <c r="E68" s="207"/>
      <c r="F68" s="212">
        <v>65</v>
      </c>
      <c r="G68" s="215" t="s">
        <v>83</v>
      </c>
      <c r="H68" s="212" t="s">
        <v>600</v>
      </c>
      <c r="I68" s="217" t="str">
        <f>IF(Table4[[#This Row],[B]]=F67,1,"")</f>
        <v/>
      </c>
      <c r="J68" s="50"/>
      <c r="K68" s="253"/>
      <c r="L68" s="271"/>
      <c r="M68" s="261"/>
      <c r="N68" s="207" t="str">
        <f>IF(L68="","",IF(K68="","",IF(ISNUMBER(MATCH(K68,Table4[D],0)),0,MAX(N$3:N67)+1)))</f>
        <v/>
      </c>
      <c r="O68" s="207" t="str">
        <f>IF(L68="","",IF(ISNUMBER(N68),0,IF(ISNUMBER(MATCH(L68,Table4[C],0)),0,MAX(O$3:O67)+1)))</f>
        <v/>
      </c>
      <c r="P68" s="82" t="str">
        <f t="shared" ref="P68:P83" si="9">IF(ROW()-$P$3&lt;=$O$2,ROW()-$P$3,"")</f>
        <v/>
      </c>
      <c r="Q68" s="82"/>
      <c r="R68" s="253"/>
      <c r="S68" s="256" t="str">
        <f t="shared" si="4"/>
        <v/>
      </c>
      <c r="T68" s="256"/>
      <c r="U68" s="12"/>
      <c r="V68" s="226">
        <f t="shared" ref="V68:V83" si="10">L68</f>
        <v>0</v>
      </c>
      <c r="W68" s="218">
        <f t="shared" ref="W68:W83" si="11">M68</f>
        <v>0</v>
      </c>
      <c r="X68" s="213"/>
      <c r="Y68" s="212" t="str">
        <f t="shared" ref="Y68:Y83" si="12">IF(ISNUMBER(O68),";","")</f>
        <v/>
      </c>
      <c r="Z68" s="212"/>
      <c r="AA68" s="211" t="str">
        <f t="shared" si="5"/>
        <v/>
      </c>
      <c r="AB68" s="211"/>
      <c r="AC68" s="211"/>
      <c r="AD68" s="204">
        <v>65</v>
      </c>
      <c r="AE68" s="205" t="s">
        <v>69</v>
      </c>
      <c r="AF68" s="204" t="s">
        <v>188</v>
      </c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</row>
    <row r="69" spans="1:45" ht="12" customHeight="1" x14ac:dyDescent="0.25">
      <c r="A69" s="256"/>
      <c r="B69" s="204">
        <f>____IN_____!B80</f>
        <v>66</v>
      </c>
      <c r="C69" s="205" t="str">
        <f>____IN_____!C80</f>
        <v>mt_tunit</v>
      </c>
      <c r="D69" s="204" t="str">
        <f>____IN_____!D80</f>
        <v>Time_</v>
      </c>
      <c r="E69" s="207"/>
      <c r="F69" s="212">
        <v>66</v>
      </c>
      <c r="G69" s="215" t="s">
        <v>84</v>
      </c>
      <c r="H69" s="212" t="s">
        <v>601</v>
      </c>
      <c r="I69" s="217" t="str">
        <f>IF(Table4[[#This Row],[B]]=F68,1,"")</f>
        <v/>
      </c>
      <c r="J69" s="50"/>
      <c r="K69" s="253"/>
      <c r="L69" s="271"/>
      <c r="M69" s="261"/>
      <c r="N69" s="207" t="str">
        <f>IF(L69="","",IF(K69="","",IF(ISNUMBER(MATCH(K69,Table4[D],0)),0,MAX(N$3:N68)+1)))</f>
        <v/>
      </c>
      <c r="O69" s="207" t="str">
        <f>IF(L69="","",IF(ISNUMBER(N69),0,IF(ISNUMBER(MATCH(L69,Table4[C],0)),0,MAX(O$3:O68)+1)))</f>
        <v/>
      </c>
      <c r="P69" s="82" t="str">
        <f t="shared" si="9"/>
        <v/>
      </c>
      <c r="Q69" s="82"/>
      <c r="R69" s="253"/>
      <c r="S69" s="256" t="str">
        <f t="shared" ref="S69:S83" si="13">IF(ISNUMBER(P69),INDEX($L$4:$L$200,MATCH(P69,$O$4:$O$200,0),1),"")</f>
        <v/>
      </c>
      <c r="T69" s="256"/>
      <c r="U69" s="12"/>
      <c r="V69" s="226">
        <f t="shared" si="10"/>
        <v>0</v>
      </c>
      <c r="W69" s="218">
        <f t="shared" si="11"/>
        <v>0</v>
      </c>
      <c r="X69" s="213"/>
      <c r="Y69" s="212" t="str">
        <f t="shared" si="12"/>
        <v/>
      </c>
      <c r="Z69" s="212"/>
      <c r="AA69" s="211" t="str">
        <f t="shared" ref="AA69:AA82" si="14">IF(V69=0,"",_xlfn.CONCAT(V69," = ",W69," ;  "))</f>
        <v/>
      </c>
      <c r="AB69" s="211"/>
      <c r="AC69" s="211"/>
      <c r="AD69" s="204">
        <v>66</v>
      </c>
      <c r="AE69" s="205" t="s">
        <v>57</v>
      </c>
      <c r="AF69" s="204" t="s">
        <v>501</v>
      </c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</row>
    <row r="70" spans="1:45" ht="12" customHeight="1" x14ac:dyDescent="0.25">
      <c r="A70" s="256"/>
      <c r="B70" s="204">
        <f>____IN_____!B81</f>
        <v>67</v>
      </c>
      <c r="C70" s="205" t="str">
        <f>____IN_____!C81</f>
        <v>mt_lunit</v>
      </c>
      <c r="D70" s="204" t="str">
        <f>____IN_____!D81</f>
        <v>Di</v>
      </c>
      <c r="E70" s="207"/>
      <c r="F70" s="212">
        <v>67</v>
      </c>
      <c r="G70" s="215" t="s">
        <v>143</v>
      </c>
      <c r="H70" s="212" t="s">
        <v>150</v>
      </c>
      <c r="I70" s="217" t="str">
        <f>IF(Table4[[#This Row],[B]]=F69,1,"")</f>
        <v/>
      </c>
      <c r="J70" s="50"/>
      <c r="K70" s="253"/>
      <c r="L70" s="271"/>
      <c r="M70" s="261"/>
      <c r="N70" s="207" t="str">
        <f>IF(L70="","",IF(K70="","",IF(ISNUMBER(MATCH(K70,Table4[D],0)),0,MAX(N$3:N69)+1)))</f>
        <v/>
      </c>
      <c r="O70" s="207" t="str">
        <f>IF(L70="","",IF(ISNUMBER(N70),0,IF(ISNUMBER(MATCH(L70,Table4[C],0)),0,MAX(O$3:O69)+1)))</f>
        <v/>
      </c>
      <c r="P70" s="82" t="str">
        <f t="shared" si="9"/>
        <v/>
      </c>
      <c r="Q70" s="82"/>
      <c r="R70" s="253"/>
      <c r="S70" s="256" t="str">
        <f t="shared" si="13"/>
        <v/>
      </c>
      <c r="T70" s="256"/>
      <c r="U70" s="12"/>
      <c r="V70" s="226">
        <f t="shared" si="10"/>
        <v>0</v>
      </c>
      <c r="W70" s="218">
        <f t="shared" si="11"/>
        <v>0</v>
      </c>
      <c r="X70" s="213"/>
      <c r="Y70" s="212" t="str">
        <f t="shared" si="12"/>
        <v/>
      </c>
      <c r="Z70" s="212"/>
      <c r="AA70" s="211" t="str">
        <f t="shared" si="14"/>
        <v/>
      </c>
      <c r="AB70" s="211"/>
      <c r="AC70" s="211"/>
      <c r="AD70" s="204">
        <v>67</v>
      </c>
      <c r="AE70" s="205" t="s">
        <v>59</v>
      </c>
      <c r="AF70" s="204" t="s">
        <v>663</v>
      </c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</row>
    <row r="71" spans="1:45" ht="12" customHeight="1" x14ac:dyDescent="0.25">
      <c r="A71" s="256"/>
      <c r="B71" s="204">
        <f>____IN_____!B82</f>
        <v>68</v>
      </c>
      <c r="C71" s="205" t="str">
        <f>____IN_____!C82</f>
        <v>decay</v>
      </c>
      <c r="D71" s="204" t="str">
        <f>____IN_____!D82</f>
        <v>Dcay</v>
      </c>
      <c r="E71" s="207"/>
      <c r="F71" s="212">
        <v>68</v>
      </c>
      <c r="G71" s="215" t="s">
        <v>136</v>
      </c>
      <c r="H71" s="212" t="s">
        <v>303</v>
      </c>
      <c r="I71" s="217" t="str">
        <f>IF(Table4[[#This Row],[B]]=F70,1,"")</f>
        <v/>
      </c>
      <c r="J71" s="50"/>
      <c r="K71" s="253"/>
      <c r="L71" s="271"/>
      <c r="M71" s="261"/>
      <c r="N71" s="207" t="str">
        <f>IF(L71="","",IF(K71="","",IF(ISNUMBER(MATCH(K71,Table4[D],0)),0,MAX(N$3:N70)+1)))</f>
        <v/>
      </c>
      <c r="O71" s="207" t="str">
        <f>IF(L71="","",IF(ISNUMBER(N71),0,IF(ISNUMBER(MATCH(L71,Table4[C],0)),0,MAX(O$3:O70)+1)))</f>
        <v/>
      </c>
      <c r="P71" s="82" t="str">
        <f t="shared" si="9"/>
        <v/>
      </c>
      <c r="Q71" s="82"/>
      <c r="R71" s="253"/>
      <c r="S71" s="256" t="str">
        <f t="shared" si="13"/>
        <v/>
      </c>
      <c r="T71" s="256"/>
      <c r="U71" s="12"/>
      <c r="V71" s="226">
        <f t="shared" si="10"/>
        <v>0</v>
      </c>
      <c r="W71" s="218">
        <f t="shared" si="11"/>
        <v>0</v>
      </c>
      <c r="X71" s="213"/>
      <c r="Y71" s="212" t="str">
        <f t="shared" si="12"/>
        <v/>
      </c>
      <c r="Z71" s="212"/>
      <c r="AA71" s="211" t="str">
        <f t="shared" si="14"/>
        <v/>
      </c>
      <c r="AB71" s="211"/>
      <c r="AC71" s="211"/>
      <c r="AD71" s="204">
        <v>68</v>
      </c>
      <c r="AE71" s="205" t="s">
        <v>60</v>
      </c>
      <c r="AF71" s="204" t="s">
        <v>599</v>
      </c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</row>
    <row r="72" spans="1:45" ht="12" customHeight="1" x14ac:dyDescent="0.25">
      <c r="A72" s="256"/>
      <c r="B72" s="204">
        <f>____IN_____!B83</f>
        <v>69</v>
      </c>
      <c r="C72" s="205" t="str">
        <f>____IN_____!C83</f>
        <v>qwell</v>
      </c>
      <c r="D72" s="204" t="str">
        <f>____IN_____!D83</f>
        <v>[Q] W R</v>
      </c>
      <c r="E72" s="207"/>
      <c r="F72" s="212">
        <v>69</v>
      </c>
      <c r="G72" s="215" t="s">
        <v>137</v>
      </c>
      <c r="H72" s="212" t="s">
        <v>147</v>
      </c>
      <c r="I72" s="217" t="str">
        <f>IF(Table4[[#This Row],[B]]=F71,1,"")</f>
        <v/>
      </c>
      <c r="J72" s="50"/>
      <c r="K72" s="253"/>
      <c r="L72" s="271"/>
      <c r="M72" s="261"/>
      <c r="N72" s="207" t="str">
        <f>IF(L72="","",IF(K72="","",IF(ISNUMBER(MATCH(K72,Table4[D],0)),0,MAX(N$3:N71)+1)))</f>
        <v/>
      </c>
      <c r="O72" s="207" t="str">
        <f>IF(L72="","",IF(ISNUMBER(N72),0,IF(ISNUMBER(MATCH(L72,Table4[C],0)),0,MAX(O$3:O71)+1)))</f>
        <v/>
      </c>
      <c r="P72" s="82" t="str">
        <f t="shared" si="9"/>
        <v/>
      </c>
      <c r="Q72" s="82"/>
      <c r="R72" s="253"/>
      <c r="S72" s="256" t="str">
        <f t="shared" si="13"/>
        <v/>
      </c>
      <c r="T72" s="256"/>
      <c r="U72" s="12"/>
      <c r="V72" s="226">
        <f t="shared" si="10"/>
        <v>0</v>
      </c>
      <c r="W72" s="218">
        <f t="shared" si="11"/>
        <v>0</v>
      </c>
      <c r="X72" s="213"/>
      <c r="Y72" s="212" t="str">
        <f t="shared" si="12"/>
        <v/>
      </c>
      <c r="Z72" s="212"/>
      <c r="AA72" s="211" t="str">
        <f t="shared" si="14"/>
        <v/>
      </c>
      <c r="AB72" s="211"/>
      <c r="AC72" s="211"/>
      <c r="AD72" s="204">
        <v>69</v>
      </c>
      <c r="AE72" s="205" t="s">
        <v>83</v>
      </c>
      <c r="AF72" s="204" t="s">
        <v>600</v>
      </c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</row>
    <row r="73" spans="1:45" ht="12" customHeight="1" x14ac:dyDescent="0.25">
      <c r="A73" s="256"/>
      <c r="B73" s="204">
        <f>____IN_____!B84</f>
        <v>70</v>
      </c>
      <c r="C73" s="205" t="str">
        <f>____IN_____!C84</f>
        <v>cwell</v>
      </c>
      <c r="D73" s="204" t="str">
        <f>____IN_____!D84</f>
        <v>[Q] W C</v>
      </c>
      <c r="E73" s="207"/>
      <c r="F73" s="212">
        <v>70</v>
      </c>
      <c r="G73" s="215" t="s">
        <v>70</v>
      </c>
      <c r="H73" s="212" t="s">
        <v>7</v>
      </c>
      <c r="I73" s="217" t="str">
        <f>IF(Table4[[#This Row],[B]]=F72,1,"")</f>
        <v/>
      </c>
      <c r="J73" s="50"/>
      <c r="K73" s="253"/>
      <c r="L73" s="271"/>
      <c r="M73" s="261"/>
      <c r="N73" s="207" t="str">
        <f>IF(L73="","",IF(K73="","",IF(ISNUMBER(MATCH(K73,Table4[D],0)),0,MAX(N$3:N72)+1)))</f>
        <v/>
      </c>
      <c r="O73" s="207" t="str">
        <f>IF(L73="","",IF(ISNUMBER(N73),0,IF(ISNUMBER(MATCH(L73,Table4[C],0)),0,MAX(O$3:O72)+1)))</f>
        <v/>
      </c>
      <c r="P73" s="82" t="str">
        <f t="shared" si="9"/>
        <v/>
      </c>
      <c r="Q73" s="82"/>
      <c r="R73" s="253"/>
      <c r="S73" s="256" t="str">
        <f t="shared" si="13"/>
        <v/>
      </c>
      <c r="T73" s="256"/>
      <c r="U73" s="12"/>
      <c r="V73" s="226">
        <f t="shared" si="10"/>
        <v>0</v>
      </c>
      <c r="W73" s="218">
        <f t="shared" si="11"/>
        <v>0</v>
      </c>
      <c r="X73" s="213"/>
      <c r="Y73" s="212" t="str">
        <f t="shared" si="12"/>
        <v/>
      </c>
      <c r="Z73" s="212"/>
      <c r="AA73" s="211" t="str">
        <f t="shared" si="14"/>
        <v/>
      </c>
      <c r="AB73" s="211"/>
      <c r="AC73" s="211"/>
      <c r="AD73" s="204">
        <v>70</v>
      </c>
      <c r="AE73" s="205" t="s">
        <v>84</v>
      </c>
      <c r="AF73" s="204" t="s">
        <v>601</v>
      </c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</row>
    <row r="74" spans="1:45" ht="12" customHeight="1" x14ac:dyDescent="0.25">
      <c r="A74" s="256"/>
      <c r="B74" s="204">
        <f>____IN_____!B85</f>
        <v>71</v>
      </c>
      <c r="C74" s="205" t="str">
        <f>____IN_____!C85</f>
        <v>MIXELM</v>
      </c>
      <c r="D74" s="204" t="str">
        <f>____IN_____!D85</f>
        <v>Solver</v>
      </c>
      <c r="E74" s="207"/>
      <c r="F74" s="212">
        <v>71</v>
      </c>
      <c r="G74" s="215" t="s">
        <v>71</v>
      </c>
      <c r="H74" s="212" t="s">
        <v>189</v>
      </c>
      <c r="I74" s="217" t="str">
        <f>IF(Table4[[#This Row],[B]]=F73,1,"")</f>
        <v/>
      </c>
      <c r="J74" s="50"/>
      <c r="K74" s="253"/>
      <c r="L74" s="271"/>
      <c r="M74" s="261"/>
      <c r="N74" s="207" t="str">
        <f>IF(L74="","",IF(K74="","",IF(ISNUMBER(MATCH(K74,Table4[D],0)),0,MAX(N$3:N73)+1)))</f>
        <v/>
      </c>
      <c r="O74" s="207" t="str">
        <f>IF(L74="","",IF(ISNUMBER(N74),0,IF(ISNUMBER(MATCH(L74,Table4[C],0)),0,MAX(O$3:O73)+1)))</f>
        <v/>
      </c>
      <c r="P74" s="82" t="str">
        <f t="shared" si="9"/>
        <v/>
      </c>
      <c r="Q74" s="82"/>
      <c r="R74" s="253"/>
      <c r="S74" s="256" t="str">
        <f t="shared" si="13"/>
        <v/>
      </c>
      <c r="T74" s="256"/>
      <c r="U74" s="12"/>
      <c r="V74" s="226">
        <f t="shared" si="10"/>
        <v>0</v>
      </c>
      <c r="W74" s="218">
        <f t="shared" si="11"/>
        <v>0</v>
      </c>
      <c r="X74" s="213"/>
      <c r="Y74" s="212" t="str">
        <f t="shared" si="12"/>
        <v/>
      </c>
      <c r="Z74" s="212"/>
      <c r="AA74" s="211" t="str">
        <f t="shared" si="14"/>
        <v/>
      </c>
      <c r="AB74" s="211"/>
      <c r="AC74" s="211"/>
      <c r="AD74" s="204">
        <v>71</v>
      </c>
      <c r="AE74" s="205" t="s">
        <v>143</v>
      </c>
      <c r="AF74" s="204" t="s">
        <v>150</v>
      </c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</row>
    <row r="75" spans="1:45" ht="12" customHeight="1" x14ac:dyDescent="0.25">
      <c r="A75" s="256"/>
      <c r="B75" s="204">
        <f>____IN_____!B86</f>
        <v>72</v>
      </c>
      <c r="C75" s="205" t="str">
        <f>____IN_____!C86</f>
        <v>timprs</v>
      </c>
      <c r="D75" s="204" t="str">
        <f>____IN_____!D86</f>
        <v>MF5</v>
      </c>
      <c r="E75" s="207"/>
      <c r="F75" s="212">
        <v>72</v>
      </c>
      <c r="G75" s="215" t="s">
        <v>154</v>
      </c>
      <c r="H75" s="212" t="s">
        <v>672</v>
      </c>
      <c r="I75" s="216" t="str">
        <f>IF(Table4[[#This Row],[B]]=F74,1,"")</f>
        <v/>
      </c>
      <c r="J75" s="50"/>
      <c r="K75" s="253"/>
      <c r="L75" s="271"/>
      <c r="M75" s="261"/>
      <c r="N75" s="207" t="str">
        <f>IF(L75="","",IF(K75="","",IF(ISNUMBER(MATCH(K75,Table4[D],0)),0,MAX(N$3:N74)+1)))</f>
        <v/>
      </c>
      <c r="O75" s="207" t="str">
        <f>IF(L75="","",IF(ISNUMBER(N75),0,IF(ISNUMBER(MATCH(L75,Table4[C],0)),0,MAX(O$3:O74)+1)))</f>
        <v/>
      </c>
      <c r="P75" s="82" t="str">
        <f t="shared" si="9"/>
        <v/>
      </c>
      <c r="Q75" s="82"/>
      <c r="R75" s="253"/>
      <c r="S75" s="256" t="str">
        <f t="shared" si="13"/>
        <v/>
      </c>
      <c r="T75" s="256"/>
      <c r="U75" s="12"/>
      <c r="V75" s="226">
        <f t="shared" si="10"/>
        <v>0</v>
      </c>
      <c r="W75" s="218">
        <f t="shared" si="11"/>
        <v>0</v>
      </c>
      <c r="X75" s="213"/>
      <c r="Y75" s="212" t="str">
        <f t="shared" si="12"/>
        <v/>
      </c>
      <c r="Z75" s="212"/>
      <c r="AA75" s="211" t="str">
        <f t="shared" si="14"/>
        <v/>
      </c>
      <c r="AB75" s="211"/>
      <c r="AC75" s="211"/>
      <c r="AD75" s="204">
        <v>72</v>
      </c>
      <c r="AE75" s="205" t="s">
        <v>136</v>
      </c>
      <c r="AF75" s="204" t="s">
        <v>303</v>
      </c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</row>
    <row r="76" spans="1:45" ht="12" customHeight="1" x14ac:dyDescent="0.25">
      <c r="A76" s="256"/>
      <c r="B76" s="204">
        <f>____IN_____!B87</f>
        <v>73</v>
      </c>
      <c r="C76" s="205" t="str">
        <f>____IN_____!C87</f>
        <v>hk</v>
      </c>
      <c r="D76" s="204" t="str">
        <f>____IN_____!D87</f>
        <v>k</v>
      </c>
      <c r="E76" s="207"/>
      <c r="F76" s="212">
        <v>73</v>
      </c>
      <c r="G76" s="215" t="s">
        <v>92</v>
      </c>
      <c r="H76" s="212" t="s">
        <v>598</v>
      </c>
      <c r="I76" s="216" t="str">
        <f>IF(Table4[[#This Row],[B]]=F75,1,"")</f>
        <v/>
      </c>
      <c r="J76" s="50"/>
      <c r="K76" s="253"/>
      <c r="L76" s="271"/>
      <c r="M76" s="261"/>
      <c r="N76" s="207" t="str">
        <f>IF(L76="","",IF(K76="","",IF(ISNUMBER(MATCH(K76,Table4[D],0)),0,MAX(N$3:N75)+1)))</f>
        <v/>
      </c>
      <c r="O76" s="207" t="str">
        <f>IF(L76="","",IF(ISNUMBER(N76),0,IF(ISNUMBER(MATCH(L76,Table4[C],0)),0,MAX(O$3:O75)+1)))</f>
        <v/>
      </c>
      <c r="P76" s="82" t="str">
        <f t="shared" si="9"/>
        <v/>
      </c>
      <c r="Q76" s="82"/>
      <c r="R76" s="253"/>
      <c r="S76" s="256" t="str">
        <f t="shared" si="13"/>
        <v/>
      </c>
      <c r="T76" s="256"/>
      <c r="U76" s="12"/>
      <c r="V76" s="226">
        <f t="shared" si="10"/>
        <v>0</v>
      </c>
      <c r="W76" s="218">
        <f t="shared" si="11"/>
        <v>0</v>
      </c>
      <c r="X76" s="213"/>
      <c r="Y76" s="212" t="str">
        <f t="shared" si="12"/>
        <v/>
      </c>
      <c r="Z76" s="212"/>
      <c r="AA76" s="211" t="str">
        <f t="shared" si="14"/>
        <v/>
      </c>
      <c r="AB76" s="211"/>
      <c r="AC76" s="211"/>
      <c r="AD76" s="204">
        <v>73</v>
      </c>
      <c r="AE76" s="205" t="s">
        <v>137</v>
      </c>
      <c r="AF76" s="204" t="s">
        <v>147</v>
      </c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</row>
    <row r="77" spans="1:45" ht="12" customHeight="1" x14ac:dyDescent="0.25">
      <c r="A77" s="256"/>
      <c r="B77" s="204">
        <f>____IN_____!B88</f>
        <v>74</v>
      </c>
      <c r="C77" s="205" t="str">
        <f>____IN_____!C88</f>
        <v>length_units</v>
      </c>
      <c r="D77" s="204" t="str">
        <f>____IN_____!D88</f>
        <v>L</v>
      </c>
      <c r="E77" s="207"/>
      <c r="F77" s="212">
        <v>74</v>
      </c>
      <c r="G77" s="215" t="s">
        <v>93</v>
      </c>
      <c r="H77" s="212" t="s">
        <v>597</v>
      </c>
      <c r="I77" s="216" t="str">
        <f>IF(Table4[[#This Row],[B]]=F76,1,"")</f>
        <v/>
      </c>
      <c r="J77" s="50"/>
      <c r="K77" s="253"/>
      <c r="L77" s="271"/>
      <c r="M77" s="261"/>
      <c r="N77" s="207" t="str">
        <f>IF(L77="","",IF(K77="","",IF(ISNUMBER(MATCH(K77,Table4[D],0)),0,MAX(N$3:N76)+1)))</f>
        <v/>
      </c>
      <c r="O77" s="207" t="str">
        <f>IF(L77="","",IF(ISNUMBER(N77),0,IF(ISNUMBER(MATCH(L77,Table4[C],0)),0,MAX(O$3:O76)+1)))</f>
        <v/>
      </c>
      <c r="P77" s="82" t="str">
        <f t="shared" si="9"/>
        <v/>
      </c>
      <c r="Q77" s="82"/>
      <c r="R77" s="253"/>
      <c r="S77" s="256" t="str">
        <f t="shared" si="13"/>
        <v/>
      </c>
      <c r="T77" s="256"/>
      <c r="U77" s="12"/>
      <c r="V77" s="226">
        <f t="shared" si="10"/>
        <v>0</v>
      </c>
      <c r="W77" s="218">
        <f t="shared" si="11"/>
        <v>0</v>
      </c>
      <c r="X77" s="213"/>
      <c r="Y77" s="212" t="str">
        <f t="shared" si="12"/>
        <v/>
      </c>
      <c r="Z77" s="212"/>
      <c r="AA77" s="211" t="str">
        <f t="shared" si="14"/>
        <v/>
      </c>
      <c r="AB77" s="211"/>
      <c r="AC77" s="211"/>
      <c r="AD77" s="204">
        <v>74</v>
      </c>
      <c r="AE77" s="205" t="s">
        <v>70</v>
      </c>
      <c r="AF77" s="204" t="s">
        <v>7</v>
      </c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</row>
    <row r="78" spans="1:45" ht="12" customHeight="1" x14ac:dyDescent="0.25">
      <c r="A78" s="256"/>
      <c r="B78" s="204">
        <f>____IN_____!B89</f>
        <v>75</v>
      </c>
      <c r="C78" s="205" t="str">
        <f>____IN_____!C89</f>
        <v>time_units</v>
      </c>
      <c r="D78" s="204" t="str">
        <f>____IN_____!D89</f>
        <v>temp</v>
      </c>
      <c r="E78" s="207"/>
      <c r="F78" s="212">
        <v>75</v>
      </c>
      <c r="G78" s="215" t="s">
        <v>116</v>
      </c>
      <c r="H78" s="212" t="s">
        <v>502</v>
      </c>
      <c r="I78" s="217" t="str">
        <f>IF(Table4[[#This Row],[B]]=F77,1,"")</f>
        <v/>
      </c>
      <c r="J78" s="50"/>
      <c r="K78" s="253"/>
      <c r="L78" s="271"/>
      <c r="M78" s="261"/>
      <c r="N78" s="207" t="str">
        <f>IF(L78="","",IF(K78="","",IF(ISNUMBER(MATCH(K78,Table4[D],0)),0,MAX(N$3:N77)+1)))</f>
        <v/>
      </c>
      <c r="O78" s="207" t="str">
        <f>IF(L78="","",IF(ISNUMBER(N78),0,IF(ISNUMBER(MATCH(L78,Table4[C],0)),0,MAX(O$3:O77)+1)))</f>
        <v/>
      </c>
      <c r="P78" s="82" t="str">
        <f t="shared" si="9"/>
        <v/>
      </c>
      <c r="Q78" s="82"/>
      <c r="R78" s="253"/>
      <c r="S78" s="256" t="str">
        <f t="shared" si="13"/>
        <v/>
      </c>
      <c r="T78" s="256"/>
      <c r="U78" s="12"/>
      <c r="V78" s="226">
        <f t="shared" si="10"/>
        <v>0</v>
      </c>
      <c r="W78" s="218">
        <f t="shared" si="11"/>
        <v>0</v>
      </c>
      <c r="X78" s="213"/>
      <c r="Y78" s="212" t="str">
        <f t="shared" si="12"/>
        <v/>
      </c>
      <c r="Z78" s="212"/>
      <c r="AA78" s="211" t="str">
        <f t="shared" si="14"/>
        <v/>
      </c>
      <c r="AB78" s="211"/>
      <c r="AC78" s="211"/>
      <c r="AD78" s="204">
        <v>75</v>
      </c>
      <c r="AE78" s="205" t="s">
        <v>71</v>
      </c>
      <c r="AF78" s="204" t="s">
        <v>189</v>
      </c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</row>
    <row r="79" spans="1:45" ht="12" customHeight="1" x14ac:dyDescent="0.25">
      <c r="A79" s="256"/>
      <c r="B79" s="204">
        <f>____IN_____!B90</f>
        <v>76</v>
      </c>
      <c r="C79" s="205" t="str">
        <f>____IN_____!C90</f>
        <v>Ls</v>
      </c>
      <c r="D79" s="204" t="str">
        <f>____IN_____!D90</f>
        <v>Lss</v>
      </c>
      <c r="E79" s="207"/>
      <c r="F79" s="212">
        <v>76</v>
      </c>
      <c r="G79" s="215" t="s">
        <v>115</v>
      </c>
      <c r="H79" s="212" t="s">
        <v>503</v>
      </c>
      <c r="I79" s="217" t="str">
        <f>IF(Table4[[#This Row],[B]]=F78,1,"")</f>
        <v/>
      </c>
      <c r="J79" s="50"/>
      <c r="K79" s="253"/>
      <c r="L79" s="271"/>
      <c r="M79" s="261"/>
      <c r="N79" s="207" t="str">
        <f>IF(L79="","",IF(K79="","",IF(ISNUMBER(MATCH(K79,Table4[D],0)),0,MAX(N$3:N78)+1)))</f>
        <v/>
      </c>
      <c r="O79" s="207" t="str">
        <f>IF(L79="","",IF(ISNUMBER(N79),0,IF(ISNUMBER(MATCH(L79,Table4[C],0)),0,MAX(O$3:O78)+1)))</f>
        <v/>
      </c>
      <c r="P79" s="82" t="str">
        <f t="shared" si="9"/>
        <v/>
      </c>
      <c r="Q79" s="82"/>
      <c r="R79" s="253"/>
      <c r="S79" s="256" t="str">
        <f t="shared" si="13"/>
        <v/>
      </c>
      <c r="T79" s="256"/>
      <c r="U79" s="12"/>
      <c r="V79" s="226">
        <f t="shared" si="10"/>
        <v>0</v>
      </c>
      <c r="W79" s="218">
        <f t="shared" si="11"/>
        <v>0</v>
      </c>
      <c r="X79" s="213"/>
      <c r="Y79" s="212" t="str">
        <f t="shared" si="12"/>
        <v/>
      </c>
      <c r="Z79" s="212"/>
      <c r="AA79" s="211" t="str">
        <f t="shared" si="14"/>
        <v/>
      </c>
      <c r="AB79" s="211"/>
      <c r="AC79" s="211"/>
      <c r="AD79" s="204">
        <v>76</v>
      </c>
      <c r="AE79" s="205" t="s">
        <v>154</v>
      </c>
      <c r="AF79" s="204" t="s">
        <v>672</v>
      </c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</row>
    <row r="80" spans="1:45" ht="12" customHeight="1" x14ac:dyDescent="0.25">
      <c r="A80" s="256"/>
      <c r="B80" s="204">
        <f>____IN_____!B91</f>
        <v>77</v>
      </c>
      <c r="C80" s="205" t="str">
        <f>____IN_____!C91</f>
        <v>percel</v>
      </c>
      <c r="D80" s="204" t="str">
        <f>____IN_____!D91</f>
        <v>Pcel</v>
      </c>
      <c r="E80" s="207"/>
      <c r="F80" s="212">
        <v>77</v>
      </c>
      <c r="G80" s="215" t="s">
        <v>121</v>
      </c>
      <c r="H80" s="212" t="s">
        <v>131</v>
      </c>
      <c r="I80" s="217" t="str">
        <f>IF(Table4[[#This Row],[B]]=F79,1,"")</f>
        <v/>
      </c>
      <c r="J80" s="50"/>
      <c r="K80" s="253"/>
      <c r="L80" s="271"/>
      <c r="M80" s="261"/>
      <c r="N80" s="207" t="str">
        <f>IF(L80="","",IF(K80="","",IF(ISNUMBER(MATCH(K80,Table4[D],0)),0,MAX(N$3:N79)+1)))</f>
        <v/>
      </c>
      <c r="O80" s="207" t="str">
        <f>IF(L80="","",IF(ISNUMBER(N80),0,IF(ISNUMBER(MATCH(L80,Table4[C],0)),0,MAX(O$3:O79)+1)))</f>
        <v/>
      </c>
      <c r="P80" s="82" t="str">
        <f t="shared" si="9"/>
        <v/>
      </c>
      <c r="Q80" s="82"/>
      <c r="R80" s="253"/>
      <c r="S80" s="256" t="str">
        <f t="shared" si="13"/>
        <v/>
      </c>
      <c r="T80" s="256"/>
      <c r="U80" s="12"/>
      <c r="V80" s="226">
        <f t="shared" si="10"/>
        <v>0</v>
      </c>
      <c r="W80" s="218">
        <f t="shared" si="11"/>
        <v>0</v>
      </c>
      <c r="X80" s="213"/>
      <c r="Y80" s="212" t="str">
        <f t="shared" si="12"/>
        <v/>
      </c>
      <c r="Z80" s="212"/>
      <c r="AA80" s="211" t="str">
        <f t="shared" si="14"/>
        <v/>
      </c>
      <c r="AB80" s="211"/>
      <c r="AC80" s="211"/>
      <c r="AD80" s="204">
        <v>77</v>
      </c>
      <c r="AE80" s="205" t="s">
        <v>92</v>
      </c>
      <c r="AF80" s="204" t="s">
        <v>598</v>
      </c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</row>
    <row r="81" spans="1:45" ht="12" customHeight="1" x14ac:dyDescent="0.25">
      <c r="A81" s="256"/>
      <c r="B81" s="204">
        <f>____IN_____!B92</f>
        <v>78</v>
      </c>
      <c r="C81" s="205" t="str">
        <f>____IN_____!C92</f>
        <v>itrack</v>
      </c>
      <c r="D81" s="204" t="str">
        <f>____IN_____!D92</f>
        <v>iT</v>
      </c>
      <c r="E81" s="207"/>
      <c r="F81" s="212">
        <v>78</v>
      </c>
      <c r="G81" s="215" t="s">
        <v>122</v>
      </c>
      <c r="H81" s="212" t="s">
        <v>141</v>
      </c>
      <c r="I81" s="217" t="str">
        <f>IF(Table4[[#This Row],[B]]=F80,1,"")</f>
        <v/>
      </c>
      <c r="J81" s="50"/>
      <c r="K81" s="253"/>
      <c r="L81" s="271"/>
      <c r="M81" s="261"/>
      <c r="N81" s="207" t="str">
        <f>IF(L81="","",IF(K81="","",IF(ISNUMBER(MATCH(K81,Table4[D],0)),0,MAX(N$3:N80)+1)))</f>
        <v/>
      </c>
      <c r="O81" s="207" t="str">
        <f>IF(L81="","",IF(ISNUMBER(N81),0,IF(ISNUMBER(MATCH(L81,Table4[C],0)),0,MAX(O$3:O80)+1)))</f>
        <v/>
      </c>
      <c r="P81" s="82" t="str">
        <f t="shared" si="9"/>
        <v/>
      </c>
      <c r="Q81" s="82"/>
      <c r="R81" s="253"/>
      <c r="S81" s="256" t="str">
        <f t="shared" si="13"/>
        <v/>
      </c>
      <c r="T81" s="256"/>
      <c r="U81" s="12"/>
      <c r="V81" s="226">
        <f t="shared" si="10"/>
        <v>0</v>
      </c>
      <c r="W81" s="218">
        <f t="shared" si="11"/>
        <v>0</v>
      </c>
      <c r="X81" s="213"/>
      <c r="Y81" s="212" t="str">
        <f t="shared" si="12"/>
        <v/>
      </c>
      <c r="Z81" s="212"/>
      <c r="AA81" s="211" t="str">
        <f t="shared" si="14"/>
        <v/>
      </c>
      <c r="AB81" s="211"/>
      <c r="AC81" s="211"/>
      <c r="AD81" s="204">
        <v>78</v>
      </c>
      <c r="AE81" s="205" t="s">
        <v>93</v>
      </c>
      <c r="AF81" s="204" t="s">
        <v>597</v>
      </c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</row>
    <row r="82" spans="1:45" ht="12" customHeight="1" x14ac:dyDescent="0.25">
      <c r="A82" s="256"/>
      <c r="B82" s="204">
        <f>____IN_____!B93</f>
        <v>79</v>
      </c>
      <c r="C82" s="205" t="str">
        <f>____IN_____!C93</f>
        <v>ss</v>
      </c>
      <c r="D82" s="204" t="str">
        <f>____IN_____!D93</f>
        <v>stoA</v>
      </c>
      <c r="E82" s="207"/>
      <c r="F82" s="212">
        <v>79</v>
      </c>
      <c r="G82" s="215" t="s">
        <v>664</v>
      </c>
      <c r="H82" s="212" t="s">
        <v>671</v>
      </c>
      <c r="I82" s="217" t="str">
        <f>IF(Table4[[#This Row],[B]]=F81,1,"")</f>
        <v/>
      </c>
      <c r="J82" s="50"/>
      <c r="K82" s="253"/>
      <c r="L82" s="271"/>
      <c r="M82" s="261"/>
      <c r="N82" s="207" t="str">
        <f>IF(L82="","",IF(K82="","",IF(ISNUMBER(MATCH(K82,Table4[D],0)),0,MAX(N$3:N81)+1)))</f>
        <v/>
      </c>
      <c r="O82" s="207" t="str">
        <f>IF(L82="","",IF(ISNUMBER(N82),0,IF(ISNUMBER(MATCH(L82,Table4[C],0)),0,MAX(O$3:O81)+1)))</f>
        <v/>
      </c>
      <c r="P82" s="82" t="str">
        <f t="shared" si="9"/>
        <v/>
      </c>
      <c r="Q82" s="82"/>
      <c r="R82" s="253"/>
      <c r="S82" s="256" t="str">
        <f t="shared" si="13"/>
        <v/>
      </c>
      <c r="T82" s="256"/>
      <c r="U82" s="12"/>
      <c r="V82" s="226">
        <f t="shared" si="10"/>
        <v>0</v>
      </c>
      <c r="W82" s="218">
        <f t="shared" si="11"/>
        <v>0</v>
      </c>
      <c r="X82" s="213"/>
      <c r="Y82" s="212" t="str">
        <f t="shared" si="12"/>
        <v/>
      </c>
      <c r="Z82" s="212"/>
      <c r="AA82" s="211" t="str">
        <f t="shared" si="14"/>
        <v/>
      </c>
      <c r="AB82" s="211"/>
      <c r="AC82" s="211"/>
      <c r="AD82" s="204">
        <v>79</v>
      </c>
      <c r="AE82" s="205" t="s">
        <v>116</v>
      </c>
      <c r="AF82" s="204" t="s">
        <v>502</v>
      </c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</row>
    <row r="83" spans="1:45" ht="12" customHeight="1" x14ac:dyDescent="0.25">
      <c r="A83" s="256"/>
      <c r="B83" s="204">
        <f>____IN_____!B94</f>
        <v>80</v>
      </c>
      <c r="C83" s="205" t="str">
        <f>____IN_____!C94</f>
        <v>sy</v>
      </c>
      <c r="D83" s="204" t="str">
        <f>____IN_____!D94</f>
        <v>stoB</v>
      </c>
      <c r="E83" s="207"/>
      <c r="F83" s="212">
        <v>80</v>
      </c>
      <c r="G83" s="215" t="s">
        <v>127</v>
      </c>
      <c r="H83" s="212" t="s">
        <v>152</v>
      </c>
      <c r="I83" s="217" t="str">
        <f>IF(Table4[[#This Row],[B]]=F82,1,"")</f>
        <v/>
      </c>
      <c r="J83" s="50"/>
      <c r="K83" s="253"/>
      <c r="L83" s="271"/>
      <c r="M83" s="261"/>
      <c r="N83" s="207" t="str">
        <f>IF(L83="","",IF(K83="","",IF(ISNUMBER(MATCH(K83,Table4[D],0)),0,MAX(N$3:N82)+1)))</f>
        <v/>
      </c>
      <c r="O83" s="207" t="str">
        <f>IF(L83="","",IF(ISNUMBER(N83),0,IF(ISNUMBER(MATCH(L83,Table4[C],0)),0,MAX(O$3:O82)+1)))</f>
        <v/>
      </c>
      <c r="P83" s="82" t="str">
        <f t="shared" si="9"/>
        <v/>
      </c>
      <c r="Q83" s="82"/>
      <c r="R83" s="253"/>
      <c r="S83" s="256" t="str">
        <f t="shared" si="13"/>
        <v/>
      </c>
      <c r="T83" s="256"/>
      <c r="U83" s="12"/>
      <c r="V83" s="226">
        <f t="shared" si="10"/>
        <v>0</v>
      </c>
      <c r="W83" s="218">
        <f t="shared" si="11"/>
        <v>0</v>
      </c>
      <c r="X83" s="213"/>
      <c r="Y83" s="212" t="str">
        <f t="shared" si="12"/>
        <v/>
      </c>
      <c r="Z83" s="212"/>
      <c r="AA83" s="211"/>
      <c r="AB83" s="211"/>
      <c r="AC83" s="211"/>
      <c r="AD83" s="204">
        <v>80</v>
      </c>
      <c r="AE83" s="205" t="s">
        <v>115</v>
      </c>
      <c r="AF83" s="204" t="s">
        <v>503</v>
      </c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</row>
    <row r="84" spans="1:45" ht="12" customHeight="1" x14ac:dyDescent="0.25">
      <c r="A84" s="256"/>
      <c r="B84" s="204">
        <f>____IN_____!B95</f>
        <v>81</v>
      </c>
      <c r="C84" s="205" t="str">
        <f>____IN_____!C95</f>
        <v>kstp</v>
      </c>
      <c r="D84" s="204" t="str">
        <f>____IN_____!D95</f>
        <v>lol</v>
      </c>
      <c r="E84" s="207"/>
      <c r="F84" s="212">
        <v>81</v>
      </c>
      <c r="G84" s="215" t="s">
        <v>138</v>
      </c>
      <c r="H84" s="212" t="s">
        <v>151</v>
      </c>
      <c r="I84" s="217" t="str">
        <f>IF(Table4[[#This Row],[B]]=F83,1,"")</f>
        <v/>
      </c>
      <c r="J84" s="50"/>
      <c r="K84" s="253"/>
      <c r="L84" s="271"/>
      <c r="M84" s="261"/>
      <c r="N84" s="207"/>
      <c r="O84" s="207"/>
      <c r="P84" s="82"/>
      <c r="Q84" s="82"/>
      <c r="R84" s="253"/>
      <c r="S84" s="256"/>
      <c r="T84" s="256"/>
      <c r="U84" s="12"/>
      <c r="V84" s="226"/>
      <c r="W84" s="218"/>
      <c r="X84" s="213"/>
      <c r="Y84" s="212"/>
      <c r="Z84" s="212"/>
      <c r="AA84" s="211"/>
      <c r="AB84" s="211"/>
      <c r="AC84" s="211"/>
      <c r="AD84" s="204">
        <v>81</v>
      </c>
      <c r="AE84" s="205" t="s">
        <v>121</v>
      </c>
      <c r="AF84" s="204" t="s">
        <v>131</v>
      </c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</row>
    <row r="85" spans="1:45" ht="12" customHeight="1" x14ac:dyDescent="0.25">
      <c r="A85" s="256"/>
      <c r="B85" s="204">
        <f>____IN_____!B96</f>
        <v>82</v>
      </c>
      <c r="C85" s="205" t="str">
        <f>____IN_____!C96</f>
        <v>kper</v>
      </c>
      <c r="D85" s="204" t="str">
        <f>____IN_____!D96</f>
        <v>periods</v>
      </c>
      <c r="E85" s="207"/>
      <c r="F85" s="212">
        <v>82</v>
      </c>
      <c r="G85" s="215" t="s">
        <v>114</v>
      </c>
      <c r="H85" s="212" t="s">
        <v>670</v>
      </c>
      <c r="I85" s="217" t="str">
        <f>IF(Table4[[#This Row],[B]]=F84,1,"")</f>
        <v/>
      </c>
      <c r="J85" s="50"/>
      <c r="K85" s="253"/>
      <c r="L85" s="271"/>
      <c r="M85" s="261"/>
      <c r="N85" s="207"/>
      <c r="O85" s="207"/>
      <c r="P85" s="82"/>
      <c r="Q85" s="82"/>
      <c r="R85" s="253"/>
      <c r="S85" s="256"/>
      <c r="T85" s="256"/>
      <c r="U85" s="12"/>
      <c r="V85" s="226"/>
      <c r="W85" s="218"/>
      <c r="X85" s="213"/>
      <c r="Y85" s="212"/>
      <c r="Z85" s="212"/>
      <c r="AA85" s="211"/>
      <c r="AB85" s="211"/>
      <c r="AC85" s="211"/>
      <c r="AD85" s="204">
        <v>82</v>
      </c>
      <c r="AE85" s="205" t="s">
        <v>122</v>
      </c>
      <c r="AF85" s="204" t="s">
        <v>141</v>
      </c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</row>
    <row r="86" spans="1:45" ht="12" customHeight="1" x14ac:dyDescent="0.25">
      <c r="A86" s="256"/>
      <c r="B86" s="204">
        <f>____IN_____!B97</f>
        <v>83</v>
      </c>
      <c r="C86" s="205" t="str">
        <f>____IN_____!C97</f>
        <v>obxloc</v>
      </c>
      <c r="D86" s="204" t="str">
        <f>____IN_____!D97</f>
        <v>oloc</v>
      </c>
      <c r="E86" s="207"/>
      <c r="F86" s="212">
        <v>83</v>
      </c>
      <c r="G86" s="215" t="s">
        <v>420</v>
      </c>
      <c r="H86" s="212" t="s">
        <v>708</v>
      </c>
      <c r="I86" s="217" t="str">
        <f>IF(Table4[[#This Row],[B]]=F85,1,"")</f>
        <v/>
      </c>
      <c r="J86" s="50"/>
      <c r="K86" s="253"/>
      <c r="L86" s="271"/>
      <c r="M86" s="261"/>
      <c r="N86" s="207"/>
      <c r="O86" s="207"/>
      <c r="P86" s="82"/>
      <c r="Q86" s="82"/>
      <c r="R86" s="253"/>
      <c r="S86" s="256"/>
      <c r="T86" s="256"/>
      <c r="U86" s="12"/>
      <c r="V86" s="226"/>
      <c r="W86" s="218"/>
      <c r="X86" s="213"/>
      <c r="Y86" s="212"/>
      <c r="Z86" s="212"/>
      <c r="AA86" s="211"/>
      <c r="AB86" s="211"/>
      <c r="AC86" s="211"/>
      <c r="AD86" s="204">
        <v>83</v>
      </c>
      <c r="AE86" s="205" t="s">
        <v>664</v>
      </c>
      <c r="AF86" s="204" t="s">
        <v>671</v>
      </c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</row>
    <row r="87" spans="1:45" ht="12" customHeight="1" x14ac:dyDescent="0.25">
      <c r="A87" s="256"/>
      <c r="B87" s="204">
        <f>____IN_____!B98</f>
        <v>84</v>
      </c>
      <c r="C87" s="205" t="str">
        <f>____IN_____!C98</f>
        <v>total_time</v>
      </c>
      <c r="D87" s="204" t="str">
        <f>____IN_____!D98</f>
        <v>T07</v>
      </c>
      <c r="E87" s="207"/>
      <c r="F87" s="212">
        <v>84</v>
      </c>
      <c r="G87" s="215" t="s">
        <v>155</v>
      </c>
      <c r="H87" s="212" t="s">
        <v>709</v>
      </c>
      <c r="I87" s="217" t="str">
        <f>IF(Table4[[#This Row],[B]]=F86,1,"")</f>
        <v/>
      </c>
      <c r="J87" s="50"/>
      <c r="K87" s="253"/>
      <c r="L87" s="271"/>
      <c r="M87" s="261"/>
      <c r="N87" s="207"/>
      <c r="O87" s="207"/>
      <c r="P87" s="82"/>
      <c r="Q87" s="82"/>
      <c r="R87" s="253"/>
      <c r="S87" s="256"/>
      <c r="T87" s="256"/>
      <c r="U87" s="12"/>
      <c r="V87" s="226"/>
      <c r="W87" s="218"/>
      <c r="X87" s="213"/>
      <c r="Y87" s="212"/>
      <c r="Z87" s="212"/>
      <c r="AA87" s="211"/>
      <c r="AB87" s="211"/>
      <c r="AC87" s="211"/>
      <c r="AD87" s="204">
        <v>84</v>
      </c>
      <c r="AE87" s="205" t="s">
        <v>127</v>
      </c>
      <c r="AF87" s="204" t="s">
        <v>152</v>
      </c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</row>
    <row r="88" spans="1:45" ht="12" customHeight="1" x14ac:dyDescent="0.25">
      <c r="A88" s="256"/>
      <c r="B88" s="204">
        <f>____IN_____!B99</f>
        <v>85</v>
      </c>
      <c r="C88" s="205" t="str">
        <f>____IN_____!C99</f>
        <v>perlen_mf</v>
      </c>
      <c r="D88" s="204" t="str">
        <f>____IN_____!D99</f>
        <v>T01</v>
      </c>
      <c r="E88" s="207"/>
      <c r="F88" s="212">
        <v>85</v>
      </c>
      <c r="G88" s="215" t="s">
        <v>171</v>
      </c>
      <c r="H88" s="212" t="s">
        <v>668</v>
      </c>
      <c r="I88" s="217" t="str">
        <f>IF(Table4[[#This Row],[B]]=F87,1,"")</f>
        <v/>
      </c>
      <c r="J88" s="50"/>
      <c r="K88" s="253"/>
      <c r="L88" s="271"/>
      <c r="M88" s="261"/>
      <c r="N88" s="207"/>
      <c r="O88" s="207"/>
      <c r="P88" s="82"/>
      <c r="Q88" s="82"/>
      <c r="R88" s="253"/>
      <c r="S88" s="256"/>
      <c r="T88" s="256"/>
      <c r="U88" s="12"/>
      <c r="V88" s="226"/>
      <c r="W88" s="218"/>
      <c r="X88" s="213"/>
      <c r="Y88" s="212"/>
      <c r="Z88" s="212"/>
      <c r="AA88" s="211"/>
      <c r="AB88" s="211"/>
      <c r="AC88" s="211"/>
      <c r="AD88" s="204">
        <v>85</v>
      </c>
      <c r="AE88" s="205" t="s">
        <v>138</v>
      </c>
      <c r="AF88" s="204" t="s">
        <v>151</v>
      </c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</row>
    <row r="89" spans="1:45" ht="12" customHeight="1" x14ac:dyDescent="0.25">
      <c r="A89" s="256"/>
      <c r="B89" s="204">
        <f>____IN_____!B100</f>
        <v>86</v>
      </c>
      <c r="C89" s="205" t="str">
        <f>____IN_____!C100</f>
        <v>dchmoc</v>
      </c>
      <c r="D89" s="204" t="str">
        <f>____IN_____!D100</f>
        <v>dmoc</v>
      </c>
      <c r="E89" s="207"/>
      <c r="F89" s="212">
        <v>86</v>
      </c>
      <c r="G89" s="215" t="s">
        <v>172</v>
      </c>
      <c r="H89" s="212" t="s">
        <v>669</v>
      </c>
      <c r="I89" s="217" t="str">
        <f>IF(Table4[[#This Row],[B]]=F88,1,"")</f>
        <v/>
      </c>
      <c r="J89" s="50"/>
      <c r="K89" s="253"/>
      <c r="L89" s="271"/>
      <c r="M89" s="261"/>
      <c r="N89" s="207"/>
      <c r="O89" s="207"/>
      <c r="P89" s="82"/>
      <c r="Q89" s="82"/>
      <c r="R89" s="253"/>
      <c r="S89" s="256"/>
      <c r="T89" s="256"/>
      <c r="U89" s="12"/>
      <c r="V89" s="226"/>
      <c r="W89" s="218"/>
      <c r="X89" s="213"/>
      <c r="Y89" s="212"/>
      <c r="Z89" s="212"/>
      <c r="AA89" s="211"/>
      <c r="AB89" s="211"/>
      <c r="AC89" s="211"/>
      <c r="AD89" s="204">
        <v>86</v>
      </c>
      <c r="AE89" s="205" t="s">
        <v>114</v>
      </c>
      <c r="AF89" s="204" t="s">
        <v>670</v>
      </c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</row>
    <row r="90" spans="1:45" ht="12" customHeight="1" x14ac:dyDescent="0.25">
      <c r="A90" s="256"/>
      <c r="B90" s="204">
        <f>____IN_____!B101</f>
        <v>87</v>
      </c>
      <c r="C90" s="205" t="str">
        <f>____IN_____!C101</f>
        <v>tdis</v>
      </c>
      <c r="D90" s="204" t="str">
        <f>____IN_____!D101</f>
        <v>_tt0</v>
      </c>
      <c r="E90" s="207"/>
      <c r="F90" s="212">
        <v>87</v>
      </c>
      <c r="G90" s="215" t="s">
        <v>386</v>
      </c>
      <c r="H90" s="212" t="s">
        <v>219</v>
      </c>
      <c r="I90" s="217" t="str">
        <f>IF(Table4[[#This Row],[B]]=F89,1,"")</f>
        <v/>
      </c>
      <c r="J90" s="50"/>
      <c r="K90" s="253"/>
      <c r="L90" s="271"/>
      <c r="M90" s="261"/>
      <c r="N90" s="207"/>
      <c r="O90" s="207"/>
      <c r="P90" s="82"/>
      <c r="Q90" s="82"/>
      <c r="R90" s="253"/>
      <c r="S90" s="256"/>
      <c r="T90" s="256"/>
      <c r="U90" s="12"/>
      <c r="V90" s="226"/>
      <c r="W90" s="218"/>
      <c r="X90" s="213"/>
      <c r="Y90" s="212"/>
      <c r="Z90" s="212"/>
      <c r="AA90" s="211"/>
      <c r="AB90" s="211"/>
      <c r="AC90" s="211"/>
      <c r="AD90" s="204">
        <v>87</v>
      </c>
      <c r="AE90" s="205" t="s">
        <v>420</v>
      </c>
      <c r="AF90" s="204" t="s">
        <v>708</v>
      </c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</row>
    <row r="91" spans="1:45" ht="12" customHeight="1" x14ac:dyDescent="0.25">
      <c r="A91" s="256"/>
      <c r="B91" s="204">
        <f>____IN_____!B102</f>
        <v>88</v>
      </c>
      <c r="C91" s="205" t="str">
        <f>____IN_____!C102</f>
        <v>perlen_mt</v>
      </c>
      <c r="D91" s="204" t="str">
        <f>____IN_____!D102</f>
        <v>_tt1</v>
      </c>
      <c r="E91" s="207"/>
      <c r="F91" s="212">
        <v>88</v>
      </c>
      <c r="G91" s="215" t="s">
        <v>182</v>
      </c>
      <c r="H91" s="212" t="s">
        <v>594</v>
      </c>
      <c r="I91" s="217" t="str">
        <f>IF(Table4[[#This Row],[B]]=F90,1,"")</f>
        <v/>
      </c>
      <c r="J91" s="50"/>
      <c r="K91" s="253"/>
      <c r="L91" s="271"/>
      <c r="M91" s="261"/>
      <c r="N91" s="207"/>
      <c r="O91" s="207"/>
      <c r="P91" s="82"/>
      <c r="Q91" s="82"/>
      <c r="R91" s="253"/>
      <c r="S91" s="256"/>
      <c r="T91" s="256"/>
      <c r="U91" s="12"/>
      <c r="V91" s="226"/>
      <c r="W91" s="218"/>
      <c r="X91" s="213"/>
      <c r="Y91" s="212"/>
      <c r="Z91" s="212"/>
      <c r="AA91" s="211"/>
      <c r="AB91" s="211"/>
      <c r="AC91" s="211"/>
      <c r="AD91" s="204">
        <v>88</v>
      </c>
      <c r="AE91" s="205" t="s">
        <v>155</v>
      </c>
      <c r="AF91" s="204" t="s">
        <v>709</v>
      </c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</row>
    <row r="92" spans="1:45" ht="12" customHeight="1" x14ac:dyDescent="0.25">
      <c r="A92" s="256"/>
      <c r="B92" s="204">
        <f>____IN_____!B103</f>
        <v>89</v>
      </c>
      <c r="C92" s="205" t="str">
        <f>____IN_____!C103</f>
        <v>itmuni</v>
      </c>
      <c r="D92" s="204" t="str">
        <f>____IN_____!D103</f>
        <v>it1</v>
      </c>
      <c r="E92" s="207"/>
      <c r="F92" s="212">
        <v>89</v>
      </c>
      <c r="G92" s="215" t="s">
        <v>191</v>
      </c>
      <c r="H92" s="212" t="s">
        <v>192</v>
      </c>
      <c r="I92" s="217" t="str">
        <f>IF(Table4[[#This Row],[B]]=F91,1,"")</f>
        <v/>
      </c>
      <c r="J92" s="50"/>
      <c r="K92" s="253"/>
      <c r="L92" s="271"/>
      <c r="M92" s="261"/>
      <c r="N92" s="207"/>
      <c r="O92" s="207"/>
      <c r="P92" s="82"/>
      <c r="Q92" s="82"/>
      <c r="R92" s="253"/>
      <c r="S92" s="256"/>
      <c r="T92" s="256"/>
      <c r="U92" s="12"/>
      <c r="V92" s="226"/>
      <c r="W92" s="218"/>
      <c r="X92" s="213"/>
      <c r="Y92" s="212"/>
      <c r="Z92" s="212"/>
      <c r="AA92" s="211"/>
      <c r="AB92" s="211"/>
      <c r="AC92" s="211"/>
      <c r="AD92" s="204">
        <v>89</v>
      </c>
      <c r="AE92" s="205" t="s">
        <v>171</v>
      </c>
      <c r="AF92" s="204" t="s">
        <v>668</v>
      </c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</row>
    <row r="93" spans="1:45" ht="12" customHeight="1" x14ac:dyDescent="0.25">
      <c r="A93" s="256"/>
      <c r="B93" s="204">
        <f>____IN_____!B104</f>
        <v>90</v>
      </c>
      <c r="C93" s="205" t="str">
        <f>____IN_____!C104</f>
        <v>lenuni</v>
      </c>
      <c r="D93" s="204" t="str">
        <f>____IN_____!D104</f>
        <v>it2</v>
      </c>
      <c r="E93" s="207"/>
      <c r="F93" s="212">
        <v>90</v>
      </c>
      <c r="G93" s="215" t="s">
        <v>193</v>
      </c>
      <c r="H93" s="212" t="s">
        <v>643</v>
      </c>
      <c r="I93" s="217" t="str">
        <f>IF(Table4[[#This Row],[B]]=F92,1,"")</f>
        <v/>
      </c>
      <c r="J93" s="50"/>
      <c r="K93" s="253"/>
      <c r="L93" s="271"/>
      <c r="M93" s="261"/>
      <c r="N93" s="207"/>
      <c r="O93" s="207"/>
      <c r="P93" s="82"/>
      <c r="Q93" s="82"/>
      <c r="R93" s="253"/>
      <c r="S93" s="256"/>
      <c r="T93" s="256"/>
      <c r="U93" s="12"/>
      <c r="V93" s="226"/>
      <c r="W93" s="218"/>
      <c r="X93" s="213"/>
      <c r="Y93" s="212"/>
      <c r="Z93" s="212"/>
      <c r="AA93" s="211"/>
      <c r="AB93" s="211"/>
      <c r="AC93" s="211"/>
      <c r="AD93" s="204">
        <v>90</v>
      </c>
      <c r="AE93" s="205" t="s">
        <v>172</v>
      </c>
      <c r="AF93" s="204" t="s">
        <v>669</v>
      </c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</row>
    <row r="94" spans="1:45" ht="12" customHeight="1" x14ac:dyDescent="0.25">
      <c r="A94" s="256"/>
      <c r="B94" s="204">
        <f>____IN_____!B105</f>
        <v>91</v>
      </c>
      <c r="C94" s="205" t="str">
        <f>____IN_____!C105</f>
        <v>recharge</v>
      </c>
      <c r="D94" s="204" t="str">
        <f>____IN_____!D105</f>
        <v>RCH</v>
      </c>
      <c r="E94" s="207"/>
      <c r="F94" s="212">
        <v>91</v>
      </c>
      <c r="G94" s="215" t="s">
        <v>194</v>
      </c>
      <c r="H94" s="212" t="s">
        <v>644</v>
      </c>
      <c r="I94" s="217" t="str">
        <f>IF(Table4[[#This Row],[B]]=F93,1,"")</f>
        <v/>
      </c>
      <c r="J94" s="50"/>
      <c r="K94" s="253"/>
      <c r="L94" s="271"/>
      <c r="M94" s="261"/>
      <c r="N94" s="207"/>
      <c r="O94" s="207"/>
      <c r="P94" s="82"/>
      <c r="Q94" s="82"/>
      <c r="R94" s="253"/>
      <c r="S94" s="256"/>
      <c r="T94" s="256"/>
      <c r="U94" s="12"/>
      <c r="V94" s="226"/>
      <c r="W94" s="218"/>
      <c r="X94" s="213"/>
      <c r="Y94" s="212"/>
      <c r="Z94" s="212"/>
      <c r="AA94" s="211"/>
      <c r="AB94" s="211"/>
      <c r="AC94" s="211"/>
      <c r="AD94" s="204">
        <v>91</v>
      </c>
      <c r="AE94" s="205" t="s">
        <v>386</v>
      </c>
      <c r="AF94" s="204" t="s">
        <v>219</v>
      </c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</row>
    <row r="95" spans="1:45" ht="12" customHeight="1" x14ac:dyDescent="0.25">
      <c r="A95" s="256"/>
      <c r="B95" s="204">
        <f>____IN_____!B106</f>
        <v>92</v>
      </c>
      <c r="C95" s="205" t="str">
        <f>____IN_____!C106</f>
        <v>TRPv</v>
      </c>
      <c r="D95" s="204" t="str">
        <f>____IN_____!D106</f>
        <v>V_disp.αTV</v>
      </c>
      <c r="E95" s="207"/>
      <c r="F95" s="212">
        <v>92</v>
      </c>
      <c r="G95" s="215" t="s">
        <v>195</v>
      </c>
      <c r="H95" s="212" t="s">
        <v>591</v>
      </c>
      <c r="I95" s="217" t="str">
        <f>IF(Table4[[#This Row],[B]]=F94,1,"")</f>
        <v/>
      </c>
      <c r="J95" s="50"/>
      <c r="K95" s="253"/>
      <c r="L95" s="271"/>
      <c r="M95" s="261"/>
      <c r="N95" s="207"/>
      <c r="O95" s="207"/>
      <c r="P95" s="82"/>
      <c r="Q95" s="82"/>
      <c r="R95" s="253"/>
      <c r="S95" s="256"/>
      <c r="T95" s="256"/>
      <c r="U95" s="12"/>
      <c r="V95" s="226"/>
      <c r="W95" s="218"/>
      <c r="X95" s="213"/>
      <c r="Y95" s="212"/>
      <c r="Z95" s="212"/>
      <c r="AA95" s="211"/>
      <c r="AB95" s="211"/>
      <c r="AC95" s="211"/>
      <c r="AD95" s="204">
        <v>92</v>
      </c>
      <c r="AE95" s="205" t="s">
        <v>182</v>
      </c>
      <c r="AF95" s="204" t="s">
        <v>594</v>
      </c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</row>
    <row r="96" spans="1:45" ht="12" customHeight="1" x14ac:dyDescent="0.25">
      <c r="A96" s="256"/>
      <c r="B96" s="204">
        <f>____IN_____!B107</f>
        <v>93</v>
      </c>
      <c r="C96" s="205" t="str">
        <f>____IN_____!C107</f>
        <v>welspd</v>
      </c>
      <c r="D96" s="204" t="str">
        <f>____IN_____!D107</f>
        <v>W</v>
      </c>
      <c r="E96" s="207"/>
      <c r="F96" s="212">
        <v>93</v>
      </c>
      <c r="G96" s="215" t="s">
        <v>196</v>
      </c>
      <c r="H96" s="212" t="s">
        <v>239</v>
      </c>
      <c r="I96" s="217" t="str">
        <f>IF(Table4[[#This Row],[B]]=F95,1,"")</f>
        <v/>
      </c>
      <c r="J96" s="50"/>
      <c r="K96" s="253"/>
      <c r="L96" s="271"/>
      <c r="M96" s="261"/>
      <c r="N96" s="207"/>
      <c r="O96" s="207"/>
      <c r="P96" s="82"/>
      <c r="Q96" s="82"/>
      <c r="R96" s="253"/>
      <c r="S96" s="256"/>
      <c r="T96" s="256"/>
      <c r="U96" s="12"/>
      <c r="V96" s="226"/>
      <c r="W96" s="218"/>
      <c r="X96" s="213"/>
      <c r="Y96" s="212"/>
      <c r="Z96" s="212"/>
      <c r="AA96" s="211"/>
      <c r="AB96" s="211"/>
      <c r="AC96" s="211"/>
      <c r="AD96" s="204">
        <v>93</v>
      </c>
      <c r="AE96" s="205" t="s">
        <v>191</v>
      </c>
      <c r="AF96" s="204" t="s">
        <v>192</v>
      </c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</row>
    <row r="97" spans="1:45" ht="12" customHeight="1" x14ac:dyDescent="0.25">
      <c r="A97" s="256"/>
      <c r="B97" s="204">
        <f>____IN_____!B108</f>
        <v>94</v>
      </c>
      <c r="C97" s="205" t="str">
        <f>____IN_____!C108</f>
        <v>nadvfd</v>
      </c>
      <c r="D97" s="204" t="str">
        <f>____IN_____!D108</f>
        <v>ee1</v>
      </c>
      <c r="E97" s="207"/>
      <c r="F97" s="212">
        <v>94</v>
      </c>
      <c r="G97" s="215" t="s">
        <v>199</v>
      </c>
      <c r="H97" s="212" t="s">
        <v>210</v>
      </c>
      <c r="I97" s="217" t="str">
        <f>IF(Table4[[#This Row],[B]]=F96,1,"")</f>
        <v/>
      </c>
      <c r="J97" s="50"/>
      <c r="K97" s="253"/>
      <c r="L97" s="271"/>
      <c r="M97" s="261"/>
      <c r="N97" s="207"/>
      <c r="O97" s="207"/>
      <c r="P97" s="82"/>
      <c r="Q97" s="82"/>
      <c r="R97" s="253"/>
      <c r="S97" s="256"/>
      <c r="T97" s="256"/>
      <c r="U97" s="12"/>
      <c r="V97" s="226"/>
      <c r="W97" s="218"/>
      <c r="X97" s="213"/>
      <c r="Y97" s="212"/>
      <c r="Z97" s="212"/>
      <c r="AA97" s="211"/>
      <c r="AB97" s="211"/>
      <c r="AC97" s="211"/>
      <c r="AD97" s="204">
        <v>94</v>
      </c>
      <c r="AE97" s="205" t="s">
        <v>193</v>
      </c>
      <c r="AF97" s="204" t="s">
        <v>643</v>
      </c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</row>
    <row r="98" spans="1:45" ht="12" customHeight="1" x14ac:dyDescent="0.25">
      <c r="A98" s="256"/>
      <c r="B98" s="204">
        <f>____IN_____!B109</f>
        <v>95</v>
      </c>
      <c r="C98" s="205" t="str">
        <f>____IN_____!C109</f>
        <v>mxstrn</v>
      </c>
      <c r="D98" s="204" t="str">
        <f>____IN_____!D109</f>
        <v>ee2</v>
      </c>
      <c r="E98" s="207"/>
      <c r="F98" s="212">
        <v>95</v>
      </c>
      <c r="G98" s="215" t="s">
        <v>214</v>
      </c>
      <c r="H98" s="212" t="s">
        <v>306</v>
      </c>
      <c r="I98" s="217" t="str">
        <f>IF(Table4[[#This Row],[B]]=F97,1,"")</f>
        <v/>
      </c>
      <c r="J98" s="50"/>
      <c r="K98" s="253"/>
      <c r="L98" s="271"/>
      <c r="M98" s="261"/>
      <c r="N98" s="207"/>
      <c r="O98" s="207"/>
      <c r="P98" s="82"/>
      <c r="Q98" s="82"/>
      <c r="R98" s="253"/>
      <c r="S98" s="256"/>
      <c r="T98" s="256"/>
      <c r="U98" s="12"/>
      <c r="V98" s="226"/>
      <c r="W98" s="218"/>
      <c r="X98" s="213"/>
      <c r="Y98" s="212"/>
      <c r="Z98" s="212"/>
      <c r="AA98" s="211"/>
      <c r="AB98" s="211"/>
      <c r="AC98" s="211"/>
      <c r="AD98" s="204">
        <v>95</v>
      </c>
      <c r="AE98" s="205" t="s">
        <v>194</v>
      </c>
      <c r="AF98" s="204" t="s">
        <v>644</v>
      </c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</row>
    <row r="99" spans="1:45" ht="12" customHeight="1" x14ac:dyDescent="0.25">
      <c r="A99" s="256"/>
      <c r="B99" s="204">
        <f>____IN_____!B110</f>
        <v>96</v>
      </c>
      <c r="C99" s="205" t="str">
        <f>____IN_____!C110</f>
        <v>alh</v>
      </c>
      <c r="D99" s="204" t="str">
        <f>____IN_____!D110</f>
        <v>L_dispAlh=al</v>
      </c>
      <c r="E99" s="207"/>
      <c r="F99" s="212">
        <v>96</v>
      </c>
      <c r="G99" s="215" t="s">
        <v>215</v>
      </c>
      <c r="H99" s="212" t="s">
        <v>638</v>
      </c>
      <c r="I99" s="217" t="str">
        <f>IF(Table4[[#This Row],[B]]=F98,1,"")</f>
        <v/>
      </c>
      <c r="J99" s="50"/>
      <c r="K99" s="253"/>
      <c r="L99" s="271"/>
      <c r="M99" s="261"/>
      <c r="N99" s="207"/>
      <c r="O99" s="207"/>
      <c r="P99" s="82"/>
      <c r="Q99" s="82"/>
      <c r="R99" s="253"/>
      <c r="S99" s="256"/>
      <c r="T99" s="256"/>
      <c r="U99" s="12"/>
      <c r="V99" s="226"/>
      <c r="W99" s="218"/>
      <c r="X99" s="213"/>
      <c r="Y99" s="212"/>
      <c r="Z99" s="212"/>
      <c r="AA99" s="211"/>
      <c r="AB99" s="211"/>
      <c r="AC99" s="211"/>
      <c r="AD99" s="204">
        <v>96</v>
      </c>
      <c r="AE99" s="205" t="s">
        <v>195</v>
      </c>
      <c r="AF99" s="204" t="s">
        <v>591</v>
      </c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</row>
    <row r="100" spans="1:45" ht="12" customHeight="1" x14ac:dyDescent="0.25">
      <c r="A100" s="256"/>
      <c r="B100" s="204">
        <f>____IN_____!B111</f>
        <v>97</v>
      </c>
      <c r="C100" s="205" t="str">
        <f>____IN_____!C111</f>
        <v>alh1</v>
      </c>
      <c r="D100" s="204" t="str">
        <f>____IN_____!D111</f>
        <v>?verticaldisp.Alh1</v>
      </c>
      <c r="E100" s="207"/>
      <c r="F100" s="212">
        <v>97</v>
      </c>
      <c r="G100" s="215" t="s">
        <v>204</v>
      </c>
      <c r="H100" s="212" t="s">
        <v>639</v>
      </c>
      <c r="I100" s="217" t="str">
        <f>IF(Table4[[#This Row],[B]]=F99,1,"")</f>
        <v/>
      </c>
      <c r="J100" s="50"/>
      <c r="K100" s="253"/>
      <c r="L100" s="271"/>
      <c r="M100" s="261"/>
      <c r="N100" s="207"/>
      <c r="O100" s="207"/>
      <c r="P100" s="82"/>
      <c r="Q100" s="82"/>
      <c r="R100" s="253"/>
      <c r="S100" s="256"/>
      <c r="T100" s="256"/>
      <c r="U100" s="12"/>
      <c r="V100" s="226"/>
      <c r="W100" s="218"/>
      <c r="X100" s="213"/>
      <c r="Y100" s="212"/>
      <c r="Z100" s="212"/>
      <c r="AA100" s="211"/>
      <c r="AB100" s="211"/>
      <c r="AC100" s="211"/>
      <c r="AD100" s="204">
        <v>97</v>
      </c>
      <c r="AE100" s="205" t="s">
        <v>196</v>
      </c>
      <c r="AF100" s="204" t="s">
        <v>239</v>
      </c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</row>
    <row r="101" spans="1:45" ht="12" customHeight="1" x14ac:dyDescent="0.25">
      <c r="A101" s="256"/>
      <c r="B101" s="204">
        <f>____IN_____!B112</f>
        <v>98</v>
      </c>
      <c r="C101" s="205" t="str">
        <f>____IN_____!C112</f>
        <v>vka</v>
      </c>
      <c r="D101" s="204" t="str">
        <f>____IN_____!D112</f>
        <v>Vani</v>
      </c>
      <c r="E101" s="207"/>
      <c r="F101" s="212">
        <v>98</v>
      </c>
      <c r="G101" s="215" t="s">
        <v>94</v>
      </c>
      <c r="H101" s="212" t="s">
        <v>640</v>
      </c>
      <c r="I101" s="217" t="str">
        <f>IF(Table4[[#This Row],[B]]=F100,1,"")</f>
        <v/>
      </c>
      <c r="J101" s="50"/>
      <c r="K101" s="253"/>
      <c r="L101" s="271"/>
      <c r="M101" s="261"/>
      <c r="N101" s="207"/>
      <c r="O101" s="207"/>
      <c r="P101" s="82"/>
      <c r="Q101" s="82"/>
      <c r="R101" s="253"/>
      <c r="S101" s="256"/>
      <c r="T101" s="256"/>
      <c r="U101" s="12"/>
      <c r="V101" s="226"/>
      <c r="W101" s="218"/>
      <c r="X101" s="213"/>
      <c r="Y101" s="212"/>
      <c r="Z101" s="212"/>
      <c r="AA101" s="211"/>
      <c r="AB101" s="211"/>
      <c r="AC101" s="211"/>
      <c r="AD101" s="204">
        <v>98</v>
      </c>
      <c r="AE101" s="205" t="s">
        <v>199</v>
      </c>
      <c r="AF101" s="204" t="s">
        <v>210</v>
      </c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</row>
    <row r="102" spans="1:45" ht="12" customHeight="1" x14ac:dyDescent="0.25">
      <c r="A102" s="256"/>
      <c r="B102" s="204">
        <f>____IN_____!B113</f>
        <v>99</v>
      </c>
      <c r="C102" s="205" t="str">
        <f>____IN_____!C113</f>
        <v>satthk</v>
      </c>
      <c r="D102" s="204" t="str">
        <f>____IN_____!D113</f>
        <v>Saturated thickness</v>
      </c>
      <c r="E102" s="207"/>
      <c r="F102" s="212">
        <v>99</v>
      </c>
      <c r="G102" s="215" t="s">
        <v>290</v>
      </c>
      <c r="H102" s="212" t="s">
        <v>641</v>
      </c>
      <c r="I102" s="216" t="str">
        <f>IF(Table4[[#This Row],[B]]=F101,1,"")</f>
        <v/>
      </c>
      <c r="J102" s="50"/>
      <c r="K102" s="253"/>
      <c r="L102" s="271"/>
      <c r="M102" s="261"/>
      <c r="N102" s="207"/>
      <c r="O102" s="207"/>
      <c r="P102" s="82"/>
      <c r="Q102" s="82"/>
      <c r="R102" s="253"/>
      <c r="S102" s="256"/>
      <c r="T102" s="256"/>
      <c r="U102" s="12"/>
      <c r="V102" s="226"/>
      <c r="W102" s="218"/>
      <c r="X102" s="213"/>
      <c r="Y102" s="212"/>
      <c r="Z102" s="212"/>
      <c r="AA102" s="211"/>
      <c r="AB102" s="211"/>
      <c r="AC102" s="211"/>
      <c r="AD102" s="204">
        <v>99</v>
      </c>
      <c r="AE102" s="205" t="s">
        <v>214</v>
      </c>
      <c r="AF102" s="204" t="s">
        <v>306</v>
      </c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</row>
    <row r="103" spans="1:45" ht="12" customHeight="1" x14ac:dyDescent="0.25">
      <c r="A103" s="256"/>
      <c r="B103" s="204">
        <f>____IN_____!B114</f>
        <v>100</v>
      </c>
      <c r="C103" s="205" t="str">
        <f>____IN_____!C114</f>
        <v>crech</v>
      </c>
      <c r="D103" s="204" t="str">
        <f>____IN_____!D114</f>
        <v>tt1</v>
      </c>
      <c r="E103" s="207"/>
      <c r="F103" s="212">
        <v>100</v>
      </c>
      <c r="G103" s="215" t="s">
        <v>157</v>
      </c>
      <c r="H103" s="212" t="s">
        <v>642</v>
      </c>
      <c r="I103" s="216" t="str">
        <f>IF(Table4[[#This Row],[B]]=F102,1,"")</f>
        <v/>
      </c>
      <c r="J103" s="50"/>
      <c r="K103" s="253"/>
      <c r="L103" s="271"/>
      <c r="M103" s="261"/>
      <c r="N103" s="207"/>
      <c r="O103" s="207"/>
      <c r="P103" s="82"/>
      <c r="Q103" s="82"/>
      <c r="R103" s="253"/>
      <c r="S103" s="256"/>
      <c r="T103" s="256"/>
      <c r="U103" s="12"/>
      <c r="V103" s="226"/>
      <c r="W103" s="218"/>
      <c r="X103" s="213"/>
      <c r="Y103" s="212"/>
      <c r="Z103" s="212"/>
      <c r="AA103" s="211"/>
      <c r="AB103" s="211"/>
      <c r="AC103" s="211"/>
      <c r="AD103" s="204">
        <v>100</v>
      </c>
      <c r="AE103" s="205" t="s">
        <v>215</v>
      </c>
      <c r="AF103" s="204" t="s">
        <v>638</v>
      </c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</row>
    <row r="104" spans="1:45" ht="12" customHeight="1" x14ac:dyDescent="0.25">
      <c r="A104" s="256"/>
      <c r="B104" s="204">
        <f>____IN_____!B115</f>
        <v>101</v>
      </c>
      <c r="C104" s="205" t="str">
        <f>____IN_____!C115</f>
        <v>isothm</v>
      </c>
      <c r="D104" s="204" t="str">
        <f>____IN_____!D115</f>
        <v>tt2</v>
      </c>
      <c r="E104" s="207"/>
      <c r="F104" s="212">
        <v>101</v>
      </c>
      <c r="G104" s="215" t="s">
        <v>139</v>
      </c>
      <c r="H104" s="212" t="s">
        <v>253</v>
      </c>
      <c r="I104" s="216" t="str">
        <f>IF(Table4[[#This Row],[B]]=F103,1,"")</f>
        <v/>
      </c>
      <c r="J104" s="50"/>
      <c r="K104" s="253"/>
      <c r="L104" s="271"/>
      <c r="M104" s="261"/>
      <c r="N104" s="207"/>
      <c r="O104" s="207"/>
      <c r="P104" s="82"/>
      <c r="Q104" s="82"/>
      <c r="R104" s="253"/>
      <c r="S104" s="256"/>
      <c r="T104" s="256"/>
      <c r="U104" s="12"/>
      <c r="V104" s="226"/>
      <c r="W104" s="218"/>
      <c r="X104" s="213"/>
      <c r="Y104" s="212"/>
      <c r="Z104" s="212"/>
      <c r="AA104" s="211"/>
      <c r="AB104" s="211"/>
      <c r="AC104" s="211"/>
      <c r="AD104" s="204">
        <v>101</v>
      </c>
      <c r="AE104" s="205" t="s">
        <v>204</v>
      </c>
      <c r="AF104" s="204" t="s">
        <v>639</v>
      </c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</row>
    <row r="105" spans="1:45" ht="12" customHeight="1" x14ac:dyDescent="0.25">
      <c r="A105" s="256"/>
      <c r="B105" s="204">
        <f>____IN_____!B116</f>
        <v>102</v>
      </c>
      <c r="C105" s="205" t="str">
        <f>____IN_____!C116</f>
        <v>wd</v>
      </c>
      <c r="D105" s="204" t="str">
        <f>____IN_____!D116</f>
        <v>tt3</v>
      </c>
      <c r="E105" s="207"/>
      <c r="F105" s="212">
        <v>102</v>
      </c>
      <c r="G105" s="215" t="s">
        <v>254</v>
      </c>
      <c r="H105" s="212" t="s">
        <v>267</v>
      </c>
      <c r="I105" s="216" t="str">
        <f>IF(Table4[[#This Row],[B]]=F104,1,"")</f>
        <v/>
      </c>
      <c r="J105" s="50"/>
      <c r="K105" s="253"/>
      <c r="L105" s="271"/>
      <c r="M105" s="261"/>
      <c r="N105" s="207"/>
      <c r="O105" s="207"/>
      <c r="P105" s="82"/>
      <c r="Q105" s="82"/>
      <c r="R105" s="253"/>
      <c r="S105" s="256"/>
      <c r="T105" s="256"/>
      <c r="U105" s="12"/>
      <c r="V105" s="226"/>
      <c r="W105" s="218"/>
      <c r="X105" s="213"/>
      <c r="Y105" s="212"/>
      <c r="Z105" s="212"/>
      <c r="AA105" s="211"/>
      <c r="AB105" s="211"/>
      <c r="AC105" s="211"/>
      <c r="AD105" s="204">
        <v>102</v>
      </c>
      <c r="AE105" s="205" t="s">
        <v>94</v>
      </c>
      <c r="AF105" s="204" t="s">
        <v>640</v>
      </c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</row>
    <row r="106" spans="1:45" ht="12" customHeight="1" x14ac:dyDescent="0.25">
      <c r="A106" s="256"/>
      <c r="B106" s="204">
        <f>____IN_____!B117</f>
        <v>103</v>
      </c>
      <c r="C106" s="205" t="str">
        <f>____IN_____!C117</f>
        <v>tral</v>
      </c>
      <c r="D106" s="204" t="str">
        <f>____IN_____!D117</f>
        <v>tt4</v>
      </c>
      <c r="E106" s="207"/>
      <c r="F106" s="212">
        <v>103</v>
      </c>
      <c r="G106" s="215" t="s">
        <v>255</v>
      </c>
      <c r="H106" s="212" t="s">
        <v>266</v>
      </c>
      <c r="I106" s="216" t="str">
        <f>IF(Table4[[#This Row],[B]]=F105,1,"")</f>
        <v/>
      </c>
      <c r="J106" s="50"/>
      <c r="K106" s="253"/>
      <c r="L106" s="271"/>
      <c r="M106" s="261"/>
      <c r="N106" s="207"/>
      <c r="O106" s="207"/>
      <c r="P106" s="82"/>
      <c r="Q106" s="82"/>
      <c r="R106" s="253"/>
      <c r="S106" s="256"/>
      <c r="T106" s="256"/>
      <c r="U106" s="12"/>
      <c r="V106" s="226"/>
      <c r="W106" s="218"/>
      <c r="X106" s="213"/>
      <c r="Y106" s="212"/>
      <c r="Z106" s="212"/>
      <c r="AA106" s="211"/>
      <c r="AB106" s="211"/>
      <c r="AC106" s="211"/>
      <c r="AD106" s="204">
        <v>103</v>
      </c>
      <c r="AE106" s="205" t="s">
        <v>290</v>
      </c>
      <c r="AF106" s="204" t="s">
        <v>641</v>
      </c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</row>
    <row r="107" spans="1:45" ht="12" customHeight="1" x14ac:dyDescent="0.25">
      <c r="A107" s="256"/>
      <c r="B107" s="204">
        <f>____IN_____!B118</f>
        <v>104</v>
      </c>
      <c r="C107" s="205" t="str">
        <f>____IN_____!C118</f>
        <v>ttsmult</v>
      </c>
      <c r="D107" s="204" t="str">
        <f>____IN_____!D118</f>
        <v>tt5</v>
      </c>
      <c r="E107" s="207"/>
      <c r="F107" s="212">
        <v>104</v>
      </c>
      <c r="G107" s="215" t="s">
        <v>87</v>
      </c>
      <c r="H107" s="212" t="s">
        <v>294</v>
      </c>
      <c r="I107" s="216" t="str">
        <f>IF(Table4[[#This Row],[B]]=F106,1,"")</f>
        <v/>
      </c>
      <c r="J107" s="50"/>
      <c r="K107" s="253"/>
      <c r="L107" s="271"/>
      <c r="M107" s="261"/>
      <c r="N107" s="207"/>
      <c r="O107" s="207"/>
      <c r="P107" s="82"/>
      <c r="Q107" s="82"/>
      <c r="R107" s="253"/>
      <c r="S107" s="256"/>
      <c r="T107" s="256"/>
      <c r="U107" s="12"/>
      <c r="V107" s="226"/>
      <c r="W107" s="218"/>
      <c r="X107" s="213"/>
      <c r="Y107" s="212"/>
      <c r="Z107" s="212"/>
      <c r="AA107" s="211"/>
      <c r="AB107" s="211"/>
      <c r="AC107" s="211"/>
      <c r="AD107" s="204">
        <v>104</v>
      </c>
      <c r="AE107" s="205" t="s">
        <v>157</v>
      </c>
      <c r="AF107" s="204" t="s">
        <v>642</v>
      </c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</row>
    <row r="108" spans="1:45" ht="12" customHeight="1" x14ac:dyDescent="0.25">
      <c r="A108" s="256"/>
      <c r="B108" s="204">
        <f>____IN_____!B119</f>
        <v>105</v>
      </c>
      <c r="C108" s="205" t="str">
        <f>____IN_____!C119</f>
        <v>itype</v>
      </c>
      <c r="D108" s="204" t="str">
        <f>____IN_____!D119</f>
        <v>analitical</v>
      </c>
      <c r="E108" s="207"/>
      <c r="F108" s="212">
        <v>105</v>
      </c>
      <c r="G108" s="215" t="s">
        <v>291</v>
      </c>
      <c r="H108" s="212" t="s">
        <v>295</v>
      </c>
      <c r="I108" s="216" t="str">
        <f>IF(Table4[[#This Row],[B]]=F107,1,"")</f>
        <v/>
      </c>
      <c r="J108" s="50"/>
      <c r="K108" s="253"/>
      <c r="L108" s="271"/>
      <c r="M108" s="261"/>
      <c r="N108" s="207"/>
      <c r="O108" s="207"/>
      <c r="P108" s="82"/>
      <c r="Q108" s="82"/>
      <c r="R108" s="253"/>
      <c r="S108" s="256"/>
      <c r="T108" s="256"/>
      <c r="U108" s="12"/>
      <c r="V108" s="226"/>
      <c r="W108" s="218"/>
      <c r="X108" s="213"/>
      <c r="Y108" s="212"/>
      <c r="Z108" s="212"/>
      <c r="AA108" s="211"/>
      <c r="AB108" s="211"/>
      <c r="AC108" s="211"/>
      <c r="AD108" s="204">
        <v>105</v>
      </c>
      <c r="AE108" s="205" t="s">
        <v>139</v>
      </c>
      <c r="AF108" s="204" t="s">
        <v>253</v>
      </c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</row>
    <row r="109" spans="1:45" ht="12" customHeight="1" x14ac:dyDescent="0.25">
      <c r="A109" s="256"/>
      <c r="B109" s="204">
        <f>____IN_____!B120</f>
        <v>106</v>
      </c>
      <c r="C109" s="205" t="str">
        <f>____IN_____!C120</f>
        <v>dum1</v>
      </c>
      <c r="D109" s="204" t="str">
        <f>____IN_____!D120</f>
        <v>W_injection</v>
      </c>
      <c r="E109" s="207"/>
      <c r="F109" s="212">
        <v>106</v>
      </c>
      <c r="G109" s="215" t="s">
        <v>348</v>
      </c>
      <c r="H109" s="212" t="s">
        <v>348</v>
      </c>
      <c r="I109" s="216" t="str">
        <f>IF(Table4[[#This Row],[B]]=F108,1,"")</f>
        <v/>
      </c>
      <c r="J109" s="50"/>
      <c r="K109" s="253"/>
      <c r="L109" s="271"/>
      <c r="M109" s="261"/>
      <c r="N109" s="207"/>
      <c r="O109" s="207"/>
      <c r="P109" s="82"/>
      <c r="Q109" s="82"/>
      <c r="R109" s="253"/>
      <c r="S109" s="256"/>
      <c r="T109" s="256"/>
      <c r="U109" s="12"/>
      <c r="V109" s="226"/>
      <c r="W109" s="218"/>
      <c r="X109" s="213"/>
      <c r="Y109" s="212"/>
      <c r="Z109" s="212"/>
      <c r="AA109" s="211"/>
      <c r="AB109" s="211"/>
      <c r="AC109" s="211"/>
      <c r="AD109" s="204">
        <v>106</v>
      </c>
      <c r="AE109" s="205" t="s">
        <v>254</v>
      </c>
      <c r="AF109" s="204" t="s">
        <v>267</v>
      </c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</row>
    <row r="110" spans="1:45" ht="12" customHeight="1" x14ac:dyDescent="0.25">
      <c r="A110" s="256"/>
      <c r="B110" s="204">
        <f>____IN_____!B121</f>
        <v>107</v>
      </c>
      <c r="C110" s="205" t="str">
        <f>____IN_____!C121</f>
        <v>dum2</v>
      </c>
      <c r="D110" s="204" t="str">
        <f>____IN_____!D121</f>
        <v>W_extraction</v>
      </c>
      <c r="E110" s="207"/>
      <c r="F110" s="212">
        <v>107</v>
      </c>
      <c r="G110" s="215" t="s">
        <v>349</v>
      </c>
      <c r="H110" s="212" t="s">
        <v>619</v>
      </c>
      <c r="I110" s="217" t="str">
        <f>IF(Table4[[#This Row],[B]]=F109,1,"")</f>
        <v/>
      </c>
      <c r="J110" s="50"/>
      <c r="K110" s="253"/>
      <c r="L110" s="271"/>
      <c r="M110" s="261"/>
      <c r="N110" s="207"/>
      <c r="O110" s="207"/>
      <c r="P110" s="82"/>
      <c r="Q110" s="82"/>
      <c r="R110" s="253"/>
      <c r="S110" s="256"/>
      <c r="T110" s="256"/>
      <c r="U110" s="12"/>
      <c r="V110" s="226"/>
      <c r="W110" s="218"/>
      <c r="X110" s="213"/>
      <c r="Y110" s="212"/>
      <c r="Z110" s="212"/>
      <c r="AA110" s="211"/>
      <c r="AB110" s="211"/>
      <c r="AC110" s="211"/>
      <c r="AD110" s="204">
        <v>107</v>
      </c>
      <c r="AE110" s="205" t="s">
        <v>255</v>
      </c>
      <c r="AF110" s="204" t="s">
        <v>266</v>
      </c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</row>
    <row r="111" spans="1:45" ht="12" customHeight="1" x14ac:dyDescent="0.25">
      <c r="A111" s="256"/>
      <c r="B111" s="204">
        <f>____IN_____!B122</f>
        <v>108</v>
      </c>
      <c r="C111" s="205" t="str">
        <f>____IN_____!C122</f>
        <v>ath1</v>
      </c>
      <c r="D111" s="204" t="str">
        <f>____IN_____!D122</f>
        <v xml:space="preserve"> = al*trpt </v>
      </c>
      <c r="E111" s="207"/>
      <c r="F111" s="212">
        <v>108</v>
      </c>
      <c r="G111" s="215" t="s">
        <v>350</v>
      </c>
      <c r="H111" s="212" t="s">
        <v>620</v>
      </c>
      <c r="I111" s="216" t="str">
        <f>IF(Table4[[#This Row],[B]]=F110,1,"")</f>
        <v/>
      </c>
      <c r="J111" s="50"/>
      <c r="K111" s="253"/>
      <c r="L111" s="271"/>
      <c r="M111" s="261"/>
      <c r="N111" s="207"/>
      <c r="O111" s="207"/>
      <c r="P111" s="82"/>
      <c r="Q111" s="82"/>
      <c r="R111" s="253"/>
      <c r="S111" s="256"/>
      <c r="T111" s="256"/>
      <c r="U111" s="12"/>
      <c r="V111" s="226"/>
      <c r="W111" s="218"/>
      <c r="X111" s="213"/>
      <c r="Y111" s="212"/>
      <c r="Z111" s="212"/>
      <c r="AA111" s="211"/>
      <c r="AB111" s="211"/>
      <c r="AC111" s="211"/>
      <c r="AD111" s="204">
        <v>108</v>
      </c>
      <c r="AE111" s="205" t="s">
        <v>87</v>
      </c>
      <c r="AF111" s="204" t="s">
        <v>294</v>
      </c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  <c r="AS111" s="50"/>
    </row>
    <row r="112" spans="1:45" ht="12" customHeight="1" x14ac:dyDescent="0.25">
      <c r="A112" s="256"/>
      <c r="B112" s="204">
        <f>____IN_____!B123</f>
        <v>109</v>
      </c>
      <c r="C112" s="205" t="str">
        <f>____IN_____!C123</f>
        <v>atv</v>
      </c>
      <c r="D112" s="204" t="str">
        <f>____IN_____!D123</f>
        <v xml:space="preserve"> = al*trv</v>
      </c>
      <c r="E112" s="207"/>
      <c r="F112" s="212">
        <v>109</v>
      </c>
      <c r="G112" s="215" t="s">
        <v>351</v>
      </c>
      <c r="H112" s="212" t="s">
        <v>621</v>
      </c>
      <c r="I112" s="217" t="str">
        <f>IF(Table4[[#This Row],[B]]=F111,1,"")</f>
        <v/>
      </c>
      <c r="J112" s="50"/>
      <c r="K112" s="253"/>
      <c r="L112" s="271"/>
      <c r="M112" s="261"/>
      <c r="N112" s="207"/>
      <c r="O112" s="207"/>
      <c r="P112" s="82"/>
      <c r="Q112" s="82"/>
      <c r="R112" s="253"/>
      <c r="S112" s="256"/>
      <c r="T112" s="256"/>
      <c r="U112" s="12"/>
      <c r="V112" s="226"/>
      <c r="W112" s="218"/>
      <c r="X112" s="213"/>
      <c r="Y112" s="212"/>
      <c r="Z112" s="212"/>
      <c r="AA112" s="211"/>
      <c r="AB112" s="211"/>
      <c r="AC112" s="211"/>
      <c r="AD112" s="204">
        <v>109</v>
      </c>
      <c r="AE112" s="205" t="s">
        <v>291</v>
      </c>
      <c r="AF112" s="204" t="s">
        <v>295</v>
      </c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  <c r="AS112" s="50"/>
    </row>
    <row r="113" spans="1:45" ht="12" customHeight="1" x14ac:dyDescent="0.25">
      <c r="A113" s="256"/>
      <c r="B113" s="204">
        <f>____IN_____!B124</f>
        <v>110</v>
      </c>
      <c r="C113" s="205" t="str">
        <f>____IN_____!C124</f>
        <v>Ly</v>
      </c>
      <c r="D113" s="204" t="str">
        <f>____IN_____!D124</f>
        <v>Ly</v>
      </c>
      <c r="E113" s="207"/>
      <c r="F113" s="212">
        <v>110</v>
      </c>
      <c r="G113" s="215" t="s">
        <v>352</v>
      </c>
      <c r="H113" s="212" t="s">
        <v>622</v>
      </c>
      <c r="I113" s="217" t="str">
        <f>IF(Table4[[#This Row],[B]]=F112,1,"")</f>
        <v/>
      </c>
      <c r="J113" s="50"/>
      <c r="K113" s="253"/>
      <c r="L113" s="271"/>
      <c r="M113" s="261"/>
      <c r="N113" s="207"/>
      <c r="O113" s="207"/>
      <c r="P113" s="82"/>
      <c r="Q113" s="82"/>
      <c r="R113" s="253"/>
      <c r="S113" s="256"/>
      <c r="T113" s="256"/>
      <c r="U113" s="12"/>
      <c r="V113" s="226"/>
      <c r="W113" s="218"/>
      <c r="X113" s="213"/>
      <c r="Y113" s="212"/>
      <c r="Z113" s="212"/>
      <c r="AA113" s="211"/>
      <c r="AB113" s="211"/>
      <c r="AC113" s="211"/>
      <c r="AD113" s="204">
        <v>110</v>
      </c>
      <c r="AE113" s="205" t="s">
        <v>348</v>
      </c>
      <c r="AF113" s="204" t="s">
        <v>348</v>
      </c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</row>
    <row r="114" spans="1:45" ht="12" customHeight="1" x14ac:dyDescent="0.25">
      <c r="A114" s="256"/>
      <c r="B114" s="204">
        <f>____IN_____!B125</f>
        <v>111</v>
      </c>
      <c r="C114" s="205" t="str">
        <f>____IN_____!C125</f>
        <v>xmax</v>
      </c>
      <c r="D114" s="204" t="str">
        <f>____IN_____!D125</f>
        <v>l2</v>
      </c>
      <c r="E114" s="207"/>
      <c r="F114" s="212">
        <v>111</v>
      </c>
      <c r="G114" s="215" t="s">
        <v>347</v>
      </c>
      <c r="H114" s="212" t="s">
        <v>623</v>
      </c>
      <c r="I114" s="216" t="str">
        <f>IF(Table4[[#This Row],[B]]=F113,1,"")</f>
        <v/>
      </c>
      <c r="J114" s="50"/>
      <c r="K114" s="253"/>
      <c r="L114" s="271"/>
      <c r="M114" s="261"/>
      <c r="N114" s="207"/>
      <c r="O114" s="207"/>
      <c r="P114" s="82"/>
      <c r="Q114" s="82"/>
      <c r="R114" s="253"/>
      <c r="S114" s="256"/>
      <c r="T114" s="256"/>
      <c r="U114" s="12"/>
      <c r="V114" s="226"/>
      <c r="W114" s="218"/>
      <c r="X114" s="213"/>
      <c r="Y114" s="212"/>
      <c r="Z114" s="212"/>
      <c r="AA114" s="211"/>
      <c r="AB114" s="211"/>
      <c r="AC114" s="211"/>
      <c r="AD114" s="204">
        <v>111</v>
      </c>
      <c r="AE114" s="205" t="s">
        <v>349</v>
      </c>
      <c r="AF114" s="204" t="s">
        <v>619</v>
      </c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</row>
    <row r="115" spans="1:45" ht="12" customHeight="1" x14ac:dyDescent="0.25">
      <c r="A115" s="256"/>
      <c r="B115" s="204">
        <f>____IN_____!B126</f>
        <v>112</v>
      </c>
      <c r="C115" s="205" t="str">
        <f>____IN_____!C126</f>
        <v>ymax</v>
      </c>
      <c r="D115" s="204" t="str">
        <f>____IN_____!D126</f>
        <v>l3</v>
      </c>
      <c r="E115" s="207"/>
      <c r="F115" s="212">
        <v>112</v>
      </c>
      <c r="G115" s="215" t="s">
        <v>353</v>
      </c>
      <c r="H115" s="212" t="s">
        <v>624</v>
      </c>
      <c r="I115" s="217" t="str">
        <f>IF(Table4[[#This Row],[B]]=F114,1,"")</f>
        <v/>
      </c>
      <c r="J115" s="50"/>
      <c r="K115" s="253"/>
      <c r="L115" s="271"/>
      <c r="M115" s="261"/>
      <c r="N115" s="207"/>
      <c r="O115" s="207"/>
      <c r="P115" s="82"/>
      <c r="Q115" s="82"/>
      <c r="R115" s="253"/>
      <c r="S115" s="256"/>
      <c r="T115" s="256"/>
      <c r="U115" s="12"/>
      <c r="V115" s="226"/>
      <c r="W115" s="218"/>
      <c r="X115" s="213"/>
      <c r="Y115" s="212"/>
      <c r="Z115" s="212"/>
      <c r="AA115" s="211"/>
      <c r="AB115" s="211"/>
      <c r="AC115" s="211"/>
      <c r="AD115" s="204">
        <v>112</v>
      </c>
      <c r="AE115" s="205" t="s">
        <v>350</v>
      </c>
      <c r="AF115" s="204" t="s">
        <v>620</v>
      </c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  <c r="AS115" s="50"/>
    </row>
    <row r="116" spans="1:45" ht="12" customHeight="1" x14ac:dyDescent="0.25">
      <c r="A116" s="256"/>
      <c r="B116" s="204">
        <f>____IN_____!B127</f>
        <v>113</v>
      </c>
      <c r="C116" s="205" t="str">
        <f>____IN_____!C127</f>
        <v>headtol</v>
      </c>
      <c r="D116" s="204" t="str">
        <f>____IN_____!D127</f>
        <v>l4</v>
      </c>
      <c r="E116" s="207"/>
      <c r="F116" s="212">
        <v>113</v>
      </c>
      <c r="G116" s="215" t="s">
        <v>354</v>
      </c>
      <c r="H116" s="212" t="s">
        <v>625</v>
      </c>
      <c r="I116" s="216" t="str">
        <f>IF(Table4[[#This Row],[B]]=F115,1,"")</f>
        <v/>
      </c>
      <c r="J116" s="50"/>
      <c r="K116" s="253"/>
      <c r="L116" s="271"/>
      <c r="M116" s="261"/>
      <c r="N116" s="207"/>
      <c r="O116" s="207"/>
      <c r="P116" s="82"/>
      <c r="Q116" s="82"/>
      <c r="R116" s="253"/>
      <c r="S116" s="256"/>
      <c r="T116" s="256"/>
      <c r="U116" s="12"/>
      <c r="V116" s="226"/>
      <c r="W116" s="218"/>
      <c r="X116" s="213"/>
      <c r="Y116" s="212"/>
      <c r="Z116" s="212"/>
      <c r="AA116" s="211"/>
      <c r="AB116" s="211"/>
      <c r="AC116" s="211"/>
      <c r="AD116" s="204">
        <v>113</v>
      </c>
      <c r="AE116" s="205" t="s">
        <v>351</v>
      </c>
      <c r="AF116" s="204" t="s">
        <v>621</v>
      </c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  <c r="AS116" s="50"/>
    </row>
    <row r="117" spans="1:45" ht="12" customHeight="1" x14ac:dyDescent="0.25">
      <c r="A117" s="256"/>
      <c r="B117" s="204">
        <f>____IN_____!B128</f>
        <v>114</v>
      </c>
      <c r="C117" s="205" t="str">
        <f>____IN_____!C128</f>
        <v>fluxtol</v>
      </c>
      <c r="D117" s="204" t="str">
        <f>____IN_____!D128</f>
        <v>l5</v>
      </c>
      <c r="E117" s="207"/>
      <c r="F117" s="212">
        <v>114</v>
      </c>
      <c r="G117" s="215" t="s">
        <v>355</v>
      </c>
      <c r="H117" s="212" t="s">
        <v>626</v>
      </c>
      <c r="I117" s="216" t="str">
        <f>IF(Table4[[#This Row],[B]]=F116,1,"")</f>
        <v/>
      </c>
      <c r="J117" s="50"/>
      <c r="K117" s="253"/>
      <c r="L117" s="271"/>
      <c r="M117" s="261"/>
      <c r="N117" s="207"/>
      <c r="O117" s="207"/>
      <c r="P117" s="82"/>
      <c r="Q117" s="82"/>
      <c r="R117" s="253"/>
      <c r="S117" s="256"/>
      <c r="T117" s="256"/>
      <c r="U117" s="12"/>
      <c r="V117" s="226"/>
      <c r="W117" s="218"/>
      <c r="X117" s="213"/>
      <c r="Y117" s="212"/>
      <c r="Z117" s="212"/>
      <c r="AA117" s="211"/>
      <c r="AB117" s="211"/>
      <c r="AC117" s="211"/>
      <c r="AD117" s="204">
        <v>114</v>
      </c>
      <c r="AE117" s="205" t="s">
        <v>352</v>
      </c>
      <c r="AF117" s="204" t="s">
        <v>622</v>
      </c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</row>
    <row r="118" spans="1:45" ht="12" customHeight="1" x14ac:dyDescent="0.25">
      <c r="A118" s="256"/>
      <c r="B118" s="204">
        <f>____IN_____!B129</f>
        <v>115</v>
      </c>
      <c r="C118" s="205" t="str">
        <f>____IN_____!C129</f>
        <v>maxiterout</v>
      </c>
      <c r="D118" s="204" t="str">
        <f>____IN_____!D129</f>
        <v>l6</v>
      </c>
      <c r="E118" s="207"/>
      <c r="F118" s="212">
        <v>115</v>
      </c>
      <c r="G118" s="215" t="s">
        <v>356</v>
      </c>
      <c r="H118" s="212" t="s">
        <v>627</v>
      </c>
      <c r="I118" s="216" t="str">
        <f>IF(Table4[[#This Row],[B]]=F117,1,"")</f>
        <v/>
      </c>
      <c r="J118" s="50"/>
      <c r="K118" s="253"/>
      <c r="L118" s="271"/>
      <c r="M118" s="261"/>
      <c r="N118" s="207"/>
      <c r="O118" s="207"/>
      <c r="P118" s="82"/>
      <c r="Q118" s="82"/>
      <c r="R118" s="253"/>
      <c r="S118" s="256"/>
      <c r="T118" s="256"/>
      <c r="U118" s="12"/>
      <c r="V118" s="226"/>
      <c r="W118" s="218"/>
      <c r="X118" s="213"/>
      <c r="Y118" s="212"/>
      <c r="Z118" s="212"/>
      <c r="AA118" s="211"/>
      <c r="AB118" s="211"/>
      <c r="AC118" s="211"/>
      <c r="AD118" s="204">
        <v>115</v>
      </c>
      <c r="AE118" s="205" t="s">
        <v>347</v>
      </c>
      <c r="AF118" s="204" t="s">
        <v>623</v>
      </c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0"/>
    </row>
    <row r="119" spans="1:45" ht="12" customHeight="1" x14ac:dyDescent="0.25">
      <c r="A119" s="256"/>
      <c r="B119" s="204">
        <f>____IN_____!B130</f>
        <v>116</v>
      </c>
      <c r="C119" s="205" t="str">
        <f>____IN_____!C130</f>
        <v>thickfact</v>
      </c>
      <c r="D119" s="204" t="str">
        <f>____IN_____!D130</f>
        <v>l7</v>
      </c>
      <c r="E119" s="207"/>
      <c r="F119" s="212">
        <v>116</v>
      </c>
      <c r="G119" s="215" t="s">
        <v>357</v>
      </c>
      <c r="H119" s="212" t="s">
        <v>628</v>
      </c>
      <c r="I119" s="216" t="str">
        <f>IF(Table4[[#This Row],[B]]=F118,1,"")</f>
        <v/>
      </c>
      <c r="J119" s="50"/>
      <c r="K119" s="253"/>
      <c r="L119" s="271"/>
      <c r="M119" s="261"/>
      <c r="N119" s="207"/>
      <c r="O119" s="207"/>
      <c r="P119" s="82"/>
      <c r="Q119" s="82"/>
      <c r="R119" s="253"/>
      <c r="S119" s="256"/>
      <c r="T119" s="256"/>
      <c r="U119" s="12"/>
      <c r="V119" s="226"/>
      <c r="W119" s="218"/>
      <c r="X119" s="213"/>
      <c r="Y119" s="212"/>
      <c r="Z119" s="212"/>
      <c r="AA119" s="211"/>
      <c r="AB119" s="211"/>
      <c r="AC119" s="211"/>
      <c r="AD119" s="204">
        <v>116</v>
      </c>
      <c r="AE119" s="205" t="s">
        <v>353</v>
      </c>
      <c r="AF119" s="204" t="s">
        <v>624</v>
      </c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</row>
    <row r="120" spans="1:45" ht="12" customHeight="1" x14ac:dyDescent="0.25">
      <c r="A120" s="256"/>
      <c r="B120" s="204">
        <f>____IN_____!B131</f>
        <v>117</v>
      </c>
      <c r="C120" s="205" t="str">
        <f>____IN_____!C131</f>
        <v>linmeth</v>
      </c>
      <c r="D120" s="204" t="str">
        <f>____IN_____!D131</f>
        <v>l8</v>
      </c>
      <c r="E120" s="207"/>
      <c r="F120" s="212">
        <v>117</v>
      </c>
      <c r="G120" s="215" t="s">
        <v>325</v>
      </c>
      <c r="H120" s="212" t="s">
        <v>629</v>
      </c>
      <c r="I120" s="216" t="str">
        <f>IF(Table4[[#This Row],[B]]=F119,1,"")</f>
        <v/>
      </c>
      <c r="J120" s="50"/>
      <c r="K120" s="253"/>
      <c r="L120" s="271"/>
      <c r="M120" s="261"/>
      <c r="N120" s="207"/>
      <c r="O120" s="207"/>
      <c r="P120" s="82"/>
      <c r="Q120" s="82"/>
      <c r="R120" s="253"/>
      <c r="S120" s="256"/>
      <c r="T120" s="256"/>
      <c r="U120" s="12"/>
      <c r="V120" s="226"/>
      <c r="W120" s="218"/>
      <c r="X120" s="213"/>
      <c r="Y120" s="212"/>
      <c r="Z120" s="212"/>
      <c r="AA120" s="211"/>
      <c r="AB120" s="211"/>
      <c r="AC120" s="211"/>
      <c r="AD120" s="204">
        <v>117</v>
      </c>
      <c r="AE120" s="205" t="s">
        <v>354</v>
      </c>
      <c r="AF120" s="204" t="s">
        <v>625</v>
      </c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</row>
    <row r="121" spans="1:45" ht="12" customHeight="1" x14ac:dyDescent="0.25">
      <c r="A121" s="256"/>
      <c r="B121" s="204">
        <f>____IN_____!B132</f>
        <v>118</v>
      </c>
      <c r="C121" s="205" t="str">
        <f>____IN_____!C132</f>
        <v>iprnwt</v>
      </c>
      <c r="D121" s="204" t="str">
        <f>____IN_____!D132</f>
        <v>l9</v>
      </c>
      <c r="E121" s="207"/>
      <c r="F121" s="212">
        <v>118</v>
      </c>
      <c r="G121" s="215" t="s">
        <v>358</v>
      </c>
      <c r="H121" s="212" t="s">
        <v>630</v>
      </c>
      <c r="I121" s="216" t="str">
        <f>IF(Table4[[#This Row],[B]]=F120,1,"")</f>
        <v/>
      </c>
      <c r="J121" s="50"/>
      <c r="K121" s="253"/>
      <c r="L121" s="271"/>
      <c r="M121" s="261"/>
      <c r="N121" s="207"/>
      <c r="O121" s="207"/>
      <c r="P121" s="82"/>
      <c r="Q121" s="82"/>
      <c r="R121" s="253"/>
      <c r="S121" s="256"/>
      <c r="T121" s="256"/>
      <c r="U121" s="12"/>
      <c r="V121" s="226"/>
      <c r="W121" s="218"/>
      <c r="X121" s="213"/>
      <c r="Y121" s="212"/>
      <c r="Z121" s="212"/>
      <c r="AA121" s="211"/>
      <c r="AB121" s="211"/>
      <c r="AC121" s="211"/>
      <c r="AD121" s="204">
        <v>118</v>
      </c>
      <c r="AE121" s="205" t="s">
        <v>355</v>
      </c>
      <c r="AF121" s="204" t="s">
        <v>626</v>
      </c>
      <c r="AG121" s="50"/>
      <c r="AH121" s="50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50"/>
    </row>
    <row r="122" spans="1:45" ht="12" customHeight="1" x14ac:dyDescent="0.25">
      <c r="A122" s="256"/>
      <c r="B122" s="204">
        <f>____IN_____!B133</f>
        <v>119</v>
      </c>
      <c r="C122" s="205" t="str">
        <f>____IN_____!C133</f>
        <v>ibotav</v>
      </c>
      <c r="D122" s="204" t="str">
        <f>____IN_____!D133</f>
        <v>l10</v>
      </c>
      <c r="E122" s="207"/>
      <c r="F122" s="212">
        <v>119</v>
      </c>
      <c r="G122" s="215" t="s">
        <v>359</v>
      </c>
      <c r="H122" s="212" t="s">
        <v>631</v>
      </c>
      <c r="I122" s="216" t="str">
        <f>IF(Table4[[#This Row],[B]]=F121,1,"")</f>
        <v/>
      </c>
      <c r="J122" s="50"/>
      <c r="K122" s="253"/>
      <c r="L122" s="271"/>
      <c r="M122" s="261"/>
      <c r="N122" s="207"/>
      <c r="O122" s="207"/>
      <c r="P122" s="82"/>
      <c r="Q122" s="82"/>
      <c r="R122" s="253"/>
      <c r="S122" s="256"/>
      <c r="T122" s="256"/>
      <c r="U122" s="12"/>
      <c r="V122" s="226"/>
      <c r="W122" s="218"/>
      <c r="X122" s="213"/>
      <c r="Y122" s="212"/>
      <c r="Z122" s="212"/>
      <c r="AA122" s="211"/>
      <c r="AB122" s="211"/>
      <c r="AC122" s="211"/>
      <c r="AD122" s="204">
        <v>119</v>
      </c>
      <c r="AE122" s="205" t="s">
        <v>356</v>
      </c>
      <c r="AF122" s="204" t="s">
        <v>627</v>
      </c>
      <c r="AG122" s="50"/>
      <c r="AH122" s="50"/>
      <c r="AI122" s="50"/>
      <c r="AJ122" s="50"/>
      <c r="AK122" s="50"/>
      <c r="AL122" s="50"/>
      <c r="AM122" s="50"/>
      <c r="AN122" s="50"/>
      <c r="AO122" s="50"/>
      <c r="AP122" s="50"/>
      <c r="AQ122" s="50"/>
      <c r="AR122" s="50"/>
      <c r="AS122" s="50"/>
    </row>
    <row r="123" spans="1:45" ht="12" customHeight="1" x14ac:dyDescent="0.25">
      <c r="A123" s="256"/>
      <c r="B123" s="204">
        <f>____IN_____!B134</f>
        <v>120</v>
      </c>
      <c r="C123" s="205" t="str">
        <f>____IN_____!C134</f>
        <v>grndElv</v>
      </c>
      <c r="D123" s="204" t="str">
        <f>____IN_____!D134</f>
        <v>l11</v>
      </c>
      <c r="E123" s="207"/>
      <c r="F123" s="212">
        <v>120</v>
      </c>
      <c r="G123" s="215" t="s">
        <v>360</v>
      </c>
      <c r="H123" s="212" t="s">
        <v>632</v>
      </c>
      <c r="I123" s="216" t="str">
        <f>IF(Table4[[#This Row],[B]]=F122,1,"")</f>
        <v/>
      </c>
      <c r="J123" s="50"/>
      <c r="K123" s="253"/>
      <c r="L123" s="271"/>
      <c r="M123" s="261"/>
      <c r="N123" s="207"/>
      <c r="O123" s="207"/>
      <c r="P123" s="82"/>
      <c r="Q123" s="82"/>
      <c r="R123" s="253"/>
      <c r="S123" s="256"/>
      <c r="T123" s="256"/>
      <c r="U123" s="12"/>
      <c r="V123" s="226"/>
      <c r="W123" s="218"/>
      <c r="X123" s="213"/>
      <c r="Y123" s="212"/>
      <c r="Z123" s="212"/>
      <c r="AA123" s="211"/>
      <c r="AB123" s="211"/>
      <c r="AC123" s="211"/>
      <c r="AD123" s="204">
        <v>120</v>
      </c>
      <c r="AE123" s="205" t="s">
        <v>357</v>
      </c>
      <c r="AF123" s="204" t="s">
        <v>628</v>
      </c>
      <c r="AG123" s="50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</row>
    <row r="124" spans="1:45" ht="12" customHeight="1" x14ac:dyDescent="0.25">
      <c r="A124" s="256"/>
      <c r="B124" s="204">
        <f>____IN_____!B135</f>
        <v>121</v>
      </c>
      <c r="C124" s="205" t="str">
        <f>____IN_____!C135</f>
        <v>Steady</v>
      </c>
      <c r="D124" s="204" t="str">
        <f>____IN_____!D135</f>
        <v>l12</v>
      </c>
      <c r="E124" s="207"/>
      <c r="F124" s="212">
        <v>121</v>
      </c>
      <c r="G124" s="215" t="s">
        <v>361</v>
      </c>
      <c r="H124" s="212" t="s">
        <v>635</v>
      </c>
      <c r="I124" s="216" t="str">
        <f>IF(Table4[[#This Row],[B]]=F123,1,"")</f>
        <v/>
      </c>
      <c r="J124" s="50"/>
      <c r="K124" s="253"/>
      <c r="L124" s="271"/>
      <c r="M124" s="261"/>
      <c r="N124" s="207"/>
      <c r="O124" s="207"/>
      <c r="P124" s="82"/>
      <c r="Q124" s="82"/>
      <c r="R124" s="253"/>
      <c r="S124" s="256"/>
      <c r="T124" s="256"/>
      <c r="U124" s="12"/>
      <c r="V124" s="226"/>
      <c r="W124" s="218"/>
      <c r="X124" s="213"/>
      <c r="Y124" s="212"/>
      <c r="Z124" s="212"/>
      <c r="AA124" s="211"/>
      <c r="AB124" s="211"/>
      <c r="AC124" s="211"/>
      <c r="AD124" s="204">
        <v>121</v>
      </c>
      <c r="AE124" s="205" t="s">
        <v>325</v>
      </c>
      <c r="AF124" s="204" t="s">
        <v>629</v>
      </c>
      <c r="AG124" s="50"/>
      <c r="AH124" s="50"/>
      <c r="AI124" s="50"/>
      <c r="AJ124" s="50"/>
      <c r="AK124" s="50"/>
      <c r="AL124" s="50"/>
      <c r="AM124" s="50"/>
      <c r="AN124" s="50"/>
      <c r="AO124" s="50"/>
      <c r="AP124" s="50"/>
      <c r="AQ124" s="50"/>
      <c r="AR124" s="50"/>
      <c r="AS124" s="50"/>
    </row>
    <row r="125" spans="1:45" ht="12" customHeight="1" x14ac:dyDescent="0.25">
      <c r="A125" s="256"/>
      <c r="B125" s="204">
        <f>____IN_____!B136</f>
        <v>122</v>
      </c>
      <c r="C125" s="205" t="str">
        <f>____IN_____!C136</f>
        <v>hdry</v>
      </c>
      <c r="D125" s="204" t="str">
        <f>____IN_____!D136</f>
        <v>l13</v>
      </c>
      <c r="E125" s="207"/>
      <c r="F125" s="212">
        <v>122</v>
      </c>
      <c r="G125" s="215" t="s">
        <v>362</v>
      </c>
      <c r="H125" s="212" t="s">
        <v>633</v>
      </c>
      <c r="I125" s="216" t="str">
        <f>IF(Table4[[#This Row],[B]]=F124,1,"")</f>
        <v/>
      </c>
      <c r="J125" s="50"/>
      <c r="K125" s="253"/>
      <c r="L125" s="271"/>
      <c r="M125" s="261"/>
      <c r="N125" s="207"/>
      <c r="O125" s="207"/>
      <c r="P125" s="82"/>
      <c r="Q125" s="82"/>
      <c r="R125" s="253"/>
      <c r="S125" s="256"/>
      <c r="T125" s="256"/>
      <c r="U125" s="12"/>
      <c r="V125" s="226"/>
      <c r="W125" s="218"/>
      <c r="X125" s="213"/>
      <c r="Y125" s="212"/>
      <c r="Z125" s="212"/>
      <c r="AA125" s="211"/>
      <c r="AB125" s="211"/>
      <c r="AC125" s="211"/>
      <c r="AD125" s="204">
        <v>122</v>
      </c>
      <c r="AE125" s="205" t="s">
        <v>358</v>
      </c>
      <c r="AF125" s="204" t="s">
        <v>630</v>
      </c>
      <c r="AG125" s="50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</row>
    <row r="126" spans="1:45" ht="12" customHeight="1" x14ac:dyDescent="0.25">
      <c r="A126" s="256"/>
      <c r="B126" s="204">
        <f>____IN_____!B137</f>
        <v>123</v>
      </c>
      <c r="C126" s="205" t="str">
        <f>____IN_____!C137</f>
        <v>iphdry</v>
      </c>
      <c r="D126" s="204" t="str">
        <f>____IN_____!D137</f>
        <v>l14</v>
      </c>
      <c r="E126" s="207"/>
      <c r="F126" s="212">
        <v>123</v>
      </c>
      <c r="G126" s="215" t="s">
        <v>363</v>
      </c>
      <c r="H126" s="212" t="s">
        <v>634</v>
      </c>
      <c r="I126" s="216" t="str">
        <f>IF(Table4[[#This Row],[B]]=F125,1,"")</f>
        <v/>
      </c>
      <c r="J126" s="50"/>
      <c r="K126" s="253"/>
      <c r="L126" s="271"/>
      <c r="M126" s="261"/>
      <c r="N126" s="207"/>
      <c r="O126" s="207"/>
      <c r="P126" s="82"/>
      <c r="Q126" s="82"/>
      <c r="R126" s="253"/>
      <c r="S126" s="256"/>
      <c r="T126" s="256"/>
      <c r="U126" s="12"/>
      <c r="V126" s="226"/>
      <c r="W126" s="218"/>
      <c r="X126" s="213"/>
      <c r="Y126" s="212"/>
      <c r="Z126" s="212"/>
      <c r="AA126" s="211"/>
      <c r="AB126" s="211"/>
      <c r="AC126" s="211"/>
      <c r="AD126" s="204">
        <v>123</v>
      </c>
      <c r="AE126" s="205" t="s">
        <v>359</v>
      </c>
      <c r="AF126" s="204" t="s">
        <v>631</v>
      </c>
      <c r="AG126" s="50"/>
      <c r="AH126" s="50"/>
      <c r="AI126" s="50"/>
      <c r="AJ126" s="50"/>
      <c r="AK126" s="50"/>
      <c r="AL126" s="50"/>
      <c r="AM126" s="50"/>
      <c r="AN126" s="50"/>
      <c r="AO126" s="50"/>
      <c r="AP126" s="50"/>
      <c r="AQ126" s="50"/>
      <c r="AR126" s="50"/>
      <c r="AS126" s="50"/>
    </row>
    <row r="127" spans="1:45" ht="12" customHeight="1" x14ac:dyDescent="0.25">
      <c r="A127" s="256"/>
      <c r="B127" s="204">
        <f>____IN_____!B138</f>
        <v>124</v>
      </c>
      <c r="C127" s="205" t="str">
        <f>____IN_____!C138</f>
        <v>layavg</v>
      </c>
      <c r="D127" s="204" t="str">
        <f>____IN_____!D138</f>
        <v>l15</v>
      </c>
      <c r="E127" s="207"/>
      <c r="F127" s="212">
        <v>124</v>
      </c>
      <c r="G127" s="215" t="s">
        <v>364</v>
      </c>
      <c r="H127" s="212" t="s">
        <v>636</v>
      </c>
      <c r="I127" s="216" t="str">
        <f>IF(Table4[[#This Row],[B]]=F126,1,"")</f>
        <v/>
      </c>
      <c r="J127" s="50"/>
      <c r="K127" s="253"/>
      <c r="L127" s="271"/>
      <c r="M127" s="261"/>
      <c r="N127" s="207"/>
      <c r="O127" s="207"/>
      <c r="P127" s="82"/>
      <c r="Q127" s="82"/>
      <c r="R127" s="253"/>
      <c r="S127" s="256"/>
      <c r="T127" s="256"/>
      <c r="U127" s="12"/>
      <c r="V127" s="226"/>
      <c r="W127" s="218"/>
      <c r="X127" s="213"/>
      <c r="Y127" s="212"/>
      <c r="Z127" s="212"/>
      <c r="AA127" s="211"/>
      <c r="AB127" s="211"/>
      <c r="AC127" s="211"/>
      <c r="AD127" s="204">
        <v>124</v>
      </c>
      <c r="AE127" s="205" t="s">
        <v>360</v>
      </c>
      <c r="AF127" s="204" t="s">
        <v>632</v>
      </c>
      <c r="AG127" s="50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</row>
    <row r="128" spans="1:45" ht="12" customHeight="1" x14ac:dyDescent="0.25">
      <c r="A128" s="256"/>
      <c r="B128" s="204">
        <f>____IN_____!B139</f>
        <v>125</v>
      </c>
      <c r="C128" s="205" t="str">
        <f>____IN_____!C139</f>
        <v>chani</v>
      </c>
      <c r="D128" s="204" t="str">
        <f>____IN_____!D139</f>
        <v>l16_C</v>
      </c>
      <c r="E128" s="207"/>
      <c r="F128" s="212">
        <v>125</v>
      </c>
      <c r="G128" s="215" t="s">
        <v>369</v>
      </c>
      <c r="H128" s="212" t="s">
        <v>603</v>
      </c>
      <c r="I128" s="216" t="str">
        <f>IF(Table4[[#This Row],[B]]=F127,1,"")</f>
        <v/>
      </c>
      <c r="J128" s="50"/>
      <c r="K128" s="253"/>
      <c r="L128" s="271"/>
      <c r="M128" s="261"/>
      <c r="N128" s="207"/>
      <c r="O128" s="207"/>
      <c r="P128" s="82"/>
      <c r="Q128" s="82"/>
      <c r="R128" s="253"/>
      <c r="S128" s="256"/>
      <c r="T128" s="256"/>
      <c r="U128" s="12"/>
      <c r="V128" s="226"/>
      <c r="W128" s="218"/>
      <c r="X128" s="213"/>
      <c r="Y128" s="212"/>
      <c r="Z128" s="212"/>
      <c r="AA128" s="211"/>
      <c r="AB128" s="211"/>
      <c r="AC128" s="211"/>
      <c r="AD128" s="204">
        <v>125</v>
      </c>
      <c r="AE128" s="205" t="s">
        <v>361</v>
      </c>
      <c r="AF128" s="204" t="s">
        <v>635</v>
      </c>
      <c r="AG128" s="50"/>
      <c r="AH128" s="50"/>
      <c r="AI128" s="50"/>
      <c r="AJ128" s="50"/>
      <c r="AK128" s="50"/>
      <c r="AL128" s="50"/>
      <c r="AM128" s="50"/>
      <c r="AN128" s="50"/>
      <c r="AO128" s="50"/>
      <c r="AP128" s="50"/>
      <c r="AQ128" s="50"/>
      <c r="AR128" s="50"/>
      <c r="AS128" s="50"/>
    </row>
    <row r="129" spans="1:45" ht="12" customHeight="1" x14ac:dyDescent="0.25">
      <c r="A129" s="256"/>
      <c r="B129" s="204">
        <f>____IN_____!B140</f>
        <v>126</v>
      </c>
      <c r="C129" s="205" t="str">
        <f>____IN_____!C140</f>
        <v>layvka</v>
      </c>
      <c r="D129" s="204" t="str">
        <f>____IN_____!D140</f>
        <v>l17</v>
      </c>
      <c r="E129" s="207"/>
      <c r="F129" s="212">
        <v>126</v>
      </c>
      <c r="G129" s="215" t="s">
        <v>370</v>
      </c>
      <c r="H129" s="212" t="s">
        <v>604</v>
      </c>
      <c r="I129" s="216" t="str">
        <f>IF(Table4[[#This Row],[B]]=F128,1,"")</f>
        <v/>
      </c>
      <c r="J129" s="50"/>
      <c r="K129" s="253"/>
      <c r="L129" s="271"/>
      <c r="M129" s="261"/>
      <c r="N129" s="207"/>
      <c r="O129" s="207"/>
      <c r="P129" s="82"/>
      <c r="Q129" s="82"/>
      <c r="R129" s="253"/>
      <c r="S129" s="256"/>
      <c r="T129" s="256"/>
      <c r="U129" s="12"/>
      <c r="V129" s="226"/>
      <c r="W129" s="218"/>
      <c r="X129" s="213"/>
      <c r="Y129" s="212"/>
      <c r="Z129" s="212"/>
      <c r="AA129" s="211"/>
      <c r="AB129" s="211"/>
      <c r="AC129" s="211"/>
      <c r="AD129" s="204">
        <v>126</v>
      </c>
      <c r="AE129" s="205" t="s">
        <v>362</v>
      </c>
      <c r="AF129" s="204" t="s">
        <v>633</v>
      </c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</row>
    <row r="130" spans="1:45" ht="12" customHeight="1" x14ac:dyDescent="0.25">
      <c r="A130" s="256"/>
      <c r="B130" s="204">
        <f>____IN_____!B141</f>
        <v>127</v>
      </c>
      <c r="C130" s="205" t="str">
        <f>____IN_____!C141</f>
        <v>laywet</v>
      </c>
      <c r="D130" s="204" t="str">
        <f>____IN_____!D141</f>
        <v>l18</v>
      </c>
      <c r="E130" s="207"/>
      <c r="F130" s="212">
        <v>127</v>
      </c>
      <c r="G130" s="215" t="s">
        <v>371</v>
      </c>
      <c r="H130" s="212" t="s">
        <v>605</v>
      </c>
      <c r="I130" s="216" t="str">
        <f>IF(Table4[[#This Row],[B]]=F129,1,"")</f>
        <v/>
      </c>
      <c r="J130" s="50"/>
      <c r="K130" s="253"/>
      <c r="L130" s="271"/>
      <c r="M130" s="261"/>
      <c r="N130" s="207"/>
      <c r="O130" s="207"/>
      <c r="P130" s="82"/>
      <c r="Q130" s="82"/>
      <c r="R130" s="253"/>
      <c r="S130" s="256"/>
      <c r="T130" s="256"/>
      <c r="U130" s="12"/>
      <c r="V130" s="226"/>
      <c r="W130" s="218"/>
      <c r="X130" s="213"/>
      <c r="Y130" s="212"/>
      <c r="Z130" s="212"/>
      <c r="AA130" s="211"/>
      <c r="AB130" s="211"/>
      <c r="AC130" s="211"/>
      <c r="AD130" s="204">
        <v>127</v>
      </c>
      <c r="AE130" s="205" t="s">
        <v>363</v>
      </c>
      <c r="AF130" s="204" t="s">
        <v>634</v>
      </c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</row>
    <row r="131" spans="1:45" ht="12" customHeight="1" x14ac:dyDescent="0.25">
      <c r="A131" s="256"/>
      <c r="B131" s="204">
        <f>____IN_____!B142</f>
        <v>128</v>
      </c>
      <c r="C131" s="205" t="str">
        <f>____IN_____!C142</f>
        <v>hani</v>
      </c>
      <c r="D131" s="204" t="str">
        <f>____IN_____!D142</f>
        <v>l19_|</v>
      </c>
      <c r="E131" s="207"/>
      <c r="F131" s="212">
        <v>128</v>
      </c>
      <c r="G131" s="215" t="s">
        <v>372</v>
      </c>
      <c r="H131" s="212" t="s">
        <v>606</v>
      </c>
      <c r="I131" s="217" t="str">
        <f>IF(Table4[[#This Row],[B]]=F130,1,"")</f>
        <v/>
      </c>
      <c r="J131" s="50"/>
      <c r="K131" s="253"/>
      <c r="L131" s="271"/>
      <c r="M131" s="261"/>
      <c r="N131" s="207"/>
      <c r="O131" s="207"/>
      <c r="P131" s="82"/>
      <c r="Q131" s="82"/>
      <c r="R131" s="253"/>
      <c r="S131" s="256"/>
      <c r="T131" s="256"/>
      <c r="U131" s="12"/>
      <c r="V131" s="226"/>
      <c r="W131" s="218"/>
      <c r="X131" s="213"/>
      <c r="Y131" s="212"/>
      <c r="Z131" s="212"/>
      <c r="AA131" s="211"/>
      <c r="AB131" s="211"/>
      <c r="AC131" s="211"/>
      <c r="AD131" s="204">
        <v>128</v>
      </c>
      <c r="AE131" s="205" t="s">
        <v>364</v>
      </c>
      <c r="AF131" s="204" t="s">
        <v>636</v>
      </c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</row>
    <row r="132" spans="1:45" ht="12" customHeight="1" x14ac:dyDescent="0.25">
      <c r="A132" s="256"/>
      <c r="B132" s="204">
        <f>____IN_____!B143</f>
        <v>129</v>
      </c>
      <c r="C132" s="205" t="str">
        <f>____IN_____!C143</f>
        <v>ncomp</v>
      </c>
      <c r="D132" s="204" t="str">
        <f>____IN_____!D143</f>
        <v>n1</v>
      </c>
      <c r="E132" s="207"/>
      <c r="F132" s="212">
        <v>129</v>
      </c>
      <c r="G132" s="215" t="s">
        <v>248</v>
      </c>
      <c r="H132" s="212" t="s">
        <v>607</v>
      </c>
      <c r="I132" s="216" t="str">
        <f>IF(Table4[[#This Row],[B]]=F131,1,"")</f>
        <v/>
      </c>
      <c r="J132" s="50"/>
      <c r="K132" s="253"/>
      <c r="L132" s="271"/>
      <c r="M132" s="261"/>
      <c r="N132" s="207"/>
      <c r="O132" s="207"/>
      <c r="P132" s="82"/>
      <c r="Q132" s="82"/>
      <c r="R132" s="253"/>
      <c r="S132" s="256"/>
      <c r="T132" s="256"/>
      <c r="U132" s="12"/>
      <c r="V132" s="226"/>
      <c r="W132" s="218"/>
      <c r="X132" s="213"/>
      <c r="Y132" s="212"/>
      <c r="Z132" s="212"/>
      <c r="AA132" s="211"/>
      <c r="AB132" s="211"/>
      <c r="AC132" s="211"/>
      <c r="AD132" s="204">
        <v>129</v>
      </c>
      <c r="AE132" s="205" t="s">
        <v>369</v>
      </c>
      <c r="AF132" s="204" t="s">
        <v>603</v>
      </c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</row>
    <row r="133" spans="1:45" ht="12" customHeight="1" x14ac:dyDescent="0.25">
      <c r="A133" s="256"/>
      <c r="B133" s="204">
        <f>____IN_____!B144</f>
        <v>130</v>
      </c>
      <c r="C133" s="205" t="str">
        <f>____IN_____!C144</f>
        <v>lunit</v>
      </c>
      <c r="D133" s="204" t="str">
        <f>____IN_____!D144</f>
        <v>n2</v>
      </c>
      <c r="E133" s="207"/>
      <c r="F133" s="212">
        <v>130</v>
      </c>
      <c r="G133" s="215" t="s">
        <v>373</v>
      </c>
      <c r="H133" s="212" t="s">
        <v>608</v>
      </c>
      <c r="I133" s="216" t="str">
        <f>IF(Table4[[#This Row],[B]]=F132,1,"")</f>
        <v/>
      </c>
      <c r="J133" s="50"/>
      <c r="K133" s="253"/>
      <c r="L133" s="271"/>
      <c r="M133" s="261"/>
      <c r="N133" s="207"/>
      <c r="O133" s="207"/>
      <c r="P133" s="82"/>
      <c r="Q133" s="82"/>
      <c r="R133" s="253"/>
      <c r="S133" s="256"/>
      <c r="T133" s="256"/>
      <c r="U133" s="12"/>
      <c r="V133" s="226"/>
      <c r="W133" s="218"/>
      <c r="X133" s="213"/>
      <c r="Y133" s="212"/>
      <c r="Z133" s="212"/>
      <c r="AA133" s="211"/>
      <c r="AB133" s="211"/>
      <c r="AC133" s="211"/>
      <c r="AD133" s="204">
        <v>130</v>
      </c>
      <c r="AE133" s="205" t="s">
        <v>370</v>
      </c>
      <c r="AF133" s="204" t="s">
        <v>604</v>
      </c>
      <c r="AG133" s="50"/>
      <c r="AH133" s="50"/>
      <c r="AI133" s="50"/>
      <c r="AJ133" s="50"/>
      <c r="AK133" s="50"/>
      <c r="AL133" s="50"/>
      <c r="AM133" s="50"/>
      <c r="AN133" s="50"/>
      <c r="AO133" s="50"/>
      <c r="AP133" s="50"/>
      <c r="AQ133" s="50"/>
      <c r="AR133" s="50"/>
      <c r="AS133" s="50"/>
    </row>
    <row r="134" spans="1:45" ht="12" customHeight="1" x14ac:dyDescent="0.25">
      <c r="A134" s="256"/>
      <c r="B134" s="204">
        <f>____IN_____!B145</f>
        <v>131</v>
      </c>
      <c r="C134" s="205" t="str">
        <f>____IN_____!C145</f>
        <v>cinact</v>
      </c>
      <c r="D134" s="204" t="str">
        <f>____IN_____!D145</f>
        <v>n3</v>
      </c>
      <c r="E134" s="207"/>
      <c r="F134" s="212">
        <v>131</v>
      </c>
      <c r="G134" s="215" t="s">
        <v>374</v>
      </c>
      <c r="H134" s="212" t="s">
        <v>609</v>
      </c>
      <c r="I134" s="216" t="str">
        <f>IF(Table4[[#This Row],[B]]=F133,1,"")</f>
        <v/>
      </c>
      <c r="J134" s="50"/>
      <c r="K134" s="253"/>
      <c r="L134" s="271"/>
      <c r="M134" s="261"/>
      <c r="N134" s="207"/>
      <c r="O134" s="207"/>
      <c r="P134" s="82"/>
      <c r="Q134" s="82"/>
      <c r="R134" s="253"/>
      <c r="S134" s="256"/>
      <c r="T134" s="256"/>
      <c r="U134" s="12"/>
      <c r="V134" s="226"/>
      <c r="W134" s="218"/>
      <c r="X134" s="213"/>
      <c r="Y134" s="212"/>
      <c r="Z134" s="212"/>
      <c r="AA134" s="211"/>
      <c r="AB134" s="211"/>
      <c r="AC134" s="211"/>
      <c r="AD134" s="204">
        <v>131</v>
      </c>
      <c r="AE134" s="205" t="s">
        <v>371</v>
      </c>
      <c r="AF134" s="204" t="s">
        <v>605</v>
      </c>
      <c r="AG134" s="50"/>
      <c r="AH134" s="50"/>
      <c r="AI134" s="50"/>
      <c r="AJ134" s="50"/>
      <c r="AK134" s="50"/>
      <c r="AL134" s="50"/>
      <c r="AM134" s="50"/>
      <c r="AN134" s="50"/>
      <c r="AO134" s="50"/>
      <c r="AP134" s="50"/>
      <c r="AQ134" s="50"/>
      <c r="AR134" s="50"/>
      <c r="AS134" s="50"/>
    </row>
    <row r="135" spans="1:45" ht="12" customHeight="1" x14ac:dyDescent="0.25">
      <c r="A135" s="256"/>
      <c r="B135" s="204">
        <f>____IN_____!B146</f>
        <v>132</v>
      </c>
      <c r="C135" s="205" t="str">
        <f>____IN_____!C146</f>
        <v>thkmin</v>
      </c>
      <c r="D135" s="204" t="str">
        <f>____IN_____!D146</f>
        <v>n4</v>
      </c>
      <c r="E135" s="207"/>
      <c r="F135" s="212">
        <v>132</v>
      </c>
      <c r="G135" s="215" t="s">
        <v>375</v>
      </c>
      <c r="H135" s="212" t="s">
        <v>610</v>
      </c>
      <c r="I135" s="216" t="str">
        <f>IF(Table4[[#This Row],[B]]=F134,1,"")</f>
        <v/>
      </c>
      <c r="J135" s="50"/>
      <c r="K135" s="253"/>
      <c r="L135" s="271"/>
      <c r="M135" s="261"/>
      <c r="N135" s="207"/>
      <c r="O135" s="207"/>
      <c r="P135" s="82"/>
      <c r="Q135" s="82"/>
      <c r="R135" s="253"/>
      <c r="S135" s="256"/>
      <c r="T135" s="256"/>
      <c r="U135" s="12"/>
      <c r="V135" s="226"/>
      <c r="W135" s="218"/>
      <c r="X135" s="213"/>
      <c r="Y135" s="212"/>
      <c r="Z135" s="212"/>
      <c r="AA135" s="211"/>
      <c r="AB135" s="211"/>
      <c r="AC135" s="211"/>
      <c r="AD135" s="204">
        <v>132</v>
      </c>
      <c r="AE135" s="205" t="s">
        <v>372</v>
      </c>
      <c r="AF135" s="204" t="s">
        <v>606</v>
      </c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</row>
    <row r="136" spans="1:45" ht="12" customHeight="1" x14ac:dyDescent="0.25">
      <c r="A136" s="256"/>
      <c r="B136" s="204">
        <f>____IN_____!B147</f>
        <v>133</v>
      </c>
      <c r="C136" s="205" t="str">
        <f>____IN_____!C147</f>
        <v>nprs</v>
      </c>
      <c r="D136" s="204" t="str">
        <f>____IN_____!D147</f>
        <v>n5</v>
      </c>
      <c r="E136" s="207"/>
      <c r="F136" s="212">
        <v>133</v>
      </c>
      <c r="G136" s="215" t="s">
        <v>377</v>
      </c>
      <c r="H136" s="212" t="s">
        <v>602</v>
      </c>
      <c r="I136" s="217" t="str">
        <f>IF(Table4[[#This Row],[B]]=F135,1,"")</f>
        <v/>
      </c>
      <c r="J136" s="50"/>
      <c r="K136" s="253"/>
      <c r="L136" s="271"/>
      <c r="M136" s="261"/>
      <c r="N136" s="207"/>
      <c r="O136" s="207"/>
      <c r="P136" s="82"/>
      <c r="Q136" s="82"/>
      <c r="R136" s="253"/>
      <c r="S136" s="256"/>
      <c r="T136" s="256"/>
      <c r="U136" s="12"/>
      <c r="V136" s="226"/>
      <c r="W136" s="218"/>
      <c r="X136" s="213"/>
      <c r="Y136" s="212"/>
      <c r="Z136" s="212"/>
      <c r="AA136" s="211"/>
      <c r="AB136" s="211"/>
      <c r="AC136" s="211"/>
      <c r="AD136" s="204">
        <v>133</v>
      </c>
      <c r="AE136" s="205" t="s">
        <v>248</v>
      </c>
      <c r="AF136" s="204" t="s">
        <v>607</v>
      </c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  <c r="AS136" s="50"/>
    </row>
    <row r="137" spans="1:45" ht="12" customHeight="1" x14ac:dyDescent="0.25">
      <c r="A137" s="256"/>
      <c r="B137" s="204">
        <f>____IN_____!B148</f>
        <v>134</v>
      </c>
      <c r="C137" s="205" t="str">
        <f>____IN_____!C148</f>
        <v>nprobs</v>
      </c>
      <c r="D137" s="204" t="str">
        <f>____IN_____!D148</f>
        <v>n6</v>
      </c>
      <c r="E137" s="207"/>
      <c r="F137" s="212">
        <v>134</v>
      </c>
      <c r="G137" s="215" t="s">
        <v>206</v>
      </c>
      <c r="H137" s="212" t="s">
        <v>611</v>
      </c>
      <c r="I137" s="216" t="str">
        <f>IF(Table4[[#This Row],[B]]=F136,1,"")</f>
        <v/>
      </c>
      <c r="J137" s="50"/>
      <c r="K137" s="253"/>
      <c r="L137" s="271"/>
      <c r="M137" s="261"/>
      <c r="N137" s="207"/>
      <c r="O137" s="207"/>
      <c r="P137" s="82"/>
      <c r="Q137" s="82"/>
      <c r="R137" s="253"/>
      <c r="S137" s="256"/>
      <c r="T137" s="256"/>
      <c r="U137" s="12"/>
      <c r="V137" s="226"/>
      <c r="W137" s="218"/>
      <c r="X137" s="213"/>
      <c r="Y137" s="212"/>
      <c r="Z137" s="212"/>
      <c r="AA137" s="211"/>
      <c r="AB137" s="211"/>
      <c r="AC137" s="211"/>
      <c r="AD137" s="204">
        <v>134</v>
      </c>
      <c r="AE137" s="205" t="s">
        <v>373</v>
      </c>
      <c r="AF137" s="204" t="s">
        <v>608</v>
      </c>
      <c r="AG137" s="50"/>
      <c r="AH137" s="50"/>
      <c r="AI137" s="50"/>
      <c r="AJ137" s="50"/>
      <c r="AK137" s="50"/>
      <c r="AL137" s="50"/>
      <c r="AM137" s="50"/>
      <c r="AN137" s="50"/>
      <c r="AO137" s="50"/>
      <c r="AP137" s="50"/>
      <c r="AQ137" s="50"/>
      <c r="AR137" s="50"/>
      <c r="AS137" s="50"/>
    </row>
    <row r="138" spans="1:45" ht="12" customHeight="1" x14ac:dyDescent="0.25">
      <c r="A138" s="256"/>
      <c r="B138" s="204">
        <f>____IN_____!B149</f>
        <v>135</v>
      </c>
      <c r="C138" s="205" t="str">
        <f>____IN_____!C149</f>
        <v>nprmas</v>
      </c>
      <c r="D138" s="204" t="str">
        <f>____IN_____!D149</f>
        <v>n7</v>
      </c>
      <c r="E138" s="207"/>
      <c r="F138" s="212">
        <v>135</v>
      </c>
      <c r="G138" s="215" t="s">
        <v>378</v>
      </c>
      <c r="H138" s="212" t="s">
        <v>612</v>
      </c>
      <c r="I138" s="216" t="str">
        <f>IF(Table4[[#This Row],[B]]=F137,1,"")</f>
        <v/>
      </c>
      <c r="J138" s="50"/>
      <c r="K138" s="253"/>
      <c r="L138" s="271"/>
      <c r="M138" s="261"/>
      <c r="N138" s="207"/>
      <c r="O138" s="207"/>
      <c r="P138" s="82"/>
      <c r="Q138" s="82"/>
      <c r="R138" s="253"/>
      <c r="S138" s="256"/>
      <c r="T138" s="256"/>
      <c r="U138" s="12"/>
      <c r="V138" s="226"/>
      <c r="W138" s="218"/>
      <c r="X138" s="213"/>
      <c r="Y138" s="212"/>
      <c r="Z138" s="212"/>
      <c r="AA138" s="211"/>
      <c r="AB138" s="211"/>
      <c r="AC138" s="211"/>
      <c r="AD138" s="204">
        <v>135</v>
      </c>
      <c r="AE138" s="205" t="s">
        <v>374</v>
      </c>
      <c r="AF138" s="204" t="s">
        <v>609</v>
      </c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  <c r="AS138" s="50"/>
    </row>
    <row r="139" spans="1:45" ht="12" customHeight="1" x14ac:dyDescent="0.25">
      <c r="A139" s="256"/>
      <c r="B139" s="204">
        <f>____IN_____!B150</f>
        <v>136</v>
      </c>
      <c r="C139" s="205" t="str">
        <f>____IN_____!C150</f>
        <v>ttsmax</v>
      </c>
      <c r="D139" s="204" t="str">
        <f>____IN_____!D150</f>
        <v>n8</v>
      </c>
      <c r="E139" s="207"/>
      <c r="F139" s="212">
        <v>136</v>
      </c>
      <c r="G139" s="215" t="s">
        <v>379</v>
      </c>
      <c r="H139" s="212" t="s">
        <v>613</v>
      </c>
      <c r="I139" s="216" t="str">
        <f>IF(Table4[[#This Row],[B]]=F138,1,"")</f>
        <v/>
      </c>
      <c r="J139" s="50"/>
      <c r="K139" s="253"/>
      <c r="L139" s="271"/>
      <c r="M139" s="261"/>
      <c r="N139" s="207"/>
      <c r="O139" s="207"/>
      <c r="P139" s="82"/>
      <c r="Q139" s="82"/>
      <c r="R139" s="253"/>
      <c r="S139" s="256"/>
      <c r="T139" s="256"/>
      <c r="U139" s="12"/>
      <c r="V139" s="226"/>
      <c r="W139" s="218"/>
      <c r="X139" s="213"/>
      <c r="Y139" s="212"/>
      <c r="Z139" s="212"/>
      <c r="AA139" s="211"/>
      <c r="AB139" s="211"/>
      <c r="AC139" s="211"/>
      <c r="AD139" s="204">
        <v>136</v>
      </c>
      <c r="AE139" s="205" t="s">
        <v>375</v>
      </c>
      <c r="AF139" s="204" t="s">
        <v>610</v>
      </c>
      <c r="AG139" s="50"/>
      <c r="AH139" s="50"/>
      <c r="AI139" s="50"/>
      <c r="AJ139" s="50"/>
      <c r="AK139" s="50"/>
      <c r="AL139" s="50"/>
      <c r="AM139" s="50"/>
      <c r="AN139" s="50"/>
      <c r="AO139" s="50"/>
      <c r="AP139" s="50"/>
      <c r="AQ139" s="50"/>
      <c r="AR139" s="50"/>
      <c r="AS139" s="50"/>
    </row>
    <row r="140" spans="1:45" ht="12" customHeight="1" x14ac:dyDescent="0.25">
      <c r="A140" s="256"/>
      <c r="B140" s="204">
        <f>____IN_____!B151</f>
        <v>137</v>
      </c>
      <c r="C140" s="205" t="str">
        <f>____IN_____!C151</f>
        <v>mxpart</v>
      </c>
      <c r="D140" s="204" t="str">
        <f>____IN_____!D151</f>
        <v>n9</v>
      </c>
      <c r="E140" s="207"/>
      <c r="F140" s="212">
        <v>137</v>
      </c>
      <c r="G140" s="215" t="s">
        <v>380</v>
      </c>
      <c r="H140" s="212" t="s">
        <v>614</v>
      </c>
      <c r="I140" s="216" t="str">
        <f>IF(Table4[[#This Row],[B]]=F139,1,"")</f>
        <v/>
      </c>
      <c r="J140" s="50"/>
      <c r="K140" s="253"/>
      <c r="L140" s="271"/>
      <c r="M140" s="261"/>
      <c r="N140" s="207"/>
      <c r="O140" s="207"/>
      <c r="P140" s="82"/>
      <c r="Q140" s="82"/>
      <c r="R140" s="253"/>
      <c r="S140" s="256"/>
      <c r="T140" s="256"/>
      <c r="U140" s="12"/>
      <c r="V140" s="226"/>
      <c r="W140" s="218"/>
      <c r="X140" s="213"/>
      <c r="Y140" s="212"/>
      <c r="Z140" s="212"/>
      <c r="AA140" s="211"/>
      <c r="AB140" s="211"/>
      <c r="AC140" s="211"/>
      <c r="AD140" s="204">
        <v>137</v>
      </c>
      <c r="AE140" s="205" t="s">
        <v>377</v>
      </c>
      <c r="AF140" s="204" t="s">
        <v>602</v>
      </c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  <c r="AR140" s="50"/>
      <c r="AS140" s="50"/>
    </row>
    <row r="141" spans="1:45" ht="12" customHeight="1" x14ac:dyDescent="0.25">
      <c r="A141" s="256"/>
      <c r="B141" s="204">
        <f>____IN_____!B152</f>
        <v>138</v>
      </c>
      <c r="C141" s="205" t="str">
        <f>____IN_____!C152</f>
        <v>mxiter</v>
      </c>
      <c r="D141" s="204" t="str">
        <f>____IN_____!D152</f>
        <v>n10</v>
      </c>
      <c r="E141" s="207"/>
      <c r="F141" s="212">
        <v>138</v>
      </c>
      <c r="G141" s="215" t="s">
        <v>381</v>
      </c>
      <c r="H141" s="212" t="s">
        <v>615</v>
      </c>
      <c r="I141" s="216" t="str">
        <f>IF(Table4[[#This Row],[B]]=F140,1,"")</f>
        <v/>
      </c>
      <c r="J141" s="50"/>
      <c r="K141" s="253"/>
      <c r="L141" s="271"/>
      <c r="M141" s="261"/>
      <c r="N141" s="207"/>
      <c r="O141" s="207"/>
      <c r="P141" s="82"/>
      <c r="Q141" s="82"/>
      <c r="R141" s="253"/>
      <c r="S141" s="256"/>
      <c r="T141" s="256"/>
      <c r="U141" s="12"/>
      <c r="V141" s="226"/>
      <c r="W141" s="218"/>
      <c r="X141" s="213"/>
      <c r="Y141" s="212"/>
      <c r="Z141" s="212"/>
      <c r="AA141" s="211"/>
      <c r="AB141" s="211"/>
      <c r="AC141" s="211"/>
      <c r="AD141" s="204">
        <v>138</v>
      </c>
      <c r="AE141" s="205" t="s">
        <v>206</v>
      </c>
      <c r="AF141" s="204" t="s">
        <v>611</v>
      </c>
      <c r="AG141" s="50"/>
      <c r="AH141" s="50"/>
      <c r="AI141" s="50"/>
      <c r="AJ141" s="50"/>
      <c r="AK141" s="50"/>
      <c r="AL141" s="50"/>
      <c r="AM141" s="50"/>
      <c r="AN141" s="50"/>
      <c r="AO141" s="50"/>
      <c r="AP141" s="50"/>
      <c r="AQ141" s="50"/>
      <c r="AR141" s="50"/>
      <c r="AS141" s="50"/>
    </row>
    <row r="142" spans="1:45" ht="12" customHeight="1" x14ac:dyDescent="0.25">
      <c r="A142" s="256"/>
      <c r="B142" s="204">
        <f>____IN_____!B153</f>
        <v>139</v>
      </c>
      <c r="C142" s="205" t="str">
        <f>____IN_____!C153</f>
        <v>iter1</v>
      </c>
      <c r="D142" s="204" t="str">
        <f>____IN_____!D153</f>
        <v>n11</v>
      </c>
      <c r="E142" s="207"/>
      <c r="F142" s="212">
        <v>139</v>
      </c>
      <c r="G142" s="215" t="s">
        <v>76</v>
      </c>
      <c r="H142" s="212" t="s">
        <v>616</v>
      </c>
      <c r="I142" s="217" t="str">
        <f>IF(Table4[[#This Row],[B]]=F141,1,"")</f>
        <v/>
      </c>
      <c r="J142" s="50"/>
      <c r="K142" s="253"/>
      <c r="L142" s="271"/>
      <c r="M142" s="261"/>
      <c r="N142" s="207"/>
      <c r="O142" s="207"/>
      <c r="P142" s="82"/>
      <c r="Q142" s="82"/>
      <c r="R142" s="253"/>
      <c r="S142" s="256"/>
      <c r="T142" s="256"/>
      <c r="U142" s="12"/>
      <c r="V142" s="226"/>
      <c r="W142" s="218"/>
      <c r="X142" s="213"/>
      <c r="Y142" s="212"/>
      <c r="Z142" s="212"/>
      <c r="AA142" s="211"/>
      <c r="AB142" s="211"/>
      <c r="AC142" s="211"/>
      <c r="AD142" s="204">
        <v>139</v>
      </c>
      <c r="AE142" s="205" t="s">
        <v>378</v>
      </c>
      <c r="AF142" s="204" t="s">
        <v>612</v>
      </c>
      <c r="AG142" s="50"/>
      <c r="AH142" s="50"/>
      <c r="AI142" s="50"/>
      <c r="AJ142" s="50"/>
      <c r="AK142" s="50"/>
      <c r="AL142" s="50"/>
      <c r="AM142" s="50"/>
      <c r="AN142" s="50"/>
      <c r="AO142" s="50"/>
      <c r="AP142" s="50"/>
      <c r="AQ142" s="50"/>
      <c r="AR142" s="50"/>
      <c r="AS142" s="50"/>
    </row>
    <row r="143" spans="1:45" ht="12" customHeight="1" x14ac:dyDescent="0.25">
      <c r="A143" s="256"/>
      <c r="B143" s="204">
        <f>____IN_____!B154</f>
        <v>140</v>
      </c>
      <c r="C143" s="205" t="str">
        <f>____IN_____!C154</f>
        <v>isolve</v>
      </c>
      <c r="D143" s="204" t="str">
        <f>____IN_____!D154</f>
        <v>n12</v>
      </c>
      <c r="E143" s="207"/>
      <c r="F143" s="212">
        <v>140</v>
      </c>
      <c r="G143" s="215" t="s">
        <v>382</v>
      </c>
      <c r="H143" s="212" t="s">
        <v>617</v>
      </c>
      <c r="I143" s="216" t="str">
        <f>IF(Table4[[#This Row],[B]]=F142,1,"")</f>
        <v/>
      </c>
      <c r="J143" s="50"/>
      <c r="K143" s="253"/>
      <c r="L143" s="271"/>
      <c r="M143" s="261"/>
      <c r="N143" s="207"/>
      <c r="O143" s="207"/>
      <c r="P143" s="82"/>
      <c r="Q143" s="82"/>
      <c r="R143" s="253"/>
      <c r="S143" s="256"/>
      <c r="T143" s="256"/>
      <c r="U143" s="12"/>
      <c r="V143" s="226"/>
      <c r="W143" s="218"/>
      <c r="X143" s="213"/>
      <c r="Y143" s="212"/>
      <c r="Z143" s="212"/>
      <c r="AA143" s="211"/>
      <c r="AB143" s="211"/>
      <c r="AC143" s="211"/>
      <c r="AD143" s="204">
        <v>140</v>
      </c>
      <c r="AE143" s="205" t="s">
        <v>379</v>
      </c>
      <c r="AF143" s="204" t="s">
        <v>613</v>
      </c>
      <c r="AG143" s="50"/>
      <c r="AH143" s="50"/>
      <c r="AI143" s="50"/>
      <c r="AJ143" s="50"/>
      <c r="AK143" s="50"/>
      <c r="AL143" s="50"/>
      <c r="AM143" s="50"/>
      <c r="AN143" s="50"/>
      <c r="AO143" s="50"/>
      <c r="AP143" s="50"/>
      <c r="AQ143" s="50"/>
      <c r="AR143" s="50"/>
      <c r="AS143" s="50"/>
    </row>
    <row r="144" spans="1:45" ht="12" customHeight="1" x14ac:dyDescent="0.25">
      <c r="A144" s="256"/>
      <c r="B144" s="204">
        <f>____IN_____!B155</f>
        <v>141</v>
      </c>
      <c r="C144" s="205" t="str">
        <f>____IN_____!C155</f>
        <v>ncrs</v>
      </c>
      <c r="D144" s="204" t="str">
        <f>____IN_____!D155</f>
        <v>n13</v>
      </c>
      <c r="E144" s="207"/>
      <c r="F144" s="212">
        <v>141</v>
      </c>
      <c r="G144" s="215" t="s">
        <v>384</v>
      </c>
      <c r="H144" s="212" t="s">
        <v>618</v>
      </c>
      <c r="I144" s="216" t="str">
        <f>IF(Table4[[#This Row],[B]]=F143,1,"")</f>
        <v/>
      </c>
      <c r="J144" s="50"/>
      <c r="K144" s="253"/>
      <c r="L144" s="271"/>
      <c r="M144" s="261"/>
      <c r="N144" s="207"/>
      <c r="O144" s="207"/>
      <c r="P144" s="82"/>
      <c r="Q144" s="82"/>
      <c r="R144" s="253"/>
      <c r="S144" s="256"/>
      <c r="T144" s="256"/>
      <c r="U144" s="12"/>
      <c r="V144" s="226"/>
      <c r="W144" s="218"/>
      <c r="X144" s="213"/>
      <c r="Y144" s="212"/>
      <c r="Z144" s="212"/>
      <c r="AA144" s="211"/>
      <c r="AB144" s="211"/>
      <c r="AC144" s="211"/>
      <c r="AD144" s="204">
        <v>141</v>
      </c>
      <c r="AE144" s="205" t="s">
        <v>380</v>
      </c>
      <c r="AF144" s="204" t="s">
        <v>614</v>
      </c>
      <c r="AG144" s="50"/>
      <c r="AH144" s="50"/>
      <c r="AI144" s="50"/>
      <c r="AJ144" s="50"/>
      <c r="AK144" s="50"/>
      <c r="AL144" s="50"/>
      <c r="AM144" s="50"/>
      <c r="AN144" s="50"/>
      <c r="AO144" s="50"/>
      <c r="AP144" s="50"/>
      <c r="AQ144" s="50"/>
      <c r="AR144" s="50"/>
      <c r="AS144" s="50"/>
    </row>
    <row r="145" spans="1:45" ht="12" customHeight="1" x14ac:dyDescent="0.25">
      <c r="A145" s="256"/>
      <c r="B145" s="204">
        <f>____IN_____!B156</f>
        <v>142</v>
      </c>
      <c r="C145" s="205" t="str">
        <f>____IN_____!C156</f>
        <v>accl</v>
      </c>
      <c r="D145" s="204" t="str">
        <f>____IN_____!D156</f>
        <v>n14</v>
      </c>
      <c r="E145" s="207"/>
      <c r="F145" s="212">
        <v>142</v>
      </c>
      <c r="G145" s="215" t="s">
        <v>413</v>
      </c>
      <c r="H145" s="212" t="s">
        <v>529</v>
      </c>
      <c r="I145" s="216" t="str">
        <f>IF(Table4[[#This Row],[B]]=F144,1,"")</f>
        <v/>
      </c>
      <c r="J145" s="50"/>
      <c r="K145" s="253"/>
      <c r="L145" s="271"/>
      <c r="M145" s="261"/>
      <c r="N145" s="207"/>
      <c r="O145" s="207"/>
      <c r="P145" s="82"/>
      <c r="Q145" s="82"/>
      <c r="R145" s="253"/>
      <c r="S145" s="256"/>
      <c r="T145" s="256"/>
      <c r="U145" s="12"/>
      <c r="V145" s="226"/>
      <c r="W145" s="218"/>
      <c r="X145" s="213"/>
      <c r="Y145" s="212"/>
      <c r="Z145" s="212"/>
      <c r="AA145" s="211"/>
      <c r="AB145" s="211"/>
      <c r="AC145" s="211"/>
      <c r="AD145" s="204">
        <v>142</v>
      </c>
      <c r="AE145" s="205" t="s">
        <v>381</v>
      </c>
      <c r="AF145" s="204" t="s">
        <v>615</v>
      </c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  <c r="AR145" s="50"/>
      <c r="AS145" s="50"/>
    </row>
    <row r="146" spans="1:45" ht="12" customHeight="1" x14ac:dyDescent="0.25">
      <c r="A146" s="256"/>
      <c r="B146" s="204">
        <f>____IN_____!B157</f>
        <v>143</v>
      </c>
      <c r="C146" s="205" t="str">
        <f>____IN_____!C157</f>
        <v>cclose</v>
      </c>
      <c r="D146" s="204" t="str">
        <f>____IN_____!D157</f>
        <v>n15</v>
      </c>
      <c r="E146" s="207"/>
      <c r="F146" s="212">
        <v>143</v>
      </c>
      <c r="G146" s="215" t="s">
        <v>415</v>
      </c>
      <c r="H146" s="212" t="s">
        <v>530</v>
      </c>
      <c r="I146" s="216" t="str">
        <f>IF(Table4[[#This Row],[B]]=F145,1,"")</f>
        <v/>
      </c>
      <c r="J146" s="50"/>
      <c r="K146" s="253"/>
      <c r="L146" s="271"/>
      <c r="M146" s="261"/>
      <c r="N146" s="207"/>
      <c r="O146" s="207"/>
      <c r="P146" s="82"/>
      <c r="Q146" s="82"/>
      <c r="R146" s="253"/>
      <c r="S146" s="256"/>
      <c r="T146" s="256"/>
      <c r="U146" s="12"/>
      <c r="V146" s="226"/>
      <c r="W146" s="218"/>
      <c r="X146" s="213"/>
      <c r="Y146" s="212"/>
      <c r="Z146" s="212"/>
      <c r="AA146" s="211"/>
      <c r="AB146" s="211"/>
      <c r="AC146" s="211"/>
      <c r="AD146" s="204">
        <v>143</v>
      </c>
      <c r="AE146" s="205" t="s">
        <v>76</v>
      </c>
      <c r="AF146" s="204" t="s">
        <v>616</v>
      </c>
      <c r="AG146" s="50"/>
      <c r="AH146" s="50"/>
      <c r="AI146" s="50"/>
      <c r="AJ146" s="50"/>
      <c r="AK146" s="50"/>
      <c r="AL146" s="50"/>
      <c r="AM146" s="50"/>
      <c r="AN146" s="50"/>
      <c r="AO146" s="50"/>
      <c r="AP146" s="50"/>
      <c r="AQ146" s="50"/>
      <c r="AR146" s="50"/>
      <c r="AS146" s="50"/>
    </row>
    <row r="147" spans="1:45" ht="12" customHeight="1" x14ac:dyDescent="0.25">
      <c r="A147" s="256"/>
      <c r="B147" s="204">
        <f>____IN_____!B158</f>
        <v>144</v>
      </c>
      <c r="C147" s="205" t="str">
        <f>____IN_____!C158</f>
        <v>iprgcg</v>
      </c>
      <c r="D147" s="204" t="str">
        <f>____IN_____!D158</f>
        <v>n16</v>
      </c>
      <c r="E147" s="207"/>
      <c r="F147" s="212">
        <v>144</v>
      </c>
      <c r="G147" s="215" t="s">
        <v>263</v>
      </c>
      <c r="H147" s="212" t="s">
        <v>531</v>
      </c>
      <c r="I147" s="216" t="str">
        <f>IF(Table4[[#This Row],[B]]=F146,1,"")</f>
        <v/>
      </c>
      <c r="J147" s="50"/>
      <c r="K147" s="253"/>
      <c r="L147" s="271"/>
      <c r="M147" s="261"/>
      <c r="N147" s="207"/>
      <c r="O147" s="207"/>
      <c r="P147" s="82"/>
      <c r="Q147" s="82"/>
      <c r="R147" s="253"/>
      <c r="S147" s="256"/>
      <c r="T147" s="256"/>
      <c r="U147" s="12"/>
      <c r="V147" s="226"/>
      <c r="W147" s="218"/>
      <c r="X147" s="213"/>
      <c r="Y147" s="212"/>
      <c r="Z147" s="212"/>
      <c r="AA147" s="211"/>
      <c r="AB147" s="211"/>
      <c r="AC147" s="211"/>
      <c r="AD147" s="204">
        <v>144</v>
      </c>
      <c r="AE147" s="205" t="s">
        <v>382</v>
      </c>
      <c r="AF147" s="204" t="s">
        <v>617</v>
      </c>
      <c r="AG147" s="50"/>
      <c r="AH147" s="50"/>
      <c r="AI147" s="50"/>
      <c r="AJ147" s="50"/>
      <c r="AK147" s="50"/>
      <c r="AL147" s="50"/>
      <c r="AM147" s="50"/>
      <c r="AN147" s="50"/>
      <c r="AO147" s="50"/>
      <c r="AP147" s="50"/>
      <c r="AQ147" s="50"/>
      <c r="AR147" s="50"/>
      <c r="AS147" s="50"/>
    </row>
    <row r="148" spans="1:45" ht="12" customHeight="1" x14ac:dyDescent="0.25">
      <c r="A148" s="256"/>
      <c r="B148" s="204">
        <f>____IN_____!B159</f>
        <v>145</v>
      </c>
      <c r="C148" s="205" t="str">
        <f>____IN_____!C159</f>
        <v>icelltype_str</v>
      </c>
      <c r="D148" s="204" t="str">
        <f>____IN_____!D159</f>
        <v>n17</v>
      </c>
      <c r="E148" s="207"/>
      <c r="F148" s="212">
        <v>145</v>
      </c>
      <c r="G148" s="215" t="s">
        <v>876</v>
      </c>
      <c r="H148" s="212" t="s">
        <v>873</v>
      </c>
      <c r="I148" s="216" t="str">
        <f>IF(Table4[[#This Row],[B]]=F147,1,"")</f>
        <v/>
      </c>
      <c r="J148" s="50"/>
      <c r="K148" s="253"/>
      <c r="L148" s="271"/>
      <c r="M148" s="261"/>
      <c r="N148" s="207"/>
      <c r="O148" s="207"/>
      <c r="P148" s="82"/>
      <c r="Q148" s="82"/>
      <c r="R148" s="253"/>
      <c r="S148" s="256"/>
      <c r="T148" s="256"/>
      <c r="U148" s="12"/>
      <c r="V148" s="226"/>
      <c r="W148" s="218"/>
      <c r="X148" s="213"/>
      <c r="Y148" s="212"/>
      <c r="Z148" s="212"/>
      <c r="AA148" s="211"/>
      <c r="AB148" s="211"/>
      <c r="AC148" s="211"/>
      <c r="AD148" s="204">
        <v>145</v>
      </c>
      <c r="AE148" s="205" t="s">
        <v>384</v>
      </c>
      <c r="AF148" s="204" t="s">
        <v>618</v>
      </c>
      <c r="AG148" s="50"/>
      <c r="AH148" s="50"/>
      <c r="AI148" s="50"/>
      <c r="AJ148" s="50"/>
      <c r="AK148" s="50"/>
      <c r="AL148" s="50"/>
      <c r="AM148" s="50"/>
      <c r="AN148" s="50"/>
      <c r="AO148" s="50"/>
      <c r="AP148" s="50"/>
      <c r="AQ148" s="50"/>
      <c r="AR148" s="50"/>
      <c r="AS148" s="50"/>
    </row>
    <row r="149" spans="1:45" ht="12" customHeight="1" x14ac:dyDescent="0.25">
      <c r="A149" s="256"/>
      <c r="B149" s="204">
        <f>____IN_____!B160</f>
        <v>146</v>
      </c>
      <c r="C149" s="205" t="str">
        <f>____IN_____!C160</f>
        <v>tp</v>
      </c>
      <c r="D149" s="204" t="str">
        <f>____IN_____!D160</f>
        <v>T_2n</v>
      </c>
      <c r="E149" s="207"/>
      <c r="F149" s="212">
        <v>146</v>
      </c>
      <c r="G149" s="215" t="s">
        <v>421</v>
      </c>
      <c r="H149" s="212" t="s">
        <v>665</v>
      </c>
      <c r="I149" s="217" t="str">
        <f>IF(Table4[[#This Row],[B]]=F148,1,"")</f>
        <v/>
      </c>
      <c r="J149" s="50"/>
      <c r="K149" s="253"/>
      <c r="L149" s="271"/>
      <c r="M149" s="261"/>
      <c r="N149" s="207"/>
      <c r="O149" s="207"/>
      <c r="P149" s="82"/>
      <c r="Q149" s="82"/>
      <c r="R149" s="253"/>
      <c r="S149" s="256"/>
      <c r="T149" s="256"/>
      <c r="U149" s="12"/>
      <c r="V149" s="226"/>
      <c r="W149" s="218"/>
      <c r="X149" s="213"/>
      <c r="Y149" s="212"/>
      <c r="Z149" s="212"/>
      <c r="AA149" s="211"/>
      <c r="AB149" s="211"/>
      <c r="AC149" s="211"/>
      <c r="AD149" s="204">
        <v>146</v>
      </c>
      <c r="AE149" s="205" t="s">
        <v>413</v>
      </c>
      <c r="AF149" s="204" t="s">
        <v>529</v>
      </c>
      <c r="AG149" s="50"/>
      <c r="AH149" s="50"/>
      <c r="AI149" s="50"/>
      <c r="AJ149" s="50"/>
      <c r="AK149" s="50"/>
      <c r="AL149" s="50"/>
      <c r="AM149" s="50"/>
      <c r="AN149" s="50"/>
      <c r="AO149" s="50"/>
      <c r="AP149" s="50"/>
      <c r="AQ149" s="50"/>
      <c r="AR149" s="50"/>
      <c r="AS149" s="50"/>
    </row>
    <row r="150" spans="1:45" ht="12" customHeight="1" x14ac:dyDescent="0.25">
      <c r="A150" s="256"/>
      <c r="B150" s="204">
        <f>____IN_____!B161</f>
        <v>147</v>
      </c>
      <c r="C150" s="205" t="str">
        <f>____IN_____!C161</f>
        <v>bt</v>
      </c>
      <c r="D150" s="204" t="str">
        <f>____IN_____!D161</f>
        <v>B_2n</v>
      </c>
      <c r="E150" s="207"/>
      <c r="F150" s="212">
        <v>147</v>
      </c>
      <c r="G150" s="215" t="s">
        <v>422</v>
      </c>
      <c r="H150" s="212" t="s">
        <v>666</v>
      </c>
      <c r="I150" s="216" t="str">
        <f>IF(Table4[[#This Row],[B]]=F149,1,"")</f>
        <v/>
      </c>
      <c r="J150" s="50"/>
      <c r="K150" s="253"/>
      <c r="L150" s="271"/>
      <c r="M150" s="261"/>
      <c r="N150" s="207"/>
      <c r="O150" s="207"/>
      <c r="P150" s="82"/>
      <c r="Q150" s="82"/>
      <c r="R150" s="253"/>
      <c r="S150" s="256"/>
      <c r="T150" s="256"/>
      <c r="U150" s="12"/>
      <c r="V150" s="226"/>
      <c r="W150" s="218"/>
      <c r="X150" s="213"/>
      <c r="Y150" s="212"/>
      <c r="Z150" s="212"/>
      <c r="AA150" s="211"/>
      <c r="AB150" s="211"/>
      <c r="AC150" s="211"/>
      <c r="AD150" s="204">
        <v>147</v>
      </c>
      <c r="AE150" s="205" t="s">
        <v>415</v>
      </c>
      <c r="AF150" s="204" t="s">
        <v>530</v>
      </c>
      <c r="AG150" s="50"/>
      <c r="AH150" s="50"/>
      <c r="AI150" s="50"/>
      <c r="AJ150" s="50"/>
      <c r="AK150" s="50"/>
      <c r="AL150" s="50"/>
      <c r="AM150" s="50"/>
      <c r="AN150" s="50"/>
      <c r="AO150" s="50"/>
      <c r="AP150" s="50"/>
      <c r="AQ150" s="50"/>
      <c r="AR150" s="50"/>
      <c r="AS150" s="50"/>
    </row>
    <row r="151" spans="1:45" ht="12" customHeight="1" x14ac:dyDescent="0.25">
      <c r="A151" s="256"/>
      <c r="B151" s="204">
        <f>____IN_____!B162</f>
        <v>148</v>
      </c>
      <c r="C151" s="205" t="str">
        <f>____IN_____!C162</f>
        <v>idomain</v>
      </c>
      <c r="D151" s="204" t="str">
        <f>____IN_____!D162</f>
        <v>i_D</v>
      </c>
      <c r="E151" s="207"/>
      <c r="F151" s="212">
        <v>148</v>
      </c>
      <c r="G151" s="215" t="s">
        <v>423</v>
      </c>
      <c r="H151" s="212" t="s">
        <v>667</v>
      </c>
      <c r="I151" s="216" t="str">
        <f>IF(Table4[[#This Row],[B]]=F150,1,"")</f>
        <v/>
      </c>
      <c r="J151" s="50"/>
      <c r="K151" s="253"/>
      <c r="L151" s="271"/>
      <c r="M151" s="261"/>
      <c r="N151" s="207"/>
      <c r="O151" s="207"/>
      <c r="P151" s="82"/>
      <c r="Q151" s="82"/>
      <c r="R151" s="253"/>
      <c r="S151" s="256"/>
      <c r="T151" s="256"/>
      <c r="U151" s="12"/>
      <c r="V151" s="226"/>
      <c r="W151" s="218"/>
      <c r="X151" s="213"/>
      <c r="Y151" s="212"/>
      <c r="Z151" s="212"/>
      <c r="AA151" s="211"/>
      <c r="AB151" s="211"/>
      <c r="AC151" s="211"/>
      <c r="AD151" s="204">
        <v>148</v>
      </c>
      <c r="AE151" s="205" t="s">
        <v>263</v>
      </c>
      <c r="AF151" s="204" t="s">
        <v>531</v>
      </c>
      <c r="AG151" s="50"/>
      <c r="AH151" s="50"/>
      <c r="AI151" s="50"/>
      <c r="AJ151" s="50"/>
      <c r="AK151" s="50"/>
      <c r="AL151" s="50"/>
      <c r="AM151" s="50"/>
      <c r="AN151" s="50"/>
      <c r="AO151" s="50"/>
      <c r="AP151" s="50"/>
      <c r="AQ151" s="50"/>
      <c r="AR151" s="50"/>
      <c r="AS151" s="50"/>
    </row>
    <row r="152" spans="1:45" ht="12" customHeight="1" x14ac:dyDescent="0.25">
      <c r="A152" s="256"/>
      <c r="B152" s="204">
        <f>____IN_____!B163</f>
        <v>149</v>
      </c>
      <c r="C152" s="205" t="str">
        <f>____IN_____!C163</f>
        <v>Idomain_inner</v>
      </c>
      <c r="D152" s="204" t="str">
        <f>____IN_____!D163</f>
        <v>i_D_B</v>
      </c>
      <c r="E152" s="207"/>
      <c r="F152" s="212">
        <v>149</v>
      </c>
      <c r="G152" s="215" t="s">
        <v>424</v>
      </c>
      <c r="H152" s="212" t="s">
        <v>533</v>
      </c>
      <c r="I152" s="216" t="str">
        <f>IF(Table4[[#This Row],[B]]=F151,1,"")</f>
        <v/>
      </c>
      <c r="J152" s="50"/>
      <c r="K152" s="253"/>
      <c r="L152" s="271"/>
      <c r="M152" s="261"/>
      <c r="N152" s="207"/>
      <c r="O152" s="207"/>
      <c r="P152" s="82"/>
      <c r="Q152" s="82"/>
      <c r="R152" s="253"/>
      <c r="S152" s="256"/>
      <c r="T152" s="256"/>
      <c r="U152" s="12"/>
      <c r="V152" s="226"/>
      <c r="W152" s="218"/>
      <c r="X152" s="213"/>
      <c r="Y152" s="212"/>
      <c r="Z152" s="212"/>
      <c r="AA152" s="211"/>
      <c r="AB152" s="211"/>
      <c r="AC152" s="211"/>
      <c r="AD152" s="204">
        <v>149</v>
      </c>
      <c r="AE152" s="205" t="s">
        <v>876</v>
      </c>
      <c r="AF152" s="204" t="s">
        <v>873</v>
      </c>
      <c r="AG152" s="50"/>
      <c r="AH152" s="50"/>
      <c r="AI152" s="50"/>
      <c r="AJ152" s="50"/>
      <c r="AK152" s="50"/>
      <c r="AL152" s="50"/>
      <c r="AM152" s="50"/>
      <c r="AN152" s="50"/>
      <c r="AO152" s="50"/>
      <c r="AP152" s="50"/>
      <c r="AQ152" s="50"/>
      <c r="AR152" s="50"/>
      <c r="AS152" s="50"/>
    </row>
    <row r="153" spans="1:45" ht="12" customHeight="1" x14ac:dyDescent="0.25">
      <c r="A153" s="256"/>
      <c r="B153" s="204">
        <f>____IN_____!B164</f>
        <v>150</v>
      </c>
      <c r="C153" s="205" t="str">
        <f>____IN_____!C164</f>
        <v>newton</v>
      </c>
      <c r="D153" s="204" t="str">
        <f>____IN_____!D164</f>
        <v>g1</v>
      </c>
      <c r="E153" s="207"/>
      <c r="F153" s="212">
        <v>150</v>
      </c>
      <c r="G153" s="215" t="s">
        <v>425</v>
      </c>
      <c r="H153" s="212" t="s">
        <v>532</v>
      </c>
      <c r="I153" s="216" t="str">
        <f>IF(Table4[[#This Row],[B]]=F152,1,"")</f>
        <v/>
      </c>
      <c r="J153" s="50"/>
      <c r="K153" s="253"/>
      <c r="L153" s="271"/>
      <c r="M153" s="261"/>
      <c r="N153" s="207"/>
      <c r="O153" s="207"/>
      <c r="P153" s="82"/>
      <c r="Q153" s="82"/>
      <c r="R153" s="253"/>
      <c r="S153" s="256"/>
      <c r="T153" s="256"/>
      <c r="U153" s="12"/>
      <c r="V153" s="226"/>
      <c r="W153" s="218"/>
      <c r="X153" s="213"/>
      <c r="Y153" s="212"/>
      <c r="Z153" s="212"/>
      <c r="AA153" s="211"/>
      <c r="AB153" s="211"/>
      <c r="AC153" s="211"/>
      <c r="AD153" s="204">
        <v>150</v>
      </c>
      <c r="AE153" s="205" t="s">
        <v>421</v>
      </c>
      <c r="AF153" s="204" t="s">
        <v>665</v>
      </c>
      <c r="AG153" s="50"/>
      <c r="AH153" s="50"/>
      <c r="AI153" s="50"/>
      <c r="AJ153" s="50"/>
      <c r="AK153" s="50"/>
      <c r="AL153" s="50"/>
      <c r="AM153" s="50"/>
      <c r="AN153" s="50"/>
      <c r="AO153" s="50"/>
      <c r="AP153" s="50"/>
      <c r="AQ153" s="50"/>
      <c r="AR153" s="50"/>
      <c r="AS153" s="50"/>
    </row>
    <row r="154" spans="1:45" ht="12" customHeight="1" x14ac:dyDescent="0.25">
      <c r="A154" s="256"/>
      <c r="B154" s="204">
        <f>____IN_____!B165</f>
        <v>151</v>
      </c>
      <c r="C154" s="205" t="str">
        <f>____IN_____!C165</f>
        <v>rewet</v>
      </c>
      <c r="D154" s="204" t="str">
        <f>____IN_____!D165</f>
        <v>g2</v>
      </c>
      <c r="E154" s="207"/>
      <c r="F154" s="212">
        <v>151</v>
      </c>
      <c r="G154" s="215" t="s">
        <v>433</v>
      </c>
      <c r="H154" s="212" t="s">
        <v>528</v>
      </c>
      <c r="I154" s="216" t="str">
        <f>IF(Table4[[#This Row],[B]]=F153,1,"")</f>
        <v/>
      </c>
      <c r="J154" s="50"/>
      <c r="K154" s="253"/>
      <c r="L154" s="271"/>
      <c r="M154" s="261"/>
      <c r="N154" s="207"/>
      <c r="O154" s="207"/>
      <c r="P154" s="82"/>
      <c r="Q154" s="82"/>
      <c r="R154" s="253"/>
      <c r="S154" s="256"/>
      <c r="T154" s="256"/>
      <c r="U154" s="12"/>
      <c r="V154" s="226"/>
      <c r="W154" s="218"/>
      <c r="X154" s="213"/>
      <c r="Y154" s="212"/>
      <c r="Z154" s="212"/>
      <c r="AA154" s="211"/>
      <c r="AB154" s="211"/>
      <c r="AC154" s="211"/>
      <c r="AD154" s="204">
        <v>151</v>
      </c>
      <c r="AE154" s="205" t="s">
        <v>422</v>
      </c>
      <c r="AF154" s="204" t="s">
        <v>666</v>
      </c>
      <c r="AG154" s="50"/>
      <c r="AH154" s="50"/>
      <c r="AI154" s="50"/>
      <c r="AJ154" s="50"/>
      <c r="AK154" s="50"/>
      <c r="AL154" s="50"/>
      <c r="AM154" s="50"/>
      <c r="AN154" s="50"/>
      <c r="AO154" s="50"/>
      <c r="AP154" s="50"/>
      <c r="AQ154" s="50"/>
      <c r="AR154" s="50"/>
      <c r="AS154" s="50"/>
    </row>
    <row r="155" spans="1:45" ht="12" customHeight="1" x14ac:dyDescent="0.25">
      <c r="A155" s="256"/>
      <c r="B155" s="204">
        <f>____IN_____!B166</f>
        <v>152</v>
      </c>
      <c r="C155" s="205" t="str">
        <f>____IN_____!C166</f>
        <v>wetfct</v>
      </c>
      <c r="D155" s="204" t="str">
        <f>____IN_____!D166</f>
        <v>g3</v>
      </c>
      <c r="E155" s="207"/>
      <c r="F155" s="212">
        <v>152</v>
      </c>
      <c r="G155" s="215" t="s">
        <v>436</v>
      </c>
      <c r="H155" s="212" t="s">
        <v>445</v>
      </c>
      <c r="I155" s="216" t="str">
        <f>IF(Table4[[#This Row],[B]]=F154,1,"")</f>
        <v/>
      </c>
      <c r="J155" s="50"/>
      <c r="K155" s="253"/>
      <c r="L155" s="271"/>
      <c r="M155" s="261"/>
      <c r="N155" s="207"/>
      <c r="O155" s="207"/>
      <c r="P155" s="82"/>
      <c r="Q155" s="82"/>
      <c r="R155" s="253"/>
      <c r="S155" s="256"/>
      <c r="T155" s="256"/>
      <c r="U155" s="12"/>
      <c r="V155" s="226"/>
      <c r="W155" s="218"/>
      <c r="X155" s="213"/>
      <c r="Y155" s="212"/>
      <c r="Z155" s="212"/>
      <c r="AA155" s="211"/>
      <c r="AB155" s="211"/>
      <c r="AC155" s="211"/>
      <c r="AD155" s="204">
        <v>152</v>
      </c>
      <c r="AE155" s="205" t="s">
        <v>423</v>
      </c>
      <c r="AF155" s="204" t="s">
        <v>667</v>
      </c>
      <c r="AG155" s="50"/>
      <c r="AH155" s="50"/>
      <c r="AI155" s="50"/>
      <c r="AJ155" s="50"/>
      <c r="AK155" s="50"/>
      <c r="AL155" s="50"/>
      <c r="AM155" s="50"/>
      <c r="AN155" s="50"/>
      <c r="AO155" s="50"/>
      <c r="AP155" s="50"/>
      <c r="AQ155" s="50"/>
      <c r="AR155" s="50"/>
      <c r="AS155" s="50"/>
    </row>
    <row r="156" spans="1:45" ht="12" customHeight="1" x14ac:dyDescent="0.25">
      <c r="A156" s="256"/>
      <c r="B156" s="204">
        <f>____IN_____!B167</f>
        <v>153</v>
      </c>
      <c r="C156" s="205" t="str">
        <f>____IN_____!C167</f>
        <v>iwetit</v>
      </c>
      <c r="D156" s="204" t="str">
        <f>____IN_____!D167</f>
        <v>i_Wa</v>
      </c>
      <c r="E156" s="207"/>
      <c r="F156" s="212">
        <v>153</v>
      </c>
      <c r="G156" s="215" t="s">
        <v>437</v>
      </c>
      <c r="H156" s="212" t="s">
        <v>447</v>
      </c>
      <c r="I156" s="216" t="str">
        <f>IF(Table4[[#This Row],[B]]=F155,1,"")</f>
        <v/>
      </c>
      <c r="J156" s="50"/>
      <c r="K156" s="253"/>
      <c r="L156" s="271"/>
      <c r="M156" s="261"/>
      <c r="N156" s="207"/>
      <c r="O156" s="207"/>
      <c r="P156" s="82"/>
      <c r="Q156" s="82"/>
      <c r="R156" s="253"/>
      <c r="S156" s="256"/>
      <c r="T156" s="256"/>
      <c r="U156" s="12"/>
      <c r="V156" s="226"/>
      <c r="W156" s="218"/>
      <c r="X156" s="213"/>
      <c r="Y156" s="212"/>
      <c r="Z156" s="212"/>
      <c r="AA156" s="211"/>
      <c r="AB156" s="211"/>
      <c r="AC156" s="211"/>
      <c r="AD156" s="204">
        <v>153</v>
      </c>
      <c r="AE156" s="205" t="s">
        <v>424</v>
      </c>
      <c r="AF156" s="204" t="s">
        <v>533</v>
      </c>
      <c r="AG156" s="50"/>
      <c r="AH156" s="50"/>
      <c r="AI156" s="50"/>
      <c r="AJ156" s="50"/>
      <c r="AK156" s="50"/>
      <c r="AL156" s="50"/>
      <c r="AM156" s="50"/>
      <c r="AN156" s="50"/>
      <c r="AO156" s="50"/>
      <c r="AP156" s="50"/>
      <c r="AQ156" s="50"/>
      <c r="AR156" s="50"/>
      <c r="AS156" s="50"/>
    </row>
    <row r="157" spans="1:45" ht="12" customHeight="1" x14ac:dyDescent="0.25">
      <c r="A157" s="256"/>
      <c r="B157" s="204">
        <f>____IN_____!B168</f>
        <v>154</v>
      </c>
      <c r="C157" s="205" t="str">
        <f>____IN_____!C168</f>
        <v>ihdwet</v>
      </c>
      <c r="D157" s="204" t="str">
        <f>____IN_____!D168</f>
        <v>i_Wb</v>
      </c>
      <c r="E157" s="207"/>
      <c r="F157" s="212">
        <v>154</v>
      </c>
      <c r="G157" s="215" t="s">
        <v>438</v>
      </c>
      <c r="H157" s="212" t="s">
        <v>446</v>
      </c>
      <c r="I157" s="217" t="str">
        <f>IF(Table4[[#This Row],[B]]=F156,1,"")</f>
        <v/>
      </c>
      <c r="J157" s="50"/>
      <c r="K157" s="253"/>
      <c r="L157" s="271"/>
      <c r="M157" s="261"/>
      <c r="N157" s="207"/>
      <c r="O157" s="207"/>
      <c r="P157" s="82"/>
      <c r="Q157" s="82"/>
      <c r="R157" s="253"/>
      <c r="S157" s="256"/>
      <c r="T157" s="256"/>
      <c r="U157" s="12"/>
      <c r="V157" s="226"/>
      <c r="W157" s="218"/>
      <c r="X157" s="213"/>
      <c r="Y157" s="212"/>
      <c r="Z157" s="212"/>
      <c r="AA157" s="211"/>
      <c r="AB157" s="211"/>
      <c r="AC157" s="211"/>
      <c r="AD157" s="204">
        <v>154</v>
      </c>
      <c r="AE157" s="205" t="s">
        <v>425</v>
      </c>
      <c r="AF157" s="204" t="s">
        <v>532</v>
      </c>
      <c r="AG157" s="50"/>
      <c r="AH157" s="50"/>
      <c r="AI157" s="50"/>
      <c r="AJ157" s="50"/>
      <c r="AK157" s="50"/>
      <c r="AL157" s="50"/>
      <c r="AM157" s="50"/>
      <c r="AN157" s="50"/>
      <c r="AO157" s="50"/>
      <c r="AP157" s="50"/>
      <c r="AQ157" s="50"/>
      <c r="AR157" s="50"/>
      <c r="AS157" s="50"/>
    </row>
    <row r="158" spans="1:45" ht="12" customHeight="1" x14ac:dyDescent="0.25">
      <c r="A158" s="256"/>
      <c r="B158" s="204">
        <f>____IN_____!B169</f>
        <v>155</v>
      </c>
      <c r="C158" s="205" t="str">
        <f>____IN_____!C169</f>
        <v>ext_depth</v>
      </c>
      <c r="D158" s="204" t="str">
        <f>____IN_____!D169</f>
        <v>et_D</v>
      </c>
      <c r="E158" s="207"/>
      <c r="F158" s="212">
        <v>155</v>
      </c>
      <c r="G158" s="215" t="s">
        <v>439</v>
      </c>
      <c r="H158" s="212" t="s">
        <v>448</v>
      </c>
      <c r="I158" s="217" t="str">
        <f>IF(Table4[[#This Row],[B]]=F157,1,"")</f>
        <v/>
      </c>
      <c r="J158" s="50"/>
      <c r="K158" s="253"/>
      <c r="L158" s="271"/>
      <c r="M158" s="261"/>
      <c r="N158" s="207"/>
      <c r="O158" s="207"/>
      <c r="P158" s="82"/>
      <c r="Q158" s="82"/>
      <c r="R158" s="253"/>
      <c r="S158" s="256"/>
      <c r="T158" s="256"/>
      <c r="U158" s="12"/>
      <c r="V158" s="226"/>
      <c r="W158" s="218"/>
      <c r="X158" s="213"/>
      <c r="Y158" s="212"/>
      <c r="Z158" s="212"/>
      <c r="AA158" s="211"/>
      <c r="AB158" s="211"/>
      <c r="AC158" s="211"/>
      <c r="AD158" s="204">
        <v>155</v>
      </c>
      <c r="AE158" s="205" t="s">
        <v>433</v>
      </c>
      <c r="AF158" s="204" t="s">
        <v>528</v>
      </c>
      <c r="AG158" s="50"/>
      <c r="AH158" s="50"/>
      <c r="AI158" s="50"/>
      <c r="AJ158" s="50"/>
      <c r="AK158" s="50"/>
      <c r="AL158" s="50"/>
      <c r="AM158" s="50"/>
      <c r="AN158" s="50"/>
      <c r="AO158" s="50"/>
      <c r="AP158" s="50"/>
      <c r="AQ158" s="50"/>
      <c r="AR158" s="50"/>
      <c r="AS158" s="50"/>
    </row>
    <row r="159" spans="1:45" ht="12" customHeight="1" x14ac:dyDescent="0.25">
      <c r="A159" s="256"/>
      <c r="B159" s="204">
        <f>____IN_____!B170</f>
        <v>156</v>
      </c>
      <c r="C159" s="205" t="str">
        <f>____IN_____!C170</f>
        <v>nreaches</v>
      </c>
      <c r="D159" s="204" t="str">
        <f>____IN_____!D170</f>
        <v>sfr_01</v>
      </c>
      <c r="E159" s="207"/>
      <c r="F159" s="212">
        <v>156</v>
      </c>
      <c r="G159" s="215" t="s">
        <v>440</v>
      </c>
      <c r="H159" s="212" t="s">
        <v>449</v>
      </c>
      <c r="I159" s="217" t="str">
        <f>IF(Table4[[#This Row],[B]]=F158,1,"")</f>
        <v/>
      </c>
      <c r="J159" s="50"/>
      <c r="K159" s="253"/>
      <c r="L159" s="271"/>
      <c r="M159" s="261"/>
      <c r="N159" s="207"/>
      <c r="O159" s="207"/>
      <c r="P159" s="82"/>
      <c r="Q159" s="82"/>
      <c r="R159" s="253"/>
      <c r="S159" s="256"/>
      <c r="T159" s="256"/>
      <c r="U159" s="12"/>
      <c r="V159" s="226"/>
      <c r="W159" s="218"/>
      <c r="X159" s="213"/>
      <c r="Y159" s="212"/>
      <c r="Z159" s="212"/>
      <c r="AA159" s="211"/>
      <c r="AB159" s="211"/>
      <c r="AC159" s="211"/>
      <c r="AD159" s="204">
        <v>156</v>
      </c>
      <c r="AE159" s="205" t="s">
        <v>436</v>
      </c>
      <c r="AF159" s="204" t="s">
        <v>445</v>
      </c>
      <c r="AG159" s="50"/>
      <c r="AH159" s="50"/>
      <c r="AI159" s="50"/>
      <c r="AJ159" s="50"/>
      <c r="AK159" s="50"/>
      <c r="AL159" s="50"/>
      <c r="AM159" s="50"/>
      <c r="AN159" s="50"/>
      <c r="AO159" s="50"/>
      <c r="AP159" s="50"/>
      <c r="AQ159" s="50"/>
      <c r="AR159" s="50"/>
      <c r="AS159" s="50"/>
    </row>
    <row r="160" spans="1:45" ht="12" customHeight="1" x14ac:dyDescent="0.25">
      <c r="A160" s="256"/>
      <c r="B160" s="204">
        <f>____IN_____!B171</f>
        <v>157</v>
      </c>
      <c r="C160" s="205" t="str">
        <f>____IN_____!C171</f>
        <v>slope</v>
      </c>
      <c r="D160" s="204" t="str">
        <f>____IN_____!D171</f>
        <v>sfr_02</v>
      </c>
      <c r="E160" s="207"/>
      <c r="F160" s="212">
        <v>157</v>
      </c>
      <c r="G160" s="215" t="s">
        <v>441</v>
      </c>
      <c r="H160" s="212" t="s">
        <v>450</v>
      </c>
      <c r="I160" s="217" t="str">
        <f>IF(Table4[[#This Row],[B]]=F159,1,"")</f>
        <v/>
      </c>
      <c r="J160" s="50"/>
      <c r="K160" s="253"/>
      <c r="L160" s="271"/>
      <c r="M160" s="261"/>
      <c r="N160" s="207"/>
      <c r="O160" s="207"/>
      <c r="P160" s="82"/>
      <c r="Q160" s="82"/>
      <c r="R160" s="253"/>
      <c r="S160" s="256"/>
      <c r="T160" s="256"/>
      <c r="U160" s="12"/>
      <c r="V160" s="226"/>
      <c r="W160" s="218"/>
      <c r="X160" s="213"/>
      <c r="Y160" s="212"/>
      <c r="Z160" s="212"/>
      <c r="AA160" s="211"/>
      <c r="AB160" s="211"/>
      <c r="AC160" s="211"/>
      <c r="AD160" s="204">
        <v>157</v>
      </c>
      <c r="AE160" s="205" t="s">
        <v>437</v>
      </c>
      <c r="AF160" s="204" t="s">
        <v>447</v>
      </c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  <c r="AR160" s="50"/>
      <c r="AS160" s="50"/>
    </row>
    <row r="161" spans="1:45" ht="12" customHeight="1" x14ac:dyDescent="0.25">
      <c r="A161" s="256"/>
      <c r="B161" s="204">
        <f>____IN_____!B172</f>
        <v>158</v>
      </c>
      <c r="C161" s="205" t="str">
        <f>____IN_____!C172</f>
        <v>roughness</v>
      </c>
      <c r="D161" s="204" t="str">
        <f>____IN_____!D172</f>
        <v>sfr_03</v>
      </c>
      <c r="E161" s="207"/>
      <c r="F161" s="212">
        <v>158</v>
      </c>
      <c r="G161" s="215" t="s">
        <v>442</v>
      </c>
      <c r="H161" s="212" t="s">
        <v>451</v>
      </c>
      <c r="I161" s="217" t="str">
        <f>IF(Table4[[#This Row],[B]]=F160,1,"")</f>
        <v/>
      </c>
      <c r="J161" s="50"/>
      <c r="K161" s="253"/>
      <c r="L161" s="271"/>
      <c r="M161" s="261"/>
      <c r="N161" s="207"/>
      <c r="O161" s="207"/>
      <c r="P161" s="82"/>
      <c r="Q161" s="82"/>
      <c r="R161" s="253"/>
      <c r="S161" s="256"/>
      <c r="T161" s="256"/>
      <c r="U161" s="12"/>
      <c r="V161" s="226"/>
      <c r="W161" s="218"/>
      <c r="X161" s="213"/>
      <c r="Y161" s="212"/>
      <c r="Z161" s="212"/>
      <c r="AA161" s="211"/>
      <c r="AB161" s="211"/>
      <c r="AC161" s="211"/>
      <c r="AD161" s="204">
        <v>158</v>
      </c>
      <c r="AE161" s="205" t="s">
        <v>438</v>
      </c>
      <c r="AF161" s="204" t="s">
        <v>446</v>
      </c>
      <c r="AG161" s="50"/>
      <c r="AH161" s="50"/>
      <c r="AI161" s="50"/>
      <c r="AJ161" s="50"/>
      <c r="AK161" s="50"/>
      <c r="AL161" s="50"/>
      <c r="AM161" s="50"/>
      <c r="AN161" s="50"/>
      <c r="AO161" s="50"/>
      <c r="AP161" s="50"/>
      <c r="AQ161" s="50"/>
      <c r="AR161" s="50"/>
      <c r="AS161" s="50"/>
    </row>
    <row r="162" spans="1:45" ht="12" customHeight="1" x14ac:dyDescent="0.25">
      <c r="A162" s="256"/>
      <c r="B162" s="204">
        <f>____IN_____!B173</f>
        <v>159</v>
      </c>
      <c r="C162" s="205" t="str">
        <f>____IN_____!C173</f>
        <v>q_base</v>
      </c>
      <c r="D162" s="204" t="str">
        <f>____IN_____!D173</f>
        <v>sfr_04</v>
      </c>
      <c r="E162" s="207"/>
      <c r="F162" s="212">
        <v>159</v>
      </c>
      <c r="G162" s="215" t="s">
        <v>443</v>
      </c>
      <c r="H162" s="212" t="s">
        <v>452</v>
      </c>
      <c r="I162" s="217" t="str">
        <f>IF(Table4[[#This Row],[B]]=F161,1,"")</f>
        <v/>
      </c>
      <c r="J162" s="50"/>
      <c r="K162" s="253"/>
      <c r="L162" s="271"/>
      <c r="M162" s="261"/>
      <c r="N162" s="207"/>
      <c r="O162" s="207"/>
      <c r="P162" s="82"/>
      <c r="Q162" s="82"/>
      <c r="R162" s="253"/>
      <c r="S162" s="256"/>
      <c r="T162" s="256"/>
      <c r="U162" s="12"/>
      <c r="V162" s="226"/>
      <c r="W162" s="218"/>
      <c r="X162" s="213"/>
      <c r="Y162" s="212"/>
      <c r="Z162" s="212"/>
      <c r="AA162" s="211"/>
      <c r="AB162" s="211"/>
      <c r="AC162" s="211"/>
      <c r="AD162" s="204">
        <v>159</v>
      </c>
      <c r="AE162" s="205" t="s">
        <v>439</v>
      </c>
      <c r="AF162" s="204" t="s">
        <v>448</v>
      </c>
      <c r="AG162" s="50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  <c r="AR162" s="50"/>
      <c r="AS162" s="50"/>
    </row>
    <row r="163" spans="1:45" ht="12" customHeight="1" x14ac:dyDescent="0.25">
      <c r="A163" s="256"/>
      <c r="B163" s="204">
        <f>____IN_____!B174</f>
        <v>160</v>
      </c>
      <c r="C163" s="205" t="str">
        <f>____IN_____!C174</f>
        <v>q_amplitude</v>
      </c>
      <c r="D163" s="204" t="str">
        <f>____IN_____!D174</f>
        <v>sfr_05</v>
      </c>
      <c r="E163" s="207"/>
      <c r="F163" s="212">
        <v>160</v>
      </c>
      <c r="G163" s="215" t="s">
        <v>444</v>
      </c>
      <c r="H163" s="212" t="s">
        <v>453</v>
      </c>
      <c r="I163" s="216" t="str">
        <f>IF(Table4[[#This Row],[B]]=F162,1,"")</f>
        <v/>
      </c>
      <c r="J163" s="50"/>
      <c r="K163" s="253"/>
      <c r="L163" s="271"/>
      <c r="M163" s="261"/>
      <c r="N163" s="207"/>
      <c r="O163" s="207"/>
      <c r="P163" s="82"/>
      <c r="Q163" s="82"/>
      <c r="R163" s="253"/>
      <c r="S163" s="256"/>
      <c r="T163" s="256"/>
      <c r="U163" s="12"/>
      <c r="V163" s="226"/>
      <c r="W163" s="218"/>
      <c r="X163" s="213"/>
      <c r="Y163" s="212"/>
      <c r="Z163" s="212"/>
      <c r="AA163" s="211"/>
      <c r="AB163" s="211"/>
      <c r="AC163" s="211"/>
      <c r="AD163" s="204">
        <v>160</v>
      </c>
      <c r="AE163" s="205" t="s">
        <v>440</v>
      </c>
      <c r="AF163" s="204" t="s">
        <v>449</v>
      </c>
      <c r="AG163" s="50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  <c r="AR163" s="50"/>
      <c r="AS163" s="50"/>
    </row>
    <row r="164" spans="1:45" ht="12" customHeight="1" x14ac:dyDescent="0.25">
      <c r="A164" s="256"/>
      <c r="B164" s="204">
        <f>____IN_____!B175</f>
        <v>161</v>
      </c>
      <c r="C164" s="205" t="str">
        <f>____IN_____!C175</f>
        <v>lambda1</v>
      </c>
      <c r="D164" s="204" t="str">
        <f>____IN_____!D175</f>
        <v>sfr_06</v>
      </c>
      <c r="E164" s="207"/>
      <c r="F164" s="212">
        <v>161</v>
      </c>
      <c r="G164" s="215" t="s">
        <v>459</v>
      </c>
      <c r="H164" s="212" t="s">
        <v>548</v>
      </c>
      <c r="I164" s="217" t="str">
        <f>IF(Table4[[#This Row],[B]]=F163,1,"")</f>
        <v/>
      </c>
      <c r="J164" s="50"/>
      <c r="K164" s="253"/>
      <c r="L164" s="271"/>
      <c r="M164" s="261"/>
      <c r="N164" s="207"/>
      <c r="O164" s="207"/>
      <c r="P164" s="82"/>
      <c r="Q164" s="82"/>
      <c r="R164" s="253"/>
      <c r="S164" s="256"/>
      <c r="T164" s="256"/>
      <c r="U164" s="12"/>
      <c r="V164" s="226"/>
      <c r="W164" s="218"/>
      <c r="X164" s="213"/>
      <c r="Y164" s="212"/>
      <c r="Z164" s="212"/>
      <c r="AA164" s="211"/>
      <c r="AB164" s="211"/>
      <c r="AC164" s="211"/>
      <c r="AD164" s="204">
        <v>161</v>
      </c>
      <c r="AE164" s="205" t="s">
        <v>441</v>
      </c>
      <c r="AF164" s="204" t="s">
        <v>450</v>
      </c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  <c r="AR164" s="50"/>
      <c r="AS164" s="50"/>
    </row>
    <row r="165" spans="1:45" ht="12" customHeight="1" x14ac:dyDescent="0.25">
      <c r="A165" s="256"/>
      <c r="B165" s="204">
        <f>____IN_____!B176</f>
        <v>162</v>
      </c>
      <c r="C165" s="205" t="str">
        <f>____IN_____!C176</f>
        <v>lambda2</v>
      </c>
      <c r="D165" s="204" t="str">
        <f>____IN_____!D176</f>
        <v>sfr_07</v>
      </c>
      <c r="E165" s="207"/>
      <c r="F165" s="212">
        <v>162</v>
      </c>
      <c r="G165" s="215" t="s">
        <v>460</v>
      </c>
      <c r="H165" s="212" t="s">
        <v>548</v>
      </c>
      <c r="I165" s="217" t="str">
        <f>IF(Table4[[#This Row],[B]]=F164,1,"")</f>
        <v/>
      </c>
      <c r="J165" s="50"/>
      <c r="K165" s="253"/>
      <c r="L165" s="271"/>
      <c r="M165" s="261"/>
      <c r="N165" s="207"/>
      <c r="O165" s="207"/>
      <c r="P165" s="82"/>
      <c r="Q165" s="82"/>
      <c r="R165" s="253"/>
      <c r="S165" s="256"/>
      <c r="T165" s="256"/>
      <c r="U165" s="12"/>
      <c r="V165" s="226"/>
      <c r="W165" s="218"/>
      <c r="X165" s="213"/>
      <c r="Y165" s="212"/>
      <c r="Z165" s="212"/>
      <c r="AA165" s="211"/>
      <c r="AB165" s="211"/>
      <c r="AC165" s="211"/>
      <c r="AD165" s="204">
        <v>162</v>
      </c>
      <c r="AE165" s="205" t="s">
        <v>442</v>
      </c>
      <c r="AF165" s="204" t="s">
        <v>451</v>
      </c>
      <c r="AG165" s="50"/>
      <c r="AH165" s="50"/>
      <c r="AI165" s="50"/>
      <c r="AJ165" s="50"/>
      <c r="AK165" s="50"/>
      <c r="AL165" s="50"/>
      <c r="AM165" s="50"/>
      <c r="AN165" s="50"/>
      <c r="AO165" s="50"/>
      <c r="AP165" s="50"/>
      <c r="AQ165" s="50"/>
      <c r="AR165" s="50"/>
      <c r="AS165" s="50"/>
    </row>
    <row r="166" spans="1:45" ht="12" customHeight="1" x14ac:dyDescent="0.25">
      <c r="A166" s="256"/>
      <c r="B166" s="204">
        <f>____IN_____!B177</f>
        <v>163</v>
      </c>
      <c r="C166" s="205" t="str">
        <f>____IN_____!C177</f>
        <v>Gamma</v>
      </c>
      <c r="D166" s="204" t="str">
        <f>____IN_____!D177</f>
        <v>sfr_08</v>
      </c>
      <c r="E166" s="207"/>
      <c r="F166" s="212">
        <v>163</v>
      </c>
      <c r="G166" s="215" t="s">
        <v>461</v>
      </c>
      <c r="H166" s="212" t="s">
        <v>548</v>
      </c>
      <c r="I166" s="216" t="str">
        <f>IF(Table4[[#This Row],[B]]=F165,1,"")</f>
        <v/>
      </c>
      <c r="J166" s="50"/>
      <c r="K166" s="253"/>
      <c r="L166" s="271"/>
      <c r="M166" s="261"/>
      <c r="N166" s="207"/>
      <c r="O166" s="207"/>
      <c r="P166" s="82"/>
      <c r="Q166" s="82"/>
      <c r="R166" s="253"/>
      <c r="S166" s="256"/>
      <c r="T166" s="256"/>
      <c r="U166" s="12"/>
      <c r="V166" s="226"/>
      <c r="W166" s="218"/>
      <c r="X166" s="213"/>
      <c r="Y166" s="212"/>
      <c r="Z166" s="212"/>
      <c r="AA166" s="211"/>
      <c r="AB166" s="211"/>
      <c r="AC166" s="211"/>
      <c r="AD166" s="204">
        <v>163</v>
      </c>
      <c r="AE166" s="205" t="s">
        <v>443</v>
      </c>
      <c r="AF166" s="204" t="s">
        <v>452</v>
      </c>
      <c r="AG166" s="50"/>
      <c r="AH166" s="50"/>
      <c r="AI166" s="50"/>
      <c r="AJ166" s="50"/>
      <c r="AK166" s="50"/>
      <c r="AL166" s="50"/>
      <c r="AM166" s="50"/>
      <c r="AN166" s="50"/>
      <c r="AO166" s="50"/>
      <c r="AP166" s="50"/>
      <c r="AQ166" s="50"/>
      <c r="AR166" s="50"/>
      <c r="AS166" s="50"/>
    </row>
    <row r="167" spans="1:45" ht="12" customHeight="1" x14ac:dyDescent="0.25">
      <c r="A167" s="256"/>
      <c r="B167" s="204">
        <f>____IN_____!B178</f>
        <v>164</v>
      </c>
      <c r="C167" s="205" t="str">
        <f>____IN_____!C178</f>
        <v>fr</v>
      </c>
      <c r="D167" s="204" t="str">
        <f>____IN_____!D178</f>
        <v>sfr_09</v>
      </c>
      <c r="E167" s="207"/>
      <c r="F167" s="212">
        <v>164</v>
      </c>
      <c r="G167" s="215" t="s">
        <v>462</v>
      </c>
      <c r="H167" s="212" t="s">
        <v>548</v>
      </c>
      <c r="I167" s="217" t="str">
        <f>IF(Table4[[#This Row],[B]]=F166,1,"")</f>
        <v/>
      </c>
      <c r="J167" s="50"/>
      <c r="K167" s="253"/>
      <c r="L167" s="271"/>
      <c r="M167" s="261"/>
      <c r="N167" s="207"/>
      <c r="O167" s="207"/>
      <c r="P167" s="82"/>
      <c r="Q167" s="82"/>
      <c r="R167" s="253"/>
      <c r="S167" s="256"/>
      <c r="T167" s="256"/>
      <c r="U167" s="12"/>
      <c r="V167" s="226"/>
      <c r="W167" s="218"/>
      <c r="X167" s="213"/>
      <c r="Y167" s="212"/>
      <c r="Z167" s="212"/>
      <c r="AA167" s="211"/>
      <c r="AB167" s="211"/>
      <c r="AC167" s="211"/>
      <c r="AD167" s="204">
        <v>164</v>
      </c>
      <c r="AE167" s="205" t="s">
        <v>444</v>
      </c>
      <c r="AF167" s="204" t="s">
        <v>453</v>
      </c>
      <c r="AG167" s="50"/>
      <c r="AH167" s="50"/>
      <c r="AI167" s="50"/>
      <c r="AJ167" s="50"/>
      <c r="AK167" s="50"/>
      <c r="AL167" s="50"/>
      <c r="AM167" s="50"/>
      <c r="AN167" s="50"/>
      <c r="AO167" s="50"/>
      <c r="AP167" s="50"/>
      <c r="AQ167" s="50"/>
      <c r="AR167" s="50"/>
      <c r="AS167" s="50"/>
    </row>
    <row r="168" spans="1:45" ht="12" customHeight="1" x14ac:dyDescent="0.25">
      <c r="A168" s="256"/>
      <c r="B168" s="204">
        <f>____IN_____!B179</f>
        <v>165</v>
      </c>
      <c r="C168" s="205" t="str">
        <f>____IN_____!C179</f>
        <v>ss11</v>
      </c>
      <c r="D168" s="204" t="str">
        <f>____IN_____!D179</f>
        <v>sto</v>
      </c>
      <c r="E168" s="207"/>
      <c r="F168" s="212">
        <v>165</v>
      </c>
      <c r="G168" s="215" t="s">
        <v>463</v>
      </c>
      <c r="H168" s="212" t="s">
        <v>548</v>
      </c>
      <c r="I168" s="216" t="str">
        <f>IF(Table4[[#This Row],[B]]=F167,1,"")</f>
        <v/>
      </c>
      <c r="J168" s="50"/>
      <c r="K168" s="253"/>
      <c r="L168" s="271"/>
      <c r="M168" s="261"/>
      <c r="N168" s="207"/>
      <c r="O168" s="207"/>
      <c r="P168" s="82"/>
      <c r="Q168" s="82"/>
      <c r="R168" s="253"/>
      <c r="S168" s="256"/>
      <c r="T168" s="256"/>
      <c r="U168" s="12"/>
      <c r="V168" s="226"/>
      <c r="W168" s="218"/>
      <c r="X168" s="213"/>
      <c r="Y168" s="212"/>
      <c r="Z168" s="212"/>
      <c r="AA168" s="211"/>
      <c r="AB168" s="211"/>
      <c r="AC168" s="211"/>
      <c r="AD168" s="204">
        <v>165</v>
      </c>
      <c r="AE168" s="205" t="s">
        <v>459</v>
      </c>
      <c r="AF168" s="204" t="s">
        <v>548</v>
      </c>
      <c r="AG168" s="50"/>
      <c r="AH168" s="50"/>
      <c r="AI168" s="50"/>
      <c r="AJ168" s="50"/>
      <c r="AK168" s="50"/>
      <c r="AL168" s="50"/>
      <c r="AM168" s="50"/>
      <c r="AN168" s="50"/>
      <c r="AO168" s="50"/>
      <c r="AP168" s="50"/>
      <c r="AQ168" s="50"/>
      <c r="AR168" s="50"/>
      <c r="AS168" s="50"/>
    </row>
    <row r="169" spans="1:45" ht="12" customHeight="1" x14ac:dyDescent="0.25">
      <c r="A169" s="256"/>
      <c r="B169" s="204">
        <f>____IN_____!B180</f>
        <v>166</v>
      </c>
      <c r="C169" s="205" t="str">
        <f>____IN_____!C180</f>
        <v>ss12</v>
      </c>
      <c r="D169" s="204" t="str">
        <f>____IN_____!D180</f>
        <v>sto</v>
      </c>
      <c r="E169" s="207"/>
      <c r="F169" s="212">
        <v>166</v>
      </c>
      <c r="G169" s="215" t="s">
        <v>464</v>
      </c>
      <c r="H169" s="212" t="s">
        <v>548</v>
      </c>
      <c r="I169" s="217" t="str">
        <f>IF(Table4[[#This Row],[B]]=F168,1,"")</f>
        <v/>
      </c>
      <c r="J169" s="50"/>
      <c r="K169" s="253"/>
      <c r="L169" s="271"/>
      <c r="M169" s="261"/>
      <c r="N169" s="207"/>
      <c r="O169" s="207"/>
      <c r="P169" s="82"/>
      <c r="Q169" s="82"/>
      <c r="R169" s="253"/>
      <c r="S169" s="256"/>
      <c r="T169" s="256"/>
      <c r="U169" s="12"/>
      <c r="V169" s="226"/>
      <c r="W169" s="218"/>
      <c r="X169" s="213"/>
      <c r="Y169" s="212"/>
      <c r="Z169" s="212"/>
      <c r="AA169" s="211"/>
      <c r="AB169" s="211"/>
      <c r="AC169" s="211"/>
      <c r="AD169" s="204">
        <v>166</v>
      </c>
      <c r="AE169" s="205" t="s">
        <v>460</v>
      </c>
      <c r="AF169" s="204" t="s">
        <v>548</v>
      </c>
      <c r="AG169" s="50"/>
      <c r="AH169" s="50"/>
      <c r="AI169" s="50"/>
      <c r="AJ169" s="50"/>
      <c r="AK169" s="50"/>
      <c r="AL169" s="50"/>
      <c r="AM169" s="50"/>
      <c r="AN169" s="50"/>
      <c r="AO169" s="50"/>
      <c r="AP169" s="50"/>
      <c r="AQ169" s="50"/>
      <c r="AR169" s="50"/>
      <c r="AS169" s="50"/>
    </row>
    <row r="170" spans="1:45" ht="12" customHeight="1" x14ac:dyDescent="0.25">
      <c r="A170" s="256"/>
      <c r="B170" s="204">
        <f>____IN_____!B181</f>
        <v>167</v>
      </c>
      <c r="C170" s="205" t="str">
        <f>____IN_____!C181</f>
        <v>ss13</v>
      </c>
      <c r="D170" s="204" t="str">
        <f>____IN_____!D181</f>
        <v>sto</v>
      </c>
      <c r="E170" s="207"/>
      <c r="F170" s="212">
        <v>167</v>
      </c>
      <c r="G170" s="215" t="s">
        <v>465</v>
      </c>
      <c r="H170" s="212" t="s">
        <v>548</v>
      </c>
      <c r="I170" s="216" t="str">
        <f>IF(Table4[[#This Row],[B]]=F169,1,"")</f>
        <v/>
      </c>
      <c r="J170" s="50"/>
      <c r="K170" s="253"/>
      <c r="L170" s="271"/>
      <c r="M170" s="261"/>
      <c r="N170" s="207"/>
      <c r="O170" s="207"/>
      <c r="P170" s="82"/>
      <c r="Q170" s="82"/>
      <c r="R170" s="253"/>
      <c r="S170" s="256"/>
      <c r="T170" s="256"/>
      <c r="U170" s="12"/>
      <c r="V170" s="226"/>
      <c r="W170" s="218"/>
      <c r="X170" s="213"/>
      <c r="Y170" s="212"/>
      <c r="Z170" s="212"/>
      <c r="AA170" s="211"/>
      <c r="AB170" s="211"/>
      <c r="AC170" s="211"/>
      <c r="AD170" s="204">
        <v>167</v>
      </c>
      <c r="AE170" s="205" t="s">
        <v>461</v>
      </c>
      <c r="AF170" s="204" t="s">
        <v>548</v>
      </c>
      <c r="AG170" s="50"/>
      <c r="AH170" s="50"/>
      <c r="AI170" s="50"/>
      <c r="AJ170" s="50"/>
      <c r="AK170" s="50"/>
      <c r="AL170" s="50"/>
      <c r="AM170" s="50"/>
      <c r="AN170" s="50"/>
      <c r="AO170" s="50"/>
      <c r="AP170" s="50"/>
      <c r="AQ170" s="50"/>
      <c r="AR170" s="50"/>
      <c r="AS170" s="50"/>
    </row>
    <row r="171" spans="1:45" ht="12" customHeight="1" x14ac:dyDescent="0.25">
      <c r="A171" s="256"/>
      <c r="B171" s="204">
        <f>____IN_____!B182</f>
        <v>168</v>
      </c>
      <c r="C171" s="205" t="str">
        <f>____IN_____!C182</f>
        <v>ss14</v>
      </c>
      <c r="D171" s="204" t="str">
        <f>____IN_____!D182</f>
        <v>sto</v>
      </c>
      <c r="E171" s="207"/>
      <c r="F171" s="212">
        <v>168</v>
      </c>
      <c r="G171" s="215" t="s">
        <v>466</v>
      </c>
      <c r="H171" s="212" t="s">
        <v>548</v>
      </c>
      <c r="I171" s="216" t="str">
        <f>IF(Table4[[#This Row],[B]]=F170,1,"")</f>
        <v/>
      </c>
      <c r="J171" s="50"/>
      <c r="K171" s="253"/>
      <c r="L171" s="271"/>
      <c r="M171" s="261"/>
      <c r="N171" s="207"/>
      <c r="O171" s="207"/>
      <c r="P171" s="82"/>
      <c r="Q171" s="82"/>
      <c r="R171" s="253"/>
      <c r="S171" s="256"/>
      <c r="T171" s="256"/>
      <c r="U171" s="12"/>
      <c r="V171" s="226"/>
      <c r="W171" s="218"/>
      <c r="X171" s="213"/>
      <c r="Y171" s="212"/>
      <c r="Z171" s="212"/>
      <c r="AA171" s="211"/>
      <c r="AB171" s="211"/>
      <c r="AC171" s="211"/>
      <c r="AD171" s="204">
        <v>168</v>
      </c>
      <c r="AE171" s="205" t="s">
        <v>462</v>
      </c>
      <c r="AF171" s="204" t="s">
        <v>548</v>
      </c>
      <c r="AG171" s="50"/>
      <c r="AH171" s="50"/>
      <c r="AI171" s="50"/>
      <c r="AJ171" s="50"/>
      <c r="AK171" s="50"/>
      <c r="AL171" s="50"/>
      <c r="AM171" s="50"/>
      <c r="AN171" s="50"/>
      <c r="AO171" s="50"/>
      <c r="AP171" s="50"/>
      <c r="AQ171" s="50"/>
      <c r="AR171" s="50"/>
      <c r="AS171" s="50"/>
    </row>
    <row r="172" spans="1:45" ht="12" customHeight="1" x14ac:dyDescent="0.25">
      <c r="A172" s="256"/>
      <c r="B172" s="204">
        <f>____IN_____!B183</f>
        <v>169</v>
      </c>
      <c r="C172" s="205" t="str">
        <f>____IN_____!C183</f>
        <v>ss15</v>
      </c>
      <c r="D172" s="204" t="str">
        <f>____IN_____!D183</f>
        <v>sto</v>
      </c>
      <c r="E172" s="207"/>
      <c r="F172" s="212">
        <v>169</v>
      </c>
      <c r="G172" s="215" t="s">
        <v>467</v>
      </c>
      <c r="H172" s="212" t="s">
        <v>548</v>
      </c>
      <c r="I172" s="217" t="str">
        <f>IF(Table4[[#This Row],[B]]=F171,1,"")</f>
        <v/>
      </c>
      <c r="J172" s="50"/>
      <c r="K172" s="253"/>
      <c r="L172" s="271"/>
      <c r="M172" s="261"/>
      <c r="N172" s="207"/>
      <c r="O172" s="207"/>
      <c r="P172" s="82"/>
      <c r="Q172" s="82"/>
      <c r="R172" s="253"/>
      <c r="S172" s="256"/>
      <c r="T172" s="256"/>
      <c r="U172" s="12"/>
      <c r="V172" s="226"/>
      <c r="W172" s="218"/>
      <c r="X172" s="213"/>
      <c r="Y172" s="212"/>
      <c r="Z172" s="212"/>
      <c r="AA172" s="211"/>
      <c r="AB172" s="211"/>
      <c r="AC172" s="211"/>
      <c r="AD172" s="204">
        <v>169</v>
      </c>
      <c r="AE172" s="205" t="s">
        <v>463</v>
      </c>
      <c r="AF172" s="204" t="s">
        <v>548</v>
      </c>
      <c r="AG172" s="50"/>
      <c r="AH172" s="50"/>
      <c r="AI172" s="50"/>
      <c r="AJ172" s="50"/>
      <c r="AK172" s="50"/>
      <c r="AL172" s="50"/>
      <c r="AM172" s="50"/>
      <c r="AN172" s="50"/>
      <c r="AO172" s="50"/>
      <c r="AP172" s="50"/>
      <c r="AQ172" s="50"/>
      <c r="AR172" s="50"/>
      <c r="AS172" s="50"/>
    </row>
    <row r="173" spans="1:45" ht="12" customHeight="1" x14ac:dyDescent="0.25">
      <c r="A173" s="256"/>
      <c r="B173" s="204">
        <f>____IN_____!B184</f>
        <v>170</v>
      </c>
      <c r="C173" s="205" t="str">
        <f>____IN_____!C184</f>
        <v>sy11</v>
      </c>
      <c r="D173" s="204" t="str">
        <f>____IN_____!D184</f>
        <v>sto</v>
      </c>
      <c r="E173" s="207"/>
      <c r="F173" s="212">
        <v>170</v>
      </c>
      <c r="G173" s="215" t="s">
        <v>468</v>
      </c>
      <c r="H173" s="212" t="s">
        <v>548</v>
      </c>
      <c r="I173" s="217" t="str">
        <f>IF(Table4[[#This Row],[B]]=F172,1,"")</f>
        <v/>
      </c>
      <c r="J173" s="50"/>
      <c r="K173" s="253"/>
      <c r="L173" s="271"/>
      <c r="M173" s="261"/>
      <c r="N173" s="207"/>
      <c r="O173" s="207"/>
      <c r="P173" s="82"/>
      <c r="Q173" s="82"/>
      <c r="R173" s="253"/>
      <c r="S173" s="256"/>
      <c r="T173" s="256"/>
      <c r="U173" s="12"/>
      <c r="V173" s="226"/>
      <c r="W173" s="218"/>
      <c r="X173" s="213"/>
      <c r="Y173" s="212"/>
      <c r="Z173" s="212"/>
      <c r="AA173" s="211"/>
      <c r="AB173" s="211"/>
      <c r="AC173" s="211"/>
      <c r="AD173" s="204">
        <v>170</v>
      </c>
      <c r="AE173" s="205" t="s">
        <v>464</v>
      </c>
      <c r="AF173" s="204" t="s">
        <v>548</v>
      </c>
      <c r="AG173" s="50"/>
      <c r="AH173" s="50"/>
      <c r="AI173" s="50"/>
      <c r="AJ173" s="50"/>
      <c r="AK173" s="50"/>
      <c r="AL173" s="50"/>
      <c r="AM173" s="50"/>
      <c r="AN173" s="50"/>
      <c r="AO173" s="50"/>
      <c r="AP173" s="50"/>
      <c r="AQ173" s="50"/>
      <c r="AR173" s="50"/>
      <c r="AS173" s="50"/>
    </row>
    <row r="174" spans="1:45" ht="12" customHeight="1" x14ac:dyDescent="0.25">
      <c r="A174" s="256"/>
      <c r="B174" s="204">
        <f>____IN_____!B185</f>
        <v>171</v>
      </c>
      <c r="C174" s="205" t="str">
        <f>____IN_____!C185</f>
        <v>sy12</v>
      </c>
      <c r="D174" s="204" t="str">
        <f>____IN_____!D185</f>
        <v>sto</v>
      </c>
      <c r="E174" s="207"/>
      <c r="F174" s="212">
        <v>171</v>
      </c>
      <c r="G174" s="215" t="s">
        <v>457</v>
      </c>
      <c r="H174" s="212" t="s">
        <v>505</v>
      </c>
      <c r="I174" s="217" t="str">
        <f>IF(Table4[[#This Row],[B]]=F173,1,"")</f>
        <v/>
      </c>
      <c r="J174" s="50"/>
      <c r="K174" s="253"/>
      <c r="L174" s="271"/>
      <c r="M174" s="261"/>
      <c r="N174" s="207"/>
      <c r="O174" s="207"/>
      <c r="P174" s="82"/>
      <c r="Q174" s="82"/>
      <c r="R174" s="253"/>
      <c r="S174" s="256"/>
      <c r="T174" s="256"/>
      <c r="U174" s="12"/>
      <c r="V174" s="226"/>
      <c r="W174" s="218"/>
      <c r="X174" s="213"/>
      <c r="Y174" s="212"/>
      <c r="Z174" s="212"/>
      <c r="AA174" s="211"/>
      <c r="AB174" s="211"/>
      <c r="AC174" s="211"/>
      <c r="AD174" s="204">
        <v>171</v>
      </c>
      <c r="AE174" s="205" t="s">
        <v>465</v>
      </c>
      <c r="AF174" s="204" t="s">
        <v>548</v>
      </c>
      <c r="AG174" s="50"/>
      <c r="AH174" s="50"/>
      <c r="AI174" s="50"/>
      <c r="AJ174" s="50"/>
      <c r="AK174" s="50"/>
      <c r="AL174" s="50"/>
      <c r="AM174" s="50"/>
      <c r="AN174" s="50"/>
      <c r="AO174" s="50"/>
      <c r="AP174" s="50"/>
      <c r="AQ174" s="50"/>
      <c r="AR174" s="50"/>
      <c r="AS174" s="50"/>
    </row>
    <row r="175" spans="1:45" ht="12" customHeight="1" x14ac:dyDescent="0.25">
      <c r="A175" s="256"/>
      <c r="B175" s="204">
        <f>____IN_____!B186</f>
        <v>172</v>
      </c>
      <c r="C175" s="205" t="str">
        <f>____IN_____!C186</f>
        <v>sy13</v>
      </c>
      <c r="D175" s="204" t="str">
        <f>____IN_____!D186</f>
        <v>sto</v>
      </c>
      <c r="E175" s="207"/>
      <c r="F175" s="212">
        <v>172</v>
      </c>
      <c r="G175" s="215" t="s">
        <v>472</v>
      </c>
      <c r="H175" s="212" t="s">
        <v>497</v>
      </c>
      <c r="I175" s="216" t="str">
        <f>IF(Table4[[#This Row],[B]]=F174,1,"")</f>
        <v/>
      </c>
      <c r="J175" s="50"/>
      <c r="K175" s="253"/>
      <c r="L175" s="271"/>
      <c r="M175" s="261"/>
      <c r="N175" s="207"/>
      <c r="O175" s="207"/>
      <c r="P175" s="82"/>
      <c r="Q175" s="82"/>
      <c r="R175" s="253"/>
      <c r="S175" s="256"/>
      <c r="T175" s="256"/>
      <c r="U175" s="12"/>
      <c r="V175" s="226"/>
      <c r="W175" s="218"/>
      <c r="X175" s="213"/>
      <c r="Y175" s="212"/>
      <c r="Z175" s="212"/>
      <c r="AA175" s="211"/>
      <c r="AB175" s="211"/>
      <c r="AC175" s="211"/>
      <c r="AD175" s="204">
        <v>172</v>
      </c>
      <c r="AE175" s="205" t="s">
        <v>466</v>
      </c>
      <c r="AF175" s="204" t="s">
        <v>548</v>
      </c>
      <c r="AG175" s="50"/>
      <c r="AH175" s="50"/>
      <c r="AI175" s="50"/>
      <c r="AJ175" s="50"/>
      <c r="AK175" s="50"/>
      <c r="AL175" s="50"/>
      <c r="AM175" s="50"/>
      <c r="AN175" s="50"/>
      <c r="AO175" s="50"/>
      <c r="AP175" s="50"/>
      <c r="AQ175" s="50"/>
      <c r="AR175" s="50"/>
      <c r="AS175" s="50"/>
    </row>
    <row r="176" spans="1:45" ht="12" customHeight="1" x14ac:dyDescent="0.25">
      <c r="A176" s="256"/>
      <c r="B176" s="204">
        <f>____IN_____!B187</f>
        <v>173</v>
      </c>
      <c r="C176" s="205" t="str">
        <f>____IN_____!C187</f>
        <v>sy14</v>
      </c>
      <c r="D176" s="204" t="str">
        <f>____IN_____!D187</f>
        <v>sto</v>
      </c>
      <c r="E176" s="207"/>
      <c r="F176" s="212">
        <v>173</v>
      </c>
      <c r="G176" s="215" t="s">
        <v>473</v>
      </c>
      <c r="H176" s="212" t="s">
        <v>506</v>
      </c>
      <c r="I176" s="216" t="str">
        <f>IF(Table4[[#This Row],[B]]=F175,1,"")</f>
        <v/>
      </c>
      <c r="J176" s="50"/>
      <c r="K176" s="253"/>
      <c r="L176" s="271"/>
      <c r="M176" s="261"/>
      <c r="N176" s="207"/>
      <c r="O176" s="207"/>
      <c r="P176" s="82"/>
      <c r="Q176" s="82"/>
      <c r="R176" s="253"/>
      <c r="S176" s="256"/>
      <c r="T176" s="256"/>
      <c r="U176" s="12"/>
      <c r="V176" s="226"/>
      <c r="W176" s="218"/>
      <c r="X176" s="213"/>
      <c r="Y176" s="212"/>
      <c r="Z176" s="212"/>
      <c r="AA176" s="211"/>
      <c r="AB176" s="211"/>
      <c r="AC176" s="211"/>
      <c r="AD176" s="204">
        <v>173</v>
      </c>
      <c r="AE176" s="205" t="s">
        <v>467</v>
      </c>
      <c r="AF176" s="204" t="s">
        <v>548</v>
      </c>
      <c r="AG176" s="50"/>
      <c r="AH176" s="50"/>
      <c r="AI176" s="50"/>
      <c r="AJ176" s="50"/>
      <c r="AK176" s="50"/>
      <c r="AL176" s="50"/>
      <c r="AM176" s="50"/>
      <c r="AN176" s="50"/>
      <c r="AO176" s="50"/>
      <c r="AP176" s="50"/>
      <c r="AQ176" s="50"/>
      <c r="AR176" s="50"/>
      <c r="AS176" s="50"/>
    </row>
    <row r="177" spans="1:45" ht="12" customHeight="1" x14ac:dyDescent="0.25">
      <c r="A177" s="256"/>
      <c r="B177" s="204">
        <f>____IN_____!B188</f>
        <v>174</v>
      </c>
      <c r="C177" s="205" t="str">
        <f>____IN_____!C188</f>
        <v>sy15</v>
      </c>
      <c r="D177" s="204" t="str">
        <f>____IN_____!D188</f>
        <v>sto</v>
      </c>
      <c r="E177" s="207"/>
      <c r="F177" s="212">
        <v>174</v>
      </c>
      <c r="G177" s="215" t="s">
        <v>474</v>
      </c>
      <c r="H177" s="212" t="s">
        <v>507</v>
      </c>
      <c r="I177" s="217" t="str">
        <f>IF(Table4[[#This Row],[B]]=F176,1,"")</f>
        <v/>
      </c>
      <c r="J177" s="50"/>
      <c r="K177" s="253"/>
      <c r="L177" s="271"/>
      <c r="M177" s="261"/>
      <c r="N177" s="207"/>
      <c r="O177" s="207"/>
      <c r="P177" s="82"/>
      <c r="Q177" s="82"/>
      <c r="R177" s="253"/>
      <c r="S177" s="256"/>
      <c r="T177" s="256"/>
      <c r="U177" s="12"/>
      <c r="V177" s="226"/>
      <c r="W177" s="218"/>
      <c r="X177" s="213"/>
      <c r="Y177" s="212"/>
      <c r="Z177" s="212"/>
      <c r="AA177" s="211"/>
      <c r="AB177" s="211"/>
      <c r="AC177" s="211"/>
      <c r="AD177" s="204">
        <v>174</v>
      </c>
      <c r="AE177" s="205" t="s">
        <v>468</v>
      </c>
      <c r="AF177" s="204" t="s">
        <v>548</v>
      </c>
      <c r="AG177" s="50"/>
      <c r="AH177" s="50"/>
      <c r="AI177" s="50"/>
      <c r="AJ177" s="50"/>
      <c r="AK177" s="50"/>
      <c r="AL177" s="50"/>
      <c r="AM177" s="50"/>
      <c r="AN177" s="50"/>
      <c r="AO177" s="50"/>
      <c r="AP177" s="50"/>
      <c r="AQ177" s="50"/>
      <c r="AR177" s="50"/>
      <c r="AS177" s="50"/>
    </row>
    <row r="178" spans="1:45" ht="12" customHeight="1" x14ac:dyDescent="0.25">
      <c r="A178" s="256"/>
      <c r="B178" s="204">
        <f>____IN_____!B189</f>
        <v>175</v>
      </c>
      <c r="C178" s="205" t="str">
        <f>____IN_____!C189</f>
        <v>LAK</v>
      </c>
      <c r="D178" s="204" t="str">
        <f>____IN_____!D189</f>
        <v>|lak</v>
      </c>
      <c r="E178" s="207"/>
      <c r="F178" s="212">
        <v>175</v>
      </c>
      <c r="G178" s="215" t="s">
        <v>476</v>
      </c>
      <c r="H178" s="212" t="s">
        <v>508</v>
      </c>
      <c r="I178" s="217" t="str">
        <f>IF(Table4[[#This Row],[B]]=F177,1,"")</f>
        <v/>
      </c>
      <c r="J178" s="50"/>
      <c r="K178" s="253"/>
      <c r="L178" s="271"/>
      <c r="M178" s="261"/>
      <c r="N178" s="207"/>
      <c r="O178" s="207"/>
      <c r="P178" s="82"/>
      <c r="Q178" s="82"/>
      <c r="R178" s="253"/>
      <c r="S178" s="256"/>
      <c r="T178" s="256"/>
      <c r="U178" s="12"/>
      <c r="V178" s="226"/>
      <c r="W178" s="218"/>
      <c r="X178" s="213"/>
      <c r="Y178" s="212"/>
      <c r="Z178" s="212"/>
      <c r="AA178" s="211"/>
      <c r="AB178" s="211"/>
      <c r="AC178" s="211"/>
      <c r="AD178" s="204">
        <v>175</v>
      </c>
      <c r="AE178" s="205" t="s">
        <v>457</v>
      </c>
      <c r="AF178" s="204" t="s">
        <v>505</v>
      </c>
      <c r="AG178" s="50"/>
      <c r="AH178" s="50"/>
      <c r="AI178" s="50"/>
      <c r="AJ178" s="50"/>
      <c r="AK178" s="50"/>
      <c r="AL178" s="50"/>
      <c r="AM178" s="50"/>
      <c r="AN178" s="50"/>
      <c r="AO178" s="50"/>
      <c r="AP178" s="50"/>
      <c r="AQ178" s="50"/>
      <c r="AR178" s="50"/>
      <c r="AS178" s="50"/>
    </row>
    <row r="179" spans="1:45" ht="12" customHeight="1" x14ac:dyDescent="0.25">
      <c r="A179" s="256"/>
      <c r="B179" s="204">
        <f>____IN_____!B190</f>
        <v>176</v>
      </c>
      <c r="C179" s="205" t="str">
        <f>____IN_____!C190</f>
        <v>lake_leakance</v>
      </c>
      <c r="D179" s="204" t="str">
        <f>____IN_____!D190</f>
        <v>L_leak</v>
      </c>
      <c r="E179" s="207"/>
      <c r="F179" s="212">
        <v>176</v>
      </c>
      <c r="G179" s="215" t="s">
        <v>478</v>
      </c>
      <c r="H179" s="212" t="s">
        <v>494</v>
      </c>
      <c r="I179" s="217" t="str">
        <f>IF(Table4[[#This Row],[B]]=F178,1,"")</f>
        <v/>
      </c>
      <c r="J179" s="50"/>
      <c r="K179" s="253"/>
      <c r="L179" s="271"/>
      <c r="M179" s="261"/>
      <c r="N179" s="207"/>
      <c r="O179" s="207"/>
      <c r="P179" s="82"/>
      <c r="Q179" s="82"/>
      <c r="R179" s="253"/>
      <c r="S179" s="256"/>
      <c r="T179" s="256"/>
      <c r="U179" s="12"/>
      <c r="V179" s="226"/>
      <c r="W179" s="218"/>
      <c r="X179" s="213"/>
      <c r="Y179" s="212"/>
      <c r="Z179" s="212"/>
      <c r="AA179" s="211"/>
      <c r="AB179" s="211"/>
      <c r="AC179" s="211"/>
      <c r="AD179" s="204">
        <v>176</v>
      </c>
      <c r="AE179" s="205" t="s">
        <v>472</v>
      </c>
      <c r="AF179" s="204" t="s">
        <v>497</v>
      </c>
      <c r="AG179" s="50"/>
      <c r="AH179" s="50"/>
      <c r="AI179" s="50"/>
      <c r="AJ179" s="50"/>
      <c r="AK179" s="50"/>
      <c r="AL179" s="50"/>
      <c r="AM179" s="50"/>
      <c r="AN179" s="50"/>
      <c r="AO179" s="50"/>
      <c r="AP179" s="50"/>
      <c r="AQ179" s="50"/>
      <c r="AR179" s="50"/>
      <c r="AS179" s="50"/>
    </row>
    <row r="180" spans="1:45" ht="12" customHeight="1" x14ac:dyDescent="0.25">
      <c r="A180" s="256"/>
      <c r="B180" s="204">
        <f>____IN_____!B191</f>
        <v>177</v>
      </c>
      <c r="C180" s="205" t="str">
        <f>____IN_____!C191</f>
        <v>outer_dvclose</v>
      </c>
      <c r="D180" s="204" t="str">
        <f>____IN_____!D191</f>
        <v>ot_dvclose</v>
      </c>
      <c r="E180" s="207"/>
      <c r="F180" s="212">
        <v>177</v>
      </c>
      <c r="G180" s="215" t="s">
        <v>479</v>
      </c>
      <c r="H180" s="212" t="s">
        <v>495</v>
      </c>
      <c r="I180" s="217" t="str">
        <f>IF(Table4[[#This Row],[B]]=F179,1,"")</f>
        <v/>
      </c>
      <c r="J180" s="50"/>
      <c r="K180" s="253"/>
      <c r="L180" s="271"/>
      <c r="M180" s="261"/>
      <c r="N180" s="207"/>
      <c r="O180" s="207"/>
      <c r="P180" s="82"/>
      <c r="Q180" s="82"/>
      <c r="R180" s="253"/>
      <c r="S180" s="256"/>
      <c r="T180" s="256"/>
      <c r="U180" s="12"/>
      <c r="V180" s="226"/>
      <c r="W180" s="218"/>
      <c r="X180" s="213"/>
      <c r="Y180" s="212"/>
      <c r="Z180" s="212"/>
      <c r="AA180" s="211"/>
      <c r="AB180" s="211"/>
      <c r="AC180" s="211"/>
      <c r="AD180" s="204">
        <v>177</v>
      </c>
      <c r="AE180" s="205" t="s">
        <v>473</v>
      </c>
      <c r="AF180" s="204" t="s">
        <v>506</v>
      </c>
      <c r="AG180" s="50"/>
      <c r="AH180" s="50"/>
      <c r="AI180" s="50"/>
      <c r="AJ180" s="50"/>
      <c r="AK180" s="50"/>
      <c r="AL180" s="50"/>
      <c r="AM180" s="50"/>
      <c r="AN180" s="50"/>
      <c r="AO180" s="50"/>
      <c r="AP180" s="50"/>
      <c r="AQ180" s="50"/>
      <c r="AR180" s="50"/>
      <c r="AS180" s="50"/>
    </row>
    <row r="181" spans="1:45" ht="12" customHeight="1" x14ac:dyDescent="0.25">
      <c r="A181" s="256"/>
      <c r="B181" s="204">
        <f>____IN_____!B192</f>
        <v>178</v>
      </c>
      <c r="C181" s="205" t="str">
        <f>____IN_____!C192</f>
        <v>outer_maximum</v>
      </c>
      <c r="D181" s="204" t="str">
        <f>____IN_____!D192</f>
        <v>ot_max</v>
      </c>
      <c r="E181" s="207"/>
      <c r="F181" s="212">
        <v>178</v>
      </c>
      <c r="G181" s="215" t="s">
        <v>480</v>
      </c>
      <c r="H181" s="212" t="s">
        <v>496</v>
      </c>
      <c r="I181" s="217" t="str">
        <f>IF(Table4[[#This Row],[B]]=F180,1,"")</f>
        <v/>
      </c>
      <c r="J181" s="50"/>
      <c r="K181" s="253"/>
      <c r="L181" s="271"/>
      <c r="M181" s="261"/>
      <c r="N181" s="207"/>
      <c r="O181" s="207"/>
      <c r="P181" s="82"/>
      <c r="Q181" s="82"/>
      <c r="R181" s="253"/>
      <c r="S181" s="256"/>
      <c r="T181" s="256"/>
      <c r="U181" s="12"/>
      <c r="V181" s="226"/>
      <c r="W181" s="218"/>
      <c r="X181" s="213"/>
      <c r="Y181" s="212"/>
      <c r="Z181" s="212"/>
      <c r="AA181" s="211"/>
      <c r="AB181" s="211"/>
      <c r="AC181" s="211"/>
      <c r="AD181" s="204">
        <v>178</v>
      </c>
      <c r="AE181" s="205" t="s">
        <v>474</v>
      </c>
      <c r="AF181" s="204" t="s">
        <v>507</v>
      </c>
      <c r="AG181" s="50"/>
      <c r="AH181" s="50"/>
      <c r="AI181" s="50"/>
      <c r="AJ181" s="50"/>
      <c r="AK181" s="50"/>
      <c r="AL181" s="50"/>
      <c r="AM181" s="50"/>
      <c r="AN181" s="50"/>
      <c r="AO181" s="50"/>
      <c r="AP181" s="50"/>
      <c r="AQ181" s="50"/>
      <c r="AR181" s="50"/>
      <c r="AS181" s="50"/>
    </row>
    <row r="182" spans="1:45" ht="12" customHeight="1" x14ac:dyDescent="0.25">
      <c r="A182" s="256"/>
      <c r="B182" s="204">
        <f>____IN_____!B193</f>
        <v>179</v>
      </c>
      <c r="C182" s="205" t="str">
        <f>____IN_____!C193</f>
        <v>under_relaxation</v>
      </c>
      <c r="D182" s="204" t="str">
        <f>____IN_____!D193</f>
        <v>ud_relax</v>
      </c>
      <c r="E182" s="207"/>
      <c r="F182" s="212">
        <v>179</v>
      </c>
      <c r="G182" s="215" t="s">
        <v>481</v>
      </c>
      <c r="H182" s="212" t="s">
        <v>509</v>
      </c>
      <c r="I182" s="217" t="str">
        <f>IF(Table4[[#This Row],[B]]=F181,1,"")</f>
        <v/>
      </c>
      <c r="J182" s="50"/>
      <c r="K182" s="253"/>
      <c r="L182" s="271"/>
      <c r="M182" s="261"/>
      <c r="N182" s="207"/>
      <c r="O182" s="207"/>
      <c r="P182" s="82"/>
      <c r="Q182" s="82"/>
      <c r="R182" s="253"/>
      <c r="S182" s="256"/>
      <c r="T182" s="256"/>
      <c r="U182" s="12"/>
      <c r="V182" s="226"/>
      <c r="W182" s="218"/>
      <c r="X182" s="213"/>
      <c r="Y182" s="212"/>
      <c r="Z182" s="212"/>
      <c r="AA182" s="211"/>
      <c r="AB182" s="211"/>
      <c r="AC182" s="211"/>
      <c r="AD182" s="204">
        <v>179</v>
      </c>
      <c r="AE182" s="205" t="s">
        <v>476</v>
      </c>
      <c r="AF182" s="204" t="s">
        <v>508</v>
      </c>
      <c r="AG182" s="50"/>
      <c r="AH182" s="50"/>
      <c r="AI182" s="50"/>
      <c r="AJ182" s="50"/>
      <c r="AK182" s="50"/>
      <c r="AL182" s="50"/>
      <c r="AM182" s="50"/>
      <c r="AN182" s="50"/>
      <c r="AO182" s="50"/>
      <c r="AP182" s="50"/>
      <c r="AQ182" s="50"/>
      <c r="AR182" s="50"/>
      <c r="AS182" s="50"/>
    </row>
    <row r="183" spans="1:45" ht="12" customHeight="1" x14ac:dyDescent="0.25">
      <c r="A183" s="256"/>
      <c r="B183" s="204">
        <f>____IN_____!B194</f>
        <v>180</v>
      </c>
      <c r="C183" s="205" t="str">
        <f>____IN_____!C194</f>
        <v>linear_acceleration</v>
      </c>
      <c r="D183" s="204" t="str">
        <f>____IN_____!D194</f>
        <v>l_accel</v>
      </c>
      <c r="E183" s="207"/>
      <c r="F183" s="212">
        <v>180</v>
      </c>
      <c r="G183" s="215" t="s">
        <v>482</v>
      </c>
      <c r="H183" s="212" t="s">
        <v>510</v>
      </c>
      <c r="I183" s="217" t="str">
        <f>IF(Table4[[#This Row],[B]]=F182,1,"")</f>
        <v/>
      </c>
      <c r="J183" s="50"/>
      <c r="K183" s="253"/>
      <c r="L183" s="271"/>
      <c r="M183" s="261"/>
      <c r="N183" s="207"/>
      <c r="O183" s="207"/>
      <c r="P183" s="82"/>
      <c r="Q183" s="82"/>
      <c r="R183" s="253"/>
      <c r="S183" s="256"/>
      <c r="T183" s="256"/>
      <c r="U183" s="12"/>
      <c r="V183" s="226"/>
      <c r="W183" s="218"/>
      <c r="X183" s="213"/>
      <c r="Y183" s="212"/>
      <c r="Z183" s="212"/>
      <c r="AA183" s="211"/>
      <c r="AB183" s="211"/>
      <c r="AC183" s="211"/>
      <c r="AD183" s="204">
        <v>180</v>
      </c>
      <c r="AE183" s="205" t="s">
        <v>478</v>
      </c>
      <c r="AF183" s="204" t="s">
        <v>494</v>
      </c>
      <c r="AG183" s="50"/>
      <c r="AH183" s="50"/>
      <c r="AI183" s="50"/>
      <c r="AJ183" s="50"/>
      <c r="AK183" s="50"/>
      <c r="AL183" s="50"/>
      <c r="AM183" s="50"/>
      <c r="AN183" s="50"/>
      <c r="AO183" s="50"/>
      <c r="AP183" s="50"/>
      <c r="AQ183" s="50"/>
      <c r="AR183" s="50"/>
      <c r="AS183" s="50"/>
    </row>
    <row r="184" spans="1:45" ht="12" customHeight="1" x14ac:dyDescent="0.25">
      <c r="A184" s="256"/>
      <c r="B184" s="204">
        <f>____IN_____!B195</f>
        <v>181</v>
      </c>
      <c r="C184" s="205" t="str">
        <f>____IN_____!C195</f>
        <v>under_relaxation_theta</v>
      </c>
      <c r="D184" s="204" t="str">
        <f>____IN_____!D195</f>
        <v>u_relax_θ</v>
      </c>
      <c r="E184" s="207"/>
      <c r="F184" s="212">
        <v>181</v>
      </c>
      <c r="G184" s="215" t="s">
        <v>483</v>
      </c>
      <c r="H184" s="212" t="s">
        <v>511</v>
      </c>
      <c r="I184" s="217" t="str">
        <f>IF(Table4[[#This Row],[B]]=F183,1,"")</f>
        <v/>
      </c>
      <c r="J184" s="50"/>
      <c r="K184" s="253"/>
      <c r="L184" s="271"/>
      <c r="M184" s="261"/>
      <c r="N184" s="207"/>
      <c r="O184" s="207"/>
      <c r="P184" s="82"/>
      <c r="Q184" s="82"/>
      <c r="R184" s="253"/>
      <c r="S184" s="256"/>
      <c r="T184" s="256"/>
      <c r="U184" s="12"/>
      <c r="V184" s="226"/>
      <c r="W184" s="218"/>
      <c r="X184" s="213"/>
      <c r="Y184" s="212"/>
      <c r="Z184" s="212"/>
      <c r="AA184" s="211"/>
      <c r="AB184" s="211"/>
      <c r="AC184" s="211"/>
      <c r="AD184" s="204">
        <v>181</v>
      </c>
      <c r="AE184" s="205" t="s">
        <v>479</v>
      </c>
      <c r="AF184" s="204" t="s">
        <v>495</v>
      </c>
      <c r="AG184" s="50"/>
      <c r="AH184" s="50"/>
      <c r="AI184" s="50"/>
      <c r="AJ184" s="50"/>
      <c r="AK184" s="50"/>
      <c r="AL184" s="50"/>
      <c r="AM184" s="50"/>
      <c r="AN184" s="50"/>
      <c r="AO184" s="50"/>
      <c r="AP184" s="50"/>
      <c r="AQ184" s="50"/>
      <c r="AR184" s="50"/>
      <c r="AS184" s="50"/>
    </row>
    <row r="185" spans="1:45" ht="12" customHeight="1" x14ac:dyDescent="0.25">
      <c r="A185" s="256"/>
      <c r="B185" s="204">
        <f>____IN_____!B196</f>
        <v>182</v>
      </c>
      <c r="C185" s="205" t="str">
        <f>____IN_____!C196</f>
        <v>under_relaxation_kappa</v>
      </c>
      <c r="D185" s="204" t="str">
        <f>____IN_____!D196</f>
        <v>u_relax_K</v>
      </c>
      <c r="E185" s="207"/>
      <c r="F185" s="212">
        <v>182</v>
      </c>
      <c r="G185" s="215" t="s">
        <v>484</v>
      </c>
      <c r="H185" s="212" t="s">
        <v>512</v>
      </c>
      <c r="I185" s="217" t="str">
        <f>IF(Table4[[#This Row],[B]]=F184,1,"")</f>
        <v/>
      </c>
      <c r="J185" s="50"/>
      <c r="K185" s="253"/>
      <c r="L185" s="271"/>
      <c r="M185" s="261"/>
      <c r="N185" s="207"/>
      <c r="O185" s="207"/>
      <c r="P185" s="82"/>
      <c r="Q185" s="82"/>
      <c r="R185" s="253"/>
      <c r="S185" s="256"/>
      <c r="T185" s="256"/>
      <c r="U185" s="12"/>
      <c r="V185" s="226"/>
      <c r="W185" s="218"/>
      <c r="X185" s="213"/>
      <c r="Y185" s="212"/>
      <c r="Z185" s="212"/>
      <c r="AA185" s="211"/>
      <c r="AB185" s="211"/>
      <c r="AC185" s="211"/>
      <c r="AD185" s="204">
        <v>182</v>
      </c>
      <c r="AE185" s="205" t="s">
        <v>480</v>
      </c>
      <c r="AF185" s="204" t="s">
        <v>496</v>
      </c>
      <c r="AG185" s="50"/>
      <c r="AH185" s="50"/>
      <c r="AI185" s="50"/>
      <c r="AJ185" s="50"/>
      <c r="AK185" s="50"/>
      <c r="AL185" s="50"/>
      <c r="AM185" s="50"/>
      <c r="AN185" s="50"/>
      <c r="AO185" s="50"/>
      <c r="AP185" s="50"/>
      <c r="AQ185" s="50"/>
      <c r="AR185" s="50"/>
      <c r="AS185" s="50"/>
    </row>
    <row r="186" spans="1:45" ht="12" customHeight="1" x14ac:dyDescent="0.25">
      <c r="A186" s="256"/>
      <c r="B186" s="204">
        <f>____IN_____!B197</f>
        <v>183</v>
      </c>
      <c r="C186" s="205" t="str">
        <f>____IN_____!C197</f>
        <v>under_relaxation_gamma</v>
      </c>
      <c r="D186" s="204" t="str">
        <f>____IN_____!D197</f>
        <v>u_relax_Y</v>
      </c>
      <c r="E186" s="207"/>
      <c r="F186" s="212">
        <v>183</v>
      </c>
      <c r="G186" s="215" t="s">
        <v>485</v>
      </c>
      <c r="H186" s="212" t="s">
        <v>513</v>
      </c>
      <c r="I186" s="217" t="str">
        <f>IF(Table4[[#This Row],[B]]=F185,1,"")</f>
        <v/>
      </c>
      <c r="J186" s="50"/>
      <c r="K186" s="253"/>
      <c r="L186" s="271"/>
      <c r="M186" s="261"/>
      <c r="N186" s="207"/>
      <c r="O186" s="207"/>
      <c r="P186" s="82"/>
      <c r="Q186" s="82"/>
      <c r="R186" s="253"/>
      <c r="S186" s="256"/>
      <c r="T186" s="256"/>
      <c r="U186" s="12"/>
      <c r="V186" s="226"/>
      <c r="W186" s="218"/>
      <c r="X186" s="213"/>
      <c r="Y186" s="212"/>
      <c r="Z186" s="212"/>
      <c r="AA186" s="211"/>
      <c r="AB186" s="211"/>
      <c r="AC186" s="211"/>
      <c r="AD186" s="204">
        <v>183</v>
      </c>
      <c r="AE186" s="205" t="s">
        <v>481</v>
      </c>
      <c r="AF186" s="204" t="s">
        <v>509</v>
      </c>
      <c r="AG186" s="50"/>
      <c r="AH186" s="50"/>
      <c r="AI186" s="50"/>
      <c r="AJ186" s="50"/>
      <c r="AK186" s="50"/>
      <c r="AL186" s="50"/>
      <c r="AM186" s="50"/>
      <c r="AN186" s="50"/>
      <c r="AO186" s="50"/>
      <c r="AP186" s="50"/>
      <c r="AQ186" s="50"/>
      <c r="AR186" s="50"/>
      <c r="AS186" s="50"/>
    </row>
    <row r="187" spans="1:45" ht="12" customHeight="1" x14ac:dyDescent="0.25">
      <c r="A187" s="256"/>
      <c r="B187" s="204">
        <f>____IN_____!B198</f>
        <v>184</v>
      </c>
      <c r="C187" s="205" t="str">
        <f>____IN_____!C198</f>
        <v>under_relaxation_momentum</v>
      </c>
      <c r="D187" s="204" t="str">
        <f>____IN_____!D198</f>
        <v>u_relax_m</v>
      </c>
      <c r="E187" s="207"/>
      <c r="F187" s="212">
        <v>184</v>
      </c>
      <c r="G187" s="215" t="s">
        <v>486</v>
      </c>
      <c r="H187" s="212" t="s">
        <v>514</v>
      </c>
      <c r="I187" s="217" t="str">
        <f>IF(Table4[[#This Row],[B]]=F186,1,"")</f>
        <v/>
      </c>
      <c r="J187" s="50"/>
      <c r="K187" s="253"/>
      <c r="L187" s="271"/>
      <c r="M187" s="261"/>
      <c r="N187" s="207"/>
      <c r="O187" s="207"/>
      <c r="P187" s="82"/>
      <c r="Q187" s="82"/>
      <c r="R187" s="253"/>
      <c r="S187" s="256"/>
      <c r="T187" s="256"/>
      <c r="U187" s="12"/>
      <c r="V187" s="226"/>
      <c r="W187" s="218"/>
      <c r="X187" s="213"/>
      <c r="Y187" s="212"/>
      <c r="Z187" s="212"/>
      <c r="AA187" s="211"/>
      <c r="AB187" s="211"/>
      <c r="AC187" s="211"/>
      <c r="AD187" s="204">
        <v>184</v>
      </c>
      <c r="AE187" s="205" t="s">
        <v>482</v>
      </c>
      <c r="AF187" s="204" t="s">
        <v>510</v>
      </c>
      <c r="AG187" s="50"/>
      <c r="AH187" s="50"/>
      <c r="AI187" s="50"/>
      <c r="AJ187" s="50"/>
      <c r="AK187" s="50"/>
      <c r="AL187" s="50"/>
      <c r="AM187" s="50"/>
      <c r="AN187" s="50"/>
      <c r="AO187" s="50"/>
      <c r="AP187" s="50"/>
      <c r="AQ187" s="50"/>
      <c r="AR187" s="50"/>
      <c r="AS187" s="50"/>
    </row>
    <row r="188" spans="1:45" ht="12" customHeight="1" x14ac:dyDescent="0.25">
      <c r="A188" s="256"/>
      <c r="B188" s="204">
        <f>____IN_____!B199</f>
        <v>185</v>
      </c>
      <c r="C188" s="205" t="str">
        <f>____IN_____!C199</f>
        <v>backtracking_number</v>
      </c>
      <c r="D188" s="204" t="str">
        <f>____IN_____!D199</f>
        <v>bk_nº</v>
      </c>
      <c r="E188" s="207"/>
      <c r="F188" s="212">
        <v>185</v>
      </c>
      <c r="G188" s="215" t="s">
        <v>487</v>
      </c>
      <c r="H188" s="212" t="s">
        <v>515</v>
      </c>
      <c r="I188" s="216" t="str">
        <f>IF(Table4[[#This Row],[B]]=F187,1,"")</f>
        <v/>
      </c>
      <c r="J188" s="50"/>
      <c r="K188" s="253"/>
      <c r="L188" s="271"/>
      <c r="M188" s="261"/>
      <c r="N188" s="207"/>
      <c r="O188" s="207"/>
      <c r="P188" s="82"/>
      <c r="Q188" s="82"/>
      <c r="R188" s="253"/>
      <c r="S188" s="256"/>
      <c r="T188" s="256"/>
      <c r="U188" s="12"/>
      <c r="V188" s="226"/>
      <c r="W188" s="218"/>
      <c r="X188" s="213"/>
      <c r="Y188" s="212"/>
      <c r="Z188" s="212"/>
      <c r="AA188" s="211"/>
      <c r="AB188" s="211"/>
      <c r="AC188" s="211"/>
      <c r="AD188" s="204">
        <v>185</v>
      </c>
      <c r="AE188" s="205" t="s">
        <v>483</v>
      </c>
      <c r="AF188" s="204" t="s">
        <v>511</v>
      </c>
      <c r="AG188" s="50"/>
      <c r="AH188" s="50"/>
      <c r="AI188" s="50"/>
      <c r="AJ188" s="50"/>
      <c r="AK188" s="50"/>
      <c r="AL188" s="50"/>
      <c r="AM188" s="50"/>
      <c r="AN188" s="50"/>
      <c r="AO188" s="50"/>
      <c r="AP188" s="50"/>
      <c r="AQ188" s="50"/>
      <c r="AR188" s="50"/>
      <c r="AS188" s="50"/>
    </row>
    <row r="189" spans="1:45" ht="12" customHeight="1" x14ac:dyDescent="0.25">
      <c r="A189" s="256"/>
      <c r="B189" s="204">
        <f>____IN_____!B200</f>
        <v>186</v>
      </c>
      <c r="C189" s="205" t="str">
        <f>____IN_____!C200</f>
        <v>backtracking_tolerance</v>
      </c>
      <c r="D189" s="204" t="str">
        <f>____IN_____!D200</f>
        <v>bk_tol</v>
      </c>
      <c r="E189" s="207"/>
      <c r="F189" s="212">
        <v>186</v>
      </c>
      <c r="G189" s="215" t="s">
        <v>489</v>
      </c>
      <c r="H189" s="212" t="s">
        <v>516</v>
      </c>
      <c r="I189" s="217" t="str">
        <f>IF(Table4[[#This Row],[B]]=F188,1,"")</f>
        <v/>
      </c>
      <c r="J189" s="50"/>
      <c r="K189" s="253"/>
      <c r="L189" s="271"/>
      <c r="M189" s="261"/>
      <c r="N189" s="207"/>
      <c r="O189" s="207"/>
      <c r="P189" s="82"/>
      <c r="Q189" s="82"/>
      <c r="R189" s="253"/>
      <c r="S189" s="256"/>
      <c r="T189" s="256"/>
      <c r="U189" s="12"/>
      <c r="V189" s="226"/>
      <c r="W189" s="218"/>
      <c r="X189" s="213"/>
      <c r="Y189" s="212"/>
      <c r="Z189" s="212"/>
      <c r="AA189" s="211"/>
      <c r="AB189" s="211"/>
      <c r="AC189" s="211"/>
      <c r="AD189" s="204">
        <v>186</v>
      </c>
      <c r="AE189" s="205" t="s">
        <v>484</v>
      </c>
      <c r="AF189" s="204" t="s">
        <v>512</v>
      </c>
      <c r="AG189" s="50"/>
      <c r="AH189" s="50"/>
      <c r="AI189" s="50"/>
      <c r="AJ189" s="50"/>
      <c r="AK189" s="50"/>
      <c r="AL189" s="50"/>
      <c r="AM189" s="50"/>
      <c r="AN189" s="50"/>
      <c r="AO189" s="50"/>
      <c r="AP189" s="50"/>
      <c r="AQ189" s="50"/>
      <c r="AR189" s="50"/>
      <c r="AS189" s="50"/>
    </row>
    <row r="190" spans="1:45" ht="12" customHeight="1" x14ac:dyDescent="0.25">
      <c r="A190" s="256"/>
      <c r="B190" s="204">
        <f>____IN_____!B201</f>
        <v>187</v>
      </c>
      <c r="C190" s="205" t="str">
        <f>____IN_____!C201</f>
        <v>backtracking_reduction_factor</v>
      </c>
      <c r="D190" s="204" t="str">
        <f>____IN_____!D201</f>
        <v>bk_red</v>
      </c>
      <c r="E190" s="207"/>
      <c r="F190" s="212">
        <v>187</v>
      </c>
      <c r="G190" s="215" t="s">
        <v>490</v>
      </c>
      <c r="H190" s="212" t="s">
        <v>517</v>
      </c>
      <c r="I190" s="217" t="str">
        <f>IF(Table4[[#This Row],[B]]=F189,1,"")</f>
        <v/>
      </c>
      <c r="J190" s="50"/>
      <c r="K190" s="253"/>
      <c r="L190" s="271"/>
      <c r="M190" s="261"/>
      <c r="N190" s="207"/>
      <c r="O190" s="207"/>
      <c r="P190" s="82"/>
      <c r="Q190" s="82"/>
      <c r="R190" s="253"/>
      <c r="S190" s="256"/>
      <c r="T190" s="256"/>
      <c r="U190" s="12"/>
      <c r="V190" s="226"/>
      <c r="W190" s="218"/>
      <c r="X190" s="213"/>
      <c r="Y190" s="212"/>
      <c r="Z190" s="212"/>
      <c r="AA190" s="211"/>
      <c r="AB190" s="211"/>
      <c r="AC190" s="211"/>
      <c r="AD190" s="204">
        <v>187</v>
      </c>
      <c r="AE190" s="205" t="s">
        <v>485</v>
      </c>
      <c r="AF190" s="204" t="s">
        <v>513</v>
      </c>
      <c r="AG190" s="50"/>
      <c r="AH190" s="50"/>
      <c r="AI190" s="50"/>
      <c r="AJ190" s="50"/>
      <c r="AK190" s="50"/>
      <c r="AL190" s="50"/>
      <c r="AM190" s="50"/>
      <c r="AN190" s="50"/>
      <c r="AO190" s="50"/>
      <c r="AP190" s="50"/>
      <c r="AQ190" s="50"/>
      <c r="AR190" s="50"/>
      <c r="AS190" s="50"/>
    </row>
    <row r="191" spans="1:45" ht="12" customHeight="1" x14ac:dyDescent="0.25">
      <c r="A191" s="256"/>
      <c r="B191" s="204">
        <f>____IN_____!B202</f>
        <v>188</v>
      </c>
      <c r="C191" s="205" t="str">
        <f>____IN_____!C202</f>
        <v>backtracking_residual_limit</v>
      </c>
      <c r="D191" s="204" t="str">
        <f>____IN_____!D202</f>
        <v>bk_res</v>
      </c>
      <c r="E191" s="207"/>
      <c r="F191" s="212">
        <v>188</v>
      </c>
      <c r="G191" s="215" t="s">
        <v>491</v>
      </c>
      <c r="H191" s="212" t="s">
        <v>518</v>
      </c>
      <c r="I191" s="217" t="str">
        <f>IF(Table4[[#This Row],[B]]=F190,1,"")</f>
        <v/>
      </c>
      <c r="J191" s="50"/>
      <c r="K191" s="253"/>
      <c r="L191" s="271"/>
      <c r="M191" s="261"/>
      <c r="N191" s="207"/>
      <c r="O191" s="207"/>
      <c r="P191" s="82"/>
      <c r="Q191" s="82"/>
      <c r="R191" s="253"/>
      <c r="S191" s="256"/>
      <c r="T191" s="256"/>
      <c r="U191" s="12"/>
      <c r="V191" s="226"/>
      <c r="W191" s="218"/>
      <c r="X191" s="213"/>
      <c r="Y191" s="212"/>
      <c r="Z191" s="212"/>
      <c r="AA191" s="211"/>
      <c r="AB191" s="211"/>
      <c r="AC191" s="211"/>
      <c r="AD191" s="204">
        <v>188</v>
      </c>
      <c r="AE191" s="205" t="s">
        <v>486</v>
      </c>
      <c r="AF191" s="204" t="s">
        <v>514</v>
      </c>
      <c r="AG191" s="50"/>
      <c r="AH191" s="50"/>
      <c r="AI191" s="50"/>
      <c r="AJ191" s="50"/>
      <c r="AK191" s="50"/>
      <c r="AL191" s="50"/>
      <c r="AM191" s="50"/>
      <c r="AN191" s="50"/>
      <c r="AO191" s="50"/>
      <c r="AP191" s="50"/>
      <c r="AQ191" s="50"/>
      <c r="AR191" s="50"/>
      <c r="AS191" s="50"/>
    </row>
    <row r="192" spans="1:45" ht="12" customHeight="1" x14ac:dyDescent="0.25">
      <c r="A192" s="256"/>
      <c r="B192" s="204">
        <f>____IN_____!B203</f>
        <v>189</v>
      </c>
      <c r="C192" s="205" t="str">
        <f>____IN_____!C203</f>
        <v>inner_dvclose</v>
      </c>
      <c r="D192" s="204" t="str">
        <f>____IN_____!D203</f>
        <v>i_dvclose</v>
      </c>
      <c r="E192" s="207"/>
      <c r="F192" s="212">
        <v>189</v>
      </c>
      <c r="G192" s="215" t="s">
        <v>492</v>
      </c>
      <c r="H192" s="212" t="s">
        <v>519</v>
      </c>
      <c r="I192" s="217" t="str">
        <f>IF(Table4[[#This Row],[B]]=F191,1,"")</f>
        <v/>
      </c>
      <c r="J192" s="50"/>
      <c r="K192" s="253"/>
      <c r="L192" s="271"/>
      <c r="M192" s="261"/>
      <c r="N192" s="207"/>
      <c r="O192" s="207"/>
      <c r="P192" s="82"/>
      <c r="Q192" s="82"/>
      <c r="R192" s="253"/>
      <c r="S192" s="256"/>
      <c r="T192" s="256"/>
      <c r="U192" s="12"/>
      <c r="V192" s="226"/>
      <c r="W192" s="218"/>
      <c r="X192" s="213"/>
      <c r="Y192" s="212"/>
      <c r="Z192" s="212"/>
      <c r="AA192" s="211"/>
      <c r="AB192" s="211"/>
      <c r="AC192" s="211"/>
      <c r="AD192" s="204">
        <v>189</v>
      </c>
      <c r="AE192" s="205" t="s">
        <v>487</v>
      </c>
      <c r="AF192" s="204" t="s">
        <v>515</v>
      </c>
      <c r="AG192" s="50"/>
      <c r="AH192" s="50"/>
      <c r="AI192" s="50"/>
      <c r="AJ192" s="50"/>
      <c r="AK192" s="50"/>
      <c r="AL192" s="50"/>
      <c r="AM192" s="50"/>
      <c r="AN192" s="50"/>
      <c r="AO192" s="50"/>
      <c r="AP192" s="50"/>
      <c r="AQ192" s="50"/>
      <c r="AR192" s="50"/>
      <c r="AS192" s="50"/>
    </row>
    <row r="193" spans="1:45" ht="12" customHeight="1" x14ac:dyDescent="0.25">
      <c r="A193" s="256"/>
      <c r="B193" s="204">
        <f>____IN_____!B204</f>
        <v>190</v>
      </c>
      <c r="C193" s="205" t="str">
        <f>____IN_____!C204</f>
        <v>rcloserecord</v>
      </c>
      <c r="D193" s="204" t="str">
        <f>____IN_____!D204</f>
        <v>rcloserec</v>
      </c>
      <c r="E193" s="207"/>
      <c r="F193" s="212">
        <v>190</v>
      </c>
      <c r="G193" s="215" t="s">
        <v>651</v>
      </c>
      <c r="H193" s="212" t="s">
        <v>656</v>
      </c>
      <c r="I193" s="216" t="str">
        <f>IF(Table4[[#This Row],[B]]=F192,1,"")</f>
        <v/>
      </c>
      <c r="J193" s="50"/>
      <c r="K193" s="253"/>
      <c r="L193" s="271"/>
      <c r="M193" s="261"/>
      <c r="N193" s="207"/>
      <c r="O193" s="207"/>
      <c r="P193" s="82"/>
      <c r="Q193" s="82"/>
      <c r="R193" s="253"/>
      <c r="S193" s="256"/>
      <c r="T193" s="256"/>
      <c r="U193" s="12"/>
      <c r="V193" s="226"/>
      <c r="W193" s="218"/>
      <c r="X193" s="213"/>
      <c r="Y193" s="212"/>
      <c r="Z193" s="212"/>
      <c r="AA193" s="211"/>
      <c r="AB193" s="211"/>
      <c r="AC193" s="211"/>
      <c r="AD193" s="204">
        <v>190</v>
      </c>
      <c r="AE193" s="205" t="s">
        <v>489</v>
      </c>
      <c r="AF193" s="204" t="s">
        <v>516</v>
      </c>
      <c r="AG193" s="50"/>
      <c r="AH193" s="50"/>
      <c r="AI193" s="50"/>
      <c r="AJ193" s="50"/>
      <c r="AK193" s="50"/>
      <c r="AL193" s="50"/>
      <c r="AM193" s="50"/>
      <c r="AN193" s="50"/>
      <c r="AO193" s="50"/>
      <c r="AP193" s="50"/>
      <c r="AQ193" s="50"/>
      <c r="AR193" s="50"/>
      <c r="AS193" s="50"/>
    </row>
    <row r="194" spans="1:45" ht="12" customHeight="1" x14ac:dyDescent="0.25">
      <c r="A194" s="256"/>
      <c r="B194" s="204">
        <f>____IN_____!B205</f>
        <v>191</v>
      </c>
      <c r="C194" s="205" t="str">
        <f>____IN_____!C205</f>
        <v>inner_maximum</v>
      </c>
      <c r="D194" s="204" t="str">
        <f>____IN_____!D205</f>
        <v>i_max</v>
      </c>
      <c r="E194" s="207"/>
      <c r="F194" s="212">
        <v>191</v>
      </c>
      <c r="G194" s="215" t="s">
        <v>645</v>
      </c>
      <c r="H194" s="212" t="s">
        <v>567</v>
      </c>
      <c r="I194" s="217" t="str">
        <f>IF(Table4[[#This Row],[B]]=F193,1,"")</f>
        <v/>
      </c>
      <c r="J194" s="50"/>
      <c r="K194" s="253"/>
      <c r="L194" s="271"/>
      <c r="M194" s="261"/>
      <c r="N194" s="207"/>
      <c r="O194" s="207"/>
      <c r="P194" s="82"/>
      <c r="Q194" s="82"/>
      <c r="R194" s="253"/>
      <c r="S194" s="256"/>
      <c r="T194" s="256"/>
      <c r="U194" s="12"/>
      <c r="V194" s="226"/>
      <c r="W194" s="218"/>
      <c r="X194" s="213"/>
      <c r="Y194" s="212"/>
      <c r="Z194" s="212"/>
      <c r="AA194" s="211"/>
      <c r="AB194" s="211"/>
      <c r="AC194" s="211"/>
      <c r="AD194" s="204">
        <v>191</v>
      </c>
      <c r="AE194" s="205" t="s">
        <v>490</v>
      </c>
      <c r="AF194" s="204" t="s">
        <v>517</v>
      </c>
      <c r="AG194" s="50"/>
      <c r="AH194" s="50"/>
      <c r="AI194" s="50"/>
      <c r="AJ194" s="50"/>
      <c r="AK194" s="50"/>
      <c r="AL194" s="50"/>
      <c r="AM194" s="50"/>
      <c r="AN194" s="50"/>
      <c r="AO194" s="50"/>
      <c r="AP194" s="50"/>
      <c r="AQ194" s="50"/>
      <c r="AR194" s="50"/>
      <c r="AS194" s="50"/>
    </row>
    <row r="195" spans="1:45" ht="12" customHeight="1" x14ac:dyDescent="0.25">
      <c r="A195" s="256"/>
      <c r="B195" s="204">
        <f>____IN_____!B206</f>
        <v>192</v>
      </c>
      <c r="C195" s="205" t="str">
        <f>____IN_____!C206</f>
        <v>relaxation_factor</v>
      </c>
      <c r="D195" s="204" t="str">
        <f>____IN_____!D206</f>
        <v>relax_fac</v>
      </c>
      <c r="E195" s="207"/>
      <c r="F195" s="212">
        <v>192</v>
      </c>
      <c r="G195" s="215" t="s">
        <v>551</v>
      </c>
      <c r="H195" s="212" t="s">
        <v>568</v>
      </c>
      <c r="I195" s="217" t="str">
        <f>IF(Table4[[#This Row],[B]]=F194,1,"")</f>
        <v/>
      </c>
      <c r="J195" s="50"/>
      <c r="K195" s="253"/>
      <c r="L195" s="271"/>
      <c r="M195" s="261"/>
      <c r="N195" s="207"/>
      <c r="O195" s="207"/>
      <c r="P195" s="82"/>
      <c r="Q195" s="82"/>
      <c r="R195" s="253"/>
      <c r="S195" s="256"/>
      <c r="T195" s="256"/>
      <c r="U195" s="12"/>
      <c r="V195" s="226"/>
      <c r="W195" s="218"/>
      <c r="X195" s="213"/>
      <c r="Y195" s="212"/>
      <c r="Z195" s="212"/>
      <c r="AA195" s="211"/>
      <c r="AB195" s="211"/>
      <c r="AC195" s="211"/>
      <c r="AD195" s="204">
        <v>192</v>
      </c>
      <c r="AE195" s="205" t="s">
        <v>491</v>
      </c>
      <c r="AF195" s="204" t="s">
        <v>518</v>
      </c>
      <c r="AG195" s="50"/>
      <c r="AH195" s="50"/>
      <c r="AI195" s="50"/>
      <c r="AJ195" s="50"/>
      <c r="AK195" s="50"/>
      <c r="AL195" s="50"/>
      <c r="AM195" s="50"/>
      <c r="AN195" s="50"/>
      <c r="AO195" s="50"/>
      <c r="AP195" s="50"/>
      <c r="AQ195" s="50"/>
      <c r="AR195" s="50"/>
      <c r="AS195" s="50"/>
    </row>
    <row r="196" spans="1:45" ht="12" customHeight="1" x14ac:dyDescent="0.25">
      <c r="A196" s="256"/>
      <c r="B196" s="204">
        <f>____IN_____!B207</f>
        <v>193</v>
      </c>
      <c r="C196" s="205" t="str">
        <f>____IN_____!C207</f>
        <v>number_orthogonalizations</v>
      </c>
      <c r="D196" s="204" t="str">
        <f>____IN_____!D207</f>
        <v>nº_ortho</v>
      </c>
      <c r="E196" s="207"/>
      <c r="F196" s="212">
        <v>193</v>
      </c>
      <c r="G196" s="215" t="s">
        <v>646</v>
      </c>
      <c r="H196" s="212" t="s">
        <v>569</v>
      </c>
      <c r="I196" s="217" t="str">
        <f>IF(Table4[[#This Row],[B]]=F195,1,"")</f>
        <v/>
      </c>
      <c r="J196" s="50"/>
      <c r="K196" s="253"/>
      <c r="L196" s="271"/>
      <c r="M196" s="261"/>
      <c r="N196" s="207"/>
      <c r="O196" s="207"/>
      <c r="P196" s="82"/>
      <c r="Q196" s="82"/>
      <c r="R196" s="253"/>
      <c r="S196" s="256"/>
      <c r="T196" s="256"/>
      <c r="U196" s="12"/>
      <c r="V196" s="226"/>
      <c r="W196" s="218"/>
      <c r="X196" s="213"/>
      <c r="Y196" s="212"/>
      <c r="Z196" s="212"/>
      <c r="AA196" s="211"/>
      <c r="AB196" s="211"/>
      <c r="AC196" s="211"/>
      <c r="AD196" s="204">
        <v>193</v>
      </c>
      <c r="AE196" s="205" t="s">
        <v>492</v>
      </c>
      <c r="AF196" s="204" t="s">
        <v>519</v>
      </c>
      <c r="AG196" s="50"/>
      <c r="AH196" s="50"/>
      <c r="AI196" s="50"/>
      <c r="AJ196" s="50"/>
      <c r="AK196" s="50"/>
      <c r="AL196" s="50"/>
      <c r="AM196" s="50"/>
      <c r="AN196" s="50"/>
      <c r="AO196" s="50"/>
      <c r="AP196" s="50"/>
      <c r="AQ196" s="50"/>
      <c r="AR196" s="50"/>
      <c r="AS196" s="50"/>
    </row>
    <row r="197" spans="1:45" ht="12" customHeight="1" x14ac:dyDescent="0.25">
      <c r="A197" s="256"/>
      <c r="B197" s="204">
        <f>____IN_____!B208</f>
        <v>194</v>
      </c>
      <c r="C197" s="205" t="str">
        <f>____IN_____!C208</f>
        <v>preconditioner_levels</v>
      </c>
      <c r="D197" s="204" t="str">
        <f>____IN_____!D208</f>
        <v>precon_lev</v>
      </c>
      <c r="E197" s="207"/>
      <c r="F197" s="212">
        <v>194</v>
      </c>
      <c r="G197" s="215" t="s">
        <v>660</v>
      </c>
      <c r="H197" s="212" t="s">
        <v>570</v>
      </c>
      <c r="I197" s="217" t="str">
        <f>IF(Table4[[#This Row],[B]]=F196,1,"")</f>
        <v/>
      </c>
      <c r="J197" s="50"/>
      <c r="K197" s="253"/>
      <c r="L197" s="271"/>
      <c r="M197" s="261"/>
      <c r="N197" s="207"/>
      <c r="O197" s="207"/>
      <c r="P197" s="82"/>
      <c r="Q197" s="82"/>
      <c r="R197" s="253"/>
      <c r="S197" s="256"/>
      <c r="T197" s="256"/>
      <c r="U197" s="12"/>
      <c r="V197" s="226"/>
      <c r="W197" s="218"/>
      <c r="X197" s="213"/>
      <c r="Y197" s="212"/>
      <c r="Z197" s="212"/>
      <c r="AA197" s="211"/>
      <c r="AB197" s="211"/>
      <c r="AC197" s="211"/>
      <c r="AD197" s="204">
        <v>194</v>
      </c>
      <c r="AE197" s="205" t="s">
        <v>651</v>
      </c>
      <c r="AF197" s="204" t="s">
        <v>656</v>
      </c>
      <c r="AG197" s="50"/>
      <c r="AH197" s="50"/>
      <c r="AI197" s="50"/>
      <c r="AJ197" s="50"/>
      <c r="AK197" s="50"/>
      <c r="AL197" s="50"/>
      <c r="AM197" s="50"/>
      <c r="AN197" s="50"/>
      <c r="AO197" s="50"/>
      <c r="AP197" s="50"/>
      <c r="AQ197" s="50"/>
      <c r="AR197" s="50"/>
      <c r="AS197" s="50"/>
    </row>
    <row r="198" spans="1:45" ht="12" customHeight="1" x14ac:dyDescent="0.25">
      <c r="A198" s="256"/>
      <c r="B198" s="204">
        <f>____IN_____!B209</f>
        <v>195</v>
      </c>
      <c r="C198" s="205" t="str">
        <f>____IN_____!C209</f>
        <v>preconditioner_drotolerance</v>
      </c>
      <c r="D198" s="204" t="str">
        <f>____IN_____!D209</f>
        <v>drotol</v>
      </c>
      <c r="E198" s="207"/>
      <c r="F198" s="212">
        <v>195</v>
      </c>
      <c r="G198" s="215" t="s">
        <v>550</v>
      </c>
      <c r="H198" s="212" t="s">
        <v>571</v>
      </c>
      <c r="I198" s="217" t="str">
        <f>IF(Table4[[#This Row],[B]]=F197,1,"")</f>
        <v/>
      </c>
      <c r="J198" s="50"/>
      <c r="K198" s="253"/>
      <c r="L198" s="271"/>
      <c r="M198" s="261"/>
      <c r="N198" s="207"/>
      <c r="O198" s="207"/>
      <c r="P198" s="82"/>
      <c r="Q198" s="82"/>
      <c r="R198" s="253"/>
      <c r="S198" s="256"/>
      <c r="T198" s="256"/>
      <c r="U198" s="12"/>
      <c r="V198" s="226"/>
      <c r="W198" s="218"/>
      <c r="X198" s="213"/>
      <c r="Y198" s="212"/>
      <c r="Z198" s="212"/>
      <c r="AA198" s="211"/>
      <c r="AB198" s="211"/>
      <c r="AC198" s="211"/>
      <c r="AD198" s="204">
        <v>195</v>
      </c>
      <c r="AE198" s="205" t="s">
        <v>645</v>
      </c>
      <c r="AF198" s="204" t="s">
        <v>567</v>
      </c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  <c r="AR198" s="50"/>
      <c r="AS198" s="50"/>
    </row>
    <row r="199" spans="1:45" ht="12" customHeight="1" x14ac:dyDescent="0.25">
      <c r="A199" s="256"/>
      <c r="B199" s="204">
        <f>____IN_____!B210</f>
        <v>196</v>
      </c>
      <c r="C199" s="205" t="str">
        <f>____IN_____!C210</f>
        <v>LPF</v>
      </c>
      <c r="D199" s="204" t="str">
        <f>____IN_____!D210</f>
        <v>jo.1</v>
      </c>
      <c r="E199" s="207"/>
      <c r="F199" s="212">
        <v>196</v>
      </c>
      <c r="G199" s="215" t="s">
        <v>552</v>
      </c>
      <c r="H199" s="212" t="s">
        <v>572</v>
      </c>
      <c r="I199" s="217" t="str">
        <f>IF(Table4[[#This Row],[B]]=F198,1,"")</f>
        <v/>
      </c>
      <c r="J199" s="50"/>
      <c r="K199" s="253"/>
      <c r="L199" s="271"/>
      <c r="M199" s="261"/>
      <c r="N199" s="207"/>
      <c r="O199" s="207"/>
      <c r="P199" s="82"/>
      <c r="Q199" s="82"/>
      <c r="R199" s="253"/>
      <c r="S199" s="256"/>
      <c r="T199" s="256"/>
      <c r="U199" s="12"/>
      <c r="V199" s="226"/>
      <c r="W199" s="218"/>
      <c r="X199" s="213"/>
      <c r="Y199" s="212"/>
      <c r="Z199" s="212"/>
      <c r="AA199" s="211"/>
      <c r="AB199" s="211"/>
      <c r="AC199" s="211"/>
      <c r="AD199" s="204">
        <v>196</v>
      </c>
      <c r="AE199" s="205" t="s">
        <v>551</v>
      </c>
      <c r="AF199" s="204" t="s">
        <v>568</v>
      </c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  <c r="AR199" s="50"/>
      <c r="AS199" s="50"/>
    </row>
    <row r="200" spans="1:45" ht="12" customHeight="1" x14ac:dyDescent="0.25">
      <c r="A200" s="256"/>
      <c r="B200" s="204">
        <f>____IN_____!B211</f>
        <v>197</v>
      </c>
      <c r="C200" s="205" t="str">
        <f>____IN_____!C211</f>
        <v>ipakcb</v>
      </c>
      <c r="D200" s="204" t="str">
        <f>____IN_____!D211</f>
        <v>jo.2</v>
      </c>
      <c r="E200" s="207"/>
      <c r="F200" s="212">
        <v>197</v>
      </c>
      <c r="G200" s="215" t="s">
        <v>553</v>
      </c>
      <c r="H200" s="212" t="s">
        <v>573</v>
      </c>
      <c r="I200" s="217" t="str">
        <f>IF(Table4[[#This Row],[B]]=F199,1,"")</f>
        <v/>
      </c>
      <c r="J200" s="50"/>
      <c r="K200" s="253"/>
      <c r="L200" s="271"/>
      <c r="M200" s="261"/>
      <c r="N200" s="207"/>
      <c r="O200" s="207"/>
      <c r="P200" s="82"/>
      <c r="Q200" s="82"/>
      <c r="R200" s="253"/>
      <c r="S200" s="256"/>
      <c r="T200" s="256"/>
      <c r="U200" s="12"/>
      <c r="V200" s="226"/>
      <c r="W200" s="218"/>
      <c r="X200" s="213"/>
      <c r="Y200" s="212"/>
      <c r="Z200" s="212"/>
      <c r="AA200" s="211"/>
      <c r="AB200" s="211"/>
      <c r="AC200" s="211"/>
      <c r="AD200" s="204">
        <v>197</v>
      </c>
      <c r="AE200" s="205" t="s">
        <v>646</v>
      </c>
      <c r="AF200" s="204" t="s">
        <v>569</v>
      </c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  <c r="AR200" s="50"/>
      <c r="AS200" s="50"/>
    </row>
    <row r="201" spans="1:45" ht="12" customHeight="1" x14ac:dyDescent="0.25">
      <c r="A201" s="256"/>
      <c r="B201" s="204">
        <f>____IN_____!B212</f>
        <v>198</v>
      </c>
      <c r="C201" s="205" t="str">
        <f>____IN_____!C212</f>
        <v>CHD</v>
      </c>
      <c r="D201" s="204" t="str">
        <f>____IN_____!D212</f>
        <v>jo.3</v>
      </c>
      <c r="E201" s="207"/>
      <c r="F201" s="212">
        <v>198</v>
      </c>
      <c r="G201" s="215" t="s">
        <v>554</v>
      </c>
      <c r="H201" s="212" t="s">
        <v>574</v>
      </c>
      <c r="I201" s="217" t="str">
        <f>IF(Table4[[#This Row],[B]]=F200,1,"")</f>
        <v/>
      </c>
      <c r="J201" s="50"/>
      <c r="K201" s="253"/>
      <c r="L201" s="271"/>
      <c r="M201" s="261"/>
      <c r="N201" s="207"/>
      <c r="O201" s="207"/>
      <c r="P201" s="82"/>
      <c r="Q201" s="82"/>
      <c r="R201" s="253"/>
      <c r="S201" s="256"/>
      <c r="T201" s="256"/>
      <c r="U201" s="12"/>
      <c r="V201" s="226"/>
      <c r="W201" s="218"/>
      <c r="X201" s="213"/>
      <c r="Y201" s="212"/>
      <c r="Z201" s="212"/>
      <c r="AA201" s="211"/>
      <c r="AB201" s="211"/>
      <c r="AC201" s="211"/>
      <c r="AD201" s="204">
        <v>198</v>
      </c>
      <c r="AE201" s="205" t="s">
        <v>660</v>
      </c>
      <c r="AF201" s="204" t="s">
        <v>570</v>
      </c>
      <c r="AG201" s="50"/>
      <c r="AH201" s="50"/>
      <c r="AI201" s="50"/>
      <c r="AJ201" s="50"/>
      <c r="AK201" s="50"/>
      <c r="AL201" s="50"/>
      <c r="AM201" s="50"/>
      <c r="AN201" s="50"/>
      <c r="AO201" s="50"/>
      <c r="AP201" s="50"/>
      <c r="AQ201" s="50"/>
      <c r="AR201" s="50"/>
      <c r="AS201" s="50"/>
    </row>
    <row r="202" spans="1:45" ht="12" customHeight="1" x14ac:dyDescent="0.25">
      <c r="A202" s="256"/>
      <c r="B202" s="204">
        <f>____IN_____!B213</f>
        <v>199</v>
      </c>
      <c r="C202" s="205" t="str">
        <f>____IN_____!C213</f>
        <v>stresperiod_data</v>
      </c>
      <c r="D202" s="204" t="str">
        <f>____IN_____!D213</f>
        <v>jo.4</v>
      </c>
      <c r="E202" s="207"/>
      <c r="F202" s="212">
        <v>199</v>
      </c>
      <c r="G202" s="215" t="s">
        <v>555</v>
      </c>
      <c r="H202" s="212" t="s">
        <v>575</v>
      </c>
      <c r="I202" s="217" t="str">
        <f>IF(Table4[[#This Row],[B]]=F201,1,"")</f>
        <v/>
      </c>
      <c r="J202" s="50"/>
      <c r="K202" s="253"/>
      <c r="L202" s="271"/>
      <c r="M202" s="261"/>
      <c r="N202" s="207"/>
      <c r="O202" s="207"/>
      <c r="P202" s="82"/>
      <c r="Q202" s="82"/>
      <c r="R202" s="253"/>
      <c r="S202" s="256"/>
      <c r="T202" s="256"/>
      <c r="U202" s="12"/>
      <c r="V202" s="226"/>
      <c r="W202" s="218"/>
      <c r="X202" s="213"/>
      <c r="Y202" s="212"/>
      <c r="Z202" s="212"/>
      <c r="AA202" s="211"/>
      <c r="AB202" s="211"/>
      <c r="AC202" s="211"/>
      <c r="AD202" s="204">
        <v>199</v>
      </c>
      <c r="AE202" s="205" t="s">
        <v>550</v>
      </c>
      <c r="AF202" s="204" t="s">
        <v>571</v>
      </c>
      <c r="AG202" s="50"/>
      <c r="AH202" s="50"/>
      <c r="AI202" s="50"/>
      <c r="AJ202" s="50"/>
      <c r="AK202" s="50"/>
      <c r="AL202" s="50"/>
      <c r="AM202" s="50"/>
      <c r="AN202" s="50"/>
      <c r="AO202" s="50"/>
      <c r="AP202" s="50"/>
      <c r="AQ202" s="50"/>
      <c r="AR202" s="50"/>
      <c r="AS202" s="50"/>
    </row>
    <row r="203" spans="1:45" ht="12" customHeight="1" x14ac:dyDescent="0.25">
      <c r="A203" s="256"/>
      <c r="B203" s="204">
        <f>____IN_____!B214</f>
        <v>200</v>
      </c>
      <c r="C203" s="205" t="str">
        <f>____IN_____!C214</f>
        <v>Package_Solver_mf2005</v>
      </c>
      <c r="D203" s="204" t="str">
        <f>____IN_____!D214</f>
        <v>jo.5</v>
      </c>
      <c r="E203" s="207"/>
      <c r="F203" s="212">
        <v>200</v>
      </c>
      <c r="G203" s="215" t="s">
        <v>556</v>
      </c>
      <c r="H203" s="212" t="s">
        <v>576</v>
      </c>
      <c r="I203" s="217" t="str">
        <f>IF(Table4[[#This Row],[B]]=F202,1,"")</f>
        <v/>
      </c>
      <c r="J203" s="50"/>
      <c r="K203" s="253"/>
      <c r="L203" s="271"/>
      <c r="M203" s="261"/>
      <c r="N203" s="207"/>
      <c r="O203" s="207"/>
      <c r="P203" s="82"/>
      <c r="Q203" s="82"/>
      <c r="R203" s="253"/>
      <c r="S203" s="256"/>
      <c r="T203" s="256"/>
      <c r="U203" s="12"/>
      <c r="V203" s="226"/>
      <c r="W203" s="218"/>
      <c r="X203" s="213"/>
      <c r="Y203" s="212"/>
      <c r="Z203" s="212"/>
      <c r="AA203" s="211"/>
      <c r="AB203" s="211"/>
      <c r="AC203" s="211"/>
      <c r="AD203" s="204">
        <v>200</v>
      </c>
      <c r="AE203" s="205" t="s">
        <v>552</v>
      </c>
      <c r="AF203" s="204" t="s">
        <v>572</v>
      </c>
      <c r="AG203" s="50"/>
      <c r="AH203" s="50"/>
      <c r="AI203" s="50"/>
      <c r="AJ203" s="50"/>
      <c r="AK203" s="50"/>
      <c r="AL203" s="50"/>
      <c r="AM203" s="50"/>
      <c r="AN203" s="50"/>
      <c r="AO203" s="50"/>
      <c r="AP203" s="50"/>
      <c r="AQ203" s="50"/>
      <c r="AR203" s="50"/>
      <c r="AS203" s="50"/>
    </row>
    <row r="204" spans="1:45" ht="12" customHeight="1" x14ac:dyDescent="0.25">
      <c r="A204" s="256"/>
      <c r="B204" s="204">
        <f>____IN_____!B215</f>
        <v>201</v>
      </c>
      <c r="C204" s="205" t="str">
        <f>____IN_____!C215</f>
        <v>npcond</v>
      </c>
      <c r="D204" s="204" t="str">
        <f>____IN_____!D215</f>
        <v>jo.6</v>
      </c>
      <c r="E204" s="207"/>
      <c r="F204" s="212">
        <v>201</v>
      </c>
      <c r="G204" s="215" t="s">
        <v>647</v>
      </c>
      <c r="H204" s="212" t="s">
        <v>577</v>
      </c>
      <c r="I204" s="216" t="str">
        <f>IF(Table4[[#This Row],[B]]=F203,1,"")</f>
        <v/>
      </c>
      <c r="J204" s="50"/>
      <c r="K204" s="253"/>
      <c r="L204" s="271"/>
      <c r="M204" s="261"/>
      <c r="N204" s="207"/>
      <c r="O204" s="207"/>
      <c r="P204" s="82"/>
      <c r="Q204" s="82"/>
      <c r="R204" s="253"/>
      <c r="S204" s="256"/>
      <c r="T204" s="256"/>
      <c r="U204" s="12"/>
      <c r="V204" s="226"/>
      <c r="W204" s="218"/>
      <c r="X204" s="213"/>
      <c r="Y204" s="212"/>
      <c r="Z204" s="212"/>
      <c r="AA204" s="211"/>
      <c r="AB204" s="211"/>
      <c r="AC204" s="211"/>
      <c r="AD204" s="204">
        <v>201</v>
      </c>
      <c r="AE204" s="205" t="s">
        <v>553</v>
      </c>
      <c r="AF204" s="204" t="s">
        <v>573</v>
      </c>
      <c r="AG204" s="50"/>
      <c r="AH204" s="50"/>
      <c r="AI204" s="50"/>
      <c r="AJ204" s="50"/>
      <c r="AK204" s="50"/>
      <c r="AL204" s="50"/>
      <c r="AM204" s="50"/>
      <c r="AN204" s="50"/>
      <c r="AO204" s="50"/>
      <c r="AP204" s="50"/>
      <c r="AQ204" s="50"/>
      <c r="AR204" s="50"/>
      <c r="AS204" s="50"/>
    </row>
    <row r="205" spans="1:45" ht="12" customHeight="1" x14ac:dyDescent="0.25">
      <c r="A205" s="256"/>
      <c r="B205" s="204">
        <f>____IN_____!B216</f>
        <v>202</v>
      </c>
      <c r="C205" s="205" t="str">
        <f>____IN_____!C216</f>
        <v>nbpol</v>
      </c>
      <c r="D205" s="204" t="str">
        <f>____IN_____!D216</f>
        <v>jo.7</v>
      </c>
      <c r="E205" s="207"/>
      <c r="F205" s="212">
        <v>202</v>
      </c>
      <c r="G205" s="215" t="s">
        <v>557</v>
      </c>
      <c r="H205" s="212" t="s">
        <v>578</v>
      </c>
      <c r="I205" s="217" t="str">
        <f>IF(Table4[[#This Row],[B]]=F204,1,"")</f>
        <v/>
      </c>
      <c r="J205" s="50"/>
      <c r="K205" s="253"/>
      <c r="L205" s="271"/>
      <c r="M205" s="261"/>
      <c r="N205" s="207"/>
      <c r="O205" s="207"/>
      <c r="P205" s="82"/>
      <c r="Q205" s="82"/>
      <c r="R205" s="253"/>
      <c r="S205" s="256"/>
      <c r="T205" s="256"/>
      <c r="U205" s="12"/>
      <c r="V205" s="226"/>
      <c r="W205" s="218"/>
      <c r="X205" s="213"/>
      <c r="Y205" s="212"/>
      <c r="Z205" s="212"/>
      <c r="AA205" s="211"/>
      <c r="AB205" s="211"/>
      <c r="AC205" s="211"/>
      <c r="AD205" s="204">
        <v>202</v>
      </c>
      <c r="AE205" s="205" t="s">
        <v>554</v>
      </c>
      <c r="AF205" s="204" t="s">
        <v>574</v>
      </c>
      <c r="AG205" s="50"/>
      <c r="AH205" s="50"/>
      <c r="AI205" s="50"/>
      <c r="AJ205" s="50"/>
      <c r="AK205" s="50"/>
      <c r="AL205" s="50"/>
      <c r="AM205" s="50"/>
      <c r="AN205" s="50"/>
      <c r="AO205" s="50"/>
      <c r="AP205" s="50"/>
      <c r="AQ205" s="50"/>
      <c r="AR205" s="50"/>
      <c r="AS205" s="50"/>
    </row>
    <row r="206" spans="1:45" ht="12" customHeight="1" x14ac:dyDescent="0.25">
      <c r="A206" s="256"/>
      <c r="B206" s="204">
        <f>____IN_____!B217</f>
        <v>203</v>
      </c>
      <c r="C206" s="205" t="str">
        <f>____IN_____!C217</f>
        <v>iprpcg</v>
      </c>
      <c r="D206" s="204" t="str">
        <f>____IN_____!D217</f>
        <v>jo.8</v>
      </c>
      <c r="E206" s="207"/>
      <c r="F206" s="212">
        <v>203</v>
      </c>
      <c r="G206" s="215" t="s">
        <v>559</v>
      </c>
      <c r="H206" s="212" t="s">
        <v>579</v>
      </c>
      <c r="I206" s="216" t="str">
        <f>IF(Table4[[#This Row],[B]]=F205,1,"")</f>
        <v/>
      </c>
      <c r="J206" s="50"/>
      <c r="K206" s="253"/>
      <c r="L206" s="271"/>
      <c r="M206" s="261"/>
      <c r="N206" s="207"/>
      <c r="O206" s="207"/>
      <c r="P206" s="82"/>
      <c r="Q206" s="82"/>
      <c r="R206" s="253"/>
      <c r="S206" s="256"/>
      <c r="T206" s="256"/>
      <c r="U206" s="12"/>
      <c r="V206" s="226"/>
      <c r="W206" s="218"/>
      <c r="X206" s="213"/>
      <c r="Y206" s="212"/>
      <c r="Z206" s="212"/>
      <c r="AA206" s="211"/>
      <c r="AB206" s="211"/>
      <c r="AC206" s="211"/>
      <c r="AD206" s="204">
        <v>203</v>
      </c>
      <c r="AE206" s="205" t="s">
        <v>555</v>
      </c>
      <c r="AF206" s="204" t="s">
        <v>575</v>
      </c>
      <c r="AG206" s="50"/>
      <c r="AH206" s="50"/>
      <c r="AI206" s="50"/>
      <c r="AJ206" s="50"/>
      <c r="AK206" s="50"/>
      <c r="AL206" s="50"/>
      <c r="AM206" s="50"/>
      <c r="AN206" s="50"/>
      <c r="AO206" s="50"/>
      <c r="AP206" s="50"/>
      <c r="AQ206" s="50"/>
      <c r="AR206" s="50"/>
      <c r="AS206" s="50"/>
    </row>
    <row r="207" spans="1:45" ht="12" customHeight="1" x14ac:dyDescent="0.25">
      <c r="A207" s="256"/>
      <c r="B207" s="204">
        <f>____IN_____!B218</f>
        <v>204</v>
      </c>
      <c r="C207" s="205" t="str">
        <f>____IN_____!C218</f>
        <v>mutpcg</v>
      </c>
      <c r="D207" s="204" t="str">
        <f>____IN_____!D218</f>
        <v>jo.9</v>
      </c>
      <c r="E207" s="207"/>
      <c r="F207" s="212">
        <v>204</v>
      </c>
      <c r="G207" s="215" t="s">
        <v>560</v>
      </c>
      <c r="H207" s="212" t="s">
        <v>580</v>
      </c>
      <c r="I207" s="216" t="str">
        <f>IF(Table4[[#This Row],[B]]=F206,1,"")</f>
        <v/>
      </c>
      <c r="J207" s="50"/>
      <c r="K207" s="253"/>
      <c r="L207" s="271"/>
      <c r="M207" s="261"/>
      <c r="N207" s="207"/>
      <c r="O207" s="207"/>
      <c r="P207" s="82"/>
      <c r="Q207" s="82"/>
      <c r="R207" s="253"/>
      <c r="S207" s="256"/>
      <c r="T207" s="256"/>
      <c r="U207" s="12"/>
      <c r="V207" s="226"/>
      <c r="W207" s="218"/>
      <c r="X207" s="213"/>
      <c r="Y207" s="212"/>
      <c r="Z207" s="212"/>
      <c r="AA207" s="211"/>
      <c r="AB207" s="211"/>
      <c r="AC207" s="211"/>
      <c r="AD207" s="204">
        <v>204</v>
      </c>
      <c r="AE207" s="205" t="s">
        <v>556</v>
      </c>
      <c r="AF207" s="204" t="s">
        <v>576</v>
      </c>
      <c r="AG207" s="50"/>
      <c r="AH207" s="50"/>
      <c r="AI207" s="50"/>
      <c r="AJ207" s="50"/>
      <c r="AK207" s="50"/>
      <c r="AL207" s="50"/>
      <c r="AM207" s="50"/>
      <c r="AN207" s="50"/>
      <c r="AO207" s="50"/>
      <c r="AP207" s="50"/>
      <c r="AQ207" s="50"/>
      <c r="AR207" s="50"/>
      <c r="AS207" s="50"/>
    </row>
    <row r="208" spans="1:45" ht="12" customHeight="1" x14ac:dyDescent="0.25">
      <c r="A208" s="256"/>
      <c r="B208" s="204">
        <f>____IN_____!B219</f>
        <v>205</v>
      </c>
      <c r="C208" s="205" t="str">
        <f>____IN_____!C219</f>
        <v>ihcofadd</v>
      </c>
      <c r="D208" s="204" t="str">
        <f>____IN_____!D219</f>
        <v>jo.10</v>
      </c>
      <c r="E208" s="207"/>
      <c r="F208" s="212">
        <v>205</v>
      </c>
      <c r="G208" s="215" t="s">
        <v>561</v>
      </c>
      <c r="H208" s="212" t="s">
        <v>581</v>
      </c>
      <c r="I208" s="217" t="str">
        <f>IF(Table4[[#This Row],[B]]=F207,1,"")</f>
        <v/>
      </c>
      <c r="J208" s="50"/>
      <c r="K208" s="253"/>
      <c r="L208" s="271"/>
      <c r="M208" s="261"/>
      <c r="N208" s="207"/>
      <c r="O208" s="207"/>
      <c r="P208" s="82"/>
      <c r="Q208" s="82"/>
      <c r="R208" s="253"/>
      <c r="S208" s="256"/>
      <c r="T208" s="256"/>
      <c r="U208" s="12"/>
      <c r="V208" s="226"/>
      <c r="W208" s="218"/>
      <c r="X208" s="213"/>
      <c r="Y208" s="212"/>
      <c r="Z208" s="212"/>
      <c r="AA208" s="211"/>
      <c r="AB208" s="211"/>
      <c r="AC208" s="211"/>
      <c r="AD208" s="204">
        <v>205</v>
      </c>
      <c r="AE208" s="205" t="s">
        <v>647</v>
      </c>
      <c r="AF208" s="204" t="s">
        <v>577</v>
      </c>
      <c r="AG208" s="50"/>
      <c r="AH208" s="50"/>
      <c r="AI208" s="50"/>
      <c r="AJ208" s="50"/>
      <c r="AK208" s="50"/>
      <c r="AL208" s="50"/>
      <c r="AM208" s="50"/>
      <c r="AN208" s="50"/>
      <c r="AO208" s="50"/>
      <c r="AP208" s="50"/>
      <c r="AQ208" s="50"/>
      <c r="AR208" s="50"/>
      <c r="AS208" s="50"/>
    </row>
    <row r="209" spans="1:45" ht="12" customHeight="1" x14ac:dyDescent="0.25">
      <c r="A209" s="256"/>
      <c r="B209" s="204">
        <f>____IN_____!B220</f>
        <v>206</v>
      </c>
      <c r="C209" s="205" t="str">
        <f>____IN_____!C220</f>
        <v>BTN</v>
      </c>
      <c r="D209" s="204" t="str">
        <f>____IN_____!D220</f>
        <v>jo.11</v>
      </c>
      <c r="E209" s="207"/>
      <c r="F209" s="212">
        <v>206</v>
      </c>
      <c r="G209" s="215" t="s">
        <v>562</v>
      </c>
      <c r="H209" s="212" t="s">
        <v>582</v>
      </c>
      <c r="I209" s="216" t="str">
        <f>IF(Table4[[#This Row],[B]]=F208,1,"")</f>
        <v/>
      </c>
      <c r="J209" s="50"/>
      <c r="K209" s="253"/>
      <c r="L209" s="271"/>
      <c r="M209" s="261"/>
      <c r="N209" s="207"/>
      <c r="O209" s="207"/>
      <c r="P209" s="82"/>
      <c r="Q209" s="82"/>
      <c r="R209" s="253"/>
      <c r="S209" s="256"/>
      <c r="T209" s="256"/>
      <c r="U209" s="12"/>
      <c r="V209" s="226"/>
      <c r="W209" s="218"/>
      <c r="X209" s="213"/>
      <c r="Y209" s="212"/>
      <c r="Z209" s="212"/>
      <c r="AA209" s="211"/>
      <c r="AB209" s="211"/>
      <c r="AC209" s="211"/>
      <c r="AD209" s="204">
        <v>206</v>
      </c>
      <c r="AE209" s="205" t="s">
        <v>557</v>
      </c>
      <c r="AF209" s="204" t="s">
        <v>578</v>
      </c>
      <c r="AG209" s="50"/>
      <c r="AH209" s="50"/>
      <c r="AI209" s="50"/>
      <c r="AJ209" s="50"/>
      <c r="AK209" s="50"/>
      <c r="AL209" s="50"/>
      <c r="AM209" s="50"/>
      <c r="AN209" s="50"/>
      <c r="AO209" s="50"/>
      <c r="AP209" s="50"/>
      <c r="AQ209" s="50"/>
      <c r="AR209" s="50"/>
      <c r="AS209" s="50"/>
    </row>
    <row r="210" spans="1:45" ht="12" customHeight="1" x14ac:dyDescent="0.25">
      <c r="A210" s="256"/>
      <c r="B210" s="204">
        <f>____IN_____!B221</f>
        <v>207</v>
      </c>
      <c r="C210" s="205" t="str">
        <f>____IN_____!C221</f>
        <v>mcomp</v>
      </c>
      <c r="D210" s="204" t="str">
        <f>____IN_____!D221</f>
        <v>jo.12</v>
      </c>
      <c r="E210" s="207"/>
      <c r="F210" s="212">
        <v>207</v>
      </c>
      <c r="G210" s="215" t="s">
        <v>564</v>
      </c>
      <c r="H210" s="212" t="s">
        <v>583</v>
      </c>
      <c r="I210" s="216" t="str">
        <f>IF(Table4[[#This Row],[B]]=F209,1,"")</f>
        <v/>
      </c>
      <c r="J210" s="50"/>
      <c r="K210" s="253"/>
      <c r="L210" s="271"/>
      <c r="M210" s="261"/>
      <c r="N210" s="207"/>
      <c r="O210" s="207"/>
      <c r="P210" s="82"/>
      <c r="Q210" s="82"/>
      <c r="R210" s="253"/>
      <c r="S210" s="256"/>
      <c r="T210" s="256"/>
      <c r="U210" s="12"/>
      <c r="V210" s="226"/>
      <c r="W210" s="218"/>
      <c r="X210" s="213"/>
      <c r="Y210" s="212"/>
      <c r="Z210" s="212"/>
      <c r="AA210" s="211"/>
      <c r="AB210" s="211"/>
      <c r="AC210" s="211"/>
      <c r="AD210" s="204">
        <v>207</v>
      </c>
      <c r="AE210" s="205" t="s">
        <v>559</v>
      </c>
      <c r="AF210" s="204" t="s">
        <v>579</v>
      </c>
      <c r="AG210" s="50"/>
      <c r="AH210" s="50"/>
      <c r="AI210" s="50"/>
      <c r="AJ210" s="50"/>
      <c r="AK210" s="50"/>
      <c r="AL210" s="50"/>
      <c r="AM210" s="50"/>
      <c r="AN210" s="50"/>
      <c r="AO210" s="50"/>
      <c r="AP210" s="50"/>
      <c r="AQ210" s="50"/>
      <c r="AR210" s="50"/>
      <c r="AS210" s="50"/>
    </row>
    <row r="211" spans="1:45" ht="12" customHeight="1" x14ac:dyDescent="0.25">
      <c r="A211" s="256"/>
      <c r="B211" s="204">
        <f>____IN_____!B222</f>
        <v>208</v>
      </c>
      <c r="C211" s="205" t="str">
        <f>____IN_____!C222</f>
        <v>ifmtcn</v>
      </c>
      <c r="D211" s="204" t="str">
        <f>____IN_____!D222</f>
        <v>jo.13</v>
      </c>
      <c r="E211" s="207"/>
      <c r="F211" s="212">
        <v>208</v>
      </c>
      <c r="G211" s="215" t="s">
        <v>202</v>
      </c>
      <c r="H211" s="212" t="s">
        <v>584</v>
      </c>
      <c r="I211" s="216" t="str">
        <f>IF(Table4[[#This Row],[B]]=F210,1,"")</f>
        <v/>
      </c>
      <c r="J211" s="50"/>
      <c r="K211" s="253"/>
      <c r="L211" s="271"/>
      <c r="M211" s="261"/>
      <c r="N211" s="207"/>
      <c r="O211" s="207"/>
      <c r="P211" s="82"/>
      <c r="Q211" s="82"/>
      <c r="R211" s="253"/>
      <c r="S211" s="256"/>
      <c r="T211" s="256"/>
      <c r="U211" s="12"/>
      <c r="V211" s="226"/>
      <c r="W211" s="218"/>
      <c r="X211" s="213"/>
      <c r="Y211" s="212"/>
      <c r="Z211" s="212"/>
      <c r="AA211" s="211"/>
      <c r="AB211" s="211"/>
      <c r="AC211" s="211"/>
      <c r="AD211" s="204">
        <v>208</v>
      </c>
      <c r="AE211" s="205" t="s">
        <v>560</v>
      </c>
      <c r="AF211" s="204" t="s">
        <v>580</v>
      </c>
      <c r="AG211" s="50"/>
      <c r="AH211" s="50"/>
      <c r="AI211" s="50"/>
      <c r="AJ211" s="50"/>
      <c r="AK211" s="50"/>
      <c r="AL211" s="50"/>
      <c r="AM211" s="50"/>
      <c r="AN211" s="50"/>
      <c r="AO211" s="50"/>
      <c r="AP211" s="50"/>
      <c r="AQ211" s="50"/>
      <c r="AR211" s="50"/>
      <c r="AS211" s="50"/>
    </row>
    <row r="212" spans="1:45" ht="12" customHeight="1" x14ac:dyDescent="0.25">
      <c r="A212" s="256"/>
      <c r="B212" s="204">
        <f>____IN_____!B223</f>
        <v>209</v>
      </c>
      <c r="C212" s="205" t="str">
        <f>____IN_____!C223</f>
        <v>ifmtnp</v>
      </c>
      <c r="D212" s="204" t="str">
        <f>____IN_____!D223</f>
        <v>jo.14</v>
      </c>
      <c r="E212" s="207"/>
      <c r="F212" s="212">
        <v>209</v>
      </c>
      <c r="G212" s="215" t="s">
        <v>648</v>
      </c>
      <c r="H212" s="212" t="s">
        <v>585</v>
      </c>
      <c r="I212" s="216" t="str">
        <f>IF(Table4[[#This Row],[B]]=F211,1,"")</f>
        <v/>
      </c>
      <c r="J212" s="50"/>
      <c r="K212" s="253"/>
      <c r="L212" s="271"/>
      <c r="M212" s="261"/>
      <c r="N212" s="207"/>
      <c r="O212" s="207"/>
      <c r="P212" s="82"/>
      <c r="Q212" s="82"/>
      <c r="R212" s="253"/>
      <c r="S212" s="256"/>
      <c r="T212" s="256"/>
      <c r="U212" s="12"/>
      <c r="V212" s="226"/>
      <c r="W212" s="218"/>
      <c r="X212" s="213"/>
      <c r="Y212" s="212"/>
      <c r="Z212" s="212"/>
      <c r="AA212" s="211"/>
      <c r="AB212" s="211"/>
      <c r="AC212" s="211"/>
      <c r="AD212" s="204">
        <v>209</v>
      </c>
      <c r="AE212" s="205" t="s">
        <v>561</v>
      </c>
      <c r="AF212" s="204" t="s">
        <v>581</v>
      </c>
      <c r="AG212" s="50"/>
      <c r="AH212" s="50"/>
      <c r="AI212" s="50"/>
      <c r="AJ212" s="50"/>
      <c r="AK212" s="50"/>
      <c r="AL212" s="50"/>
      <c r="AM212" s="50"/>
      <c r="AN212" s="50"/>
      <c r="AO212" s="50"/>
      <c r="AP212" s="50"/>
      <c r="AQ212" s="50"/>
      <c r="AR212" s="50"/>
      <c r="AS212" s="50"/>
    </row>
    <row r="213" spans="1:45" ht="12" customHeight="1" x14ac:dyDescent="0.25">
      <c r="A213" s="256"/>
      <c r="B213" s="204">
        <f>____IN_____!B224</f>
        <v>210</v>
      </c>
      <c r="C213" s="205" t="str">
        <f>____IN_____!C224</f>
        <v>ifmtrf</v>
      </c>
      <c r="D213" s="204" t="str">
        <f>____IN_____!D224</f>
        <v>jo.15</v>
      </c>
      <c r="E213" s="207"/>
      <c r="F213" s="212">
        <v>210</v>
      </c>
      <c r="G213" s="215" t="s">
        <v>659</v>
      </c>
      <c r="H213" s="212" t="s">
        <v>586</v>
      </c>
      <c r="I213" s="216" t="str">
        <f>IF(Table4[[#This Row],[B]]=F212,1,"")</f>
        <v/>
      </c>
      <c r="J213" s="50"/>
      <c r="K213" s="253"/>
      <c r="L213" s="271"/>
      <c r="M213" s="261"/>
      <c r="N213" s="207"/>
      <c r="O213" s="207"/>
      <c r="P213" s="82"/>
      <c r="Q213" s="82"/>
      <c r="R213" s="253"/>
      <c r="S213" s="256"/>
      <c r="T213" s="256"/>
      <c r="U213" s="12"/>
      <c r="V213" s="226"/>
      <c r="W213" s="218"/>
      <c r="X213" s="213"/>
      <c r="Y213" s="212"/>
      <c r="Z213" s="212"/>
      <c r="AA213" s="211"/>
      <c r="AB213" s="211"/>
      <c r="AC213" s="211"/>
      <c r="AD213" s="204">
        <v>210</v>
      </c>
      <c r="AE213" s="205" t="s">
        <v>562</v>
      </c>
      <c r="AF213" s="204" t="s">
        <v>582</v>
      </c>
      <c r="AG213" s="50"/>
      <c r="AH213" s="50"/>
      <c r="AI213" s="50"/>
      <c r="AJ213" s="50"/>
      <c r="AK213" s="50"/>
      <c r="AL213" s="50"/>
      <c r="AM213" s="50"/>
      <c r="AN213" s="50"/>
      <c r="AO213" s="50"/>
      <c r="AP213" s="50"/>
      <c r="AQ213" s="50"/>
      <c r="AR213" s="50"/>
      <c r="AS213" s="50"/>
    </row>
    <row r="214" spans="1:45" ht="12" customHeight="1" x14ac:dyDescent="0.25">
      <c r="A214" s="256"/>
      <c r="B214" s="204">
        <f>____IN_____!B225</f>
        <v>211</v>
      </c>
      <c r="C214" s="205" t="str">
        <f>____IN_____!C225</f>
        <v>ifmtdp</v>
      </c>
      <c r="D214" s="204" t="str">
        <f>____IN_____!D225</f>
        <v>jo.16</v>
      </c>
      <c r="E214" s="207"/>
      <c r="F214" s="212">
        <v>211</v>
      </c>
      <c r="G214" s="215" t="s">
        <v>649</v>
      </c>
      <c r="H214" s="212" t="s">
        <v>587</v>
      </c>
      <c r="I214" s="216" t="str">
        <f>IF(Table4[[#This Row],[B]]=F213,1,"")</f>
        <v/>
      </c>
      <c r="J214" s="50"/>
      <c r="K214" s="253"/>
      <c r="L214" s="271"/>
      <c r="M214" s="261"/>
      <c r="N214" s="207"/>
      <c r="O214" s="207"/>
      <c r="P214" s="82"/>
      <c r="Q214" s="82"/>
      <c r="R214" s="253"/>
      <c r="S214" s="256"/>
      <c r="T214" s="256"/>
      <c r="U214" s="12"/>
      <c r="V214" s="226"/>
      <c r="W214" s="218"/>
      <c r="X214" s="213"/>
      <c r="Y214" s="212"/>
      <c r="Z214" s="212"/>
      <c r="AA214" s="211"/>
      <c r="AB214" s="211"/>
      <c r="AC214" s="211"/>
      <c r="AD214" s="204">
        <v>211</v>
      </c>
      <c r="AE214" s="205" t="s">
        <v>564</v>
      </c>
      <c r="AF214" s="204" t="s">
        <v>583</v>
      </c>
      <c r="AG214" s="50"/>
      <c r="AH214" s="50"/>
      <c r="AI214" s="50"/>
      <c r="AJ214" s="50"/>
      <c r="AK214" s="50"/>
      <c r="AL214" s="50"/>
      <c r="AM214" s="50"/>
      <c r="AN214" s="50"/>
      <c r="AO214" s="50"/>
      <c r="AP214" s="50"/>
      <c r="AQ214" s="50"/>
      <c r="AR214" s="50"/>
      <c r="AS214" s="50"/>
    </row>
    <row r="215" spans="1:45" ht="12" customHeight="1" x14ac:dyDescent="0.25">
      <c r="A215" s="256"/>
      <c r="B215" s="204">
        <f>____IN_____!B226</f>
        <v>212</v>
      </c>
      <c r="C215" s="205" t="str">
        <f>____IN_____!C226</f>
        <v>savucn</v>
      </c>
      <c r="D215" s="204" t="str">
        <f>____IN_____!D226</f>
        <v>jo.17</v>
      </c>
      <c r="E215" s="207"/>
      <c r="F215" s="212">
        <v>212</v>
      </c>
      <c r="G215" s="215" t="s">
        <v>566</v>
      </c>
      <c r="H215" s="212" t="s">
        <v>588</v>
      </c>
      <c r="I215" s="216" t="str">
        <f>IF(Table4[[#This Row],[B]]=F214,1,"")</f>
        <v/>
      </c>
      <c r="J215" s="50"/>
      <c r="K215" s="253"/>
      <c r="L215" s="271"/>
      <c r="M215" s="261"/>
      <c r="N215" s="207"/>
      <c r="O215" s="207"/>
      <c r="P215" s="82"/>
      <c r="Q215" s="82"/>
      <c r="R215" s="253"/>
      <c r="S215" s="256"/>
      <c r="T215" s="256"/>
      <c r="U215" s="12"/>
      <c r="V215" s="226"/>
      <c r="W215" s="218"/>
      <c r="X215" s="213"/>
      <c r="Y215" s="212"/>
      <c r="Z215" s="212"/>
      <c r="AA215" s="211"/>
      <c r="AB215" s="211"/>
      <c r="AC215" s="211"/>
      <c r="AD215" s="204">
        <v>212</v>
      </c>
      <c r="AE215" s="205" t="s">
        <v>202</v>
      </c>
      <c r="AF215" s="204" t="s">
        <v>584</v>
      </c>
      <c r="AG215" s="50"/>
      <c r="AH215" s="50"/>
      <c r="AI215" s="50"/>
      <c r="AJ215" s="50"/>
      <c r="AK215" s="50"/>
      <c r="AL215" s="50"/>
      <c r="AM215" s="50"/>
      <c r="AN215" s="50"/>
      <c r="AO215" s="50"/>
      <c r="AP215" s="50"/>
      <c r="AQ215" s="50"/>
      <c r="AR215" s="50"/>
      <c r="AS215" s="50"/>
    </row>
    <row r="216" spans="1:45" ht="12" customHeight="1" x14ac:dyDescent="0.25">
      <c r="A216" s="256"/>
      <c r="B216" s="204">
        <f>____IN_____!B227</f>
        <v>213</v>
      </c>
      <c r="C216" s="205" t="str">
        <f>____IN_____!C227</f>
        <v>icbund</v>
      </c>
      <c r="D216" s="204" t="str">
        <f>____IN_____!D227</f>
        <v>jo.18</v>
      </c>
      <c r="E216" s="207"/>
      <c r="F216" s="212">
        <v>213</v>
      </c>
      <c r="G216" s="215" t="s">
        <v>712</v>
      </c>
      <c r="H216" s="212" t="s">
        <v>713</v>
      </c>
      <c r="I216" s="216" t="str">
        <f>IF(Table4[[#This Row],[B]]=F215,1,"")</f>
        <v/>
      </c>
      <c r="J216" s="50"/>
      <c r="K216" s="253"/>
      <c r="L216" s="271"/>
      <c r="M216" s="261"/>
      <c r="N216" s="207"/>
      <c r="O216" s="207"/>
      <c r="P216" s="82"/>
      <c r="Q216" s="82"/>
      <c r="R216" s="253"/>
      <c r="S216" s="256"/>
      <c r="T216" s="256"/>
      <c r="U216" s="12"/>
      <c r="V216" s="226"/>
      <c r="W216" s="218"/>
      <c r="X216" s="213"/>
      <c r="Y216" s="212"/>
      <c r="Z216" s="212"/>
      <c r="AA216" s="211"/>
      <c r="AB216" s="211"/>
      <c r="AC216" s="211"/>
      <c r="AD216" s="204">
        <v>213</v>
      </c>
      <c r="AE216" s="205" t="s">
        <v>648</v>
      </c>
      <c r="AF216" s="204" t="s">
        <v>585</v>
      </c>
      <c r="AG216" s="50"/>
      <c r="AH216" s="50"/>
      <c r="AI216" s="50"/>
      <c r="AJ216" s="50"/>
      <c r="AK216" s="50"/>
      <c r="AL216" s="50"/>
      <c r="AM216" s="50"/>
      <c r="AN216" s="50"/>
      <c r="AO216" s="50"/>
      <c r="AP216" s="50"/>
      <c r="AQ216" s="50"/>
      <c r="AR216" s="50"/>
      <c r="AS216" s="50"/>
    </row>
    <row r="217" spans="1:45" ht="12" customHeight="1" x14ac:dyDescent="0.25">
      <c r="A217" s="256"/>
      <c r="B217" s="204">
        <f>____IN_____!B228</f>
        <v>214</v>
      </c>
      <c r="C217" s="205" t="str">
        <f>____IN_____!C228</f>
        <v>ADV</v>
      </c>
      <c r="D217" s="204" t="str">
        <f>____IN_____!D228</f>
        <v>jo.19</v>
      </c>
      <c r="E217" s="207"/>
      <c r="F217" s="212">
        <v>214</v>
      </c>
      <c r="G217" s="215" t="s">
        <v>422</v>
      </c>
      <c r="H217" s="212" t="s">
        <v>714</v>
      </c>
      <c r="I217" s="216" t="str">
        <f>IF(Table4[[#This Row],[B]]=F216,1,"")</f>
        <v/>
      </c>
      <c r="J217" s="50"/>
      <c r="K217" s="253"/>
      <c r="L217" s="271"/>
      <c r="M217" s="261"/>
      <c r="N217" s="207"/>
      <c r="O217" s="207"/>
      <c r="P217" s="82"/>
      <c r="Q217" s="82"/>
      <c r="R217" s="253"/>
      <c r="S217" s="256"/>
      <c r="T217" s="256"/>
      <c r="U217" s="12"/>
      <c r="V217" s="226"/>
      <c r="W217" s="218"/>
      <c r="X217" s="213"/>
      <c r="Y217" s="212"/>
      <c r="Z217" s="212"/>
      <c r="AA217" s="211"/>
      <c r="AB217" s="211"/>
      <c r="AC217" s="211"/>
      <c r="AD217" s="204">
        <v>214</v>
      </c>
      <c r="AE217" s="205" t="s">
        <v>659</v>
      </c>
      <c r="AF217" s="204" t="s">
        <v>586</v>
      </c>
      <c r="AG217" s="50"/>
      <c r="AH217" s="50"/>
      <c r="AI217" s="50"/>
      <c r="AJ217" s="50"/>
      <c r="AK217" s="50"/>
      <c r="AL217" s="50"/>
      <c r="AM217" s="50"/>
      <c r="AN217" s="50"/>
      <c r="AO217" s="50"/>
      <c r="AP217" s="50"/>
      <c r="AQ217" s="50"/>
      <c r="AR217" s="50"/>
      <c r="AS217" s="50"/>
    </row>
    <row r="218" spans="1:45" ht="12" customHeight="1" x14ac:dyDescent="0.25">
      <c r="A218" s="256"/>
      <c r="B218" s="204">
        <f>____IN_____!B229</f>
        <v>215</v>
      </c>
      <c r="C218" s="205" t="str">
        <f>____IN_____!C229</f>
        <v>GCG</v>
      </c>
      <c r="D218" s="204" t="str">
        <f>____IN_____!D229</f>
        <v>jo.20</v>
      </c>
      <c r="E218" s="207"/>
      <c r="F218" s="212">
        <v>215</v>
      </c>
      <c r="G218" s="215" t="s">
        <v>426</v>
      </c>
      <c r="H218" s="212" t="s">
        <v>715</v>
      </c>
      <c r="I218" s="217" t="str">
        <f>IF(Table4[[#This Row],[B]]=F217,1,"")</f>
        <v/>
      </c>
      <c r="J218" s="50"/>
      <c r="K218" s="253"/>
      <c r="L218" s="271"/>
      <c r="M218" s="261"/>
      <c r="N218" s="207"/>
      <c r="O218" s="207"/>
      <c r="P218" s="82"/>
      <c r="Q218" s="82"/>
      <c r="R218" s="253"/>
      <c r="S218" s="256"/>
      <c r="T218" s="256"/>
      <c r="U218" s="12"/>
      <c r="V218" s="226"/>
      <c r="W218" s="218"/>
      <c r="X218" s="213"/>
      <c r="Y218" s="212"/>
      <c r="Z218" s="212"/>
      <c r="AA218" s="211"/>
      <c r="AB218" s="211"/>
      <c r="AC218" s="211"/>
      <c r="AD218" s="204">
        <v>215</v>
      </c>
      <c r="AE218" s="205" t="s">
        <v>649</v>
      </c>
      <c r="AF218" s="204" t="s">
        <v>587</v>
      </c>
      <c r="AG218" s="50"/>
      <c r="AH218" s="50"/>
      <c r="AI218" s="50"/>
      <c r="AJ218" s="50"/>
      <c r="AK218" s="50"/>
      <c r="AL218" s="50"/>
      <c r="AM218" s="50"/>
      <c r="AN218" s="50"/>
      <c r="AO218" s="50"/>
      <c r="AP218" s="50"/>
      <c r="AQ218" s="50"/>
      <c r="AR218" s="50"/>
      <c r="AS218" s="50"/>
    </row>
    <row r="219" spans="1:45" ht="12" customHeight="1" x14ac:dyDescent="0.25">
      <c r="A219" s="256"/>
      <c r="B219" s="204">
        <f>____IN_____!B230</f>
        <v>216</v>
      </c>
      <c r="C219" s="205" t="str">
        <f>____IN_____!C230</f>
        <v>DSP</v>
      </c>
      <c r="D219" s="204" t="str">
        <f>____IN_____!D230</f>
        <v>jo.21</v>
      </c>
      <c r="E219" s="207"/>
      <c r="F219" s="212">
        <v>216</v>
      </c>
      <c r="G219" s="215" t="s">
        <v>39</v>
      </c>
      <c r="H219" s="212" t="s">
        <v>716</v>
      </c>
      <c r="I219" s="217" t="str">
        <f>IF(Table4[[#This Row],[B]]=F218,1,"")</f>
        <v/>
      </c>
      <c r="J219" s="50"/>
      <c r="K219" s="253"/>
      <c r="L219" s="271"/>
      <c r="M219" s="261"/>
      <c r="N219" s="207"/>
      <c r="O219" s="207"/>
      <c r="P219" s="82"/>
      <c r="Q219" s="82"/>
      <c r="R219" s="253"/>
      <c r="S219" s="256"/>
      <c r="T219" s="256"/>
      <c r="U219" s="12"/>
      <c r="V219" s="226"/>
      <c r="W219" s="218"/>
      <c r="X219" s="213"/>
      <c r="Y219" s="212"/>
      <c r="Z219" s="212"/>
      <c r="AA219" s="211"/>
      <c r="AB219" s="211"/>
      <c r="AC219" s="211"/>
      <c r="AD219" s="204">
        <v>216</v>
      </c>
      <c r="AE219" s="205" t="s">
        <v>566</v>
      </c>
      <c r="AF219" s="204" t="s">
        <v>588</v>
      </c>
      <c r="AG219" s="50"/>
      <c r="AH219" s="50"/>
      <c r="AI219" s="50"/>
      <c r="AJ219" s="50"/>
      <c r="AK219" s="50"/>
      <c r="AL219" s="50"/>
      <c r="AM219" s="50"/>
      <c r="AN219" s="50"/>
      <c r="AO219" s="50"/>
      <c r="AP219" s="50"/>
      <c r="AQ219" s="50"/>
      <c r="AR219" s="50"/>
      <c r="AS219" s="50"/>
    </row>
    <row r="220" spans="1:45" ht="12" customHeight="1" x14ac:dyDescent="0.25">
      <c r="A220" s="256"/>
      <c r="B220" s="204">
        <f>____IN_____!B231</f>
        <v>217</v>
      </c>
      <c r="C220" s="205" t="str">
        <f>____IN_____!C231</f>
        <v>multiDiff</v>
      </c>
      <c r="D220" s="204" t="str">
        <f>____IN_____!D231</f>
        <v>jo.22</v>
      </c>
      <c r="E220" s="207"/>
      <c r="F220" s="212">
        <v>217</v>
      </c>
      <c r="G220" s="215" t="s">
        <v>717</v>
      </c>
      <c r="H220" s="212" t="s">
        <v>756</v>
      </c>
      <c r="I220" s="217" t="str">
        <f>IF(Table4[[#This Row],[B]]=F219,1,"")</f>
        <v/>
      </c>
      <c r="J220" s="50"/>
      <c r="K220" s="253"/>
      <c r="L220" s="271"/>
      <c r="M220" s="261"/>
      <c r="N220" s="207"/>
      <c r="O220" s="207"/>
      <c r="P220" s="82"/>
      <c r="Q220" s="82"/>
      <c r="R220" s="253"/>
      <c r="S220" s="256"/>
      <c r="T220" s="256"/>
      <c r="U220" s="12"/>
      <c r="V220" s="226"/>
      <c r="W220" s="218"/>
      <c r="X220" s="213"/>
      <c r="Y220" s="212"/>
      <c r="Z220" s="212"/>
      <c r="AA220" s="211"/>
      <c r="AB220" s="211"/>
      <c r="AC220" s="211"/>
      <c r="AD220" s="204">
        <v>217</v>
      </c>
      <c r="AE220" s="205" t="s">
        <v>712</v>
      </c>
      <c r="AF220" s="204" t="s">
        <v>713</v>
      </c>
      <c r="AG220" s="50"/>
      <c r="AH220" s="50"/>
      <c r="AI220" s="50"/>
      <c r="AJ220" s="50"/>
      <c r="AK220" s="50"/>
      <c r="AL220" s="50"/>
      <c r="AM220" s="50"/>
      <c r="AN220" s="50"/>
      <c r="AO220" s="50"/>
      <c r="AP220" s="50"/>
      <c r="AQ220" s="50"/>
      <c r="AR220" s="50"/>
      <c r="AS220" s="50"/>
    </row>
    <row r="221" spans="1:45" ht="12" customHeight="1" x14ac:dyDescent="0.25">
      <c r="A221" s="256"/>
      <c r="B221" s="204">
        <f>____IN_____!B232</f>
        <v>218</v>
      </c>
      <c r="C221" s="205" t="str">
        <f>____IN_____!C232</f>
        <v>NPF</v>
      </c>
      <c r="D221" s="204" t="str">
        <f>____IN_____!D232</f>
        <v>npf1</v>
      </c>
      <c r="E221" s="207"/>
      <c r="F221" s="212">
        <v>218</v>
      </c>
      <c r="G221" s="215" t="s">
        <v>681</v>
      </c>
      <c r="H221" s="212" t="s">
        <v>754</v>
      </c>
      <c r="I221" s="217" t="str">
        <f>IF(Table4[[#This Row],[B]]=F220,1,"")</f>
        <v/>
      </c>
      <c r="J221" s="50"/>
      <c r="K221" s="253"/>
      <c r="L221" s="271"/>
      <c r="M221" s="261"/>
      <c r="N221" s="207"/>
      <c r="O221" s="207"/>
      <c r="P221" s="82"/>
      <c r="Q221" s="82"/>
      <c r="R221" s="253"/>
      <c r="S221" s="256"/>
      <c r="T221" s="256"/>
      <c r="U221" s="12"/>
      <c r="V221" s="226"/>
      <c r="W221" s="218"/>
      <c r="X221" s="213"/>
      <c r="Y221" s="212"/>
      <c r="Z221" s="212"/>
      <c r="AA221" s="211"/>
      <c r="AB221" s="211"/>
      <c r="AC221" s="211"/>
      <c r="AD221" s="204">
        <v>218</v>
      </c>
      <c r="AE221" s="205" t="s">
        <v>422</v>
      </c>
      <c r="AF221" s="204" t="s">
        <v>714</v>
      </c>
      <c r="AG221" s="50"/>
      <c r="AH221" s="50"/>
      <c r="AI221" s="50"/>
      <c r="AJ221" s="50"/>
      <c r="AK221" s="50"/>
      <c r="AL221" s="50"/>
      <c r="AM221" s="50"/>
      <c r="AN221" s="50"/>
      <c r="AO221" s="50"/>
      <c r="AP221" s="50"/>
      <c r="AQ221" s="50"/>
      <c r="AR221" s="50"/>
      <c r="AS221" s="50"/>
    </row>
    <row r="222" spans="1:45" ht="12" customHeight="1" x14ac:dyDescent="0.25">
      <c r="A222" s="256"/>
      <c r="B222" s="204">
        <f>____IN_____!B233</f>
        <v>219</v>
      </c>
      <c r="C222" s="205" t="str">
        <f>____IN_____!C233</f>
        <v>rewet</v>
      </c>
      <c r="D222" s="204" t="str">
        <f>____IN_____!D233</f>
        <v>npf2</v>
      </c>
      <c r="E222" s="207"/>
      <c r="F222" s="212">
        <v>219</v>
      </c>
      <c r="G222" s="215" t="s">
        <v>720</v>
      </c>
      <c r="H222" s="212" t="s">
        <v>753</v>
      </c>
      <c r="I222" s="217" t="str">
        <f>IF(Table4[[#This Row],[B]]=F221,1,"")</f>
        <v/>
      </c>
      <c r="J222" s="50"/>
      <c r="K222" s="253"/>
      <c r="L222" s="271"/>
      <c r="M222" s="261"/>
      <c r="N222" s="207"/>
      <c r="O222" s="207"/>
      <c r="P222" s="82"/>
      <c r="Q222" s="82"/>
      <c r="R222" s="253"/>
      <c r="S222" s="256"/>
      <c r="T222" s="256"/>
      <c r="U222" s="12"/>
      <c r="V222" s="226"/>
      <c r="W222" s="218"/>
      <c r="X222" s="213"/>
      <c r="Y222" s="212"/>
      <c r="Z222" s="212"/>
      <c r="AA222" s="211"/>
      <c r="AB222" s="211"/>
      <c r="AC222" s="211"/>
      <c r="AD222" s="204">
        <v>219</v>
      </c>
      <c r="AE222" s="205" t="s">
        <v>426</v>
      </c>
      <c r="AF222" s="204" t="s">
        <v>715</v>
      </c>
      <c r="AG222" s="50"/>
      <c r="AH222" s="50"/>
      <c r="AI222" s="50"/>
      <c r="AJ222" s="50"/>
      <c r="AK222" s="50"/>
      <c r="AL222" s="50"/>
      <c r="AM222" s="50"/>
      <c r="AN222" s="50"/>
      <c r="AO222" s="50"/>
      <c r="AP222" s="50"/>
      <c r="AQ222" s="50"/>
      <c r="AR222" s="50"/>
      <c r="AS222" s="50"/>
    </row>
    <row r="223" spans="1:45" ht="12" customHeight="1" x14ac:dyDescent="0.25">
      <c r="A223" s="256"/>
      <c r="B223" s="204">
        <f>____IN_____!B234</f>
        <v>220</v>
      </c>
      <c r="C223" s="205" t="str">
        <f>____IN_____!C234</f>
        <v>wetdry</v>
      </c>
      <c r="D223" s="204" t="str">
        <f>____IN_____!D234</f>
        <v>npf3</v>
      </c>
      <c r="E223" s="207"/>
      <c r="F223" s="212">
        <v>220</v>
      </c>
      <c r="G223" s="215" t="s">
        <v>721</v>
      </c>
      <c r="H223" s="212" t="s">
        <v>722</v>
      </c>
      <c r="I223" s="216" t="str">
        <f>IF(Table4[[#This Row],[B]]=F222,1,"")</f>
        <v/>
      </c>
      <c r="J223" s="50"/>
      <c r="K223" s="253"/>
      <c r="L223" s="271"/>
      <c r="M223" s="261"/>
      <c r="N223" s="207"/>
      <c r="O223" s="207"/>
      <c r="P223" s="82"/>
      <c r="Q223" s="82"/>
      <c r="R223" s="253"/>
      <c r="S223" s="256"/>
      <c r="T223" s="256"/>
      <c r="U223" s="12"/>
      <c r="V223" s="226"/>
      <c r="W223" s="218"/>
      <c r="X223" s="213"/>
      <c r="Y223" s="212"/>
      <c r="Z223" s="212"/>
      <c r="AA223" s="211"/>
      <c r="AB223" s="211"/>
      <c r="AC223" s="211"/>
      <c r="AD223" s="204">
        <v>220</v>
      </c>
      <c r="AE223" s="205" t="s">
        <v>39</v>
      </c>
      <c r="AF223" s="204" t="s">
        <v>716</v>
      </c>
      <c r="AG223" s="50"/>
      <c r="AH223" s="50"/>
      <c r="AI223" s="50"/>
      <c r="AJ223" s="50"/>
      <c r="AK223" s="50"/>
      <c r="AL223" s="50"/>
      <c r="AM223" s="50"/>
      <c r="AN223" s="50"/>
      <c r="AO223" s="50"/>
      <c r="AP223" s="50"/>
      <c r="AQ223" s="50"/>
      <c r="AR223" s="50"/>
      <c r="AS223" s="50"/>
    </row>
    <row r="224" spans="1:45" ht="12" customHeight="1" x14ac:dyDescent="0.25">
      <c r="A224" s="256"/>
      <c r="B224" s="204">
        <f>____IN_____!B235</f>
        <v>221</v>
      </c>
      <c r="C224" s="205" t="str">
        <f>____IN_____!C235</f>
        <v>icelltype</v>
      </c>
      <c r="D224" s="204" t="str">
        <f>____IN_____!D235</f>
        <v>npf4</v>
      </c>
      <c r="E224" s="207"/>
      <c r="F224" s="212">
        <v>221</v>
      </c>
      <c r="G224" s="215" t="s">
        <v>678</v>
      </c>
      <c r="H224" s="212" t="s">
        <v>755</v>
      </c>
      <c r="I224" s="217" t="str">
        <f>IF(Table4[[#This Row],[B]]=F223,1,"")</f>
        <v/>
      </c>
      <c r="J224" s="50"/>
      <c r="K224" s="253"/>
      <c r="L224" s="271"/>
      <c r="M224" s="261"/>
      <c r="N224" s="207"/>
      <c r="O224" s="207"/>
      <c r="P224" s="82"/>
      <c r="Q224" s="82"/>
      <c r="R224" s="253"/>
      <c r="S224" s="256"/>
      <c r="T224" s="256"/>
      <c r="U224" s="12"/>
      <c r="V224" s="226"/>
      <c r="W224" s="218"/>
      <c r="X224" s="213"/>
      <c r="Y224" s="212"/>
      <c r="Z224" s="212"/>
      <c r="AA224" s="211"/>
      <c r="AB224" s="211"/>
      <c r="AC224" s="211"/>
      <c r="AD224" s="204">
        <v>221</v>
      </c>
      <c r="AE224" s="205" t="s">
        <v>717</v>
      </c>
      <c r="AF224" s="204" t="s">
        <v>756</v>
      </c>
      <c r="AG224" s="50"/>
      <c r="AH224" s="50"/>
      <c r="AI224" s="50"/>
      <c r="AJ224" s="50"/>
      <c r="AK224" s="50"/>
      <c r="AL224" s="50"/>
      <c r="AM224" s="50"/>
      <c r="AN224" s="50"/>
      <c r="AO224" s="50"/>
      <c r="AP224" s="50"/>
      <c r="AQ224" s="50"/>
      <c r="AR224" s="50"/>
      <c r="AS224" s="50"/>
    </row>
    <row r="225" spans="1:45" ht="12" customHeight="1" x14ac:dyDescent="0.25">
      <c r="A225" s="256"/>
      <c r="B225" s="204">
        <f>____IN_____!B236</f>
        <v>222</v>
      </c>
      <c r="C225" s="205" t="str">
        <f>____IN_____!C236</f>
        <v>T_DIS</v>
      </c>
      <c r="D225" s="204" t="str">
        <f>____IN_____!D236</f>
        <v>|tdis</v>
      </c>
      <c r="E225" s="207"/>
      <c r="F225" s="212">
        <v>222</v>
      </c>
      <c r="G225" s="215" t="s">
        <v>679</v>
      </c>
      <c r="H225" s="212" t="s">
        <v>752</v>
      </c>
      <c r="I225" s="216" t="str">
        <f>IF(Table4[[#This Row],[B]]=F224,1,"")</f>
        <v/>
      </c>
      <c r="J225" s="50"/>
      <c r="K225" s="253"/>
      <c r="L225" s="271"/>
      <c r="M225" s="261"/>
      <c r="N225" s="207"/>
      <c r="O225" s="207"/>
      <c r="P225" s="82"/>
      <c r="Q225" s="82"/>
      <c r="R225" s="253"/>
      <c r="S225" s="256"/>
      <c r="T225" s="256"/>
      <c r="U225" s="12"/>
      <c r="V225" s="226"/>
      <c r="W225" s="218"/>
      <c r="X225" s="213"/>
      <c r="Y225" s="212"/>
      <c r="Z225" s="212"/>
      <c r="AA225" s="211"/>
      <c r="AB225" s="211"/>
      <c r="AC225" s="211"/>
      <c r="AD225" s="204">
        <v>222</v>
      </c>
      <c r="AE225" s="205" t="s">
        <v>681</v>
      </c>
      <c r="AF225" s="204" t="s">
        <v>754</v>
      </c>
      <c r="AG225" s="50"/>
      <c r="AH225" s="50"/>
      <c r="AI225" s="50"/>
      <c r="AJ225" s="50"/>
      <c r="AK225" s="50"/>
      <c r="AL225" s="50"/>
      <c r="AM225" s="50"/>
      <c r="AN225" s="50"/>
      <c r="AO225" s="50"/>
      <c r="AP225" s="50"/>
      <c r="AQ225" s="50"/>
      <c r="AR225" s="50"/>
      <c r="AS225" s="50"/>
    </row>
    <row r="226" spans="1:45" ht="12" customHeight="1" x14ac:dyDescent="0.25">
      <c r="A226" s="256"/>
      <c r="B226" s="204">
        <f>____IN_____!B237</f>
        <v>223</v>
      </c>
      <c r="C226" s="205" t="str">
        <f>____IN_____!C237</f>
        <v>IC</v>
      </c>
      <c r="D226" s="204" t="str">
        <f>____IN_____!D237</f>
        <v>|ic</v>
      </c>
      <c r="E226" s="207"/>
      <c r="F226" s="212">
        <v>223</v>
      </c>
      <c r="G226" s="215" t="s">
        <v>724</v>
      </c>
      <c r="H226" s="212" t="s">
        <v>707</v>
      </c>
      <c r="I226" s="216" t="str">
        <f>IF(Table4[[#This Row],[B]]=F225,1,"")</f>
        <v/>
      </c>
      <c r="J226" s="50"/>
      <c r="K226" s="253"/>
      <c r="L226" s="271"/>
      <c r="M226" s="261"/>
      <c r="N226" s="207"/>
      <c r="O226" s="207"/>
      <c r="P226" s="82"/>
      <c r="Q226" s="82"/>
      <c r="R226" s="253"/>
      <c r="S226" s="256"/>
      <c r="T226" s="256"/>
      <c r="U226" s="12"/>
      <c r="V226" s="226"/>
      <c r="W226" s="218"/>
      <c r="X226" s="213"/>
      <c r="Y226" s="212"/>
      <c r="Z226" s="212"/>
      <c r="AA226" s="211"/>
      <c r="AB226" s="211"/>
      <c r="AC226" s="211"/>
      <c r="AD226" s="204">
        <v>223</v>
      </c>
      <c r="AE226" s="205" t="s">
        <v>720</v>
      </c>
      <c r="AF226" s="204" t="s">
        <v>753</v>
      </c>
      <c r="AG226" s="50"/>
      <c r="AH226" s="50"/>
      <c r="AI226" s="50"/>
      <c r="AJ226" s="50"/>
      <c r="AK226" s="50"/>
      <c r="AL226" s="50"/>
      <c r="AM226" s="50"/>
      <c r="AN226" s="50"/>
      <c r="AO226" s="50"/>
      <c r="AP226" s="50"/>
      <c r="AQ226" s="50"/>
      <c r="AR226" s="50"/>
      <c r="AS226" s="50"/>
    </row>
    <row r="227" spans="1:45" ht="12" customHeight="1" x14ac:dyDescent="0.25">
      <c r="A227" s="256"/>
      <c r="B227" s="204">
        <f>____IN_____!B238</f>
        <v>224</v>
      </c>
      <c r="C227" s="205" t="str">
        <f>____IN_____!C238</f>
        <v>RCHa</v>
      </c>
      <c r="D227" s="204" t="str">
        <f>____IN_____!D238</f>
        <v>|rch</v>
      </c>
      <c r="E227" s="207"/>
      <c r="F227" s="212">
        <v>224</v>
      </c>
      <c r="G227" s="215" t="s">
        <v>726</v>
      </c>
      <c r="H227" s="212" t="s">
        <v>776</v>
      </c>
      <c r="I227" s="216" t="str">
        <f>IF(Table4[[#This Row],[B]]=F226,1,"")</f>
        <v/>
      </c>
      <c r="J227" s="50"/>
      <c r="K227" s="253"/>
      <c r="L227" s="271"/>
      <c r="M227" s="261"/>
      <c r="N227" s="207"/>
      <c r="O227" s="207"/>
      <c r="P227" s="82"/>
      <c r="Q227" s="82"/>
      <c r="R227" s="253"/>
      <c r="S227" s="256"/>
      <c r="T227" s="256"/>
      <c r="U227" s="12"/>
      <c r="V227" s="226"/>
      <c r="W227" s="218"/>
      <c r="X227" s="213"/>
      <c r="Y227" s="212"/>
      <c r="Z227" s="212"/>
      <c r="AA227" s="211"/>
      <c r="AB227" s="211"/>
      <c r="AC227" s="211"/>
      <c r="AD227" s="204">
        <v>224</v>
      </c>
      <c r="AE227" s="205" t="s">
        <v>721</v>
      </c>
      <c r="AF227" s="204" t="s">
        <v>722</v>
      </c>
      <c r="AG227" s="50"/>
      <c r="AH227" s="50"/>
      <c r="AI227" s="50"/>
      <c r="AJ227" s="50"/>
      <c r="AK227" s="50"/>
      <c r="AL227" s="50"/>
      <c r="AM227" s="50"/>
      <c r="AN227" s="50"/>
      <c r="AO227" s="50"/>
      <c r="AP227" s="50"/>
      <c r="AQ227" s="50"/>
      <c r="AR227" s="50"/>
      <c r="AS227" s="50"/>
    </row>
    <row r="228" spans="1:45" ht="12" customHeight="1" x14ac:dyDescent="0.25">
      <c r="A228" s="256"/>
      <c r="B228" s="204">
        <f>____IN_____!B239</f>
        <v>225</v>
      </c>
      <c r="C228" s="205" t="str">
        <f>____IN_____!C239</f>
        <v>perched</v>
      </c>
      <c r="D228" s="204" t="str">
        <f>____IN_____!D239</f>
        <v>npf5</v>
      </c>
      <c r="E228" s="207"/>
      <c r="F228" s="212">
        <v>225</v>
      </c>
      <c r="G228" s="215" t="s">
        <v>738</v>
      </c>
      <c r="H228" s="212" t="s">
        <v>775</v>
      </c>
      <c r="I228" s="217" t="str">
        <f>IF(Table4[[#This Row],[B]]=F227,1,"")</f>
        <v/>
      </c>
      <c r="J228" s="50"/>
      <c r="K228" s="253"/>
      <c r="L228" s="271"/>
      <c r="M228" s="261"/>
      <c r="N228" s="207"/>
      <c r="O228" s="207"/>
      <c r="P228" s="82"/>
      <c r="Q228" s="82"/>
      <c r="R228" s="253"/>
      <c r="S228" s="256"/>
      <c r="T228" s="256"/>
      <c r="U228" s="12"/>
      <c r="V228" s="226"/>
      <c r="W228" s="218"/>
      <c r="X228" s="213"/>
      <c r="Y228" s="212"/>
      <c r="Z228" s="212"/>
      <c r="AA228" s="211"/>
      <c r="AB228" s="211"/>
      <c r="AC228" s="211"/>
      <c r="AD228" s="204">
        <v>225</v>
      </c>
      <c r="AE228" s="205" t="s">
        <v>678</v>
      </c>
      <c r="AF228" s="204" t="s">
        <v>755</v>
      </c>
      <c r="AG228" s="50"/>
      <c r="AH228" s="50"/>
      <c r="AI228" s="50"/>
      <c r="AJ228" s="50"/>
      <c r="AK228" s="50"/>
      <c r="AL228" s="50"/>
      <c r="AM228" s="50"/>
      <c r="AN228" s="50"/>
      <c r="AO228" s="50"/>
      <c r="AP228" s="50"/>
      <c r="AQ228" s="50"/>
      <c r="AR228" s="50"/>
      <c r="AS228" s="50"/>
    </row>
    <row r="229" spans="1:45" ht="12" customHeight="1" x14ac:dyDescent="0.25">
      <c r="A229" s="256"/>
      <c r="B229" s="204">
        <f>____IN_____!B240</f>
        <v>226</v>
      </c>
      <c r="C229" s="205" t="str">
        <f>____IN_____!C240</f>
        <v>DIS</v>
      </c>
      <c r="D229" s="204" t="str">
        <f>____IN_____!D240</f>
        <v>|dis</v>
      </c>
      <c r="E229" s="207"/>
      <c r="F229" s="212">
        <v>226</v>
      </c>
      <c r="G229" s="215" t="s">
        <v>740</v>
      </c>
      <c r="H229" s="212" t="s">
        <v>776</v>
      </c>
      <c r="I229" s="216" t="str">
        <f>IF(Table4[[#This Row],[B]]=F228,1,"")</f>
        <v/>
      </c>
      <c r="J229" s="50"/>
      <c r="K229" s="253"/>
      <c r="L229" s="271"/>
      <c r="M229" s="261"/>
      <c r="N229" s="207"/>
      <c r="O229" s="207"/>
      <c r="P229" s="82"/>
      <c r="Q229" s="82"/>
      <c r="R229" s="253"/>
      <c r="S229" s="256"/>
      <c r="T229" s="256"/>
      <c r="U229" s="12"/>
      <c r="V229" s="226"/>
      <c r="W229" s="218"/>
      <c r="X229" s="213"/>
      <c r="Y229" s="212"/>
      <c r="Z229" s="212"/>
      <c r="AA229" s="211"/>
      <c r="AB229" s="211"/>
      <c r="AC229" s="211"/>
      <c r="AD229" s="204">
        <v>226</v>
      </c>
      <c r="AE229" s="205" t="s">
        <v>679</v>
      </c>
      <c r="AF229" s="204" t="s">
        <v>752</v>
      </c>
      <c r="AG229" s="50"/>
      <c r="AH229" s="50"/>
      <c r="AI229" s="50"/>
      <c r="AJ229" s="50"/>
      <c r="AK229" s="50"/>
      <c r="AL229" s="50"/>
      <c r="AM229" s="50"/>
      <c r="AN229" s="50"/>
      <c r="AO229" s="50"/>
      <c r="AP229" s="50"/>
      <c r="AQ229" s="50"/>
      <c r="AR229" s="50"/>
      <c r="AS229" s="50"/>
    </row>
    <row r="230" spans="1:45" ht="12" customHeight="1" x14ac:dyDescent="0.25">
      <c r="A230" s="256"/>
      <c r="B230" s="204">
        <f>____IN_____!B241</f>
        <v>227</v>
      </c>
      <c r="C230" s="205" t="str">
        <f>____IN_____!C241</f>
        <v>IMS</v>
      </c>
      <c r="D230" s="204" t="str">
        <f>____IN_____!D241</f>
        <v>|ims</v>
      </c>
      <c r="E230" s="207"/>
      <c r="F230" s="212">
        <v>227</v>
      </c>
      <c r="G230" s="215" t="s">
        <v>739</v>
      </c>
      <c r="H230" s="212" t="s">
        <v>751</v>
      </c>
      <c r="I230" s="216" t="str">
        <f>IF(Table4[[#This Row],[B]]=F229,1,"")</f>
        <v/>
      </c>
      <c r="J230" s="50"/>
      <c r="K230" s="253"/>
      <c r="L230" s="271"/>
      <c r="M230" s="261"/>
      <c r="N230" s="207"/>
      <c r="O230" s="207"/>
      <c r="P230" s="82"/>
      <c r="Q230" s="82"/>
      <c r="R230" s="253"/>
      <c r="S230" s="256"/>
      <c r="T230" s="256"/>
      <c r="U230" s="12"/>
      <c r="V230" s="226"/>
      <c r="W230" s="218"/>
      <c r="X230" s="213"/>
      <c r="Y230" s="212"/>
      <c r="Z230" s="212"/>
      <c r="AA230" s="211"/>
      <c r="AB230" s="211"/>
      <c r="AC230" s="211"/>
      <c r="AD230" s="204">
        <v>227</v>
      </c>
      <c r="AE230" s="205" t="s">
        <v>724</v>
      </c>
      <c r="AF230" s="204" t="s">
        <v>707</v>
      </c>
      <c r="AG230" s="50"/>
      <c r="AH230" s="50"/>
      <c r="AI230" s="50"/>
      <c r="AJ230" s="50"/>
      <c r="AK230" s="50"/>
      <c r="AL230" s="50"/>
      <c r="AM230" s="50"/>
      <c r="AN230" s="50"/>
      <c r="AO230" s="50"/>
      <c r="AP230" s="50"/>
      <c r="AQ230" s="50"/>
      <c r="AR230" s="50"/>
      <c r="AS230" s="50"/>
    </row>
    <row r="231" spans="1:45" ht="12" customHeight="1" x14ac:dyDescent="0.25">
      <c r="A231" s="256"/>
      <c r="B231" s="204">
        <f>____IN_____!B242</f>
        <v>228</v>
      </c>
      <c r="C231" s="205" t="str">
        <f>____IN_____!C242</f>
        <v>Sel.</v>
      </c>
      <c r="D231" s="204" t="str">
        <f>____IN_____!D242</f>
        <v>|</v>
      </c>
      <c r="E231" s="207"/>
      <c r="F231" s="212">
        <v>228</v>
      </c>
      <c r="G231" s="215" t="s">
        <v>741</v>
      </c>
      <c r="H231" s="212" t="s">
        <v>776</v>
      </c>
      <c r="I231" s="216" t="str">
        <f>IF(Table4[[#This Row],[B]]=F230,1,"")</f>
        <v/>
      </c>
      <c r="J231" s="50"/>
      <c r="K231" s="253"/>
      <c r="L231" s="271"/>
      <c r="M231" s="261"/>
      <c r="N231" s="207"/>
      <c r="O231" s="207"/>
      <c r="P231" s="82"/>
      <c r="Q231" s="82"/>
      <c r="R231" s="253"/>
      <c r="S231" s="256"/>
      <c r="T231" s="256"/>
      <c r="U231" s="12"/>
      <c r="V231" s="226"/>
      <c r="W231" s="218"/>
      <c r="X231" s="213"/>
      <c r="Y231" s="212"/>
      <c r="Z231" s="212"/>
      <c r="AA231" s="211"/>
      <c r="AB231" s="211"/>
      <c r="AC231" s="211"/>
      <c r="AD231" s="204">
        <v>228</v>
      </c>
      <c r="AE231" s="205" t="s">
        <v>726</v>
      </c>
      <c r="AF231" s="204" t="s">
        <v>776</v>
      </c>
      <c r="AG231" s="50"/>
      <c r="AH231" s="50"/>
      <c r="AI231" s="50"/>
      <c r="AJ231" s="50"/>
      <c r="AK231" s="50"/>
      <c r="AL231" s="50"/>
      <c r="AM231" s="50"/>
      <c r="AN231" s="50"/>
      <c r="AO231" s="50"/>
      <c r="AP231" s="50"/>
      <c r="AQ231" s="50"/>
      <c r="AR231" s="50"/>
      <c r="AS231" s="50"/>
    </row>
    <row r="232" spans="1:45" ht="12" customHeight="1" x14ac:dyDescent="0.25">
      <c r="A232" s="256"/>
      <c r="B232" s="204">
        <f>____IN_____!B243</f>
        <v>229</v>
      </c>
      <c r="C232" s="205" t="str">
        <f>____IN_____!C243</f>
        <v>chd_spd</v>
      </c>
      <c r="D232" s="204" t="str">
        <f>____IN_____!D243</f>
        <v>spd|</v>
      </c>
      <c r="E232" s="207"/>
      <c r="F232" s="212">
        <v>229</v>
      </c>
      <c r="G232" s="215" t="s">
        <v>746</v>
      </c>
      <c r="H232" s="212" t="s">
        <v>750</v>
      </c>
      <c r="I232" s="217" t="str">
        <f>IF(Table4[[#This Row],[B]]=F231,1,"")</f>
        <v/>
      </c>
      <c r="J232" s="50"/>
      <c r="K232" s="253"/>
      <c r="L232" s="271"/>
      <c r="M232" s="261"/>
      <c r="N232" s="207"/>
      <c r="O232" s="207"/>
      <c r="P232" s="82"/>
      <c r="Q232" s="82"/>
      <c r="R232" s="253"/>
      <c r="S232" s="256"/>
      <c r="T232" s="256"/>
      <c r="U232" s="12"/>
      <c r="V232" s="226"/>
      <c r="W232" s="218"/>
      <c r="X232" s="213"/>
      <c r="Y232" s="212"/>
      <c r="Z232" s="212"/>
      <c r="AA232" s="211"/>
      <c r="AB232" s="211"/>
      <c r="AC232" s="211"/>
      <c r="AD232" s="204">
        <v>229</v>
      </c>
      <c r="AE232" s="205" t="s">
        <v>738</v>
      </c>
      <c r="AF232" s="204" t="s">
        <v>775</v>
      </c>
      <c r="AG232" s="50"/>
      <c r="AH232" s="50"/>
      <c r="AI232" s="50"/>
      <c r="AJ232" s="50"/>
      <c r="AK232" s="50"/>
      <c r="AL232" s="50"/>
      <c r="AM232" s="50"/>
      <c r="AN232" s="50"/>
      <c r="AO232" s="50"/>
      <c r="AP232" s="50"/>
      <c r="AQ232" s="50"/>
      <c r="AR232" s="50"/>
      <c r="AS232" s="50"/>
    </row>
    <row r="233" spans="1:45" ht="12" customHeight="1" x14ac:dyDescent="0.25">
      <c r="A233" s="256"/>
      <c r="B233" s="204">
        <f>____IN_____!B244</f>
        <v>230</v>
      </c>
      <c r="C233" s="205" t="str">
        <f>____IN_____!C244</f>
        <v>Wel</v>
      </c>
      <c r="D233" s="204" t="str">
        <f>____IN_____!D244</f>
        <v>|wel</v>
      </c>
      <c r="E233" s="207"/>
      <c r="F233" s="212">
        <v>230</v>
      </c>
      <c r="G233" s="215" t="s">
        <v>745</v>
      </c>
      <c r="H233" s="212" t="s">
        <v>776</v>
      </c>
      <c r="I233" s="217" t="str">
        <f>IF(Table4[[#This Row],[B]]=F232,1,"")</f>
        <v/>
      </c>
      <c r="J233" s="50"/>
      <c r="K233" s="253"/>
      <c r="L233" s="271"/>
      <c r="M233" s="261"/>
      <c r="N233" s="207"/>
      <c r="O233" s="207"/>
      <c r="P233" s="82"/>
      <c r="Q233" s="82"/>
      <c r="R233" s="253"/>
      <c r="S233" s="256"/>
      <c r="T233" s="256"/>
      <c r="U233" s="12"/>
      <c r="V233" s="226"/>
      <c r="W233" s="218"/>
      <c r="X233" s="213"/>
      <c r="Y233" s="212"/>
      <c r="Z233" s="212"/>
      <c r="AA233" s="211"/>
      <c r="AB233" s="211"/>
      <c r="AC233" s="211"/>
      <c r="AD233" s="204">
        <v>230</v>
      </c>
      <c r="AE233" s="205" t="s">
        <v>740</v>
      </c>
      <c r="AF233" s="204" t="s">
        <v>776</v>
      </c>
      <c r="AG233" s="50"/>
      <c r="AH233" s="50"/>
      <c r="AI233" s="50"/>
      <c r="AJ233" s="50"/>
      <c r="AK233" s="50"/>
      <c r="AL233" s="50"/>
      <c r="AM233" s="50"/>
      <c r="AN233" s="50"/>
      <c r="AO233" s="50"/>
      <c r="AP233" s="50"/>
      <c r="AQ233" s="50"/>
      <c r="AR233" s="50"/>
      <c r="AS233" s="50"/>
    </row>
    <row r="234" spans="1:45" ht="12" customHeight="1" x14ac:dyDescent="0.25">
      <c r="A234" s="256"/>
      <c r="B234" s="204">
        <f>____IN_____!B245</f>
        <v>231</v>
      </c>
      <c r="C234" s="205" t="str">
        <f>____IN_____!C245</f>
        <v>wel_spd</v>
      </c>
      <c r="D234" s="204" t="str">
        <f>____IN_____!D245</f>
        <v>spd|</v>
      </c>
      <c r="E234" s="207"/>
      <c r="F234" s="212">
        <v>231</v>
      </c>
      <c r="G234" s="215" t="s">
        <v>748</v>
      </c>
      <c r="H234" s="212" t="s">
        <v>749</v>
      </c>
      <c r="I234" s="216" t="str">
        <f>IF(Table4[[#This Row],[B]]=F233,1,"")</f>
        <v/>
      </c>
      <c r="J234" s="50"/>
      <c r="K234" s="253"/>
      <c r="L234" s="271"/>
      <c r="M234" s="261"/>
      <c r="N234" s="207"/>
      <c r="O234" s="207"/>
      <c r="P234" s="82"/>
      <c r="Q234" s="82"/>
      <c r="R234" s="253"/>
      <c r="S234" s="256"/>
      <c r="T234" s="256"/>
      <c r="U234" s="12"/>
      <c r="V234" s="226"/>
      <c r="W234" s="218"/>
      <c r="X234" s="213"/>
      <c r="Y234" s="212"/>
      <c r="Z234" s="212"/>
      <c r="AA234" s="211"/>
      <c r="AB234" s="211"/>
      <c r="AC234" s="211"/>
      <c r="AD234" s="204">
        <v>231</v>
      </c>
      <c r="AE234" s="205" t="s">
        <v>739</v>
      </c>
      <c r="AF234" s="204" t="s">
        <v>751</v>
      </c>
      <c r="AG234" s="50"/>
      <c r="AH234" s="50"/>
      <c r="AI234" s="50"/>
      <c r="AJ234" s="50"/>
      <c r="AK234" s="50"/>
      <c r="AL234" s="50"/>
      <c r="AM234" s="50"/>
      <c r="AN234" s="50"/>
      <c r="AO234" s="50"/>
      <c r="AP234" s="50"/>
      <c r="AQ234" s="50"/>
      <c r="AR234" s="50"/>
      <c r="AS234" s="50"/>
    </row>
    <row r="235" spans="1:45" ht="12" customHeight="1" x14ac:dyDescent="0.25">
      <c r="A235" s="256"/>
      <c r="B235" s="204">
        <f>____IN_____!B246</f>
        <v>232</v>
      </c>
      <c r="C235" s="205" t="str">
        <f>____IN_____!C246</f>
        <v>DRN</v>
      </c>
      <c r="D235" s="204" t="str">
        <f>____IN_____!D246</f>
        <v>|drn</v>
      </c>
      <c r="E235" s="207"/>
      <c r="F235" s="212">
        <v>232</v>
      </c>
      <c r="G235" s="215" t="s">
        <v>758</v>
      </c>
      <c r="H235" s="212" t="s">
        <v>777</v>
      </c>
      <c r="I235" s="216" t="str">
        <f>IF(Table4[[#This Row],[B]]=F234,1,"")</f>
        <v/>
      </c>
      <c r="J235" s="50"/>
      <c r="K235" s="253"/>
      <c r="L235" s="271"/>
      <c r="M235" s="261"/>
      <c r="N235" s="207"/>
      <c r="O235" s="207"/>
      <c r="P235" s="82"/>
      <c r="Q235" s="82"/>
      <c r="R235" s="253"/>
      <c r="S235" s="256"/>
      <c r="T235" s="256"/>
      <c r="U235" s="12"/>
      <c r="V235" s="226"/>
      <c r="W235" s="218"/>
      <c r="X235" s="213"/>
      <c r="Y235" s="212"/>
      <c r="Z235" s="212"/>
      <c r="AA235" s="211"/>
      <c r="AB235" s="211"/>
      <c r="AC235" s="211"/>
      <c r="AD235" s="204">
        <v>232</v>
      </c>
      <c r="AE235" s="205" t="s">
        <v>741</v>
      </c>
      <c r="AF235" s="204" t="s">
        <v>776</v>
      </c>
      <c r="AG235" s="50"/>
      <c r="AH235" s="50"/>
      <c r="AI235" s="50"/>
      <c r="AJ235" s="50"/>
      <c r="AK235" s="50"/>
      <c r="AL235" s="50"/>
      <c r="AM235" s="50"/>
      <c r="AN235" s="50"/>
      <c r="AO235" s="50"/>
      <c r="AP235" s="50"/>
      <c r="AQ235" s="50"/>
      <c r="AR235" s="50"/>
      <c r="AS235" s="50"/>
    </row>
    <row r="236" spans="1:45" ht="12" customHeight="1" x14ac:dyDescent="0.25">
      <c r="A236" s="256"/>
      <c r="B236" s="204">
        <f>____IN_____!B247</f>
        <v>233</v>
      </c>
      <c r="C236" s="205" t="str">
        <f>____IN_____!C247</f>
        <v>DRN_spd</v>
      </c>
      <c r="D236" s="204" t="str">
        <f>____IN_____!D247</f>
        <v>spd|</v>
      </c>
      <c r="E236" s="207"/>
      <c r="F236" s="212">
        <v>233</v>
      </c>
      <c r="G236" s="215" t="s">
        <v>759</v>
      </c>
      <c r="H236" s="212" t="s">
        <v>778</v>
      </c>
      <c r="I236" s="216" t="str">
        <f>IF(Table4[[#This Row],[B]]=F235,1,"")</f>
        <v/>
      </c>
      <c r="J236" s="50"/>
      <c r="K236" s="253"/>
      <c r="L236" s="271"/>
      <c r="M236" s="261"/>
      <c r="N236" s="207"/>
      <c r="O236" s="207"/>
      <c r="P236" s="82"/>
      <c r="Q236" s="82"/>
      <c r="R236" s="253"/>
      <c r="S236" s="256"/>
      <c r="T236" s="256"/>
      <c r="U236" s="12"/>
      <c r="V236" s="226"/>
      <c r="W236" s="218"/>
      <c r="X236" s="213"/>
      <c r="Y236" s="212"/>
      <c r="Z236" s="212"/>
      <c r="AA236" s="211"/>
      <c r="AB236" s="211"/>
      <c r="AC236" s="211"/>
      <c r="AD236" s="204">
        <v>233</v>
      </c>
      <c r="AE236" s="205" t="s">
        <v>746</v>
      </c>
      <c r="AF236" s="204" t="s">
        <v>750</v>
      </c>
      <c r="AG236" s="50"/>
      <c r="AH236" s="50"/>
      <c r="AI236" s="50"/>
      <c r="AJ236" s="50"/>
      <c r="AK236" s="50"/>
      <c r="AL236" s="50"/>
      <c r="AM236" s="50"/>
      <c r="AN236" s="50"/>
      <c r="AO236" s="50"/>
      <c r="AP236" s="50"/>
      <c r="AQ236" s="50"/>
      <c r="AR236" s="50"/>
      <c r="AS236" s="50"/>
    </row>
    <row r="237" spans="1:45" ht="12" customHeight="1" x14ac:dyDescent="0.25">
      <c r="A237" s="256"/>
      <c r="B237" s="204">
        <f>____IN_____!B248</f>
        <v>234</v>
      </c>
      <c r="C237" s="205" t="str">
        <f>____IN_____!C248</f>
        <v>RIV</v>
      </c>
      <c r="D237" s="204" t="str">
        <f>____IN_____!D248</f>
        <v>|riv</v>
      </c>
      <c r="E237" s="207"/>
      <c r="F237" s="212">
        <v>234</v>
      </c>
      <c r="G237" s="215" t="s">
        <v>770</v>
      </c>
      <c r="H237" s="212" t="s">
        <v>771</v>
      </c>
      <c r="I237" s="216" t="str">
        <f>IF(Table4[[#This Row],[B]]=F236,1,"")</f>
        <v/>
      </c>
      <c r="J237" s="50"/>
      <c r="K237" s="253"/>
      <c r="L237" s="271"/>
      <c r="M237" s="261"/>
      <c r="N237" s="207"/>
      <c r="O237" s="207"/>
      <c r="P237" s="82"/>
      <c r="Q237" s="82"/>
      <c r="R237" s="253"/>
      <c r="S237" s="256"/>
      <c r="T237" s="256"/>
      <c r="U237" s="12"/>
      <c r="V237" s="226"/>
      <c r="W237" s="218"/>
      <c r="X237" s="213"/>
      <c r="Y237" s="212"/>
      <c r="Z237" s="212"/>
      <c r="AA237" s="211"/>
      <c r="AB237" s="211"/>
      <c r="AC237" s="211"/>
      <c r="AD237" s="204">
        <v>234</v>
      </c>
      <c r="AE237" s="205" t="s">
        <v>745</v>
      </c>
      <c r="AF237" s="204" t="s">
        <v>776</v>
      </c>
      <c r="AG237" s="50"/>
      <c r="AH237" s="50"/>
      <c r="AI237" s="50"/>
      <c r="AJ237" s="50"/>
      <c r="AK237" s="50"/>
      <c r="AL237" s="50"/>
      <c r="AM237" s="50"/>
      <c r="AN237" s="50"/>
      <c r="AO237" s="50"/>
      <c r="AP237" s="50"/>
      <c r="AQ237" s="50"/>
      <c r="AR237" s="50"/>
      <c r="AS237" s="50"/>
    </row>
    <row r="238" spans="1:45" ht="12" customHeight="1" x14ac:dyDescent="0.25">
      <c r="A238" s="256"/>
      <c r="B238" s="204">
        <f>____IN_____!B249</f>
        <v>235</v>
      </c>
      <c r="C238" s="205" t="str">
        <f>____IN_____!C249</f>
        <v>riv_spd</v>
      </c>
      <c r="D238" s="204" t="str">
        <f>____IN_____!D249</f>
        <v>spd|</v>
      </c>
      <c r="E238" s="207"/>
      <c r="F238" s="212">
        <v>235</v>
      </c>
      <c r="G238" s="215" t="s">
        <v>772</v>
      </c>
      <c r="H238" s="212" t="s">
        <v>774</v>
      </c>
      <c r="I238" s="216" t="str">
        <f>IF(Table4[[#This Row],[B]]=F237,1,"")</f>
        <v/>
      </c>
      <c r="J238" s="50"/>
      <c r="K238" s="253"/>
      <c r="L238" s="271"/>
      <c r="M238" s="261"/>
      <c r="N238" s="207"/>
      <c r="O238" s="207"/>
      <c r="P238" s="82"/>
      <c r="Q238" s="82"/>
      <c r="R238" s="253"/>
      <c r="S238" s="256"/>
      <c r="T238" s="256"/>
      <c r="U238" s="12"/>
      <c r="V238" s="226"/>
      <c r="W238" s="218"/>
      <c r="X238" s="213"/>
      <c r="Y238" s="212"/>
      <c r="Z238" s="212"/>
      <c r="AA238" s="211"/>
      <c r="AB238" s="211"/>
      <c r="AC238" s="211"/>
      <c r="AD238" s="204">
        <v>235</v>
      </c>
      <c r="AE238" s="205" t="s">
        <v>748</v>
      </c>
      <c r="AF238" s="204" t="s">
        <v>749</v>
      </c>
      <c r="AG238" s="50"/>
      <c r="AH238" s="50"/>
      <c r="AI238" s="50"/>
      <c r="AJ238" s="50"/>
      <c r="AK238" s="50"/>
      <c r="AL238" s="50"/>
      <c r="AM238" s="50"/>
      <c r="AN238" s="50"/>
      <c r="AO238" s="50"/>
      <c r="AP238" s="50"/>
      <c r="AQ238" s="50"/>
      <c r="AR238" s="50"/>
      <c r="AS238" s="50"/>
    </row>
    <row r="239" spans="1:45" ht="12" customHeight="1" x14ac:dyDescent="0.25">
      <c r="A239" s="256"/>
      <c r="B239" s="204">
        <f>____IN_____!B250</f>
        <v>236</v>
      </c>
      <c r="C239" s="205" t="str">
        <f>____IN_____!C250</f>
        <v>OC</v>
      </c>
      <c r="D239" s="204" t="str">
        <f>____IN_____!D250</f>
        <v>|oc</v>
      </c>
      <c r="E239" s="207"/>
      <c r="F239" s="212">
        <v>236</v>
      </c>
      <c r="G239" s="215" t="s">
        <v>773</v>
      </c>
      <c r="H239" s="212" t="s">
        <v>776</v>
      </c>
      <c r="I239" s="216" t="str">
        <f>IF(Table4[[#This Row],[B]]=F238,1,"")</f>
        <v/>
      </c>
      <c r="J239" s="50"/>
      <c r="K239" s="253"/>
      <c r="L239" s="271"/>
      <c r="M239" s="261"/>
      <c r="N239" s="207"/>
      <c r="O239" s="207"/>
      <c r="P239" s="82"/>
      <c r="Q239" s="82"/>
      <c r="R239" s="253"/>
      <c r="S239" s="256"/>
      <c r="T239" s="256"/>
      <c r="U239" s="12"/>
      <c r="V239" s="226"/>
      <c r="W239" s="218"/>
      <c r="X239" s="213"/>
      <c r="Y239" s="212"/>
      <c r="Z239" s="212"/>
      <c r="AA239" s="211"/>
      <c r="AB239" s="211"/>
      <c r="AC239" s="211"/>
      <c r="AD239" s="204">
        <v>236</v>
      </c>
      <c r="AE239" s="205" t="s">
        <v>758</v>
      </c>
      <c r="AF239" s="204" t="s">
        <v>777</v>
      </c>
      <c r="AG239" s="50"/>
      <c r="AH239" s="50"/>
      <c r="AI239" s="50"/>
      <c r="AJ239" s="50"/>
      <c r="AK239" s="50"/>
      <c r="AL239" s="50"/>
      <c r="AM239" s="50"/>
      <c r="AN239" s="50"/>
      <c r="AO239" s="50"/>
      <c r="AP239" s="50"/>
      <c r="AQ239" s="50"/>
      <c r="AR239" s="50"/>
      <c r="AS239" s="50"/>
    </row>
    <row r="240" spans="1:45" ht="12" customHeight="1" x14ac:dyDescent="0.25">
      <c r="A240" s="256"/>
      <c r="B240" s="204">
        <f>____IN_____!B251</f>
        <v>237</v>
      </c>
      <c r="C240" s="205" t="str">
        <f>____IN_____!C251</f>
        <v>linear_acceleration_NPF</v>
      </c>
      <c r="D240" s="204" t="str">
        <f>____IN_____!D251</f>
        <v>__LA</v>
      </c>
      <c r="E240" s="207"/>
      <c r="F240" s="212">
        <v>237</v>
      </c>
      <c r="G240" s="215" t="s">
        <v>779</v>
      </c>
      <c r="H240" s="212" t="s">
        <v>780</v>
      </c>
      <c r="I240" s="216" t="str">
        <f>IF(Table4[[#This Row],[B]]=F239,1,"")</f>
        <v/>
      </c>
      <c r="J240" s="50"/>
      <c r="K240" s="253"/>
      <c r="L240" s="271"/>
      <c r="M240" s="261"/>
      <c r="N240" s="207"/>
      <c r="O240" s="207"/>
      <c r="P240" s="82"/>
      <c r="Q240" s="82"/>
      <c r="R240" s="253"/>
      <c r="S240" s="256"/>
      <c r="T240" s="256"/>
      <c r="U240" s="12"/>
      <c r="V240" s="226"/>
      <c r="W240" s="218"/>
      <c r="X240" s="213"/>
      <c r="Y240" s="212"/>
      <c r="Z240" s="212"/>
      <c r="AA240" s="211"/>
      <c r="AB240" s="211"/>
      <c r="AC240" s="211"/>
      <c r="AD240" s="204">
        <v>237</v>
      </c>
      <c r="AE240" s="205" t="s">
        <v>759</v>
      </c>
      <c r="AF240" s="204" t="s">
        <v>778</v>
      </c>
      <c r="AG240" s="50"/>
      <c r="AH240" s="50"/>
      <c r="AI240" s="50"/>
      <c r="AJ240" s="50"/>
      <c r="AK240" s="50"/>
      <c r="AL240" s="50"/>
      <c r="AM240" s="50"/>
      <c r="AN240" s="50"/>
      <c r="AO240" s="50"/>
      <c r="AP240" s="50"/>
      <c r="AQ240" s="50"/>
      <c r="AR240" s="50"/>
      <c r="AS240" s="50"/>
    </row>
    <row r="241" spans="1:45" ht="12" customHeight="1" x14ac:dyDescent="0.25">
      <c r="A241" s="256"/>
      <c r="B241" s="204">
        <f>____IN_____!B252</f>
        <v>238</v>
      </c>
      <c r="C241" s="205" t="str">
        <f>____IN_____!C252</f>
        <v>newton_NPF</v>
      </c>
      <c r="D241" s="204" t="str">
        <f>____IN_____!D252</f>
        <v>__NEW</v>
      </c>
      <c r="E241" s="207"/>
      <c r="F241" s="212">
        <v>238</v>
      </c>
      <c r="G241" s="215" t="s">
        <v>785</v>
      </c>
      <c r="H241" s="212" t="s">
        <v>802</v>
      </c>
      <c r="I241" s="216" t="str">
        <f>IF(Table4[[#This Row],[B]]=F240,1,"")</f>
        <v/>
      </c>
      <c r="J241" s="50"/>
      <c r="K241" s="253"/>
      <c r="L241" s="271"/>
      <c r="M241" s="261"/>
      <c r="N241" s="207"/>
      <c r="O241" s="207"/>
      <c r="P241" s="82"/>
      <c r="Q241" s="82"/>
      <c r="R241" s="253"/>
      <c r="S241" s="256"/>
      <c r="T241" s="256"/>
      <c r="U241" s="12"/>
      <c r="V241" s="226"/>
      <c r="W241" s="218"/>
      <c r="X241" s="213"/>
      <c r="Y241" s="212"/>
      <c r="Z241" s="212"/>
      <c r="AA241" s="211"/>
      <c r="AB241" s="211"/>
      <c r="AC241" s="211"/>
      <c r="AD241" s="204">
        <v>238</v>
      </c>
      <c r="AE241" s="205" t="s">
        <v>770</v>
      </c>
      <c r="AF241" s="204" t="s">
        <v>771</v>
      </c>
      <c r="AG241" s="50"/>
      <c r="AH241" s="50"/>
      <c r="AI241" s="50"/>
      <c r="AJ241" s="50"/>
      <c r="AK241" s="50"/>
      <c r="AL241" s="50"/>
      <c r="AM241" s="50"/>
      <c r="AN241" s="50"/>
      <c r="AO241" s="50"/>
      <c r="AP241" s="50"/>
      <c r="AQ241" s="50"/>
      <c r="AR241" s="50"/>
      <c r="AS241" s="50"/>
    </row>
    <row r="242" spans="1:45" ht="12" customHeight="1" x14ac:dyDescent="0.25">
      <c r="A242" s="256"/>
      <c r="B242" s="204">
        <f>____IN_____!B253</f>
        <v>239</v>
      </c>
      <c r="C242" s="205" t="str">
        <f>____IN_____!C253</f>
        <v>STO</v>
      </c>
      <c r="D242" s="204" t="str">
        <f>____IN_____!D253</f>
        <v>|sto</v>
      </c>
      <c r="E242" s="207"/>
      <c r="F242" s="212">
        <v>239</v>
      </c>
      <c r="G242" s="215" t="s">
        <v>782</v>
      </c>
      <c r="H242" s="212" t="s">
        <v>803</v>
      </c>
      <c r="I242" s="216" t="str">
        <f>IF(Table4[[#This Row],[B]]=F241,1,"")</f>
        <v/>
      </c>
      <c r="J242" s="50"/>
      <c r="K242" s="253"/>
      <c r="L242" s="271"/>
      <c r="M242" s="261"/>
      <c r="N242" s="207"/>
      <c r="O242" s="207"/>
      <c r="P242" s="82"/>
      <c r="Q242" s="82"/>
      <c r="R242" s="253"/>
      <c r="S242" s="256"/>
      <c r="T242" s="256"/>
      <c r="U242" s="12"/>
      <c r="V242" s="226"/>
      <c r="W242" s="218"/>
      <c r="X242" s="213"/>
      <c r="Y242" s="212"/>
      <c r="Z242" s="212"/>
      <c r="AA242" s="211"/>
      <c r="AB242" s="211"/>
      <c r="AC242" s="211"/>
      <c r="AD242" s="204">
        <v>239</v>
      </c>
      <c r="AE242" s="205" t="s">
        <v>772</v>
      </c>
      <c r="AF242" s="204" t="s">
        <v>774</v>
      </c>
      <c r="AG242" s="50"/>
      <c r="AH242" s="50"/>
      <c r="AI242" s="50"/>
      <c r="AJ242" s="50"/>
      <c r="AK242" s="50"/>
      <c r="AL242" s="50"/>
      <c r="AM242" s="50"/>
      <c r="AN242" s="50"/>
      <c r="AO242" s="50"/>
      <c r="AP242" s="50"/>
      <c r="AQ242" s="50"/>
      <c r="AR242" s="50"/>
      <c r="AS242" s="50"/>
    </row>
    <row r="243" spans="1:45" ht="12" customHeight="1" x14ac:dyDescent="0.25">
      <c r="A243" s="256"/>
      <c r="B243" s="204">
        <f>____IN_____!B254</f>
        <v>240</v>
      </c>
      <c r="C243" s="205" t="str">
        <f>____IN_____!C254</f>
        <v>GHB</v>
      </c>
      <c r="D243" s="204" t="str">
        <f>____IN_____!D254</f>
        <v>|ghb</v>
      </c>
      <c r="E243" s="207"/>
      <c r="F243" s="212">
        <v>240</v>
      </c>
      <c r="G243" s="215" t="s">
        <v>783</v>
      </c>
      <c r="H243" s="212" t="s">
        <v>804</v>
      </c>
      <c r="I243" s="216" t="str">
        <f>IF(Table4[[#This Row],[B]]=F242,1,"")</f>
        <v/>
      </c>
      <c r="J243" s="50"/>
      <c r="K243" s="253"/>
      <c r="L243" s="271"/>
      <c r="M243" s="261"/>
      <c r="N243" s="207"/>
      <c r="O243" s="207"/>
      <c r="P243" s="82"/>
      <c r="Q243" s="82"/>
      <c r="R243" s="253"/>
      <c r="S243" s="256"/>
      <c r="T243" s="256"/>
      <c r="U243" s="12"/>
      <c r="V243" s="226"/>
      <c r="W243" s="218"/>
      <c r="X243" s="213"/>
      <c r="Y243" s="212"/>
      <c r="Z243" s="212"/>
      <c r="AA243" s="211"/>
      <c r="AB243" s="211"/>
      <c r="AC243" s="211"/>
      <c r="AD243" s="204">
        <v>240</v>
      </c>
      <c r="AE243" s="205" t="s">
        <v>773</v>
      </c>
      <c r="AF243" s="204" t="s">
        <v>776</v>
      </c>
      <c r="AG243" s="50"/>
      <c r="AH243" s="50"/>
      <c r="AI243" s="50"/>
      <c r="AJ243" s="50"/>
      <c r="AK243" s="50"/>
      <c r="AL243" s="50"/>
      <c r="AM243" s="50"/>
      <c r="AN243" s="50"/>
      <c r="AO243" s="50"/>
      <c r="AP243" s="50"/>
      <c r="AQ243" s="50"/>
      <c r="AR243" s="50"/>
      <c r="AS243" s="50"/>
    </row>
    <row r="244" spans="1:45" ht="12" customHeight="1" x14ac:dyDescent="0.25">
      <c r="A244" s="256"/>
      <c r="B244" s="204">
        <f>____IN_____!B255</f>
        <v>241</v>
      </c>
      <c r="C244" s="205" t="str">
        <f>____IN_____!C255</f>
        <v>ghb_spd</v>
      </c>
      <c r="D244" s="204" t="str">
        <f>____IN_____!D255</f>
        <v>spd|</v>
      </c>
      <c r="E244" s="207"/>
      <c r="F244" s="212">
        <v>241</v>
      </c>
      <c r="G244" s="215" t="s">
        <v>784</v>
      </c>
      <c r="H244" s="212" t="s">
        <v>805</v>
      </c>
      <c r="I244" s="216" t="str">
        <f>IF(Table4[[#This Row],[B]]=F243,1,"")</f>
        <v/>
      </c>
      <c r="J244" s="50"/>
      <c r="K244" s="253"/>
      <c r="L244" s="271"/>
      <c r="M244" s="261"/>
      <c r="N244" s="207"/>
      <c r="O244" s="207"/>
      <c r="P244" s="82"/>
      <c r="Q244" s="82"/>
      <c r="R244" s="253"/>
      <c r="S244" s="256"/>
      <c r="T244" s="256"/>
      <c r="U244" s="12"/>
      <c r="V244" s="226"/>
      <c r="W244" s="218"/>
      <c r="X244" s="213"/>
      <c r="Y244" s="212"/>
      <c r="Z244" s="212"/>
      <c r="AA244" s="211"/>
      <c r="AB244" s="211"/>
      <c r="AC244" s="211"/>
      <c r="AD244" s="204">
        <v>241</v>
      </c>
      <c r="AE244" s="205" t="s">
        <v>779</v>
      </c>
      <c r="AF244" s="204" t="s">
        <v>780</v>
      </c>
      <c r="AG244" s="50"/>
      <c r="AH244" s="50"/>
      <c r="AI244" s="50"/>
      <c r="AJ244" s="50"/>
      <c r="AK244" s="50"/>
      <c r="AL244" s="50"/>
      <c r="AM244" s="50"/>
      <c r="AN244" s="50"/>
      <c r="AO244" s="50"/>
      <c r="AP244" s="50"/>
      <c r="AQ244" s="50"/>
      <c r="AR244" s="50"/>
      <c r="AS244" s="50"/>
    </row>
    <row r="245" spans="1:45" ht="12" customHeight="1" x14ac:dyDescent="0.25">
      <c r="A245" s="256"/>
      <c r="B245" s="204">
        <f>____IN_____!B256</f>
        <v>242</v>
      </c>
      <c r="C245" s="205" t="str">
        <f>____IN_____!C256</f>
        <v>GHBobs</v>
      </c>
      <c r="D245" s="204" t="str">
        <f>____IN_____!D256</f>
        <v>GHBobs|</v>
      </c>
      <c r="E245" s="207"/>
      <c r="F245" s="212">
        <v>242</v>
      </c>
      <c r="G245" s="215" t="s">
        <v>796</v>
      </c>
      <c r="H245" s="212" t="s">
        <v>776</v>
      </c>
      <c r="I245" s="216" t="str">
        <f>IF(Table4[[#This Row],[B]]=F244,1,"")</f>
        <v/>
      </c>
      <c r="J245" s="50"/>
      <c r="K245" s="253"/>
      <c r="L245" s="271"/>
      <c r="M245" s="261"/>
      <c r="N245" s="207"/>
      <c r="O245" s="207"/>
      <c r="P245" s="82"/>
      <c r="Q245" s="82"/>
      <c r="R245" s="253"/>
      <c r="S245" s="256"/>
      <c r="T245" s="256"/>
      <c r="U245" s="12"/>
      <c r="V245" s="226"/>
      <c r="W245" s="218"/>
      <c r="X245" s="213"/>
      <c r="Y245" s="212"/>
      <c r="Z245" s="212"/>
      <c r="AA245" s="211"/>
      <c r="AB245" s="211"/>
      <c r="AC245" s="211"/>
      <c r="AD245" s="204">
        <v>242</v>
      </c>
      <c r="AE245" s="205" t="s">
        <v>785</v>
      </c>
      <c r="AF245" s="204" t="s">
        <v>802</v>
      </c>
      <c r="AG245" s="50"/>
      <c r="AH245" s="50"/>
      <c r="AI245" s="50"/>
      <c r="AJ245" s="50"/>
      <c r="AK245" s="50"/>
      <c r="AL245" s="50"/>
      <c r="AM245" s="50"/>
      <c r="AN245" s="50"/>
      <c r="AO245" s="50"/>
      <c r="AP245" s="50"/>
      <c r="AQ245" s="50"/>
      <c r="AR245" s="50"/>
      <c r="AS245" s="50"/>
    </row>
    <row r="246" spans="1:45" ht="12" customHeight="1" x14ac:dyDescent="0.25">
      <c r="A246" s="256"/>
      <c r="B246" s="204">
        <f>____IN_____!B257</f>
        <v>243</v>
      </c>
      <c r="C246" s="205" t="str">
        <f>____IN_____!C257</f>
        <v>wel_ts</v>
      </c>
      <c r="D246" s="204" t="str">
        <f>____IN_____!D257</f>
        <v>ts1|</v>
      </c>
      <c r="E246" s="207"/>
      <c r="F246" s="212">
        <v>243</v>
      </c>
      <c r="G246" s="215" t="s">
        <v>786</v>
      </c>
      <c r="H246" s="212" t="s">
        <v>787</v>
      </c>
      <c r="I246" s="216" t="str">
        <f>IF(Table4[[#This Row],[B]]=F245,1,"")</f>
        <v/>
      </c>
      <c r="J246" s="50"/>
      <c r="K246" s="253"/>
      <c r="L246" s="271"/>
      <c r="M246" s="261"/>
      <c r="N246" s="207"/>
      <c r="O246" s="207"/>
      <c r="P246" s="82"/>
      <c r="Q246" s="82"/>
      <c r="R246" s="253"/>
      <c r="S246" s="256"/>
      <c r="T246" s="256"/>
      <c r="U246" s="12"/>
      <c r="V246" s="226"/>
      <c r="W246" s="218"/>
      <c r="X246" s="213"/>
      <c r="Y246" s="212"/>
      <c r="Z246" s="212"/>
      <c r="AA246" s="211"/>
      <c r="AB246" s="211"/>
      <c r="AC246" s="211"/>
      <c r="AD246" s="204">
        <v>243</v>
      </c>
      <c r="AE246" s="205" t="s">
        <v>782</v>
      </c>
      <c r="AF246" s="204" t="s">
        <v>803</v>
      </c>
      <c r="AG246" s="50"/>
      <c r="AH246" s="50"/>
      <c r="AI246" s="50"/>
      <c r="AJ246" s="50"/>
      <c r="AK246" s="50"/>
      <c r="AL246" s="50"/>
      <c r="AM246" s="50"/>
      <c r="AN246" s="50"/>
      <c r="AO246" s="50"/>
      <c r="AP246" s="50"/>
      <c r="AQ246" s="50"/>
      <c r="AR246" s="50"/>
      <c r="AS246" s="50"/>
    </row>
    <row r="247" spans="1:45" ht="12" customHeight="1" x14ac:dyDescent="0.25">
      <c r="A247" s="256"/>
      <c r="B247" s="204">
        <f>____IN_____!B258</f>
        <v>244</v>
      </c>
      <c r="C247" s="205" t="str">
        <f>____IN_____!C258</f>
        <v>riv_ts</v>
      </c>
      <c r="D247" s="204" t="str">
        <f>____IN_____!D258</f>
        <v>ts2|</v>
      </c>
      <c r="E247" s="207"/>
      <c r="F247" s="212">
        <v>244</v>
      </c>
      <c r="G247" s="215" t="s">
        <v>400</v>
      </c>
      <c r="H247" s="212" t="s">
        <v>788</v>
      </c>
      <c r="I247" s="216" t="str">
        <f>IF(Table4[[#This Row],[B]]=F246,1,"")</f>
        <v/>
      </c>
      <c r="J247" s="50"/>
      <c r="K247" s="253"/>
      <c r="L247" s="271"/>
      <c r="M247" s="261"/>
      <c r="N247" s="207"/>
      <c r="O247" s="207"/>
      <c r="P247" s="82"/>
      <c r="Q247" s="82"/>
      <c r="R247" s="253"/>
      <c r="S247" s="256"/>
      <c r="T247" s="256"/>
      <c r="U247" s="12"/>
      <c r="V247" s="226"/>
      <c r="W247" s="218"/>
      <c r="X247" s="213"/>
      <c r="Y247" s="212"/>
      <c r="Z247" s="212"/>
      <c r="AA247" s="211"/>
      <c r="AB247" s="211"/>
      <c r="AC247" s="211"/>
      <c r="AD247" s="204">
        <v>244</v>
      </c>
      <c r="AE247" s="205" t="s">
        <v>783</v>
      </c>
      <c r="AF247" s="204" t="s">
        <v>804</v>
      </c>
      <c r="AG247" s="50"/>
      <c r="AH247" s="50"/>
      <c r="AI247" s="50"/>
      <c r="AJ247" s="50"/>
      <c r="AK247" s="50"/>
      <c r="AL247" s="50"/>
      <c r="AM247" s="50"/>
      <c r="AN247" s="50"/>
      <c r="AO247" s="50"/>
      <c r="AP247" s="50"/>
      <c r="AQ247" s="50"/>
      <c r="AR247" s="50"/>
      <c r="AS247" s="50"/>
    </row>
    <row r="248" spans="1:45" ht="12" customHeight="1" x14ac:dyDescent="0.25">
      <c r="A248" s="256"/>
      <c r="B248" s="204">
        <f>____IN_____!B259</f>
        <v>245</v>
      </c>
      <c r="C248" s="205" t="str">
        <f>____IN_____!C259</f>
        <v>rch_ts</v>
      </c>
      <c r="D248" s="204" t="str">
        <f>____IN_____!D259</f>
        <v>ts3|</v>
      </c>
      <c r="E248" s="207"/>
      <c r="F248" s="212">
        <v>245</v>
      </c>
      <c r="G248" s="215" t="s">
        <v>401</v>
      </c>
      <c r="H248" s="212" t="s">
        <v>789</v>
      </c>
      <c r="I248" s="216" t="str">
        <f>IF(Table4[[#This Row],[B]]=F247,1,"")</f>
        <v/>
      </c>
      <c r="J248" s="50"/>
      <c r="K248" s="253"/>
      <c r="L248" s="271"/>
      <c r="M248" s="261"/>
      <c r="N248" s="207"/>
      <c r="O248" s="207"/>
      <c r="P248" s="82"/>
      <c r="Q248" s="82"/>
      <c r="R248" s="253"/>
      <c r="S248" s="256"/>
      <c r="T248" s="256"/>
      <c r="U248" s="12"/>
      <c r="V248" s="226"/>
      <c r="W248" s="218"/>
      <c r="X248" s="213"/>
      <c r="Y248" s="212"/>
      <c r="Z248" s="212"/>
      <c r="AA248" s="211"/>
      <c r="AB248" s="211"/>
      <c r="AC248" s="211"/>
      <c r="AD248" s="204">
        <v>245</v>
      </c>
      <c r="AE248" s="205" t="s">
        <v>784</v>
      </c>
      <c r="AF248" s="204" t="s">
        <v>805</v>
      </c>
      <c r="AG248" s="50"/>
      <c r="AH248" s="50"/>
      <c r="AI248" s="50"/>
      <c r="AJ248" s="50"/>
      <c r="AK248" s="50"/>
      <c r="AL248" s="50"/>
      <c r="AM248" s="50"/>
      <c r="AN248" s="50"/>
      <c r="AO248" s="50"/>
      <c r="AP248" s="50"/>
      <c r="AQ248" s="50"/>
      <c r="AR248" s="50"/>
      <c r="AS248" s="50"/>
    </row>
    <row r="249" spans="1:45" ht="12" customHeight="1" x14ac:dyDescent="0.25">
      <c r="A249" s="256"/>
      <c r="B249" s="204">
        <f>____IN_____!B260</f>
        <v>246</v>
      </c>
      <c r="C249" s="205" t="str">
        <f>____IN_____!C260</f>
        <v>ghb_ts</v>
      </c>
      <c r="D249" s="204" t="str">
        <f>____IN_____!D260</f>
        <v>ts4|</v>
      </c>
      <c r="E249" s="207"/>
      <c r="F249" s="212">
        <v>246</v>
      </c>
      <c r="G249" s="215" t="s">
        <v>402</v>
      </c>
      <c r="H249" s="212" t="s">
        <v>790</v>
      </c>
      <c r="I249" s="216" t="str">
        <f>IF(Table4[[#This Row],[B]]=F248,1,"")</f>
        <v/>
      </c>
      <c r="J249" s="50"/>
      <c r="K249" s="253"/>
      <c r="L249" s="271"/>
      <c r="M249" s="261"/>
      <c r="N249" s="207"/>
      <c r="O249" s="207"/>
      <c r="P249" s="82"/>
      <c r="Q249" s="82"/>
      <c r="R249" s="253"/>
      <c r="S249" s="256"/>
      <c r="T249" s="256"/>
      <c r="U249" s="12"/>
      <c r="V249" s="226"/>
      <c r="W249" s="218"/>
      <c r="X249" s="213"/>
      <c r="Y249" s="212"/>
      <c r="Z249" s="212"/>
      <c r="AA249" s="211"/>
      <c r="AB249" s="211"/>
      <c r="AC249" s="211"/>
      <c r="AD249" s="204">
        <v>246</v>
      </c>
      <c r="AE249" s="205" t="s">
        <v>796</v>
      </c>
      <c r="AF249" s="204" t="s">
        <v>776</v>
      </c>
      <c r="AG249" s="50"/>
      <c r="AH249" s="50"/>
      <c r="AI249" s="50"/>
      <c r="AJ249" s="50"/>
      <c r="AK249" s="50"/>
      <c r="AL249" s="50"/>
      <c r="AM249" s="50"/>
      <c r="AN249" s="50"/>
      <c r="AO249" s="50"/>
      <c r="AP249" s="50"/>
      <c r="AQ249" s="50"/>
      <c r="AR249" s="50"/>
      <c r="AS249" s="50"/>
    </row>
    <row r="250" spans="1:45" ht="12" customHeight="1" x14ac:dyDescent="0.25">
      <c r="A250" s="256"/>
      <c r="B250" s="204">
        <f>____IN_____!B261</f>
        <v>247</v>
      </c>
      <c r="C250" s="205" t="str">
        <f>____IN_____!C261</f>
        <v>evt_spd</v>
      </c>
      <c r="D250" s="204" t="str">
        <f>____IN_____!D261</f>
        <v>spd|</v>
      </c>
      <c r="E250" s="207"/>
      <c r="F250" s="212">
        <v>247</v>
      </c>
      <c r="G250" s="215" t="s">
        <v>403</v>
      </c>
      <c r="H250" s="212" t="s">
        <v>791</v>
      </c>
      <c r="I250" s="216" t="str">
        <f>IF(Table4[[#This Row],[B]]=F249,1,"")</f>
        <v/>
      </c>
      <c r="J250" s="50"/>
      <c r="K250" s="253"/>
      <c r="L250" s="271"/>
      <c r="M250" s="261"/>
      <c r="N250" s="207"/>
      <c r="O250" s="207"/>
      <c r="P250" s="82"/>
      <c r="Q250" s="82"/>
      <c r="R250" s="253"/>
      <c r="S250" s="256"/>
      <c r="T250" s="256"/>
      <c r="U250" s="12"/>
      <c r="V250" s="226"/>
      <c r="W250" s="218"/>
      <c r="X250" s="213"/>
      <c r="Y250" s="212"/>
      <c r="Z250" s="212"/>
      <c r="AA250" s="211"/>
      <c r="AB250" s="211"/>
      <c r="AC250" s="211"/>
      <c r="AD250" s="204">
        <v>247</v>
      </c>
      <c r="AE250" s="205" t="s">
        <v>786</v>
      </c>
      <c r="AF250" s="204" t="s">
        <v>787</v>
      </c>
      <c r="AG250" s="50"/>
      <c r="AH250" s="50"/>
      <c r="AI250" s="50"/>
      <c r="AJ250" s="50"/>
      <c r="AK250" s="50"/>
      <c r="AL250" s="50"/>
      <c r="AM250" s="50"/>
      <c r="AN250" s="50"/>
      <c r="AO250" s="50"/>
      <c r="AP250" s="50"/>
      <c r="AQ250" s="50"/>
      <c r="AR250" s="50"/>
      <c r="AS250" s="50"/>
    </row>
    <row r="251" spans="1:45" ht="12" customHeight="1" x14ac:dyDescent="0.25">
      <c r="A251" s="256"/>
      <c r="B251" s="204">
        <f>____IN_____!B262</f>
        <v>248</v>
      </c>
      <c r="C251" s="205" t="str">
        <f>____IN_____!C262</f>
        <v>EVT</v>
      </c>
      <c r="D251" s="204" t="str">
        <f>____IN_____!D262</f>
        <v>ev1</v>
      </c>
      <c r="E251" s="207"/>
      <c r="F251" s="212">
        <v>248</v>
      </c>
      <c r="G251" s="215" t="s">
        <v>404</v>
      </c>
      <c r="H251" s="212" t="s">
        <v>792</v>
      </c>
      <c r="I251" s="216" t="str">
        <f>IF(Table4[[#This Row],[B]]=F250,1,"")</f>
        <v/>
      </c>
      <c r="J251" s="50"/>
      <c r="K251" s="253"/>
      <c r="L251" s="271"/>
      <c r="M251" s="261"/>
      <c r="N251" s="207"/>
      <c r="O251" s="207"/>
      <c r="P251" s="82"/>
      <c r="Q251" s="82"/>
      <c r="R251" s="253"/>
      <c r="S251" s="256"/>
      <c r="T251" s="256"/>
      <c r="U251" s="12"/>
      <c r="V251" s="226"/>
      <c r="W251" s="218"/>
      <c r="X251" s="213"/>
      <c r="Y251" s="212"/>
      <c r="Z251" s="212"/>
      <c r="AA251" s="211"/>
      <c r="AB251" s="211"/>
      <c r="AC251" s="211"/>
      <c r="AD251" s="204">
        <v>248</v>
      </c>
      <c r="AE251" s="205" t="s">
        <v>400</v>
      </c>
      <c r="AF251" s="204" t="s">
        <v>788</v>
      </c>
      <c r="AG251" s="50"/>
      <c r="AH251" s="50"/>
      <c r="AI251" s="50"/>
      <c r="AJ251" s="50"/>
      <c r="AK251" s="50"/>
      <c r="AL251" s="50"/>
      <c r="AM251" s="50"/>
      <c r="AN251" s="50"/>
      <c r="AO251" s="50"/>
      <c r="AP251" s="50"/>
      <c r="AQ251" s="50"/>
      <c r="AR251" s="50"/>
      <c r="AS251" s="50"/>
    </row>
    <row r="252" spans="1:45" ht="12" customHeight="1" x14ac:dyDescent="0.25">
      <c r="A252" s="256"/>
      <c r="B252" s="204">
        <f>____IN_____!B263</f>
        <v>249</v>
      </c>
      <c r="C252" s="205" t="str">
        <f>____IN_____!C263</f>
        <v>nseg</v>
      </c>
      <c r="D252" s="204" t="str">
        <f>____IN_____!D263</f>
        <v>ev2</v>
      </c>
      <c r="E252" s="207"/>
      <c r="F252" s="212">
        <v>249</v>
      </c>
      <c r="G252" s="215" t="s">
        <v>405</v>
      </c>
      <c r="H252" s="212" t="s">
        <v>793</v>
      </c>
      <c r="I252" s="216" t="str">
        <f>IF(Table4[[#This Row],[B]]=F251,1,"")</f>
        <v/>
      </c>
      <c r="J252" s="50"/>
      <c r="K252" s="253"/>
      <c r="L252" s="271"/>
      <c r="M252" s="261"/>
      <c r="N252" s="207"/>
      <c r="O252" s="207"/>
      <c r="P252" s="82"/>
      <c r="Q252" s="82"/>
      <c r="R252" s="253"/>
      <c r="S252" s="256"/>
      <c r="T252" s="256"/>
      <c r="U252" s="12"/>
      <c r="V252" s="226"/>
      <c r="W252" s="218"/>
      <c r="X252" s="213"/>
      <c r="Y252" s="212"/>
      <c r="Z252" s="212"/>
      <c r="AA252" s="211"/>
      <c r="AB252" s="211"/>
      <c r="AC252" s="211"/>
      <c r="AD252" s="204">
        <v>249</v>
      </c>
      <c r="AE252" s="205" t="s">
        <v>401</v>
      </c>
      <c r="AF252" s="204" t="s">
        <v>789</v>
      </c>
      <c r="AG252" s="50"/>
      <c r="AH252" s="50"/>
      <c r="AI252" s="50"/>
      <c r="AJ252" s="50"/>
      <c r="AK252" s="50"/>
      <c r="AL252" s="50"/>
      <c r="AM252" s="50"/>
      <c r="AN252" s="50"/>
      <c r="AO252" s="50"/>
      <c r="AP252" s="50"/>
      <c r="AQ252" s="50"/>
      <c r="AR252" s="50"/>
      <c r="AS252" s="50"/>
    </row>
    <row r="253" spans="1:45" ht="12" customHeight="1" x14ac:dyDescent="0.25">
      <c r="A253" s="256"/>
      <c r="B253" s="204">
        <f>____IN_____!B264</f>
        <v>250</v>
      </c>
      <c r="C253" s="205" t="str">
        <f>____IN_____!C264</f>
        <v>etsurf</v>
      </c>
      <c r="D253" s="204" t="str">
        <f>____IN_____!D264</f>
        <v>ev3</v>
      </c>
      <c r="E253" s="207"/>
      <c r="F253" s="212">
        <v>250</v>
      </c>
      <c r="G253" s="215" t="s">
        <v>794</v>
      </c>
      <c r="H253" s="212" t="s">
        <v>795</v>
      </c>
      <c r="I253" s="216" t="str">
        <f>IF(Table4[[#This Row],[B]]=F252,1,"")</f>
        <v/>
      </c>
      <c r="J253" s="50"/>
      <c r="K253" s="253"/>
      <c r="L253" s="271"/>
      <c r="M253" s="261"/>
      <c r="N253" s="207"/>
      <c r="O253" s="207"/>
      <c r="P253" s="82"/>
      <c r="Q253" s="82"/>
      <c r="R253" s="253"/>
      <c r="S253" s="256"/>
      <c r="T253" s="256"/>
      <c r="U253" s="12"/>
      <c r="V253" s="226"/>
      <c r="W253" s="218"/>
      <c r="X253" s="213"/>
      <c r="Y253" s="212"/>
      <c r="Z253" s="212"/>
      <c r="AA253" s="211"/>
      <c r="AB253" s="211"/>
      <c r="AC253" s="211"/>
      <c r="AD253" s="204">
        <v>250</v>
      </c>
      <c r="AE253" s="205" t="s">
        <v>402</v>
      </c>
      <c r="AF253" s="204" t="s">
        <v>790</v>
      </c>
      <c r="AG253" s="50"/>
      <c r="AH253" s="50"/>
      <c r="AI253" s="50"/>
      <c r="AJ253" s="50"/>
      <c r="AK253" s="50"/>
      <c r="AL253" s="50"/>
      <c r="AM253" s="50"/>
      <c r="AN253" s="50"/>
      <c r="AO253" s="50"/>
      <c r="AP253" s="50"/>
      <c r="AQ253" s="50"/>
      <c r="AR253" s="50"/>
      <c r="AS253" s="50"/>
    </row>
    <row r="254" spans="1:45" ht="12" customHeight="1" x14ac:dyDescent="0.25">
      <c r="A254" s="256"/>
      <c r="B254" s="204">
        <f>____IN_____!B265</f>
        <v>251</v>
      </c>
      <c r="C254" s="205" t="str">
        <f>____IN_____!C265</f>
        <v>etrate</v>
      </c>
      <c r="D254" s="204" t="str">
        <f>____IN_____!D265</f>
        <v>ev4</v>
      </c>
      <c r="E254" s="207"/>
      <c r="F254" s="212">
        <v>251</v>
      </c>
      <c r="G254" s="215" t="s">
        <v>807</v>
      </c>
      <c r="H254" s="212" t="s">
        <v>771</v>
      </c>
      <c r="I254" s="216" t="str">
        <f>IF(Table4[[#This Row],[B]]=F253,1,"")</f>
        <v/>
      </c>
      <c r="J254" s="50"/>
      <c r="K254" s="253"/>
      <c r="L254" s="271"/>
      <c r="M254" s="261"/>
      <c r="N254" s="207"/>
      <c r="O254" s="207"/>
      <c r="P254" s="82"/>
      <c r="Q254" s="82"/>
      <c r="R254" s="253"/>
      <c r="S254" s="256"/>
      <c r="T254" s="256"/>
      <c r="U254" s="12"/>
      <c r="V254" s="226"/>
      <c r="W254" s="218"/>
      <c r="X254" s="213"/>
      <c r="Y254" s="212"/>
      <c r="Z254" s="212"/>
      <c r="AA254" s="211"/>
      <c r="AB254" s="211"/>
      <c r="AC254" s="211"/>
      <c r="AD254" s="204">
        <v>251</v>
      </c>
      <c r="AE254" s="205" t="s">
        <v>403</v>
      </c>
      <c r="AF254" s="204" t="s">
        <v>791</v>
      </c>
      <c r="AG254" s="50"/>
      <c r="AH254" s="50"/>
      <c r="AI254" s="50"/>
      <c r="AJ254" s="50"/>
      <c r="AK254" s="50"/>
      <c r="AL254" s="50"/>
      <c r="AM254" s="50"/>
      <c r="AN254" s="50"/>
      <c r="AO254" s="50"/>
      <c r="AP254" s="50"/>
      <c r="AQ254" s="50"/>
      <c r="AR254" s="50"/>
      <c r="AS254" s="50"/>
    </row>
    <row r="255" spans="1:45" ht="12" customHeight="1" x14ac:dyDescent="0.25">
      <c r="A255" s="256"/>
      <c r="B255" s="204">
        <f>____IN_____!B266</f>
        <v>252</v>
      </c>
      <c r="C255" s="205" t="str">
        <f>____IN_____!C266</f>
        <v>depth</v>
      </c>
      <c r="D255" s="204" t="str">
        <f>____IN_____!D266</f>
        <v>ev5</v>
      </c>
      <c r="E255" s="207"/>
      <c r="F255" s="212">
        <v>252</v>
      </c>
      <c r="G255" s="215" t="s">
        <v>808</v>
      </c>
      <c r="H255" s="212" t="s">
        <v>771</v>
      </c>
      <c r="I255" s="216" t="str">
        <f>IF(Table4[[#This Row],[B]]=F254,1,"")</f>
        <v/>
      </c>
      <c r="J255" s="50"/>
      <c r="K255" s="253"/>
      <c r="L255" s="271"/>
      <c r="M255" s="261"/>
      <c r="N255" s="207"/>
      <c r="O255" s="207"/>
      <c r="P255" s="82"/>
      <c r="Q255" s="82"/>
      <c r="R255" s="253"/>
      <c r="S255" s="256"/>
      <c r="T255" s="256"/>
      <c r="U255" s="12"/>
      <c r="V255" s="226"/>
      <c r="W255" s="218"/>
      <c r="X255" s="213"/>
      <c r="Y255" s="212"/>
      <c r="Z255" s="212"/>
      <c r="AA255" s="211"/>
      <c r="AB255" s="211"/>
      <c r="AC255" s="211"/>
      <c r="AD255" s="204">
        <v>252</v>
      </c>
      <c r="AE255" s="205" t="s">
        <v>404</v>
      </c>
      <c r="AF255" s="204" t="s">
        <v>792</v>
      </c>
      <c r="AG255" s="50"/>
      <c r="AH255" s="50"/>
      <c r="AI255" s="50"/>
      <c r="AJ255" s="50"/>
      <c r="AK255" s="50"/>
      <c r="AL255" s="50"/>
      <c r="AM255" s="50"/>
      <c r="AN255" s="50"/>
      <c r="AO255" s="50"/>
      <c r="AP255" s="50"/>
      <c r="AQ255" s="50"/>
      <c r="AR255" s="50"/>
      <c r="AS255" s="50"/>
    </row>
    <row r="256" spans="1:45" ht="12" customHeight="1" x14ac:dyDescent="0.25">
      <c r="A256" s="256"/>
      <c r="B256" s="204">
        <f>____IN_____!B267</f>
        <v>253</v>
      </c>
      <c r="C256" s="205" t="str">
        <f>____IN_____!C267</f>
        <v>pxdp</v>
      </c>
      <c r="D256" s="204" t="str">
        <f>____IN_____!D267</f>
        <v>ev6</v>
      </c>
      <c r="E256" s="207"/>
      <c r="F256" s="212">
        <v>253</v>
      </c>
      <c r="G256" s="215" t="s">
        <v>730</v>
      </c>
      <c r="H256" s="212" t="s">
        <v>821</v>
      </c>
      <c r="I256" s="216" t="str">
        <f>IF(Table4[[#This Row],[B]]=F255,1,"")</f>
        <v/>
      </c>
      <c r="J256" s="50"/>
      <c r="K256" s="253"/>
      <c r="L256" s="271"/>
      <c r="M256" s="261"/>
      <c r="N256" s="207"/>
      <c r="O256" s="207"/>
      <c r="P256" s="82"/>
      <c r="Q256" s="82"/>
      <c r="R256" s="253"/>
      <c r="S256" s="256"/>
      <c r="T256" s="256"/>
      <c r="U256" s="12"/>
      <c r="V256" s="226"/>
      <c r="W256" s="218"/>
      <c r="X256" s="213"/>
      <c r="Y256" s="212"/>
      <c r="Z256" s="212"/>
      <c r="AA256" s="211"/>
      <c r="AB256" s="211"/>
      <c r="AC256" s="211"/>
      <c r="AD256" s="204">
        <v>253</v>
      </c>
      <c r="AE256" s="205" t="s">
        <v>405</v>
      </c>
      <c r="AF256" s="204" t="s">
        <v>793</v>
      </c>
      <c r="AG256" s="50"/>
      <c r="AH256" s="50"/>
      <c r="AI256" s="50"/>
      <c r="AJ256" s="50"/>
      <c r="AK256" s="50"/>
      <c r="AL256" s="50"/>
      <c r="AM256" s="50"/>
      <c r="AN256" s="50"/>
      <c r="AO256" s="50"/>
      <c r="AP256" s="50"/>
      <c r="AQ256" s="50"/>
      <c r="AR256" s="50"/>
      <c r="AS256" s="50"/>
    </row>
    <row r="257" spans="1:45" ht="12" customHeight="1" x14ac:dyDescent="0.25">
      <c r="A257" s="256"/>
      <c r="B257" s="204">
        <f>____IN_____!B268</f>
        <v>254</v>
      </c>
      <c r="C257" s="205" t="str">
        <f>____IN_____!C268</f>
        <v>petm</v>
      </c>
      <c r="D257" s="204" t="str">
        <f>____IN_____!D268</f>
        <v>ev7</v>
      </c>
      <c r="E257" s="207"/>
      <c r="F257" s="212">
        <v>254</v>
      </c>
      <c r="G257" s="215" t="s">
        <v>822</v>
      </c>
      <c r="H257" s="212" t="s">
        <v>823</v>
      </c>
      <c r="I257" s="216" t="str">
        <f>IF(Table4[[#This Row],[B]]=F256,1,"")</f>
        <v/>
      </c>
      <c r="J257" s="50"/>
      <c r="K257" s="253"/>
      <c r="L257" s="271"/>
      <c r="M257" s="261"/>
      <c r="N257" s="207"/>
      <c r="O257" s="207"/>
      <c r="P257" s="82"/>
      <c r="Q257" s="82"/>
      <c r="R257" s="253"/>
      <c r="S257" s="256"/>
      <c r="T257" s="256"/>
      <c r="U257" s="12"/>
      <c r="V257" s="226"/>
      <c r="W257" s="218"/>
      <c r="X257" s="213"/>
      <c r="Y257" s="212"/>
      <c r="Z257" s="212"/>
      <c r="AA257" s="211"/>
      <c r="AB257" s="211"/>
      <c r="AC257" s="211"/>
      <c r="AD257" s="204">
        <v>254</v>
      </c>
      <c r="AE257" s="205" t="s">
        <v>794</v>
      </c>
      <c r="AF257" s="204" t="s">
        <v>795</v>
      </c>
      <c r="AG257" s="50"/>
      <c r="AH257" s="50"/>
      <c r="AI257" s="50"/>
      <c r="AJ257" s="50"/>
      <c r="AK257" s="50"/>
      <c r="AL257" s="50"/>
      <c r="AM257" s="50"/>
      <c r="AN257" s="50"/>
      <c r="AO257" s="50"/>
      <c r="AP257" s="50"/>
      <c r="AQ257" s="50"/>
      <c r="AR257" s="50"/>
      <c r="AS257" s="50"/>
    </row>
    <row r="258" spans="1:45" ht="12" customHeight="1" x14ac:dyDescent="0.25">
      <c r="A258" s="256"/>
      <c r="B258" s="204">
        <f>____IN_____!B269</f>
        <v>255</v>
      </c>
      <c r="C258" s="205" t="str">
        <f>____IN_____!C269</f>
        <v>pname</v>
      </c>
      <c r="D258" s="204" t="str">
        <f>____IN_____!D269</f>
        <v>ev8</v>
      </c>
      <c r="E258" s="207"/>
      <c r="F258" s="212">
        <v>255</v>
      </c>
      <c r="G258" s="215" t="s">
        <v>872</v>
      </c>
      <c r="H258" s="212" t="s">
        <v>826</v>
      </c>
      <c r="I258" s="216" t="str">
        <f>IF(Table4[[#This Row],[B]]=F257,1,"")</f>
        <v/>
      </c>
      <c r="J258" s="50"/>
      <c r="K258" s="253"/>
      <c r="L258" s="271"/>
      <c r="M258" s="261"/>
      <c r="N258" s="207"/>
      <c r="O258" s="207"/>
      <c r="P258" s="82"/>
      <c r="Q258" s="82"/>
      <c r="R258" s="253"/>
      <c r="S258" s="256"/>
      <c r="T258" s="256"/>
      <c r="U258" s="12"/>
      <c r="V258" s="226"/>
      <c r="W258" s="218"/>
      <c r="X258" s="213"/>
      <c r="Y258" s="212"/>
      <c r="Z258" s="212"/>
      <c r="AA258" s="211"/>
      <c r="AB258" s="211"/>
      <c r="AC258" s="211"/>
      <c r="AD258" s="204">
        <v>255</v>
      </c>
      <c r="AE258" s="205" t="s">
        <v>807</v>
      </c>
      <c r="AF258" s="204" t="s">
        <v>771</v>
      </c>
      <c r="AG258" s="50"/>
      <c r="AH258" s="50"/>
      <c r="AI258" s="50"/>
      <c r="AJ258" s="50"/>
      <c r="AK258" s="50"/>
      <c r="AL258" s="50"/>
      <c r="AM258" s="50"/>
      <c r="AN258" s="50"/>
      <c r="AO258" s="50"/>
      <c r="AP258" s="50"/>
      <c r="AQ258" s="50"/>
      <c r="AR258" s="50"/>
      <c r="AS258" s="50"/>
    </row>
    <row r="259" spans="1:45" ht="12" customHeight="1" x14ac:dyDescent="0.25">
      <c r="A259" s="256"/>
      <c r="B259" s="204">
        <f>____IN_____!B270</f>
        <v>256</v>
      </c>
      <c r="C259" s="205" t="str">
        <f>____IN_____!C270</f>
        <v>iconvert</v>
      </c>
      <c r="D259" s="204" t="str">
        <f>____IN_____!D270</f>
        <v>|sto</v>
      </c>
      <c r="E259" s="207"/>
      <c r="F259" s="212">
        <v>256</v>
      </c>
      <c r="G259" s="215" t="s">
        <v>871</v>
      </c>
      <c r="H259" s="212" t="s">
        <v>827</v>
      </c>
      <c r="I259" s="216" t="str">
        <f>IF(Table4[[#This Row],[B]]=F258,1,"")</f>
        <v/>
      </c>
      <c r="J259" s="50"/>
      <c r="K259" s="253"/>
      <c r="L259" s="271"/>
      <c r="M259" s="261"/>
      <c r="N259" s="207"/>
      <c r="O259" s="207"/>
      <c r="P259" s="82"/>
      <c r="Q259" s="82"/>
      <c r="R259" s="253"/>
      <c r="S259" s="256"/>
      <c r="T259" s="256"/>
      <c r="U259" s="12"/>
      <c r="V259" s="226"/>
      <c r="W259" s="218"/>
      <c r="X259" s="213"/>
      <c r="Y259" s="212"/>
      <c r="Z259" s="212"/>
      <c r="AA259" s="211"/>
      <c r="AB259" s="211"/>
      <c r="AC259" s="211"/>
      <c r="AD259" s="204">
        <v>256</v>
      </c>
      <c r="AE259" s="205" t="s">
        <v>808</v>
      </c>
      <c r="AF259" s="204" t="s">
        <v>771</v>
      </c>
      <c r="AG259" s="50"/>
      <c r="AH259" s="50"/>
      <c r="AI259" s="50"/>
      <c r="AJ259" s="50"/>
      <c r="AK259" s="50"/>
      <c r="AL259" s="50"/>
      <c r="AM259" s="50"/>
      <c r="AN259" s="50"/>
      <c r="AO259" s="50"/>
      <c r="AP259" s="50"/>
      <c r="AQ259" s="50"/>
      <c r="AR259" s="50"/>
      <c r="AS259" s="50"/>
    </row>
    <row r="260" spans="1:45" ht="12" customHeight="1" x14ac:dyDescent="0.25">
      <c r="A260" s="256"/>
      <c r="B260" s="204">
        <f>____IN_____!B271</f>
        <v>257</v>
      </c>
      <c r="C260" s="205" t="str">
        <f>____IN_____!C271</f>
        <v>transient</v>
      </c>
      <c r="D260" s="204" t="str">
        <f>____IN_____!D271</f>
        <v>|sto</v>
      </c>
      <c r="E260" s="207"/>
      <c r="F260" s="212">
        <v>257</v>
      </c>
      <c r="G260" s="215" t="s">
        <v>828</v>
      </c>
      <c r="H260" s="212" t="s">
        <v>837</v>
      </c>
      <c r="I260" s="216" t="str">
        <f>IF(Table4[[#This Row],[B]]=F259,1,"")</f>
        <v/>
      </c>
      <c r="J260" s="50"/>
      <c r="K260" s="253"/>
      <c r="L260" s="271"/>
      <c r="M260" s="261"/>
      <c r="N260" s="207"/>
      <c r="O260" s="207"/>
      <c r="P260" s="82"/>
      <c r="Q260" s="82"/>
      <c r="R260" s="253"/>
      <c r="S260" s="256"/>
      <c r="T260" s="256"/>
      <c r="U260" s="12"/>
      <c r="V260" s="226"/>
      <c r="W260" s="218"/>
      <c r="X260" s="213"/>
      <c r="Y260" s="212"/>
      <c r="Z260" s="212"/>
      <c r="AA260" s="211"/>
      <c r="AB260" s="211"/>
      <c r="AC260" s="211"/>
      <c r="AD260" s="204">
        <v>257</v>
      </c>
      <c r="AE260" s="205" t="s">
        <v>730</v>
      </c>
      <c r="AF260" s="204" t="s">
        <v>821</v>
      </c>
      <c r="AG260" s="50"/>
      <c r="AH260" s="50"/>
      <c r="AI260" s="50"/>
      <c r="AJ260" s="50"/>
      <c r="AK260" s="50"/>
      <c r="AL260" s="50"/>
      <c r="AM260" s="50"/>
      <c r="AN260" s="50"/>
      <c r="AO260" s="50"/>
      <c r="AP260" s="50"/>
      <c r="AQ260" s="50"/>
      <c r="AR260" s="50"/>
      <c r="AS260" s="50"/>
    </row>
    <row r="261" spans="1:45" ht="12" customHeight="1" x14ac:dyDescent="0.25">
      <c r="A261" s="256"/>
      <c r="B261" s="204">
        <f>____IN_____!B272</f>
        <v>258</v>
      </c>
      <c r="C261" s="205" t="str">
        <f>____IN_____!C272</f>
        <v>DISV</v>
      </c>
      <c r="D261" s="204" t="str">
        <f>____IN_____!D272</f>
        <v>|disv</v>
      </c>
      <c r="E261" s="207"/>
      <c r="F261" s="212">
        <v>258</v>
      </c>
      <c r="G261" s="215" t="s">
        <v>829</v>
      </c>
      <c r="H261" s="212" t="s">
        <v>831</v>
      </c>
      <c r="I261" s="216" t="str">
        <f>IF(Table4[[#This Row],[B]]=F260,1,"")</f>
        <v/>
      </c>
      <c r="J261" s="50"/>
      <c r="K261" s="253"/>
      <c r="L261" s="271"/>
      <c r="M261" s="261"/>
      <c r="N261" s="207"/>
      <c r="O261" s="207"/>
      <c r="P261" s="82"/>
      <c r="Q261" s="82"/>
      <c r="R261" s="253"/>
      <c r="S261" s="256"/>
      <c r="T261" s="256"/>
      <c r="U261" s="12"/>
      <c r="V261" s="226"/>
      <c r="W261" s="218"/>
      <c r="X261" s="213"/>
      <c r="Y261" s="212"/>
      <c r="Z261" s="212"/>
      <c r="AA261" s="211"/>
      <c r="AB261" s="211"/>
      <c r="AC261" s="211"/>
      <c r="AD261" s="204">
        <v>258</v>
      </c>
      <c r="AE261" s="205" t="s">
        <v>822</v>
      </c>
      <c r="AF261" s="204" t="s">
        <v>823</v>
      </c>
      <c r="AG261" s="50"/>
      <c r="AH261" s="50"/>
      <c r="AI261" s="50"/>
      <c r="AJ261" s="50"/>
      <c r="AK261" s="50"/>
      <c r="AL261" s="50"/>
      <c r="AM261" s="50"/>
      <c r="AN261" s="50"/>
      <c r="AO261" s="50"/>
      <c r="AP261" s="50"/>
      <c r="AQ261" s="50"/>
      <c r="AR261" s="50"/>
      <c r="AS261" s="50"/>
    </row>
    <row r="262" spans="1:45" ht="12" customHeight="1" x14ac:dyDescent="0.25">
      <c r="A262" s="256"/>
      <c r="B262" s="204">
        <f>____IN_____!B273</f>
        <v>259</v>
      </c>
      <c r="C262" s="205" t="str">
        <f>____IN_____!C273</f>
        <v>gridprops</v>
      </c>
      <c r="D262" s="204" t="str">
        <f>____IN_____!D273</f>
        <v>|gridprops</v>
      </c>
      <c r="E262" s="207"/>
      <c r="F262" s="212">
        <v>259</v>
      </c>
      <c r="G262" s="215" t="s">
        <v>830</v>
      </c>
      <c r="H262" s="212" t="s">
        <v>832</v>
      </c>
      <c r="I262" s="216" t="str">
        <f>IF(Table4[[#This Row],[B]]=F261,1,"")</f>
        <v/>
      </c>
      <c r="J262" s="50"/>
      <c r="K262" s="253"/>
      <c r="L262" s="271"/>
      <c r="M262" s="261"/>
      <c r="N262" s="207"/>
      <c r="O262" s="207"/>
      <c r="P262" s="82"/>
      <c r="Q262" s="82"/>
      <c r="R262" s="253"/>
      <c r="S262" s="256"/>
      <c r="T262" s="256"/>
      <c r="U262" s="12"/>
      <c r="V262" s="226"/>
      <c r="W262" s="218"/>
      <c r="X262" s="213"/>
      <c r="Y262" s="212"/>
      <c r="Z262" s="212"/>
      <c r="AA262" s="211"/>
      <c r="AB262" s="211"/>
      <c r="AC262" s="211"/>
      <c r="AD262" s="204">
        <v>259</v>
      </c>
      <c r="AE262" s="205" t="s">
        <v>872</v>
      </c>
      <c r="AF262" s="204" t="s">
        <v>826</v>
      </c>
      <c r="AG262" s="50"/>
      <c r="AH262" s="50"/>
      <c r="AI262" s="50"/>
      <c r="AJ262" s="50"/>
      <c r="AK262" s="50"/>
      <c r="AL262" s="50"/>
      <c r="AM262" s="50"/>
      <c r="AN262" s="50"/>
      <c r="AO262" s="50"/>
      <c r="AP262" s="50"/>
      <c r="AQ262" s="50"/>
      <c r="AR262" s="50"/>
      <c r="AS262" s="50"/>
    </row>
    <row r="263" spans="1:45" ht="12" customHeight="1" x14ac:dyDescent="0.25">
      <c r="A263" s="256" t="s">
        <v>2</v>
      </c>
      <c r="B263" s="204">
        <f>____IN_____!B274</f>
        <v>260</v>
      </c>
      <c r="C263" s="205" t="str">
        <f>____IN_____!C274</f>
        <v>chd_spd_R</v>
      </c>
      <c r="D263" s="204" t="str">
        <f>____IN_____!D274</f>
        <v>|CHD_pA</v>
      </c>
      <c r="E263" s="207"/>
      <c r="F263" s="212">
        <v>260</v>
      </c>
      <c r="G263" s="215" t="s">
        <v>833</v>
      </c>
      <c r="H263" s="212" t="s">
        <v>834</v>
      </c>
      <c r="I263" s="216" t="str">
        <f>IF(Table4[[#This Row],[B]]=F262,1,"")</f>
        <v/>
      </c>
      <c r="J263" s="50"/>
      <c r="K263" s="253"/>
      <c r="L263" s="271"/>
      <c r="M263" s="261"/>
      <c r="N263" s="207"/>
      <c r="O263" s="207"/>
      <c r="P263" s="82"/>
      <c r="Q263" s="82"/>
      <c r="R263" s="253"/>
      <c r="S263" s="256"/>
      <c r="T263" s="256"/>
      <c r="U263" s="12"/>
      <c r="V263" s="226"/>
      <c r="W263" s="218"/>
      <c r="X263" s="213"/>
      <c r="Y263" s="212"/>
      <c r="Z263" s="212"/>
      <c r="AA263" s="211"/>
      <c r="AB263" s="211"/>
      <c r="AC263" s="211"/>
      <c r="AD263" s="204">
        <v>260</v>
      </c>
      <c r="AE263" s="205" t="s">
        <v>871</v>
      </c>
      <c r="AF263" s="204" t="s">
        <v>827</v>
      </c>
      <c r="AG263" s="50"/>
      <c r="AH263" s="50"/>
      <c r="AI263" s="50"/>
      <c r="AJ263" s="50"/>
      <c r="AK263" s="50"/>
      <c r="AL263" s="50"/>
      <c r="AM263" s="50"/>
      <c r="AN263" s="50"/>
      <c r="AO263" s="50"/>
      <c r="AP263" s="50"/>
      <c r="AQ263" s="50"/>
      <c r="AR263" s="50"/>
      <c r="AS263" s="50"/>
    </row>
    <row r="264" spans="1:45" ht="12" customHeight="1" x14ac:dyDescent="0.25">
      <c r="A264" s="256"/>
      <c r="B264" s="204">
        <f>____IN_____!B275</f>
        <v>261</v>
      </c>
      <c r="C264" s="205" t="str">
        <f>____IN_____!C275</f>
        <v>chd_spd_L</v>
      </c>
      <c r="D264" s="204" t="str">
        <f>____IN_____!D275</f>
        <v>|CHD_pB</v>
      </c>
      <c r="E264" s="207"/>
      <c r="F264" s="207"/>
      <c r="G264" s="207"/>
      <c r="H264" s="207"/>
      <c r="I264" s="207"/>
      <c r="J264" s="207"/>
      <c r="K264" s="207"/>
      <c r="L264" s="207"/>
      <c r="M264" s="207"/>
      <c r="N264" s="207"/>
      <c r="O264" s="207"/>
      <c r="P264" s="207"/>
      <c r="Q264" s="207"/>
      <c r="R264" s="207"/>
      <c r="S264" s="207"/>
      <c r="T264" s="207"/>
      <c r="U264" s="207"/>
      <c r="V264" s="207"/>
      <c r="W264" s="207"/>
      <c r="X264" s="207"/>
      <c r="Y264" s="207"/>
      <c r="Z264" s="207"/>
      <c r="AA264" s="207"/>
      <c r="AB264" s="207"/>
      <c r="AC264" s="207"/>
      <c r="AD264" s="204">
        <v>261</v>
      </c>
      <c r="AE264" s="205" t="s">
        <v>828</v>
      </c>
      <c r="AF264" s="204" t="s">
        <v>837</v>
      </c>
      <c r="AG264" s="207"/>
      <c r="AH264" s="207"/>
      <c r="AI264" s="207"/>
      <c r="AJ264" s="207"/>
      <c r="AK264" s="207"/>
      <c r="AL264" s="207"/>
      <c r="AM264" s="207"/>
      <c r="AN264" s="207"/>
      <c r="AO264" s="207"/>
      <c r="AP264" s="207"/>
      <c r="AQ264" s="207"/>
      <c r="AR264" s="207"/>
      <c r="AS264" s="207"/>
    </row>
    <row r="265" spans="1:45" ht="12" customHeight="1" x14ac:dyDescent="0.25">
      <c r="A265" s="256"/>
      <c r="B265" s="204">
        <f>____IN_____!B276</f>
        <v>262</v>
      </c>
      <c r="C265" s="205" t="str">
        <f>____IN_____!C276</f>
        <v>OC_rec</v>
      </c>
      <c r="D265" s="204" t="str">
        <f>____IN_____!D276</f>
        <v>|OC_rec</v>
      </c>
      <c r="E265" s="207"/>
      <c r="F265" s="207"/>
      <c r="G265" s="207"/>
      <c r="H265" s="207"/>
      <c r="I265" s="207"/>
      <c r="J265" s="207"/>
      <c r="K265" s="207"/>
      <c r="L265" s="207"/>
      <c r="M265" s="207"/>
      <c r="N265" s="207"/>
      <c r="O265" s="207"/>
      <c r="P265" s="207"/>
      <c r="Q265" s="207"/>
      <c r="R265" s="207"/>
      <c r="S265" s="207"/>
      <c r="T265" s="207"/>
      <c r="U265" s="207"/>
      <c r="V265" s="207"/>
      <c r="W265" s="207"/>
      <c r="X265" s="207"/>
      <c r="Y265" s="207"/>
      <c r="Z265" s="207"/>
      <c r="AA265" s="207"/>
      <c r="AB265" s="207"/>
      <c r="AC265" s="207"/>
      <c r="AD265" s="204">
        <v>262</v>
      </c>
      <c r="AE265" s="205" t="s">
        <v>829</v>
      </c>
      <c r="AF265" s="204" t="s">
        <v>831</v>
      </c>
      <c r="AG265" s="207"/>
      <c r="AH265" s="207"/>
      <c r="AI265" s="207"/>
      <c r="AJ265" s="207"/>
      <c r="AK265" s="207"/>
      <c r="AL265" s="207"/>
      <c r="AM265" s="207"/>
      <c r="AN265" s="207"/>
      <c r="AO265" s="207"/>
      <c r="AP265" s="207"/>
      <c r="AQ265" s="207"/>
      <c r="AR265" s="207"/>
      <c r="AS265" s="207"/>
    </row>
    <row r="266" spans="1:45" ht="12" customHeight="1" x14ac:dyDescent="0.25">
      <c r="A266" s="256"/>
      <c r="B266" s="204">
        <f>____IN_____!B277</f>
        <v>263</v>
      </c>
      <c r="C266" s="205" t="str">
        <f>____IN_____!C277</f>
        <v>xoff</v>
      </c>
      <c r="D266" s="204" t="str">
        <f>____IN_____!D277</f>
        <v>|xoff</v>
      </c>
      <c r="E266" s="207"/>
      <c r="F266" s="207"/>
      <c r="G266" s="207"/>
      <c r="H266" s="207"/>
      <c r="I266" s="207"/>
      <c r="J266" s="207"/>
      <c r="K266" s="207"/>
      <c r="L266" s="207"/>
      <c r="M266" s="207"/>
      <c r="N266" s="207"/>
      <c r="O266" s="207"/>
      <c r="P266" s="207"/>
      <c r="Q266" s="207"/>
      <c r="R266" s="207"/>
      <c r="S266" s="207"/>
      <c r="T266" s="207"/>
      <c r="U266" s="207"/>
      <c r="V266" s="207"/>
      <c r="W266" s="207"/>
      <c r="X266" s="207"/>
      <c r="Y266" s="207"/>
      <c r="Z266" s="207"/>
      <c r="AA266" s="207"/>
      <c r="AB266" s="207"/>
      <c r="AC266" s="207"/>
      <c r="AD266" s="204">
        <v>263</v>
      </c>
      <c r="AE266" s="205" t="s">
        <v>830</v>
      </c>
      <c r="AF266" s="204" t="s">
        <v>832</v>
      </c>
      <c r="AG266" s="207"/>
      <c r="AH266" s="207"/>
      <c r="AI266" s="207"/>
      <c r="AJ266" s="207"/>
      <c r="AK266" s="207"/>
      <c r="AL266" s="207"/>
      <c r="AM266" s="207"/>
      <c r="AN266" s="207"/>
      <c r="AO266" s="207"/>
      <c r="AP266" s="207"/>
      <c r="AQ266" s="207"/>
      <c r="AR266" s="207"/>
      <c r="AS266" s="207"/>
    </row>
    <row r="267" spans="1:45" ht="12" customHeight="1" x14ac:dyDescent="0.25">
      <c r="A267" s="256"/>
      <c r="B267" s="204">
        <f>____IN_____!B278</f>
        <v>264</v>
      </c>
      <c r="C267" s="205" t="str">
        <f>____IN_____!C278</f>
        <v>yoff</v>
      </c>
      <c r="D267" s="204" t="str">
        <f>____IN_____!D278</f>
        <v>|yoff</v>
      </c>
      <c r="E267" s="207"/>
      <c r="F267" s="207"/>
      <c r="G267" s="207"/>
      <c r="H267" s="207"/>
      <c r="I267" s="207"/>
      <c r="J267" s="207"/>
      <c r="K267" s="207"/>
      <c r="L267" s="207"/>
      <c r="M267" s="207"/>
      <c r="N267" s="207"/>
      <c r="O267" s="207"/>
      <c r="P267" s="207"/>
      <c r="Q267" s="207"/>
      <c r="R267" s="207"/>
      <c r="S267" s="207"/>
      <c r="T267" s="207"/>
      <c r="U267" s="207"/>
      <c r="V267" s="207"/>
      <c r="W267" s="207"/>
      <c r="X267" s="207"/>
      <c r="Y267" s="207"/>
      <c r="Z267" s="207"/>
      <c r="AA267" s="207"/>
      <c r="AB267" s="207"/>
      <c r="AC267" s="207"/>
      <c r="AD267" s="204">
        <v>264</v>
      </c>
      <c r="AE267" s="205" t="s">
        <v>833</v>
      </c>
      <c r="AF267" s="204" t="s">
        <v>834</v>
      </c>
      <c r="AG267" s="207"/>
      <c r="AH267" s="207"/>
      <c r="AI267" s="207"/>
      <c r="AJ267" s="207"/>
      <c r="AK267" s="207"/>
      <c r="AL267" s="207"/>
      <c r="AM267" s="207"/>
      <c r="AN267" s="207"/>
      <c r="AO267" s="207"/>
      <c r="AP267" s="207"/>
      <c r="AQ267" s="207"/>
      <c r="AR267" s="207"/>
      <c r="AS267" s="207"/>
    </row>
    <row r="268" spans="1:45" ht="12" customHeight="1" x14ac:dyDescent="0.25">
      <c r="A268" s="256"/>
      <c r="B268" s="204">
        <f>____IN_____!B279</f>
        <v>265</v>
      </c>
      <c r="C268" s="205" t="str">
        <f>____IN_____!C279</f>
        <v>xt3doptions</v>
      </c>
      <c r="D268" s="204" t="str">
        <f>____IN_____!D279</f>
        <v>|xt3d</v>
      </c>
      <c r="E268" s="207"/>
      <c r="F268" s="207"/>
      <c r="G268" s="207"/>
      <c r="H268" s="207"/>
      <c r="I268" s="207"/>
      <c r="J268" s="207"/>
      <c r="K268" s="207"/>
      <c r="L268" s="207"/>
      <c r="M268" s="207"/>
      <c r="N268" s="207"/>
      <c r="O268" s="207"/>
      <c r="P268" s="207"/>
      <c r="Q268" s="207"/>
      <c r="R268" s="207"/>
      <c r="S268" s="207"/>
      <c r="T268" s="207"/>
      <c r="U268" s="207"/>
      <c r="V268" s="207"/>
      <c r="W268" s="207"/>
      <c r="X268" s="207"/>
      <c r="Y268" s="207"/>
      <c r="Z268" s="207"/>
      <c r="AA268" s="207"/>
      <c r="AB268" s="207"/>
      <c r="AC268" s="207"/>
      <c r="AD268" s="204">
        <v>265</v>
      </c>
      <c r="AE268" s="205" t="s">
        <v>843</v>
      </c>
      <c r="AF268" s="204" t="s">
        <v>858</v>
      </c>
      <c r="AG268" s="207"/>
      <c r="AH268" s="207"/>
      <c r="AI268" s="207"/>
      <c r="AJ268" s="207"/>
      <c r="AK268" s="207"/>
      <c r="AL268" s="207"/>
      <c r="AM268" s="207"/>
      <c r="AN268" s="207"/>
      <c r="AO268" s="207"/>
      <c r="AP268" s="207"/>
      <c r="AQ268" s="207"/>
      <c r="AR268" s="207"/>
      <c r="AS268" s="207"/>
    </row>
    <row r="269" spans="1:45" ht="12" customHeight="1" x14ac:dyDescent="0.25">
      <c r="A269" s="256"/>
      <c r="B269" s="204">
        <f>____IN_____!B280</f>
        <v>266</v>
      </c>
      <c r="C269" s="205" t="str">
        <f>____IN_____!C280</f>
        <v>h_left</v>
      </c>
      <c r="D269" s="204" t="str">
        <f>____IN_____!D280</f>
        <v>7a1</v>
      </c>
      <c r="E269" s="207"/>
      <c r="F269" s="207"/>
      <c r="G269" s="207"/>
      <c r="H269" s="207"/>
      <c r="I269" s="207"/>
      <c r="J269" s="207"/>
      <c r="K269" s="207"/>
      <c r="L269" s="207"/>
      <c r="M269" s="207"/>
      <c r="N269" s="207"/>
      <c r="O269" s="207"/>
      <c r="P269" s="207"/>
      <c r="Q269" s="207"/>
      <c r="R269" s="207"/>
      <c r="S269" s="207"/>
      <c r="T269" s="207"/>
      <c r="U269" s="207"/>
      <c r="V269" s="207"/>
      <c r="W269" s="207"/>
      <c r="X269" s="207"/>
      <c r="Y269" s="207"/>
      <c r="Z269" s="207"/>
      <c r="AA269" s="207"/>
      <c r="AB269" s="207"/>
      <c r="AC269" s="207"/>
      <c r="AD269" s="204">
        <v>266</v>
      </c>
      <c r="AE269" s="205" t="s">
        <v>844</v>
      </c>
      <c r="AF269" s="204" t="s">
        <v>859</v>
      </c>
      <c r="AG269" s="207"/>
      <c r="AH269" s="207"/>
      <c r="AI269" s="207"/>
      <c r="AJ269" s="207"/>
      <c r="AK269" s="207"/>
      <c r="AL269" s="207"/>
      <c r="AM269" s="207"/>
      <c r="AN269" s="207"/>
      <c r="AO269" s="207"/>
      <c r="AP269" s="207"/>
      <c r="AQ269" s="207"/>
      <c r="AR269" s="207"/>
      <c r="AS269" s="207"/>
    </row>
    <row r="270" spans="1:45" ht="12" customHeight="1" x14ac:dyDescent="0.25">
      <c r="A270" s="256"/>
      <c r="B270" s="204">
        <f>____IN_____!B281</f>
        <v>267</v>
      </c>
      <c r="C270" s="205" t="str">
        <f>____IN_____!C281</f>
        <v>h_right</v>
      </c>
      <c r="D270" s="204" t="str">
        <f>____IN_____!D281</f>
        <v>7a2</v>
      </c>
      <c r="E270" s="207"/>
      <c r="F270" s="207"/>
      <c r="G270" s="207"/>
      <c r="H270" s="207"/>
      <c r="I270" s="207"/>
      <c r="J270" s="207"/>
      <c r="K270" s="207"/>
      <c r="L270" s="207"/>
      <c r="M270" s="207"/>
      <c r="N270" s="207"/>
      <c r="O270" s="207"/>
      <c r="P270" s="207"/>
      <c r="Q270" s="207"/>
      <c r="R270" s="207"/>
      <c r="S270" s="207"/>
      <c r="T270" s="207"/>
      <c r="U270" s="207"/>
      <c r="V270" s="207"/>
      <c r="W270" s="207"/>
      <c r="X270" s="207"/>
      <c r="Y270" s="207"/>
      <c r="Z270" s="207"/>
      <c r="AA270" s="207"/>
      <c r="AB270" s="207"/>
      <c r="AC270" s="207"/>
      <c r="AD270" s="204">
        <v>267</v>
      </c>
      <c r="AE270" s="205" t="s">
        <v>813</v>
      </c>
      <c r="AF270" s="204" t="s">
        <v>860</v>
      </c>
      <c r="AG270" s="207"/>
      <c r="AH270" s="207"/>
      <c r="AI270" s="207"/>
      <c r="AJ270" s="207"/>
      <c r="AK270" s="207"/>
      <c r="AL270" s="207"/>
      <c r="AM270" s="207"/>
      <c r="AN270" s="207"/>
      <c r="AO270" s="207"/>
      <c r="AP270" s="207"/>
      <c r="AQ270" s="207"/>
      <c r="AR270" s="207"/>
      <c r="AS270" s="207"/>
    </row>
    <row r="271" spans="1:45" ht="12" customHeight="1" x14ac:dyDescent="0.25">
      <c r="A271" s="256"/>
      <c r="B271" s="204">
        <f>____IN_____!B282</f>
        <v>268</v>
      </c>
      <c r="C271" s="205" t="str">
        <f>____IN_____!C282</f>
        <v>tdis_ds</v>
      </c>
      <c r="D271" s="204" t="str">
        <f>____IN_____!D282</f>
        <v>7a3</v>
      </c>
      <c r="E271" s="207"/>
      <c r="F271" s="207"/>
      <c r="G271" s="207"/>
      <c r="H271" s="207"/>
      <c r="I271" s="207"/>
      <c r="J271" s="207"/>
      <c r="K271" s="207"/>
      <c r="L271" s="207"/>
      <c r="M271" s="207"/>
      <c r="N271" s="207"/>
      <c r="O271" s="207"/>
      <c r="P271" s="207"/>
      <c r="Q271" s="207"/>
      <c r="R271" s="207"/>
      <c r="S271" s="207"/>
      <c r="T271" s="207"/>
      <c r="U271" s="207"/>
      <c r="V271" s="207"/>
      <c r="W271" s="207"/>
      <c r="X271" s="207"/>
      <c r="Y271" s="207"/>
      <c r="Z271" s="207"/>
      <c r="AA271" s="207"/>
      <c r="AB271" s="207"/>
      <c r="AC271" s="207"/>
      <c r="AD271" s="204">
        <v>268</v>
      </c>
      <c r="AE271" s="205" t="s">
        <v>846</v>
      </c>
      <c r="AF271" s="204" t="s">
        <v>861</v>
      </c>
      <c r="AG271" s="207"/>
      <c r="AH271" s="207"/>
      <c r="AI271" s="207"/>
      <c r="AJ271" s="207"/>
      <c r="AK271" s="207"/>
      <c r="AL271" s="207"/>
      <c r="AM271" s="207"/>
      <c r="AN271" s="207"/>
      <c r="AO271" s="207"/>
      <c r="AP271" s="207"/>
      <c r="AQ271" s="207"/>
      <c r="AR271" s="207"/>
      <c r="AS271" s="207"/>
    </row>
    <row r="272" spans="1:45" ht="12" customHeight="1" x14ac:dyDescent="0.25">
      <c r="A272" s="256"/>
      <c r="B272" s="204">
        <f>____IN_____!B283</f>
        <v>269</v>
      </c>
      <c r="C272" s="205" t="str">
        <f>____IN_____!C283</f>
        <v>gwfname_outer</v>
      </c>
      <c r="D272" s="204" t="str">
        <f>____IN_____!D283</f>
        <v>7a4</v>
      </c>
      <c r="E272" s="207"/>
      <c r="F272" s="207"/>
      <c r="G272" s="207"/>
      <c r="H272" s="207"/>
      <c r="I272" s="207"/>
      <c r="J272" s="207"/>
      <c r="K272" s="207"/>
      <c r="L272" s="207"/>
      <c r="M272" s="207"/>
      <c r="N272" s="207"/>
      <c r="O272" s="207"/>
      <c r="P272" s="207"/>
      <c r="Q272" s="207"/>
      <c r="R272" s="207"/>
      <c r="S272" s="207"/>
      <c r="T272" s="207"/>
      <c r="U272" s="207"/>
      <c r="V272" s="207"/>
      <c r="W272" s="207"/>
      <c r="X272" s="207"/>
      <c r="Y272" s="207"/>
      <c r="Z272" s="207"/>
      <c r="AA272" s="207"/>
      <c r="AB272" s="207"/>
      <c r="AC272" s="207"/>
      <c r="AD272" s="204">
        <v>269</v>
      </c>
      <c r="AE272" s="205" t="s">
        <v>847</v>
      </c>
      <c r="AF272" s="204" t="s">
        <v>862</v>
      </c>
      <c r="AG272" s="207"/>
      <c r="AH272" s="207"/>
      <c r="AI272" s="207"/>
      <c r="AJ272" s="207"/>
      <c r="AK272" s="207"/>
      <c r="AL272" s="207"/>
      <c r="AM272" s="207"/>
      <c r="AN272" s="207"/>
      <c r="AO272" s="207"/>
      <c r="AP272" s="207"/>
      <c r="AQ272" s="207"/>
      <c r="AR272" s="207"/>
      <c r="AS272" s="207"/>
    </row>
    <row r="273" spans="1:45" ht="12" customHeight="1" x14ac:dyDescent="0.25">
      <c r="A273" s="256"/>
      <c r="B273" s="204">
        <f>____IN_____!B284</f>
        <v>270</v>
      </c>
      <c r="C273" s="205" t="str">
        <f>____IN_____!C284</f>
        <v>rfct</v>
      </c>
      <c r="D273" s="204" t="str">
        <f>____IN_____!D284</f>
        <v>7a5</v>
      </c>
      <c r="E273" s="207"/>
      <c r="F273" s="207"/>
      <c r="G273" s="207"/>
      <c r="H273" s="207"/>
      <c r="I273" s="207"/>
      <c r="J273" s="207"/>
      <c r="K273" s="207"/>
      <c r="L273" s="207"/>
      <c r="M273" s="207"/>
      <c r="N273" s="207"/>
      <c r="O273" s="207"/>
      <c r="P273" s="207"/>
      <c r="Q273" s="207"/>
      <c r="R273" s="207"/>
      <c r="S273" s="207"/>
      <c r="T273" s="207"/>
      <c r="U273" s="207"/>
      <c r="V273" s="207"/>
      <c r="W273" s="207"/>
      <c r="X273" s="207"/>
      <c r="Y273" s="207"/>
      <c r="Z273" s="207"/>
      <c r="AA273" s="207"/>
      <c r="AB273" s="207"/>
      <c r="AC273" s="207"/>
      <c r="AD273" s="204">
        <v>270</v>
      </c>
      <c r="AE273" s="205" t="s">
        <v>848</v>
      </c>
      <c r="AF273" s="204" t="s">
        <v>863</v>
      </c>
      <c r="AG273" s="207"/>
      <c r="AH273" s="207"/>
      <c r="AI273" s="207"/>
      <c r="AJ273" s="207"/>
      <c r="AK273" s="207"/>
      <c r="AL273" s="207"/>
      <c r="AM273" s="207"/>
      <c r="AN273" s="207"/>
      <c r="AO273" s="207"/>
      <c r="AP273" s="207"/>
      <c r="AQ273" s="207"/>
      <c r="AR273" s="207"/>
      <c r="AS273" s="207"/>
    </row>
    <row r="274" spans="1:45" ht="12" customHeight="1" x14ac:dyDescent="0.25">
      <c r="A274" s="256"/>
      <c r="B274" s="204">
        <f>____IN_____!B285</f>
        <v>271</v>
      </c>
      <c r="C274" s="205" t="str">
        <f>____IN_____!C285</f>
        <v>nrow_inner</v>
      </c>
      <c r="D274" s="204" t="str">
        <f>____IN_____!D285</f>
        <v>7a6</v>
      </c>
      <c r="E274" s="207"/>
      <c r="F274" s="207"/>
      <c r="G274" s="207"/>
      <c r="H274" s="207"/>
      <c r="I274" s="207"/>
      <c r="J274" s="207"/>
      <c r="K274" s="207"/>
      <c r="L274" s="207"/>
      <c r="M274" s="207"/>
      <c r="N274" s="207"/>
      <c r="O274" s="207"/>
      <c r="P274" s="207"/>
      <c r="Q274" s="207"/>
      <c r="R274" s="207"/>
      <c r="S274" s="207"/>
      <c r="T274" s="207"/>
      <c r="U274" s="207"/>
      <c r="V274" s="207"/>
      <c r="W274" s="207"/>
      <c r="X274" s="207"/>
      <c r="Y274" s="207"/>
      <c r="Z274" s="207"/>
      <c r="AA274" s="207"/>
      <c r="AB274" s="207"/>
      <c r="AC274" s="207"/>
      <c r="AD274" s="204">
        <v>271</v>
      </c>
      <c r="AE274" s="205" t="s">
        <v>849</v>
      </c>
      <c r="AF274" s="204" t="s">
        <v>864</v>
      </c>
      <c r="AG274" s="207"/>
      <c r="AH274" s="207"/>
      <c r="AI274" s="207"/>
      <c r="AJ274" s="207"/>
      <c r="AK274" s="207"/>
      <c r="AL274" s="207"/>
      <c r="AM274" s="207"/>
      <c r="AN274" s="207"/>
      <c r="AO274" s="207"/>
      <c r="AP274" s="207"/>
      <c r="AQ274" s="207"/>
      <c r="AR274" s="207"/>
      <c r="AS274" s="207"/>
    </row>
    <row r="275" spans="1:45" ht="12" customHeight="1" x14ac:dyDescent="0.25">
      <c r="A275" s="256"/>
      <c r="B275" s="204">
        <f>____IN_____!B286</f>
        <v>272</v>
      </c>
      <c r="C275" s="205" t="str">
        <f>____IN_____!C286</f>
        <v>ncol_inner</v>
      </c>
      <c r="D275" s="204" t="str">
        <f>____IN_____!D286</f>
        <v>7a7</v>
      </c>
      <c r="E275" s="207"/>
      <c r="F275" s="207"/>
      <c r="G275" s="207"/>
      <c r="H275" s="207"/>
      <c r="I275" s="207"/>
      <c r="J275" s="207"/>
      <c r="K275" s="207"/>
      <c r="L275" s="207"/>
      <c r="M275" s="207"/>
      <c r="N275" s="207"/>
      <c r="O275" s="207"/>
      <c r="P275" s="207"/>
      <c r="Q275" s="207"/>
      <c r="R275" s="207"/>
      <c r="S275" s="207"/>
      <c r="T275" s="207"/>
      <c r="U275" s="207"/>
      <c r="V275" s="207"/>
      <c r="W275" s="207"/>
      <c r="X275" s="207"/>
      <c r="Y275" s="207"/>
      <c r="Z275" s="207"/>
      <c r="AA275" s="207"/>
      <c r="AB275" s="207"/>
      <c r="AC275" s="207"/>
      <c r="AD275" s="204">
        <v>272</v>
      </c>
      <c r="AE275" s="205" t="s">
        <v>850</v>
      </c>
      <c r="AF275" s="204" t="s">
        <v>865</v>
      </c>
      <c r="AG275" s="207"/>
      <c r="AH275" s="207"/>
      <c r="AI275" s="207"/>
      <c r="AJ275" s="207"/>
      <c r="AK275" s="207"/>
      <c r="AL275" s="207"/>
      <c r="AM275" s="207"/>
      <c r="AN275" s="207"/>
      <c r="AO275" s="207"/>
      <c r="AP275" s="207"/>
      <c r="AQ275" s="207"/>
      <c r="AR275" s="207"/>
      <c r="AS275" s="207"/>
    </row>
    <row r="276" spans="1:45" ht="12" customHeight="1" x14ac:dyDescent="0.25">
      <c r="A276" s="256"/>
      <c r="B276" s="204">
        <f>____IN_____!B287</f>
        <v>273</v>
      </c>
      <c r="C276" s="205" t="str">
        <f>____IN_____!C287</f>
        <v>delr_inner</v>
      </c>
      <c r="D276" s="204" t="str">
        <f>____IN_____!D287</f>
        <v>7a8</v>
      </c>
      <c r="E276" s="207"/>
      <c r="F276" s="207"/>
      <c r="G276" s="207"/>
      <c r="H276" s="207"/>
      <c r="I276" s="207"/>
      <c r="J276" s="207"/>
      <c r="K276" s="207"/>
      <c r="L276" s="207"/>
      <c r="M276" s="207"/>
      <c r="N276" s="207"/>
      <c r="O276" s="207"/>
      <c r="P276" s="207"/>
      <c r="Q276" s="207"/>
      <c r="R276" s="207"/>
      <c r="S276" s="207"/>
      <c r="T276" s="207"/>
      <c r="U276" s="207"/>
      <c r="V276" s="207"/>
      <c r="W276" s="207"/>
      <c r="X276" s="207"/>
      <c r="Y276" s="207"/>
      <c r="Z276" s="207"/>
      <c r="AA276" s="207"/>
      <c r="AB276" s="207"/>
      <c r="AC276" s="207"/>
      <c r="AD276" s="204">
        <v>273</v>
      </c>
      <c r="AE276" s="205" t="s">
        <v>852</v>
      </c>
      <c r="AF276" s="204" t="s">
        <v>866</v>
      </c>
      <c r="AG276" s="207"/>
      <c r="AH276" s="207"/>
      <c r="AI276" s="207"/>
      <c r="AJ276" s="207"/>
      <c r="AK276" s="207"/>
      <c r="AL276" s="207"/>
      <c r="AM276" s="207"/>
      <c r="AN276" s="207"/>
      <c r="AO276" s="207"/>
      <c r="AP276" s="207"/>
      <c r="AQ276" s="207"/>
      <c r="AR276" s="207"/>
      <c r="AS276" s="207"/>
    </row>
    <row r="277" spans="1:45" ht="12" customHeight="1" x14ac:dyDescent="0.25">
      <c r="A277" s="256" t="s">
        <v>2</v>
      </c>
      <c r="B277" s="204">
        <f>____IN_____!B288</f>
        <v>274</v>
      </c>
      <c r="C277" s="205" t="str">
        <f>____IN_____!C288</f>
        <v>delc_inner</v>
      </c>
      <c r="D277" s="204" t="str">
        <f>____IN_____!D288</f>
        <v>7a9</v>
      </c>
      <c r="E277" s="207"/>
      <c r="F277" s="207"/>
      <c r="G277" s="207"/>
      <c r="H277" s="207"/>
      <c r="I277" s="207"/>
      <c r="J277" s="207"/>
      <c r="K277" s="207"/>
      <c r="L277" s="207"/>
      <c r="M277" s="207"/>
      <c r="N277" s="207"/>
      <c r="O277" s="207"/>
      <c r="P277" s="207"/>
      <c r="Q277" s="207"/>
      <c r="R277" s="207"/>
      <c r="S277" s="207"/>
      <c r="T277" s="207"/>
      <c r="U277" s="207"/>
      <c r="V277" s="207"/>
      <c r="W277" s="207"/>
      <c r="X277" s="207"/>
      <c r="Y277" s="207"/>
      <c r="Z277" s="207"/>
      <c r="AA277" s="207"/>
      <c r="AB277" s="207"/>
      <c r="AC277" s="207"/>
      <c r="AD277" s="204">
        <v>274</v>
      </c>
      <c r="AE277" s="205" t="s">
        <v>853</v>
      </c>
      <c r="AF277" s="204" t="s">
        <v>867</v>
      </c>
      <c r="AG277" s="207"/>
      <c r="AH277" s="207"/>
      <c r="AI277" s="207"/>
      <c r="AJ277" s="207"/>
      <c r="AK277" s="207"/>
      <c r="AL277" s="207"/>
      <c r="AM277" s="207"/>
      <c r="AN277" s="207"/>
      <c r="AO277" s="207"/>
      <c r="AP277" s="207"/>
      <c r="AQ277" s="207"/>
      <c r="AR277" s="207"/>
      <c r="AS277" s="207"/>
    </row>
    <row r="278" spans="1:45" ht="12" customHeight="1" x14ac:dyDescent="0.25">
      <c r="A278" s="256"/>
      <c r="B278" s="204">
        <f>____IN_____!B289</f>
        <v>275</v>
      </c>
      <c r="C278" s="205" t="str">
        <f>____IN_____!C289</f>
        <v>idomain_inner</v>
      </c>
      <c r="D278" s="204" t="str">
        <f>____IN_____!D289</f>
        <v>7a10</v>
      </c>
      <c r="E278" s="207"/>
      <c r="F278" s="207"/>
      <c r="G278" s="207"/>
      <c r="H278" s="207"/>
      <c r="I278" s="207"/>
      <c r="J278" s="207"/>
      <c r="K278" s="207"/>
      <c r="L278" s="207"/>
      <c r="M278" s="207"/>
      <c r="N278" s="207"/>
      <c r="O278" s="207"/>
      <c r="P278" s="207"/>
      <c r="Q278" s="207"/>
      <c r="R278" s="207"/>
      <c r="S278" s="207"/>
      <c r="T278" s="207"/>
      <c r="U278" s="207"/>
      <c r="V278" s="207"/>
      <c r="W278" s="207"/>
      <c r="X278" s="207"/>
      <c r="Y278" s="207"/>
      <c r="Z278" s="207"/>
      <c r="AA278" s="207"/>
      <c r="AB278" s="207"/>
      <c r="AC278" s="207"/>
      <c r="AD278" s="204" t="s">
        <v>300</v>
      </c>
      <c r="AE278" s="205" t="s">
        <v>855</v>
      </c>
      <c r="AF278" s="204" t="s">
        <v>868</v>
      </c>
      <c r="AG278" s="207"/>
      <c r="AH278" s="207"/>
      <c r="AI278" s="207"/>
      <c r="AJ278" s="207"/>
      <c r="AK278" s="207"/>
      <c r="AL278" s="207"/>
      <c r="AM278" s="207"/>
      <c r="AN278" s="207"/>
      <c r="AO278" s="207"/>
      <c r="AP278" s="207"/>
      <c r="AQ278" s="207"/>
      <c r="AR278" s="207"/>
      <c r="AS278" s="207"/>
    </row>
    <row r="279" spans="1:45" ht="12" customHeight="1" x14ac:dyDescent="0.25">
      <c r="A279" s="256"/>
      <c r="B279" s="204">
        <f>____IN_____!B290</f>
        <v>276</v>
      </c>
      <c r="C279" s="205" t="str">
        <f>____IN_____!C290</f>
        <v>xorigin</v>
      </c>
      <c r="D279" s="204" t="str">
        <f>____IN_____!D290</f>
        <v>7a11</v>
      </c>
      <c r="E279" s="207"/>
      <c r="F279" s="207"/>
      <c r="G279" s="207"/>
      <c r="H279" s="207"/>
      <c r="I279" s="207"/>
      <c r="J279" s="207"/>
      <c r="K279" s="207"/>
      <c r="L279" s="207"/>
      <c r="M279" s="207"/>
      <c r="N279" s="207"/>
      <c r="O279" s="207"/>
      <c r="P279" s="207"/>
      <c r="Q279" s="207"/>
      <c r="R279" s="207"/>
      <c r="S279" s="207"/>
      <c r="T279" s="207"/>
      <c r="U279" s="207"/>
      <c r="V279" s="207"/>
      <c r="W279" s="207"/>
      <c r="X279" s="207"/>
      <c r="Y279" s="207"/>
      <c r="Z279" s="207"/>
      <c r="AA279" s="207"/>
      <c r="AB279" s="207"/>
      <c r="AC279" s="207"/>
      <c r="AD279" s="204" t="s">
        <v>300</v>
      </c>
      <c r="AE279" s="205" t="s">
        <v>856</v>
      </c>
      <c r="AF279" s="204" t="s">
        <v>869</v>
      </c>
      <c r="AG279" s="207"/>
      <c r="AH279" s="207"/>
      <c r="AI279" s="207"/>
      <c r="AJ279" s="207"/>
      <c r="AK279" s="207"/>
      <c r="AL279" s="207"/>
      <c r="AM279" s="207"/>
      <c r="AN279" s="207"/>
      <c r="AO279" s="207"/>
      <c r="AP279" s="207"/>
      <c r="AQ279" s="207"/>
      <c r="AR279" s="207"/>
      <c r="AS279" s="207"/>
    </row>
    <row r="280" spans="1:45" ht="12" customHeight="1" x14ac:dyDescent="0.25">
      <c r="A280" s="256"/>
      <c r="B280" s="204">
        <f>____IN_____!B291</f>
        <v>277</v>
      </c>
      <c r="C280" s="205" t="str">
        <f>____IN_____!C291</f>
        <v>yorigin</v>
      </c>
      <c r="D280" s="204" t="str">
        <f>____IN_____!D291</f>
        <v>7a12</v>
      </c>
      <c r="E280" s="207"/>
      <c r="F280" s="207"/>
      <c r="G280" s="207"/>
      <c r="H280" s="207"/>
      <c r="I280" s="207"/>
      <c r="J280" s="207"/>
      <c r="K280" s="207"/>
      <c r="L280" s="207"/>
      <c r="M280" s="207"/>
      <c r="N280" s="207"/>
      <c r="O280" s="207"/>
      <c r="P280" s="207"/>
      <c r="Q280" s="207"/>
      <c r="R280" s="207"/>
      <c r="S280" s="207"/>
      <c r="T280" s="207"/>
      <c r="U280" s="207"/>
      <c r="V280" s="207"/>
      <c r="W280" s="207"/>
      <c r="X280" s="207"/>
      <c r="Y280" s="207"/>
      <c r="Z280" s="207"/>
      <c r="AA280" s="207"/>
      <c r="AB280" s="207"/>
      <c r="AC280" s="207"/>
      <c r="AD280" s="204" t="s">
        <v>300</v>
      </c>
      <c r="AE280" s="205" t="s">
        <v>857</v>
      </c>
      <c r="AF280" s="204" t="s">
        <v>870</v>
      </c>
      <c r="AG280" s="207"/>
      <c r="AH280" s="207"/>
      <c r="AI280" s="207"/>
      <c r="AJ280" s="207"/>
      <c r="AK280" s="207"/>
      <c r="AL280" s="207"/>
      <c r="AM280" s="207"/>
      <c r="AN280" s="207"/>
      <c r="AO280" s="207"/>
      <c r="AP280" s="207"/>
      <c r="AQ280" s="207"/>
      <c r="AR280" s="207"/>
      <c r="AS280" s="207"/>
    </row>
    <row r="281" spans="1:45" ht="12" customHeight="1" x14ac:dyDescent="0.25">
      <c r="A281" s="256"/>
      <c r="B281" s="204">
        <f>____IN_____!B292</f>
        <v>278</v>
      </c>
      <c r="C281" s="205" t="str">
        <f>____IN_____!C292</f>
        <v>gwfname_inner</v>
      </c>
      <c r="D281" s="204" t="str">
        <f>____IN_____!D292</f>
        <v>7a13</v>
      </c>
      <c r="E281" s="207"/>
      <c r="F281" s="207"/>
      <c r="G281" s="207"/>
      <c r="H281" s="207"/>
      <c r="I281" s="207"/>
      <c r="J281" s="207"/>
      <c r="K281" s="207"/>
      <c r="L281" s="207"/>
      <c r="M281" s="207"/>
      <c r="N281" s="207"/>
      <c r="O281" s="207"/>
      <c r="P281" s="207"/>
      <c r="Q281" s="207"/>
      <c r="R281" s="207"/>
      <c r="S281" s="207"/>
      <c r="T281" s="207"/>
      <c r="U281" s="207"/>
      <c r="V281" s="207"/>
      <c r="W281" s="207"/>
      <c r="X281" s="207"/>
      <c r="Y281" s="207"/>
      <c r="Z281" s="207"/>
      <c r="AA281" s="207"/>
      <c r="AB281" s="207"/>
      <c r="AC281" s="207"/>
      <c r="AD281" s="204" t="s">
        <v>300</v>
      </c>
      <c r="AE281" s="205" t="s">
        <v>885</v>
      </c>
      <c r="AF281" s="204" t="s">
        <v>886</v>
      </c>
      <c r="AG281" s="207"/>
      <c r="AH281" s="207"/>
      <c r="AI281" s="207"/>
      <c r="AJ281" s="207"/>
      <c r="AK281" s="207"/>
      <c r="AL281" s="207"/>
      <c r="AM281" s="207"/>
      <c r="AN281" s="207"/>
      <c r="AO281" s="207"/>
      <c r="AP281" s="207"/>
      <c r="AQ281" s="207"/>
      <c r="AR281" s="207"/>
      <c r="AS281" s="207"/>
    </row>
    <row r="282" spans="1:45" ht="12" customHeight="1" x14ac:dyDescent="0.25">
      <c r="A282" s="256"/>
      <c r="B282" s="204">
        <f>____IN_____!B293</f>
        <v>279</v>
      </c>
      <c r="C282" s="205" t="str">
        <f>____IN_____!C293</f>
        <v>complexity</v>
      </c>
      <c r="D282" s="204" t="str">
        <f>____IN_____!D293</f>
        <v>|ims8</v>
      </c>
      <c r="E282" s="207"/>
      <c r="F282" s="207"/>
      <c r="G282" s="207"/>
      <c r="H282" s="207"/>
      <c r="I282" s="207"/>
      <c r="J282" s="207"/>
      <c r="K282" s="207"/>
      <c r="L282" s="207"/>
      <c r="M282" s="207"/>
      <c r="N282" s="207"/>
      <c r="O282" s="207"/>
      <c r="P282" s="207"/>
      <c r="Q282" s="207"/>
      <c r="R282" s="207"/>
      <c r="S282" s="207"/>
      <c r="T282" s="207"/>
      <c r="U282" s="207"/>
      <c r="V282" s="207"/>
      <c r="W282" s="207"/>
      <c r="X282" s="207"/>
      <c r="Y282" s="207"/>
      <c r="Z282" s="207"/>
      <c r="AA282" s="207"/>
      <c r="AB282" s="207"/>
      <c r="AC282" s="207"/>
      <c r="AD282" s="204" t="s">
        <v>300</v>
      </c>
      <c r="AE282" s="205">
        <v>0</v>
      </c>
      <c r="AF282" s="204">
        <v>0</v>
      </c>
      <c r="AG282" s="207"/>
      <c r="AH282" s="207"/>
      <c r="AI282" s="207"/>
      <c r="AJ282" s="207"/>
      <c r="AK282" s="207"/>
      <c r="AL282" s="207"/>
      <c r="AM282" s="207"/>
      <c r="AN282" s="207"/>
      <c r="AO282" s="207"/>
      <c r="AP282" s="207"/>
      <c r="AQ282" s="207"/>
      <c r="AR282" s="207"/>
      <c r="AS282" s="207"/>
    </row>
    <row r="283" spans="1:45" ht="12" customHeight="1" x14ac:dyDescent="0.25">
      <c r="A283" s="256"/>
      <c r="B283" s="204">
        <f>____IN_____!B294</f>
        <v>280</v>
      </c>
      <c r="C283" s="205" t="str">
        <f>____IN_____!C294</f>
        <v>A_TCAL</v>
      </c>
      <c r="D283" s="204" t="str">
        <f>____IN_____!D294</f>
        <v>|ana</v>
      </c>
      <c r="E283" s="207"/>
      <c r="F283" s="207"/>
      <c r="G283" s="207"/>
      <c r="H283" s="207"/>
      <c r="I283" s="207"/>
      <c r="J283" s="207"/>
      <c r="K283" s="207"/>
      <c r="L283" s="207"/>
      <c r="M283" s="207"/>
      <c r="N283" s="207"/>
      <c r="O283" s="207"/>
      <c r="P283" s="207"/>
      <c r="Q283" s="207"/>
      <c r="R283" s="207"/>
      <c r="S283" s="207"/>
      <c r="T283" s="207"/>
      <c r="U283" s="207"/>
      <c r="V283" s="207"/>
      <c r="W283" s="207"/>
      <c r="X283" s="207"/>
      <c r="Y283" s="207"/>
      <c r="Z283" s="207"/>
      <c r="AA283" s="207"/>
      <c r="AB283" s="207"/>
      <c r="AC283" s="207"/>
      <c r="AD283" s="204" t="s">
        <v>300</v>
      </c>
      <c r="AE283" s="205">
        <v>0</v>
      </c>
      <c r="AF283" s="204">
        <v>0</v>
      </c>
      <c r="AG283" s="207"/>
      <c r="AH283" s="207"/>
      <c r="AI283" s="207"/>
      <c r="AJ283" s="207"/>
      <c r="AK283" s="207"/>
      <c r="AL283" s="207"/>
      <c r="AM283" s="207"/>
      <c r="AN283" s="207"/>
      <c r="AO283" s="207"/>
      <c r="AP283" s="207"/>
      <c r="AQ283" s="207"/>
      <c r="AR283" s="207"/>
      <c r="AS283" s="207"/>
    </row>
    <row r="284" spans="1:45" ht="12" customHeight="1" x14ac:dyDescent="0.25">
      <c r="A284" s="256"/>
      <c r="B284" s="204">
        <f>____IN_____!B295</f>
        <v>281</v>
      </c>
      <c r="C284" s="205" t="str">
        <f>____IN_____!C295</f>
        <v>SFR</v>
      </c>
      <c r="D284" s="204" t="str">
        <f>____IN_____!D295</f>
        <v>|sfr1</v>
      </c>
      <c r="E284" s="207"/>
      <c r="F284" s="207"/>
      <c r="G284" s="207"/>
      <c r="H284" s="207"/>
      <c r="I284" s="207"/>
      <c r="J284" s="207"/>
      <c r="K284" s="207"/>
      <c r="L284" s="207"/>
      <c r="M284" s="207"/>
      <c r="N284" s="207"/>
      <c r="O284" s="207"/>
      <c r="P284" s="207"/>
      <c r="Q284" s="207"/>
      <c r="R284" s="207"/>
      <c r="S284" s="207"/>
      <c r="T284" s="207"/>
      <c r="U284" s="207"/>
      <c r="V284" s="207"/>
      <c r="W284" s="207"/>
      <c r="X284" s="207"/>
      <c r="Y284" s="207"/>
      <c r="Z284" s="207"/>
      <c r="AA284" s="207"/>
      <c r="AB284" s="207"/>
      <c r="AC284" s="207"/>
      <c r="AD284" s="204" t="s">
        <v>300</v>
      </c>
      <c r="AE284" s="205">
        <v>0</v>
      </c>
      <c r="AF284" s="204">
        <v>0</v>
      </c>
      <c r="AG284" s="207"/>
      <c r="AH284" s="207"/>
      <c r="AI284" s="207"/>
      <c r="AJ284" s="207"/>
      <c r="AK284" s="207"/>
      <c r="AL284" s="207"/>
      <c r="AM284" s="207"/>
      <c r="AN284" s="207"/>
      <c r="AO284" s="207"/>
      <c r="AP284" s="207"/>
      <c r="AQ284" s="207"/>
      <c r="AR284" s="207"/>
      <c r="AS284" s="207"/>
    </row>
    <row r="285" spans="1:45" ht="12" customHeight="1" x14ac:dyDescent="0.25">
      <c r="A285" s="256"/>
      <c r="B285" s="204">
        <f>____IN_____!B296</f>
        <v>282</v>
      </c>
      <c r="C285" s="205" t="str">
        <f>____IN_____!C296</f>
        <v>jcol_sfr</v>
      </c>
      <c r="D285" s="204" t="str">
        <f>____IN_____!D296</f>
        <v>|sfr2</v>
      </c>
      <c r="E285" s="207"/>
      <c r="F285" s="207"/>
      <c r="G285" s="207"/>
      <c r="H285" s="207"/>
      <c r="I285" s="207"/>
      <c r="J285" s="207"/>
      <c r="K285" s="207"/>
      <c r="L285" s="207"/>
      <c r="M285" s="207"/>
      <c r="N285" s="207"/>
      <c r="O285" s="207"/>
      <c r="P285" s="207"/>
      <c r="Q285" s="207"/>
      <c r="R285" s="207"/>
      <c r="S285" s="207"/>
      <c r="T285" s="207"/>
      <c r="U285" s="207"/>
      <c r="V285" s="207"/>
      <c r="W285" s="207"/>
      <c r="X285" s="207"/>
      <c r="Y285" s="207"/>
      <c r="Z285" s="207"/>
      <c r="AA285" s="207"/>
      <c r="AB285" s="207"/>
      <c r="AC285" s="207"/>
      <c r="AD285" s="204" t="s">
        <v>300</v>
      </c>
      <c r="AE285" s="205">
        <v>0</v>
      </c>
      <c r="AF285" s="204">
        <v>0</v>
      </c>
      <c r="AG285" s="207"/>
      <c r="AH285" s="207"/>
      <c r="AI285" s="207"/>
      <c r="AJ285" s="207"/>
      <c r="AK285" s="207"/>
      <c r="AL285" s="207"/>
      <c r="AM285" s="207"/>
      <c r="AN285" s="207"/>
      <c r="AO285" s="207"/>
      <c r="AP285" s="207"/>
      <c r="AQ285" s="207"/>
      <c r="AR285" s="207"/>
      <c r="AS285" s="207"/>
    </row>
    <row r="286" spans="1:45" ht="12" customHeight="1" x14ac:dyDescent="0.25">
      <c r="A286" s="256"/>
      <c r="B286" s="204">
        <f>____IN_____!B297</f>
        <v>283</v>
      </c>
      <c r="C286" s="205" t="str">
        <f>____IN_____!C297</f>
        <v>leakance</v>
      </c>
      <c r="D286" s="204" t="str">
        <f>____IN_____!D297</f>
        <v>|sfr3</v>
      </c>
      <c r="E286" s="207"/>
      <c r="F286" s="207"/>
      <c r="G286" s="207"/>
      <c r="H286" s="207"/>
      <c r="I286" s="207"/>
      <c r="J286" s="207"/>
      <c r="K286" s="207"/>
      <c r="L286" s="207"/>
      <c r="M286" s="207"/>
      <c r="N286" s="207"/>
      <c r="O286" s="207"/>
      <c r="P286" s="207"/>
      <c r="Q286" s="207"/>
      <c r="R286" s="207"/>
      <c r="S286" s="207"/>
      <c r="T286" s="207"/>
      <c r="U286" s="207"/>
      <c r="V286" s="207"/>
      <c r="W286" s="207"/>
      <c r="X286" s="207"/>
      <c r="Y286" s="207"/>
      <c r="Z286" s="207"/>
      <c r="AA286" s="207"/>
      <c r="AB286" s="207"/>
      <c r="AC286" s="207"/>
      <c r="AD286" s="204" t="s">
        <v>300</v>
      </c>
      <c r="AE286" s="205">
        <v>0</v>
      </c>
      <c r="AF286" s="204">
        <v>0</v>
      </c>
      <c r="AG286" s="207"/>
      <c r="AH286" s="207"/>
      <c r="AI286" s="207"/>
      <c r="AJ286" s="207"/>
      <c r="AK286" s="207"/>
      <c r="AL286" s="207"/>
      <c r="AM286" s="207"/>
      <c r="AN286" s="207"/>
      <c r="AO286" s="207"/>
      <c r="AP286" s="207"/>
      <c r="AQ286" s="207"/>
      <c r="AR286" s="207"/>
      <c r="AS286" s="207"/>
    </row>
    <row r="287" spans="1:45" ht="12" customHeight="1" x14ac:dyDescent="0.25">
      <c r="A287" s="256"/>
      <c r="B287" s="204">
        <f>____IN_____!B298</f>
        <v>284</v>
      </c>
      <c r="C287" s="205" t="str">
        <f>____IN_____!C298</f>
        <v>nconn</v>
      </c>
      <c r="D287" s="204" t="str">
        <f>____IN_____!D298</f>
        <v>|sfr4</v>
      </c>
      <c r="E287" s="207"/>
      <c r="F287" s="207"/>
      <c r="G287" s="207"/>
      <c r="H287" s="207"/>
      <c r="I287" s="207"/>
      <c r="J287" s="207"/>
      <c r="K287" s="207"/>
      <c r="L287" s="207"/>
      <c r="M287" s="207"/>
      <c r="N287" s="207"/>
      <c r="O287" s="207"/>
      <c r="P287" s="207"/>
      <c r="Q287" s="207"/>
      <c r="R287" s="207"/>
      <c r="S287" s="207"/>
      <c r="T287" s="207"/>
      <c r="U287" s="207"/>
      <c r="V287" s="207"/>
      <c r="W287" s="207"/>
      <c r="X287" s="207"/>
      <c r="Y287" s="207"/>
      <c r="Z287" s="207"/>
      <c r="AA287" s="207"/>
      <c r="AB287" s="207"/>
      <c r="AC287" s="207"/>
      <c r="AD287" s="204" t="s">
        <v>300</v>
      </c>
      <c r="AE287" s="205">
        <v>0</v>
      </c>
      <c r="AF287" s="204">
        <v>0</v>
      </c>
      <c r="AG287" s="207"/>
      <c r="AH287" s="207"/>
      <c r="AI287" s="207"/>
      <c r="AJ287" s="207"/>
      <c r="AK287" s="207"/>
      <c r="AL287" s="207"/>
      <c r="AM287" s="207"/>
      <c r="AN287" s="207"/>
      <c r="AO287" s="207"/>
      <c r="AP287" s="207"/>
      <c r="AQ287" s="207"/>
      <c r="AR287" s="207"/>
      <c r="AS287" s="207"/>
    </row>
    <row r="288" spans="1:45" ht="12" customHeight="1" x14ac:dyDescent="0.25">
      <c r="A288" s="256"/>
      <c r="B288" s="204">
        <f>____IN_____!B299</f>
        <v>285</v>
      </c>
      <c r="C288" s="205" t="str">
        <f>____IN_____!C299</f>
        <v>sfr_conn</v>
      </c>
      <c r="D288" s="204" t="str">
        <f>____IN_____!D299</f>
        <v>|sfr5</v>
      </c>
      <c r="E288" s="207"/>
      <c r="F288" s="207"/>
      <c r="G288" s="207"/>
      <c r="H288" s="207"/>
      <c r="I288" s="207"/>
      <c r="J288" s="207"/>
      <c r="K288" s="207"/>
      <c r="L288" s="207"/>
      <c r="M288" s="207"/>
      <c r="N288" s="207"/>
      <c r="O288" s="207"/>
      <c r="P288" s="207"/>
      <c r="Q288" s="207"/>
      <c r="R288" s="207"/>
      <c r="S288" s="207"/>
      <c r="T288" s="207"/>
      <c r="U288" s="207"/>
      <c r="V288" s="207"/>
      <c r="W288" s="207"/>
      <c r="X288" s="207"/>
      <c r="Y288" s="207"/>
      <c r="Z288" s="207"/>
      <c r="AA288" s="207"/>
      <c r="AB288" s="207"/>
      <c r="AC288" s="207"/>
      <c r="AD288" s="204" t="s">
        <v>300</v>
      </c>
      <c r="AE288" s="205">
        <v>0</v>
      </c>
      <c r="AF288" s="204">
        <v>0</v>
      </c>
      <c r="AG288" s="207"/>
      <c r="AH288" s="207"/>
      <c r="AI288" s="207"/>
      <c r="AJ288" s="207"/>
      <c r="AK288" s="207"/>
      <c r="AL288" s="207"/>
      <c r="AM288" s="207"/>
      <c r="AN288" s="207"/>
      <c r="AO288" s="207"/>
      <c r="AP288" s="207"/>
      <c r="AQ288" s="207"/>
      <c r="AR288" s="207"/>
      <c r="AS288" s="207"/>
    </row>
    <row r="289" spans="1:45" ht="12" customHeight="1" x14ac:dyDescent="0.25">
      <c r="A289" s="256"/>
      <c r="B289" s="204">
        <f>____IN_____!B300</f>
        <v>286</v>
      </c>
      <c r="C289" s="205" t="str">
        <f>____IN_____!C300</f>
        <v>stage</v>
      </c>
      <c r="D289" s="204" t="str">
        <f>____IN_____!D300</f>
        <v>|sfr6</v>
      </c>
      <c r="E289" s="207"/>
      <c r="F289" s="207"/>
      <c r="G289" s="207"/>
      <c r="H289" s="207"/>
      <c r="I289" s="207"/>
      <c r="J289" s="207"/>
      <c r="K289" s="207"/>
      <c r="L289" s="207"/>
      <c r="M289" s="207"/>
      <c r="N289" s="207"/>
      <c r="O289" s="207"/>
      <c r="P289" s="207"/>
      <c r="Q289" s="207"/>
      <c r="R289" s="207"/>
      <c r="S289" s="207"/>
      <c r="T289" s="207"/>
      <c r="U289" s="207"/>
      <c r="V289" s="207"/>
      <c r="W289" s="207"/>
      <c r="X289" s="207"/>
      <c r="Y289" s="207"/>
      <c r="Z289" s="207"/>
      <c r="AA289" s="207"/>
      <c r="AB289" s="207"/>
      <c r="AC289" s="207"/>
      <c r="AD289" s="204" t="s">
        <v>300</v>
      </c>
      <c r="AE289" s="205">
        <v>0</v>
      </c>
      <c r="AF289" s="204">
        <v>0</v>
      </c>
      <c r="AG289" s="207"/>
      <c r="AH289" s="207"/>
      <c r="AI289" s="207"/>
      <c r="AJ289" s="207"/>
      <c r="AK289" s="207"/>
      <c r="AL289" s="207"/>
      <c r="AM289" s="207"/>
      <c r="AN289" s="207"/>
      <c r="AO289" s="207"/>
      <c r="AP289" s="207"/>
      <c r="AQ289" s="207"/>
      <c r="AR289" s="207"/>
      <c r="AS289" s="207"/>
    </row>
    <row r="290" spans="1:45" ht="12" customHeight="1" x14ac:dyDescent="0.25">
      <c r="A290" s="256"/>
      <c r="B290" s="204">
        <f>____IN_____!B301</f>
        <v>287</v>
      </c>
      <c r="C290" s="205" t="str">
        <f>____IN_____!C301</f>
        <v>sfr_spd</v>
      </c>
      <c r="D290" s="204" t="str">
        <f>____IN_____!D301</f>
        <v>|sfr7</v>
      </c>
      <c r="E290" s="207"/>
      <c r="F290" s="207"/>
      <c r="G290" s="207"/>
      <c r="H290" s="207"/>
      <c r="I290" s="207"/>
      <c r="J290" s="207"/>
      <c r="K290" s="207"/>
      <c r="L290" s="207"/>
      <c r="M290" s="207"/>
      <c r="N290" s="207"/>
      <c r="O290" s="207"/>
      <c r="P290" s="207"/>
      <c r="Q290" s="207"/>
      <c r="R290" s="207"/>
      <c r="S290" s="207"/>
      <c r="T290" s="207"/>
      <c r="U290" s="207"/>
      <c r="V290" s="207"/>
      <c r="W290" s="207"/>
      <c r="X290" s="207"/>
      <c r="Y290" s="207"/>
      <c r="Z290" s="207"/>
      <c r="AA290" s="207"/>
      <c r="AB290" s="207"/>
      <c r="AC290" s="207"/>
      <c r="AD290" s="204" t="s">
        <v>300</v>
      </c>
      <c r="AE290" s="205">
        <v>0</v>
      </c>
      <c r="AF290" s="204">
        <v>0</v>
      </c>
      <c r="AG290" s="207"/>
      <c r="AH290" s="207"/>
      <c r="AI290" s="207"/>
      <c r="AJ290" s="207"/>
      <c r="AK290" s="207"/>
      <c r="AL290" s="207"/>
      <c r="AM290" s="207"/>
      <c r="AN290" s="207"/>
      <c r="AO290" s="207"/>
      <c r="AP290" s="207"/>
      <c r="AQ290" s="207"/>
      <c r="AR290" s="207"/>
      <c r="AS290" s="207"/>
    </row>
    <row r="291" spans="1:45" ht="12" customHeight="1" x14ac:dyDescent="0.25">
      <c r="A291" s="256"/>
      <c r="B291" s="204" t="str">
        <f>____IN_____!B302</f>
        <v/>
      </c>
      <c r="C291" s="205">
        <f>____IN_____!C302</f>
        <v>0</v>
      </c>
      <c r="D291" s="204">
        <f>____IN_____!D302</f>
        <v>0</v>
      </c>
      <c r="E291" s="207"/>
      <c r="F291" s="207"/>
      <c r="G291" s="207"/>
      <c r="H291" s="207"/>
      <c r="I291" s="207"/>
      <c r="J291" s="207"/>
      <c r="K291" s="207"/>
      <c r="L291" s="207"/>
      <c r="M291" s="207"/>
      <c r="N291" s="207"/>
      <c r="O291" s="207"/>
      <c r="P291" s="207"/>
      <c r="Q291" s="207"/>
      <c r="R291" s="207"/>
      <c r="S291" s="207"/>
      <c r="T291" s="207"/>
      <c r="U291" s="207"/>
      <c r="V291" s="207"/>
      <c r="W291" s="207"/>
      <c r="X291" s="207"/>
      <c r="Y291" s="207"/>
      <c r="Z291" s="207"/>
      <c r="AA291" s="207"/>
      <c r="AB291" s="207"/>
      <c r="AC291" s="207"/>
      <c r="AD291" s="204" t="s">
        <v>300</v>
      </c>
      <c r="AE291" s="205">
        <v>0</v>
      </c>
      <c r="AF291" s="204">
        <v>0</v>
      </c>
      <c r="AG291" s="207"/>
      <c r="AH291" s="207"/>
      <c r="AI291" s="207"/>
      <c r="AJ291" s="207"/>
      <c r="AK291" s="207"/>
      <c r="AL291" s="207"/>
      <c r="AM291" s="207"/>
      <c r="AN291" s="207"/>
      <c r="AO291" s="207"/>
      <c r="AP291" s="207"/>
      <c r="AQ291" s="207"/>
      <c r="AR291" s="207"/>
      <c r="AS291" s="207"/>
    </row>
    <row r="292" spans="1:45" ht="12" customHeight="1" x14ac:dyDescent="0.25">
      <c r="A292" s="256"/>
      <c r="B292" s="204" t="str">
        <f>____IN_____!B303</f>
        <v/>
      </c>
      <c r="C292" s="205">
        <f>____IN_____!C303</f>
        <v>0</v>
      </c>
      <c r="D292" s="204">
        <f>____IN_____!D303</f>
        <v>0</v>
      </c>
      <c r="E292" s="207"/>
      <c r="F292" s="207"/>
      <c r="G292" s="207"/>
      <c r="H292" s="207"/>
      <c r="I292" s="207"/>
      <c r="J292" s="207"/>
      <c r="K292" s="207"/>
      <c r="L292" s="207"/>
      <c r="M292" s="207"/>
      <c r="N292" s="207"/>
      <c r="O292" s="207"/>
      <c r="P292" s="207"/>
      <c r="Q292" s="207"/>
      <c r="R292" s="207"/>
      <c r="S292" s="207"/>
      <c r="T292" s="207"/>
      <c r="U292" s="207"/>
      <c r="V292" s="207"/>
      <c r="W292" s="207"/>
      <c r="X292" s="207"/>
      <c r="Y292" s="207"/>
      <c r="Z292" s="207"/>
      <c r="AA292" s="207"/>
      <c r="AB292" s="207"/>
      <c r="AC292" s="207"/>
      <c r="AD292" s="204" t="s">
        <v>300</v>
      </c>
      <c r="AE292" s="205">
        <v>0</v>
      </c>
      <c r="AF292" s="204">
        <v>0</v>
      </c>
      <c r="AG292" s="207"/>
      <c r="AH292" s="207"/>
      <c r="AI292" s="207"/>
      <c r="AJ292" s="207"/>
      <c r="AK292" s="207"/>
      <c r="AL292" s="207"/>
      <c r="AM292" s="207"/>
      <c r="AN292" s="207"/>
      <c r="AO292" s="207"/>
      <c r="AP292" s="207"/>
      <c r="AQ292" s="207"/>
      <c r="AR292" s="207"/>
      <c r="AS292" s="207"/>
    </row>
    <row r="293" spans="1:45" ht="12" customHeight="1" x14ac:dyDescent="0.25">
      <c r="A293" s="256"/>
      <c r="B293" s="204" t="str">
        <f>____IN_____!B304</f>
        <v/>
      </c>
      <c r="C293" s="205">
        <f>____IN_____!C304</f>
        <v>0</v>
      </c>
      <c r="D293" s="204">
        <f>____IN_____!D304</f>
        <v>0</v>
      </c>
      <c r="E293" s="207"/>
      <c r="F293" s="207"/>
      <c r="G293" s="207"/>
      <c r="H293" s="207"/>
      <c r="I293" s="207"/>
      <c r="J293" s="207"/>
      <c r="K293" s="207"/>
      <c r="L293" s="207"/>
      <c r="M293" s="207"/>
      <c r="N293" s="207"/>
      <c r="O293" s="207"/>
      <c r="P293" s="207"/>
      <c r="Q293" s="207"/>
      <c r="R293" s="207"/>
      <c r="S293" s="207"/>
      <c r="T293" s="207"/>
      <c r="U293" s="207"/>
      <c r="V293" s="207"/>
      <c r="W293" s="207"/>
      <c r="X293" s="207"/>
      <c r="Y293" s="207"/>
      <c r="Z293" s="207"/>
      <c r="AA293" s="207"/>
      <c r="AB293" s="207"/>
      <c r="AC293" s="207"/>
      <c r="AD293" s="204" t="s">
        <v>300</v>
      </c>
      <c r="AE293" s="205">
        <v>0</v>
      </c>
      <c r="AF293" s="204">
        <v>0</v>
      </c>
      <c r="AG293" s="207"/>
      <c r="AH293" s="207"/>
      <c r="AI293" s="207"/>
      <c r="AJ293" s="207"/>
      <c r="AK293" s="207"/>
      <c r="AL293" s="207"/>
      <c r="AM293" s="207"/>
      <c r="AN293" s="207"/>
      <c r="AO293" s="207"/>
      <c r="AP293" s="207"/>
      <c r="AQ293" s="207"/>
      <c r="AR293" s="207"/>
      <c r="AS293" s="207"/>
    </row>
    <row r="294" spans="1:45" ht="12" customHeight="1" x14ac:dyDescent="0.25">
      <c r="A294" s="256"/>
      <c r="B294" s="204" t="str">
        <f>____IN_____!B305</f>
        <v/>
      </c>
      <c r="C294" s="205">
        <f>____IN_____!C305</f>
        <v>0</v>
      </c>
      <c r="D294" s="204">
        <f>____IN_____!D305</f>
        <v>0</v>
      </c>
      <c r="E294" s="207"/>
      <c r="F294" s="207"/>
      <c r="G294" s="207"/>
      <c r="H294" s="207"/>
      <c r="I294" s="207"/>
      <c r="J294" s="207"/>
      <c r="K294" s="207"/>
      <c r="L294" s="207"/>
      <c r="M294" s="207"/>
      <c r="N294" s="207"/>
      <c r="O294" s="207"/>
      <c r="P294" s="207"/>
      <c r="Q294" s="207"/>
      <c r="R294" s="207"/>
      <c r="S294" s="207"/>
      <c r="T294" s="207"/>
      <c r="U294" s="207"/>
      <c r="V294" s="207"/>
      <c r="W294" s="207"/>
      <c r="X294" s="207"/>
      <c r="Y294" s="207"/>
      <c r="Z294" s="207"/>
      <c r="AA294" s="207"/>
      <c r="AB294" s="207"/>
      <c r="AC294" s="207"/>
      <c r="AD294" s="204" t="s">
        <v>300</v>
      </c>
      <c r="AE294" s="205">
        <v>0</v>
      </c>
      <c r="AF294" s="204">
        <v>0</v>
      </c>
      <c r="AG294" s="207"/>
      <c r="AH294" s="207"/>
      <c r="AI294" s="207"/>
      <c r="AJ294" s="207"/>
      <c r="AK294" s="207"/>
      <c r="AL294" s="207"/>
      <c r="AM294" s="207"/>
      <c r="AN294" s="207"/>
      <c r="AO294" s="207"/>
      <c r="AP294" s="207"/>
      <c r="AQ294" s="207"/>
      <c r="AR294" s="207"/>
      <c r="AS294" s="207"/>
    </row>
    <row r="295" spans="1:45" ht="12" customHeight="1" x14ac:dyDescent="0.25">
      <c r="A295" s="256"/>
      <c r="B295" s="204" t="str">
        <f>____IN_____!B306</f>
        <v/>
      </c>
      <c r="C295" s="205">
        <f>____IN_____!C306</f>
        <v>0</v>
      </c>
      <c r="D295" s="204">
        <f>____IN_____!D306</f>
        <v>0</v>
      </c>
      <c r="E295" s="207"/>
      <c r="F295" s="207"/>
      <c r="G295" s="207"/>
      <c r="H295" s="207"/>
      <c r="I295" s="207"/>
      <c r="J295" s="207"/>
      <c r="K295" s="207"/>
      <c r="L295" s="207"/>
      <c r="M295" s="207"/>
      <c r="N295" s="207"/>
      <c r="O295" s="207"/>
      <c r="P295" s="207"/>
      <c r="Q295" s="207"/>
      <c r="R295" s="207"/>
      <c r="S295" s="207"/>
      <c r="T295" s="207"/>
      <c r="U295" s="207"/>
      <c r="V295" s="207"/>
      <c r="W295" s="207"/>
      <c r="X295" s="207"/>
      <c r="Y295" s="207"/>
      <c r="Z295" s="207"/>
      <c r="AA295" s="207"/>
      <c r="AB295" s="207"/>
      <c r="AC295" s="207"/>
      <c r="AD295" s="204" t="s">
        <v>300</v>
      </c>
      <c r="AE295" s="205">
        <v>0</v>
      </c>
      <c r="AF295" s="204">
        <v>0</v>
      </c>
      <c r="AG295" s="207"/>
      <c r="AH295" s="207"/>
      <c r="AI295" s="207"/>
      <c r="AJ295" s="207"/>
      <c r="AK295" s="207"/>
      <c r="AL295" s="207"/>
      <c r="AM295" s="207"/>
      <c r="AN295" s="207"/>
      <c r="AO295" s="207"/>
      <c r="AP295" s="207"/>
      <c r="AQ295" s="207"/>
      <c r="AR295" s="207"/>
      <c r="AS295" s="207"/>
    </row>
    <row r="296" spans="1:45" ht="12" customHeight="1" x14ac:dyDescent="0.25">
      <c r="A296" s="256"/>
      <c r="B296" s="204" t="str">
        <f>____IN_____!B307</f>
        <v/>
      </c>
      <c r="C296" s="205">
        <f>____IN_____!C307</f>
        <v>0</v>
      </c>
      <c r="D296" s="204">
        <f>____IN_____!D307</f>
        <v>0</v>
      </c>
      <c r="E296" s="207"/>
      <c r="F296" s="207"/>
      <c r="G296" s="207"/>
      <c r="H296" s="207"/>
      <c r="I296" s="207"/>
      <c r="J296" s="207"/>
      <c r="K296" s="207"/>
      <c r="L296" s="207"/>
      <c r="M296" s="207"/>
      <c r="N296" s="207"/>
      <c r="O296" s="207"/>
      <c r="P296" s="207"/>
      <c r="Q296" s="207"/>
      <c r="R296" s="207"/>
      <c r="S296" s="207"/>
      <c r="T296" s="207"/>
      <c r="U296" s="207"/>
      <c r="V296" s="207"/>
      <c r="W296" s="207"/>
      <c r="X296" s="207"/>
      <c r="Y296" s="207"/>
      <c r="Z296" s="207"/>
      <c r="AA296" s="207"/>
      <c r="AB296" s="207"/>
      <c r="AC296" s="207"/>
      <c r="AD296" s="204" t="s">
        <v>300</v>
      </c>
      <c r="AE296" s="205">
        <v>0</v>
      </c>
      <c r="AF296" s="204">
        <v>0</v>
      </c>
      <c r="AG296" s="207"/>
      <c r="AH296" s="207"/>
      <c r="AI296" s="207"/>
      <c r="AJ296" s="207"/>
      <c r="AK296" s="207"/>
      <c r="AL296" s="207"/>
      <c r="AM296" s="207"/>
      <c r="AN296" s="207"/>
      <c r="AO296" s="207"/>
      <c r="AP296" s="207"/>
      <c r="AQ296" s="207"/>
      <c r="AR296" s="207"/>
      <c r="AS296" s="207"/>
    </row>
    <row r="297" spans="1:45" ht="12" customHeight="1" x14ac:dyDescent="0.25">
      <c r="A297" s="256"/>
      <c r="B297" s="204" t="str">
        <f>____IN_____!B308</f>
        <v/>
      </c>
      <c r="C297" s="205">
        <f>____IN_____!C308</f>
        <v>0</v>
      </c>
      <c r="D297" s="204">
        <f>____IN_____!D308</f>
        <v>0</v>
      </c>
      <c r="E297" s="207"/>
      <c r="F297" s="207"/>
      <c r="G297" s="207"/>
      <c r="H297" s="207"/>
      <c r="I297" s="207"/>
      <c r="J297" s="207"/>
      <c r="K297" s="207"/>
      <c r="L297" s="207"/>
      <c r="M297" s="207"/>
      <c r="N297" s="207"/>
      <c r="O297" s="207"/>
      <c r="P297" s="207"/>
      <c r="Q297" s="207"/>
      <c r="R297" s="207"/>
      <c r="S297" s="207"/>
      <c r="T297" s="207"/>
      <c r="U297" s="207"/>
      <c r="V297" s="207"/>
      <c r="W297" s="207"/>
      <c r="X297" s="207"/>
      <c r="Y297" s="207"/>
      <c r="Z297" s="207"/>
      <c r="AA297" s="207"/>
      <c r="AB297" s="207"/>
      <c r="AC297" s="207"/>
      <c r="AD297" s="204" t="s">
        <v>300</v>
      </c>
      <c r="AE297" s="205">
        <v>0</v>
      </c>
      <c r="AF297" s="204">
        <v>0</v>
      </c>
      <c r="AG297" s="207"/>
      <c r="AH297" s="207"/>
      <c r="AI297" s="207"/>
      <c r="AJ297" s="207"/>
      <c r="AK297" s="207"/>
      <c r="AL297" s="207"/>
      <c r="AM297" s="207"/>
      <c r="AN297" s="207"/>
      <c r="AO297" s="207"/>
      <c r="AP297" s="207"/>
      <c r="AQ297" s="207"/>
      <c r="AR297" s="207"/>
      <c r="AS297" s="207"/>
    </row>
    <row r="298" spans="1:45" ht="12" customHeight="1" x14ac:dyDescent="0.25">
      <c r="A298" s="256"/>
      <c r="B298" s="204" t="str">
        <f>____IN_____!B309</f>
        <v/>
      </c>
      <c r="C298" s="205">
        <f>____IN_____!C309</f>
        <v>0</v>
      </c>
      <c r="D298" s="204">
        <f>____IN_____!D309</f>
        <v>0</v>
      </c>
      <c r="E298" s="207"/>
      <c r="F298" s="207"/>
      <c r="G298" s="207"/>
      <c r="H298" s="207"/>
      <c r="I298" s="207"/>
      <c r="J298" s="207"/>
      <c r="K298" s="207"/>
      <c r="L298" s="207"/>
      <c r="M298" s="207"/>
      <c r="N298" s="207"/>
      <c r="O298" s="207"/>
      <c r="P298" s="207"/>
      <c r="Q298" s="207"/>
      <c r="R298" s="207"/>
      <c r="S298" s="207"/>
      <c r="T298" s="207"/>
      <c r="U298" s="207"/>
      <c r="V298" s="207"/>
      <c r="W298" s="207"/>
      <c r="X298" s="207"/>
      <c r="Y298" s="207"/>
      <c r="Z298" s="207"/>
      <c r="AA298" s="207"/>
      <c r="AB298" s="207"/>
      <c r="AC298" s="207"/>
      <c r="AD298" s="204" t="s">
        <v>300</v>
      </c>
      <c r="AE298" s="205">
        <v>0</v>
      </c>
      <c r="AF298" s="204">
        <v>0</v>
      </c>
      <c r="AG298" s="207"/>
      <c r="AH298" s="207"/>
      <c r="AI298" s="207"/>
      <c r="AJ298" s="207"/>
      <c r="AK298" s="207"/>
      <c r="AL298" s="207"/>
      <c r="AM298" s="207"/>
      <c r="AN298" s="207"/>
      <c r="AO298" s="207"/>
      <c r="AP298" s="207"/>
      <c r="AQ298" s="207"/>
      <c r="AR298" s="207"/>
      <c r="AS298" s="207"/>
    </row>
    <row r="299" spans="1:45" ht="12" customHeight="1" x14ac:dyDescent="0.25">
      <c r="A299" s="256"/>
      <c r="B299" s="204" t="str">
        <f>____IN_____!B310</f>
        <v/>
      </c>
      <c r="C299" s="205">
        <f>____IN_____!C310</f>
        <v>0</v>
      </c>
      <c r="D299" s="204">
        <f>____IN_____!D310</f>
        <v>0</v>
      </c>
      <c r="E299" s="207"/>
      <c r="F299" s="207"/>
      <c r="G299" s="207"/>
      <c r="H299" s="207"/>
      <c r="I299" s="207"/>
      <c r="J299" s="207"/>
      <c r="K299" s="207"/>
      <c r="L299" s="207"/>
      <c r="M299" s="207"/>
      <c r="N299" s="207"/>
      <c r="O299" s="207"/>
      <c r="P299" s="207"/>
      <c r="Q299" s="207"/>
      <c r="R299" s="207"/>
      <c r="S299" s="207"/>
      <c r="T299" s="207"/>
      <c r="U299" s="207"/>
      <c r="V299" s="207"/>
      <c r="W299" s="207"/>
      <c r="X299" s="207"/>
      <c r="Y299" s="207"/>
      <c r="Z299" s="207"/>
      <c r="AA299" s="207"/>
      <c r="AB299" s="207"/>
      <c r="AC299" s="207"/>
      <c r="AD299" s="204" t="s">
        <v>300</v>
      </c>
      <c r="AE299" s="205">
        <v>0</v>
      </c>
      <c r="AF299" s="204">
        <v>0</v>
      </c>
      <c r="AG299" s="207"/>
      <c r="AH299" s="207"/>
      <c r="AI299" s="207"/>
      <c r="AJ299" s="207"/>
      <c r="AK299" s="207"/>
      <c r="AL299" s="207"/>
      <c r="AM299" s="207"/>
      <c r="AN299" s="207"/>
      <c r="AO299" s="207"/>
      <c r="AP299" s="207"/>
      <c r="AQ299" s="207"/>
      <c r="AR299" s="207"/>
      <c r="AS299" s="207"/>
    </row>
    <row r="300" spans="1:45" ht="12" customHeight="1" x14ac:dyDescent="0.25">
      <c r="A300" s="256"/>
      <c r="B300" s="204" t="str">
        <f>____IN_____!B311</f>
        <v/>
      </c>
      <c r="C300" s="205">
        <f>____IN_____!C311</f>
        <v>0</v>
      </c>
      <c r="D300" s="204">
        <f>____IN_____!D311</f>
        <v>0</v>
      </c>
      <c r="E300" s="207"/>
      <c r="F300" s="207"/>
      <c r="G300" s="207"/>
      <c r="H300" s="207"/>
      <c r="I300" s="207"/>
      <c r="J300" s="207"/>
      <c r="K300" s="207"/>
      <c r="L300" s="207"/>
      <c r="M300" s="207"/>
      <c r="N300" s="207"/>
      <c r="O300" s="207"/>
      <c r="P300" s="207"/>
      <c r="Q300" s="207"/>
      <c r="R300" s="207"/>
      <c r="S300" s="207"/>
      <c r="T300" s="207"/>
      <c r="U300" s="207"/>
      <c r="V300" s="207"/>
      <c r="W300" s="207"/>
      <c r="X300" s="207"/>
      <c r="Y300" s="207"/>
      <c r="Z300" s="207"/>
      <c r="AA300" s="207"/>
      <c r="AB300" s="207"/>
      <c r="AC300" s="207"/>
      <c r="AD300" s="204" t="s">
        <v>300</v>
      </c>
      <c r="AE300" s="205">
        <v>0</v>
      </c>
      <c r="AF300" s="204">
        <v>0</v>
      </c>
      <c r="AG300" s="207"/>
      <c r="AH300" s="207"/>
      <c r="AI300" s="207"/>
      <c r="AJ300" s="207"/>
      <c r="AK300" s="207"/>
      <c r="AL300" s="207"/>
      <c r="AM300" s="207"/>
      <c r="AN300" s="207"/>
      <c r="AO300" s="207"/>
      <c r="AP300" s="207"/>
      <c r="AQ300" s="207"/>
      <c r="AR300" s="207"/>
      <c r="AS300" s="207"/>
    </row>
    <row r="301" spans="1:45" ht="12" customHeight="1" x14ac:dyDescent="0.25">
      <c r="A301" s="256"/>
      <c r="B301" s="204" t="str">
        <f>____IN_____!B312</f>
        <v/>
      </c>
      <c r="C301" s="205">
        <f>____IN_____!C312</f>
        <v>0</v>
      </c>
      <c r="D301" s="204">
        <f>____IN_____!D312</f>
        <v>0</v>
      </c>
      <c r="E301" s="207"/>
      <c r="F301" s="207"/>
      <c r="G301" s="207"/>
      <c r="H301" s="207"/>
      <c r="I301" s="207"/>
      <c r="J301" s="207"/>
      <c r="K301" s="207"/>
      <c r="L301" s="207"/>
      <c r="M301" s="207"/>
      <c r="N301" s="207"/>
      <c r="O301" s="207"/>
      <c r="P301" s="207"/>
      <c r="Q301" s="207"/>
      <c r="R301" s="207"/>
      <c r="S301" s="207"/>
      <c r="T301" s="207"/>
      <c r="U301" s="207"/>
      <c r="V301" s="207"/>
      <c r="W301" s="207"/>
      <c r="X301" s="207"/>
      <c r="Y301" s="207"/>
      <c r="Z301" s="207"/>
      <c r="AA301" s="207"/>
      <c r="AB301" s="207"/>
      <c r="AC301" s="207"/>
      <c r="AD301" s="204" t="s">
        <v>300</v>
      </c>
      <c r="AE301" s="205">
        <v>0</v>
      </c>
      <c r="AF301" s="204">
        <v>0</v>
      </c>
      <c r="AG301" s="207"/>
      <c r="AH301" s="207"/>
      <c r="AI301" s="207"/>
      <c r="AJ301" s="207"/>
      <c r="AK301" s="207"/>
      <c r="AL301" s="207"/>
      <c r="AM301" s="207"/>
      <c r="AN301" s="207"/>
      <c r="AO301" s="207"/>
      <c r="AP301" s="207"/>
      <c r="AQ301" s="207"/>
      <c r="AR301" s="207"/>
      <c r="AS301" s="207"/>
    </row>
    <row r="302" spans="1:45" ht="12" customHeight="1" x14ac:dyDescent="0.25">
      <c r="A302" s="256"/>
      <c r="B302" s="204" t="str">
        <f>____IN_____!B313</f>
        <v/>
      </c>
      <c r="C302" s="205">
        <f>____IN_____!C313</f>
        <v>0</v>
      </c>
      <c r="D302" s="204">
        <f>____IN_____!D313</f>
        <v>0</v>
      </c>
      <c r="E302" s="207"/>
      <c r="F302" s="207"/>
      <c r="G302" s="207"/>
      <c r="H302" s="207"/>
      <c r="I302" s="207"/>
      <c r="J302" s="207"/>
      <c r="K302" s="207"/>
      <c r="L302" s="207"/>
      <c r="M302" s="207"/>
      <c r="N302" s="207"/>
      <c r="O302" s="207"/>
      <c r="P302" s="207"/>
      <c r="Q302" s="207"/>
      <c r="R302" s="207"/>
      <c r="S302" s="207"/>
      <c r="T302" s="207"/>
      <c r="U302" s="207"/>
      <c r="V302" s="207"/>
      <c r="W302" s="207"/>
      <c r="X302" s="207"/>
      <c r="Y302" s="207"/>
      <c r="Z302" s="207"/>
      <c r="AA302" s="207"/>
      <c r="AB302" s="207"/>
      <c r="AC302" s="207"/>
      <c r="AD302" s="204" t="s">
        <v>300</v>
      </c>
      <c r="AE302" s="205">
        <v>0</v>
      </c>
      <c r="AF302" s="204">
        <v>0</v>
      </c>
      <c r="AG302" s="207"/>
      <c r="AH302" s="207"/>
      <c r="AI302" s="207"/>
      <c r="AJ302" s="207"/>
      <c r="AK302" s="207"/>
      <c r="AL302" s="207"/>
      <c r="AM302" s="207"/>
      <c r="AN302" s="207"/>
      <c r="AO302" s="207"/>
      <c r="AP302" s="207"/>
      <c r="AQ302" s="207"/>
      <c r="AR302" s="207"/>
      <c r="AS302" s="207"/>
    </row>
    <row r="303" spans="1:45" ht="12" customHeight="1" x14ac:dyDescent="0.25">
      <c r="A303" s="256"/>
      <c r="B303" s="204">
        <f>____IN_____!B314</f>
        <v>0</v>
      </c>
      <c r="C303" s="205">
        <f>____IN_____!C314</f>
        <v>0</v>
      </c>
      <c r="D303" s="204">
        <f>____IN_____!D314</f>
        <v>0</v>
      </c>
      <c r="E303" s="207"/>
      <c r="F303" s="207"/>
      <c r="G303" s="207"/>
      <c r="H303" s="207"/>
      <c r="I303" s="207"/>
      <c r="J303" s="207"/>
      <c r="K303" s="207"/>
      <c r="L303" s="207"/>
      <c r="M303" s="207"/>
      <c r="N303" s="207"/>
      <c r="O303" s="207"/>
      <c r="P303" s="207"/>
      <c r="Q303" s="207"/>
      <c r="R303" s="207"/>
      <c r="S303" s="207"/>
      <c r="T303" s="207"/>
      <c r="U303" s="207"/>
      <c r="V303" s="207"/>
      <c r="W303" s="207"/>
      <c r="X303" s="207"/>
      <c r="Y303" s="207"/>
      <c r="Z303" s="207"/>
      <c r="AA303" s="207"/>
      <c r="AB303" s="207"/>
      <c r="AC303" s="207"/>
      <c r="AD303" s="204">
        <v>0</v>
      </c>
      <c r="AE303" s="205">
        <v>0</v>
      </c>
      <c r="AF303" s="204">
        <v>0</v>
      </c>
      <c r="AG303" s="207"/>
      <c r="AH303" s="207"/>
      <c r="AI303" s="207"/>
      <c r="AJ303" s="207"/>
      <c r="AK303" s="207"/>
      <c r="AL303" s="207"/>
      <c r="AM303" s="207"/>
      <c r="AN303" s="207"/>
      <c r="AO303" s="207"/>
      <c r="AP303" s="207"/>
      <c r="AQ303" s="207"/>
      <c r="AR303" s="207"/>
      <c r="AS303" s="207"/>
    </row>
    <row r="304" spans="1:45" ht="12" customHeight="1" x14ac:dyDescent="0.25">
      <c r="A304" s="256"/>
      <c r="B304" s="204" t="str">
        <f>____IN_____!B315</f>
        <v>-</v>
      </c>
      <c r="C304" s="205" t="str">
        <f>____IN_____!C315</f>
        <v>-</v>
      </c>
      <c r="D304" s="204" t="str">
        <f>____IN_____!D315</f>
        <v>-</v>
      </c>
      <c r="E304" s="207"/>
      <c r="F304" s="207"/>
      <c r="G304" s="207"/>
      <c r="H304" s="207"/>
      <c r="I304" s="207"/>
      <c r="J304" s="207"/>
      <c r="K304" s="207"/>
      <c r="L304" s="207"/>
      <c r="M304" s="207"/>
      <c r="N304" s="207"/>
      <c r="O304" s="207"/>
      <c r="P304" s="207"/>
      <c r="Q304" s="207"/>
      <c r="R304" s="207"/>
      <c r="S304" s="207"/>
      <c r="T304" s="207"/>
      <c r="U304" s="207"/>
      <c r="V304" s="207"/>
      <c r="W304" s="207"/>
      <c r="X304" s="207"/>
      <c r="Y304" s="207"/>
      <c r="Z304" s="207"/>
      <c r="AA304" s="207"/>
      <c r="AB304" s="207"/>
      <c r="AC304" s="207"/>
      <c r="AD304" s="204" t="s">
        <v>2</v>
      </c>
      <c r="AE304" s="205">
        <v>0</v>
      </c>
      <c r="AF304" s="204">
        <v>0</v>
      </c>
      <c r="AG304" s="207"/>
      <c r="AH304" s="207"/>
      <c r="AI304" s="207"/>
      <c r="AJ304" s="207"/>
      <c r="AK304" s="207"/>
      <c r="AL304" s="207"/>
      <c r="AM304" s="207"/>
      <c r="AN304" s="207"/>
      <c r="AO304" s="207"/>
      <c r="AP304" s="207"/>
      <c r="AQ304" s="207"/>
      <c r="AR304" s="207"/>
      <c r="AS304" s="207"/>
    </row>
    <row r="305" spans="1:45" ht="12" customHeight="1" x14ac:dyDescent="0.25">
      <c r="A305" s="256"/>
      <c r="B305" s="204" t="str">
        <f>____IN_____!B316</f>
        <v>-</v>
      </c>
      <c r="C305" s="205" t="str">
        <f>____IN_____!C316</f>
        <v>-</v>
      </c>
      <c r="D305" s="204" t="str">
        <f>____IN_____!D316</f>
        <v>-</v>
      </c>
      <c r="E305" s="207"/>
      <c r="F305" s="207"/>
      <c r="G305" s="207"/>
      <c r="H305" s="207"/>
      <c r="I305" s="207"/>
      <c r="J305" s="207"/>
      <c r="K305" s="207"/>
      <c r="L305" s="207"/>
      <c r="M305" s="207"/>
      <c r="N305" s="207"/>
      <c r="O305" s="207"/>
      <c r="P305" s="207"/>
      <c r="Q305" s="207"/>
      <c r="R305" s="207"/>
      <c r="S305" s="207"/>
      <c r="T305" s="207"/>
      <c r="U305" s="207"/>
      <c r="V305" s="207"/>
      <c r="W305" s="207"/>
      <c r="X305" s="207"/>
      <c r="Y305" s="207"/>
      <c r="Z305" s="207"/>
      <c r="AA305" s="207"/>
      <c r="AB305" s="207"/>
      <c r="AC305" s="207"/>
      <c r="AD305" s="204" t="s">
        <v>2</v>
      </c>
      <c r="AE305" s="205">
        <v>0</v>
      </c>
      <c r="AF305" s="204">
        <v>0</v>
      </c>
      <c r="AG305" s="207"/>
      <c r="AH305" s="207"/>
      <c r="AI305" s="207"/>
      <c r="AJ305" s="207"/>
      <c r="AK305" s="207"/>
      <c r="AL305" s="207"/>
      <c r="AM305" s="207"/>
      <c r="AN305" s="207"/>
      <c r="AO305" s="207"/>
      <c r="AP305" s="207"/>
      <c r="AQ305" s="207"/>
      <c r="AR305" s="207"/>
      <c r="AS305" s="207"/>
    </row>
    <row r="306" spans="1:45" ht="12" customHeight="1" x14ac:dyDescent="0.25">
      <c r="A306" s="256"/>
      <c r="B306" s="204">
        <f>____IN_____!B317</f>
        <v>0</v>
      </c>
      <c r="C306" s="205">
        <f>____IN_____!C317</f>
        <v>0</v>
      </c>
      <c r="D306" s="204">
        <f>____IN_____!D317</f>
        <v>0</v>
      </c>
      <c r="E306" s="207"/>
      <c r="F306" s="207"/>
      <c r="G306" s="207"/>
      <c r="H306" s="207"/>
      <c r="I306" s="207"/>
      <c r="J306" s="207"/>
      <c r="K306" s="207"/>
      <c r="L306" s="207"/>
      <c r="M306" s="207"/>
      <c r="N306" s="207"/>
      <c r="O306" s="207"/>
      <c r="P306" s="207"/>
      <c r="Q306" s="207"/>
      <c r="R306" s="207"/>
      <c r="S306" s="207"/>
      <c r="T306" s="207"/>
      <c r="U306" s="207"/>
      <c r="V306" s="207"/>
      <c r="W306" s="207"/>
      <c r="X306" s="207"/>
      <c r="Y306" s="207"/>
      <c r="Z306" s="207"/>
      <c r="AA306" s="207"/>
      <c r="AB306" s="207"/>
      <c r="AC306" s="207"/>
      <c r="AD306" s="204">
        <v>0</v>
      </c>
      <c r="AE306" s="205">
        <v>0</v>
      </c>
      <c r="AF306" s="204">
        <v>0</v>
      </c>
      <c r="AG306" s="207"/>
      <c r="AH306" s="207"/>
      <c r="AI306" s="207"/>
      <c r="AJ306" s="207"/>
      <c r="AK306" s="207"/>
      <c r="AL306" s="207"/>
      <c r="AM306" s="207"/>
      <c r="AN306" s="207"/>
      <c r="AO306" s="207"/>
      <c r="AP306" s="207"/>
      <c r="AQ306" s="207"/>
      <c r="AR306" s="207"/>
      <c r="AS306" s="207"/>
    </row>
    <row r="307" spans="1:45" ht="12" customHeight="1" x14ac:dyDescent="0.25">
      <c r="A307" s="256"/>
      <c r="B307" s="204">
        <f>____IN_____!B318</f>
        <v>0</v>
      </c>
      <c r="C307" s="205">
        <f>____IN_____!C318</f>
        <v>0</v>
      </c>
      <c r="D307" s="204">
        <f>____IN_____!D318</f>
        <v>0</v>
      </c>
      <c r="E307" s="207"/>
      <c r="F307" s="207"/>
      <c r="G307" s="207"/>
      <c r="H307" s="207"/>
      <c r="I307" s="207"/>
      <c r="J307" s="207"/>
      <c r="K307" s="207"/>
      <c r="L307" s="207"/>
      <c r="M307" s="207"/>
      <c r="N307" s="207"/>
      <c r="O307" s="207"/>
      <c r="P307" s="207"/>
      <c r="Q307" s="207"/>
      <c r="R307" s="207"/>
      <c r="S307" s="207"/>
      <c r="T307" s="207"/>
      <c r="U307" s="207"/>
      <c r="V307" s="207"/>
      <c r="W307" s="207"/>
      <c r="X307" s="207"/>
      <c r="Y307" s="207"/>
      <c r="Z307" s="207"/>
      <c r="AA307" s="207"/>
      <c r="AB307" s="207"/>
      <c r="AC307" s="207"/>
      <c r="AD307" s="204">
        <v>0</v>
      </c>
      <c r="AE307" s="205">
        <v>0</v>
      </c>
      <c r="AF307" s="204">
        <v>0</v>
      </c>
      <c r="AG307" s="207"/>
      <c r="AH307" s="207"/>
      <c r="AI307" s="207"/>
      <c r="AJ307" s="207"/>
      <c r="AK307" s="207"/>
      <c r="AL307" s="207"/>
      <c r="AM307" s="207"/>
      <c r="AN307" s="207"/>
      <c r="AO307" s="207"/>
      <c r="AP307" s="207"/>
      <c r="AQ307" s="207"/>
      <c r="AR307" s="207"/>
      <c r="AS307" s="207"/>
    </row>
    <row r="308" spans="1:45" ht="12" customHeight="1" x14ac:dyDescent="0.25">
      <c r="A308" s="256"/>
      <c r="B308" s="204">
        <f>____IN_____!B319</f>
        <v>0</v>
      </c>
      <c r="C308" s="205">
        <f>____IN_____!C319</f>
        <v>0</v>
      </c>
      <c r="D308" s="204">
        <f>____IN_____!D319</f>
        <v>0</v>
      </c>
      <c r="E308" s="207"/>
      <c r="F308" s="207"/>
      <c r="G308" s="207"/>
      <c r="H308" s="207"/>
      <c r="I308" s="207"/>
      <c r="J308" s="207"/>
      <c r="K308" s="207"/>
      <c r="L308" s="207"/>
      <c r="M308" s="207"/>
      <c r="N308" s="207"/>
      <c r="O308" s="207"/>
      <c r="P308" s="207"/>
      <c r="Q308" s="207"/>
      <c r="R308" s="207"/>
      <c r="S308" s="207"/>
      <c r="T308" s="207"/>
      <c r="U308" s="207"/>
      <c r="V308" s="207"/>
      <c r="W308" s="207"/>
      <c r="X308" s="207"/>
      <c r="Y308" s="207"/>
      <c r="Z308" s="207"/>
      <c r="AA308" s="207"/>
      <c r="AB308" s="207"/>
      <c r="AC308" s="207"/>
      <c r="AD308" s="204">
        <v>0</v>
      </c>
      <c r="AE308" s="205" t="s">
        <v>2</v>
      </c>
      <c r="AF308" s="204" t="s">
        <v>2</v>
      </c>
      <c r="AG308" s="207"/>
      <c r="AH308" s="207"/>
      <c r="AI308" s="207"/>
      <c r="AJ308" s="207"/>
      <c r="AK308" s="207"/>
      <c r="AL308" s="207"/>
      <c r="AM308" s="207"/>
      <c r="AN308" s="207"/>
      <c r="AO308" s="207"/>
      <c r="AP308" s="207"/>
      <c r="AQ308" s="207"/>
      <c r="AR308" s="207"/>
      <c r="AS308" s="207"/>
    </row>
    <row r="309" spans="1:45" ht="12" customHeight="1" x14ac:dyDescent="0.25">
      <c r="A309" s="256"/>
      <c r="B309" s="204">
        <f>____IN_____!B320</f>
        <v>0</v>
      </c>
      <c r="C309" s="205">
        <f>____IN_____!C320</f>
        <v>0</v>
      </c>
      <c r="D309" s="204">
        <f>____IN_____!D320</f>
        <v>0</v>
      </c>
      <c r="E309" s="207"/>
      <c r="F309" s="207"/>
      <c r="G309" s="207"/>
      <c r="H309" s="207"/>
      <c r="I309" s="207"/>
      <c r="J309" s="207"/>
      <c r="K309" s="207"/>
      <c r="L309" s="207"/>
      <c r="M309" s="207"/>
      <c r="N309" s="207"/>
      <c r="O309" s="207"/>
      <c r="P309" s="207"/>
      <c r="Q309" s="207"/>
      <c r="R309" s="207"/>
      <c r="S309" s="207"/>
      <c r="T309" s="207"/>
      <c r="U309" s="207"/>
      <c r="V309" s="207"/>
      <c r="W309" s="207"/>
      <c r="X309" s="207"/>
      <c r="Y309" s="207"/>
      <c r="Z309" s="207"/>
      <c r="AA309" s="207"/>
      <c r="AB309" s="207"/>
      <c r="AC309" s="207"/>
      <c r="AD309" s="204">
        <v>0</v>
      </c>
      <c r="AE309" s="205" t="s">
        <v>2</v>
      </c>
      <c r="AF309" s="204" t="s">
        <v>2</v>
      </c>
      <c r="AG309" s="207"/>
      <c r="AH309" s="207"/>
      <c r="AI309" s="207"/>
      <c r="AJ309" s="207"/>
      <c r="AK309" s="207"/>
      <c r="AL309" s="207"/>
      <c r="AM309" s="207"/>
      <c r="AN309" s="207"/>
      <c r="AO309" s="207"/>
      <c r="AP309" s="207"/>
      <c r="AQ309" s="207"/>
      <c r="AR309" s="207"/>
      <c r="AS309" s="207"/>
    </row>
    <row r="310" spans="1:45" ht="12" customHeight="1" x14ac:dyDescent="0.25">
      <c r="A310" s="256"/>
      <c r="B310" s="204">
        <f>____IN_____!B321</f>
        <v>0</v>
      </c>
      <c r="C310" s="205">
        <f>____IN_____!C321</f>
        <v>0</v>
      </c>
      <c r="D310" s="204">
        <f>____IN_____!D321</f>
        <v>0</v>
      </c>
      <c r="E310" s="207"/>
      <c r="F310" s="207"/>
      <c r="G310" s="207"/>
      <c r="H310" s="207"/>
      <c r="I310" s="207"/>
      <c r="J310" s="207"/>
      <c r="K310" s="207"/>
      <c r="L310" s="207"/>
      <c r="M310" s="207"/>
      <c r="N310" s="207"/>
      <c r="O310" s="207"/>
      <c r="P310" s="207"/>
      <c r="Q310" s="207"/>
      <c r="R310" s="207"/>
      <c r="S310" s="207"/>
      <c r="T310" s="207"/>
      <c r="U310" s="207"/>
      <c r="V310" s="207"/>
      <c r="W310" s="207"/>
      <c r="X310" s="207"/>
      <c r="Y310" s="207"/>
      <c r="Z310" s="207"/>
      <c r="AA310" s="207"/>
      <c r="AB310" s="207"/>
      <c r="AC310" s="207"/>
      <c r="AD310" s="204">
        <v>0</v>
      </c>
      <c r="AE310" s="205">
        <v>0</v>
      </c>
      <c r="AF310" s="204">
        <v>0</v>
      </c>
      <c r="AG310" s="207"/>
      <c r="AH310" s="207"/>
      <c r="AI310" s="207"/>
      <c r="AJ310" s="207"/>
      <c r="AK310" s="207"/>
      <c r="AL310" s="207"/>
      <c r="AM310" s="207"/>
      <c r="AN310" s="207"/>
      <c r="AO310" s="207"/>
      <c r="AP310" s="207"/>
      <c r="AQ310" s="207"/>
      <c r="AR310" s="207"/>
      <c r="AS310" s="207"/>
    </row>
    <row r="311" spans="1:45" ht="12" customHeight="1" x14ac:dyDescent="0.25">
      <c r="A311" s="256"/>
      <c r="B311" s="204" t="str">
        <f>____IN_____!B322</f>
        <v>-</v>
      </c>
      <c r="C311" s="205" t="str">
        <f>____IN_____!C322</f>
        <v>-</v>
      </c>
      <c r="D311" s="204" t="str">
        <f>____IN_____!D322</f>
        <v>-</v>
      </c>
      <c r="E311" s="207"/>
      <c r="F311" s="207"/>
      <c r="G311" s="207"/>
      <c r="H311" s="207"/>
      <c r="I311" s="207"/>
      <c r="J311" s="207"/>
      <c r="K311" s="207"/>
      <c r="L311" s="207"/>
      <c r="M311" s="207"/>
      <c r="N311" s="207"/>
      <c r="O311" s="207"/>
      <c r="P311" s="207"/>
      <c r="Q311" s="207"/>
      <c r="R311" s="207"/>
      <c r="S311" s="207"/>
      <c r="T311" s="207"/>
      <c r="U311" s="207"/>
      <c r="V311" s="207"/>
      <c r="W311" s="207"/>
      <c r="X311" s="207"/>
      <c r="Y311" s="207"/>
      <c r="Z311" s="207"/>
      <c r="AA311" s="207"/>
      <c r="AB311" s="207"/>
      <c r="AC311" s="207"/>
      <c r="AD311" s="204" t="s">
        <v>2</v>
      </c>
      <c r="AE311" s="205">
        <v>0</v>
      </c>
      <c r="AF311" s="204">
        <v>0</v>
      </c>
      <c r="AG311" s="207"/>
      <c r="AH311" s="207"/>
      <c r="AI311" s="207"/>
      <c r="AJ311" s="207"/>
      <c r="AK311" s="207"/>
      <c r="AL311" s="207"/>
      <c r="AM311" s="207"/>
      <c r="AN311" s="207"/>
      <c r="AO311" s="207"/>
      <c r="AP311" s="207"/>
      <c r="AQ311" s="207"/>
      <c r="AR311" s="207"/>
      <c r="AS311" s="207"/>
    </row>
    <row r="312" spans="1:45" ht="12" customHeight="1" x14ac:dyDescent="0.25">
      <c r="A312" s="256"/>
      <c r="B312" s="204">
        <f>____IN_____!B323</f>
        <v>0</v>
      </c>
      <c r="C312" s="205">
        <f>____IN_____!C323</f>
        <v>0</v>
      </c>
      <c r="D312" s="204">
        <f>____IN_____!D323</f>
        <v>0</v>
      </c>
      <c r="E312" s="207"/>
      <c r="F312" s="207"/>
      <c r="G312" s="207"/>
      <c r="H312" s="207"/>
      <c r="I312" s="207"/>
      <c r="J312" s="207"/>
      <c r="K312" s="207"/>
      <c r="L312" s="207"/>
      <c r="M312" s="207"/>
      <c r="N312" s="207"/>
      <c r="O312" s="207"/>
      <c r="P312" s="207"/>
      <c r="Q312" s="207"/>
      <c r="R312" s="207"/>
      <c r="S312" s="207"/>
      <c r="T312" s="207"/>
      <c r="U312" s="207"/>
      <c r="V312" s="207"/>
      <c r="W312" s="207"/>
      <c r="X312" s="207"/>
      <c r="Y312" s="207"/>
      <c r="Z312" s="207"/>
      <c r="AA312" s="207"/>
      <c r="AB312" s="207"/>
      <c r="AC312" s="207"/>
      <c r="AD312" s="204">
        <v>0</v>
      </c>
      <c r="AE312" s="205">
        <v>0</v>
      </c>
      <c r="AF312" s="204">
        <v>0</v>
      </c>
      <c r="AG312" s="207"/>
      <c r="AH312" s="207"/>
      <c r="AI312" s="207"/>
      <c r="AJ312" s="207"/>
      <c r="AK312" s="207"/>
      <c r="AL312" s="207"/>
      <c r="AM312" s="207"/>
      <c r="AN312" s="207"/>
      <c r="AO312" s="207"/>
      <c r="AP312" s="207"/>
      <c r="AQ312" s="207"/>
      <c r="AR312" s="207"/>
      <c r="AS312" s="207"/>
    </row>
    <row r="313" spans="1:45" ht="12" customHeight="1" x14ac:dyDescent="0.25">
      <c r="A313" s="256"/>
      <c r="B313" s="204">
        <f>____IN_____!B324</f>
        <v>0</v>
      </c>
      <c r="C313" s="205">
        <f>____IN_____!C324</f>
        <v>0</v>
      </c>
      <c r="D313" s="204">
        <f>____IN_____!D324</f>
        <v>0</v>
      </c>
      <c r="E313" s="207"/>
      <c r="F313" s="207"/>
      <c r="G313" s="207"/>
      <c r="H313" s="207"/>
      <c r="I313" s="207"/>
      <c r="J313" s="207"/>
      <c r="K313" s="207"/>
      <c r="L313" s="207"/>
      <c r="M313" s="207"/>
      <c r="N313" s="207"/>
      <c r="O313" s="207"/>
      <c r="P313" s="207"/>
      <c r="Q313" s="207"/>
      <c r="R313" s="207"/>
      <c r="S313" s="207"/>
      <c r="T313" s="207"/>
      <c r="U313" s="207"/>
      <c r="V313" s="207"/>
      <c r="W313" s="207"/>
      <c r="X313" s="207"/>
      <c r="Y313" s="207"/>
      <c r="Z313" s="207"/>
      <c r="AA313" s="207"/>
      <c r="AB313" s="207"/>
      <c r="AC313" s="207"/>
      <c r="AD313" s="204">
        <v>0</v>
      </c>
      <c r="AE313" s="205">
        <v>0</v>
      </c>
      <c r="AF313" s="204">
        <v>0</v>
      </c>
      <c r="AG313" s="207"/>
      <c r="AH313" s="207"/>
      <c r="AI313" s="207"/>
      <c r="AJ313" s="207"/>
      <c r="AK313" s="207"/>
      <c r="AL313" s="207"/>
      <c r="AM313" s="207"/>
      <c r="AN313" s="207"/>
      <c r="AO313" s="207"/>
      <c r="AP313" s="207"/>
      <c r="AQ313" s="207"/>
      <c r="AR313" s="207"/>
      <c r="AS313" s="207"/>
    </row>
    <row r="314" spans="1:45" ht="12" customHeight="1" x14ac:dyDescent="0.25">
      <c r="A314" s="256"/>
      <c r="B314" s="204">
        <f>____IN_____!B325</f>
        <v>0</v>
      </c>
      <c r="C314" s="205">
        <f>____IN_____!C325</f>
        <v>0</v>
      </c>
      <c r="D314" s="204">
        <f>____IN_____!D325</f>
        <v>0</v>
      </c>
      <c r="E314" s="207"/>
      <c r="F314" s="207"/>
      <c r="G314" s="207"/>
      <c r="H314" s="207"/>
      <c r="I314" s="207"/>
      <c r="J314" s="207"/>
      <c r="K314" s="207"/>
      <c r="L314" s="207"/>
      <c r="M314" s="207"/>
      <c r="N314" s="207"/>
      <c r="O314" s="207"/>
      <c r="P314" s="207"/>
      <c r="Q314" s="207"/>
      <c r="R314" s="207"/>
      <c r="S314" s="207"/>
      <c r="T314" s="207"/>
      <c r="U314" s="207"/>
      <c r="V314" s="207"/>
      <c r="W314" s="207"/>
      <c r="X314" s="207"/>
      <c r="Y314" s="207"/>
      <c r="Z314" s="207"/>
      <c r="AA314" s="207"/>
      <c r="AB314" s="207"/>
      <c r="AC314" s="207"/>
      <c r="AD314" s="204">
        <v>0</v>
      </c>
      <c r="AE314" s="205">
        <v>0</v>
      </c>
      <c r="AF314" s="204">
        <v>0</v>
      </c>
      <c r="AG314" s="207"/>
      <c r="AH314" s="207"/>
      <c r="AI314" s="207"/>
      <c r="AJ314" s="207"/>
      <c r="AK314" s="207"/>
      <c r="AL314" s="207"/>
      <c r="AM314" s="207"/>
      <c r="AN314" s="207"/>
      <c r="AO314" s="207"/>
      <c r="AP314" s="207"/>
      <c r="AQ314" s="207"/>
      <c r="AR314" s="207"/>
      <c r="AS314" s="207"/>
    </row>
    <row r="315" spans="1:45" ht="12" customHeight="1" x14ac:dyDescent="0.25">
      <c r="A315" s="256"/>
      <c r="B315" s="204">
        <f>____IN_____!B326</f>
        <v>0</v>
      </c>
      <c r="C315" s="205">
        <f>____IN_____!C326</f>
        <v>0</v>
      </c>
      <c r="D315" s="204">
        <f>____IN_____!D326</f>
        <v>0</v>
      </c>
      <c r="E315" s="207"/>
      <c r="F315" s="207"/>
      <c r="G315" s="207"/>
      <c r="H315" s="207"/>
      <c r="I315" s="207"/>
      <c r="J315" s="207"/>
      <c r="K315" s="207"/>
      <c r="L315" s="207"/>
      <c r="M315" s="207"/>
      <c r="N315" s="207"/>
      <c r="O315" s="207"/>
      <c r="P315" s="207"/>
      <c r="Q315" s="207"/>
      <c r="R315" s="207"/>
      <c r="S315" s="207"/>
      <c r="T315" s="207"/>
      <c r="U315" s="207"/>
      <c r="V315" s="207"/>
      <c r="W315" s="207"/>
      <c r="X315" s="207"/>
      <c r="Y315" s="207"/>
      <c r="Z315" s="207"/>
      <c r="AA315" s="207"/>
      <c r="AB315" s="207"/>
      <c r="AC315" s="207"/>
      <c r="AD315" s="204">
        <v>0</v>
      </c>
      <c r="AE315" s="205" t="s">
        <v>2</v>
      </c>
      <c r="AF315" s="204" t="s">
        <v>2</v>
      </c>
      <c r="AG315" s="207"/>
      <c r="AH315" s="207"/>
      <c r="AI315" s="207"/>
      <c r="AJ315" s="207"/>
      <c r="AK315" s="207"/>
      <c r="AL315" s="207"/>
      <c r="AM315" s="207"/>
      <c r="AN315" s="207"/>
      <c r="AO315" s="207"/>
      <c r="AP315" s="207"/>
      <c r="AQ315" s="207"/>
      <c r="AR315" s="207"/>
      <c r="AS315" s="207"/>
    </row>
    <row r="316" spans="1:45" ht="12" customHeight="1" x14ac:dyDescent="0.25">
      <c r="A316" s="256"/>
      <c r="B316" s="204">
        <f>____IN_____!B327</f>
        <v>0</v>
      </c>
      <c r="C316" s="205">
        <f>____IN_____!C327</f>
        <v>0</v>
      </c>
      <c r="D316" s="204">
        <f>____IN_____!D327</f>
        <v>0</v>
      </c>
      <c r="E316" s="207"/>
      <c r="F316" s="207"/>
      <c r="G316" s="207"/>
      <c r="H316" s="207"/>
      <c r="I316" s="207"/>
      <c r="J316" s="207"/>
      <c r="K316" s="207"/>
      <c r="L316" s="207"/>
      <c r="M316" s="207"/>
      <c r="N316" s="207"/>
      <c r="O316" s="207"/>
      <c r="P316" s="207"/>
      <c r="Q316" s="207"/>
      <c r="R316" s="207"/>
      <c r="S316" s="207"/>
      <c r="T316" s="207"/>
      <c r="U316" s="207"/>
      <c r="V316" s="207"/>
      <c r="W316" s="207"/>
      <c r="X316" s="207"/>
      <c r="Y316" s="207"/>
      <c r="Z316" s="207"/>
      <c r="AA316" s="207"/>
      <c r="AB316" s="207"/>
      <c r="AC316" s="207"/>
      <c r="AD316" s="204">
        <v>0</v>
      </c>
      <c r="AE316" s="205">
        <v>0</v>
      </c>
      <c r="AF316" s="204">
        <v>0</v>
      </c>
      <c r="AG316" s="207"/>
      <c r="AH316" s="207"/>
      <c r="AI316" s="207"/>
      <c r="AJ316" s="207"/>
      <c r="AK316" s="207"/>
      <c r="AL316" s="207"/>
      <c r="AM316" s="207"/>
      <c r="AN316" s="207"/>
      <c r="AO316" s="207"/>
      <c r="AP316" s="207"/>
      <c r="AQ316" s="207"/>
      <c r="AR316" s="207"/>
      <c r="AS316" s="207"/>
    </row>
    <row r="317" spans="1:45" ht="12" customHeight="1" x14ac:dyDescent="0.25">
      <c r="A317" s="256"/>
      <c r="B317" s="204">
        <f>____IN_____!B328</f>
        <v>0</v>
      </c>
      <c r="C317" s="205">
        <f>____IN_____!C328</f>
        <v>0</v>
      </c>
      <c r="D317" s="204">
        <f>____IN_____!D328</f>
        <v>0</v>
      </c>
      <c r="E317" s="207"/>
      <c r="F317" s="207"/>
      <c r="G317" s="207"/>
      <c r="H317" s="207"/>
      <c r="I317" s="207"/>
      <c r="J317" s="207"/>
      <c r="K317" s="207"/>
      <c r="L317" s="207"/>
      <c r="M317" s="207"/>
      <c r="N317" s="207"/>
      <c r="O317" s="207"/>
      <c r="P317" s="207"/>
      <c r="Q317" s="207"/>
      <c r="R317" s="207"/>
      <c r="S317" s="207"/>
      <c r="T317" s="207"/>
      <c r="U317" s="207"/>
      <c r="V317" s="207"/>
      <c r="W317" s="207"/>
      <c r="X317" s="207"/>
      <c r="Y317" s="207"/>
      <c r="Z317" s="207"/>
      <c r="AA317" s="207"/>
      <c r="AB317" s="207"/>
      <c r="AC317" s="207"/>
      <c r="AD317" s="204">
        <v>0</v>
      </c>
      <c r="AE317" s="205">
        <v>0</v>
      </c>
      <c r="AF317" s="204">
        <v>0</v>
      </c>
      <c r="AG317" s="207"/>
      <c r="AH317" s="207"/>
      <c r="AI317" s="207"/>
      <c r="AJ317" s="207"/>
      <c r="AK317" s="207"/>
      <c r="AL317" s="207"/>
      <c r="AM317" s="207"/>
      <c r="AN317" s="207"/>
      <c r="AO317" s="207"/>
      <c r="AP317" s="207"/>
      <c r="AQ317" s="207"/>
      <c r="AR317" s="207"/>
      <c r="AS317" s="207"/>
    </row>
    <row r="318" spans="1:45" ht="12" customHeight="1" x14ac:dyDescent="0.25">
      <c r="A318" s="256"/>
      <c r="B318" s="204">
        <f>____IN_____!B329</f>
        <v>0</v>
      </c>
      <c r="C318" s="205">
        <f>____IN_____!C329</f>
        <v>0</v>
      </c>
      <c r="D318" s="204">
        <f>____IN_____!D329</f>
        <v>0</v>
      </c>
      <c r="E318" s="207"/>
      <c r="F318" s="207"/>
      <c r="G318" s="207"/>
      <c r="H318" s="207"/>
      <c r="I318" s="207"/>
      <c r="J318" s="207"/>
      <c r="K318" s="207"/>
      <c r="L318" s="207"/>
      <c r="M318" s="207"/>
      <c r="N318" s="207"/>
      <c r="O318" s="207"/>
      <c r="P318" s="207"/>
      <c r="Q318" s="207"/>
      <c r="R318" s="207"/>
      <c r="S318" s="207"/>
      <c r="T318" s="207"/>
      <c r="U318" s="207"/>
      <c r="V318" s="207"/>
      <c r="W318" s="207"/>
      <c r="X318" s="207"/>
      <c r="Y318" s="207"/>
      <c r="Z318" s="207"/>
      <c r="AA318" s="207"/>
      <c r="AB318" s="207"/>
      <c r="AC318" s="207"/>
      <c r="AD318" s="204">
        <v>0</v>
      </c>
      <c r="AE318" s="205">
        <v>0</v>
      </c>
      <c r="AF318" s="204">
        <v>0</v>
      </c>
      <c r="AG318" s="207"/>
      <c r="AH318" s="207"/>
      <c r="AI318" s="207"/>
      <c r="AJ318" s="207"/>
      <c r="AK318" s="207"/>
      <c r="AL318" s="207"/>
      <c r="AM318" s="207"/>
      <c r="AN318" s="207"/>
      <c r="AO318" s="207"/>
      <c r="AP318" s="207"/>
      <c r="AQ318" s="207"/>
      <c r="AR318" s="207"/>
      <c r="AS318" s="207"/>
    </row>
    <row r="319" spans="1:45" ht="12" customHeight="1" x14ac:dyDescent="0.25">
      <c r="A319" s="256"/>
      <c r="B319" s="204">
        <f>____IN_____!B330</f>
        <v>0</v>
      </c>
      <c r="C319" s="205">
        <f>____IN_____!C330</f>
        <v>0</v>
      </c>
      <c r="D319" s="204">
        <f>____IN_____!D330</f>
        <v>0</v>
      </c>
      <c r="E319" s="207"/>
      <c r="F319" s="207"/>
      <c r="G319" s="207"/>
      <c r="H319" s="207"/>
      <c r="I319" s="207"/>
      <c r="J319" s="207"/>
      <c r="K319" s="207"/>
      <c r="L319" s="207"/>
      <c r="M319" s="207"/>
      <c r="N319" s="207"/>
      <c r="O319" s="207"/>
      <c r="P319" s="207"/>
      <c r="Q319" s="207"/>
      <c r="R319" s="207"/>
      <c r="S319" s="207"/>
      <c r="T319" s="207"/>
      <c r="U319" s="207"/>
      <c r="V319" s="207"/>
      <c r="W319" s="207"/>
      <c r="X319" s="207"/>
      <c r="Y319" s="207"/>
      <c r="Z319" s="207"/>
      <c r="AA319" s="207"/>
      <c r="AB319" s="207"/>
      <c r="AC319" s="207"/>
      <c r="AD319" s="204">
        <v>0</v>
      </c>
      <c r="AE319" s="205">
        <v>0</v>
      </c>
      <c r="AF319" s="204">
        <v>0</v>
      </c>
      <c r="AG319" s="207"/>
      <c r="AH319" s="207"/>
      <c r="AI319" s="207"/>
      <c r="AJ319" s="207"/>
      <c r="AK319" s="207"/>
      <c r="AL319" s="207"/>
      <c r="AM319" s="207"/>
      <c r="AN319" s="207"/>
      <c r="AO319" s="207"/>
      <c r="AP319" s="207"/>
      <c r="AQ319" s="207"/>
      <c r="AR319" s="207"/>
      <c r="AS319" s="207"/>
    </row>
    <row r="320" spans="1:45" ht="12" customHeight="1" x14ac:dyDescent="0.25">
      <c r="A320" s="256"/>
      <c r="B320" s="204">
        <f>____IN_____!B331</f>
        <v>0</v>
      </c>
      <c r="C320" s="205">
        <f>____IN_____!C331</f>
        <v>0</v>
      </c>
      <c r="D320" s="204">
        <f>____IN_____!D331</f>
        <v>0</v>
      </c>
      <c r="E320" s="207"/>
      <c r="F320" s="207"/>
      <c r="G320" s="207"/>
      <c r="H320" s="207"/>
      <c r="I320" s="207"/>
      <c r="J320" s="207"/>
      <c r="K320" s="207"/>
      <c r="L320" s="207"/>
      <c r="M320" s="207"/>
      <c r="N320" s="207"/>
      <c r="O320" s="207"/>
      <c r="P320" s="207"/>
      <c r="Q320" s="207"/>
      <c r="R320" s="207"/>
      <c r="S320" s="207"/>
      <c r="T320" s="207"/>
      <c r="U320" s="207"/>
      <c r="V320" s="207"/>
      <c r="W320" s="207"/>
      <c r="X320" s="207"/>
      <c r="Y320" s="207"/>
      <c r="Z320" s="207"/>
      <c r="AA320" s="207"/>
      <c r="AB320" s="207"/>
      <c r="AC320" s="207"/>
      <c r="AD320" s="204">
        <v>0</v>
      </c>
      <c r="AE320" s="205">
        <v>0</v>
      </c>
      <c r="AF320" s="204">
        <v>0</v>
      </c>
      <c r="AG320" s="207"/>
      <c r="AH320" s="207"/>
      <c r="AI320" s="207"/>
      <c r="AJ320" s="207"/>
      <c r="AK320" s="207"/>
      <c r="AL320" s="207"/>
      <c r="AM320" s="207"/>
      <c r="AN320" s="207"/>
      <c r="AO320" s="207"/>
      <c r="AP320" s="207"/>
      <c r="AQ320" s="207"/>
      <c r="AR320" s="207"/>
      <c r="AS320" s="207"/>
    </row>
    <row r="321" spans="1:45" ht="12" customHeight="1" x14ac:dyDescent="0.25">
      <c r="A321" s="256"/>
      <c r="B321" s="204">
        <f>____IN_____!B332</f>
        <v>0</v>
      </c>
      <c r="C321" s="205">
        <f>____IN_____!C332</f>
        <v>0</v>
      </c>
      <c r="D321" s="204">
        <f>____IN_____!D332</f>
        <v>0</v>
      </c>
      <c r="E321" s="207"/>
      <c r="F321" s="207"/>
      <c r="G321" s="207"/>
      <c r="H321" s="207"/>
      <c r="I321" s="207"/>
      <c r="J321" s="207"/>
      <c r="K321" s="207"/>
      <c r="L321" s="207"/>
      <c r="M321" s="207"/>
      <c r="N321" s="207"/>
      <c r="O321" s="207"/>
      <c r="P321" s="207"/>
      <c r="Q321" s="207"/>
      <c r="R321" s="207"/>
      <c r="S321" s="207"/>
      <c r="T321" s="207"/>
      <c r="U321" s="207"/>
      <c r="V321" s="207"/>
      <c r="W321" s="207"/>
      <c r="X321" s="207"/>
      <c r="Y321" s="207"/>
      <c r="Z321" s="207"/>
      <c r="AA321" s="207"/>
      <c r="AB321" s="207"/>
      <c r="AC321" s="207"/>
      <c r="AD321" s="204">
        <v>0</v>
      </c>
      <c r="AE321" s="205">
        <v>0</v>
      </c>
      <c r="AF321" s="204">
        <v>0</v>
      </c>
      <c r="AG321" s="207"/>
      <c r="AH321" s="207"/>
      <c r="AI321" s="207"/>
      <c r="AJ321" s="207"/>
      <c r="AK321" s="207"/>
      <c r="AL321" s="207"/>
      <c r="AM321" s="207"/>
      <c r="AN321" s="207"/>
      <c r="AO321" s="207"/>
      <c r="AP321" s="207"/>
      <c r="AQ321" s="207"/>
      <c r="AR321" s="207"/>
      <c r="AS321" s="207"/>
    </row>
    <row r="322" spans="1:45" ht="12" customHeight="1" x14ac:dyDescent="0.25">
      <c r="A322" s="256"/>
      <c r="B322" s="204">
        <f>____IN_____!B333</f>
        <v>0</v>
      </c>
      <c r="C322" s="205">
        <f>____IN_____!C333</f>
        <v>0</v>
      </c>
      <c r="D322" s="204">
        <f>____IN_____!D333</f>
        <v>0</v>
      </c>
      <c r="E322" s="207"/>
      <c r="F322" s="207"/>
      <c r="G322" s="207"/>
      <c r="H322" s="207"/>
      <c r="I322" s="207"/>
      <c r="J322" s="207"/>
      <c r="K322" s="207"/>
      <c r="L322" s="207"/>
      <c r="M322" s="207"/>
      <c r="N322" s="207"/>
      <c r="O322" s="207"/>
      <c r="P322" s="207"/>
      <c r="Q322" s="207"/>
      <c r="R322" s="207"/>
      <c r="S322" s="207"/>
      <c r="T322" s="207"/>
      <c r="U322" s="207"/>
      <c r="V322" s="207"/>
      <c r="W322" s="207"/>
      <c r="X322" s="207"/>
      <c r="Y322" s="207"/>
      <c r="Z322" s="207"/>
      <c r="AA322" s="207"/>
      <c r="AB322" s="207"/>
      <c r="AC322" s="207"/>
      <c r="AD322" s="204">
        <v>0</v>
      </c>
      <c r="AE322" s="205">
        <v>0</v>
      </c>
      <c r="AF322" s="204">
        <v>0</v>
      </c>
      <c r="AG322" s="207"/>
      <c r="AH322" s="207"/>
      <c r="AI322" s="207"/>
      <c r="AJ322" s="207"/>
      <c r="AK322" s="207"/>
      <c r="AL322" s="207"/>
      <c r="AM322" s="207"/>
      <c r="AN322" s="207"/>
      <c r="AO322" s="207"/>
      <c r="AP322" s="207"/>
      <c r="AQ322" s="207"/>
      <c r="AR322" s="207"/>
      <c r="AS322" s="207"/>
    </row>
    <row r="323" spans="1:45" ht="12" customHeight="1" x14ac:dyDescent="0.25">
      <c r="A323" s="256"/>
      <c r="B323" s="204">
        <f>____IN_____!B334</f>
        <v>0</v>
      </c>
      <c r="C323" s="205">
        <f>____IN_____!C334</f>
        <v>0</v>
      </c>
      <c r="D323" s="204">
        <f>____IN_____!D334</f>
        <v>0</v>
      </c>
      <c r="E323" s="207"/>
      <c r="F323" s="207"/>
      <c r="G323" s="207"/>
      <c r="H323" s="207"/>
      <c r="I323" s="207"/>
      <c r="J323" s="207"/>
      <c r="K323" s="207"/>
      <c r="L323" s="207"/>
      <c r="M323" s="207"/>
      <c r="N323" s="207"/>
      <c r="O323" s="207"/>
      <c r="P323" s="207"/>
      <c r="Q323" s="207"/>
      <c r="R323" s="207"/>
      <c r="S323" s="207"/>
      <c r="T323" s="207"/>
      <c r="U323" s="207"/>
      <c r="V323" s="207"/>
      <c r="W323" s="207"/>
      <c r="X323" s="207"/>
      <c r="Y323" s="207"/>
      <c r="Z323" s="207"/>
      <c r="AA323" s="207"/>
      <c r="AB323" s="207"/>
      <c r="AC323" s="207"/>
      <c r="AD323" s="204">
        <v>0</v>
      </c>
      <c r="AE323" s="205">
        <v>0</v>
      </c>
      <c r="AF323" s="204">
        <v>0</v>
      </c>
      <c r="AG323" s="207"/>
      <c r="AH323" s="207"/>
      <c r="AI323" s="207"/>
      <c r="AJ323" s="207"/>
      <c r="AK323" s="207"/>
      <c r="AL323" s="207"/>
      <c r="AM323" s="207"/>
      <c r="AN323" s="207"/>
      <c r="AO323" s="207"/>
      <c r="AP323" s="207"/>
      <c r="AQ323" s="207"/>
      <c r="AR323" s="207"/>
      <c r="AS323" s="207"/>
    </row>
    <row r="324" spans="1:45" ht="12" customHeight="1" x14ac:dyDescent="0.25">
      <c r="A324" s="256"/>
      <c r="B324" s="204">
        <f>____IN_____!B335</f>
        <v>0</v>
      </c>
      <c r="C324" s="205">
        <f>____IN_____!C335</f>
        <v>0</v>
      </c>
      <c r="D324" s="204">
        <f>____IN_____!D335</f>
        <v>0</v>
      </c>
      <c r="E324" s="207"/>
      <c r="F324" s="207"/>
      <c r="G324" s="207"/>
      <c r="H324" s="207"/>
      <c r="I324" s="207"/>
      <c r="J324" s="207"/>
      <c r="K324" s="207"/>
      <c r="L324" s="207"/>
      <c r="M324" s="207"/>
      <c r="N324" s="207"/>
      <c r="O324" s="207"/>
      <c r="P324" s="207"/>
      <c r="Q324" s="207"/>
      <c r="R324" s="207"/>
      <c r="S324" s="207"/>
      <c r="T324" s="207"/>
      <c r="U324" s="207"/>
      <c r="V324" s="207"/>
      <c r="W324" s="207"/>
      <c r="X324" s="207"/>
      <c r="Y324" s="207"/>
      <c r="Z324" s="207"/>
      <c r="AA324" s="207"/>
      <c r="AB324" s="207"/>
      <c r="AC324" s="207"/>
      <c r="AD324" s="204">
        <v>0</v>
      </c>
      <c r="AE324" s="205">
        <v>0</v>
      </c>
      <c r="AF324" s="204">
        <v>0</v>
      </c>
      <c r="AG324" s="207"/>
      <c r="AH324" s="207"/>
      <c r="AI324" s="207"/>
      <c r="AJ324" s="207"/>
      <c r="AK324" s="207"/>
      <c r="AL324" s="207"/>
      <c r="AM324" s="207"/>
      <c r="AN324" s="207"/>
      <c r="AO324" s="207"/>
      <c r="AP324" s="207"/>
      <c r="AQ324" s="207"/>
      <c r="AR324" s="207"/>
      <c r="AS324" s="207"/>
    </row>
    <row r="325" spans="1:45" ht="12" customHeight="1" x14ac:dyDescent="0.25">
      <c r="A325" s="256"/>
      <c r="B325" s="204">
        <f>____IN_____!B336</f>
        <v>0</v>
      </c>
      <c r="C325" s="205">
        <f>____IN_____!C336</f>
        <v>0</v>
      </c>
      <c r="D325" s="204">
        <f>____IN_____!D336</f>
        <v>0</v>
      </c>
      <c r="E325" s="207"/>
      <c r="F325" s="207"/>
      <c r="G325" s="207"/>
      <c r="H325" s="207"/>
      <c r="I325" s="207"/>
      <c r="J325" s="207"/>
      <c r="K325" s="207"/>
      <c r="L325" s="207"/>
      <c r="M325" s="207"/>
      <c r="N325" s="207"/>
      <c r="O325" s="207"/>
      <c r="P325" s="207"/>
      <c r="Q325" s="207"/>
      <c r="R325" s="207"/>
      <c r="S325" s="207"/>
      <c r="T325" s="207"/>
      <c r="U325" s="207"/>
      <c r="V325" s="207"/>
      <c r="W325" s="207"/>
      <c r="X325" s="207"/>
      <c r="Y325" s="207"/>
      <c r="Z325" s="207"/>
      <c r="AA325" s="207"/>
      <c r="AB325" s="207"/>
      <c r="AC325" s="207"/>
      <c r="AD325" s="204">
        <v>0</v>
      </c>
      <c r="AE325" s="205">
        <v>0</v>
      </c>
      <c r="AF325" s="204">
        <v>0</v>
      </c>
      <c r="AG325" s="207"/>
      <c r="AH325" s="207"/>
      <c r="AI325" s="207"/>
      <c r="AJ325" s="207"/>
      <c r="AK325" s="207"/>
      <c r="AL325" s="207"/>
      <c r="AM325" s="207"/>
      <c r="AN325" s="207"/>
      <c r="AO325" s="207"/>
      <c r="AP325" s="207"/>
      <c r="AQ325" s="207"/>
      <c r="AR325" s="207"/>
      <c r="AS325" s="207"/>
    </row>
    <row r="326" spans="1:45" ht="12" customHeight="1" x14ac:dyDescent="0.25">
      <c r="A326" s="256"/>
      <c r="B326" s="204">
        <f>____IN_____!B337</f>
        <v>0</v>
      </c>
      <c r="C326" s="205">
        <f>____IN_____!C337</f>
        <v>0</v>
      </c>
      <c r="D326" s="204">
        <f>____IN_____!D337</f>
        <v>0</v>
      </c>
      <c r="E326" s="207"/>
      <c r="F326" s="207"/>
      <c r="G326" s="207"/>
      <c r="H326" s="207"/>
      <c r="I326" s="207"/>
      <c r="J326" s="207"/>
      <c r="K326" s="207"/>
      <c r="L326" s="207"/>
      <c r="M326" s="207"/>
      <c r="N326" s="207"/>
      <c r="O326" s="207"/>
      <c r="P326" s="207"/>
      <c r="Q326" s="207"/>
      <c r="R326" s="207"/>
      <c r="S326" s="207"/>
      <c r="T326" s="207"/>
      <c r="U326" s="207"/>
      <c r="V326" s="207"/>
      <c r="W326" s="207"/>
      <c r="X326" s="207"/>
      <c r="Y326" s="207"/>
      <c r="Z326" s="207"/>
      <c r="AA326" s="207"/>
      <c r="AB326" s="207"/>
      <c r="AC326" s="207"/>
      <c r="AD326" s="204">
        <v>0</v>
      </c>
      <c r="AE326" s="205">
        <v>0</v>
      </c>
      <c r="AF326" s="204">
        <v>0</v>
      </c>
      <c r="AG326" s="207"/>
      <c r="AH326" s="207"/>
      <c r="AI326" s="207"/>
      <c r="AJ326" s="207"/>
      <c r="AK326" s="207"/>
      <c r="AL326" s="207"/>
      <c r="AM326" s="207"/>
      <c r="AN326" s="207"/>
      <c r="AO326" s="207"/>
      <c r="AP326" s="207"/>
      <c r="AQ326" s="207"/>
      <c r="AR326" s="207"/>
      <c r="AS326" s="207"/>
    </row>
    <row r="327" spans="1:45" ht="12" customHeight="1" x14ac:dyDescent="0.25">
      <c r="A327" s="256"/>
      <c r="B327" s="204">
        <f>____IN_____!B338</f>
        <v>0</v>
      </c>
      <c r="C327" s="205">
        <f>____IN_____!C338</f>
        <v>0</v>
      </c>
      <c r="D327" s="204">
        <f>____IN_____!D338</f>
        <v>0</v>
      </c>
      <c r="E327" s="207"/>
      <c r="F327" s="207"/>
      <c r="G327" s="207"/>
      <c r="H327" s="207"/>
      <c r="I327" s="207"/>
      <c r="J327" s="207"/>
      <c r="K327" s="207"/>
      <c r="L327" s="207"/>
      <c r="M327" s="207"/>
      <c r="N327" s="207"/>
      <c r="O327" s="207"/>
      <c r="P327" s="207"/>
      <c r="Q327" s="207"/>
      <c r="R327" s="207"/>
      <c r="S327" s="207"/>
      <c r="T327" s="207"/>
      <c r="U327" s="207"/>
      <c r="V327" s="207"/>
      <c r="W327" s="207"/>
      <c r="X327" s="207"/>
      <c r="Y327" s="207"/>
      <c r="Z327" s="207"/>
      <c r="AA327" s="207"/>
      <c r="AB327" s="207"/>
      <c r="AC327" s="207"/>
      <c r="AD327" s="204">
        <v>0</v>
      </c>
      <c r="AE327" s="205">
        <v>0</v>
      </c>
      <c r="AF327" s="204">
        <v>0</v>
      </c>
      <c r="AG327" s="207"/>
      <c r="AH327" s="207"/>
      <c r="AI327" s="207"/>
      <c r="AJ327" s="207"/>
      <c r="AK327" s="207"/>
      <c r="AL327" s="207"/>
      <c r="AM327" s="207"/>
      <c r="AN327" s="207"/>
      <c r="AO327" s="207"/>
      <c r="AP327" s="207"/>
      <c r="AQ327" s="207"/>
      <c r="AR327" s="207"/>
      <c r="AS327" s="207"/>
    </row>
    <row r="328" spans="1:45" ht="12" customHeight="1" x14ac:dyDescent="0.25">
      <c r="A328" s="256"/>
      <c r="B328" s="204">
        <f>____IN_____!B339</f>
        <v>0</v>
      </c>
      <c r="C328" s="205">
        <f>____IN_____!C339</f>
        <v>0</v>
      </c>
      <c r="D328" s="204">
        <f>____IN_____!D339</f>
        <v>0</v>
      </c>
      <c r="E328" s="207"/>
      <c r="F328" s="207"/>
      <c r="G328" s="207"/>
      <c r="H328" s="207"/>
      <c r="I328" s="207"/>
      <c r="J328" s="207"/>
      <c r="K328" s="207"/>
      <c r="L328" s="207"/>
      <c r="M328" s="207"/>
      <c r="N328" s="207"/>
      <c r="O328" s="207"/>
      <c r="P328" s="207"/>
      <c r="Q328" s="207"/>
      <c r="R328" s="207"/>
      <c r="S328" s="207"/>
      <c r="T328" s="207"/>
      <c r="U328" s="207"/>
      <c r="V328" s="207"/>
      <c r="W328" s="207"/>
      <c r="X328" s="207"/>
      <c r="Y328" s="207"/>
      <c r="Z328" s="207"/>
      <c r="AA328" s="207"/>
      <c r="AB328" s="207"/>
      <c r="AC328" s="207"/>
      <c r="AD328" s="204">
        <v>0</v>
      </c>
      <c r="AE328" s="205">
        <v>0</v>
      </c>
      <c r="AF328" s="204">
        <v>0</v>
      </c>
      <c r="AG328" s="207"/>
      <c r="AH328" s="207"/>
      <c r="AI328" s="207"/>
      <c r="AJ328" s="207"/>
      <c r="AK328" s="207"/>
      <c r="AL328" s="207"/>
      <c r="AM328" s="207"/>
      <c r="AN328" s="207"/>
      <c r="AO328" s="207"/>
      <c r="AP328" s="207"/>
      <c r="AQ328" s="207"/>
      <c r="AR328" s="207"/>
      <c r="AS328" s="207"/>
    </row>
    <row r="329" spans="1:45" ht="12" customHeight="1" x14ac:dyDescent="0.25">
      <c r="A329" s="256"/>
      <c r="B329" s="204">
        <f>____IN_____!B340</f>
        <v>0</v>
      </c>
      <c r="C329" s="205">
        <f>____IN_____!C340</f>
        <v>0</v>
      </c>
      <c r="D329" s="204">
        <f>____IN_____!D340</f>
        <v>0</v>
      </c>
      <c r="E329" s="207"/>
      <c r="F329" s="207"/>
      <c r="G329" s="207"/>
      <c r="H329" s="207"/>
      <c r="I329" s="207"/>
      <c r="J329" s="207"/>
      <c r="K329" s="207"/>
      <c r="L329" s="207"/>
      <c r="M329" s="207"/>
      <c r="N329" s="207"/>
      <c r="O329" s="207"/>
      <c r="P329" s="207"/>
      <c r="Q329" s="207"/>
      <c r="R329" s="207"/>
      <c r="S329" s="207"/>
      <c r="T329" s="207"/>
      <c r="U329" s="207"/>
      <c r="V329" s="207"/>
      <c r="W329" s="207"/>
      <c r="X329" s="207"/>
      <c r="Y329" s="207"/>
      <c r="Z329" s="207"/>
      <c r="AA329" s="207"/>
      <c r="AB329" s="207"/>
      <c r="AC329" s="207"/>
      <c r="AD329" s="204">
        <v>0</v>
      </c>
      <c r="AE329" s="205">
        <v>0</v>
      </c>
      <c r="AF329" s="204">
        <v>0</v>
      </c>
      <c r="AG329" s="207"/>
      <c r="AH329" s="207"/>
      <c r="AI329" s="207"/>
      <c r="AJ329" s="207"/>
      <c r="AK329" s="207"/>
      <c r="AL329" s="207"/>
      <c r="AM329" s="207"/>
      <c r="AN329" s="207"/>
      <c r="AO329" s="207"/>
      <c r="AP329" s="207"/>
      <c r="AQ329" s="207"/>
      <c r="AR329" s="207"/>
      <c r="AS329" s="207"/>
    </row>
    <row r="330" spans="1:45" ht="12" customHeight="1" x14ac:dyDescent="0.25">
      <c r="A330" s="256"/>
      <c r="B330" s="204">
        <f>____IN_____!B341</f>
        <v>0</v>
      </c>
      <c r="C330" s="205">
        <f>____IN_____!C341</f>
        <v>0</v>
      </c>
      <c r="D330" s="204">
        <f>____IN_____!D341</f>
        <v>0</v>
      </c>
      <c r="E330" s="207"/>
      <c r="F330" s="207"/>
      <c r="G330" s="207"/>
      <c r="H330" s="207"/>
      <c r="I330" s="207"/>
      <c r="J330" s="207"/>
      <c r="K330" s="207"/>
      <c r="L330" s="207"/>
      <c r="M330" s="207"/>
      <c r="N330" s="207"/>
      <c r="O330" s="207"/>
      <c r="P330" s="207"/>
      <c r="Q330" s="207"/>
      <c r="R330" s="207"/>
      <c r="S330" s="207"/>
      <c r="T330" s="207"/>
      <c r="U330" s="207"/>
      <c r="V330" s="207"/>
      <c r="W330" s="207"/>
      <c r="X330" s="207"/>
      <c r="Y330" s="207"/>
      <c r="Z330" s="207"/>
      <c r="AA330" s="207"/>
      <c r="AB330" s="207"/>
      <c r="AC330" s="207"/>
      <c r="AD330" s="204">
        <v>0</v>
      </c>
      <c r="AE330" s="205">
        <v>0</v>
      </c>
      <c r="AF330" s="204">
        <v>0</v>
      </c>
      <c r="AG330" s="207"/>
      <c r="AH330" s="207"/>
      <c r="AI330" s="207"/>
      <c r="AJ330" s="207"/>
      <c r="AK330" s="207"/>
      <c r="AL330" s="207"/>
      <c r="AM330" s="207"/>
      <c r="AN330" s="207"/>
      <c r="AO330" s="207"/>
      <c r="AP330" s="207"/>
      <c r="AQ330" s="207"/>
      <c r="AR330" s="207"/>
      <c r="AS330" s="207"/>
    </row>
    <row r="331" spans="1:45" ht="12" customHeight="1" x14ac:dyDescent="0.25">
      <c r="A331" s="256"/>
      <c r="B331" s="204">
        <f>____IN_____!B342</f>
        <v>0</v>
      </c>
      <c r="C331" s="205">
        <f>____IN_____!C342</f>
        <v>0</v>
      </c>
      <c r="D331" s="204">
        <f>____IN_____!D342</f>
        <v>0</v>
      </c>
      <c r="E331" s="207"/>
      <c r="F331" s="207"/>
      <c r="G331" s="207"/>
      <c r="H331" s="207"/>
      <c r="I331" s="207"/>
      <c r="J331" s="207"/>
      <c r="K331" s="207"/>
      <c r="L331" s="207"/>
      <c r="M331" s="207"/>
      <c r="N331" s="207"/>
      <c r="O331" s="207"/>
      <c r="P331" s="207"/>
      <c r="Q331" s="207"/>
      <c r="R331" s="207"/>
      <c r="S331" s="207"/>
      <c r="T331" s="207"/>
      <c r="U331" s="207"/>
      <c r="V331" s="207"/>
      <c r="W331" s="207"/>
      <c r="X331" s="207"/>
      <c r="Y331" s="207"/>
      <c r="Z331" s="207"/>
      <c r="AA331" s="207"/>
      <c r="AB331" s="207"/>
      <c r="AC331" s="207"/>
      <c r="AD331" s="204">
        <v>0</v>
      </c>
      <c r="AE331" s="205">
        <v>0</v>
      </c>
      <c r="AF331" s="204">
        <v>0</v>
      </c>
      <c r="AG331" s="207"/>
      <c r="AH331" s="207"/>
      <c r="AI331" s="207"/>
      <c r="AJ331" s="207"/>
      <c r="AK331" s="207"/>
      <c r="AL331" s="207"/>
      <c r="AM331" s="207"/>
      <c r="AN331" s="207"/>
      <c r="AO331" s="207"/>
      <c r="AP331" s="207"/>
      <c r="AQ331" s="207"/>
      <c r="AR331" s="207"/>
      <c r="AS331" s="207"/>
    </row>
    <row r="332" spans="1:45" ht="12" customHeight="1" x14ac:dyDescent="0.25">
      <c r="A332" s="256"/>
      <c r="B332" s="204">
        <f>____IN_____!B343</f>
        <v>0</v>
      </c>
      <c r="C332" s="205">
        <f>____IN_____!C343</f>
        <v>0</v>
      </c>
      <c r="D332" s="204">
        <f>____IN_____!D343</f>
        <v>0</v>
      </c>
      <c r="E332" s="207"/>
      <c r="F332" s="207"/>
      <c r="G332" s="207"/>
      <c r="H332" s="207"/>
      <c r="I332" s="207"/>
      <c r="J332" s="207"/>
      <c r="K332" s="207"/>
      <c r="L332" s="207"/>
      <c r="M332" s="207"/>
      <c r="N332" s="207"/>
      <c r="O332" s="207"/>
      <c r="P332" s="207"/>
      <c r="Q332" s="207"/>
      <c r="R332" s="207"/>
      <c r="S332" s="207"/>
      <c r="T332" s="207"/>
      <c r="U332" s="207"/>
      <c r="V332" s="207"/>
      <c r="W332" s="207"/>
      <c r="X332" s="207"/>
      <c r="Y332" s="207"/>
      <c r="Z332" s="207"/>
      <c r="AA332" s="207"/>
      <c r="AB332" s="207"/>
      <c r="AC332" s="207"/>
      <c r="AD332" s="204">
        <v>0</v>
      </c>
      <c r="AE332" s="205">
        <v>0</v>
      </c>
      <c r="AF332" s="204">
        <v>0</v>
      </c>
      <c r="AG332" s="207"/>
      <c r="AH332" s="207"/>
      <c r="AI332" s="207"/>
      <c r="AJ332" s="207"/>
      <c r="AK332" s="207"/>
      <c r="AL332" s="207"/>
      <c r="AM332" s="207"/>
      <c r="AN332" s="207"/>
      <c r="AO332" s="207"/>
      <c r="AP332" s="207"/>
      <c r="AQ332" s="207"/>
      <c r="AR332" s="207"/>
      <c r="AS332" s="207"/>
    </row>
    <row r="333" spans="1:45" ht="12" customHeight="1" x14ac:dyDescent="0.25">
      <c r="A333" s="256"/>
      <c r="B333" s="204">
        <f>____IN_____!B344</f>
        <v>0</v>
      </c>
      <c r="C333" s="205">
        <f>____IN_____!C344</f>
        <v>0</v>
      </c>
      <c r="D333" s="204">
        <f>____IN_____!D344</f>
        <v>0</v>
      </c>
      <c r="E333" s="207"/>
      <c r="F333" s="207"/>
      <c r="G333" s="207"/>
      <c r="H333" s="207"/>
      <c r="I333" s="207"/>
      <c r="J333" s="207"/>
      <c r="K333" s="207"/>
      <c r="L333" s="207"/>
      <c r="M333" s="207"/>
      <c r="N333" s="207"/>
      <c r="O333" s="207"/>
      <c r="P333" s="207"/>
      <c r="Q333" s="207"/>
      <c r="R333" s="207"/>
      <c r="S333" s="207"/>
      <c r="T333" s="207"/>
      <c r="U333" s="207"/>
      <c r="V333" s="207"/>
      <c r="W333" s="207"/>
      <c r="X333" s="207"/>
      <c r="Y333" s="207"/>
      <c r="Z333" s="207"/>
      <c r="AA333" s="207"/>
      <c r="AB333" s="207"/>
      <c r="AC333" s="207"/>
      <c r="AD333" s="204">
        <v>0</v>
      </c>
      <c r="AE333" s="205">
        <v>0</v>
      </c>
      <c r="AF333" s="204">
        <v>0</v>
      </c>
      <c r="AG333" s="207"/>
      <c r="AH333" s="207"/>
      <c r="AI333" s="207"/>
      <c r="AJ333" s="207"/>
      <c r="AK333" s="207"/>
      <c r="AL333" s="207"/>
      <c r="AM333" s="207"/>
      <c r="AN333" s="207"/>
      <c r="AO333" s="207"/>
      <c r="AP333" s="207"/>
      <c r="AQ333" s="207"/>
      <c r="AR333" s="207"/>
      <c r="AS333" s="207"/>
    </row>
    <row r="334" spans="1:45" ht="12" customHeight="1" x14ac:dyDescent="0.25">
      <c r="A334" s="256"/>
      <c r="B334" s="204">
        <f>____IN_____!B345</f>
        <v>0</v>
      </c>
      <c r="C334" s="205">
        <f>____IN_____!C345</f>
        <v>0</v>
      </c>
      <c r="D334" s="204">
        <f>____IN_____!D345</f>
        <v>0</v>
      </c>
      <c r="E334" s="207"/>
      <c r="F334" s="207"/>
      <c r="G334" s="207"/>
      <c r="H334" s="207"/>
      <c r="I334" s="207"/>
      <c r="J334" s="207"/>
      <c r="K334" s="207"/>
      <c r="L334" s="207"/>
      <c r="M334" s="207"/>
      <c r="N334" s="207"/>
      <c r="O334" s="207"/>
      <c r="P334" s="207"/>
      <c r="Q334" s="207"/>
      <c r="R334" s="207"/>
      <c r="S334" s="207"/>
      <c r="T334" s="207"/>
      <c r="U334" s="207"/>
      <c r="V334" s="207"/>
      <c r="W334" s="207"/>
      <c r="X334" s="207"/>
      <c r="Y334" s="207"/>
      <c r="Z334" s="207"/>
      <c r="AA334" s="207"/>
      <c r="AB334" s="207"/>
      <c r="AC334" s="207"/>
      <c r="AD334" s="204">
        <v>0</v>
      </c>
      <c r="AE334" s="205">
        <v>0</v>
      </c>
      <c r="AF334" s="204">
        <v>0</v>
      </c>
      <c r="AG334" s="207"/>
      <c r="AH334" s="207"/>
      <c r="AI334" s="207"/>
      <c r="AJ334" s="207"/>
      <c r="AK334" s="207"/>
      <c r="AL334" s="207"/>
      <c r="AM334" s="207"/>
      <c r="AN334" s="207"/>
      <c r="AO334" s="207"/>
      <c r="AP334" s="207"/>
      <c r="AQ334" s="207"/>
      <c r="AR334" s="207"/>
      <c r="AS334" s="207"/>
    </row>
    <row r="335" spans="1:45" ht="12" customHeight="1" x14ac:dyDescent="0.25">
      <c r="A335" s="256"/>
      <c r="B335" s="204">
        <f>____IN_____!B346</f>
        <v>0</v>
      </c>
      <c r="C335" s="205">
        <f>____IN_____!C346</f>
        <v>0</v>
      </c>
      <c r="D335" s="204">
        <f>____IN_____!D346</f>
        <v>0</v>
      </c>
      <c r="E335" s="207"/>
      <c r="F335" s="207"/>
      <c r="G335" s="207"/>
      <c r="H335" s="207"/>
      <c r="I335" s="207"/>
      <c r="J335" s="207"/>
      <c r="K335" s="207"/>
      <c r="L335" s="207"/>
      <c r="M335" s="207"/>
      <c r="N335" s="207"/>
      <c r="O335" s="207"/>
      <c r="P335" s="207"/>
      <c r="Q335" s="207"/>
      <c r="R335" s="207"/>
      <c r="S335" s="207"/>
      <c r="T335" s="207"/>
      <c r="U335" s="207"/>
      <c r="V335" s="207"/>
      <c r="W335" s="207"/>
      <c r="X335" s="207"/>
      <c r="Y335" s="207"/>
      <c r="Z335" s="207"/>
      <c r="AA335" s="207"/>
      <c r="AB335" s="207"/>
      <c r="AC335" s="207"/>
      <c r="AD335" s="204">
        <v>0</v>
      </c>
      <c r="AE335" s="205">
        <v>0</v>
      </c>
      <c r="AF335" s="204">
        <v>0</v>
      </c>
      <c r="AG335" s="207"/>
      <c r="AH335" s="207"/>
      <c r="AI335" s="207"/>
      <c r="AJ335" s="207"/>
      <c r="AK335" s="207"/>
      <c r="AL335" s="207"/>
      <c r="AM335" s="207"/>
      <c r="AN335" s="207"/>
      <c r="AO335" s="207"/>
      <c r="AP335" s="207"/>
      <c r="AQ335" s="207"/>
      <c r="AR335" s="207"/>
      <c r="AS335" s="207"/>
    </row>
    <row r="336" spans="1:45" ht="12" customHeight="1" x14ac:dyDescent="0.25">
      <c r="A336" s="256"/>
      <c r="B336" s="204">
        <f>____IN_____!B347</f>
        <v>0</v>
      </c>
      <c r="C336" s="205">
        <f>____IN_____!C347</f>
        <v>0</v>
      </c>
      <c r="D336" s="204">
        <f>____IN_____!D347</f>
        <v>0</v>
      </c>
      <c r="E336" s="207"/>
      <c r="F336" s="207"/>
      <c r="G336" s="207"/>
      <c r="H336" s="207"/>
      <c r="I336" s="207"/>
      <c r="J336" s="207"/>
      <c r="K336" s="207"/>
      <c r="L336" s="207"/>
      <c r="M336" s="207"/>
      <c r="N336" s="207"/>
      <c r="O336" s="207"/>
      <c r="P336" s="207"/>
      <c r="Q336" s="207"/>
      <c r="R336" s="207"/>
      <c r="S336" s="207"/>
      <c r="T336" s="207"/>
      <c r="U336" s="207"/>
      <c r="V336" s="207"/>
      <c r="W336" s="207"/>
      <c r="X336" s="207"/>
      <c r="Y336" s="207"/>
      <c r="Z336" s="207"/>
      <c r="AA336" s="207"/>
      <c r="AB336" s="207"/>
      <c r="AC336" s="207"/>
      <c r="AD336" s="204">
        <v>0</v>
      </c>
      <c r="AE336" s="205">
        <v>0</v>
      </c>
      <c r="AF336" s="204">
        <v>0</v>
      </c>
      <c r="AG336" s="207"/>
      <c r="AH336" s="207"/>
      <c r="AI336" s="207"/>
      <c r="AJ336" s="207"/>
      <c r="AK336" s="207"/>
      <c r="AL336" s="207"/>
      <c r="AM336" s="207"/>
      <c r="AN336" s="207"/>
      <c r="AO336" s="207"/>
      <c r="AP336" s="207"/>
      <c r="AQ336" s="207"/>
      <c r="AR336" s="207"/>
      <c r="AS336" s="207"/>
    </row>
    <row r="337" spans="1:45" ht="12" customHeight="1" x14ac:dyDescent="0.25">
      <c r="A337" s="256"/>
      <c r="B337" s="204">
        <f>____IN_____!B348</f>
        <v>0</v>
      </c>
      <c r="C337" s="205">
        <f>____IN_____!C348</f>
        <v>0</v>
      </c>
      <c r="D337" s="204">
        <f>____IN_____!D348</f>
        <v>0</v>
      </c>
      <c r="E337" s="207"/>
      <c r="F337" s="207"/>
      <c r="G337" s="207"/>
      <c r="H337" s="207"/>
      <c r="I337" s="207"/>
      <c r="J337" s="207"/>
      <c r="K337" s="207"/>
      <c r="L337" s="207"/>
      <c r="M337" s="207"/>
      <c r="N337" s="207"/>
      <c r="O337" s="207"/>
      <c r="P337" s="207"/>
      <c r="Q337" s="207"/>
      <c r="R337" s="207"/>
      <c r="S337" s="207"/>
      <c r="T337" s="207"/>
      <c r="U337" s="207"/>
      <c r="V337" s="207"/>
      <c r="W337" s="207"/>
      <c r="X337" s="207"/>
      <c r="Y337" s="207"/>
      <c r="Z337" s="207"/>
      <c r="AA337" s="207"/>
      <c r="AB337" s="207"/>
      <c r="AC337" s="207"/>
      <c r="AD337" s="204">
        <v>0</v>
      </c>
      <c r="AE337" s="205">
        <v>0</v>
      </c>
      <c r="AF337" s="204">
        <v>0</v>
      </c>
      <c r="AG337" s="207"/>
      <c r="AH337" s="207"/>
      <c r="AI337" s="207"/>
      <c r="AJ337" s="207"/>
      <c r="AK337" s="207"/>
      <c r="AL337" s="207"/>
      <c r="AM337" s="207"/>
      <c r="AN337" s="207"/>
      <c r="AO337" s="207"/>
      <c r="AP337" s="207"/>
      <c r="AQ337" s="207"/>
      <c r="AR337" s="207"/>
      <c r="AS337" s="207"/>
    </row>
    <row r="338" spans="1:45" ht="12" customHeight="1" x14ac:dyDescent="0.25">
      <c r="A338" s="256"/>
      <c r="B338" s="204">
        <f>____IN_____!B349</f>
        <v>0</v>
      </c>
      <c r="C338" s="205">
        <f>____IN_____!C349</f>
        <v>0</v>
      </c>
      <c r="D338" s="204">
        <f>____IN_____!D349</f>
        <v>0</v>
      </c>
      <c r="E338" s="207"/>
      <c r="F338" s="207"/>
      <c r="G338" s="207"/>
      <c r="H338" s="207"/>
      <c r="I338" s="207"/>
      <c r="J338" s="207"/>
      <c r="K338" s="207"/>
      <c r="L338" s="207"/>
      <c r="M338" s="207"/>
      <c r="N338" s="207"/>
      <c r="O338" s="207"/>
      <c r="P338" s="207"/>
      <c r="Q338" s="207"/>
      <c r="R338" s="207"/>
      <c r="S338" s="207"/>
      <c r="T338" s="207"/>
      <c r="U338" s="207"/>
      <c r="V338" s="207"/>
      <c r="W338" s="207"/>
      <c r="X338" s="207"/>
      <c r="Y338" s="207"/>
      <c r="Z338" s="207"/>
      <c r="AA338" s="207"/>
      <c r="AB338" s="207"/>
      <c r="AC338" s="207"/>
      <c r="AD338" s="204">
        <v>0</v>
      </c>
      <c r="AE338" s="205">
        <v>0</v>
      </c>
      <c r="AF338" s="204">
        <v>0</v>
      </c>
      <c r="AG338" s="207"/>
      <c r="AH338" s="207"/>
      <c r="AI338" s="207"/>
      <c r="AJ338" s="207"/>
      <c r="AK338" s="207"/>
      <c r="AL338" s="207"/>
      <c r="AM338" s="207"/>
      <c r="AN338" s="207"/>
      <c r="AO338" s="207"/>
      <c r="AP338" s="207"/>
      <c r="AQ338" s="207"/>
      <c r="AR338" s="207"/>
      <c r="AS338" s="207"/>
    </row>
    <row r="339" spans="1:45" ht="12" customHeight="1" x14ac:dyDescent="0.25">
      <c r="A339" s="256"/>
      <c r="B339" s="204">
        <f>____IN_____!B350</f>
        <v>0</v>
      </c>
      <c r="C339" s="205">
        <f>____IN_____!C350</f>
        <v>0</v>
      </c>
      <c r="D339" s="204">
        <f>____IN_____!D350</f>
        <v>0</v>
      </c>
      <c r="E339" s="207"/>
      <c r="F339" s="207"/>
      <c r="G339" s="207"/>
      <c r="H339" s="207"/>
      <c r="I339" s="207"/>
      <c r="J339" s="207"/>
      <c r="K339" s="207"/>
      <c r="L339" s="207"/>
      <c r="M339" s="207"/>
      <c r="N339" s="207"/>
      <c r="O339" s="207"/>
      <c r="P339" s="207"/>
      <c r="Q339" s="207"/>
      <c r="R339" s="207"/>
      <c r="S339" s="207"/>
      <c r="T339" s="207"/>
      <c r="U339" s="207"/>
      <c r="V339" s="207"/>
      <c r="W339" s="207"/>
      <c r="X339" s="207"/>
      <c r="Y339" s="207"/>
      <c r="Z339" s="207"/>
      <c r="AA339" s="207"/>
      <c r="AB339" s="207"/>
      <c r="AC339" s="207"/>
      <c r="AD339" s="204">
        <v>0</v>
      </c>
      <c r="AE339" s="205">
        <v>0</v>
      </c>
      <c r="AF339" s="204">
        <v>0</v>
      </c>
      <c r="AG339" s="207"/>
      <c r="AH339" s="207"/>
      <c r="AI339" s="207"/>
      <c r="AJ339" s="207"/>
      <c r="AK339" s="207"/>
      <c r="AL339" s="207"/>
      <c r="AM339" s="207"/>
      <c r="AN339" s="207"/>
      <c r="AO339" s="207"/>
      <c r="AP339" s="207"/>
      <c r="AQ339" s="207"/>
      <c r="AR339" s="207"/>
      <c r="AS339" s="207"/>
    </row>
    <row r="340" spans="1:45" ht="12" customHeight="1" x14ac:dyDescent="0.25">
      <c r="A340" s="256"/>
      <c r="B340" s="204">
        <f>____IN_____!B351</f>
        <v>0</v>
      </c>
      <c r="C340" s="205">
        <f>____IN_____!C351</f>
        <v>0</v>
      </c>
      <c r="D340" s="204">
        <f>____IN_____!D351</f>
        <v>0</v>
      </c>
      <c r="E340" s="207"/>
      <c r="F340" s="207"/>
      <c r="G340" s="207"/>
      <c r="H340" s="207"/>
      <c r="I340" s="207"/>
      <c r="J340" s="207"/>
      <c r="K340" s="207"/>
      <c r="L340" s="207"/>
      <c r="M340" s="207"/>
      <c r="N340" s="207"/>
      <c r="O340" s="207"/>
      <c r="P340" s="207"/>
      <c r="Q340" s="207"/>
      <c r="R340" s="207"/>
      <c r="S340" s="207"/>
      <c r="T340" s="207"/>
      <c r="U340" s="207"/>
      <c r="V340" s="207"/>
      <c r="W340" s="207"/>
      <c r="X340" s="207"/>
      <c r="Y340" s="207"/>
      <c r="Z340" s="207"/>
      <c r="AA340" s="207"/>
      <c r="AB340" s="207"/>
      <c r="AC340" s="207"/>
      <c r="AD340" s="204">
        <v>0</v>
      </c>
      <c r="AE340" s="205">
        <v>0</v>
      </c>
      <c r="AF340" s="204">
        <v>0</v>
      </c>
      <c r="AG340" s="207"/>
      <c r="AH340" s="207"/>
      <c r="AI340" s="207"/>
      <c r="AJ340" s="207"/>
      <c r="AK340" s="207"/>
      <c r="AL340" s="207"/>
      <c r="AM340" s="207"/>
      <c r="AN340" s="207"/>
      <c r="AO340" s="207"/>
      <c r="AP340" s="207"/>
      <c r="AQ340" s="207"/>
      <c r="AR340" s="207"/>
      <c r="AS340" s="207"/>
    </row>
    <row r="341" spans="1:45" ht="12" customHeight="1" x14ac:dyDescent="0.25">
      <c r="A341" s="256"/>
      <c r="B341" s="204">
        <f>____IN_____!B352</f>
        <v>0</v>
      </c>
      <c r="C341" s="205">
        <f>____IN_____!C352</f>
        <v>0</v>
      </c>
      <c r="D341" s="204">
        <f>____IN_____!D352</f>
        <v>0</v>
      </c>
      <c r="E341" s="207"/>
      <c r="F341" s="207"/>
      <c r="G341" s="207"/>
      <c r="H341" s="207"/>
      <c r="I341" s="207"/>
      <c r="J341" s="207"/>
      <c r="K341" s="207"/>
      <c r="L341" s="207"/>
      <c r="M341" s="207"/>
      <c r="N341" s="207"/>
      <c r="O341" s="207"/>
      <c r="P341" s="207"/>
      <c r="Q341" s="207"/>
      <c r="R341" s="207"/>
      <c r="S341" s="207"/>
      <c r="T341" s="207"/>
      <c r="U341" s="207"/>
      <c r="V341" s="207"/>
      <c r="W341" s="207"/>
      <c r="X341" s="207"/>
      <c r="Y341" s="207"/>
      <c r="Z341" s="207"/>
      <c r="AA341" s="207"/>
      <c r="AB341" s="207"/>
      <c r="AC341" s="207"/>
      <c r="AD341" s="204">
        <v>0</v>
      </c>
      <c r="AE341" s="205">
        <v>0</v>
      </c>
      <c r="AF341" s="204">
        <v>0</v>
      </c>
      <c r="AG341" s="207"/>
      <c r="AH341" s="207"/>
      <c r="AI341" s="207"/>
      <c r="AJ341" s="207"/>
      <c r="AK341" s="207"/>
      <c r="AL341" s="207"/>
      <c r="AM341" s="207"/>
      <c r="AN341" s="207"/>
      <c r="AO341" s="207"/>
      <c r="AP341" s="207"/>
      <c r="AQ341" s="207"/>
      <c r="AR341" s="207"/>
      <c r="AS341" s="207"/>
    </row>
    <row r="342" spans="1:45" ht="12" customHeight="1" x14ac:dyDescent="0.25">
      <c r="A342" s="256"/>
      <c r="B342" s="204">
        <f>____IN_____!B353</f>
        <v>0</v>
      </c>
      <c r="C342" s="205">
        <f>____IN_____!C353</f>
        <v>0</v>
      </c>
      <c r="D342" s="204">
        <f>____IN_____!D353</f>
        <v>0</v>
      </c>
      <c r="E342" s="207"/>
      <c r="F342" s="207"/>
      <c r="G342" s="207"/>
      <c r="H342" s="207"/>
      <c r="I342" s="207"/>
      <c r="J342" s="207"/>
      <c r="K342" s="207"/>
      <c r="L342" s="207"/>
      <c r="M342" s="207"/>
      <c r="N342" s="207"/>
      <c r="O342" s="207"/>
      <c r="P342" s="207"/>
      <c r="Q342" s="207"/>
      <c r="R342" s="207"/>
      <c r="S342" s="207"/>
      <c r="T342" s="207"/>
      <c r="U342" s="207"/>
      <c r="V342" s="207"/>
      <c r="W342" s="207"/>
      <c r="X342" s="207"/>
      <c r="Y342" s="207"/>
      <c r="Z342" s="207"/>
      <c r="AA342" s="207"/>
      <c r="AB342" s="207"/>
      <c r="AC342" s="207"/>
      <c r="AD342" s="204">
        <v>0</v>
      </c>
      <c r="AE342" s="205">
        <v>0</v>
      </c>
      <c r="AF342" s="204">
        <v>0</v>
      </c>
      <c r="AG342" s="207"/>
      <c r="AH342" s="207"/>
      <c r="AI342" s="207"/>
      <c r="AJ342" s="207"/>
      <c r="AK342" s="207"/>
      <c r="AL342" s="207"/>
      <c r="AM342" s="207"/>
      <c r="AN342" s="207"/>
      <c r="AO342" s="207"/>
      <c r="AP342" s="207"/>
      <c r="AQ342" s="207"/>
      <c r="AR342" s="207"/>
      <c r="AS342" s="207"/>
    </row>
    <row r="343" spans="1:45" ht="12" customHeight="1" x14ac:dyDescent="0.25">
      <c r="A343" s="256"/>
      <c r="B343" s="204">
        <f>____IN_____!B354</f>
        <v>0</v>
      </c>
      <c r="C343" s="205">
        <f>____IN_____!C354</f>
        <v>0</v>
      </c>
      <c r="D343" s="204">
        <f>____IN_____!D354</f>
        <v>0</v>
      </c>
      <c r="E343" s="207"/>
      <c r="F343" s="207"/>
      <c r="G343" s="207"/>
      <c r="H343" s="207"/>
      <c r="I343" s="207"/>
      <c r="J343" s="207"/>
      <c r="K343" s="207"/>
      <c r="L343" s="207"/>
      <c r="M343" s="207"/>
      <c r="N343" s="207"/>
      <c r="O343" s="207"/>
      <c r="P343" s="207"/>
      <c r="Q343" s="207"/>
      <c r="R343" s="207"/>
      <c r="S343" s="207"/>
      <c r="T343" s="207"/>
      <c r="U343" s="207"/>
      <c r="V343" s="207"/>
      <c r="W343" s="207"/>
      <c r="X343" s="207"/>
      <c r="Y343" s="207"/>
      <c r="Z343" s="207"/>
      <c r="AA343" s="207"/>
      <c r="AB343" s="207"/>
      <c r="AC343" s="207"/>
      <c r="AD343" s="204">
        <v>0</v>
      </c>
      <c r="AE343" s="205">
        <v>0</v>
      </c>
      <c r="AF343" s="204">
        <v>0</v>
      </c>
      <c r="AG343" s="207"/>
      <c r="AH343" s="207"/>
      <c r="AI343" s="207"/>
      <c r="AJ343" s="207"/>
      <c r="AK343" s="207"/>
      <c r="AL343" s="207"/>
      <c r="AM343" s="207"/>
      <c r="AN343" s="207"/>
      <c r="AO343" s="207"/>
      <c r="AP343" s="207"/>
      <c r="AQ343" s="207"/>
      <c r="AR343" s="207"/>
      <c r="AS343" s="207"/>
    </row>
    <row r="344" spans="1:45" ht="12" customHeight="1" x14ac:dyDescent="0.25">
      <c r="A344" s="256"/>
      <c r="B344" s="204">
        <f>____IN_____!B355</f>
        <v>0</v>
      </c>
      <c r="C344" s="205">
        <f>____IN_____!C355</f>
        <v>0</v>
      </c>
      <c r="D344" s="204">
        <f>____IN_____!D355</f>
        <v>0</v>
      </c>
      <c r="E344" s="207"/>
      <c r="F344" s="207"/>
      <c r="G344" s="207"/>
      <c r="H344" s="207"/>
      <c r="I344" s="207"/>
      <c r="J344" s="207"/>
      <c r="K344" s="207"/>
      <c r="L344" s="207"/>
      <c r="M344" s="207"/>
      <c r="N344" s="207"/>
      <c r="O344" s="207"/>
      <c r="P344" s="207"/>
      <c r="Q344" s="207"/>
      <c r="R344" s="207"/>
      <c r="S344" s="207"/>
      <c r="T344" s="207"/>
      <c r="U344" s="207"/>
      <c r="V344" s="207"/>
      <c r="W344" s="207"/>
      <c r="X344" s="207"/>
      <c r="Y344" s="207"/>
      <c r="Z344" s="207"/>
      <c r="AA344" s="207"/>
      <c r="AB344" s="207"/>
      <c r="AC344" s="207"/>
      <c r="AD344" s="204">
        <v>0</v>
      </c>
      <c r="AE344" s="205">
        <v>0</v>
      </c>
      <c r="AF344" s="204">
        <v>0</v>
      </c>
      <c r="AG344" s="207"/>
      <c r="AH344" s="207"/>
      <c r="AI344" s="207"/>
      <c r="AJ344" s="207"/>
      <c r="AK344" s="207"/>
      <c r="AL344" s="207"/>
      <c r="AM344" s="207"/>
      <c r="AN344" s="207"/>
      <c r="AO344" s="207"/>
      <c r="AP344" s="207"/>
      <c r="AQ344" s="207"/>
      <c r="AR344" s="207"/>
      <c r="AS344" s="207"/>
    </row>
    <row r="345" spans="1:45" ht="12" customHeight="1" x14ac:dyDescent="0.25">
      <c r="A345" s="256"/>
      <c r="B345" s="204">
        <f>____IN_____!B356</f>
        <v>0</v>
      </c>
      <c r="C345" s="205">
        <f>____IN_____!C356</f>
        <v>0</v>
      </c>
      <c r="D345" s="204">
        <f>____IN_____!D356</f>
        <v>0</v>
      </c>
      <c r="E345" s="207"/>
      <c r="F345" s="207"/>
      <c r="G345" s="207"/>
      <c r="H345" s="207"/>
      <c r="I345" s="207"/>
      <c r="J345" s="207"/>
      <c r="K345" s="207"/>
      <c r="L345" s="207"/>
      <c r="M345" s="207"/>
      <c r="N345" s="207"/>
      <c r="O345" s="207"/>
      <c r="P345" s="207"/>
      <c r="Q345" s="207"/>
      <c r="R345" s="207"/>
      <c r="S345" s="207"/>
      <c r="T345" s="207"/>
      <c r="U345" s="207"/>
      <c r="V345" s="207"/>
      <c r="W345" s="207"/>
      <c r="X345" s="207"/>
      <c r="Y345" s="207"/>
      <c r="Z345" s="207"/>
      <c r="AA345" s="207"/>
      <c r="AB345" s="207"/>
      <c r="AC345" s="207"/>
      <c r="AD345" s="204">
        <v>0</v>
      </c>
      <c r="AE345" s="205">
        <v>0</v>
      </c>
      <c r="AF345" s="204">
        <v>0</v>
      </c>
      <c r="AG345" s="207"/>
      <c r="AH345" s="207"/>
      <c r="AI345" s="207"/>
      <c r="AJ345" s="207"/>
      <c r="AK345" s="207"/>
      <c r="AL345" s="207"/>
      <c r="AM345" s="207"/>
      <c r="AN345" s="207"/>
      <c r="AO345" s="207"/>
      <c r="AP345" s="207"/>
      <c r="AQ345" s="207"/>
      <c r="AR345" s="207"/>
      <c r="AS345" s="207"/>
    </row>
    <row r="346" spans="1:45" ht="12" customHeight="1" x14ac:dyDescent="0.25">
      <c r="A346" s="256"/>
      <c r="B346" s="204">
        <f>____IN_____!B357</f>
        <v>0</v>
      </c>
      <c r="C346" s="205">
        <f>____IN_____!C357</f>
        <v>0</v>
      </c>
      <c r="D346" s="204">
        <f>____IN_____!D357</f>
        <v>0</v>
      </c>
      <c r="E346" s="207"/>
      <c r="F346" s="207"/>
      <c r="G346" s="207"/>
      <c r="H346" s="207"/>
      <c r="I346" s="207"/>
      <c r="J346" s="207"/>
      <c r="K346" s="207"/>
      <c r="L346" s="207"/>
      <c r="M346" s="207"/>
      <c r="N346" s="207"/>
      <c r="O346" s="207"/>
      <c r="P346" s="207"/>
      <c r="Q346" s="207"/>
      <c r="R346" s="207"/>
      <c r="S346" s="207"/>
      <c r="T346" s="207"/>
      <c r="U346" s="207"/>
      <c r="V346" s="207"/>
      <c r="W346" s="207"/>
      <c r="X346" s="207"/>
      <c r="Y346" s="207"/>
      <c r="Z346" s="207"/>
      <c r="AA346" s="207"/>
      <c r="AB346" s="207"/>
      <c r="AC346" s="207"/>
      <c r="AD346" s="204">
        <v>0</v>
      </c>
      <c r="AE346" s="205">
        <v>0</v>
      </c>
      <c r="AF346" s="204">
        <v>0</v>
      </c>
      <c r="AG346" s="207"/>
      <c r="AH346" s="207"/>
      <c r="AI346" s="207"/>
      <c r="AJ346" s="207"/>
      <c r="AK346" s="207"/>
      <c r="AL346" s="207"/>
      <c r="AM346" s="207"/>
      <c r="AN346" s="207"/>
      <c r="AO346" s="207"/>
      <c r="AP346" s="207"/>
      <c r="AQ346" s="207"/>
      <c r="AR346" s="207"/>
      <c r="AS346" s="207"/>
    </row>
    <row r="347" spans="1:45" ht="12" customHeight="1" x14ac:dyDescent="0.25">
      <c r="A347" s="256"/>
      <c r="B347" s="204">
        <f>____IN_____!B358</f>
        <v>0</v>
      </c>
      <c r="C347" s="205">
        <f>____IN_____!C358</f>
        <v>0</v>
      </c>
      <c r="D347" s="204">
        <f>____IN_____!D358</f>
        <v>0</v>
      </c>
      <c r="E347" s="207"/>
      <c r="F347" s="207"/>
      <c r="G347" s="207"/>
      <c r="H347" s="207"/>
      <c r="I347" s="207"/>
      <c r="J347" s="207"/>
      <c r="K347" s="207"/>
      <c r="L347" s="207"/>
      <c r="M347" s="207"/>
      <c r="N347" s="207"/>
      <c r="O347" s="207"/>
      <c r="P347" s="207"/>
      <c r="Q347" s="207"/>
      <c r="R347" s="207"/>
      <c r="S347" s="207"/>
      <c r="T347" s="207"/>
      <c r="U347" s="207"/>
      <c r="V347" s="207"/>
      <c r="W347" s="207"/>
      <c r="X347" s="207"/>
      <c r="Y347" s="207"/>
      <c r="Z347" s="207"/>
      <c r="AA347" s="207"/>
      <c r="AB347" s="207"/>
      <c r="AC347" s="207"/>
      <c r="AD347" s="204">
        <v>0</v>
      </c>
      <c r="AE347" s="205">
        <v>0</v>
      </c>
      <c r="AF347" s="204">
        <v>0</v>
      </c>
      <c r="AG347" s="207"/>
      <c r="AH347" s="207"/>
      <c r="AI347" s="207"/>
      <c r="AJ347" s="207"/>
      <c r="AK347" s="207"/>
      <c r="AL347" s="207"/>
      <c r="AM347" s="207"/>
      <c r="AN347" s="207"/>
      <c r="AO347" s="207"/>
      <c r="AP347" s="207"/>
      <c r="AQ347" s="207"/>
      <c r="AR347" s="207"/>
      <c r="AS347" s="207"/>
    </row>
    <row r="348" spans="1:45" ht="12" customHeight="1" x14ac:dyDescent="0.25">
      <c r="A348" s="256"/>
      <c r="B348" s="204">
        <f>____IN_____!B359</f>
        <v>0</v>
      </c>
      <c r="C348" s="205">
        <f>____IN_____!C359</f>
        <v>0</v>
      </c>
      <c r="D348" s="204">
        <f>____IN_____!D359</f>
        <v>0</v>
      </c>
      <c r="E348" s="207"/>
      <c r="F348" s="207"/>
      <c r="G348" s="207"/>
      <c r="H348" s="207"/>
      <c r="I348" s="207"/>
      <c r="J348" s="207"/>
      <c r="K348" s="207"/>
      <c r="L348" s="207"/>
      <c r="M348" s="207"/>
      <c r="N348" s="207"/>
      <c r="O348" s="207"/>
      <c r="P348" s="207"/>
      <c r="Q348" s="207"/>
      <c r="R348" s="207"/>
      <c r="S348" s="207"/>
      <c r="T348" s="207"/>
      <c r="U348" s="207"/>
      <c r="V348" s="207"/>
      <c r="W348" s="207"/>
      <c r="X348" s="207"/>
      <c r="Y348" s="207"/>
      <c r="Z348" s="207"/>
      <c r="AA348" s="207"/>
      <c r="AB348" s="207"/>
      <c r="AC348" s="207"/>
      <c r="AD348" s="204">
        <v>0</v>
      </c>
      <c r="AE348" s="205">
        <v>0</v>
      </c>
      <c r="AF348" s="204">
        <v>0</v>
      </c>
      <c r="AG348" s="207"/>
      <c r="AH348" s="207"/>
      <c r="AI348" s="207"/>
      <c r="AJ348" s="207"/>
      <c r="AK348" s="207"/>
      <c r="AL348" s="207"/>
      <c r="AM348" s="207"/>
      <c r="AN348" s="207"/>
      <c r="AO348" s="207"/>
      <c r="AP348" s="207"/>
      <c r="AQ348" s="207"/>
      <c r="AR348" s="207"/>
      <c r="AS348" s="207"/>
    </row>
    <row r="349" spans="1:45" ht="12" customHeight="1" x14ac:dyDescent="0.25">
      <c r="A349" s="256"/>
      <c r="B349" s="204">
        <f>____IN_____!B360</f>
        <v>0</v>
      </c>
      <c r="C349" s="205">
        <f>____IN_____!C360</f>
        <v>0</v>
      </c>
      <c r="D349" s="204">
        <f>____IN_____!D360</f>
        <v>0</v>
      </c>
      <c r="E349" s="207"/>
      <c r="F349" s="207"/>
      <c r="G349" s="207"/>
      <c r="H349" s="207"/>
      <c r="I349" s="207"/>
      <c r="J349" s="207"/>
      <c r="K349" s="207"/>
      <c r="L349" s="207"/>
      <c r="M349" s="207"/>
      <c r="N349" s="207"/>
      <c r="O349" s="207"/>
      <c r="P349" s="207"/>
      <c r="Q349" s="207"/>
      <c r="R349" s="207"/>
      <c r="S349" s="207"/>
      <c r="T349" s="207"/>
      <c r="U349" s="207"/>
      <c r="V349" s="207"/>
      <c r="W349" s="207"/>
      <c r="X349" s="207"/>
      <c r="Y349" s="207"/>
      <c r="Z349" s="207"/>
      <c r="AA349" s="207"/>
      <c r="AB349" s="207"/>
      <c r="AC349" s="207"/>
      <c r="AD349" s="204">
        <v>0</v>
      </c>
      <c r="AE349" s="205">
        <v>0</v>
      </c>
      <c r="AF349" s="204">
        <v>0</v>
      </c>
      <c r="AG349" s="207"/>
      <c r="AH349" s="207"/>
      <c r="AI349" s="207"/>
      <c r="AJ349" s="207"/>
      <c r="AK349" s="207"/>
      <c r="AL349" s="207"/>
      <c r="AM349" s="207"/>
      <c r="AN349" s="207"/>
      <c r="AO349" s="207"/>
      <c r="AP349" s="207"/>
      <c r="AQ349" s="207"/>
      <c r="AR349" s="207"/>
      <c r="AS349" s="207"/>
    </row>
    <row r="350" spans="1:45" ht="12" customHeight="1" x14ac:dyDescent="0.25">
      <c r="A350" s="256"/>
      <c r="B350" s="204">
        <f>____IN_____!B361</f>
        <v>0</v>
      </c>
      <c r="C350" s="205">
        <f>____IN_____!C361</f>
        <v>0</v>
      </c>
      <c r="D350" s="204">
        <f>____IN_____!D361</f>
        <v>0</v>
      </c>
      <c r="E350" s="207"/>
      <c r="F350" s="207"/>
      <c r="G350" s="207"/>
      <c r="H350" s="207"/>
      <c r="I350" s="207"/>
      <c r="J350" s="207"/>
      <c r="K350" s="207"/>
      <c r="L350" s="207"/>
      <c r="M350" s="207"/>
      <c r="N350" s="207"/>
      <c r="O350" s="207"/>
      <c r="P350" s="207"/>
      <c r="Q350" s="207"/>
      <c r="R350" s="207"/>
      <c r="S350" s="207"/>
      <c r="T350" s="207"/>
      <c r="U350" s="207"/>
      <c r="V350" s="207"/>
      <c r="W350" s="207"/>
      <c r="X350" s="207"/>
      <c r="Y350" s="207"/>
      <c r="Z350" s="207"/>
      <c r="AA350" s="207"/>
      <c r="AB350" s="207"/>
      <c r="AC350" s="207"/>
      <c r="AD350" s="204">
        <v>0</v>
      </c>
      <c r="AE350" s="205">
        <v>0</v>
      </c>
      <c r="AF350" s="204">
        <v>0</v>
      </c>
      <c r="AG350" s="207"/>
      <c r="AH350" s="207"/>
      <c r="AI350" s="207"/>
      <c r="AJ350" s="207"/>
      <c r="AK350" s="207"/>
      <c r="AL350" s="207"/>
      <c r="AM350" s="207"/>
      <c r="AN350" s="207"/>
      <c r="AO350" s="207"/>
      <c r="AP350" s="207"/>
      <c r="AQ350" s="207"/>
      <c r="AR350" s="207"/>
      <c r="AS350" s="207"/>
    </row>
    <row r="351" spans="1:45" ht="12" customHeight="1" x14ac:dyDescent="0.25">
      <c r="A351" s="256"/>
      <c r="B351" s="204">
        <f>____IN_____!B362</f>
        <v>0</v>
      </c>
      <c r="C351" s="205">
        <f>____IN_____!C362</f>
        <v>0</v>
      </c>
      <c r="D351" s="204">
        <f>____IN_____!D362</f>
        <v>0</v>
      </c>
      <c r="E351" s="207"/>
      <c r="F351" s="207"/>
      <c r="G351" s="207"/>
      <c r="H351" s="207"/>
      <c r="I351" s="207"/>
      <c r="J351" s="207"/>
      <c r="K351" s="207"/>
      <c r="L351" s="207"/>
      <c r="M351" s="207"/>
      <c r="N351" s="207"/>
      <c r="O351" s="207"/>
      <c r="P351" s="207"/>
      <c r="Q351" s="207"/>
      <c r="R351" s="207"/>
      <c r="S351" s="207"/>
      <c r="T351" s="207"/>
      <c r="U351" s="207"/>
      <c r="V351" s="207"/>
      <c r="W351" s="207"/>
      <c r="X351" s="207"/>
      <c r="Y351" s="207"/>
      <c r="Z351" s="207"/>
      <c r="AA351" s="207"/>
      <c r="AB351" s="207"/>
      <c r="AC351" s="207"/>
      <c r="AD351" s="204">
        <v>0</v>
      </c>
      <c r="AE351" s="205">
        <v>0</v>
      </c>
      <c r="AF351" s="204">
        <v>0</v>
      </c>
      <c r="AG351" s="207"/>
      <c r="AH351" s="207"/>
      <c r="AI351" s="207"/>
      <c r="AJ351" s="207"/>
      <c r="AK351" s="207"/>
      <c r="AL351" s="207"/>
      <c r="AM351" s="207"/>
      <c r="AN351" s="207"/>
      <c r="AO351" s="207"/>
      <c r="AP351" s="207"/>
      <c r="AQ351" s="207"/>
      <c r="AR351" s="207"/>
      <c r="AS351" s="207"/>
    </row>
    <row r="352" spans="1:45" ht="12" customHeight="1" x14ac:dyDescent="0.25">
      <c r="A352" s="256"/>
      <c r="B352" s="204">
        <f>____IN_____!B363</f>
        <v>0</v>
      </c>
      <c r="C352" s="205">
        <f>____IN_____!C363</f>
        <v>0</v>
      </c>
      <c r="D352" s="204">
        <f>____IN_____!D363</f>
        <v>0</v>
      </c>
      <c r="E352" s="207"/>
      <c r="F352" s="207"/>
      <c r="G352" s="207"/>
      <c r="H352" s="207"/>
      <c r="I352" s="207"/>
      <c r="J352" s="207"/>
      <c r="K352" s="207"/>
      <c r="L352" s="207"/>
      <c r="M352" s="207"/>
      <c r="N352" s="207"/>
      <c r="O352" s="207"/>
      <c r="P352" s="207"/>
      <c r="Q352" s="207"/>
      <c r="R352" s="207"/>
      <c r="S352" s="207"/>
      <c r="T352" s="207"/>
      <c r="U352" s="207"/>
      <c r="V352" s="207"/>
      <c r="W352" s="207"/>
      <c r="X352" s="207"/>
      <c r="Y352" s="207"/>
      <c r="Z352" s="207"/>
      <c r="AA352" s="207"/>
      <c r="AB352" s="207"/>
      <c r="AC352" s="207"/>
      <c r="AD352" s="204">
        <v>0</v>
      </c>
      <c r="AE352" s="205">
        <v>0</v>
      </c>
      <c r="AF352" s="204">
        <v>0</v>
      </c>
      <c r="AG352" s="207"/>
      <c r="AH352" s="207"/>
      <c r="AI352" s="207"/>
      <c r="AJ352" s="207"/>
      <c r="AK352" s="207"/>
      <c r="AL352" s="207"/>
      <c r="AM352" s="207"/>
      <c r="AN352" s="207"/>
      <c r="AO352" s="207"/>
      <c r="AP352" s="207"/>
      <c r="AQ352" s="207"/>
      <c r="AR352" s="207"/>
      <c r="AS352" s="207"/>
    </row>
    <row r="353" spans="1:45" ht="12" customHeight="1" x14ac:dyDescent="0.25">
      <c r="A353" s="256"/>
      <c r="B353" s="204">
        <f>____IN_____!B364</f>
        <v>0</v>
      </c>
      <c r="C353" s="205">
        <f>____IN_____!C364</f>
        <v>0</v>
      </c>
      <c r="D353" s="204">
        <f>____IN_____!D364</f>
        <v>0</v>
      </c>
      <c r="E353" s="207"/>
      <c r="F353" s="207"/>
      <c r="G353" s="207"/>
      <c r="H353" s="207"/>
      <c r="I353" s="207"/>
      <c r="J353" s="207"/>
      <c r="K353" s="207"/>
      <c r="L353" s="207"/>
      <c r="M353" s="207"/>
      <c r="N353" s="207"/>
      <c r="O353" s="207"/>
      <c r="P353" s="207"/>
      <c r="Q353" s="207"/>
      <c r="R353" s="207"/>
      <c r="S353" s="207"/>
      <c r="T353" s="207"/>
      <c r="U353" s="207"/>
      <c r="V353" s="207"/>
      <c r="W353" s="207"/>
      <c r="X353" s="207"/>
      <c r="Y353" s="207"/>
      <c r="Z353" s="207"/>
      <c r="AA353" s="207"/>
      <c r="AB353" s="207"/>
      <c r="AC353" s="207"/>
      <c r="AD353" s="204">
        <v>0</v>
      </c>
      <c r="AE353" s="205">
        <v>0</v>
      </c>
      <c r="AF353" s="204">
        <v>0</v>
      </c>
      <c r="AG353" s="207"/>
      <c r="AH353" s="207"/>
      <c r="AI353" s="207"/>
      <c r="AJ353" s="207"/>
      <c r="AK353" s="207"/>
      <c r="AL353" s="207"/>
      <c r="AM353" s="207"/>
      <c r="AN353" s="207"/>
      <c r="AO353" s="207"/>
      <c r="AP353" s="207"/>
      <c r="AQ353" s="207"/>
      <c r="AR353" s="207"/>
      <c r="AS353" s="207"/>
    </row>
    <row r="354" spans="1:45" ht="12" customHeight="1" x14ac:dyDescent="0.25">
      <c r="A354" s="256"/>
      <c r="B354" s="204">
        <f>____IN_____!B365</f>
        <v>0</v>
      </c>
      <c r="C354" s="205">
        <f>____IN_____!C365</f>
        <v>0</v>
      </c>
      <c r="D354" s="204">
        <f>____IN_____!D365</f>
        <v>0</v>
      </c>
      <c r="E354" s="207"/>
      <c r="F354" s="207"/>
      <c r="G354" s="207"/>
      <c r="H354" s="207"/>
      <c r="I354" s="207"/>
      <c r="J354" s="207"/>
      <c r="K354" s="207"/>
      <c r="L354" s="207"/>
      <c r="M354" s="207"/>
      <c r="N354" s="207"/>
      <c r="O354" s="207"/>
      <c r="P354" s="207"/>
      <c r="Q354" s="207"/>
      <c r="R354" s="207"/>
      <c r="S354" s="207"/>
      <c r="T354" s="207"/>
      <c r="U354" s="207"/>
      <c r="V354" s="207"/>
      <c r="W354" s="207"/>
      <c r="X354" s="207"/>
      <c r="Y354" s="207"/>
      <c r="Z354" s="207"/>
      <c r="AA354" s="207"/>
      <c r="AB354" s="207"/>
      <c r="AC354" s="207"/>
      <c r="AD354" s="204">
        <v>0</v>
      </c>
      <c r="AE354" s="205">
        <v>0</v>
      </c>
      <c r="AF354" s="204">
        <v>0</v>
      </c>
      <c r="AG354" s="207"/>
      <c r="AH354" s="207"/>
      <c r="AI354" s="207"/>
      <c r="AJ354" s="207"/>
      <c r="AK354" s="207"/>
      <c r="AL354" s="207"/>
      <c r="AM354" s="207"/>
      <c r="AN354" s="207"/>
      <c r="AO354" s="207"/>
      <c r="AP354" s="207"/>
      <c r="AQ354" s="207"/>
      <c r="AR354" s="207"/>
      <c r="AS354" s="207"/>
    </row>
    <row r="355" spans="1:45" ht="12" customHeight="1" x14ac:dyDescent="0.25">
      <c r="A355" s="256"/>
      <c r="B355" s="204">
        <f>____IN_____!B366</f>
        <v>0</v>
      </c>
      <c r="C355" s="205">
        <f>____IN_____!C366</f>
        <v>0</v>
      </c>
      <c r="D355" s="204">
        <f>____IN_____!D366</f>
        <v>0</v>
      </c>
      <c r="E355" s="207"/>
      <c r="F355" s="207"/>
      <c r="G355" s="207"/>
      <c r="H355" s="207"/>
      <c r="I355" s="207"/>
      <c r="J355" s="207"/>
      <c r="K355" s="207"/>
      <c r="L355" s="207"/>
      <c r="M355" s="207"/>
      <c r="N355" s="207"/>
      <c r="O355" s="207"/>
      <c r="P355" s="207"/>
      <c r="Q355" s="207"/>
      <c r="R355" s="207"/>
      <c r="S355" s="207"/>
      <c r="T355" s="207"/>
      <c r="U355" s="207"/>
      <c r="V355" s="207"/>
      <c r="W355" s="207"/>
      <c r="X355" s="207"/>
      <c r="Y355" s="207"/>
      <c r="Z355" s="207"/>
      <c r="AA355" s="207"/>
      <c r="AB355" s="207"/>
      <c r="AC355" s="207"/>
      <c r="AD355" s="204">
        <v>0</v>
      </c>
      <c r="AE355" s="205">
        <v>0</v>
      </c>
      <c r="AF355" s="204">
        <v>0</v>
      </c>
      <c r="AG355" s="207"/>
      <c r="AH355" s="207"/>
      <c r="AI355" s="207"/>
      <c r="AJ355" s="207"/>
      <c r="AK355" s="207"/>
      <c r="AL355" s="207"/>
      <c r="AM355" s="207"/>
      <c r="AN355" s="207"/>
      <c r="AO355" s="207"/>
      <c r="AP355" s="207"/>
      <c r="AQ355" s="207"/>
      <c r="AR355" s="207"/>
      <c r="AS355" s="207"/>
    </row>
    <row r="356" spans="1:45" ht="12" customHeight="1" x14ac:dyDescent="0.25">
      <c r="A356" s="256"/>
      <c r="B356" s="204">
        <f>____IN_____!B367</f>
        <v>0</v>
      </c>
      <c r="C356" s="205">
        <f>____IN_____!C367</f>
        <v>0</v>
      </c>
      <c r="D356" s="204">
        <f>____IN_____!D367</f>
        <v>0</v>
      </c>
      <c r="E356" s="207"/>
      <c r="F356" s="207"/>
      <c r="G356" s="207"/>
      <c r="H356" s="207"/>
      <c r="I356" s="207"/>
      <c r="J356" s="207"/>
      <c r="K356" s="207"/>
      <c r="L356" s="207"/>
      <c r="M356" s="207"/>
      <c r="N356" s="207"/>
      <c r="O356" s="207"/>
      <c r="P356" s="207"/>
      <c r="Q356" s="207"/>
      <c r="R356" s="207"/>
      <c r="S356" s="207"/>
      <c r="T356" s="207"/>
      <c r="U356" s="207"/>
      <c r="V356" s="207"/>
      <c r="W356" s="207"/>
      <c r="X356" s="207"/>
      <c r="Y356" s="207"/>
      <c r="Z356" s="207"/>
      <c r="AA356" s="207"/>
      <c r="AB356" s="207"/>
      <c r="AC356" s="207"/>
      <c r="AD356" s="204">
        <v>0</v>
      </c>
      <c r="AE356" s="205">
        <v>0</v>
      </c>
      <c r="AF356" s="204">
        <v>0</v>
      </c>
      <c r="AG356" s="207"/>
      <c r="AH356" s="207"/>
      <c r="AI356" s="207"/>
      <c r="AJ356" s="207"/>
      <c r="AK356" s="207"/>
      <c r="AL356" s="207"/>
      <c r="AM356" s="207"/>
      <c r="AN356" s="207"/>
      <c r="AO356" s="207"/>
      <c r="AP356" s="207"/>
      <c r="AQ356" s="207"/>
      <c r="AR356" s="207"/>
      <c r="AS356" s="207"/>
    </row>
    <row r="357" spans="1:45" ht="12" customHeight="1" x14ac:dyDescent="0.25">
      <c r="A357" s="256"/>
      <c r="B357" s="204">
        <f>____IN_____!B368</f>
        <v>0</v>
      </c>
      <c r="C357" s="205">
        <f>____IN_____!C368</f>
        <v>0</v>
      </c>
      <c r="D357" s="204">
        <f>____IN_____!D368</f>
        <v>0</v>
      </c>
      <c r="E357" s="207"/>
      <c r="F357" s="207"/>
      <c r="G357" s="207"/>
      <c r="H357" s="207"/>
      <c r="I357" s="207"/>
      <c r="J357" s="207"/>
      <c r="K357" s="207"/>
      <c r="L357" s="207"/>
      <c r="M357" s="207"/>
      <c r="N357" s="207"/>
      <c r="O357" s="207"/>
      <c r="P357" s="207"/>
      <c r="Q357" s="207"/>
      <c r="R357" s="207"/>
      <c r="S357" s="207"/>
      <c r="T357" s="207"/>
      <c r="U357" s="207"/>
      <c r="V357" s="207"/>
      <c r="W357" s="207"/>
      <c r="X357" s="207"/>
      <c r="Y357" s="207"/>
      <c r="Z357" s="207"/>
      <c r="AA357" s="207"/>
      <c r="AB357" s="207"/>
      <c r="AC357" s="207"/>
      <c r="AD357" s="204">
        <v>0</v>
      </c>
      <c r="AE357" s="205">
        <v>0</v>
      </c>
      <c r="AF357" s="204">
        <v>0</v>
      </c>
      <c r="AG357" s="207"/>
      <c r="AH357" s="207"/>
      <c r="AI357" s="207"/>
      <c r="AJ357" s="207"/>
      <c r="AK357" s="207"/>
      <c r="AL357" s="207"/>
      <c r="AM357" s="207"/>
      <c r="AN357" s="207"/>
      <c r="AO357" s="207"/>
      <c r="AP357" s="207"/>
      <c r="AQ357" s="207"/>
      <c r="AR357" s="207"/>
      <c r="AS357" s="207"/>
    </row>
    <row r="358" spans="1:45" ht="12" customHeight="1" x14ac:dyDescent="0.25">
      <c r="A358" s="256"/>
      <c r="B358" s="204">
        <f>____IN_____!B369</f>
        <v>0</v>
      </c>
      <c r="C358" s="205">
        <f>____IN_____!C369</f>
        <v>0</v>
      </c>
      <c r="D358" s="204">
        <f>____IN_____!D369</f>
        <v>0</v>
      </c>
      <c r="E358" s="207"/>
      <c r="F358" s="207"/>
      <c r="G358" s="207"/>
      <c r="H358" s="207"/>
      <c r="I358" s="207"/>
      <c r="J358" s="207"/>
      <c r="K358" s="207"/>
      <c r="L358" s="207"/>
      <c r="M358" s="207"/>
      <c r="N358" s="207"/>
      <c r="O358" s="207"/>
      <c r="P358" s="207"/>
      <c r="Q358" s="207"/>
      <c r="R358" s="207"/>
      <c r="S358" s="207"/>
      <c r="T358" s="207"/>
      <c r="U358" s="207"/>
      <c r="V358" s="207"/>
      <c r="W358" s="207"/>
      <c r="X358" s="207"/>
      <c r="Y358" s="207"/>
      <c r="Z358" s="207"/>
      <c r="AA358" s="207"/>
      <c r="AB358" s="207"/>
      <c r="AC358" s="207"/>
      <c r="AD358" s="204">
        <v>0</v>
      </c>
      <c r="AE358" s="205">
        <v>0</v>
      </c>
      <c r="AF358" s="204">
        <v>0</v>
      </c>
      <c r="AG358" s="207"/>
      <c r="AH358" s="207"/>
      <c r="AI358" s="207"/>
      <c r="AJ358" s="207"/>
      <c r="AK358" s="207"/>
      <c r="AL358" s="207"/>
      <c r="AM358" s="207"/>
      <c r="AN358" s="207"/>
      <c r="AO358" s="207"/>
      <c r="AP358" s="207"/>
      <c r="AQ358" s="207"/>
      <c r="AR358" s="207"/>
      <c r="AS358" s="207"/>
    </row>
    <row r="359" spans="1:45" ht="12" customHeight="1" x14ac:dyDescent="0.25">
      <c r="AE359" s="205">
        <v>0</v>
      </c>
      <c r="AF359" s="204">
        <v>0</v>
      </c>
    </row>
    <row r="360" spans="1:45" ht="12" customHeight="1" x14ac:dyDescent="0.25">
      <c r="AE360" s="205">
        <v>0</v>
      </c>
      <c r="AF360" s="204">
        <v>0</v>
      </c>
    </row>
    <row r="361" spans="1:45" ht="12" customHeight="1" x14ac:dyDescent="0.25">
      <c r="AE361" s="205">
        <v>0</v>
      </c>
      <c r="AF361" s="204">
        <v>0</v>
      </c>
    </row>
    <row r="362" spans="1:45" ht="12" customHeight="1" x14ac:dyDescent="0.25">
      <c r="AE362" s="205">
        <v>0</v>
      </c>
      <c r="AF362" s="204">
        <v>0</v>
      </c>
    </row>
  </sheetData>
  <phoneticPr fontId="59" type="noConversion"/>
  <conditionalFormatting sqref="G2:H2">
    <cfRule type="cellIs" dxfId="15" priority="2" operator="notEqual">
      <formula>"ok"</formula>
    </cfRule>
  </conditionalFormatting>
  <conditionalFormatting sqref="N4:O263">
    <cfRule type="colorScale" priority="8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1D6E9-8330-4B35-9BE5-3E8525A63176}">
  <sheetPr>
    <tabColor rgb="FFFFFF00"/>
  </sheetPr>
  <dimension ref="A1:MU465"/>
  <sheetViews>
    <sheetView tabSelected="1" zoomScale="200" zoomScaleNormal="200" workbookViewId="0">
      <selection activeCell="HG6" sqref="HG6"/>
    </sheetView>
  </sheetViews>
  <sheetFormatPr defaultRowHeight="6" customHeight="1" x14ac:dyDescent="0.25"/>
  <cols>
    <col min="1" max="1" width="1.85546875" style="24" customWidth="1"/>
    <col min="2" max="2" width="3.28515625" style="8" customWidth="1"/>
    <col min="3" max="3" width="5.140625" style="24" customWidth="1"/>
    <col min="4" max="4" width="4.28515625" style="10" customWidth="1"/>
    <col min="5" max="5" width="2.5703125" style="20" customWidth="1"/>
    <col min="6" max="6" width="2.5703125" style="309" hidden="1" customWidth="1"/>
    <col min="7" max="7" width="2.5703125" style="310" hidden="1" customWidth="1"/>
    <col min="8" max="8" width="2.5703125" style="311" hidden="1" customWidth="1"/>
    <col min="9" max="9" width="2.5703125" style="309" hidden="1" customWidth="1"/>
    <col min="10" max="10" width="2.5703125" style="310" hidden="1" customWidth="1"/>
    <col min="11" max="11" width="2.5703125" style="311" hidden="1" customWidth="1"/>
    <col min="12" max="12" width="2.5703125" style="309" hidden="1" customWidth="1"/>
    <col min="13" max="13" width="2.5703125" style="310" hidden="1" customWidth="1"/>
    <col min="14" max="14" width="2.5703125" style="311" hidden="1" customWidth="1"/>
    <col min="15" max="15" width="2.5703125" style="309" hidden="1" customWidth="1"/>
    <col min="16" max="16" width="2.5703125" style="310" hidden="1" customWidth="1"/>
    <col min="17" max="17" width="2.5703125" style="311" hidden="1" customWidth="1"/>
    <col min="18" max="18" width="2.5703125" style="309" hidden="1" customWidth="1"/>
    <col min="19" max="19" width="2.5703125" style="310" hidden="1" customWidth="1"/>
    <col min="20" max="20" width="2.5703125" style="311" hidden="1" customWidth="1"/>
    <col min="21" max="21" width="2.5703125" style="309" hidden="1" customWidth="1"/>
    <col min="22" max="22" width="2.5703125" style="310" hidden="1" customWidth="1"/>
    <col min="23" max="23" width="2.5703125" style="311" hidden="1" customWidth="1"/>
    <col min="24" max="24" width="2.5703125" style="309" hidden="1" customWidth="1"/>
    <col min="25" max="25" width="2.5703125" style="310" hidden="1" customWidth="1"/>
    <col min="26" max="26" width="2.5703125" style="311" hidden="1" customWidth="1"/>
    <col min="27" max="27" width="2.5703125" style="309" hidden="1" customWidth="1"/>
    <col min="28" max="28" width="2.5703125" style="310" hidden="1" customWidth="1"/>
    <col min="29" max="29" width="2.5703125" style="311" hidden="1" customWidth="1"/>
    <col min="30" max="30" width="2.5703125" style="309" hidden="1" customWidth="1"/>
    <col min="31" max="31" width="2.5703125" style="310" hidden="1" customWidth="1"/>
    <col min="32" max="32" width="2.5703125" style="311" hidden="1" customWidth="1"/>
    <col min="33" max="33" width="2.5703125" style="309" hidden="1" customWidth="1"/>
    <col min="34" max="34" width="2.5703125" style="310" hidden="1" customWidth="1"/>
    <col min="35" max="44" width="2.5703125" style="311" hidden="1" customWidth="1"/>
    <col min="45" max="50" width="2.5703125" style="356" hidden="1" customWidth="1"/>
    <col min="51" max="77" width="2.5703125" style="311" hidden="1" customWidth="1"/>
    <col min="78" max="78" width="2.5703125" style="311" customWidth="1"/>
    <col min="79" max="80" width="3" style="311" customWidth="1"/>
    <col min="81" max="83" width="1.85546875" style="311" hidden="1" customWidth="1"/>
    <col min="84" max="89" width="1.85546875" style="419" hidden="1" customWidth="1"/>
    <col min="90" max="95" width="1.85546875" style="311" hidden="1" customWidth="1"/>
    <col min="96" max="96" width="1.85546875" style="20" customWidth="1"/>
    <col min="97" max="98" width="1.85546875" style="20" hidden="1" customWidth="1"/>
    <col min="99" max="123" width="1.85546875" style="9" hidden="1" customWidth="1"/>
    <col min="124" max="131" width="1.7109375" style="9" hidden="1" customWidth="1"/>
    <col min="132" max="132" width="1.85546875" style="9" hidden="1" customWidth="1"/>
    <col min="133" max="134" width="1.85546875" style="18" hidden="1" customWidth="1"/>
    <col min="135" max="135" width="1.85546875" style="10" hidden="1" customWidth="1"/>
    <col min="136" max="137" width="1.85546875" style="6" hidden="1" customWidth="1"/>
    <col min="138" max="156" width="1.85546875" style="22" hidden="1" customWidth="1"/>
    <col min="157" max="157" width="1.7109375" style="22" hidden="1" customWidth="1"/>
    <col min="158" max="168" width="1.28515625" style="22" hidden="1" customWidth="1"/>
    <col min="169" max="187" width="1.5703125" style="6" hidden="1" customWidth="1"/>
    <col min="188" max="202" width="1.28515625" style="6" hidden="1" customWidth="1"/>
    <col min="203" max="203" width="1.28515625" style="22" hidden="1" customWidth="1"/>
    <col min="204" max="204" width="1.28515625" style="20" hidden="1" customWidth="1"/>
    <col min="205" max="210" width="1.28515625" style="9" hidden="1" customWidth="1"/>
    <col min="211" max="211" width="1.28515625" style="24" hidden="1" customWidth="1"/>
    <col min="212" max="212" width="1.28515625" style="20" hidden="1" customWidth="1"/>
    <col min="213" max="213" width="3.42578125" style="20" customWidth="1"/>
    <col min="214" max="214" width="1.42578125" style="20" customWidth="1"/>
    <col min="215" max="215" width="4.28515625" style="242" customWidth="1"/>
    <col min="216" max="216" width="3.140625" style="20" customWidth="1"/>
    <col min="217" max="217" width="0.85546875" style="20" customWidth="1"/>
    <col min="218" max="218" width="4.28515625" style="20" customWidth="1"/>
    <col min="219" max="219" width="3.140625" style="20" customWidth="1"/>
    <col min="220" max="220" width="0.85546875" style="20" customWidth="1"/>
    <col min="221" max="221" width="4.28515625" style="20" customWidth="1"/>
    <col min="222" max="222" width="3.140625" style="20" customWidth="1"/>
    <col min="223" max="223" width="0.85546875" style="20" customWidth="1"/>
    <col min="224" max="224" width="4.28515625" style="20" customWidth="1"/>
    <col min="225" max="225" width="3.140625" style="20" customWidth="1"/>
    <col min="226" max="226" width="0.85546875" style="20" customWidth="1"/>
    <col min="227" max="228" width="4" style="20" customWidth="1"/>
    <col min="229" max="229" width="0.7109375" style="20" customWidth="1"/>
    <col min="230" max="230" width="9.42578125" style="24" customWidth="1"/>
    <col min="231" max="231" width="4" style="24" hidden="1" customWidth="1"/>
    <col min="232" max="232" width="2.85546875" style="24" hidden="1" customWidth="1"/>
    <col min="233" max="233" width="4.85546875" style="242" hidden="1" customWidth="1"/>
    <col min="234" max="237" width="4.85546875" style="20" hidden="1" customWidth="1"/>
    <col min="238" max="238" width="0.5703125" style="20" customWidth="1"/>
    <col min="239" max="245" width="3.42578125" style="20" customWidth="1"/>
    <col min="246" max="250" width="0.85546875" style="20" hidden="1" customWidth="1"/>
    <col min="251" max="251" width="0.85546875" style="20" customWidth="1"/>
    <col min="252" max="266" width="1.28515625" style="20" hidden="1" customWidth="1"/>
    <col min="267" max="267" width="3" style="20" hidden="1" customWidth="1"/>
    <col min="268" max="268" width="2.140625" style="20" hidden="1" customWidth="1"/>
    <col min="269" max="270" width="1.28515625" style="20" hidden="1" customWidth="1"/>
    <col min="271" max="271" width="1.5703125" style="382" customWidth="1"/>
    <col min="272" max="272" width="0.42578125" style="24" customWidth="1"/>
    <col min="273" max="273" width="7.28515625" style="20" customWidth="1"/>
    <col min="274" max="274" width="2" style="396" customWidth="1"/>
    <col min="275" max="275" width="3" style="20" customWidth="1"/>
    <col min="276" max="290" width="2.140625" style="20" hidden="1" customWidth="1"/>
    <col min="291" max="291" width="2.140625" style="4" hidden="1" customWidth="1"/>
    <col min="292" max="292" width="2.140625" style="154" hidden="1" customWidth="1"/>
    <col min="293" max="296" width="2.140625" style="107" hidden="1" customWidth="1"/>
    <col min="297" max="297" width="2.140625" style="134" hidden="1" customWidth="1"/>
    <col min="298" max="298" width="2.140625" style="154" hidden="1" customWidth="1"/>
    <col min="299" max="299" width="2.140625" style="134" hidden="1" customWidth="1"/>
    <col min="300" max="300" width="2.140625" style="154" hidden="1" customWidth="1"/>
    <col min="301" max="301" width="2.140625" style="134" hidden="1" customWidth="1"/>
    <col min="302" max="303" width="2.140625" style="107" hidden="1" customWidth="1"/>
    <col min="304" max="304" width="2.140625" style="134" hidden="1" customWidth="1"/>
    <col min="305" max="305" width="2.140625" style="67" hidden="1" customWidth="1"/>
    <col min="306" max="306" width="2.140625" style="107" hidden="1" customWidth="1"/>
    <col min="307" max="307" width="2.140625" style="67" hidden="1" customWidth="1"/>
    <col min="308" max="311" width="2.140625" style="134" hidden="1" customWidth="1"/>
    <col min="312" max="312" width="2.140625" style="4" hidden="1" customWidth="1"/>
    <col min="313" max="313" width="1" style="20" customWidth="1"/>
    <col min="314" max="344" width="1" style="20" hidden="1" customWidth="1"/>
    <col min="345" max="345" width="1.85546875" style="20" hidden="1" customWidth="1"/>
    <col min="346" max="346" width="1" style="20" customWidth="1"/>
    <col min="347" max="359" width="4.42578125" style="20" customWidth="1"/>
    <col min="360" max="16384" width="9.140625" style="4"/>
  </cols>
  <sheetData>
    <row r="1" spans="1:359" s="53" customFormat="1" ht="2.25" customHeight="1" x14ac:dyDescent="0.25">
      <c r="A1" s="91"/>
      <c r="B1" s="51"/>
      <c r="C1" s="91"/>
      <c r="D1" s="68"/>
      <c r="E1" s="28"/>
      <c r="F1" s="293"/>
      <c r="G1" s="293"/>
      <c r="H1" s="319"/>
      <c r="I1" s="293"/>
      <c r="J1" s="293"/>
      <c r="K1" s="319"/>
      <c r="L1" s="293"/>
      <c r="M1" s="293"/>
      <c r="N1" s="319"/>
      <c r="O1" s="293"/>
      <c r="P1" s="293"/>
      <c r="Q1" s="319"/>
      <c r="R1" s="293"/>
      <c r="S1" s="293"/>
      <c r="T1" s="319"/>
      <c r="U1" s="293"/>
      <c r="V1" s="293"/>
      <c r="W1" s="319"/>
      <c r="X1" s="293"/>
      <c r="Y1" s="293"/>
      <c r="Z1" s="319"/>
      <c r="AA1" s="293"/>
      <c r="AB1" s="293"/>
      <c r="AC1" s="319"/>
      <c r="AD1" s="293"/>
      <c r="AE1" s="293"/>
      <c r="AF1" s="319"/>
      <c r="AG1" s="293"/>
      <c r="AH1" s="293"/>
      <c r="AI1" s="319"/>
      <c r="AJ1" s="293"/>
      <c r="AK1" s="293"/>
      <c r="AL1" s="319"/>
      <c r="AM1" s="293"/>
      <c r="AN1" s="293"/>
      <c r="AO1" s="319"/>
      <c r="AP1" s="293"/>
      <c r="AQ1" s="293"/>
      <c r="AR1" s="319"/>
      <c r="AS1" s="293"/>
      <c r="AT1" s="293"/>
      <c r="AU1" s="351"/>
      <c r="AV1" s="293"/>
      <c r="AW1" s="293"/>
      <c r="AX1" s="351"/>
      <c r="AY1" s="293"/>
      <c r="AZ1" s="293"/>
      <c r="BA1" s="319"/>
      <c r="BB1" s="293"/>
      <c r="BC1" s="293"/>
      <c r="BD1" s="319"/>
      <c r="BE1" s="293"/>
      <c r="BF1" s="293"/>
      <c r="BG1" s="319"/>
      <c r="BH1" s="293"/>
      <c r="BI1" s="293"/>
      <c r="BJ1" s="319"/>
      <c r="BK1" s="293"/>
      <c r="BL1" s="293"/>
      <c r="BM1" s="319"/>
      <c r="BN1" s="293"/>
      <c r="BO1" s="293"/>
      <c r="BP1" s="319"/>
      <c r="BQ1" s="293"/>
      <c r="BR1" s="293"/>
      <c r="BS1" s="319"/>
      <c r="BT1" s="293"/>
      <c r="BU1" s="293"/>
      <c r="BV1" s="319"/>
      <c r="BW1" s="293"/>
      <c r="BX1" s="293"/>
      <c r="BY1" s="319"/>
      <c r="BZ1" s="293"/>
      <c r="CA1" s="293"/>
      <c r="CB1" s="319"/>
      <c r="CC1" s="293"/>
      <c r="CD1" s="293"/>
      <c r="CE1" s="319"/>
      <c r="CF1" s="400"/>
      <c r="CG1" s="400"/>
      <c r="CH1" s="401"/>
      <c r="CI1" s="400"/>
      <c r="CJ1" s="400"/>
      <c r="CK1" s="401"/>
      <c r="CL1" s="293"/>
      <c r="CM1" s="293"/>
      <c r="CN1" s="319"/>
      <c r="CO1" s="293"/>
      <c r="CP1" s="293"/>
      <c r="CQ1" s="319"/>
      <c r="CR1" s="28"/>
      <c r="CS1" s="278"/>
      <c r="CT1" s="248"/>
      <c r="CU1" s="244"/>
      <c r="CV1" s="243"/>
      <c r="CW1" s="243"/>
      <c r="CX1" s="243"/>
      <c r="CY1" s="243"/>
      <c r="CZ1" s="243"/>
      <c r="DA1" s="243"/>
      <c r="DB1" s="243"/>
      <c r="DC1" s="243"/>
      <c r="DD1" s="243"/>
      <c r="DE1" s="243"/>
      <c r="DF1" s="243"/>
      <c r="DG1" s="243"/>
      <c r="DH1" s="243"/>
      <c r="DI1" s="243"/>
      <c r="DJ1" s="243"/>
      <c r="DK1" s="243"/>
      <c r="DL1" s="243"/>
      <c r="DM1" s="243"/>
      <c r="DN1" s="243"/>
      <c r="DO1" s="243"/>
      <c r="DP1" s="243"/>
      <c r="DQ1" s="243"/>
      <c r="DR1" s="243"/>
      <c r="DS1" s="243"/>
      <c r="DT1" s="243"/>
      <c r="DU1" s="243"/>
      <c r="DV1" s="243"/>
      <c r="DW1" s="243"/>
      <c r="DX1" s="243"/>
      <c r="DY1" s="243"/>
      <c r="DZ1" s="243"/>
      <c r="EA1" s="243"/>
      <c r="EB1" s="243"/>
      <c r="EC1" s="245"/>
      <c r="ED1" s="245"/>
      <c r="EE1" s="246"/>
      <c r="EF1" s="246"/>
      <c r="EG1" s="246"/>
      <c r="EH1" s="246"/>
      <c r="EI1" s="246"/>
      <c r="EJ1" s="246"/>
      <c r="EK1" s="246"/>
      <c r="EL1" s="246"/>
      <c r="EM1" s="246"/>
      <c r="EN1" s="246"/>
      <c r="EO1" s="246"/>
      <c r="EP1" s="246"/>
      <c r="EQ1" s="246"/>
      <c r="ER1" s="246"/>
      <c r="ES1" s="246"/>
      <c r="ET1" s="246"/>
      <c r="EU1" s="246"/>
      <c r="EV1" s="246"/>
      <c r="EW1" s="246"/>
      <c r="EX1" s="246"/>
      <c r="EY1" s="246"/>
      <c r="EZ1" s="246"/>
      <c r="FA1" s="246"/>
      <c r="FB1" s="246"/>
      <c r="FC1" s="246"/>
      <c r="FD1" s="246"/>
      <c r="FE1" s="246"/>
      <c r="FF1" s="246"/>
      <c r="FG1" s="246"/>
      <c r="FH1" s="246"/>
      <c r="FI1" s="246"/>
      <c r="FJ1" s="246"/>
      <c r="FK1" s="246"/>
      <c r="FL1" s="246"/>
      <c r="FM1" s="247"/>
      <c r="FN1" s="243">
        <f>COLUMN()</f>
        <v>170</v>
      </c>
      <c r="FO1" s="246"/>
      <c r="FP1" s="246"/>
      <c r="FQ1" s="246"/>
      <c r="FR1" s="246"/>
      <c r="FS1" s="246"/>
      <c r="FT1" s="246"/>
      <c r="FU1" s="246"/>
      <c r="FV1" s="246"/>
      <c r="FW1" s="246"/>
      <c r="FX1" s="246"/>
      <c r="FY1" s="246"/>
      <c r="FZ1" s="246"/>
      <c r="GA1" s="246"/>
      <c r="GB1" s="246"/>
      <c r="GC1" s="246"/>
      <c r="GD1" s="246"/>
      <c r="GE1" s="246"/>
      <c r="GF1" s="246"/>
      <c r="GG1" s="246"/>
      <c r="GH1" s="246"/>
      <c r="GI1" s="246"/>
      <c r="GJ1" s="246"/>
      <c r="GK1" s="246"/>
      <c r="GL1" s="246"/>
      <c r="GM1" s="246"/>
      <c r="GN1" s="246"/>
      <c r="GO1" s="246"/>
      <c r="GP1" s="246"/>
      <c r="GQ1" s="246"/>
      <c r="GR1" s="246"/>
      <c r="GS1" s="246"/>
      <c r="GT1" s="246"/>
      <c r="GU1" s="247"/>
      <c r="GV1" s="28"/>
      <c r="GW1" s="88"/>
      <c r="GX1" s="88"/>
      <c r="GY1" s="88"/>
      <c r="GZ1" s="252"/>
      <c r="HA1" s="252"/>
      <c r="HB1" s="252"/>
      <c r="HC1" s="90"/>
      <c r="HD1" s="90"/>
      <c r="HE1" s="90"/>
      <c r="HF1" s="28"/>
      <c r="HG1" s="28"/>
      <c r="HH1" s="28"/>
      <c r="HI1" s="28"/>
      <c r="HJ1" s="28"/>
      <c r="HK1" s="28"/>
      <c r="HL1" s="28"/>
      <c r="HM1" s="28"/>
      <c r="HN1" s="28"/>
      <c r="HO1" s="28"/>
      <c r="HP1" s="28"/>
      <c r="HQ1" s="28"/>
      <c r="HR1" s="28"/>
      <c r="HS1" s="28"/>
      <c r="HT1" s="28"/>
      <c r="HU1" s="28"/>
      <c r="HV1" s="287"/>
      <c r="HW1" s="287"/>
      <c r="HX1" s="287"/>
      <c r="HY1" s="28"/>
      <c r="HZ1" s="28"/>
      <c r="IA1" s="28"/>
      <c r="IB1" s="28"/>
      <c r="IC1" s="28"/>
      <c r="ID1" s="28"/>
      <c r="IE1" s="28"/>
      <c r="IF1" s="28"/>
      <c r="IG1" s="28"/>
      <c r="IH1" s="28"/>
      <c r="II1" s="28"/>
      <c r="IJ1" s="28"/>
      <c r="IK1" s="28"/>
      <c r="IL1" s="28"/>
      <c r="IM1" s="28"/>
      <c r="IN1" s="28"/>
      <c r="IO1" s="28"/>
      <c r="IP1" s="28"/>
      <c r="IQ1" s="282"/>
      <c r="IR1" s="28"/>
      <c r="IS1" s="28"/>
      <c r="IT1" s="28"/>
      <c r="IU1" s="28"/>
      <c r="IV1" s="28"/>
      <c r="IW1" s="28"/>
      <c r="IX1" s="28"/>
      <c r="IY1" s="28"/>
      <c r="IZ1" s="28"/>
      <c r="JA1" s="28"/>
      <c r="JB1" s="28"/>
      <c r="JC1" s="28"/>
      <c r="JD1" s="28"/>
      <c r="JE1" s="28"/>
      <c r="JF1" s="28"/>
      <c r="JG1" s="28"/>
      <c r="JH1" s="28"/>
      <c r="JI1" s="28"/>
      <c r="JJ1" s="28"/>
      <c r="JK1" s="375"/>
      <c r="JL1" s="278"/>
      <c r="JM1" s="278"/>
      <c r="JN1" s="93"/>
      <c r="JO1" s="28"/>
      <c r="JP1" s="52"/>
      <c r="JQ1" s="52"/>
      <c r="JR1" s="52"/>
      <c r="JS1" s="52"/>
      <c r="JT1" s="52"/>
      <c r="JU1" s="52"/>
      <c r="JV1" s="52"/>
      <c r="JW1" s="52"/>
      <c r="JX1" s="52"/>
      <c r="JY1" s="52"/>
      <c r="JZ1" s="52"/>
      <c r="KA1" s="52"/>
      <c r="KB1" s="52"/>
      <c r="KC1" s="52"/>
      <c r="KD1" s="52"/>
      <c r="KE1" s="103"/>
      <c r="KF1" s="103"/>
      <c r="KG1" s="103"/>
      <c r="KH1" s="103"/>
      <c r="KI1" s="103"/>
      <c r="KJ1" s="103"/>
      <c r="KK1" s="103"/>
      <c r="KL1" s="103"/>
      <c r="KM1" s="103"/>
      <c r="KN1" s="103"/>
      <c r="KO1" s="103"/>
      <c r="KP1" s="103"/>
      <c r="KQ1" s="103"/>
      <c r="KR1" s="103"/>
      <c r="KS1" s="103"/>
      <c r="KT1" s="103"/>
      <c r="KU1" s="103"/>
      <c r="KV1" s="103"/>
      <c r="KW1" s="103"/>
      <c r="KX1" s="103"/>
      <c r="KY1" s="103"/>
      <c r="KZ1" s="103">
        <f>COLUMN()</f>
        <v>312</v>
      </c>
      <c r="LA1" s="282">
        <f>COLUMN()</f>
        <v>313</v>
      </c>
      <c r="LB1" s="28"/>
      <c r="LC1" s="28"/>
      <c r="LD1" s="28"/>
      <c r="LE1" s="28"/>
      <c r="LF1" s="28"/>
      <c r="LG1" s="28"/>
      <c r="LH1" s="28"/>
      <c r="LI1" s="28"/>
      <c r="LJ1" s="28"/>
      <c r="LK1" s="28"/>
      <c r="LL1" s="28"/>
      <c r="LM1" s="28"/>
      <c r="LN1" s="28"/>
      <c r="LO1" s="28"/>
      <c r="LP1" s="28"/>
      <c r="LQ1" s="28"/>
      <c r="LR1" s="28"/>
      <c r="LS1" s="28"/>
      <c r="LT1" s="28"/>
      <c r="LU1" s="28"/>
      <c r="LV1" s="28"/>
      <c r="LW1" s="28"/>
      <c r="LX1" s="28"/>
      <c r="LY1" s="28"/>
      <c r="LZ1" s="28"/>
      <c r="MA1" s="28"/>
      <c r="MB1" s="28"/>
      <c r="MC1" s="28"/>
      <c r="MD1" s="28"/>
      <c r="ME1" s="28"/>
      <c r="MF1" s="28"/>
      <c r="MG1" s="28"/>
      <c r="MH1" s="282">
        <f>COLUMN()</f>
        <v>346</v>
      </c>
      <c r="MI1" s="28"/>
      <c r="MJ1" s="28"/>
      <c r="MK1" s="28"/>
      <c r="ML1" s="28"/>
      <c r="MM1" s="28"/>
      <c r="MN1" s="28"/>
      <c r="MO1" s="28"/>
      <c r="MP1" s="28"/>
      <c r="MQ1" s="28"/>
      <c r="MR1" s="28"/>
      <c r="MS1" s="28"/>
      <c r="MT1" s="28"/>
      <c r="MU1" s="28"/>
    </row>
    <row r="2" spans="1:359" s="11" customFormat="1" ht="6" customHeight="1" x14ac:dyDescent="0.25">
      <c r="A2" s="93"/>
      <c r="B2" s="93" t="s">
        <v>221</v>
      </c>
      <c r="C2" s="93" t="s">
        <v>222</v>
      </c>
      <c r="D2" s="29"/>
      <c r="E2" s="28"/>
      <c r="F2" s="293"/>
      <c r="G2" s="293"/>
      <c r="H2" s="293"/>
      <c r="I2" s="76" t="s">
        <v>2</v>
      </c>
      <c r="J2" s="76" t="s">
        <v>2</v>
      </c>
      <c r="K2" s="76" t="s">
        <v>2</v>
      </c>
      <c r="L2" s="293"/>
      <c r="M2" s="293"/>
      <c r="N2" s="293"/>
      <c r="O2" s="76" t="s">
        <v>2</v>
      </c>
      <c r="P2" s="76" t="s">
        <v>2</v>
      </c>
      <c r="Q2" s="76" t="s">
        <v>2</v>
      </c>
      <c r="R2" s="293"/>
      <c r="S2" s="293"/>
      <c r="T2" s="293"/>
      <c r="U2" s="76" t="s">
        <v>2</v>
      </c>
      <c r="V2" s="76" t="s">
        <v>2</v>
      </c>
      <c r="W2" s="76" t="s">
        <v>2</v>
      </c>
      <c r="X2" s="293"/>
      <c r="Y2" s="293"/>
      <c r="Z2" s="293"/>
      <c r="AA2" s="76" t="s">
        <v>2</v>
      </c>
      <c r="AB2" s="76" t="s">
        <v>2</v>
      </c>
      <c r="AC2" s="76" t="s">
        <v>2</v>
      </c>
      <c r="AD2" s="293"/>
      <c r="AE2" s="293"/>
      <c r="AF2" s="293"/>
      <c r="AG2" s="76" t="s">
        <v>2</v>
      </c>
      <c r="AH2" s="76" t="s">
        <v>2</v>
      </c>
      <c r="AI2" s="76" t="s">
        <v>2</v>
      </c>
      <c r="AJ2" s="293"/>
      <c r="AK2" s="293"/>
      <c r="AL2" s="293"/>
      <c r="AM2" s="76" t="s">
        <v>2</v>
      </c>
      <c r="AN2" s="76" t="s">
        <v>2</v>
      </c>
      <c r="AO2" s="76" t="s">
        <v>2</v>
      </c>
      <c r="AP2" s="293"/>
      <c r="AQ2" s="293"/>
      <c r="AR2" s="293"/>
      <c r="AS2" s="349" t="s">
        <v>2</v>
      </c>
      <c r="AT2" s="349" t="s">
        <v>2</v>
      </c>
      <c r="AU2" s="349" t="s">
        <v>2</v>
      </c>
      <c r="AV2" s="293"/>
      <c r="AW2" s="293"/>
      <c r="AX2" s="293"/>
      <c r="AY2" s="76" t="s">
        <v>2</v>
      </c>
      <c r="AZ2" s="76" t="s">
        <v>2</v>
      </c>
      <c r="BA2" s="76" t="s">
        <v>2</v>
      </c>
      <c r="BB2" s="293"/>
      <c r="BC2" s="293"/>
      <c r="BD2" s="293"/>
      <c r="BE2" s="76" t="s">
        <v>2</v>
      </c>
      <c r="BF2" s="76" t="s">
        <v>2</v>
      </c>
      <c r="BG2" s="76" t="s">
        <v>2</v>
      </c>
      <c r="BH2" s="293"/>
      <c r="BI2" s="293"/>
      <c r="BJ2" s="293"/>
      <c r="BK2" s="76" t="s">
        <v>2</v>
      </c>
      <c r="BL2" s="76" t="s">
        <v>2</v>
      </c>
      <c r="BM2" s="76" t="s">
        <v>2</v>
      </c>
      <c r="BN2" s="293"/>
      <c r="BO2" s="293"/>
      <c r="BP2" s="293"/>
      <c r="BQ2" s="76" t="s">
        <v>2</v>
      </c>
      <c r="BR2" s="76" t="s">
        <v>2</v>
      </c>
      <c r="BS2" s="76" t="s">
        <v>2</v>
      </c>
      <c r="BT2" s="293"/>
      <c r="BU2" s="293"/>
      <c r="BV2" s="293"/>
      <c r="BW2" s="76" t="s">
        <v>2</v>
      </c>
      <c r="BX2" s="76" t="s">
        <v>2</v>
      </c>
      <c r="BY2" s="76" t="s">
        <v>2</v>
      </c>
      <c r="BZ2" s="293"/>
      <c r="CA2" s="293"/>
      <c r="CB2" s="293"/>
      <c r="CC2" s="76" t="s">
        <v>2</v>
      </c>
      <c r="CD2" s="76" t="s">
        <v>2</v>
      </c>
      <c r="CE2" s="76" t="s">
        <v>2</v>
      </c>
      <c r="CF2" s="293"/>
      <c r="CG2" s="293"/>
      <c r="CH2" s="293"/>
      <c r="CI2" s="76" t="s">
        <v>2</v>
      </c>
      <c r="CJ2" s="76" t="s">
        <v>2</v>
      </c>
      <c r="CK2" s="76" t="s">
        <v>2</v>
      </c>
      <c r="CL2" s="293"/>
      <c r="CM2" s="293"/>
      <c r="CN2" s="293"/>
      <c r="CO2" s="76" t="s">
        <v>2</v>
      </c>
      <c r="CP2" s="76" t="s">
        <v>2</v>
      </c>
      <c r="CQ2" s="76" t="s">
        <v>2</v>
      </c>
      <c r="CR2" s="282">
        <f>COLUMN()</f>
        <v>96</v>
      </c>
      <c r="CS2" s="282"/>
      <c r="CT2" s="248"/>
      <c r="CU2" s="249"/>
      <c r="CV2" s="249"/>
      <c r="CW2" s="249"/>
      <c r="CX2" s="249"/>
      <c r="CY2" s="249"/>
      <c r="CZ2" s="249"/>
      <c r="DA2" s="249"/>
      <c r="DB2" s="249"/>
      <c r="DC2" s="249"/>
      <c r="DD2" s="249"/>
      <c r="DE2" s="249"/>
      <c r="DF2" s="249"/>
      <c r="DG2" s="249"/>
      <c r="DH2" s="249"/>
      <c r="DI2" s="249"/>
      <c r="DJ2" s="249"/>
      <c r="DK2" s="249"/>
      <c r="DL2" s="249"/>
      <c r="DM2" s="249"/>
      <c r="DN2" s="249"/>
      <c r="DO2" s="249"/>
      <c r="DP2" s="249"/>
      <c r="DQ2" s="249"/>
      <c r="DR2" s="249"/>
      <c r="DS2" s="249"/>
      <c r="DT2" s="249"/>
      <c r="DU2" s="249"/>
      <c r="DV2" s="249"/>
      <c r="DW2" s="249"/>
      <c r="DX2" s="249"/>
      <c r="DY2" s="249"/>
      <c r="DZ2" s="249"/>
      <c r="EA2" s="249"/>
      <c r="EB2" s="249"/>
      <c r="EC2" s="88" t="s">
        <v>2</v>
      </c>
      <c r="ED2" s="250"/>
      <c r="EE2" s="250"/>
      <c r="EF2" s="250"/>
      <c r="EG2" s="250"/>
      <c r="EH2" s="250"/>
      <c r="EI2" s="250"/>
      <c r="EJ2" s="250"/>
      <c r="EK2" s="250"/>
      <c r="EL2" s="250"/>
      <c r="EM2" s="250"/>
      <c r="EN2" s="250"/>
      <c r="EO2" s="250"/>
      <c r="EP2" s="250"/>
      <c r="EQ2" s="250"/>
      <c r="ER2" s="250"/>
      <c r="ES2" s="250"/>
      <c r="ET2" s="250"/>
      <c r="EU2" s="250"/>
      <c r="EV2" s="250"/>
      <c r="EW2" s="250"/>
      <c r="EX2" s="250"/>
      <c r="EY2" s="250"/>
      <c r="EZ2" s="250"/>
      <c r="FA2" s="250"/>
      <c r="FB2" s="250"/>
      <c r="FC2" s="250"/>
      <c r="FD2" s="250"/>
      <c r="FE2" s="250"/>
      <c r="FF2" s="250"/>
      <c r="FG2" s="250"/>
      <c r="FH2" s="250"/>
      <c r="FI2" s="250"/>
      <c r="FJ2" s="250"/>
      <c r="FK2" s="250"/>
      <c r="FL2" s="250"/>
      <c r="FM2" s="88" t="s">
        <v>2</v>
      </c>
      <c r="FN2" s="251"/>
      <c r="FO2" s="251"/>
      <c r="FP2" s="251"/>
      <c r="FQ2" s="251"/>
      <c r="FR2" s="251"/>
      <c r="FS2" s="251"/>
      <c r="FT2" s="251"/>
      <c r="FU2" s="251"/>
      <c r="FV2" s="251"/>
      <c r="FW2" s="251"/>
      <c r="FX2" s="251"/>
      <c r="FY2" s="251"/>
      <c r="FZ2" s="251"/>
      <c r="GA2" s="251"/>
      <c r="GB2" s="251"/>
      <c r="GC2" s="251"/>
      <c r="GD2" s="251"/>
      <c r="GE2" s="251"/>
      <c r="GF2" s="251"/>
      <c r="GG2" s="251"/>
      <c r="GH2" s="251"/>
      <c r="GI2" s="251"/>
      <c r="GJ2" s="251"/>
      <c r="GK2" s="251"/>
      <c r="GL2" s="251"/>
      <c r="GM2" s="251"/>
      <c r="GN2" s="251"/>
      <c r="GO2" s="251"/>
      <c r="GP2" s="251"/>
      <c r="GQ2" s="251"/>
      <c r="GR2" s="251"/>
      <c r="GS2" s="251"/>
      <c r="GT2" s="251"/>
      <c r="GU2" s="88" t="s">
        <v>2</v>
      </c>
      <c r="GV2" s="28"/>
      <c r="GW2" s="88"/>
      <c r="GX2" s="88"/>
      <c r="GY2" s="88"/>
      <c r="GZ2" s="90"/>
      <c r="HA2" s="90"/>
      <c r="HB2" s="90"/>
      <c r="HC2" s="90"/>
      <c r="HD2" s="90"/>
      <c r="HE2" s="90"/>
      <c r="HF2" s="282">
        <f>COLUMN()</f>
        <v>214</v>
      </c>
      <c r="HG2" s="28"/>
      <c r="HH2" s="28"/>
      <c r="HI2" s="28"/>
      <c r="HJ2" s="28"/>
      <c r="HK2" s="282">
        <f>COLUMN()</f>
        <v>219</v>
      </c>
      <c r="HL2" s="28"/>
      <c r="HM2" s="28"/>
      <c r="HN2" s="28"/>
      <c r="HO2" s="28"/>
      <c r="HP2" s="28"/>
      <c r="HQ2" s="28"/>
      <c r="HR2" s="282">
        <f>COLUMN()</f>
        <v>226</v>
      </c>
      <c r="HS2" s="282"/>
      <c r="HT2" s="28"/>
      <c r="HU2" s="282">
        <f>COLUMN()</f>
        <v>229</v>
      </c>
      <c r="HV2" s="339"/>
      <c r="HW2" s="287"/>
      <c r="HX2" s="287"/>
      <c r="HY2" s="28"/>
      <c r="HZ2" s="28"/>
      <c r="IA2" s="28"/>
      <c r="IB2" s="28"/>
      <c r="IC2" s="28"/>
      <c r="ID2" s="28"/>
      <c r="IE2" s="28"/>
      <c r="IF2" s="28"/>
      <c r="IG2" s="28"/>
      <c r="IH2" s="28"/>
      <c r="II2" s="28"/>
      <c r="IJ2" s="28"/>
      <c r="IK2" s="28"/>
      <c r="IL2" s="28"/>
      <c r="IM2" s="282"/>
      <c r="IN2" s="282"/>
      <c r="IO2" s="28"/>
      <c r="IP2" s="282"/>
      <c r="IQ2" s="282"/>
      <c r="IR2" s="28"/>
      <c r="IS2" s="28"/>
      <c r="IT2" s="28"/>
      <c r="IU2" s="28"/>
      <c r="IV2" s="28"/>
      <c r="IW2" s="28"/>
      <c r="IX2" s="28"/>
      <c r="IY2" s="28"/>
      <c r="IZ2" s="28"/>
      <c r="JA2" s="28"/>
      <c r="JB2" s="28"/>
      <c r="JC2" s="28"/>
      <c r="JD2" s="28"/>
      <c r="JE2" s="28"/>
      <c r="JF2" s="28"/>
      <c r="JG2" s="28"/>
      <c r="JH2" s="28"/>
      <c r="JI2" s="28"/>
      <c r="JJ2" s="28"/>
      <c r="JK2" s="282">
        <f>COLUMN()</f>
        <v>271</v>
      </c>
      <c r="JL2" s="282"/>
      <c r="JM2" s="278"/>
      <c r="JN2" s="93"/>
      <c r="JO2" s="282">
        <f>COLUMN()</f>
        <v>275</v>
      </c>
      <c r="JP2" s="17"/>
      <c r="JQ2" s="17"/>
      <c r="JR2" s="17"/>
      <c r="JS2" s="17"/>
      <c r="JT2" s="17"/>
      <c r="JU2" s="17"/>
      <c r="JV2" s="17"/>
      <c r="JW2" s="17"/>
      <c r="JX2" s="17"/>
      <c r="JY2" s="17"/>
      <c r="JZ2" s="17"/>
      <c r="KA2" s="17"/>
      <c r="KB2" s="17"/>
      <c r="KC2" s="17"/>
      <c r="KD2" s="17"/>
      <c r="KE2" s="103"/>
      <c r="KF2" s="153"/>
      <c r="KG2" s="104"/>
      <c r="KH2" s="104"/>
      <c r="KI2" s="104"/>
      <c r="KJ2" s="104"/>
      <c r="KK2" s="132"/>
      <c r="KL2" s="153"/>
      <c r="KM2" s="132"/>
      <c r="KN2" s="153"/>
      <c r="KO2" s="132"/>
      <c r="KP2" s="104"/>
      <c r="KQ2" s="104"/>
      <c r="KR2" s="132"/>
      <c r="KS2" s="104"/>
      <c r="KT2" s="104"/>
      <c r="KU2" s="104"/>
      <c r="KV2" s="132"/>
      <c r="KW2" s="132"/>
      <c r="KX2" s="132"/>
      <c r="KY2" s="132"/>
      <c r="KZ2" s="103"/>
      <c r="LA2" s="282">
        <f>COLUMN()</f>
        <v>313</v>
      </c>
      <c r="LB2" s="28"/>
      <c r="LC2" s="28"/>
      <c r="LD2" s="28"/>
      <c r="LE2" s="28"/>
      <c r="LF2" s="28"/>
      <c r="LG2" s="28"/>
      <c r="LH2" s="28"/>
      <c r="LI2" s="28"/>
      <c r="LJ2" s="28"/>
      <c r="LK2" s="28"/>
      <c r="LL2" s="28"/>
      <c r="LM2" s="28"/>
      <c r="LN2" s="28"/>
      <c r="LO2" s="28"/>
      <c r="LP2" s="28"/>
      <c r="LQ2" s="28"/>
      <c r="LR2" s="28"/>
      <c r="LS2" s="28"/>
      <c r="LT2" s="28"/>
      <c r="LU2" s="28"/>
      <c r="LV2" s="28"/>
      <c r="LW2" s="28"/>
      <c r="LX2" s="28"/>
      <c r="LY2" s="28"/>
      <c r="LZ2" s="28"/>
      <c r="MA2" s="28"/>
      <c r="MB2" s="28"/>
      <c r="MC2" s="28"/>
      <c r="MD2" s="28"/>
      <c r="ME2" s="28"/>
      <c r="MF2" s="28"/>
      <c r="MG2" s="28"/>
      <c r="MH2" s="282">
        <f>COLUMN()</f>
        <v>346</v>
      </c>
      <c r="MI2" s="28"/>
      <c r="MJ2" s="28"/>
      <c r="MK2" s="28"/>
      <c r="ML2" s="28"/>
      <c r="MM2" s="28"/>
      <c r="MN2" s="28"/>
      <c r="MO2" s="28"/>
      <c r="MP2" s="28"/>
      <c r="MQ2" s="28"/>
      <c r="MR2" s="28"/>
      <c r="MS2" s="28"/>
      <c r="MT2" s="28"/>
      <c r="MU2" s="28"/>
    </row>
    <row r="3" spans="1:359" s="11" customFormat="1" ht="6" customHeight="1" x14ac:dyDescent="0.15">
      <c r="A3" s="220">
        <f>ROW()</f>
        <v>3</v>
      </c>
      <c r="B3" s="75">
        <v>1</v>
      </c>
      <c r="C3" s="75">
        <v>2</v>
      </c>
      <c r="D3" s="93" t="s">
        <v>145</v>
      </c>
      <c r="E3" s="28"/>
      <c r="F3" s="76" t="s">
        <v>2</v>
      </c>
      <c r="G3" s="76" t="s">
        <v>2</v>
      </c>
      <c r="H3" s="76" t="s">
        <v>2</v>
      </c>
      <c r="I3" s="294"/>
      <c r="J3" s="293"/>
      <c r="K3" s="293"/>
      <c r="L3" s="76" t="s">
        <v>2</v>
      </c>
      <c r="M3" s="76" t="s">
        <v>2</v>
      </c>
      <c r="N3" s="76" t="s">
        <v>2</v>
      </c>
      <c r="O3" s="294"/>
      <c r="P3" s="293"/>
      <c r="Q3" s="293"/>
      <c r="R3" s="76" t="s">
        <v>2</v>
      </c>
      <c r="S3" s="76" t="s">
        <v>2</v>
      </c>
      <c r="T3" s="76" t="s">
        <v>2</v>
      </c>
      <c r="U3" s="294"/>
      <c r="V3" s="293"/>
      <c r="W3" s="293"/>
      <c r="X3" s="76" t="s">
        <v>2</v>
      </c>
      <c r="Y3" s="76" t="s">
        <v>2</v>
      </c>
      <c r="Z3" s="76" t="s">
        <v>2</v>
      </c>
      <c r="AA3" s="294"/>
      <c r="AB3" s="293"/>
      <c r="AC3" s="293"/>
      <c r="AD3" s="76" t="s">
        <v>2</v>
      </c>
      <c r="AE3" s="76" t="s">
        <v>2</v>
      </c>
      <c r="AF3" s="76" t="s">
        <v>2</v>
      </c>
      <c r="AG3" s="294"/>
      <c r="AH3" s="293"/>
      <c r="AI3" s="293"/>
      <c r="AJ3" s="76" t="s">
        <v>2</v>
      </c>
      <c r="AK3" s="76" t="s">
        <v>2</v>
      </c>
      <c r="AL3" s="76" t="s">
        <v>2</v>
      </c>
      <c r="AM3" s="294"/>
      <c r="AN3" s="293"/>
      <c r="AO3" s="293"/>
      <c r="AP3" s="76" t="s">
        <v>2</v>
      </c>
      <c r="AQ3" s="76" t="s">
        <v>2</v>
      </c>
      <c r="AR3" s="76" t="s">
        <v>2</v>
      </c>
      <c r="AS3" s="350"/>
      <c r="AT3" s="293"/>
      <c r="AU3" s="293"/>
      <c r="AV3" s="349" t="s">
        <v>2</v>
      </c>
      <c r="AW3" s="349" t="s">
        <v>2</v>
      </c>
      <c r="AX3" s="349" t="s">
        <v>2</v>
      </c>
      <c r="AY3" s="294"/>
      <c r="AZ3" s="293"/>
      <c r="BA3" s="293"/>
      <c r="BB3" s="76" t="s">
        <v>2</v>
      </c>
      <c r="BC3" s="76" t="s">
        <v>2</v>
      </c>
      <c r="BD3" s="76" t="s">
        <v>2</v>
      </c>
      <c r="BE3" s="294"/>
      <c r="BF3" s="293"/>
      <c r="BG3" s="293"/>
      <c r="BH3" s="76" t="s">
        <v>2</v>
      </c>
      <c r="BI3" s="76" t="s">
        <v>2</v>
      </c>
      <c r="BJ3" s="76" t="s">
        <v>2</v>
      </c>
      <c r="BK3" s="294"/>
      <c r="BL3" s="293"/>
      <c r="BM3" s="293"/>
      <c r="BN3" s="76" t="s">
        <v>2</v>
      </c>
      <c r="BO3" s="76" t="s">
        <v>2</v>
      </c>
      <c r="BP3" s="76" t="s">
        <v>2</v>
      </c>
      <c r="BQ3" s="294"/>
      <c r="BR3" s="293"/>
      <c r="BS3" s="293"/>
      <c r="BT3" s="76" t="s">
        <v>2</v>
      </c>
      <c r="BU3" s="76" t="s">
        <v>2</v>
      </c>
      <c r="BV3" s="76" t="s">
        <v>2</v>
      </c>
      <c r="BW3" s="294"/>
      <c r="BX3" s="293"/>
      <c r="BY3" s="293"/>
      <c r="BZ3" s="76" t="s">
        <v>2</v>
      </c>
      <c r="CA3" s="76" t="s">
        <v>2</v>
      </c>
      <c r="CB3" s="76" t="s">
        <v>2</v>
      </c>
      <c r="CC3" s="294"/>
      <c r="CD3" s="293"/>
      <c r="CE3" s="293"/>
      <c r="CF3" s="76" t="s">
        <v>2</v>
      </c>
      <c r="CG3" s="76" t="s">
        <v>2</v>
      </c>
      <c r="CH3" s="76" t="s">
        <v>2</v>
      </c>
      <c r="CI3" s="294"/>
      <c r="CJ3" s="293"/>
      <c r="CK3" s="293"/>
      <c r="CL3" s="76" t="s">
        <v>2</v>
      </c>
      <c r="CM3" s="76" t="s">
        <v>2</v>
      </c>
      <c r="CN3" s="76" t="s">
        <v>2</v>
      </c>
      <c r="CO3" s="294"/>
      <c r="CP3" s="293"/>
      <c r="CQ3" s="293"/>
      <c r="CR3" s="282"/>
      <c r="CS3" s="278"/>
      <c r="CT3" s="87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16"/>
      <c r="EA3" s="16"/>
      <c r="EB3" s="16"/>
      <c r="EC3" s="33" t="s">
        <v>2</v>
      </c>
      <c r="ED3" s="27"/>
      <c r="EE3" s="27"/>
      <c r="EF3" s="27"/>
      <c r="EG3" s="27"/>
      <c r="EH3" s="27"/>
      <c r="EI3" s="27"/>
      <c r="EJ3" s="27"/>
      <c r="EK3" s="27"/>
      <c r="EL3" s="27"/>
      <c r="EM3" s="27"/>
      <c r="EN3" s="27"/>
      <c r="EO3" s="27"/>
      <c r="EP3" s="27"/>
      <c r="EQ3" s="27"/>
      <c r="ER3" s="27"/>
      <c r="ES3" s="27"/>
      <c r="ET3" s="27"/>
      <c r="EU3" s="27"/>
      <c r="EV3" s="27"/>
      <c r="EW3" s="27"/>
      <c r="EX3" s="27"/>
      <c r="EY3" s="27"/>
      <c r="EZ3" s="27"/>
      <c r="FA3" s="27"/>
      <c r="FB3" s="27"/>
      <c r="FC3" s="27"/>
      <c r="FD3" s="27"/>
      <c r="FE3" s="27"/>
      <c r="FF3" s="27"/>
      <c r="FG3" s="27"/>
      <c r="FH3" s="27"/>
      <c r="FI3" s="27"/>
      <c r="FJ3" s="27"/>
      <c r="FK3" s="27"/>
      <c r="FL3" s="27"/>
      <c r="FM3" s="33" t="s">
        <v>2</v>
      </c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33" t="s">
        <v>2</v>
      </c>
      <c r="GV3" s="28"/>
      <c r="GW3" s="88"/>
      <c r="GX3" s="88"/>
      <c r="GY3" s="88"/>
      <c r="GZ3" s="88"/>
      <c r="HA3" s="88"/>
      <c r="HB3" s="88"/>
      <c r="HC3" s="90"/>
      <c r="HD3" s="90"/>
      <c r="HE3" s="90"/>
      <c r="HF3" s="28"/>
      <c r="HG3" s="341" t="s">
        <v>704</v>
      </c>
      <c r="HH3" s="282" t="s">
        <v>57</v>
      </c>
      <c r="HI3" s="28"/>
      <c r="HJ3" s="28"/>
      <c r="HK3" s="28"/>
      <c r="HL3" s="28"/>
      <c r="HM3" s="399" t="s">
        <v>736</v>
      </c>
      <c r="HN3" s="399" t="str">
        <f>INDEX($FN$15:$GU$316,MATCH($HH$3,$C$15:$C$316,0),HG$5)</f>
        <v>m</v>
      </c>
      <c r="HO3" s="28"/>
      <c r="HP3" s="399" t="str">
        <f>_xlfn.CONCAT("Total (",HN3,")")</f>
        <v>Total (m)</v>
      </c>
      <c r="HQ3" s="28"/>
      <c r="HR3" s="28"/>
      <c r="HS3" s="28"/>
      <c r="HT3" s="28"/>
      <c r="HU3" s="28"/>
      <c r="HV3" s="339"/>
      <c r="HW3" s="361" t="s">
        <v>806</v>
      </c>
      <c r="HX3" s="361" t="s">
        <v>806</v>
      </c>
      <c r="HY3" s="28"/>
      <c r="HZ3" s="28"/>
      <c r="IA3" s="28"/>
      <c r="IB3" s="28"/>
      <c r="IC3" s="28"/>
      <c r="ID3" s="28"/>
      <c r="IE3" s="312" t="str">
        <f t="shared" ref="IE3" si="0">IF(ISNUMBER(MATCH($HS4,ID$15:ID$68,0)),"here","")</f>
        <v/>
      </c>
      <c r="IF3" s="312" t="str">
        <f>IF(ISNUMBER(MATCH($HS4,IE$15:IE$68,0)),"here","")</f>
        <v/>
      </c>
      <c r="IG3" s="312" t="str">
        <f t="shared" ref="IG3:IM3" si="1">IF(ISNUMBER(MATCH($HS4,IF$15:IF$68,0)),"here","")</f>
        <v>here</v>
      </c>
      <c r="IH3" s="312" t="str">
        <f t="shared" si="1"/>
        <v/>
      </c>
      <c r="II3" s="312" t="str">
        <f t="shared" si="1"/>
        <v/>
      </c>
      <c r="IJ3" s="312" t="str">
        <f t="shared" si="1"/>
        <v/>
      </c>
      <c r="IK3" s="312" t="str">
        <f t="shared" si="1"/>
        <v/>
      </c>
      <c r="IL3" s="312" t="str">
        <f t="shared" si="1"/>
        <v/>
      </c>
      <c r="IM3" s="312" t="str">
        <f t="shared" si="1"/>
        <v/>
      </c>
      <c r="IN3" s="312" t="str">
        <f>IF(ISNUMBER(MATCH($IE3,IR$15:IR$68,0)),"here","")</f>
        <v/>
      </c>
      <c r="IO3" s="312" t="str">
        <f>IF(ISNUMBER(MATCH($IE3,IS$15:IS$68,0)),"here","")</f>
        <v/>
      </c>
      <c r="IP3" s="312" t="str">
        <f>IF(ISNUMBER(MATCH($IE3,IT$15:IT$68,0)),"here","")</f>
        <v/>
      </c>
      <c r="IQ3" s="282"/>
      <c r="IR3" s="288"/>
      <c r="IS3" s="288"/>
      <c r="IT3" s="288"/>
      <c r="IU3" s="288"/>
      <c r="IV3" s="288"/>
      <c r="IW3" s="288"/>
      <c r="IX3" s="288"/>
      <c r="IY3" s="288"/>
      <c r="IZ3" s="288"/>
      <c r="JA3" s="288"/>
      <c r="JB3" s="288"/>
      <c r="JC3" s="288"/>
      <c r="JD3" s="288"/>
      <c r="JE3" s="288"/>
      <c r="JF3" s="288"/>
      <c r="JG3" s="288"/>
      <c r="JH3" s="288"/>
      <c r="JI3" s="288"/>
      <c r="JJ3" s="288"/>
      <c r="JK3" s="320"/>
      <c r="JL3" s="320"/>
      <c r="JM3" s="320"/>
      <c r="JN3" s="320"/>
      <c r="JO3" s="28"/>
      <c r="JP3" s="81"/>
      <c r="JQ3" s="81" t="s">
        <v>2</v>
      </c>
      <c r="JR3" s="81" t="s">
        <v>270</v>
      </c>
      <c r="JS3" s="230">
        <v>365</v>
      </c>
      <c r="JT3" s="232" t="s">
        <v>309</v>
      </c>
      <c r="JU3" s="60" t="s">
        <v>308</v>
      </c>
      <c r="JV3" s="60"/>
      <c r="JW3" s="60"/>
      <c r="JX3" s="60"/>
      <c r="JY3" s="60"/>
      <c r="JZ3" s="60"/>
      <c r="KA3" s="60"/>
      <c r="KB3" s="60"/>
      <c r="KC3" s="60"/>
      <c r="KD3" s="60"/>
      <c r="KE3" s="102"/>
      <c r="KF3" s="190"/>
      <c r="KG3" s="191"/>
      <c r="KH3" s="192"/>
      <c r="KI3" s="104"/>
      <c r="KJ3" s="104"/>
      <c r="KK3" s="132"/>
      <c r="KL3" s="174"/>
      <c r="KM3" s="135"/>
      <c r="KN3" s="180"/>
      <c r="KO3" s="140"/>
      <c r="KP3" s="111"/>
      <c r="KQ3" s="111"/>
      <c r="KR3" s="145"/>
      <c r="KS3" s="110"/>
      <c r="KT3" s="112"/>
      <c r="KU3" s="110"/>
      <c r="KV3" s="155"/>
      <c r="KW3" s="156"/>
      <c r="KX3" s="155"/>
      <c r="KY3" s="155"/>
      <c r="KZ3" s="102"/>
      <c r="LA3" s="28"/>
      <c r="LB3" s="28"/>
      <c r="LC3" s="28"/>
      <c r="LD3" s="28"/>
      <c r="LE3" s="28"/>
      <c r="LF3" s="28"/>
      <c r="LG3" s="28"/>
      <c r="LH3" s="28"/>
      <c r="LI3" s="28"/>
      <c r="LJ3" s="28"/>
      <c r="LK3" s="28"/>
      <c r="LL3" s="28"/>
      <c r="LM3" s="28"/>
      <c r="LN3" s="28"/>
      <c r="LO3" s="28"/>
      <c r="LP3" s="28"/>
      <c r="LQ3" s="28"/>
      <c r="LR3" s="28"/>
      <c r="LS3" s="28"/>
      <c r="LT3" s="28"/>
      <c r="LU3" s="28"/>
      <c r="LV3" s="28"/>
      <c r="LW3" s="28"/>
      <c r="LX3" s="28"/>
      <c r="LY3" s="28"/>
      <c r="LZ3" s="28"/>
      <c r="MA3" s="28"/>
      <c r="MB3" s="28"/>
      <c r="MC3" s="28"/>
      <c r="MD3" s="28"/>
      <c r="ME3" s="28"/>
      <c r="MF3" s="28"/>
      <c r="MG3" s="375"/>
      <c r="MH3" s="28"/>
      <c r="MI3" s="28"/>
      <c r="MJ3" s="28"/>
      <c r="MK3" s="28"/>
      <c r="ML3" s="28"/>
      <c r="MM3" s="28"/>
      <c r="MN3" s="28"/>
      <c r="MO3" s="28"/>
      <c r="MP3" s="28"/>
      <c r="MQ3" s="28"/>
      <c r="MR3" s="28"/>
      <c r="MS3" s="28"/>
      <c r="MT3" s="28"/>
      <c r="MU3" s="28"/>
    </row>
    <row r="4" spans="1:359" s="11" customFormat="1" ht="6" customHeight="1" x14ac:dyDescent="0.15">
      <c r="A4" s="74">
        <f t="shared" ref="A4:A9" si="2">IF(ISNUMBER(MATCH(C4,$HE$15:$HE$314,0)),ROW()-$A$3,0)</f>
        <v>0</v>
      </c>
      <c r="B4" s="80">
        <v>0</v>
      </c>
      <c r="C4" s="80" t="s">
        <v>145</v>
      </c>
      <c r="D4" s="93" t="s">
        <v>92</v>
      </c>
      <c r="E4" s="28"/>
      <c r="F4" s="320"/>
      <c r="G4" s="320"/>
      <c r="H4" s="321"/>
      <c r="I4" s="320"/>
      <c r="J4" s="320"/>
      <c r="K4" s="293"/>
      <c r="L4" s="320"/>
      <c r="M4" s="320"/>
      <c r="N4" s="321"/>
      <c r="O4" s="320"/>
      <c r="P4" s="320"/>
      <c r="Q4" s="293"/>
      <c r="R4" s="320"/>
      <c r="S4" s="320"/>
      <c r="T4" s="321"/>
      <c r="U4" s="320"/>
      <c r="V4" s="320"/>
      <c r="W4" s="293"/>
      <c r="X4" s="320" t="s">
        <v>282</v>
      </c>
      <c r="Y4" s="320"/>
      <c r="Z4" s="321"/>
      <c r="AA4" s="320"/>
      <c r="AB4" s="320"/>
      <c r="AC4" s="293">
        <v>0</v>
      </c>
      <c r="AD4" s="320"/>
      <c r="AE4" s="320"/>
      <c r="AF4" s="321"/>
      <c r="AG4" s="320"/>
      <c r="AH4" s="320"/>
      <c r="AI4" s="293"/>
      <c r="AJ4" s="320"/>
      <c r="AK4" s="320"/>
      <c r="AL4" s="321" t="s">
        <v>2</v>
      </c>
      <c r="AM4" s="320" t="s">
        <v>241</v>
      </c>
      <c r="AN4" s="320">
        <v>1.4999999999999999E-4</v>
      </c>
      <c r="AO4" s="293"/>
      <c r="AP4" s="350"/>
      <c r="AQ4" s="350"/>
      <c r="AR4" s="293"/>
      <c r="AS4" s="350"/>
      <c r="AT4" s="350"/>
      <c r="AU4" s="321"/>
      <c r="AV4" s="320"/>
      <c r="AW4" s="320"/>
      <c r="AX4" s="293"/>
      <c r="AY4" s="320"/>
      <c r="AZ4" s="320"/>
      <c r="BA4" s="321"/>
      <c r="BB4" s="320"/>
      <c r="BC4" s="320"/>
      <c r="BD4" s="293"/>
      <c r="BE4" s="320"/>
      <c r="BF4" s="320"/>
      <c r="BG4" s="321"/>
      <c r="BH4" s="320"/>
      <c r="BI4" s="320"/>
      <c r="BJ4" s="293"/>
      <c r="BK4" s="320"/>
      <c r="BL4" s="320"/>
      <c r="BM4" s="293"/>
      <c r="BN4" s="320"/>
      <c r="BO4" s="320"/>
      <c r="BP4" s="321"/>
      <c r="BQ4" s="320"/>
      <c r="BR4" s="320"/>
      <c r="BS4" s="293"/>
      <c r="BT4" s="320"/>
      <c r="BU4" s="320"/>
      <c r="BV4" s="321"/>
      <c r="BW4" s="320"/>
      <c r="BX4" s="320"/>
      <c r="BY4" s="293"/>
      <c r="BZ4" s="320"/>
      <c r="CA4" s="320"/>
      <c r="CB4" s="321"/>
      <c r="CC4" s="320"/>
      <c r="CD4" s="320"/>
      <c r="CE4" s="321"/>
      <c r="CF4" s="402"/>
      <c r="CG4" s="402"/>
      <c r="CH4" s="403"/>
      <c r="CI4" s="402"/>
      <c r="CJ4" s="402"/>
      <c r="CK4" s="403"/>
      <c r="CL4" s="320"/>
      <c r="CM4" s="320"/>
      <c r="CN4" s="321"/>
      <c r="CO4" s="320"/>
      <c r="CP4" s="320"/>
      <c r="CQ4" s="321"/>
      <c r="CR4" s="28"/>
      <c r="CS4" s="278"/>
      <c r="CT4" s="28" t="s">
        <v>391</v>
      </c>
      <c r="CU4" s="54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  <c r="DL4" s="16"/>
      <c r="DM4" s="16"/>
      <c r="DN4" s="16"/>
      <c r="DO4" s="16"/>
      <c r="DP4" s="16"/>
      <c r="DQ4" s="16"/>
      <c r="DR4" s="16"/>
      <c r="DS4" s="16"/>
      <c r="DT4" s="16"/>
      <c r="DU4" s="16"/>
      <c r="DV4" s="16"/>
      <c r="DW4" s="16"/>
      <c r="DX4" s="16"/>
      <c r="DY4" s="16"/>
      <c r="DZ4" s="16"/>
      <c r="EA4" s="16"/>
      <c r="EB4" s="16"/>
      <c r="EC4" s="33" t="s">
        <v>2</v>
      </c>
      <c r="ED4" s="57"/>
      <c r="EE4" s="57"/>
      <c r="EF4" s="57"/>
      <c r="EG4" s="57"/>
      <c r="EH4" s="57"/>
      <c r="EI4" s="57"/>
      <c r="EJ4" s="57"/>
      <c r="EK4" s="57"/>
      <c r="EL4" s="57"/>
      <c r="EM4" s="57"/>
      <c r="EN4" s="57"/>
      <c r="EO4" s="57"/>
      <c r="EP4" s="57"/>
      <c r="EQ4" s="57"/>
      <c r="ER4" s="57"/>
      <c r="ES4" s="57"/>
      <c r="ET4" s="57"/>
      <c r="EU4" s="57"/>
      <c r="EV4" s="57"/>
      <c r="EW4" s="57"/>
      <c r="EX4" s="57"/>
      <c r="EY4" s="57"/>
      <c r="EZ4" s="57"/>
      <c r="FA4" s="57"/>
      <c r="FB4" s="57"/>
      <c r="FC4" s="57"/>
      <c r="FD4" s="57"/>
      <c r="FE4" s="57"/>
      <c r="FF4" s="57"/>
      <c r="FG4" s="57"/>
      <c r="FH4" s="57"/>
      <c r="FI4" s="57"/>
      <c r="FJ4" s="57"/>
      <c r="FK4" s="57"/>
      <c r="FL4" s="57"/>
      <c r="FM4" s="33" t="s">
        <v>2</v>
      </c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33" t="s">
        <v>2</v>
      </c>
      <c r="GV4" s="28"/>
      <c r="GW4" s="88"/>
      <c r="GX4" s="88"/>
      <c r="GY4" s="88"/>
      <c r="GZ4" s="88"/>
      <c r="HA4" s="88"/>
      <c r="HB4" s="88"/>
      <c r="HC4" s="90"/>
      <c r="HD4" s="90"/>
      <c r="HE4" s="90"/>
      <c r="HF4" s="28"/>
      <c r="HG4" s="341"/>
      <c r="HH4" s="282" t="s">
        <v>59</v>
      </c>
      <c r="HI4" s="28"/>
      <c r="HJ4" s="343" t="s">
        <v>28</v>
      </c>
      <c r="HK4" s="344">
        <f>INDEX($FN$15:$GU$316,MATCH($HJ4,$C$15:$C$316,0),HG$5)</f>
        <v>65</v>
      </c>
      <c r="HL4" s="28"/>
      <c r="HM4" s="343" t="s">
        <v>4</v>
      </c>
      <c r="HN4" s="345">
        <f>IF(ISNUMBER(INDEX($FN$15:$GU$316,MATCH($HM5,$C$15:$C$316,0),HG$5)),INDEX($FN$15:$GU$316,MATCH($HM5,$C$15:$C$316,0),HG$5),1)</f>
        <v>609.61</v>
      </c>
      <c r="HO4" s="28"/>
      <c r="HP4" s="345">
        <f>IF(HK4=1,"-",HK4*HN5)</f>
        <v>975</v>
      </c>
      <c r="HQ4" s="28"/>
      <c r="HR4" s="28"/>
      <c r="HS4" s="397" t="str">
        <f>HJ9</f>
        <v>nper</v>
      </c>
      <c r="HT4" s="28"/>
      <c r="HU4" s="28"/>
      <c r="HV4" s="339"/>
      <c r="HW4" s="339" t="s">
        <v>891</v>
      </c>
      <c r="HX4" s="339" t="s">
        <v>891</v>
      </c>
      <c r="HY4" s="28"/>
      <c r="HZ4" s="28"/>
      <c r="IA4" s="28"/>
      <c r="IB4" s="28"/>
      <c r="IC4" s="28"/>
      <c r="ID4" s="28"/>
      <c r="IE4" s="362" t="s">
        <v>712</v>
      </c>
      <c r="IF4" s="288" t="s">
        <v>646</v>
      </c>
      <c r="IG4" s="288" t="s">
        <v>678</v>
      </c>
      <c r="IH4" s="288" t="s">
        <v>882</v>
      </c>
      <c r="II4" s="288" t="s">
        <v>883</v>
      </c>
      <c r="IJ4" s="288"/>
      <c r="IK4" s="288"/>
      <c r="IL4" s="288"/>
      <c r="IM4" s="288"/>
      <c r="IN4" s="288"/>
      <c r="IO4" s="288"/>
      <c r="IP4" s="288"/>
      <c r="IQ4" s="282"/>
      <c r="IR4" s="288"/>
      <c r="IS4" s="288"/>
      <c r="IT4" s="288"/>
      <c r="IU4" s="288"/>
      <c r="IV4" s="288"/>
      <c r="IW4" s="288"/>
      <c r="IX4" s="288"/>
      <c r="IY4" s="288"/>
      <c r="IZ4" s="288"/>
      <c r="JA4" s="288"/>
      <c r="JB4" s="288"/>
      <c r="JC4" s="288"/>
      <c r="JD4" s="288"/>
      <c r="JE4" s="288"/>
      <c r="JF4" s="288"/>
      <c r="JG4" s="288"/>
      <c r="JH4" s="288"/>
      <c r="JI4" s="288"/>
      <c r="JJ4" s="288"/>
      <c r="JK4" s="320"/>
      <c r="JL4" s="320"/>
      <c r="JM4" s="320"/>
      <c r="JN4" s="320"/>
      <c r="JO4" s="290"/>
      <c r="JP4" s="59">
        <v>1</v>
      </c>
      <c r="JQ4" s="60" t="s">
        <v>271</v>
      </c>
      <c r="JR4" s="59"/>
      <c r="JS4" s="230">
        <v>1</v>
      </c>
      <c r="JT4" s="233" t="s">
        <v>342</v>
      </c>
      <c r="JU4" s="60" t="s">
        <v>343</v>
      </c>
      <c r="JV4" s="60"/>
      <c r="JW4" s="60"/>
      <c r="JX4" s="60"/>
      <c r="JY4" s="60"/>
      <c r="JZ4" s="60"/>
      <c r="KA4" s="60"/>
      <c r="KB4" s="60"/>
      <c r="KC4" s="60"/>
      <c r="KD4" s="60"/>
      <c r="KE4" s="101"/>
      <c r="KF4" s="193"/>
      <c r="KG4" s="194"/>
      <c r="KH4" s="195"/>
      <c r="KI4" s="104"/>
      <c r="KJ4" s="104"/>
      <c r="KK4" s="132"/>
      <c r="KL4" s="174"/>
      <c r="KM4" s="135"/>
      <c r="KN4" s="180"/>
      <c r="KO4" s="140"/>
      <c r="KP4" s="109"/>
      <c r="KQ4" s="109"/>
      <c r="KR4" s="146" t="s">
        <v>333</v>
      </c>
      <c r="KS4" s="110"/>
      <c r="KT4" s="110"/>
      <c r="KU4" s="110"/>
      <c r="KV4" s="157">
        <v>2400</v>
      </c>
      <c r="KW4" s="157">
        <v>24</v>
      </c>
      <c r="KX4" s="157">
        <v>60</v>
      </c>
      <c r="KY4" s="157">
        <f>1/KX4</f>
        <v>1.6666666666666666E-2</v>
      </c>
      <c r="KZ4" s="101"/>
      <c r="LA4" s="28"/>
      <c r="LB4" s="28"/>
      <c r="LC4" s="28"/>
      <c r="LD4" s="28"/>
      <c r="LE4" s="28"/>
      <c r="LF4" s="28"/>
      <c r="LG4" s="28"/>
      <c r="LH4" s="28"/>
      <c r="LI4" s="28"/>
      <c r="LJ4" s="28"/>
      <c r="LK4" s="28"/>
      <c r="LL4" s="28"/>
      <c r="LM4" s="28"/>
      <c r="LN4" s="28"/>
      <c r="LO4" s="28"/>
      <c r="LP4" s="28"/>
      <c r="LQ4" s="28"/>
      <c r="LR4" s="28"/>
      <c r="LS4" s="28"/>
      <c r="LT4" s="28"/>
      <c r="LU4" s="28"/>
      <c r="LV4" s="28"/>
      <c r="LW4" s="28"/>
      <c r="LX4" s="28"/>
      <c r="LY4" s="28"/>
      <c r="LZ4" s="28"/>
      <c r="MA4" s="28"/>
      <c r="MB4" s="28"/>
      <c r="MC4" s="28"/>
      <c r="MD4" s="28"/>
      <c r="ME4" s="28"/>
      <c r="MF4" s="28"/>
      <c r="MG4" s="375"/>
      <c r="MH4" s="28"/>
      <c r="MI4" s="28"/>
      <c r="MJ4" s="28"/>
      <c r="MK4" s="28"/>
      <c r="ML4" s="28"/>
      <c r="MM4" s="28"/>
      <c r="MN4" s="28"/>
      <c r="MO4" s="28"/>
      <c r="MP4" s="28"/>
      <c r="MQ4" s="28"/>
      <c r="MR4" s="28"/>
      <c r="MS4" s="28"/>
      <c r="MT4" s="28"/>
      <c r="MU4" s="28"/>
    </row>
    <row r="5" spans="1:359" s="11" customFormat="1" ht="6" customHeight="1" x14ac:dyDescent="0.15">
      <c r="A5" s="74">
        <f t="shared" si="2"/>
        <v>0</v>
      </c>
      <c r="B5" s="80">
        <v>1</v>
      </c>
      <c r="C5" s="80" t="s">
        <v>117</v>
      </c>
      <c r="D5" s="93" t="s">
        <v>143</v>
      </c>
      <c r="E5" s="28"/>
      <c r="F5" s="320"/>
      <c r="G5" s="320"/>
      <c r="H5" s="321"/>
      <c r="I5" s="320"/>
      <c r="J5" s="320"/>
      <c r="K5" s="293"/>
      <c r="L5" s="320">
        <v>1</v>
      </c>
      <c r="M5" s="320"/>
      <c r="N5" s="321"/>
      <c r="O5" s="320"/>
      <c r="P5" s="320"/>
      <c r="Q5" s="293"/>
      <c r="R5" s="320"/>
      <c r="S5" s="320"/>
      <c r="T5" s="321"/>
      <c r="U5" s="320" t="str">
        <f>IF(HG5=6,"timprs","-")</f>
        <v>-</v>
      </c>
      <c r="V5" s="320"/>
      <c r="W5" s="293"/>
      <c r="X5" s="320" t="s">
        <v>283</v>
      </c>
      <c r="Y5" s="320"/>
      <c r="Z5" s="321"/>
      <c r="AA5" s="320"/>
      <c r="AB5" s="320"/>
      <c r="AC5" s="293">
        <v>16</v>
      </c>
      <c r="AD5" s="320"/>
      <c r="AE5" s="320"/>
      <c r="AF5" s="321"/>
      <c r="AG5" s="320"/>
      <c r="AH5" s="320"/>
      <c r="AI5" s="293"/>
      <c r="AJ5" s="320"/>
      <c r="AK5" s="320"/>
      <c r="AL5" s="321" t="s">
        <v>2</v>
      </c>
      <c r="AM5" s="320" t="s">
        <v>242</v>
      </c>
      <c r="AN5" s="320">
        <v>9.9999999999999995E-7</v>
      </c>
      <c r="AO5" s="293"/>
      <c r="AP5" s="350"/>
      <c r="AQ5" s="350"/>
      <c r="AR5" s="293"/>
      <c r="AS5" s="350"/>
      <c r="AT5" s="350"/>
      <c r="AU5" s="321"/>
      <c r="AV5" s="320"/>
      <c r="AW5" s="320"/>
      <c r="AX5" s="293"/>
      <c r="AY5" s="320"/>
      <c r="AZ5" s="320"/>
      <c r="BA5" s="321"/>
      <c r="BB5" s="320"/>
      <c r="BC5" s="320"/>
      <c r="BD5" s="293"/>
      <c r="BE5" s="320"/>
      <c r="BF5" s="320"/>
      <c r="BG5" s="321"/>
      <c r="BH5" s="320"/>
      <c r="BI5" s="320"/>
      <c r="BJ5" s="293"/>
      <c r="BK5" s="320"/>
      <c r="BL5" s="320"/>
      <c r="BM5" s="293"/>
      <c r="BN5" s="320"/>
      <c r="BO5" s="320"/>
      <c r="BP5" s="321"/>
      <c r="BQ5" s="320"/>
      <c r="BR5" s="320"/>
      <c r="BS5" s="293"/>
      <c r="BT5" s="320"/>
      <c r="BU5" s="320"/>
      <c r="BV5" s="321"/>
      <c r="BW5" s="320"/>
      <c r="BX5" s="320"/>
      <c r="BY5" s="293"/>
      <c r="BZ5" s="320"/>
      <c r="CA5" s="320"/>
      <c r="CB5" s="321"/>
      <c r="CC5" s="320"/>
      <c r="CD5" s="320"/>
      <c r="CE5" s="321"/>
      <c r="CF5" s="402"/>
      <c r="CG5" s="402"/>
      <c r="CH5" s="403"/>
      <c r="CI5" s="402"/>
      <c r="CJ5" s="402"/>
      <c r="CK5" s="403"/>
      <c r="CL5" s="320"/>
      <c r="CM5" s="320"/>
      <c r="CN5" s="321">
        <v>365</v>
      </c>
      <c r="CO5" s="320"/>
      <c r="CP5" s="320"/>
      <c r="CQ5" s="321"/>
      <c r="CR5" s="28"/>
      <c r="CS5" s="278"/>
      <c r="CT5" s="28" t="s">
        <v>392</v>
      </c>
      <c r="CU5" s="54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  <c r="DX5" s="16"/>
      <c r="DY5" s="16"/>
      <c r="DZ5" s="16"/>
      <c r="EA5" s="16"/>
      <c r="EB5" s="16"/>
      <c r="EC5" s="33" t="s">
        <v>2</v>
      </c>
      <c r="ED5" s="57"/>
      <c r="EE5" s="57"/>
      <c r="EF5" s="57"/>
      <c r="EG5" s="57"/>
      <c r="EH5" s="57"/>
      <c r="EI5" s="57"/>
      <c r="EJ5" s="57"/>
      <c r="EK5" s="57"/>
      <c r="EL5" s="57"/>
      <c r="EM5" s="57"/>
      <c r="EN5" s="57"/>
      <c r="EO5" s="57"/>
      <c r="EP5" s="57"/>
      <c r="EQ5" s="57"/>
      <c r="ER5" s="57"/>
      <c r="ES5" s="57"/>
      <c r="ET5" s="57"/>
      <c r="EU5" s="57"/>
      <c r="EV5" s="57"/>
      <c r="EW5" s="57"/>
      <c r="EX5" s="57"/>
      <c r="EY5" s="57"/>
      <c r="EZ5" s="57"/>
      <c r="FA5" s="57"/>
      <c r="FB5" s="57"/>
      <c r="FC5" s="57"/>
      <c r="FD5" s="57"/>
      <c r="FE5" s="57"/>
      <c r="FF5" s="57"/>
      <c r="FG5" s="57"/>
      <c r="FH5" s="57"/>
      <c r="FI5" s="57"/>
      <c r="FJ5" s="57"/>
      <c r="FK5" s="57"/>
      <c r="FL5" s="57"/>
      <c r="FM5" s="33" t="s">
        <v>2</v>
      </c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33" t="s">
        <v>2</v>
      </c>
      <c r="GV5" s="28"/>
      <c r="GW5" s="88"/>
      <c r="GX5" s="88"/>
      <c r="GY5" s="88"/>
      <c r="GZ5" s="88"/>
      <c r="HA5" s="88"/>
      <c r="HB5" s="88"/>
      <c r="HC5" s="90"/>
      <c r="HD5" s="90"/>
      <c r="HE5" s="90"/>
      <c r="HF5" s="28"/>
      <c r="HG5" s="283">
        <v>23</v>
      </c>
      <c r="HH5" s="63" t="str">
        <f>_xlfn.CONCAT(INDEX($FN$15:$GU$316,MATCH($HH3,$C$15:$C$316,0),HG$5),INDEX($FN$15:$GU$316,MATCH($HH4,$C$15:$C$316,0),HG$5))</f>
        <v>m/s</v>
      </c>
      <c r="HI5" s="28"/>
      <c r="HJ5" s="343" t="s">
        <v>27</v>
      </c>
      <c r="HK5" s="344">
        <f>INDEX($FN$15:$GU$316,MATCH($HJ5,$C$15:$C$316,0),HG$5)</f>
        <v>15</v>
      </c>
      <c r="HL5" s="28"/>
      <c r="HM5" s="343" t="s">
        <v>5</v>
      </c>
      <c r="HN5" s="345">
        <f>INDEX($FN$15:$GU$316,MATCH($HM4,$C$15:$C$316,0),HG$5)</f>
        <v>15</v>
      </c>
      <c r="HO5" s="28"/>
      <c r="HP5" s="345">
        <f>IF(HK5=1,"-",HK5*HN4)</f>
        <v>9144.15</v>
      </c>
      <c r="HQ5" s="386" t="s">
        <v>704</v>
      </c>
      <c r="HR5" s="28"/>
      <c r="HS5" s="286" t="s">
        <v>2</v>
      </c>
      <c r="HT5" s="28"/>
      <c r="HU5" s="28"/>
      <c r="HV5" s="339"/>
      <c r="HW5" s="339"/>
      <c r="HX5" s="339"/>
      <c r="HY5" s="28"/>
      <c r="HZ5" s="28"/>
      <c r="IA5" s="28"/>
      <c r="IB5" s="28"/>
      <c r="IC5" s="28"/>
      <c r="ID5" s="28"/>
      <c r="IE5" s="288" t="s">
        <v>727</v>
      </c>
      <c r="IF5" s="288" t="s">
        <v>772</v>
      </c>
      <c r="IG5" s="288" t="s">
        <v>717</v>
      </c>
      <c r="IH5" s="288" t="s">
        <v>881</v>
      </c>
      <c r="II5" s="288" t="s">
        <v>884</v>
      </c>
      <c r="IJ5" s="288"/>
      <c r="IK5" s="288"/>
      <c r="IL5" s="288"/>
      <c r="IM5" s="288"/>
      <c r="IN5" s="288"/>
      <c r="IO5" s="288"/>
      <c r="IP5" s="288"/>
      <c r="IQ5" s="282"/>
      <c r="IR5" s="288"/>
      <c r="IS5" s="288"/>
      <c r="IT5" s="288"/>
      <c r="IU5" s="288"/>
      <c r="IV5" s="288"/>
      <c r="IW5" s="288"/>
      <c r="IX5" s="288"/>
      <c r="IY5" s="288"/>
      <c r="IZ5" s="288"/>
      <c r="JA5" s="288"/>
      <c r="JB5" s="288"/>
      <c r="JC5" s="288"/>
      <c r="JD5" s="288"/>
      <c r="JE5" s="288"/>
      <c r="JF5" s="288"/>
      <c r="JG5" s="288"/>
      <c r="JH5" s="288"/>
      <c r="JI5" s="288"/>
      <c r="JJ5" s="288"/>
      <c r="JK5" s="320"/>
      <c r="JL5" s="320"/>
      <c r="JM5" s="320"/>
      <c r="JN5" s="320"/>
      <c r="JO5" s="290"/>
      <c r="JP5" s="59">
        <v>2</v>
      </c>
      <c r="JQ5" s="60" t="s">
        <v>278</v>
      </c>
      <c r="JR5" s="59"/>
      <c r="JS5" s="230">
        <v>50</v>
      </c>
      <c r="JT5" s="234" t="s">
        <v>310</v>
      </c>
      <c r="JU5" s="60" t="s">
        <v>311</v>
      </c>
      <c r="JV5" s="60"/>
      <c r="JW5" s="60"/>
      <c r="JX5" s="60"/>
      <c r="JY5" s="60"/>
      <c r="JZ5" s="60"/>
      <c r="KA5" s="60"/>
      <c r="KB5" s="60"/>
      <c r="KC5" s="60"/>
      <c r="KD5" s="60"/>
      <c r="KE5" s="100"/>
      <c r="KF5" s="196" t="s">
        <v>338</v>
      </c>
      <c r="KG5" s="197" t="s">
        <v>337</v>
      </c>
      <c r="KH5" s="198" t="s">
        <v>337</v>
      </c>
      <c r="KI5" s="199" t="s">
        <v>54</v>
      </c>
      <c r="KJ5" s="113" t="s">
        <v>336</v>
      </c>
      <c r="KK5" s="186"/>
      <c r="KL5" s="175" t="s">
        <v>54</v>
      </c>
      <c r="KM5" s="136" t="s">
        <v>335</v>
      </c>
      <c r="KN5" s="175" t="s">
        <v>54</v>
      </c>
      <c r="KO5" s="136" t="s">
        <v>335</v>
      </c>
      <c r="KP5" s="114" t="e">
        <f>[4]o01!H1206</f>
        <v>#REF!</v>
      </c>
      <c r="KQ5" s="115">
        <f>COUNT(KQ6:KQ26)</f>
        <v>21</v>
      </c>
      <c r="KR5" s="147" t="s">
        <v>334</v>
      </c>
      <c r="KS5" s="116">
        <v>0</v>
      </c>
      <c r="KT5" s="117" t="str">
        <f>IF(KS$5=0,KN5,KU5)</f>
        <v>Time</v>
      </c>
      <c r="KU5" s="117" t="s">
        <v>332</v>
      </c>
      <c r="KV5" s="158" t="s">
        <v>324</v>
      </c>
      <c r="KW5" s="158" t="s">
        <v>323</v>
      </c>
      <c r="KX5" s="158" t="s">
        <v>331</v>
      </c>
      <c r="KY5" s="158" t="s">
        <v>330</v>
      </c>
      <c r="KZ5" s="100"/>
      <c r="LA5" s="28"/>
      <c r="LB5" s="28"/>
      <c r="LC5" s="28"/>
      <c r="LD5" s="28"/>
      <c r="LE5" s="28"/>
      <c r="LF5" s="28"/>
      <c r="LG5" s="28"/>
      <c r="LH5" s="28"/>
      <c r="LI5" s="28"/>
      <c r="LJ5" s="28"/>
      <c r="LK5" s="28"/>
      <c r="LL5" s="28"/>
      <c r="LM5" s="28"/>
      <c r="LN5" s="28"/>
      <c r="LO5" s="28"/>
      <c r="LP5" s="28"/>
      <c r="LQ5" s="28"/>
      <c r="LR5" s="28"/>
      <c r="LS5" s="28"/>
      <c r="LT5" s="28"/>
      <c r="LU5" s="28"/>
      <c r="LV5" s="28"/>
      <c r="LW5" s="28"/>
      <c r="LX5" s="28"/>
      <c r="LY5" s="28"/>
      <c r="LZ5" s="28"/>
      <c r="MA5" s="28"/>
      <c r="MB5" s="28"/>
      <c r="MC5" s="28"/>
      <c r="MD5" s="28"/>
      <c r="ME5" s="28"/>
      <c r="MF5" s="28"/>
      <c r="MG5" s="375"/>
      <c r="MH5" s="28"/>
      <c r="MI5" s="28"/>
      <c r="MJ5" s="28"/>
      <c r="MK5" s="28"/>
      <c r="ML5" s="28"/>
      <c r="MM5" s="28"/>
      <c r="MN5" s="28"/>
      <c r="MO5" s="28"/>
      <c r="MP5" s="28"/>
      <c r="MQ5" s="28"/>
      <c r="MR5" s="28"/>
      <c r="MS5" s="28"/>
      <c r="MT5" s="28"/>
      <c r="MU5" s="28"/>
    </row>
    <row r="6" spans="1:359" s="11" customFormat="1" ht="6" customHeight="1" x14ac:dyDescent="0.15">
      <c r="A6" s="74">
        <f t="shared" si="2"/>
        <v>0</v>
      </c>
      <c r="B6" s="80">
        <v>2</v>
      </c>
      <c r="C6" s="80" t="s">
        <v>144</v>
      </c>
      <c r="D6" s="93" t="s">
        <v>157</v>
      </c>
      <c r="E6" s="28"/>
      <c r="F6" s="320"/>
      <c r="G6" s="322"/>
      <c r="H6" s="321"/>
      <c r="I6" s="294"/>
      <c r="J6" s="322"/>
      <c r="K6" s="293"/>
      <c r="L6" s="320">
        <v>730</v>
      </c>
      <c r="M6" s="322"/>
      <c r="N6" s="321"/>
      <c r="O6" s="294"/>
      <c r="P6" s="322"/>
      <c r="Q6" s="293"/>
      <c r="R6" s="320"/>
      <c r="S6" s="322"/>
      <c r="T6" s="321"/>
      <c r="U6" s="294" t="str">
        <f>IF(HG5=6,"linespace","-")</f>
        <v>-</v>
      </c>
      <c r="V6" s="322"/>
      <c r="W6" s="293"/>
      <c r="X6" s="320"/>
      <c r="Y6" s="322"/>
      <c r="Z6" s="321"/>
      <c r="AA6" s="294"/>
      <c r="AB6" s="322"/>
      <c r="AC6" s="293">
        <v>2</v>
      </c>
      <c r="AD6" s="320"/>
      <c r="AE6" s="322"/>
      <c r="AF6" s="321"/>
      <c r="AG6" s="294">
        <f>INDEX($AI$15:$AI$313,MATCH(AH37,$AH$15:$AH$313,0),1)*INDEX($AI$15:$AI$313,MATCH(AH28,$AH$15:$AH$313,0),1)</f>
        <v>1.7956000000000002E-10</v>
      </c>
      <c r="AH6" s="322"/>
      <c r="AI6" s="293"/>
      <c r="AJ6" s="320"/>
      <c r="AK6" s="322"/>
      <c r="AL6" s="321" t="s">
        <v>2</v>
      </c>
      <c r="AM6" s="294"/>
      <c r="AN6" s="322"/>
      <c r="AO6" s="293">
        <v>1</v>
      </c>
      <c r="AP6" s="350"/>
      <c r="AQ6" s="351"/>
      <c r="AR6" s="293"/>
      <c r="AS6" s="350"/>
      <c r="AT6" s="351"/>
      <c r="AU6" s="321"/>
      <c r="AV6" s="294"/>
      <c r="AW6" s="322"/>
      <c r="AX6" s="293"/>
      <c r="AY6" s="320"/>
      <c r="AZ6" s="322"/>
      <c r="BA6" s="321"/>
      <c r="BB6" s="294"/>
      <c r="BC6" s="322"/>
      <c r="BD6" s="293"/>
      <c r="BE6" s="320"/>
      <c r="BF6" s="322"/>
      <c r="BG6" s="321"/>
      <c r="BH6" s="294"/>
      <c r="BI6" s="322"/>
      <c r="BJ6" s="293"/>
      <c r="BK6" s="294"/>
      <c r="BL6" s="322"/>
      <c r="BM6" s="293"/>
      <c r="BN6" s="320"/>
      <c r="BO6" s="322"/>
      <c r="BP6" s="321"/>
      <c r="BQ6" s="294"/>
      <c r="BR6" s="322"/>
      <c r="BS6" s="293"/>
      <c r="BT6" s="320"/>
      <c r="BU6" s="322"/>
      <c r="BV6" s="321"/>
      <c r="BW6" s="294"/>
      <c r="BX6" s="322"/>
      <c r="BY6" s="293"/>
      <c r="BZ6" s="320"/>
      <c r="CA6" s="322"/>
      <c r="CB6" s="321"/>
      <c r="CC6" s="320"/>
      <c r="CD6" s="322"/>
      <c r="CE6" s="321"/>
      <c r="CF6" s="402"/>
      <c r="CG6" s="404"/>
      <c r="CH6" s="403"/>
      <c r="CI6" s="402"/>
      <c r="CJ6" s="404"/>
      <c r="CK6" s="403"/>
      <c r="CL6" s="320"/>
      <c r="CM6" s="322"/>
      <c r="CN6" s="321">
        <f>24*60*60</f>
        <v>86400</v>
      </c>
      <c r="CO6" s="320"/>
      <c r="CP6" s="322"/>
      <c r="CQ6" s="321"/>
      <c r="CR6" s="28"/>
      <c r="CS6" s="278"/>
      <c r="CT6" s="28" t="s">
        <v>393</v>
      </c>
      <c r="CU6" s="55"/>
      <c r="CV6" s="27"/>
      <c r="CW6" s="27"/>
      <c r="CX6" s="27"/>
      <c r="CY6" s="27"/>
      <c r="CZ6" s="27"/>
      <c r="DA6" s="27"/>
      <c r="DB6" s="27"/>
      <c r="DC6" s="27"/>
      <c r="DD6" s="27"/>
      <c r="DE6" s="27"/>
      <c r="DF6" s="27"/>
      <c r="DG6" s="27"/>
      <c r="DH6" s="27"/>
      <c r="DI6" s="27"/>
      <c r="DJ6" s="27"/>
      <c r="DK6" s="27"/>
      <c r="DL6" s="27"/>
      <c r="DM6" s="27"/>
      <c r="DN6" s="27"/>
      <c r="DO6" s="27"/>
      <c r="DP6" s="27"/>
      <c r="DQ6" s="27"/>
      <c r="DR6" s="27"/>
      <c r="DS6" s="27"/>
      <c r="DT6" s="27"/>
      <c r="DU6" s="27"/>
      <c r="DV6" s="27"/>
      <c r="DW6" s="27"/>
      <c r="DX6" s="27"/>
      <c r="DY6" s="27"/>
      <c r="DZ6" s="27"/>
      <c r="EA6" s="27"/>
      <c r="EB6" s="27"/>
      <c r="EC6" s="33" t="s">
        <v>2</v>
      </c>
      <c r="ED6" s="57"/>
      <c r="EE6" s="57"/>
      <c r="EF6" s="57"/>
      <c r="EG6" s="57"/>
      <c r="EH6" s="57"/>
      <c r="EI6" s="57"/>
      <c r="EJ6" s="57"/>
      <c r="EK6" s="57"/>
      <c r="EL6" s="57"/>
      <c r="EM6" s="57"/>
      <c r="EN6" s="57"/>
      <c r="EO6" s="57"/>
      <c r="EP6" s="57"/>
      <c r="EQ6" s="57"/>
      <c r="ER6" s="57"/>
      <c r="ES6" s="57"/>
      <c r="ET6" s="57"/>
      <c r="EU6" s="57"/>
      <c r="EV6" s="57"/>
      <c r="EW6" s="57"/>
      <c r="EX6" s="57"/>
      <c r="EY6" s="57"/>
      <c r="EZ6" s="57"/>
      <c r="FA6" s="57"/>
      <c r="FB6" s="57"/>
      <c r="FC6" s="57"/>
      <c r="FD6" s="57"/>
      <c r="FE6" s="57"/>
      <c r="FF6" s="57"/>
      <c r="FG6" s="57"/>
      <c r="FH6" s="57"/>
      <c r="FI6" s="57"/>
      <c r="FJ6" s="57"/>
      <c r="FK6" s="57"/>
      <c r="FL6" s="57"/>
      <c r="FM6" s="33" t="s">
        <v>2</v>
      </c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33" t="s">
        <v>2</v>
      </c>
      <c r="GV6" s="28"/>
      <c r="GW6" s="88"/>
      <c r="GX6" s="88"/>
      <c r="GY6" s="88"/>
      <c r="GZ6" s="88"/>
      <c r="HA6" s="88"/>
      <c r="HB6" s="88"/>
      <c r="HC6" s="90"/>
      <c r="HD6" s="90"/>
      <c r="HE6" s="90"/>
      <c r="HF6" s="28"/>
      <c r="HG6" s="340"/>
      <c r="HH6" s="340"/>
      <c r="HI6" s="28"/>
      <c r="HJ6" s="343" t="s">
        <v>26</v>
      </c>
      <c r="HK6" s="344">
        <f>INDEX($FN$15:$GU$316,MATCH($HJ6,$C$15:$C$316,0),HG$5)</f>
        <v>1</v>
      </c>
      <c r="HL6" s="28"/>
      <c r="HM6" s="343" t="str">
        <f>_xlfn.IFS(ISNUMBER(MATCH(C11,HG13:HG35,0)),C11,ISNUMBER(MATCH(B11,HG13:HG35,0)),B11)</f>
        <v>botm</v>
      </c>
      <c r="HN6" s="345">
        <f>INDEX(HH13:HH35,MATCH(HM6,HG13:HG35,0),1)</f>
        <v>0</v>
      </c>
      <c r="HO6" s="28"/>
      <c r="HP6" s="345">
        <f>IF(ISNUMBER(HN6),IF(HQ6=0,HN6*HK6,HN6/HK6),"-")</f>
        <v>0</v>
      </c>
      <c r="HQ6" s="386">
        <v>0</v>
      </c>
      <c r="HR6" s="28"/>
      <c r="HS6" s="286" t="s">
        <v>2</v>
      </c>
      <c r="HT6" s="28"/>
      <c r="HU6" s="28"/>
      <c r="HV6" s="339"/>
      <c r="HW6" s="339"/>
      <c r="HX6" s="339"/>
      <c r="HY6" s="28"/>
      <c r="HZ6" s="28"/>
      <c r="IA6" s="28"/>
      <c r="IB6" s="28"/>
      <c r="IC6" s="28"/>
      <c r="ID6" s="28"/>
      <c r="IE6" s="288" t="s">
        <v>645</v>
      </c>
      <c r="IF6" s="288" t="s">
        <v>739</v>
      </c>
      <c r="IG6" s="288" t="s">
        <v>679</v>
      </c>
      <c r="IH6" s="362" t="s">
        <v>820</v>
      </c>
      <c r="II6" s="288"/>
      <c r="IJ6" s="288"/>
      <c r="IK6" s="288"/>
      <c r="IL6" s="288"/>
      <c r="IM6" s="288"/>
      <c r="IN6" s="288"/>
      <c r="IO6" s="288"/>
      <c r="IP6" s="288"/>
      <c r="IQ6" s="282"/>
      <c r="IR6" s="288"/>
      <c r="IS6" s="288"/>
      <c r="IT6" s="288"/>
      <c r="IU6" s="288"/>
      <c r="IV6" s="288"/>
      <c r="IW6" s="288"/>
      <c r="IX6" s="288"/>
      <c r="IY6" s="288"/>
      <c r="IZ6" s="288"/>
      <c r="JA6" s="288"/>
      <c r="JB6" s="288"/>
      <c r="JC6" s="288"/>
      <c r="JD6" s="288"/>
      <c r="JE6" s="288"/>
      <c r="JF6" s="288"/>
      <c r="JG6" s="288"/>
      <c r="JH6" s="288"/>
      <c r="JI6" s="288"/>
      <c r="JJ6" s="288"/>
      <c r="JK6" s="320"/>
      <c r="JL6" s="320"/>
      <c r="JM6" s="320"/>
      <c r="JN6" s="320"/>
      <c r="JO6" s="290"/>
      <c r="JP6" s="59">
        <v>3</v>
      </c>
      <c r="JQ6" s="60" t="s">
        <v>279</v>
      </c>
      <c r="JR6" s="59"/>
      <c r="JS6" s="231">
        <f>JS3*(JS7-1)/(JS5-1)</f>
        <v>3.7244897959183674</v>
      </c>
      <c r="JT6" s="235" t="s">
        <v>340</v>
      </c>
      <c r="JU6" s="60" t="s">
        <v>341</v>
      </c>
      <c r="JV6" s="60"/>
      <c r="JW6" s="60"/>
      <c r="JX6" s="60" t="s">
        <v>46</v>
      </c>
      <c r="JY6" s="60"/>
      <c r="JZ6" s="60"/>
      <c r="KA6" s="60"/>
      <c r="KB6" s="60"/>
      <c r="KC6" s="60"/>
      <c r="KD6" s="60"/>
      <c r="KE6" s="100"/>
      <c r="KF6" s="188">
        <v>2.2464000000000002E-4</v>
      </c>
      <c r="KG6" s="127">
        <v>840.8</v>
      </c>
      <c r="KH6" s="128">
        <v>840.76935049029453</v>
      </c>
      <c r="KI6" s="118">
        <v>9.9999997500000001E-6</v>
      </c>
      <c r="KJ6" s="131">
        <v>840.94889999999998</v>
      </c>
      <c r="KK6" s="147">
        <v>1</v>
      </c>
      <c r="KL6" s="176">
        <v>9.9999997500000001E-6</v>
      </c>
      <c r="KM6" s="137">
        <v>840.66240000000005</v>
      </c>
      <c r="KN6" s="181">
        <v>2.2000000000000001E-4</v>
      </c>
      <c r="KO6" s="141">
        <v>840.7</v>
      </c>
      <c r="KP6" s="99">
        <v>21</v>
      </c>
      <c r="KQ6" s="119">
        <v>9.9999997500000001E-6</v>
      </c>
      <c r="KR6" s="148">
        <v>840.66240000000005</v>
      </c>
      <c r="KS6" s="144">
        <f t="shared" ref="KS6:KS11" si="3">IF(KS$5=0,KN6,KU6)</f>
        <v>2.2000000000000001E-4</v>
      </c>
      <c r="KT6" s="125"/>
      <c r="KU6" s="144">
        <v>2.2464000000000002E-4</v>
      </c>
      <c r="KV6" s="159">
        <f t="shared" ref="KV6:KV37" si="4">IF(ISNUMBER(KS6),KS6,"")</f>
        <v>2.2000000000000001E-4</v>
      </c>
      <c r="KW6" s="159">
        <f t="shared" ref="KW6:KW37" si="5">IF(ISNUMBER(KV6),KV6*$KW$4,"")</f>
        <v>5.28E-3</v>
      </c>
      <c r="KX6" s="159">
        <f t="shared" ref="KX6:KX37" si="6">IF(ISNUMBER(KV6),KW6*$KX$4,"")</f>
        <v>0.31679999999999997</v>
      </c>
      <c r="KY6" s="159">
        <f t="shared" ref="KY6:KY11" si="7">IF(ISNUMBER($KV6),IF(KX6&lt;=$KV$4,KX6,KX6*$KY$4),"")</f>
        <v>0.31679999999999997</v>
      </c>
      <c r="KZ6" s="100"/>
      <c r="LA6" s="28"/>
      <c r="LB6" s="28"/>
      <c r="LC6" s="28"/>
      <c r="LD6" s="28"/>
      <c r="LE6" s="28"/>
      <c r="LF6" s="28"/>
      <c r="LG6" s="28"/>
      <c r="LH6" s="28"/>
      <c r="LI6" s="28"/>
      <c r="LJ6" s="28"/>
      <c r="LK6" s="28"/>
      <c r="LL6" s="28"/>
      <c r="LM6" s="28"/>
      <c r="LN6" s="28"/>
      <c r="LO6" s="28"/>
      <c r="LP6" s="28"/>
      <c r="LQ6" s="28"/>
      <c r="LR6" s="28"/>
      <c r="LS6" s="28"/>
      <c r="LT6" s="28"/>
      <c r="LU6" s="28"/>
      <c r="LV6" s="28"/>
      <c r="LW6" s="28"/>
      <c r="LX6" s="28"/>
      <c r="LY6" s="28"/>
      <c r="LZ6" s="28"/>
      <c r="MA6" s="28"/>
      <c r="MB6" s="28"/>
      <c r="MC6" s="28"/>
      <c r="MD6" s="28"/>
      <c r="ME6" s="28"/>
      <c r="MF6" s="28"/>
      <c r="MG6" s="375"/>
      <c r="MH6" s="28"/>
      <c r="MI6" s="28"/>
      <c r="MJ6" s="28"/>
      <c r="MK6" s="28"/>
      <c r="ML6" s="28"/>
      <c r="MM6" s="28"/>
      <c r="MN6" s="28"/>
      <c r="MO6" s="28"/>
      <c r="MP6" s="28"/>
      <c r="MQ6" s="28"/>
      <c r="MR6" s="28"/>
      <c r="MS6" s="28"/>
      <c r="MT6" s="28"/>
      <c r="MU6" s="28"/>
    </row>
    <row r="7" spans="1:359" s="11" customFormat="1" ht="6" customHeight="1" x14ac:dyDescent="0.15">
      <c r="A7" s="74">
        <f t="shared" si="2"/>
        <v>0</v>
      </c>
      <c r="B7" s="80">
        <v>3</v>
      </c>
      <c r="C7" s="80" t="s">
        <v>113</v>
      </c>
      <c r="D7" s="93" t="s">
        <v>1</v>
      </c>
      <c r="E7" s="28"/>
      <c r="F7" s="320"/>
      <c r="G7" s="320"/>
      <c r="H7" s="293"/>
      <c r="I7" s="320"/>
      <c r="J7" s="320"/>
      <c r="K7" s="293"/>
      <c r="L7" s="320">
        <v>200</v>
      </c>
      <c r="M7" s="320"/>
      <c r="N7" s="293"/>
      <c r="O7" s="320"/>
      <c r="P7" s="320"/>
      <c r="Q7" s="293"/>
      <c r="R7" s="320"/>
      <c r="S7" s="320"/>
      <c r="T7" s="293"/>
      <c r="U7" s="320"/>
      <c r="V7" s="320"/>
      <c r="W7" s="293"/>
      <c r="X7" s="320"/>
      <c r="Y7" s="320"/>
      <c r="Z7" s="293"/>
      <c r="AA7" s="320"/>
      <c r="AB7" s="320"/>
      <c r="AC7" s="293">
        <v>32</v>
      </c>
      <c r="AD7" s="320"/>
      <c r="AE7" s="320"/>
      <c r="AF7" s="293"/>
      <c r="AG7" s="320"/>
      <c r="AH7" s="320"/>
      <c r="AI7" s="293"/>
      <c r="AJ7" s="320" t="s">
        <v>657</v>
      </c>
      <c r="AK7" s="320"/>
      <c r="AL7" s="293" t="s">
        <v>2</v>
      </c>
      <c r="AM7" s="320"/>
      <c r="AN7" s="320"/>
      <c r="AO7" s="293" t="s">
        <v>2</v>
      </c>
      <c r="AP7" s="350"/>
      <c r="AQ7" s="350"/>
      <c r="AR7" s="293"/>
      <c r="AS7" s="350"/>
      <c r="AT7" s="350"/>
      <c r="AU7" s="293"/>
      <c r="AV7" s="320"/>
      <c r="AW7" s="320"/>
      <c r="AX7" s="293"/>
      <c r="AY7" s="320"/>
      <c r="AZ7" s="320"/>
      <c r="BA7" s="293"/>
      <c r="BB7" s="320"/>
      <c r="BC7" s="320"/>
      <c r="BD7" s="293"/>
      <c r="BE7" s="320"/>
      <c r="BF7" s="320"/>
      <c r="BG7" s="293"/>
      <c r="BH7" s="320"/>
      <c r="BI7" s="320"/>
      <c r="BJ7" s="293"/>
      <c r="BK7" s="320"/>
      <c r="BL7" s="320"/>
      <c r="BM7" s="293"/>
      <c r="BN7" s="320"/>
      <c r="BO7" s="320"/>
      <c r="BP7" s="293"/>
      <c r="BQ7" s="320"/>
      <c r="BR7" s="320"/>
      <c r="BS7" s="293"/>
      <c r="BT7" s="320"/>
      <c r="BU7" s="320"/>
      <c r="BV7" s="293"/>
      <c r="BW7" s="320"/>
      <c r="BX7" s="320"/>
      <c r="BY7" s="293"/>
      <c r="BZ7" s="320"/>
      <c r="CA7" s="320"/>
      <c r="CB7" s="293"/>
      <c r="CC7" s="320"/>
      <c r="CD7" s="320"/>
      <c r="CE7" s="293"/>
      <c r="CF7" s="402"/>
      <c r="CG7" s="402"/>
      <c r="CH7" s="400"/>
      <c r="CI7" s="402"/>
      <c r="CJ7" s="402"/>
      <c r="CK7" s="400"/>
      <c r="CL7" s="320"/>
      <c r="CM7" s="320"/>
      <c r="CN7" s="293" t="s">
        <v>676</v>
      </c>
      <c r="CO7" s="320"/>
      <c r="CP7" s="320"/>
      <c r="CQ7" s="293"/>
      <c r="CR7" s="28"/>
      <c r="CS7" s="278"/>
      <c r="CT7" s="89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  <c r="DW7" s="16"/>
      <c r="DX7" s="16"/>
      <c r="DY7" s="16"/>
      <c r="DZ7" s="16"/>
      <c r="EA7" s="16"/>
      <c r="EB7" s="16"/>
      <c r="EC7" s="33" t="s">
        <v>2</v>
      </c>
      <c r="ED7" s="57"/>
      <c r="EE7" s="57"/>
      <c r="EF7" s="57"/>
      <c r="EG7" s="57"/>
      <c r="EH7" s="57"/>
      <c r="EI7" s="57"/>
      <c r="EJ7" s="57"/>
      <c r="EK7" s="57"/>
      <c r="EL7" s="57"/>
      <c r="EM7" s="57"/>
      <c r="EN7" s="57"/>
      <c r="EO7" s="57"/>
      <c r="EP7" s="57"/>
      <c r="EQ7" s="57"/>
      <c r="ER7" s="57"/>
      <c r="ES7" s="57"/>
      <c r="ET7" s="57"/>
      <c r="EU7" s="57"/>
      <c r="EV7" s="57"/>
      <c r="EW7" s="57"/>
      <c r="EX7" s="57"/>
      <c r="EY7" s="57"/>
      <c r="EZ7" s="57"/>
      <c r="FA7" s="57"/>
      <c r="FB7" s="57"/>
      <c r="FC7" s="57"/>
      <c r="FD7" s="57"/>
      <c r="FE7" s="57"/>
      <c r="FF7" s="57"/>
      <c r="FG7" s="57"/>
      <c r="FH7" s="57"/>
      <c r="FI7" s="57"/>
      <c r="FJ7" s="57"/>
      <c r="FK7" s="57"/>
      <c r="FL7" s="57"/>
      <c r="FM7" s="33" t="s">
        <v>2</v>
      </c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33" t="s">
        <v>2</v>
      </c>
      <c r="GV7" s="28"/>
      <c r="GW7" s="88"/>
      <c r="GX7" s="88"/>
      <c r="GY7" s="88"/>
      <c r="GZ7" s="88"/>
      <c r="HA7" s="88"/>
      <c r="HB7" s="88"/>
      <c r="HC7" s="90"/>
      <c r="HD7" s="90"/>
      <c r="HE7" s="90"/>
      <c r="HF7" s="28"/>
      <c r="HG7" s="340"/>
      <c r="HH7" s="340"/>
      <c r="HI7" s="28"/>
      <c r="HJ7" s="278"/>
      <c r="HK7" s="28"/>
      <c r="HL7" s="28"/>
      <c r="HM7" s="370" t="str">
        <f>C11</f>
        <v>delv</v>
      </c>
      <c r="HN7" s="28"/>
      <c r="HO7" s="28"/>
      <c r="HP7" s="278"/>
      <c r="HQ7" s="278"/>
      <c r="HR7" s="28"/>
      <c r="HS7" s="286" t="s">
        <v>2</v>
      </c>
      <c r="HT7" s="28"/>
      <c r="HU7" s="28"/>
      <c r="HV7" s="339"/>
      <c r="HW7" s="339"/>
      <c r="HX7" s="339"/>
      <c r="HY7" s="28"/>
      <c r="HZ7" s="28"/>
      <c r="IA7" s="28"/>
      <c r="IB7" s="28"/>
      <c r="IC7" s="28"/>
      <c r="ID7" s="28"/>
      <c r="IE7" s="288" t="s">
        <v>728</v>
      </c>
      <c r="IF7" s="288" t="s">
        <v>746</v>
      </c>
      <c r="IG7" s="288" t="s">
        <v>766</v>
      </c>
      <c r="IH7" s="362" t="s">
        <v>836</v>
      </c>
      <c r="II7" s="288"/>
      <c r="IJ7" s="288"/>
      <c r="IK7" s="288"/>
      <c r="IL7" s="288"/>
      <c r="IM7" s="288"/>
      <c r="IN7" s="288"/>
      <c r="IO7" s="288"/>
      <c r="IP7" s="288"/>
      <c r="IQ7" s="282"/>
      <c r="IR7" s="288"/>
      <c r="IS7" s="288"/>
      <c r="IT7" s="288"/>
      <c r="IU7" s="288"/>
      <c r="IV7" s="288"/>
      <c r="IW7" s="288"/>
      <c r="IX7" s="288"/>
      <c r="IY7" s="288"/>
      <c r="IZ7" s="288"/>
      <c r="JA7" s="288"/>
      <c r="JB7" s="288"/>
      <c r="JC7" s="288"/>
      <c r="JD7" s="288"/>
      <c r="JE7" s="288"/>
      <c r="JF7" s="288"/>
      <c r="JG7" s="288"/>
      <c r="JH7" s="288"/>
      <c r="JI7" s="288"/>
      <c r="JJ7" s="288"/>
      <c r="JK7" s="320"/>
      <c r="JL7" s="320"/>
      <c r="JM7" s="320"/>
      <c r="JN7" s="320"/>
      <c r="JO7" s="290"/>
      <c r="JP7" s="80" t="s">
        <v>272</v>
      </c>
      <c r="JQ7" s="81" t="s">
        <v>2</v>
      </c>
      <c r="JR7" s="81" t="s">
        <v>273</v>
      </c>
      <c r="JS7" s="26">
        <v>1.5</v>
      </c>
      <c r="JT7" s="234" t="s">
        <v>312</v>
      </c>
      <c r="JU7" s="60" t="s">
        <v>339</v>
      </c>
      <c r="JV7" s="60"/>
      <c r="JW7" s="60"/>
      <c r="JX7" s="60"/>
      <c r="JY7" s="60"/>
      <c r="JZ7" s="60"/>
      <c r="KA7" s="60"/>
      <c r="KB7" s="60"/>
      <c r="KC7" s="60"/>
      <c r="KD7" s="60"/>
      <c r="KE7" s="100"/>
      <c r="KF7" s="188">
        <v>4.6332000000000003E-4</v>
      </c>
      <c r="KG7" s="127">
        <v>840.8</v>
      </c>
      <c r="KH7" s="128">
        <v>840.73613382362782</v>
      </c>
      <c r="KI7" s="118">
        <v>3.8935667834999999E-3</v>
      </c>
      <c r="KJ7" s="131">
        <v>840.9393</v>
      </c>
      <c r="KK7" s="147">
        <v>2</v>
      </c>
      <c r="KL7" s="176">
        <v>3.8935667834999999E-3</v>
      </c>
      <c r="KM7" s="137">
        <v>840.61400000000003</v>
      </c>
      <c r="KN7" s="182">
        <v>4.6000000000000001E-4</v>
      </c>
      <c r="KO7" s="141">
        <v>840.6</v>
      </c>
      <c r="KP7" s="99">
        <v>20</v>
      </c>
      <c r="KQ7" s="105">
        <v>3.8935667834999999E-3</v>
      </c>
      <c r="KR7" s="148">
        <v>840.61400000000003</v>
      </c>
      <c r="KS7" s="144">
        <f t="shared" si="3"/>
        <v>4.6000000000000001E-4</v>
      </c>
      <c r="KT7" s="125"/>
      <c r="KU7" s="144">
        <v>4.6332000000000003E-4</v>
      </c>
      <c r="KV7" s="159">
        <f t="shared" si="4"/>
        <v>4.6000000000000001E-4</v>
      </c>
      <c r="KW7" s="159">
        <f t="shared" si="5"/>
        <v>1.1040000000000001E-2</v>
      </c>
      <c r="KX7" s="159">
        <f t="shared" si="6"/>
        <v>0.6624000000000001</v>
      </c>
      <c r="KY7" s="159">
        <f t="shared" si="7"/>
        <v>0.6624000000000001</v>
      </c>
      <c r="KZ7" s="100"/>
      <c r="LA7" s="28"/>
      <c r="LB7" s="28"/>
      <c r="LC7" s="28"/>
      <c r="LD7" s="28"/>
      <c r="LE7" s="28"/>
      <c r="LF7" s="28"/>
      <c r="LG7" s="28"/>
      <c r="LH7" s="28"/>
      <c r="LI7" s="28"/>
      <c r="LJ7" s="28"/>
      <c r="LK7" s="28"/>
      <c r="LL7" s="28"/>
      <c r="LM7" s="28"/>
      <c r="LN7" s="28"/>
      <c r="LO7" s="28"/>
      <c r="LP7" s="28"/>
      <c r="LQ7" s="28"/>
      <c r="LR7" s="28"/>
      <c r="LS7" s="28"/>
      <c r="LT7" s="28"/>
      <c r="LU7" s="28"/>
      <c r="LV7" s="28"/>
      <c r="LW7" s="28"/>
      <c r="LX7" s="28"/>
      <c r="LY7" s="28"/>
      <c r="LZ7" s="28"/>
      <c r="MA7" s="28"/>
      <c r="MB7" s="28"/>
      <c r="MC7" s="28"/>
      <c r="MD7" s="28"/>
      <c r="ME7" s="28"/>
      <c r="MF7" s="28"/>
      <c r="MG7" s="375"/>
      <c r="MH7" s="28"/>
      <c r="MI7" s="28"/>
      <c r="MJ7" s="28"/>
      <c r="MK7" s="28"/>
      <c r="ML7" s="28"/>
      <c r="MM7" s="28"/>
      <c r="MN7" s="28"/>
      <c r="MO7" s="28"/>
      <c r="MP7" s="28"/>
      <c r="MQ7" s="28"/>
      <c r="MR7" s="28"/>
      <c r="MS7" s="28"/>
      <c r="MT7" s="28"/>
      <c r="MU7" s="28"/>
    </row>
    <row r="8" spans="1:359" s="11" customFormat="1" ht="6" customHeight="1" x14ac:dyDescent="0.15">
      <c r="A8" s="74">
        <f t="shared" si="2"/>
        <v>0</v>
      </c>
      <c r="B8" s="80">
        <v>-1</v>
      </c>
      <c r="C8" s="80" t="s">
        <v>142</v>
      </c>
      <c r="D8" s="93" t="s">
        <v>20</v>
      </c>
      <c r="E8" s="28"/>
      <c r="F8" s="320"/>
      <c r="G8" s="293"/>
      <c r="H8" s="293"/>
      <c r="I8" s="320"/>
      <c r="J8" s="320"/>
      <c r="K8" s="293"/>
      <c r="L8" s="320">
        <f>L6-L7</f>
        <v>530</v>
      </c>
      <c r="M8" s="293"/>
      <c r="N8" s="293"/>
      <c r="O8" s="320"/>
      <c r="P8" s="320"/>
      <c r="Q8" s="293"/>
      <c r="R8" s="320"/>
      <c r="S8" s="293"/>
      <c r="T8" s="293"/>
      <c r="U8" s="320"/>
      <c r="V8" s="320"/>
      <c r="W8" s="293"/>
      <c r="X8" s="320"/>
      <c r="Y8" s="293"/>
      <c r="Z8" s="293">
        <v>-1</v>
      </c>
      <c r="AA8" s="320"/>
      <c r="AB8" s="320"/>
      <c r="AC8" s="293">
        <v>1</v>
      </c>
      <c r="AD8" s="320"/>
      <c r="AE8" s="293"/>
      <c r="AF8" s="293"/>
      <c r="AG8" s="320"/>
      <c r="AH8" s="320"/>
      <c r="AI8" s="293">
        <v>0</v>
      </c>
      <c r="AJ8" s="320" t="s">
        <v>223</v>
      </c>
      <c r="AK8" s="293"/>
      <c r="AL8" s="293" t="s">
        <v>2</v>
      </c>
      <c r="AM8" s="320"/>
      <c r="AN8" s="320"/>
      <c r="AO8" s="293">
        <v>0</v>
      </c>
      <c r="AP8" s="350"/>
      <c r="AQ8" s="350"/>
      <c r="AR8" s="293"/>
      <c r="AS8" s="350"/>
      <c r="AT8" s="293"/>
      <c r="AU8" s="293"/>
      <c r="AV8" s="320"/>
      <c r="AW8" s="320"/>
      <c r="AX8" s="293"/>
      <c r="AY8" s="320"/>
      <c r="AZ8" s="293"/>
      <c r="BA8" s="293"/>
      <c r="BB8" s="320"/>
      <c r="BC8" s="320"/>
      <c r="BD8" s="293"/>
      <c r="BE8" s="320">
        <v>1</v>
      </c>
      <c r="BF8" s="293">
        <v>7</v>
      </c>
      <c r="BG8" s="293">
        <v>9</v>
      </c>
      <c r="BH8" s="320"/>
      <c r="BI8" s="320"/>
      <c r="BJ8" s="293"/>
      <c r="BK8" s="320"/>
      <c r="BL8" s="320"/>
      <c r="BM8" s="293"/>
      <c r="BN8" s="320"/>
      <c r="BO8" s="293"/>
      <c r="BP8" s="293"/>
      <c r="BQ8" s="320"/>
      <c r="BR8" s="320"/>
      <c r="BS8" s="293"/>
      <c r="BT8" s="320"/>
      <c r="BU8" s="293"/>
      <c r="BV8" s="293"/>
      <c r="BW8" s="320"/>
      <c r="BX8" s="320"/>
      <c r="BY8" s="293"/>
      <c r="BZ8" s="320"/>
      <c r="CA8" s="293"/>
      <c r="CB8" s="293"/>
      <c r="CC8" s="320"/>
      <c r="CD8" s="293"/>
      <c r="CE8" s="293"/>
      <c r="CF8" s="402"/>
      <c r="CG8" s="400"/>
      <c r="CH8" s="400"/>
      <c r="CI8" s="402"/>
      <c r="CJ8" s="400"/>
      <c r="CK8" s="400"/>
      <c r="CL8" s="320"/>
      <c r="CM8" s="293">
        <v>864000</v>
      </c>
      <c r="CN8" s="293" t="e">
        <f>CM8/$CB$6</f>
        <v>#DIV/0!</v>
      </c>
      <c r="CO8" s="320"/>
      <c r="CP8" s="293"/>
      <c r="CQ8" s="293"/>
      <c r="CR8" s="28"/>
      <c r="CS8" s="278"/>
      <c r="CT8" s="89"/>
      <c r="CU8" s="54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  <c r="DW8" s="16"/>
      <c r="DX8" s="16"/>
      <c r="DY8" s="16"/>
      <c r="DZ8" s="16"/>
      <c r="EA8" s="16"/>
      <c r="EB8" s="16"/>
      <c r="EC8" s="33" t="s">
        <v>2</v>
      </c>
      <c r="ED8" s="57"/>
      <c r="EE8" s="57"/>
      <c r="EF8" s="57"/>
      <c r="EG8" s="57"/>
      <c r="EH8" s="57"/>
      <c r="EI8" s="57"/>
      <c r="EJ8" s="57"/>
      <c r="EK8" s="57"/>
      <c r="EL8" s="57"/>
      <c r="EM8" s="57"/>
      <c r="EN8" s="57"/>
      <c r="EO8" s="57"/>
      <c r="EP8" s="57"/>
      <c r="EQ8" s="57"/>
      <c r="ER8" s="57"/>
      <c r="ES8" s="57"/>
      <c r="ET8" s="57"/>
      <c r="EU8" s="57"/>
      <c r="EV8" s="57"/>
      <c r="EW8" s="57"/>
      <c r="EX8" s="57"/>
      <c r="EY8" s="57"/>
      <c r="EZ8" s="57"/>
      <c r="FA8" s="57"/>
      <c r="FB8" s="57"/>
      <c r="FC8" s="57"/>
      <c r="FD8" s="57"/>
      <c r="FE8" s="57"/>
      <c r="FF8" s="57"/>
      <c r="FG8" s="57"/>
      <c r="FH8" s="57"/>
      <c r="FI8" s="57"/>
      <c r="FJ8" s="57"/>
      <c r="FK8" s="57"/>
      <c r="FL8" s="57"/>
      <c r="FM8" s="33" t="s">
        <v>2</v>
      </c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33" t="s">
        <v>2</v>
      </c>
      <c r="GV8" s="28"/>
      <c r="GW8" s="88"/>
      <c r="GX8" s="88"/>
      <c r="GY8" s="88"/>
      <c r="GZ8" s="88"/>
      <c r="HA8" s="88"/>
      <c r="HB8" s="88"/>
      <c r="HC8" s="90"/>
      <c r="HD8" s="90"/>
      <c r="HE8" s="90"/>
      <c r="HF8" s="28"/>
      <c r="HG8" s="340"/>
      <c r="HH8" s="28"/>
      <c r="HI8" s="28"/>
      <c r="HJ8" s="28"/>
      <c r="HK8" s="28"/>
      <c r="HL8" s="28"/>
      <c r="HM8" s="342" t="s">
        <v>711</v>
      </c>
      <c r="HN8" s="342" t="s">
        <v>9</v>
      </c>
      <c r="HO8" s="28"/>
      <c r="HP8" s="342" t="s">
        <v>500</v>
      </c>
      <c r="HQ8" s="342" t="s">
        <v>9</v>
      </c>
      <c r="HR8" s="28"/>
      <c r="HS8" s="286" t="s">
        <v>2</v>
      </c>
      <c r="HT8" s="28"/>
      <c r="HU8" s="28"/>
      <c r="HV8" s="339"/>
      <c r="HW8" s="339"/>
      <c r="HX8" s="339"/>
      <c r="HY8" s="28"/>
      <c r="HZ8" s="28"/>
      <c r="IA8" s="28"/>
      <c r="IB8" s="28"/>
      <c r="IC8" s="28"/>
      <c r="ID8" s="28"/>
      <c r="IE8" s="288" t="s">
        <v>729</v>
      </c>
      <c r="IF8" s="288" t="s">
        <v>720</v>
      </c>
      <c r="IG8" s="288" t="s">
        <v>811</v>
      </c>
      <c r="IH8" s="288" t="s">
        <v>913</v>
      </c>
      <c r="II8" s="288"/>
      <c r="IJ8" s="288"/>
      <c r="IK8" s="288"/>
      <c r="IL8" s="288"/>
      <c r="IM8" s="288"/>
      <c r="IN8" s="288"/>
      <c r="IO8" s="288"/>
      <c r="IP8" s="288"/>
      <c r="IQ8" s="282"/>
      <c r="IR8" s="288"/>
      <c r="IS8" s="288"/>
      <c r="IT8" s="288"/>
      <c r="IU8" s="288"/>
      <c r="IV8" s="288"/>
      <c r="IW8" s="288"/>
      <c r="IX8" s="288"/>
      <c r="IY8" s="288"/>
      <c r="IZ8" s="288"/>
      <c r="JA8" s="288"/>
      <c r="JB8" s="288"/>
      <c r="JC8" s="288"/>
      <c r="JD8" s="288"/>
      <c r="JE8" s="288"/>
      <c r="JF8" s="288"/>
      <c r="JG8" s="288"/>
      <c r="JH8" s="288"/>
      <c r="JI8" s="288"/>
      <c r="JJ8" s="288"/>
      <c r="JK8" s="320"/>
      <c r="JL8" s="320"/>
      <c r="JM8" s="320"/>
      <c r="JN8" s="320"/>
      <c r="JO8" s="290"/>
      <c r="JP8" s="59" t="s">
        <v>275</v>
      </c>
      <c r="JQ8" s="60" t="s">
        <v>274</v>
      </c>
      <c r="JR8" s="59"/>
      <c r="JS8" s="26">
        <v>1.1343000000000001</v>
      </c>
      <c r="JT8" s="236" t="s">
        <v>313</v>
      </c>
      <c r="JU8" s="189" t="s">
        <v>314</v>
      </c>
      <c r="JV8" s="60"/>
      <c r="JW8" s="60"/>
      <c r="JX8" s="60"/>
      <c r="JY8" s="60"/>
      <c r="JZ8" s="60"/>
      <c r="KA8" s="60"/>
      <c r="KB8" s="60"/>
      <c r="KC8" s="60"/>
      <c r="KD8" s="60"/>
      <c r="KE8" s="100"/>
      <c r="KF8" s="188">
        <v>6.8796000000000005E-4</v>
      </c>
      <c r="KG8" s="127">
        <v>840.8</v>
      </c>
      <c r="KH8" s="128">
        <v>840.6694671569611</v>
      </c>
      <c r="KI8" s="118">
        <v>9.7189173101999999E-3</v>
      </c>
      <c r="KJ8" s="131">
        <v>840.91020000000003</v>
      </c>
      <c r="KK8" s="147">
        <v>3</v>
      </c>
      <c r="KL8" s="176">
        <v>9.7189173101999999E-3</v>
      </c>
      <c r="KM8" s="137">
        <v>840.26919999999996</v>
      </c>
      <c r="KN8" s="182">
        <v>6.8999999999999997E-4</v>
      </c>
      <c r="KO8" s="141">
        <v>840.5</v>
      </c>
      <c r="KP8" s="99">
        <v>19</v>
      </c>
      <c r="KQ8" s="108">
        <v>9.7189173101999999E-3</v>
      </c>
      <c r="KR8" s="148">
        <v>840.26919999999996</v>
      </c>
      <c r="KS8" s="144">
        <f t="shared" si="3"/>
        <v>6.8999999999999997E-4</v>
      </c>
      <c r="KT8" s="125"/>
      <c r="KU8" s="144">
        <v>6.8796000000000005E-4</v>
      </c>
      <c r="KV8" s="159">
        <f t="shared" si="4"/>
        <v>6.8999999999999997E-4</v>
      </c>
      <c r="KW8" s="159">
        <f t="shared" si="5"/>
        <v>1.6559999999999998E-2</v>
      </c>
      <c r="KX8" s="159">
        <f t="shared" si="6"/>
        <v>0.99359999999999993</v>
      </c>
      <c r="KY8" s="159">
        <f t="shared" si="7"/>
        <v>0.99359999999999993</v>
      </c>
      <c r="KZ8" s="100"/>
      <c r="LA8" s="28"/>
      <c r="LB8" s="28"/>
      <c r="LC8" s="28"/>
      <c r="LD8" s="28"/>
      <c r="LE8" s="28"/>
      <c r="LF8" s="28"/>
      <c r="LG8" s="28"/>
      <c r="LH8" s="28"/>
      <c r="LI8" s="28"/>
      <c r="LJ8" s="28"/>
      <c r="LK8" s="28"/>
      <c r="LL8" s="28"/>
      <c r="LM8" s="28"/>
      <c r="LN8" s="28"/>
      <c r="LO8" s="28"/>
      <c r="LP8" s="28"/>
      <c r="LQ8" s="28"/>
      <c r="LR8" s="28"/>
      <c r="LS8" s="28"/>
      <c r="LT8" s="28"/>
      <c r="LU8" s="28"/>
      <c r="LV8" s="28"/>
      <c r="LW8" s="28"/>
      <c r="LX8" s="28"/>
      <c r="LY8" s="28"/>
      <c r="LZ8" s="28"/>
      <c r="MA8" s="28"/>
      <c r="MB8" s="28"/>
      <c r="MC8" s="28"/>
      <c r="MD8" s="28"/>
      <c r="ME8" s="28"/>
      <c r="MF8" s="28"/>
      <c r="MG8" s="375"/>
      <c r="MH8" s="28"/>
      <c r="MI8" s="28"/>
      <c r="MJ8" s="28"/>
      <c r="MK8" s="28"/>
      <c r="ML8" s="28"/>
      <c r="MM8" s="28"/>
      <c r="MN8" s="28"/>
      <c r="MO8" s="28"/>
      <c r="MP8" s="28"/>
      <c r="MQ8" s="28"/>
      <c r="MR8" s="28"/>
      <c r="MS8" s="28"/>
      <c r="MT8" s="28"/>
      <c r="MU8" s="28"/>
    </row>
    <row r="9" spans="1:359" s="11" customFormat="1" ht="6" customHeight="1" x14ac:dyDescent="0.15">
      <c r="A9" s="74">
        <f t="shared" si="2"/>
        <v>0</v>
      </c>
      <c r="B9" s="80"/>
      <c r="C9" s="80" t="s">
        <v>93</v>
      </c>
      <c r="D9" s="93" t="s">
        <v>18</v>
      </c>
      <c r="E9" s="28"/>
      <c r="F9" s="320"/>
      <c r="G9" s="293"/>
      <c r="H9" s="299"/>
      <c r="I9" s="320"/>
      <c r="J9" s="320"/>
      <c r="K9" s="293"/>
      <c r="L9" s="320" t="str">
        <f>IF(HG5=3,"tdirc.append((perlen[i],nstp[i],tsmult[i]))","-")</f>
        <v>-</v>
      </c>
      <c r="M9" s="293"/>
      <c r="N9" s="299"/>
      <c r="O9" s="320"/>
      <c r="P9" s="320"/>
      <c r="Q9" s="293"/>
      <c r="R9" s="320"/>
      <c r="S9" s="293"/>
      <c r="T9" s="299"/>
      <c r="U9" s="320" t="str">
        <f>IF(HG5=6,"0","-")</f>
        <v>-</v>
      </c>
      <c r="V9" s="320"/>
      <c r="W9" s="293"/>
      <c r="X9" s="320"/>
      <c r="Y9" s="293"/>
      <c r="Z9" s="299"/>
      <c r="AA9" s="320"/>
      <c r="AB9" s="320"/>
      <c r="AC9" s="293" t="s">
        <v>2</v>
      </c>
      <c r="AD9" s="320"/>
      <c r="AE9" s="293"/>
      <c r="AF9" s="299"/>
      <c r="AG9" s="320"/>
      <c r="AH9" s="320"/>
      <c r="AI9" s="293"/>
      <c r="AJ9" s="320"/>
      <c r="AK9" s="293"/>
      <c r="AL9" s="299" t="s">
        <v>2</v>
      </c>
      <c r="AM9" s="320"/>
      <c r="AN9" s="320"/>
      <c r="AO9" s="293">
        <v>0</v>
      </c>
      <c r="AP9" s="326" t="s">
        <v>762</v>
      </c>
      <c r="AQ9" s="350"/>
      <c r="AR9" s="293"/>
      <c r="AS9" s="350"/>
      <c r="AT9" s="293"/>
      <c r="AU9" s="299"/>
      <c r="AV9" s="320"/>
      <c r="AW9" s="320"/>
      <c r="AX9" s="293"/>
      <c r="AY9" s="320"/>
      <c r="AZ9" s="293"/>
      <c r="BA9" s="299"/>
      <c r="BB9" s="320"/>
      <c r="BC9" s="320"/>
      <c r="BD9" s="293"/>
      <c r="BE9" s="320"/>
      <c r="BF9" s="293"/>
      <c r="BG9" s="299"/>
      <c r="BH9" s="320"/>
      <c r="BI9" s="320"/>
      <c r="BJ9" s="293"/>
      <c r="BK9" s="320"/>
      <c r="BL9" s="320"/>
      <c r="BM9" s="293"/>
      <c r="BN9" s="320"/>
      <c r="BO9" s="293"/>
      <c r="BP9" s="299"/>
      <c r="BQ9" s="320"/>
      <c r="BR9" s="320"/>
      <c r="BS9" s="293"/>
      <c r="BT9" s="320"/>
      <c r="BU9" s="293"/>
      <c r="BV9" s="299"/>
      <c r="BW9" s="320"/>
      <c r="BX9" s="320"/>
      <c r="BY9" s="293"/>
      <c r="BZ9" s="320"/>
      <c r="CA9" s="293"/>
      <c r="CB9" s="299"/>
      <c r="CC9" s="320"/>
      <c r="CD9" s="293"/>
      <c r="CE9" s="299"/>
      <c r="CF9" s="402"/>
      <c r="CG9" s="400"/>
      <c r="CH9" s="405"/>
      <c r="CI9" s="402"/>
      <c r="CJ9" s="400"/>
      <c r="CK9" s="405"/>
      <c r="CL9" s="320"/>
      <c r="CM9" s="293">
        <v>2523800000</v>
      </c>
      <c r="CN9" s="299" t="e">
        <f>CM9/$CB$6</f>
        <v>#DIV/0!</v>
      </c>
      <c r="CO9" s="320"/>
      <c r="CP9" s="293"/>
      <c r="CQ9" s="299"/>
      <c r="CR9" s="28"/>
      <c r="CS9" s="278"/>
      <c r="CT9" s="89"/>
      <c r="CU9" s="54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33" t="s">
        <v>2</v>
      </c>
      <c r="ED9" s="57"/>
      <c r="EE9" s="57"/>
      <c r="EF9" s="57"/>
      <c r="EG9" s="57"/>
      <c r="EH9" s="57"/>
      <c r="EI9" s="57"/>
      <c r="EJ9" s="57"/>
      <c r="EK9" s="57"/>
      <c r="EL9" s="57"/>
      <c r="EM9" s="57"/>
      <c r="EN9" s="57"/>
      <c r="EO9" s="57"/>
      <c r="EP9" s="57"/>
      <c r="EQ9" s="57"/>
      <c r="ER9" s="57"/>
      <c r="ES9" s="57"/>
      <c r="ET9" s="57"/>
      <c r="EU9" s="57"/>
      <c r="EV9" s="57"/>
      <c r="EW9" s="57"/>
      <c r="EX9" s="57"/>
      <c r="EY9" s="57"/>
      <c r="EZ9" s="57"/>
      <c r="FA9" s="57"/>
      <c r="FB9" s="57"/>
      <c r="FC9" s="57"/>
      <c r="FD9" s="57"/>
      <c r="FE9" s="57"/>
      <c r="FF9" s="57"/>
      <c r="FG9" s="57"/>
      <c r="FH9" s="57"/>
      <c r="FI9" s="57"/>
      <c r="FJ9" s="57"/>
      <c r="FK9" s="57"/>
      <c r="FL9" s="57"/>
      <c r="FM9" s="33" t="s">
        <v>2</v>
      </c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33" t="s">
        <v>2</v>
      </c>
      <c r="GV9" s="28"/>
      <c r="GW9" s="88"/>
      <c r="GX9" s="88"/>
      <c r="GY9" s="88"/>
      <c r="GZ9" s="88"/>
      <c r="HA9" s="88"/>
      <c r="HB9" s="88"/>
      <c r="HC9" s="90"/>
      <c r="HD9" s="90"/>
      <c r="HE9" s="90"/>
      <c r="HF9" s="28"/>
      <c r="HG9" s="28"/>
      <c r="HH9" s="28"/>
      <c r="HI9" s="28"/>
      <c r="HJ9" s="343" t="s">
        <v>1</v>
      </c>
      <c r="HK9" s="344">
        <f>INDEX($FN$15:$GU$316,MATCH($HJ9,$C$15:$C$316,0),HG$5)</f>
        <v>1</v>
      </c>
      <c r="HL9" s="28"/>
      <c r="HM9" s="346" t="str">
        <f>_xlfn.CONCAT(HK5*HK4*HK6," xyZ")</f>
        <v>975 xyZ</v>
      </c>
      <c r="HN9" s="345" t="str">
        <f>IF(HN3="m","-",IF(HK4=1,"-",IF($HN$3="ft",HN4*0.3048,HN4)))</f>
        <v>-</v>
      </c>
      <c r="HO9" s="28"/>
      <c r="HP9" s="374">
        <f>IF(HK4=1,"-",IF($HN$3="ft",HP4*0.3048,HP4)/1000)</f>
        <v>0.97499999999999998</v>
      </c>
      <c r="HQ9" s="346" t="str">
        <f>IF(HN3="m","-",IF(HK4=1,"-",IF($HN$3="ft",HP4*0.3048,HP4)))</f>
        <v>-</v>
      </c>
      <c r="HR9" s="28"/>
      <c r="HS9" s="286" t="s">
        <v>2</v>
      </c>
      <c r="HT9" s="28"/>
      <c r="HU9" s="28"/>
      <c r="HV9" s="339"/>
      <c r="HW9" s="339"/>
      <c r="HX9" s="339"/>
      <c r="HY9" s="28"/>
      <c r="HZ9" s="28"/>
      <c r="IA9" s="28"/>
      <c r="IB9" s="28"/>
      <c r="IC9" s="28"/>
      <c r="ID9" s="28"/>
      <c r="IE9" s="288"/>
      <c r="IF9" s="288" t="s">
        <v>786</v>
      </c>
      <c r="IG9" s="288" t="s">
        <v>681</v>
      </c>
      <c r="IH9" s="288"/>
      <c r="II9" s="288"/>
      <c r="IJ9" s="288"/>
      <c r="IK9" s="288"/>
      <c r="IL9" s="288"/>
      <c r="IM9" s="288"/>
      <c r="IN9" s="288"/>
      <c r="IO9" s="288"/>
      <c r="IP9" s="288"/>
      <c r="IQ9" s="282"/>
      <c r="IR9" s="288"/>
      <c r="IS9" s="288"/>
      <c r="IT9" s="288"/>
      <c r="IU9" s="288"/>
      <c r="IV9" s="288"/>
      <c r="IW9" s="288"/>
      <c r="IX9" s="288"/>
      <c r="IY9" s="288"/>
      <c r="IZ9" s="288"/>
      <c r="JA9" s="288"/>
      <c r="JB9" s="288"/>
      <c r="JC9" s="288"/>
      <c r="JD9" s="288"/>
      <c r="JE9" s="288"/>
      <c r="JF9" s="288"/>
      <c r="JG9" s="288"/>
      <c r="JH9" s="288"/>
      <c r="JI9" s="288"/>
      <c r="JJ9" s="288"/>
      <c r="JK9" s="320"/>
      <c r="JL9" s="320"/>
      <c r="JM9" s="320"/>
      <c r="JN9" s="320"/>
      <c r="JO9" s="290"/>
      <c r="JP9" s="81" t="s">
        <v>265</v>
      </c>
      <c r="JQ9" s="81"/>
      <c r="JR9" s="81"/>
      <c r="JS9" s="17"/>
      <c r="JT9" s="236" t="s">
        <v>315</v>
      </c>
      <c r="JU9" s="60" t="s">
        <v>319</v>
      </c>
      <c r="JV9" s="60"/>
      <c r="JW9" s="60"/>
      <c r="JX9" s="60"/>
      <c r="JY9" s="60"/>
      <c r="JZ9" s="60"/>
      <c r="KA9" s="60"/>
      <c r="KB9" s="60"/>
      <c r="KC9" s="60"/>
      <c r="KD9" s="60"/>
      <c r="KE9" s="100"/>
      <c r="KF9" s="188">
        <v>9.2664000000000006E-4</v>
      </c>
      <c r="KG9" s="127">
        <v>840.8</v>
      </c>
      <c r="KH9" s="128">
        <v>840.6361338236278</v>
      </c>
      <c r="KI9" s="118">
        <v>1.8456943333099999E-2</v>
      </c>
      <c r="KJ9" s="131">
        <v>840.85440000000006</v>
      </c>
      <c r="KK9" s="147">
        <v>4</v>
      </c>
      <c r="KL9" s="176">
        <v>1.8456943333099999E-2</v>
      </c>
      <c r="KM9" s="137">
        <v>840.04660000000001</v>
      </c>
      <c r="KN9" s="182">
        <v>9.3000000000000005E-4</v>
      </c>
      <c r="KO9" s="141">
        <v>840.5</v>
      </c>
      <c r="KP9" s="99">
        <v>18</v>
      </c>
      <c r="KQ9" s="108">
        <v>1.8456943333099999E-2</v>
      </c>
      <c r="KR9" s="148">
        <v>840.04660000000001</v>
      </c>
      <c r="KS9" s="144">
        <f t="shared" si="3"/>
        <v>9.3000000000000005E-4</v>
      </c>
      <c r="KT9" s="125"/>
      <c r="KU9" s="144">
        <v>9.2664000000000006E-4</v>
      </c>
      <c r="KV9" s="159">
        <f t="shared" si="4"/>
        <v>9.3000000000000005E-4</v>
      </c>
      <c r="KW9" s="159">
        <f t="shared" si="5"/>
        <v>2.232E-2</v>
      </c>
      <c r="KX9" s="159">
        <f t="shared" si="6"/>
        <v>1.3391999999999999</v>
      </c>
      <c r="KY9" s="159">
        <f t="shared" si="7"/>
        <v>1.3391999999999999</v>
      </c>
      <c r="KZ9" s="100"/>
      <c r="LA9" s="28"/>
      <c r="LB9" s="28"/>
      <c r="LC9" s="28"/>
      <c r="LD9" s="28"/>
      <c r="LE9" s="28"/>
      <c r="LF9" s="28"/>
      <c r="LG9" s="28"/>
      <c r="LH9" s="28"/>
      <c r="LI9" s="28"/>
      <c r="LJ9" s="28"/>
      <c r="LK9" s="28"/>
      <c r="LL9" s="28"/>
      <c r="LM9" s="28"/>
      <c r="LN9" s="28"/>
      <c r="LO9" s="28"/>
      <c r="LP9" s="28"/>
      <c r="LQ9" s="28"/>
      <c r="LR9" s="28"/>
      <c r="LS9" s="28"/>
      <c r="LT9" s="28"/>
      <c r="LU9" s="28"/>
      <c r="LV9" s="28"/>
      <c r="LW9" s="28"/>
      <c r="LX9" s="28"/>
      <c r="LY9" s="28"/>
      <c r="LZ9" s="28"/>
      <c r="MA9" s="28"/>
      <c r="MB9" s="28"/>
      <c r="MC9" s="28"/>
      <c r="MD9" s="28"/>
      <c r="ME9" s="28"/>
      <c r="MF9" s="28"/>
      <c r="MG9" s="375"/>
      <c r="MH9" s="28"/>
      <c r="MI9" s="28"/>
      <c r="MJ9" s="28"/>
      <c r="MK9" s="28"/>
      <c r="ML9" s="28"/>
      <c r="MM9" s="28"/>
      <c r="MN9" s="28"/>
      <c r="MO9" s="28"/>
      <c r="MP9" s="28"/>
      <c r="MQ9" s="28"/>
      <c r="MR9" s="28"/>
      <c r="MS9" s="28"/>
      <c r="MT9" s="28"/>
      <c r="MU9" s="28"/>
    </row>
    <row r="10" spans="1:359" s="11" customFormat="1" ht="6" customHeight="1" x14ac:dyDescent="0.2">
      <c r="A10" s="74">
        <f>MAX(A4:A9)</f>
        <v>0</v>
      </c>
      <c r="B10" s="80"/>
      <c r="C10" s="80" t="str">
        <f>IF(A10=0,"Flux",INDEX(C4:C9,A10,1))</f>
        <v>Flux</v>
      </c>
      <c r="D10" s="93" t="s">
        <v>21</v>
      </c>
      <c r="E10" s="28"/>
      <c r="F10" s="320"/>
      <c r="G10" s="298"/>
      <c r="H10" s="300"/>
      <c r="I10" s="323"/>
      <c r="J10" s="293"/>
      <c r="K10" s="293"/>
      <c r="L10" s="320" t="str">
        <f>IF(HG5=3,"[1,365.0]","-")</f>
        <v>-</v>
      </c>
      <c r="M10" s="298"/>
      <c r="N10" s="300"/>
      <c r="O10" s="323"/>
      <c r="P10" s="293"/>
      <c r="Q10" s="293"/>
      <c r="R10" s="320"/>
      <c r="S10" s="298"/>
      <c r="T10" s="300"/>
      <c r="U10" s="323" t="str">
        <f>IF(HG5=6,"nstp=100","-")</f>
        <v>-</v>
      </c>
      <c r="V10" s="293"/>
      <c r="W10" s="293"/>
      <c r="X10" s="320"/>
      <c r="Y10" s="298"/>
      <c r="Z10" s="300"/>
      <c r="AA10" s="323"/>
      <c r="AB10" s="293"/>
      <c r="AC10" s="293" t="s">
        <v>2</v>
      </c>
      <c r="AD10" s="320"/>
      <c r="AE10" s="298"/>
      <c r="AF10" s="300"/>
      <c r="AG10" s="323"/>
      <c r="AH10" s="293"/>
      <c r="AI10" s="293"/>
      <c r="AJ10" s="320"/>
      <c r="AK10" s="298"/>
      <c r="AL10" s="300"/>
      <c r="AM10" s="323"/>
      <c r="AN10" s="293"/>
      <c r="AO10" s="293" t="s">
        <v>2</v>
      </c>
      <c r="AP10" s="326" t="s">
        <v>761</v>
      </c>
      <c r="AQ10" s="293"/>
      <c r="AR10" s="293"/>
      <c r="AS10" s="350"/>
      <c r="AT10" s="298"/>
      <c r="AU10" s="300"/>
      <c r="AV10" s="323"/>
      <c r="AW10" s="293"/>
      <c r="AX10" s="293"/>
      <c r="AY10" s="320"/>
      <c r="AZ10" s="298"/>
      <c r="BA10" s="300"/>
      <c r="BB10" s="323"/>
      <c r="BC10" s="293"/>
      <c r="BD10" s="293"/>
      <c r="BE10" s="320"/>
      <c r="BF10" s="298"/>
      <c r="BG10" s="300"/>
      <c r="BH10" s="323"/>
      <c r="BI10" s="293"/>
      <c r="BJ10" s="293"/>
      <c r="BK10" s="323"/>
      <c r="BL10" s="293"/>
      <c r="BM10" s="293"/>
      <c r="BN10" s="320"/>
      <c r="BO10" s="298"/>
      <c r="BP10" s="300" t="s">
        <v>2</v>
      </c>
      <c r="BQ10" s="323"/>
      <c r="BR10" s="293"/>
      <c r="BS10" s="293"/>
      <c r="BT10" s="320"/>
      <c r="BU10" s="298"/>
      <c r="BV10" s="300"/>
      <c r="BW10" s="323"/>
      <c r="BX10" s="293"/>
      <c r="BY10" s="293"/>
      <c r="BZ10" s="320"/>
      <c r="CA10" s="298"/>
      <c r="CB10" s="300"/>
      <c r="CC10" s="320"/>
      <c r="CD10" s="298"/>
      <c r="CE10" s="300"/>
      <c r="CF10" s="402"/>
      <c r="CG10" s="406"/>
      <c r="CH10" s="407"/>
      <c r="CI10" s="402"/>
      <c r="CJ10" s="406"/>
      <c r="CK10" s="407"/>
      <c r="CL10" s="320"/>
      <c r="CM10" s="298" t="s">
        <v>2</v>
      </c>
      <c r="CN10" s="300" t="e">
        <f>CN8/$CB$5</f>
        <v>#DIV/0!</v>
      </c>
      <c r="CO10" s="320"/>
      <c r="CP10" s="298"/>
      <c r="CQ10" s="300"/>
      <c r="CR10" s="28"/>
      <c r="CS10" s="278"/>
      <c r="CT10" s="88"/>
      <c r="CU10" s="54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  <c r="DW10" s="16"/>
      <c r="DX10" s="16"/>
      <c r="DY10" s="16"/>
      <c r="DZ10" s="16"/>
      <c r="EA10" s="16"/>
      <c r="EB10" s="16"/>
      <c r="EC10" s="33" t="s">
        <v>2</v>
      </c>
      <c r="ED10" s="57"/>
      <c r="EE10" s="57"/>
      <c r="EF10" s="57"/>
      <c r="EG10" s="57"/>
      <c r="EH10" s="57"/>
      <c r="EI10" s="57"/>
      <c r="EJ10" s="57"/>
      <c r="EK10" s="57"/>
      <c r="EL10" s="57"/>
      <c r="EM10" s="57"/>
      <c r="EN10" s="57"/>
      <c r="EO10" s="57"/>
      <c r="EP10" s="57"/>
      <c r="EQ10" s="57"/>
      <c r="ER10" s="57"/>
      <c r="ES10" s="57"/>
      <c r="ET10" s="57"/>
      <c r="EU10" s="57"/>
      <c r="EV10" s="57"/>
      <c r="EW10" s="57"/>
      <c r="EX10" s="57"/>
      <c r="EY10" s="57"/>
      <c r="EZ10" s="57"/>
      <c r="FA10" s="57"/>
      <c r="FB10" s="57"/>
      <c r="FC10" s="57"/>
      <c r="FD10" s="57"/>
      <c r="FE10" s="57"/>
      <c r="FF10" s="57"/>
      <c r="FG10" s="57"/>
      <c r="FH10" s="57"/>
      <c r="FI10" s="57"/>
      <c r="FJ10" s="57"/>
      <c r="FK10" s="57"/>
      <c r="FL10" s="57"/>
      <c r="FM10" s="33" t="s">
        <v>2</v>
      </c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33" t="s">
        <v>2</v>
      </c>
      <c r="GV10" s="28"/>
      <c r="GW10" s="88"/>
      <c r="GX10" s="88"/>
      <c r="GY10" s="88"/>
      <c r="GZ10" s="88"/>
      <c r="HA10" s="88"/>
      <c r="HB10" s="88"/>
      <c r="HC10" s="90"/>
      <c r="HD10" s="90"/>
      <c r="HE10" s="90"/>
      <c r="HF10" s="28"/>
      <c r="HG10" s="28"/>
      <c r="HH10" s="28"/>
      <c r="HI10" s="28"/>
      <c r="HJ10" s="28"/>
      <c r="HK10" s="28"/>
      <c r="HL10" s="28"/>
      <c r="HM10" s="346" t="str">
        <f>HM9</f>
        <v>975 xyZ</v>
      </c>
      <c r="HN10" s="345" t="str">
        <f>IF(HN3="m","-",IF(HK5=1,"-",IF($HN$3="ft",HN5*0.3048,HN5)))</f>
        <v>-</v>
      </c>
      <c r="HO10" s="28"/>
      <c r="HP10" s="374">
        <f>IF(HK5=1,"-",IF($HN$3="ft",HP5*0.3048,HP5)/1000)</f>
        <v>9.1441499999999998</v>
      </c>
      <c r="HQ10" s="346" t="str">
        <f>IF(HN3="m","-",IF(HK5=1,"-",IF($HN$3="ft",HP5*0.3048,HP5)))</f>
        <v>-</v>
      </c>
      <c r="HR10" s="28"/>
      <c r="HS10" s="286" t="s">
        <v>2</v>
      </c>
      <c r="HT10" s="28"/>
      <c r="HU10" s="28"/>
      <c r="HV10" s="339"/>
      <c r="HW10" s="339"/>
      <c r="HX10" s="339"/>
      <c r="HY10" s="28"/>
      <c r="HZ10" s="28"/>
      <c r="IA10" s="28"/>
      <c r="IB10" s="28"/>
      <c r="IC10" s="28"/>
      <c r="ID10" s="28"/>
      <c r="IE10" s="288" t="s">
        <v>730</v>
      </c>
      <c r="IF10" s="288" t="s">
        <v>738</v>
      </c>
      <c r="IG10" s="288" t="s">
        <v>748</v>
      </c>
      <c r="IH10" s="288"/>
      <c r="II10" s="288"/>
      <c r="IJ10" s="288"/>
      <c r="IK10" s="288"/>
      <c r="IL10" s="288"/>
      <c r="IM10" s="288"/>
      <c r="IN10" s="288"/>
      <c r="IO10" s="288"/>
      <c r="IP10" s="288"/>
      <c r="IQ10" s="282"/>
      <c r="IR10" s="288">
        <f>COUNTIF(IR15:IR313,"&lt;&gt;0")</f>
        <v>32</v>
      </c>
      <c r="IS10" s="288">
        <f t="shared" ref="IS10:JC10" si="8">COUNTIF(IS15:IS313,"&lt;&gt;0")</f>
        <v>32</v>
      </c>
      <c r="IT10" s="288">
        <f t="shared" si="8"/>
        <v>41</v>
      </c>
      <c r="IU10" s="288">
        <f t="shared" si="8"/>
        <v>32</v>
      </c>
      <c r="IV10" s="288">
        <f t="shared" si="8"/>
        <v>29</v>
      </c>
      <c r="IW10" s="288">
        <f t="shared" si="8"/>
        <v>12</v>
      </c>
      <c r="IX10" s="288">
        <f t="shared" si="8"/>
        <v>6</v>
      </c>
      <c r="IY10" s="288">
        <f t="shared" si="8"/>
        <v>0</v>
      </c>
      <c r="IZ10" s="288">
        <f t="shared" si="8"/>
        <v>0</v>
      </c>
      <c r="JA10" s="288">
        <f t="shared" si="8"/>
        <v>0</v>
      </c>
      <c r="JB10" s="288">
        <f t="shared" si="8"/>
        <v>0</v>
      </c>
      <c r="JC10" s="288">
        <f t="shared" si="8"/>
        <v>0</v>
      </c>
      <c r="JD10" s="288" t="s">
        <v>119</v>
      </c>
      <c r="JE10" s="288" t="s">
        <v>119</v>
      </c>
      <c r="JF10" s="288" t="s">
        <v>119</v>
      </c>
      <c r="JG10" s="288" t="s">
        <v>119</v>
      </c>
      <c r="JH10" s="288" t="s">
        <v>119</v>
      </c>
      <c r="JI10" s="288" t="s">
        <v>119</v>
      </c>
      <c r="JJ10" s="288" t="s">
        <v>119</v>
      </c>
      <c r="JK10" s="320"/>
      <c r="JL10" s="320"/>
      <c r="JM10" s="320"/>
      <c r="JN10" s="320"/>
      <c r="JO10" s="290"/>
      <c r="JP10" s="81" t="s">
        <v>658</v>
      </c>
      <c r="JQ10" s="81"/>
      <c r="JR10" s="81"/>
      <c r="JS10" s="17"/>
      <c r="JT10" s="236" t="s">
        <v>316</v>
      </c>
      <c r="JU10" s="60" t="s">
        <v>320</v>
      </c>
      <c r="JV10" s="60"/>
      <c r="JW10" s="60"/>
      <c r="JX10" s="60"/>
      <c r="JY10" s="60"/>
      <c r="JZ10" s="60"/>
      <c r="KA10" s="60"/>
      <c r="KB10" s="60"/>
      <c r="KC10" s="60"/>
      <c r="KD10" s="60"/>
      <c r="KE10" s="100"/>
      <c r="KF10" s="188">
        <v>1.1512800000000002E-3</v>
      </c>
      <c r="KG10" s="129">
        <v>840.8</v>
      </c>
      <c r="KH10" s="130">
        <v>840.6028004902945</v>
      </c>
      <c r="KI10" s="118">
        <v>3.15639823675E-2</v>
      </c>
      <c r="KJ10" s="131">
        <v>840.79639999999995</v>
      </c>
      <c r="KK10" s="147">
        <v>5</v>
      </c>
      <c r="KL10" s="176">
        <v>3.15639823675E-2</v>
      </c>
      <c r="KM10" s="137">
        <v>839.49189999999999</v>
      </c>
      <c r="KN10" s="182">
        <v>1.15E-3</v>
      </c>
      <c r="KO10" s="141">
        <v>840.4</v>
      </c>
      <c r="KP10" s="99">
        <v>17</v>
      </c>
      <c r="KQ10" s="108">
        <v>3.15639823675E-2</v>
      </c>
      <c r="KR10" s="148">
        <v>839.49189999999999</v>
      </c>
      <c r="KS10" s="144">
        <f t="shared" si="3"/>
        <v>1.15E-3</v>
      </c>
      <c r="KT10" s="125"/>
      <c r="KU10" s="144">
        <v>1.1512800000000002E-3</v>
      </c>
      <c r="KV10" s="159">
        <f t="shared" si="4"/>
        <v>1.15E-3</v>
      </c>
      <c r="KW10" s="159">
        <f t="shared" si="5"/>
        <v>2.76E-2</v>
      </c>
      <c r="KX10" s="159">
        <f t="shared" si="6"/>
        <v>1.6559999999999999</v>
      </c>
      <c r="KY10" s="159">
        <f t="shared" si="7"/>
        <v>1.6559999999999999</v>
      </c>
      <c r="KZ10" s="100"/>
      <c r="LA10" s="28"/>
      <c r="LB10" s="28"/>
      <c r="LC10" s="28"/>
      <c r="LD10" s="28"/>
      <c r="LE10" s="28"/>
      <c r="LF10" s="28"/>
      <c r="LG10" s="28"/>
      <c r="LH10" s="28"/>
      <c r="LI10" s="28"/>
      <c r="LJ10" s="28"/>
      <c r="LK10" s="28"/>
      <c r="LL10" s="28"/>
      <c r="LM10" s="28"/>
      <c r="LN10" s="28"/>
      <c r="LO10" s="28"/>
      <c r="LP10" s="28"/>
      <c r="LQ10" s="28"/>
      <c r="LR10" s="28"/>
      <c r="LS10" s="28"/>
      <c r="LT10" s="28"/>
      <c r="LU10" s="28"/>
      <c r="LV10" s="28"/>
      <c r="LW10" s="28"/>
      <c r="LX10" s="28"/>
      <c r="LY10" s="28"/>
      <c r="LZ10" s="28"/>
      <c r="MA10" s="28"/>
      <c r="MB10" s="28"/>
      <c r="MC10" s="28"/>
      <c r="MD10" s="28"/>
      <c r="ME10" s="28"/>
      <c r="MF10" s="28"/>
      <c r="MG10" s="375"/>
      <c r="MH10" s="28"/>
      <c r="MI10" s="28"/>
      <c r="MJ10" s="28"/>
      <c r="MK10" s="28"/>
      <c r="ML10" s="28"/>
      <c r="MM10" s="28"/>
      <c r="MN10" s="28"/>
      <c r="MO10" s="28"/>
      <c r="MP10" s="28"/>
      <c r="MQ10" s="28"/>
      <c r="MR10" s="28"/>
      <c r="MS10" s="28"/>
      <c r="MT10" s="28"/>
      <c r="MU10" s="28"/>
    </row>
    <row r="11" spans="1:359" s="11" customFormat="1" ht="6" customHeight="1" x14ac:dyDescent="0.15">
      <c r="A11" s="200"/>
      <c r="B11" s="201" t="s">
        <v>6</v>
      </c>
      <c r="C11" s="200" t="s">
        <v>3</v>
      </c>
      <c r="D11" s="93" t="s">
        <v>22</v>
      </c>
      <c r="E11" s="28"/>
      <c r="F11" s="320"/>
      <c r="G11" s="298"/>
      <c r="H11" s="298"/>
      <c r="I11" s="295"/>
      <c r="J11" s="296"/>
      <c r="K11" s="293"/>
      <c r="L11" s="320" t="str">
        <f>IF(HG5=3,"[(1,2,1.0),(365.0,730,1.0)]","-")</f>
        <v>-</v>
      </c>
      <c r="M11" s="298"/>
      <c r="N11" s="298"/>
      <c r="O11" s="295"/>
      <c r="P11" s="296"/>
      <c r="Q11" s="293"/>
      <c r="R11" s="320"/>
      <c r="S11" s="298"/>
      <c r="T11" s="298"/>
      <c r="U11" s="295" t="str">
        <f>IF(HG5=6,"29","-")</f>
        <v>-</v>
      </c>
      <c r="V11" s="296"/>
      <c r="W11" s="293"/>
      <c r="X11" s="320"/>
      <c r="Y11" s="298"/>
      <c r="Z11" s="298"/>
      <c r="AA11" s="295"/>
      <c r="AB11" s="296"/>
      <c r="AC11" s="293"/>
      <c r="AD11" s="320"/>
      <c r="AE11" s="298"/>
      <c r="AF11" s="298"/>
      <c r="AG11" s="295"/>
      <c r="AH11" s="296"/>
      <c r="AI11" s="293"/>
      <c r="AJ11" s="320"/>
      <c r="AK11" s="298"/>
      <c r="AL11" s="298">
        <v>1</v>
      </c>
      <c r="AM11" s="295"/>
      <c r="AN11" s="296"/>
      <c r="AO11" s="293" t="s">
        <v>2</v>
      </c>
      <c r="AP11" s="293"/>
      <c r="AQ11" s="352"/>
      <c r="AR11" s="293"/>
      <c r="AS11" s="350"/>
      <c r="AT11" s="298"/>
      <c r="AU11" s="298" t="s">
        <v>2</v>
      </c>
      <c r="AV11" s="295"/>
      <c r="AW11" s="296"/>
      <c r="AX11" s="293" t="s">
        <v>2</v>
      </c>
      <c r="AY11" s="320"/>
      <c r="AZ11" s="298"/>
      <c r="BA11" s="298"/>
      <c r="BB11" s="295"/>
      <c r="BC11" s="296"/>
      <c r="BD11" s="293"/>
      <c r="BE11" s="320"/>
      <c r="BF11" s="298"/>
      <c r="BG11" s="298"/>
      <c r="BH11" s="295"/>
      <c r="BI11" s="296"/>
      <c r="BJ11" s="293" t="s">
        <v>2</v>
      </c>
      <c r="BK11" s="295"/>
      <c r="BL11" s="296"/>
      <c r="BM11" s="293" t="s">
        <v>2</v>
      </c>
      <c r="BN11" s="320"/>
      <c r="BO11" s="298"/>
      <c r="BP11" s="298"/>
      <c r="BQ11" s="295"/>
      <c r="BR11" s="296"/>
      <c r="BS11" s="293"/>
      <c r="BT11" s="320"/>
      <c r="BU11" s="298"/>
      <c r="BV11" s="298"/>
      <c r="BW11" s="295"/>
      <c r="BX11" s="296"/>
      <c r="BY11" s="293"/>
      <c r="BZ11" s="320"/>
      <c r="CA11" s="298"/>
      <c r="CB11" s="298"/>
      <c r="CC11" s="320"/>
      <c r="CD11" s="298"/>
      <c r="CE11" s="298"/>
      <c r="CF11" s="402"/>
      <c r="CG11" s="406"/>
      <c r="CH11" s="406"/>
      <c r="CI11" s="402"/>
      <c r="CJ11" s="406"/>
      <c r="CK11" s="406"/>
      <c r="CL11" s="320"/>
      <c r="CM11" s="298" t="s">
        <v>677</v>
      </c>
      <c r="CN11" s="298" t="e">
        <f>CN9/$CB$5</f>
        <v>#DIV/0!</v>
      </c>
      <c r="CO11" s="320"/>
      <c r="CP11" s="298"/>
      <c r="CQ11" s="298"/>
      <c r="CR11" s="28"/>
      <c r="CS11" s="278">
        <f>MAX(E14:CS14)</f>
        <v>30</v>
      </c>
      <c r="CT11" s="90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33" t="s">
        <v>2</v>
      </c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33" t="s">
        <v>2</v>
      </c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33" t="s">
        <v>2</v>
      </c>
      <c r="GV11" s="28"/>
      <c r="GW11" s="88"/>
      <c r="GX11" s="88"/>
      <c r="GY11" s="88"/>
      <c r="GZ11" s="88"/>
      <c r="HA11" s="88"/>
      <c r="HB11" s="88"/>
      <c r="HC11" s="90"/>
      <c r="HD11" s="90"/>
      <c r="HE11" s="276" t="s">
        <v>706</v>
      </c>
      <c r="HF11" s="28"/>
      <c r="HG11" s="265" t="str">
        <f>IF(ISNUMBER(MATCH(HG5,$I$14:$GY$14,0)),INDEX($I$13:$GY$13,1,MATCH(HG5,$I$14:$GY$14,0)),"no")</f>
        <v>12_sfr-pindersauer</v>
      </c>
      <c r="HH11" s="28"/>
      <c r="HI11" s="28"/>
      <c r="HJ11" s="342"/>
      <c r="HK11" s="28"/>
      <c r="HL11" s="28"/>
      <c r="HM11" s="345" t="str">
        <f>_xlfn.CONCAT(HK5*HK4," xy")</f>
        <v>975 xy</v>
      </c>
      <c r="HN11" s="345" t="str">
        <f>IF(HN3="m","-",IF(HK6=1,"-",IF($HN$3="ft",HN6*0.3048,HN6)))</f>
        <v>-</v>
      </c>
      <c r="HO11" s="28"/>
      <c r="HP11" s="347" t="s">
        <v>2</v>
      </c>
      <c r="HQ11" s="347" t="str">
        <f>IF(HN3="m","-",IF(HK6=1,"-",IF($HN$3="ft",HP6*0.3048,HP6)))</f>
        <v>-</v>
      </c>
      <c r="HR11" s="28"/>
      <c r="HS11" s="286" t="s">
        <v>2</v>
      </c>
      <c r="HT11" s="28"/>
      <c r="HU11" s="28"/>
      <c r="HV11" s="339"/>
      <c r="HW11" s="339"/>
      <c r="HX11" s="339"/>
      <c r="HY11" s="28"/>
      <c r="HZ11" s="28"/>
      <c r="IA11" s="28"/>
      <c r="IB11" s="28"/>
      <c r="IC11" s="28"/>
      <c r="ID11" s="28"/>
      <c r="IE11" s="288" t="s">
        <v>731</v>
      </c>
      <c r="IF11" s="288" t="s">
        <v>770</v>
      </c>
      <c r="IG11" s="288"/>
      <c r="IH11" s="288" t="s">
        <v>724</v>
      </c>
      <c r="II11" s="288"/>
      <c r="IJ11" s="288"/>
      <c r="IK11" s="288"/>
      <c r="IL11" s="288"/>
      <c r="IM11" s="288"/>
      <c r="IN11" s="288"/>
      <c r="IO11" s="288"/>
      <c r="IP11" s="288"/>
      <c r="IQ11" s="282"/>
      <c r="IR11" s="288" t="s">
        <v>119</v>
      </c>
      <c r="IS11" s="288" t="s">
        <v>119</v>
      </c>
      <c r="IT11" s="288" t="s">
        <v>119</v>
      </c>
      <c r="IU11" s="288" t="s">
        <v>119</v>
      </c>
      <c r="IV11" s="288" t="s">
        <v>119</v>
      </c>
      <c r="IW11" s="288" t="s">
        <v>119</v>
      </c>
      <c r="IX11" s="288" t="s">
        <v>119</v>
      </c>
      <c r="IY11" s="288" t="s">
        <v>119</v>
      </c>
      <c r="IZ11" s="288" t="s">
        <v>119</v>
      </c>
      <c r="JA11" s="288" t="s">
        <v>119</v>
      </c>
      <c r="JB11" s="288" t="s">
        <v>119</v>
      </c>
      <c r="JC11" s="288" t="s">
        <v>119</v>
      </c>
      <c r="JD11" s="288"/>
      <c r="JE11" s="288"/>
      <c r="JF11" s="288"/>
      <c r="JG11" s="288"/>
      <c r="JH11" s="288"/>
      <c r="JI11" s="288"/>
      <c r="JJ11" s="288"/>
      <c r="JK11" s="320"/>
      <c r="JL11" s="320"/>
      <c r="JM11" s="320"/>
      <c r="JN11" s="320"/>
      <c r="JO11" s="290"/>
      <c r="JP11" s="81" t="s">
        <v>251</v>
      </c>
      <c r="JQ11" s="81"/>
      <c r="JR11" s="81"/>
      <c r="JS11" s="17"/>
      <c r="JT11" s="236" t="s">
        <v>317</v>
      </c>
      <c r="JU11" s="60" t="s">
        <v>321</v>
      </c>
      <c r="JV11" s="60"/>
      <c r="JW11" s="60"/>
      <c r="JX11" s="60"/>
      <c r="JY11" s="60"/>
      <c r="JZ11" s="60"/>
      <c r="KA11" s="60"/>
      <c r="KB11" s="60"/>
      <c r="KC11" s="60"/>
      <c r="KD11" s="60"/>
      <c r="KE11" s="100"/>
      <c r="KF11" s="188">
        <v>2.3025600000000004E-3</v>
      </c>
      <c r="KG11" s="127">
        <v>840.8</v>
      </c>
      <c r="KH11" s="128">
        <v>840.43613382362776</v>
      </c>
      <c r="KI11" s="118">
        <v>5.1224537193799997E-2</v>
      </c>
      <c r="KJ11" s="131">
        <v>840.69539999999995</v>
      </c>
      <c r="KK11" s="147">
        <v>6</v>
      </c>
      <c r="KL11" s="176">
        <v>5.1224537193799997E-2</v>
      </c>
      <c r="KM11" s="137">
        <v>839.07539999999995</v>
      </c>
      <c r="KN11" s="182">
        <v>2.3E-3</v>
      </c>
      <c r="KO11" s="141">
        <v>840.2</v>
      </c>
      <c r="KP11" s="99">
        <v>16</v>
      </c>
      <c r="KQ11" s="108">
        <v>5.1224537193799997E-2</v>
      </c>
      <c r="KR11" s="148">
        <v>839.07539999999995</v>
      </c>
      <c r="KS11" s="144">
        <f t="shared" si="3"/>
        <v>2.3E-3</v>
      </c>
      <c r="KT11" s="125"/>
      <c r="KU11" s="144">
        <v>2.3025600000000004E-3</v>
      </c>
      <c r="KV11" s="159">
        <f t="shared" si="4"/>
        <v>2.3E-3</v>
      </c>
      <c r="KW11" s="159">
        <f t="shared" si="5"/>
        <v>5.5199999999999999E-2</v>
      </c>
      <c r="KX11" s="159">
        <f t="shared" si="6"/>
        <v>3.3119999999999998</v>
      </c>
      <c r="KY11" s="159">
        <f t="shared" si="7"/>
        <v>3.3119999999999998</v>
      </c>
      <c r="KZ11" s="100"/>
      <c r="LA11" s="28"/>
      <c r="LB11" s="354" t="s">
        <v>119</v>
      </c>
      <c r="LC11" s="354" t="s">
        <v>119</v>
      </c>
      <c r="LD11" s="354" t="s">
        <v>119</v>
      </c>
      <c r="LE11" s="354" t="s">
        <v>119</v>
      </c>
      <c r="LF11" s="354" t="s">
        <v>119</v>
      </c>
      <c r="LG11" s="354" t="s">
        <v>119</v>
      </c>
      <c r="LH11" s="354" t="s">
        <v>119</v>
      </c>
      <c r="LI11" s="354" t="s">
        <v>119</v>
      </c>
      <c r="LJ11" s="354" t="s">
        <v>119</v>
      </c>
      <c r="LK11" s="354" t="s">
        <v>119</v>
      </c>
      <c r="LL11" s="354" t="s">
        <v>119</v>
      </c>
      <c r="LM11" s="354" t="s">
        <v>119</v>
      </c>
      <c r="LN11" s="354" t="s">
        <v>119</v>
      </c>
      <c r="LO11" s="354" t="s">
        <v>119</v>
      </c>
      <c r="LP11" s="354" t="s">
        <v>119</v>
      </c>
      <c r="LQ11" s="354" t="s">
        <v>119</v>
      </c>
      <c r="LR11" s="354" t="s">
        <v>119</v>
      </c>
      <c r="LS11" s="354" t="s">
        <v>119</v>
      </c>
      <c r="LT11" s="354" t="s">
        <v>119</v>
      </c>
      <c r="LU11" s="354" t="s">
        <v>119</v>
      </c>
      <c r="LV11" s="354" t="s">
        <v>119</v>
      </c>
      <c r="LW11" s="354" t="s">
        <v>119</v>
      </c>
      <c r="LX11" s="354" t="s">
        <v>119</v>
      </c>
      <c r="LY11" s="354" t="s">
        <v>119</v>
      </c>
      <c r="LZ11" s="354" t="s">
        <v>119</v>
      </c>
      <c r="MA11" s="354" t="s">
        <v>119</v>
      </c>
      <c r="MB11" s="354" t="s">
        <v>119</v>
      </c>
      <c r="MC11" s="354" t="s">
        <v>119</v>
      </c>
      <c r="MD11" s="354" t="s">
        <v>119</v>
      </c>
      <c r="ME11" s="354" t="s">
        <v>119</v>
      </c>
      <c r="MF11" s="354" t="s">
        <v>119</v>
      </c>
      <c r="MG11" s="365" t="s">
        <v>817</v>
      </c>
      <c r="MH11" s="28"/>
      <c r="MI11" s="28"/>
      <c r="MJ11" s="28"/>
      <c r="MK11" s="28"/>
      <c r="ML11" s="28"/>
      <c r="MM11" s="28"/>
      <c r="MN11" s="28"/>
      <c r="MO11" s="28"/>
      <c r="MP11" s="28"/>
      <c r="MQ11" s="28"/>
      <c r="MR11" s="28"/>
      <c r="MS11" s="28"/>
      <c r="MT11" s="28"/>
      <c r="MU11" s="28"/>
    </row>
    <row r="12" spans="1:359" s="11" customFormat="1" ht="6" customHeight="1" x14ac:dyDescent="0.15">
      <c r="A12" s="93"/>
      <c r="B12" s="93"/>
      <c r="C12" s="93"/>
      <c r="D12" s="93"/>
      <c r="E12" s="28"/>
      <c r="F12" s="320"/>
      <c r="G12" s="293"/>
      <c r="H12" s="293"/>
      <c r="I12" s="297"/>
      <c r="J12" s="293"/>
      <c r="K12" s="293"/>
      <c r="L12" s="320"/>
      <c r="M12" s="293"/>
      <c r="N12" s="293"/>
      <c r="O12" s="297"/>
      <c r="P12" s="293"/>
      <c r="Q12" s="293"/>
      <c r="R12" s="320"/>
      <c r="S12" s="293"/>
      <c r="T12" s="293"/>
      <c r="U12" s="297"/>
      <c r="V12" s="293"/>
      <c r="W12" s="293"/>
      <c r="X12" s="320" t="s">
        <v>284</v>
      </c>
      <c r="Y12" s="293"/>
      <c r="Z12" s="293"/>
      <c r="AA12" s="297" t="s">
        <v>287</v>
      </c>
      <c r="AB12" s="293"/>
      <c r="AC12" s="293"/>
      <c r="AD12" s="320" t="s">
        <v>174</v>
      </c>
      <c r="AE12" s="293">
        <v>1</v>
      </c>
      <c r="AF12" s="293">
        <v>0.5</v>
      </c>
      <c r="AG12" s="297" t="s">
        <v>288</v>
      </c>
      <c r="AH12" s="293">
        <v>1</v>
      </c>
      <c r="AI12" s="293">
        <v>0.5</v>
      </c>
      <c r="AJ12" s="320"/>
      <c r="AK12" s="293"/>
      <c r="AL12" s="293" t="s">
        <v>2</v>
      </c>
      <c r="AM12" s="297"/>
      <c r="AN12" s="293"/>
      <c r="AO12" s="293" t="s">
        <v>2</v>
      </c>
      <c r="AP12" s="318"/>
      <c r="AQ12" s="293"/>
      <c r="AR12" s="293"/>
      <c r="AS12" s="350"/>
      <c r="AT12" s="293"/>
      <c r="AU12" s="293" t="s">
        <v>2</v>
      </c>
      <c r="AV12" s="297"/>
      <c r="AW12" s="293"/>
      <c r="AX12" s="293" t="s">
        <v>2</v>
      </c>
      <c r="AY12" s="320"/>
      <c r="AZ12" s="293"/>
      <c r="BA12" s="293"/>
      <c r="BB12" s="297"/>
      <c r="BC12" s="293"/>
      <c r="BD12" s="293"/>
      <c r="BE12" s="320"/>
      <c r="BF12" s="293"/>
      <c r="BG12" s="293"/>
      <c r="BH12" s="297"/>
      <c r="BI12" s="293"/>
      <c r="BJ12" s="293" t="s">
        <v>2</v>
      </c>
      <c r="BK12" s="297"/>
      <c r="BL12" s="293"/>
      <c r="BM12" s="293" t="s">
        <v>2</v>
      </c>
      <c r="BN12" s="320"/>
      <c r="BO12" s="293"/>
      <c r="BP12" s="293"/>
      <c r="BQ12" s="297"/>
      <c r="BR12" s="293"/>
      <c r="BS12" s="293"/>
      <c r="BT12" s="320"/>
      <c r="BU12" s="293"/>
      <c r="BV12" s="293"/>
      <c r="BW12" s="297"/>
      <c r="BX12" s="293"/>
      <c r="BY12" s="293"/>
      <c r="BZ12" s="320"/>
      <c r="CA12" s="293"/>
      <c r="CB12" s="293"/>
      <c r="CC12" s="320"/>
      <c r="CD12" s="293"/>
      <c r="CE12" s="293"/>
      <c r="CF12" s="402"/>
      <c r="CG12" s="400"/>
      <c r="CH12" s="400"/>
      <c r="CI12" s="402"/>
      <c r="CJ12" s="400"/>
      <c r="CK12" s="400"/>
      <c r="CL12" s="320"/>
      <c r="CM12" s="293"/>
      <c r="CN12" s="293" t="e">
        <f>_xlfn.CONCAT(ROUND(CN10,2)," | ",ROUND(CN11,0))</f>
        <v>#DIV/0!</v>
      </c>
      <c r="CO12" s="320"/>
      <c r="CP12" s="293"/>
      <c r="CQ12" s="293"/>
      <c r="CR12" s="28"/>
      <c r="CS12" s="420" t="s">
        <v>119</v>
      </c>
      <c r="CT12" s="420" t="s">
        <v>119</v>
      </c>
      <c r="CU12" s="420" t="s">
        <v>119</v>
      </c>
      <c r="CV12" s="421" t="s">
        <v>119</v>
      </c>
      <c r="CW12" s="421" t="s">
        <v>119</v>
      </c>
      <c r="CX12" s="421" t="s">
        <v>119</v>
      </c>
      <c r="CY12" s="421" t="s">
        <v>119</v>
      </c>
      <c r="CZ12" s="421" t="s">
        <v>119</v>
      </c>
      <c r="DA12" s="421" t="s">
        <v>119</v>
      </c>
      <c r="DB12" s="421" t="s">
        <v>119</v>
      </c>
      <c r="DC12" s="421" t="s">
        <v>119</v>
      </c>
      <c r="DD12" s="421" t="s">
        <v>119</v>
      </c>
      <c r="DE12" s="421" t="s">
        <v>119</v>
      </c>
      <c r="DF12" s="421" t="s">
        <v>119</v>
      </c>
      <c r="DG12" s="421" t="s">
        <v>119</v>
      </c>
      <c r="DH12" s="421" t="s">
        <v>119</v>
      </c>
      <c r="DI12" s="421" t="s">
        <v>119</v>
      </c>
      <c r="DJ12" s="421" t="s">
        <v>119</v>
      </c>
      <c r="DK12" s="421" t="s">
        <v>119</v>
      </c>
      <c r="DL12" s="421" t="s">
        <v>119</v>
      </c>
      <c r="DM12" s="421" t="s">
        <v>119</v>
      </c>
      <c r="DN12" s="421" t="s">
        <v>119</v>
      </c>
      <c r="DO12" s="421" t="s">
        <v>119</v>
      </c>
      <c r="DP12" s="421" t="s">
        <v>119</v>
      </c>
      <c r="DQ12" s="421" t="s">
        <v>119</v>
      </c>
      <c r="DR12" s="421" t="s">
        <v>119</v>
      </c>
      <c r="DS12" s="421" t="s">
        <v>119</v>
      </c>
      <c r="DT12" s="421" t="s">
        <v>119</v>
      </c>
      <c r="DU12" s="421" t="s">
        <v>119</v>
      </c>
      <c r="DV12" s="421" t="s">
        <v>119</v>
      </c>
      <c r="DW12" s="421" t="s">
        <v>119</v>
      </c>
      <c r="DX12" s="421" t="s">
        <v>119</v>
      </c>
      <c r="DY12" s="421" t="s">
        <v>119</v>
      </c>
      <c r="DZ12" s="421" t="s">
        <v>119</v>
      </c>
      <c r="EA12" s="421" t="s">
        <v>119</v>
      </c>
      <c r="EB12" s="421" t="s">
        <v>119</v>
      </c>
      <c r="EC12" s="421" t="s">
        <v>119</v>
      </c>
      <c r="ED12" s="421" t="s">
        <v>119</v>
      </c>
      <c r="EE12" s="421" t="s">
        <v>119</v>
      </c>
      <c r="EF12" s="421" t="s">
        <v>119</v>
      </c>
      <c r="EG12" s="421" t="s">
        <v>119</v>
      </c>
      <c r="EH12" s="421" t="s">
        <v>119</v>
      </c>
      <c r="EI12" s="421" t="s">
        <v>119</v>
      </c>
      <c r="EJ12" s="421" t="s">
        <v>119</v>
      </c>
      <c r="EK12" s="421" t="s">
        <v>119</v>
      </c>
      <c r="EL12" s="421" t="s">
        <v>119</v>
      </c>
      <c r="EM12" s="421" t="s">
        <v>119</v>
      </c>
      <c r="EN12" s="421" t="s">
        <v>119</v>
      </c>
      <c r="EO12" s="421" t="s">
        <v>119</v>
      </c>
      <c r="EP12" s="421" t="s">
        <v>119</v>
      </c>
      <c r="EQ12" s="421" t="s">
        <v>119</v>
      </c>
      <c r="ER12" s="421" t="s">
        <v>119</v>
      </c>
      <c r="ES12" s="421" t="s">
        <v>119</v>
      </c>
      <c r="ET12" s="421" t="s">
        <v>119</v>
      </c>
      <c r="EU12" s="421" t="s">
        <v>119</v>
      </c>
      <c r="EV12" s="421" t="s">
        <v>119</v>
      </c>
      <c r="EW12" s="421" t="s">
        <v>119</v>
      </c>
      <c r="EX12" s="421" t="s">
        <v>119</v>
      </c>
      <c r="EY12" s="421" t="s">
        <v>119</v>
      </c>
      <c r="EZ12" s="421" t="s">
        <v>119</v>
      </c>
      <c r="FA12" s="421" t="s">
        <v>119</v>
      </c>
      <c r="FB12" s="421" t="s">
        <v>119</v>
      </c>
      <c r="FC12" s="421" t="s">
        <v>119</v>
      </c>
      <c r="FD12" s="421" t="s">
        <v>119</v>
      </c>
      <c r="FE12" s="421" t="s">
        <v>119</v>
      </c>
      <c r="FF12" s="421" t="s">
        <v>119</v>
      </c>
      <c r="FG12" s="421" t="s">
        <v>119</v>
      </c>
      <c r="FH12" s="421" t="s">
        <v>119</v>
      </c>
      <c r="FI12" s="421" t="s">
        <v>119</v>
      </c>
      <c r="FJ12" s="421" t="s">
        <v>119</v>
      </c>
      <c r="FK12" s="421" t="s">
        <v>119</v>
      </c>
      <c r="FL12" s="421" t="s">
        <v>119</v>
      </c>
      <c r="FM12" s="421" t="s">
        <v>119</v>
      </c>
      <c r="FN12" s="421" t="s">
        <v>119</v>
      </c>
      <c r="FO12" s="421" t="s">
        <v>119</v>
      </c>
      <c r="FP12" s="421" t="s">
        <v>119</v>
      </c>
      <c r="FQ12" s="421" t="s">
        <v>119</v>
      </c>
      <c r="FR12" s="421" t="s">
        <v>119</v>
      </c>
      <c r="FS12" s="421" t="s">
        <v>119</v>
      </c>
      <c r="FT12" s="421" t="s">
        <v>119</v>
      </c>
      <c r="FU12" s="421" t="s">
        <v>119</v>
      </c>
      <c r="FV12" s="421" t="s">
        <v>119</v>
      </c>
      <c r="FW12" s="421" t="s">
        <v>119</v>
      </c>
      <c r="FX12" s="421" t="s">
        <v>119</v>
      </c>
      <c r="FY12" s="421" t="s">
        <v>119</v>
      </c>
      <c r="FZ12" s="421" t="s">
        <v>119</v>
      </c>
      <c r="GA12" s="421" t="s">
        <v>119</v>
      </c>
      <c r="GB12" s="421" t="s">
        <v>119</v>
      </c>
      <c r="GC12" s="421" t="s">
        <v>119</v>
      </c>
      <c r="GD12" s="421" t="s">
        <v>119</v>
      </c>
      <c r="GE12" s="421" t="s">
        <v>119</v>
      </c>
      <c r="GF12" s="421" t="s">
        <v>119</v>
      </c>
      <c r="GG12" s="421" t="s">
        <v>119</v>
      </c>
      <c r="GH12" s="421" t="s">
        <v>119</v>
      </c>
      <c r="GI12" s="421" t="s">
        <v>119</v>
      </c>
      <c r="GJ12" s="421" t="s">
        <v>119</v>
      </c>
      <c r="GK12" s="421" t="s">
        <v>119</v>
      </c>
      <c r="GL12" s="421" t="s">
        <v>119</v>
      </c>
      <c r="GM12" s="421" t="s">
        <v>119</v>
      </c>
      <c r="GN12" s="421" t="s">
        <v>119</v>
      </c>
      <c r="GO12" s="421" t="s">
        <v>119</v>
      </c>
      <c r="GP12" s="421" t="s">
        <v>119</v>
      </c>
      <c r="GQ12" s="421" t="s">
        <v>119</v>
      </c>
      <c r="GR12" s="421" t="s">
        <v>119</v>
      </c>
      <c r="GS12" s="421" t="s">
        <v>119</v>
      </c>
      <c r="GT12" s="421" t="s">
        <v>119</v>
      </c>
      <c r="GU12" s="421" t="s">
        <v>119</v>
      </c>
      <c r="GV12" s="28"/>
      <c r="GW12" s="32" t="s">
        <v>119</v>
      </c>
      <c r="GX12" s="32" t="s">
        <v>119</v>
      </c>
      <c r="GY12" s="69" t="s">
        <v>119</v>
      </c>
      <c r="GZ12" s="69" t="s">
        <v>119</v>
      </c>
      <c r="HA12" s="69" t="s">
        <v>119</v>
      </c>
      <c r="HB12" s="69" t="s">
        <v>119</v>
      </c>
      <c r="HC12" s="69" t="s">
        <v>119</v>
      </c>
      <c r="HD12" s="69" t="s">
        <v>119</v>
      </c>
      <c r="HE12" s="90"/>
      <c r="HF12" s="28"/>
      <c r="HG12" s="90"/>
      <c r="HH12" s="90"/>
      <c r="HI12" s="28"/>
      <c r="HJ12" s="28"/>
      <c r="HK12" s="28"/>
      <c r="HL12" s="28"/>
      <c r="HM12" s="28"/>
      <c r="HN12" s="28"/>
      <c r="HO12" s="28"/>
      <c r="HP12" s="28"/>
      <c r="HQ12" s="276"/>
      <c r="HR12" s="28"/>
      <c r="HS12" s="28"/>
      <c r="HT12" s="28"/>
      <c r="HU12" s="28"/>
      <c r="HV12" s="339"/>
      <c r="HW12" s="339"/>
      <c r="HX12" s="339"/>
      <c r="HY12" s="276"/>
      <c r="HZ12" s="28"/>
      <c r="IA12" s="28"/>
      <c r="IB12" s="28"/>
      <c r="IC12" s="28"/>
      <c r="ID12" s="28"/>
      <c r="IE12" s="28"/>
      <c r="IF12" s="28"/>
      <c r="IG12" s="28"/>
      <c r="IH12" s="28"/>
      <c r="II12" s="28"/>
      <c r="IJ12" s="28"/>
      <c r="IK12" s="28"/>
      <c r="IL12" s="28"/>
      <c r="IM12" s="28"/>
      <c r="IN12" s="28"/>
      <c r="IO12" s="28"/>
      <c r="IP12" s="28"/>
      <c r="IQ12" s="282"/>
      <c r="IR12" s="358">
        <f>MAX(IR15:IR67)</f>
        <v>32</v>
      </c>
      <c r="IS12" s="358">
        <f>MAX(IS15:IS67)+IR12+1</f>
        <v>65</v>
      </c>
      <c r="IT12" s="358">
        <f t="shared" ref="IT12:JC12" si="9">MAX(IT15:IT67)+IS12+1</f>
        <v>107</v>
      </c>
      <c r="IU12" s="358">
        <f t="shared" si="9"/>
        <v>140</v>
      </c>
      <c r="IV12" s="358">
        <f t="shared" si="9"/>
        <v>170</v>
      </c>
      <c r="IW12" s="358">
        <f t="shared" si="9"/>
        <v>183</v>
      </c>
      <c r="IX12" s="358">
        <f t="shared" si="9"/>
        <v>190</v>
      </c>
      <c r="IY12" s="358">
        <f t="shared" si="9"/>
        <v>191</v>
      </c>
      <c r="IZ12" s="358">
        <f t="shared" si="9"/>
        <v>192</v>
      </c>
      <c r="JA12" s="358">
        <f t="shared" si="9"/>
        <v>193</v>
      </c>
      <c r="JB12" s="358">
        <f t="shared" si="9"/>
        <v>194</v>
      </c>
      <c r="JC12" s="358">
        <f t="shared" si="9"/>
        <v>195</v>
      </c>
      <c r="JD12" s="358">
        <f>_xlfn.MAXIFS(IR12:JC12,IR10:JC10,"&lt;&gt;0")</f>
        <v>190</v>
      </c>
      <c r="JE12" s="358"/>
      <c r="JF12" s="358"/>
      <c r="JG12" s="72"/>
      <c r="JH12" s="72"/>
      <c r="JI12" s="358"/>
      <c r="JJ12" s="72"/>
      <c r="JK12" s="320"/>
      <c r="JL12" s="320"/>
      <c r="JM12" s="320"/>
      <c r="JN12" s="320"/>
      <c r="JO12" s="28"/>
      <c r="JP12" s="81" t="s">
        <v>252</v>
      </c>
      <c r="JQ12" s="81"/>
      <c r="JR12" s="81"/>
      <c r="JS12" s="17"/>
      <c r="JT12" s="236" t="s">
        <v>318</v>
      </c>
      <c r="JU12" s="60" t="s">
        <v>322</v>
      </c>
      <c r="JV12" s="60"/>
      <c r="JW12" s="60"/>
      <c r="JX12" s="60"/>
      <c r="JY12" s="60"/>
      <c r="JZ12" s="60"/>
      <c r="KA12" s="60"/>
      <c r="KB12" s="60"/>
      <c r="KC12" s="60"/>
      <c r="KD12" s="60"/>
      <c r="KE12" s="100"/>
      <c r="KF12" s="188">
        <v>3.4678800000000004E-3</v>
      </c>
      <c r="KG12" s="127">
        <v>840.8</v>
      </c>
      <c r="KH12" s="128">
        <v>840.26946715696113</v>
      </c>
      <c r="KI12" s="118">
        <v>8.0715373158499998E-2</v>
      </c>
      <c r="KJ12" s="131">
        <v>840.48310000000004</v>
      </c>
      <c r="KK12" s="147">
        <v>7</v>
      </c>
      <c r="KL12" s="176">
        <v>8.0715373158499998E-2</v>
      </c>
      <c r="KM12" s="137">
        <v>838.12429999999995</v>
      </c>
      <c r="KN12" s="182">
        <v>3.47E-3</v>
      </c>
      <c r="KO12" s="141">
        <v>840</v>
      </c>
      <c r="KP12" s="99">
        <v>15</v>
      </c>
      <c r="KQ12" s="108">
        <v>8.0715373158499998E-2</v>
      </c>
      <c r="KR12" s="148">
        <v>838.12429999999995</v>
      </c>
      <c r="KS12" s="144">
        <f t="shared" ref="KS12:KS26" si="10">IF(KS$5=0,KN12,KU12)</f>
        <v>3.47E-3</v>
      </c>
      <c r="KT12" s="125"/>
      <c r="KU12" s="144">
        <v>3.4678800000000004E-3</v>
      </c>
      <c r="KV12" s="159">
        <f t="shared" si="4"/>
        <v>3.47E-3</v>
      </c>
      <c r="KW12" s="159">
        <f t="shared" si="5"/>
        <v>8.3279999999999993E-2</v>
      </c>
      <c r="KX12" s="159">
        <f t="shared" si="6"/>
        <v>4.9967999999999995</v>
      </c>
      <c r="KY12" s="159">
        <f t="shared" ref="KY12:KY43" si="11">IF(ISNUMBER($KV12),IF(KX12&lt;=$KV$4,KX12,KX12*$KY$4),"")</f>
        <v>4.9967999999999995</v>
      </c>
      <c r="KZ12" s="100"/>
      <c r="LA12" s="28"/>
      <c r="LB12" s="72"/>
      <c r="LC12" s="72"/>
      <c r="LD12" s="72"/>
      <c r="LE12" s="72"/>
      <c r="LF12" s="72"/>
      <c r="LG12" s="72"/>
      <c r="LH12" s="72"/>
      <c r="LI12" s="72"/>
      <c r="LJ12" s="72"/>
      <c r="LK12" s="72"/>
      <c r="LL12" s="72"/>
      <c r="LM12" s="72"/>
      <c r="LN12" s="72"/>
      <c r="LO12" s="72"/>
      <c r="LP12" s="72"/>
      <c r="LQ12" s="72"/>
      <c r="LR12" s="72"/>
      <c r="LS12" s="72"/>
      <c r="LT12" s="72"/>
      <c r="LU12" s="72"/>
      <c r="LV12" s="72"/>
      <c r="LW12" s="72"/>
      <c r="LX12" s="72"/>
      <c r="LY12" s="72"/>
      <c r="LZ12" s="72"/>
      <c r="MA12" s="72"/>
      <c r="MB12" s="72"/>
      <c r="MC12" s="72"/>
      <c r="MD12" s="72"/>
      <c r="ME12" s="72"/>
      <c r="MF12" s="72"/>
      <c r="MG12" s="365"/>
      <c r="MH12" s="28"/>
      <c r="MI12" s="28"/>
      <c r="MJ12" s="28"/>
      <c r="MK12" s="28"/>
      <c r="ML12" s="28"/>
      <c r="MM12" s="28"/>
      <c r="MN12" s="28"/>
      <c r="MO12" s="28"/>
      <c r="MP12" s="28"/>
      <c r="MQ12" s="28"/>
      <c r="MR12" s="28"/>
      <c r="MS12" s="28"/>
      <c r="MT12" s="28"/>
      <c r="MU12" s="28"/>
    </row>
    <row r="13" spans="1:359" s="11" customFormat="1" ht="6" customHeight="1" x14ac:dyDescent="0.15">
      <c r="A13" s="93"/>
      <c r="B13" s="276">
        <f>MAX(B15:B313)</f>
        <v>287</v>
      </c>
      <c r="C13" s="388"/>
      <c r="D13" s="388" t="s">
        <v>893</v>
      </c>
      <c r="E13" s="28"/>
      <c r="F13" s="324" t="s">
        <v>689</v>
      </c>
      <c r="G13" s="325"/>
      <c r="H13" s="325"/>
      <c r="I13" s="326" t="s">
        <v>690</v>
      </c>
      <c r="J13" s="325"/>
      <c r="K13" s="325"/>
      <c r="L13" s="324" t="s">
        <v>691</v>
      </c>
      <c r="M13" s="325"/>
      <c r="N13" s="293">
        <v>1</v>
      </c>
      <c r="O13" s="326" t="s">
        <v>692</v>
      </c>
      <c r="P13" s="325"/>
      <c r="Q13" s="325"/>
      <c r="R13" s="324" t="s">
        <v>693</v>
      </c>
      <c r="S13" s="325"/>
      <c r="T13" s="325"/>
      <c r="U13" s="332" t="s">
        <v>140</v>
      </c>
      <c r="V13" s="333"/>
      <c r="W13" s="333"/>
      <c r="X13" s="334" t="s">
        <v>243</v>
      </c>
      <c r="Y13" s="333"/>
      <c r="Z13" s="333"/>
      <c r="AA13" s="326" t="s">
        <v>694</v>
      </c>
      <c r="AB13" s="325"/>
      <c r="AC13" s="325"/>
      <c r="AD13" s="324" t="s">
        <v>695</v>
      </c>
      <c r="AE13" s="325"/>
      <c r="AF13" s="325"/>
      <c r="AG13" s="326" t="s">
        <v>696</v>
      </c>
      <c r="AH13" s="325"/>
      <c r="AI13" s="325"/>
      <c r="AJ13" s="324" t="s">
        <v>697</v>
      </c>
      <c r="AK13" s="325"/>
      <c r="AL13" s="293" t="s">
        <v>2</v>
      </c>
      <c r="AM13" s="326" t="s">
        <v>698</v>
      </c>
      <c r="AN13" s="325"/>
      <c r="AO13" s="293" t="s">
        <v>2</v>
      </c>
      <c r="AP13" s="326" t="s">
        <v>390</v>
      </c>
      <c r="AQ13" s="325"/>
      <c r="AR13" s="325"/>
      <c r="AS13" s="324" t="s">
        <v>703</v>
      </c>
      <c r="AT13" s="325"/>
      <c r="AU13" s="325" t="s">
        <v>2</v>
      </c>
      <c r="AV13" s="326" t="s">
        <v>397</v>
      </c>
      <c r="AW13" s="325"/>
      <c r="AX13" s="325" t="s">
        <v>2</v>
      </c>
      <c r="AY13" s="324" t="s">
        <v>765</v>
      </c>
      <c r="AZ13" s="325"/>
      <c r="BA13" s="325"/>
      <c r="BB13" s="326" t="s">
        <v>939</v>
      </c>
      <c r="BC13" s="325"/>
      <c r="BD13" s="325"/>
      <c r="BE13" s="324" t="s">
        <v>840</v>
      </c>
      <c r="BF13" s="325"/>
      <c r="BG13" s="325"/>
      <c r="BH13" s="326" t="s">
        <v>841</v>
      </c>
      <c r="BI13" s="325"/>
      <c r="BJ13" s="325" t="s">
        <v>2</v>
      </c>
      <c r="BK13" s="326" t="s">
        <v>838</v>
      </c>
      <c r="BL13" s="325"/>
      <c r="BM13" s="325" t="s">
        <v>2</v>
      </c>
      <c r="BN13" s="324" t="s">
        <v>839</v>
      </c>
      <c r="BO13" s="325"/>
      <c r="BP13" s="325"/>
      <c r="BQ13" s="326" t="s">
        <v>434</v>
      </c>
      <c r="BR13" s="325"/>
      <c r="BS13" s="325"/>
      <c r="BT13" s="324" t="s">
        <v>456</v>
      </c>
      <c r="BU13" s="325"/>
      <c r="BV13" s="325" t="s">
        <v>307</v>
      </c>
      <c r="BW13" s="326" t="s">
        <v>493</v>
      </c>
      <c r="BX13" s="325"/>
      <c r="BY13" s="325" t="s">
        <v>307</v>
      </c>
      <c r="BZ13" s="324" t="s">
        <v>938</v>
      </c>
      <c r="CA13" s="325"/>
      <c r="CB13" s="325"/>
      <c r="CC13" s="324" t="s">
        <v>160</v>
      </c>
      <c r="CD13" s="325"/>
      <c r="CE13" s="325"/>
      <c r="CF13" s="324" t="s">
        <v>160</v>
      </c>
      <c r="CG13" s="400"/>
      <c r="CH13" s="400"/>
      <c r="CI13" s="324" t="s">
        <v>160</v>
      </c>
      <c r="CJ13" s="400"/>
      <c r="CK13" s="400"/>
      <c r="CL13" s="324" t="s">
        <v>549</v>
      </c>
      <c r="CM13" s="325"/>
      <c r="CN13" s="325"/>
      <c r="CO13" s="324" t="s">
        <v>705</v>
      </c>
      <c r="CP13" s="325"/>
      <c r="CQ13" s="325"/>
      <c r="CR13" s="28"/>
      <c r="CS13" s="32"/>
      <c r="CT13" s="32"/>
      <c r="CU13" s="32">
        <f t="shared" ref="CU13:DT13" si="12">COUNT(CU15:CU314)</f>
        <v>91</v>
      </c>
      <c r="CV13" s="32">
        <f t="shared" si="12"/>
        <v>31</v>
      </c>
      <c r="CW13" s="32">
        <f t="shared" si="12"/>
        <v>52</v>
      </c>
      <c r="CX13" s="32">
        <f t="shared" si="12"/>
        <v>54</v>
      </c>
      <c r="CY13" s="32">
        <f t="shared" si="12"/>
        <v>23</v>
      </c>
      <c r="CZ13" s="32">
        <f t="shared" si="12"/>
        <v>20</v>
      </c>
      <c r="DA13" s="32">
        <f t="shared" si="12"/>
        <v>23</v>
      </c>
      <c r="DB13" s="32">
        <f t="shared" si="12"/>
        <v>53</v>
      </c>
      <c r="DC13" s="32">
        <f t="shared" si="12"/>
        <v>34</v>
      </c>
      <c r="DD13" s="32">
        <f t="shared" si="12"/>
        <v>45</v>
      </c>
      <c r="DE13" s="32">
        <f t="shared" si="12"/>
        <v>32</v>
      </c>
      <c r="DF13" s="32">
        <f t="shared" si="12"/>
        <v>45</v>
      </c>
      <c r="DG13" s="32">
        <f t="shared" si="12"/>
        <v>36</v>
      </c>
      <c r="DH13" s="32">
        <f t="shared" si="12"/>
        <v>43</v>
      </c>
      <c r="DI13" s="32">
        <f t="shared" si="12"/>
        <v>25</v>
      </c>
      <c r="DJ13" s="32">
        <f t="shared" si="12"/>
        <v>49</v>
      </c>
      <c r="DK13" s="32">
        <f t="shared" si="12"/>
        <v>38</v>
      </c>
      <c r="DL13" s="32">
        <f t="shared" si="12"/>
        <v>39</v>
      </c>
      <c r="DM13" s="32">
        <f t="shared" si="12"/>
        <v>43</v>
      </c>
      <c r="DN13" s="32">
        <f t="shared" si="12"/>
        <v>36</v>
      </c>
      <c r="DO13" s="32">
        <f t="shared" si="12"/>
        <v>23</v>
      </c>
      <c r="DP13" s="32">
        <f t="shared" si="12"/>
        <v>31</v>
      </c>
      <c r="DQ13" s="32">
        <f t="shared" si="12"/>
        <v>38</v>
      </c>
      <c r="DR13" s="32">
        <f t="shared" si="12"/>
        <v>49</v>
      </c>
      <c r="DS13" s="32">
        <f t="shared" si="12"/>
        <v>0</v>
      </c>
      <c r="DT13" s="32">
        <f t="shared" si="12"/>
        <v>0</v>
      </c>
      <c r="DU13" s="32">
        <f t="shared" ref="DU13:DV13" si="13">COUNT(DU15:DU314)</f>
        <v>0</v>
      </c>
      <c r="DV13" s="32">
        <f t="shared" si="13"/>
        <v>56</v>
      </c>
      <c r="DW13" s="32">
        <f t="shared" ref="DW13:DX13" si="14">COUNT(DW15:DW314)</f>
        <v>75</v>
      </c>
      <c r="DX13" s="32">
        <f t="shared" si="14"/>
        <v>56</v>
      </c>
      <c r="DY13" s="32"/>
      <c r="DZ13" s="32"/>
      <c r="EA13" s="32"/>
      <c r="EB13" s="32"/>
      <c r="EC13" s="33" t="s">
        <v>2</v>
      </c>
      <c r="ED13" s="32"/>
      <c r="EE13" s="16"/>
      <c r="EF13" s="16"/>
      <c r="EG13" s="16"/>
      <c r="EH13" s="16"/>
      <c r="EI13" s="32"/>
      <c r="EJ13" s="32"/>
      <c r="EK13" s="32"/>
      <c r="EL13" s="32"/>
      <c r="EM13" s="32"/>
      <c r="EN13" s="32"/>
      <c r="EO13" s="32"/>
      <c r="EP13" s="32"/>
      <c r="EQ13" s="32"/>
      <c r="ER13" s="32"/>
      <c r="ES13" s="32"/>
      <c r="ET13" s="32"/>
      <c r="EU13" s="32"/>
      <c r="EV13" s="32"/>
      <c r="EW13" s="32"/>
      <c r="EX13" s="32"/>
      <c r="EY13" s="32"/>
      <c r="EZ13" s="32"/>
      <c r="FA13" s="32"/>
      <c r="FB13" s="32"/>
      <c r="FC13" s="32"/>
      <c r="FD13" s="32"/>
      <c r="FE13" s="32"/>
      <c r="FF13" s="32"/>
      <c r="FG13" s="32"/>
      <c r="FH13" s="32"/>
      <c r="FI13" s="32"/>
      <c r="FJ13" s="32"/>
      <c r="FK13" s="32"/>
      <c r="FL13" s="32"/>
      <c r="FM13" s="33" t="s">
        <v>2</v>
      </c>
      <c r="FN13" s="32"/>
      <c r="FO13" s="16"/>
      <c r="FP13" s="16"/>
      <c r="FQ13" s="16"/>
      <c r="FR13" s="16"/>
      <c r="FS13" s="32"/>
      <c r="FT13" s="32"/>
      <c r="FU13" s="32"/>
      <c r="FV13" s="32"/>
      <c r="FW13" s="32"/>
      <c r="FX13" s="32"/>
      <c r="FY13" s="32"/>
      <c r="FZ13" s="32"/>
      <c r="GA13" s="32"/>
      <c r="GB13" s="32"/>
      <c r="GC13" s="32"/>
      <c r="GD13" s="32"/>
      <c r="GE13" s="32"/>
      <c r="GF13" s="32"/>
      <c r="GG13" s="32"/>
      <c r="GH13" s="32"/>
      <c r="GI13" s="32"/>
      <c r="GJ13" s="32"/>
      <c r="GK13" s="32"/>
      <c r="GL13" s="32"/>
      <c r="GM13" s="32"/>
      <c r="GN13" s="32"/>
      <c r="GO13" s="32"/>
      <c r="GP13" s="32"/>
      <c r="GQ13" s="32"/>
      <c r="GR13" s="32"/>
      <c r="GS13" s="32"/>
      <c r="GT13" s="32"/>
      <c r="GU13" s="33" t="s">
        <v>2</v>
      </c>
      <c r="GV13" s="339"/>
      <c r="GW13" s="32">
        <f>MAX(GW14:GW316)</f>
        <v>38</v>
      </c>
      <c r="GX13" s="32" t="s">
        <v>2</v>
      </c>
      <c r="GY13" s="32" t="s">
        <v>2</v>
      </c>
      <c r="GZ13" s="32" t="s">
        <v>2</v>
      </c>
      <c r="HA13" s="32" t="s">
        <v>2</v>
      </c>
      <c r="HB13" s="32" t="s">
        <v>2</v>
      </c>
      <c r="HC13" s="32">
        <v>1</v>
      </c>
      <c r="HD13" s="32"/>
      <c r="HE13" s="276">
        <f>_xlfn.MAXIFS(HA15:HA314,HB15:HB314,"&lt;&gt;"&amp;HE14)</f>
        <v>38</v>
      </c>
      <c r="HF13" s="28"/>
      <c r="HG13" s="28"/>
      <c r="HH13" s="28"/>
      <c r="HI13" s="28"/>
      <c r="HJ13" s="28"/>
      <c r="HK13" s="28"/>
      <c r="HL13" s="28"/>
      <c r="HM13" s="28"/>
      <c r="HN13" s="28"/>
      <c r="HO13" s="28"/>
      <c r="HP13" s="28"/>
      <c r="HQ13" s="28"/>
      <c r="HR13" s="28"/>
      <c r="HS13" s="28"/>
      <c r="HT13" s="28"/>
      <c r="HU13" s="28"/>
      <c r="HV13" s="290" t="s">
        <v>812</v>
      </c>
      <c r="HW13" s="339"/>
      <c r="HX13" s="339"/>
      <c r="HY13" s="276"/>
      <c r="HZ13" s="28"/>
      <c r="IA13" s="28"/>
      <c r="IB13" s="28"/>
      <c r="IC13" s="28"/>
      <c r="ID13" s="339"/>
      <c r="IE13" s="290" t="s">
        <v>702</v>
      </c>
      <c r="IF13" s="339"/>
      <c r="IG13" s="339"/>
      <c r="IH13" s="383" t="s">
        <v>819</v>
      </c>
      <c r="II13" s="384" t="s">
        <v>818</v>
      </c>
      <c r="IJ13" s="339"/>
      <c r="IK13" s="339"/>
      <c r="IL13" s="339"/>
      <c r="IM13" s="339"/>
      <c r="IN13" s="339"/>
      <c r="IO13" s="339"/>
      <c r="IP13" s="339"/>
      <c r="IQ13" s="339"/>
      <c r="IR13" s="73">
        <f t="shared" ref="IR13:JC13" si="15">IE14</f>
        <v>1</v>
      </c>
      <c r="IS13" s="73">
        <f t="shared" si="15"/>
        <v>2</v>
      </c>
      <c r="IT13" s="73">
        <f t="shared" si="15"/>
        <v>3</v>
      </c>
      <c r="IU13" s="73">
        <f t="shared" si="15"/>
        <v>4</v>
      </c>
      <c r="IV13" s="73">
        <f t="shared" si="15"/>
        <v>5</v>
      </c>
      <c r="IW13" s="73">
        <f t="shared" si="15"/>
        <v>6</v>
      </c>
      <c r="IX13" s="73">
        <f t="shared" si="15"/>
        <v>7</v>
      </c>
      <c r="IY13" s="73">
        <f t="shared" si="15"/>
        <v>8</v>
      </c>
      <c r="IZ13" s="73">
        <f t="shared" si="15"/>
        <v>9</v>
      </c>
      <c r="JA13" s="73">
        <f t="shared" si="15"/>
        <v>10</v>
      </c>
      <c r="JB13" s="73">
        <f t="shared" si="15"/>
        <v>11</v>
      </c>
      <c r="JC13" s="73">
        <f t="shared" si="15"/>
        <v>12</v>
      </c>
      <c r="JD13" s="73"/>
      <c r="JE13" s="73"/>
      <c r="JF13" s="73"/>
      <c r="JG13" s="73"/>
      <c r="JH13" s="73"/>
      <c r="JI13" s="73"/>
      <c r="JJ13" s="73"/>
      <c r="JK13" s="423" t="s">
        <v>937</v>
      </c>
      <c r="JL13" s="320"/>
      <c r="JM13" s="320"/>
      <c r="JN13" s="320"/>
      <c r="JO13" s="28"/>
      <c r="JP13" s="81" t="s">
        <v>269</v>
      </c>
      <c r="JQ13" s="81"/>
      <c r="JR13" s="81"/>
      <c r="JS13" s="17"/>
      <c r="JT13" s="237"/>
      <c r="JU13" s="60"/>
      <c r="JV13" s="60"/>
      <c r="JW13" s="60"/>
      <c r="JX13" s="60"/>
      <c r="JY13" s="60"/>
      <c r="JZ13" s="60"/>
      <c r="KA13" s="60"/>
      <c r="KB13" s="60"/>
      <c r="KC13" s="60"/>
      <c r="KD13" s="60"/>
      <c r="KE13" s="100"/>
      <c r="KF13" s="188">
        <v>4.6191600000000006E-3</v>
      </c>
      <c r="KG13" s="127">
        <v>840.8</v>
      </c>
      <c r="KH13" s="128">
        <v>840.0694671569612</v>
      </c>
      <c r="KI13" s="118">
        <v>0.12495162338019999</v>
      </c>
      <c r="KJ13" s="131">
        <v>840.16380000000004</v>
      </c>
      <c r="KK13" s="147">
        <v>8</v>
      </c>
      <c r="KL13" s="176">
        <v>0.12495162338019999</v>
      </c>
      <c r="KM13" s="137">
        <v>837.60059999999999</v>
      </c>
      <c r="KN13" s="182">
        <v>4.62E-3</v>
      </c>
      <c r="KO13" s="141">
        <v>839.8</v>
      </c>
      <c r="KP13" s="99">
        <v>14</v>
      </c>
      <c r="KQ13" s="108">
        <v>0.12495162338019999</v>
      </c>
      <c r="KR13" s="148">
        <v>837.60059999999999</v>
      </c>
      <c r="KS13" s="144">
        <f t="shared" si="10"/>
        <v>4.62E-3</v>
      </c>
      <c r="KT13" s="125"/>
      <c r="KU13" s="144">
        <v>4.6191600000000006E-3</v>
      </c>
      <c r="KV13" s="159">
        <f t="shared" si="4"/>
        <v>4.62E-3</v>
      </c>
      <c r="KW13" s="159">
        <f t="shared" si="5"/>
        <v>0.11088000000000001</v>
      </c>
      <c r="KX13" s="159">
        <f t="shared" si="6"/>
        <v>6.6528</v>
      </c>
      <c r="KY13" s="159">
        <f t="shared" si="11"/>
        <v>6.6528</v>
      </c>
      <c r="KZ13" s="100"/>
      <c r="LA13" s="28"/>
      <c r="LB13" s="73">
        <v>1</v>
      </c>
      <c r="LC13" s="73">
        <f>LB13+1</f>
        <v>2</v>
      </c>
      <c r="LD13" s="73">
        <f t="shared" ref="LD13:LY13" si="16">LC13+1</f>
        <v>3</v>
      </c>
      <c r="LE13" s="73">
        <f t="shared" si="16"/>
        <v>4</v>
      </c>
      <c r="LF13" s="73">
        <f t="shared" si="16"/>
        <v>5</v>
      </c>
      <c r="LG13" s="73">
        <f t="shared" si="16"/>
        <v>6</v>
      </c>
      <c r="LH13" s="73">
        <f t="shared" si="16"/>
        <v>7</v>
      </c>
      <c r="LI13" s="73">
        <f t="shared" si="16"/>
        <v>8</v>
      </c>
      <c r="LJ13" s="73">
        <f t="shared" si="16"/>
        <v>9</v>
      </c>
      <c r="LK13" s="73">
        <f t="shared" si="16"/>
        <v>10</v>
      </c>
      <c r="LL13" s="73">
        <f t="shared" si="16"/>
        <v>11</v>
      </c>
      <c r="LM13" s="73">
        <f t="shared" si="16"/>
        <v>12</v>
      </c>
      <c r="LN13" s="73">
        <f t="shared" si="16"/>
        <v>13</v>
      </c>
      <c r="LO13" s="73">
        <f t="shared" si="16"/>
        <v>14</v>
      </c>
      <c r="LP13" s="73">
        <f t="shared" si="16"/>
        <v>15</v>
      </c>
      <c r="LQ13" s="73">
        <f t="shared" si="16"/>
        <v>16</v>
      </c>
      <c r="LR13" s="73">
        <f t="shared" si="16"/>
        <v>17</v>
      </c>
      <c r="LS13" s="73">
        <f t="shared" si="16"/>
        <v>18</v>
      </c>
      <c r="LT13" s="73">
        <f t="shared" si="16"/>
        <v>19</v>
      </c>
      <c r="LU13" s="73">
        <f t="shared" si="16"/>
        <v>20</v>
      </c>
      <c r="LV13" s="73">
        <f t="shared" si="16"/>
        <v>21</v>
      </c>
      <c r="LW13" s="73">
        <f t="shared" si="16"/>
        <v>22</v>
      </c>
      <c r="LX13" s="73">
        <f t="shared" si="16"/>
        <v>23</v>
      </c>
      <c r="LY13" s="73">
        <f t="shared" si="16"/>
        <v>24</v>
      </c>
      <c r="LZ13" s="73">
        <f t="shared" ref="LZ13" si="17">LY13+1</f>
        <v>25</v>
      </c>
      <c r="MA13" s="73">
        <f t="shared" ref="MA13" si="18">LZ13+1</f>
        <v>26</v>
      </c>
      <c r="MB13" s="73">
        <f t="shared" ref="MB13" si="19">MA13+1</f>
        <v>27</v>
      </c>
      <c r="MC13" s="73">
        <f t="shared" ref="MC13" si="20">MB13+1</f>
        <v>28</v>
      </c>
      <c r="MD13" s="73">
        <f t="shared" ref="MD13" si="21">MC13+1</f>
        <v>29</v>
      </c>
      <c r="ME13" s="73">
        <f t="shared" ref="ME13" si="22">MD13+1</f>
        <v>30</v>
      </c>
      <c r="MF13" s="73">
        <f t="shared" ref="MF13" si="23">ME13+1</f>
        <v>31</v>
      </c>
      <c r="MG13" s="276" t="s">
        <v>892</v>
      </c>
      <c r="MH13" s="28"/>
      <c r="MI13" s="28"/>
      <c r="MJ13" s="28"/>
      <c r="MK13" s="28"/>
      <c r="ML13" s="28"/>
      <c r="MM13" s="28"/>
      <c r="MN13" s="28"/>
      <c r="MO13" s="28"/>
      <c r="MP13" s="28"/>
      <c r="MQ13" s="28"/>
      <c r="MR13" s="28"/>
      <c r="MS13" s="28"/>
      <c r="MT13" s="28"/>
      <c r="MU13" s="28"/>
    </row>
    <row r="14" spans="1:359" s="11" customFormat="1" ht="6" customHeight="1" x14ac:dyDescent="0.15">
      <c r="A14" s="385">
        <f>ROW()</f>
        <v>14</v>
      </c>
      <c r="B14" s="276"/>
      <c r="C14" s="276"/>
      <c r="D14" s="276"/>
      <c r="E14" s="28"/>
      <c r="F14" s="371">
        <v>1</v>
      </c>
      <c r="G14" s="296"/>
      <c r="H14" s="372"/>
      <c r="I14" s="371">
        <f>F14+1</f>
        <v>2</v>
      </c>
      <c r="J14" s="296"/>
      <c r="K14" s="372"/>
      <c r="L14" s="371">
        <f>I14+1</f>
        <v>3</v>
      </c>
      <c r="M14" s="296"/>
      <c r="N14" s="372"/>
      <c r="O14" s="371">
        <f>L14+1</f>
        <v>4</v>
      </c>
      <c r="P14" s="296"/>
      <c r="Q14" s="372"/>
      <c r="R14" s="371">
        <f>O14+1</f>
        <v>5</v>
      </c>
      <c r="S14" s="296"/>
      <c r="T14" s="372"/>
      <c r="U14" s="371">
        <f>R14+1</f>
        <v>6</v>
      </c>
      <c r="V14" s="296"/>
      <c r="W14" s="372"/>
      <c r="X14" s="371">
        <f>U14+1</f>
        <v>7</v>
      </c>
      <c r="Y14" s="296"/>
      <c r="Z14" s="372"/>
      <c r="AA14" s="371">
        <f>X14+1</f>
        <v>8</v>
      </c>
      <c r="AB14" s="296"/>
      <c r="AC14" s="372"/>
      <c r="AD14" s="371">
        <f>AA14+1</f>
        <v>9</v>
      </c>
      <c r="AE14" s="296"/>
      <c r="AF14" s="372"/>
      <c r="AG14" s="371">
        <f>AD14+1</f>
        <v>10</v>
      </c>
      <c r="AH14" s="296"/>
      <c r="AI14" s="372"/>
      <c r="AJ14" s="371">
        <f>AG14+1</f>
        <v>11</v>
      </c>
      <c r="AK14" s="296"/>
      <c r="AL14" s="372"/>
      <c r="AM14" s="371">
        <f>AJ14+1</f>
        <v>12</v>
      </c>
      <c r="AN14" s="296"/>
      <c r="AO14" s="372"/>
      <c r="AP14" s="371">
        <f>AM14+1</f>
        <v>13</v>
      </c>
      <c r="AQ14" s="296"/>
      <c r="AR14" s="372"/>
      <c r="AS14" s="371">
        <f>AP14+1</f>
        <v>14</v>
      </c>
      <c r="AT14" s="296"/>
      <c r="AU14" s="372"/>
      <c r="AV14" s="371">
        <f>AS14+1</f>
        <v>15</v>
      </c>
      <c r="AW14" s="296"/>
      <c r="AX14" s="372"/>
      <c r="AY14" s="371">
        <f>AV14+1</f>
        <v>16</v>
      </c>
      <c r="AZ14" s="296"/>
      <c r="BA14" s="372"/>
      <c r="BB14" s="371">
        <f>AY14+1</f>
        <v>17</v>
      </c>
      <c r="BC14" s="296"/>
      <c r="BD14" s="372"/>
      <c r="BE14" s="371">
        <f>BB14+1</f>
        <v>18</v>
      </c>
      <c r="BF14" s="296"/>
      <c r="BG14" s="372"/>
      <c r="BH14" s="371">
        <f>BE14+1</f>
        <v>19</v>
      </c>
      <c r="BI14" s="296"/>
      <c r="BJ14" s="372"/>
      <c r="BK14" s="371">
        <f>BH14+1</f>
        <v>20</v>
      </c>
      <c r="BL14" s="296"/>
      <c r="BM14" s="372"/>
      <c r="BN14" s="371">
        <f>BK14+1</f>
        <v>21</v>
      </c>
      <c r="BO14" s="296"/>
      <c r="BP14" s="372"/>
      <c r="BQ14" s="371">
        <f>BN14+1</f>
        <v>22</v>
      </c>
      <c r="BR14" s="296"/>
      <c r="BS14" s="372"/>
      <c r="BT14" s="371">
        <f>BQ14+1</f>
        <v>23</v>
      </c>
      <c r="BU14" s="296"/>
      <c r="BV14" s="372"/>
      <c r="BW14" s="371">
        <f>BT14+1</f>
        <v>24</v>
      </c>
      <c r="BX14" s="296"/>
      <c r="BY14" s="372"/>
      <c r="BZ14" s="371">
        <f>BW14+1</f>
        <v>25</v>
      </c>
      <c r="CA14" s="296"/>
      <c r="CB14" s="372"/>
      <c r="CC14" s="371">
        <f>BZ14+1</f>
        <v>26</v>
      </c>
      <c r="CD14" s="296"/>
      <c r="CE14" s="372"/>
      <c r="CF14" s="371">
        <f>CC14+1</f>
        <v>27</v>
      </c>
      <c r="CG14" s="408"/>
      <c r="CH14" s="409"/>
      <c r="CI14" s="371">
        <f>CF14+1</f>
        <v>28</v>
      </c>
      <c r="CJ14" s="408"/>
      <c r="CK14" s="409"/>
      <c r="CL14" s="371">
        <f>CI14+1</f>
        <v>29</v>
      </c>
      <c r="CM14" s="296"/>
      <c r="CN14" s="372"/>
      <c r="CO14" s="371">
        <f>CL14+1</f>
        <v>30</v>
      </c>
      <c r="CP14" s="296"/>
      <c r="CQ14" s="372"/>
      <c r="CR14" s="28"/>
      <c r="CS14" s="32"/>
      <c r="CT14" s="229">
        <v>0</v>
      </c>
      <c r="CU14" s="239">
        <v>1</v>
      </c>
      <c r="CV14" s="239">
        <f>CU14+1</f>
        <v>2</v>
      </c>
      <c r="CW14" s="239">
        <f t="shared" ref="CW14:DX14" si="24">CV14+1</f>
        <v>3</v>
      </c>
      <c r="CX14" s="239">
        <f t="shared" si="24"/>
        <v>4</v>
      </c>
      <c r="CY14" s="239">
        <f t="shared" si="24"/>
        <v>5</v>
      </c>
      <c r="CZ14" s="239">
        <f t="shared" si="24"/>
        <v>6</v>
      </c>
      <c r="DA14" s="239">
        <f t="shared" si="24"/>
        <v>7</v>
      </c>
      <c r="DB14" s="239">
        <f t="shared" si="24"/>
        <v>8</v>
      </c>
      <c r="DC14" s="239">
        <f t="shared" si="24"/>
        <v>9</v>
      </c>
      <c r="DD14" s="239">
        <f t="shared" si="24"/>
        <v>10</v>
      </c>
      <c r="DE14" s="239">
        <f t="shared" si="24"/>
        <v>11</v>
      </c>
      <c r="DF14" s="239">
        <f t="shared" si="24"/>
        <v>12</v>
      </c>
      <c r="DG14" s="239">
        <f t="shared" si="24"/>
        <v>13</v>
      </c>
      <c r="DH14" s="239">
        <f t="shared" si="24"/>
        <v>14</v>
      </c>
      <c r="DI14" s="239">
        <f t="shared" si="24"/>
        <v>15</v>
      </c>
      <c r="DJ14" s="239">
        <f t="shared" si="24"/>
        <v>16</v>
      </c>
      <c r="DK14" s="239">
        <f t="shared" si="24"/>
        <v>17</v>
      </c>
      <c r="DL14" s="239">
        <f t="shared" si="24"/>
        <v>18</v>
      </c>
      <c r="DM14" s="239">
        <f t="shared" si="24"/>
        <v>19</v>
      </c>
      <c r="DN14" s="239">
        <f t="shared" si="24"/>
        <v>20</v>
      </c>
      <c r="DO14" s="239">
        <f t="shared" si="24"/>
        <v>21</v>
      </c>
      <c r="DP14" s="239">
        <f t="shared" si="24"/>
        <v>22</v>
      </c>
      <c r="DQ14" s="239">
        <f t="shared" si="24"/>
        <v>23</v>
      </c>
      <c r="DR14" s="239">
        <f t="shared" si="24"/>
        <v>24</v>
      </c>
      <c r="DS14" s="239">
        <f t="shared" si="24"/>
        <v>25</v>
      </c>
      <c r="DT14" s="239">
        <f t="shared" si="24"/>
        <v>26</v>
      </c>
      <c r="DU14" s="239">
        <f t="shared" si="24"/>
        <v>27</v>
      </c>
      <c r="DV14" s="239">
        <f t="shared" si="24"/>
        <v>28</v>
      </c>
      <c r="DW14" s="239">
        <f t="shared" si="24"/>
        <v>29</v>
      </c>
      <c r="DX14" s="239">
        <f t="shared" si="24"/>
        <v>30</v>
      </c>
      <c r="DY14" s="239"/>
      <c r="DZ14" s="239"/>
      <c r="EA14" s="239"/>
      <c r="EB14" s="239"/>
      <c r="EC14" s="33" t="s">
        <v>2</v>
      </c>
      <c r="ED14" s="239">
        <v>1</v>
      </c>
      <c r="EE14" s="239">
        <f>IF(ED14+1&lt;=$CS$11,ED14+1,"")</f>
        <v>2</v>
      </c>
      <c r="EF14" s="239">
        <f t="shared" ref="EF14:FG14" si="25">IF(EE14+1&lt;=$CS$11,EE14+1,"")</f>
        <v>3</v>
      </c>
      <c r="EG14" s="239">
        <f t="shared" si="25"/>
        <v>4</v>
      </c>
      <c r="EH14" s="239">
        <f t="shared" si="25"/>
        <v>5</v>
      </c>
      <c r="EI14" s="239">
        <f t="shared" si="25"/>
        <v>6</v>
      </c>
      <c r="EJ14" s="239">
        <f t="shared" si="25"/>
        <v>7</v>
      </c>
      <c r="EK14" s="239">
        <f t="shared" si="25"/>
        <v>8</v>
      </c>
      <c r="EL14" s="239">
        <f t="shared" si="25"/>
        <v>9</v>
      </c>
      <c r="EM14" s="239">
        <f t="shared" si="25"/>
        <v>10</v>
      </c>
      <c r="EN14" s="239">
        <f t="shared" si="25"/>
        <v>11</v>
      </c>
      <c r="EO14" s="239">
        <f t="shared" si="25"/>
        <v>12</v>
      </c>
      <c r="EP14" s="239">
        <f t="shared" si="25"/>
        <v>13</v>
      </c>
      <c r="EQ14" s="239">
        <f t="shared" si="25"/>
        <v>14</v>
      </c>
      <c r="ER14" s="239">
        <f t="shared" si="25"/>
        <v>15</v>
      </c>
      <c r="ES14" s="239">
        <f t="shared" si="25"/>
        <v>16</v>
      </c>
      <c r="ET14" s="239">
        <f t="shared" si="25"/>
        <v>17</v>
      </c>
      <c r="EU14" s="239">
        <f t="shared" si="25"/>
        <v>18</v>
      </c>
      <c r="EV14" s="239">
        <f t="shared" si="25"/>
        <v>19</v>
      </c>
      <c r="EW14" s="239">
        <f t="shared" si="25"/>
        <v>20</v>
      </c>
      <c r="EX14" s="239">
        <f t="shared" si="25"/>
        <v>21</v>
      </c>
      <c r="EY14" s="239">
        <f t="shared" si="25"/>
        <v>22</v>
      </c>
      <c r="EZ14" s="239">
        <f t="shared" si="25"/>
        <v>23</v>
      </c>
      <c r="FA14" s="239">
        <f t="shared" si="25"/>
        <v>24</v>
      </c>
      <c r="FB14" s="239">
        <f t="shared" si="25"/>
        <v>25</v>
      </c>
      <c r="FC14" s="239">
        <f t="shared" si="25"/>
        <v>26</v>
      </c>
      <c r="FD14" s="239">
        <f t="shared" si="25"/>
        <v>27</v>
      </c>
      <c r="FE14" s="239">
        <f t="shared" si="25"/>
        <v>28</v>
      </c>
      <c r="FF14" s="239">
        <f t="shared" si="25"/>
        <v>29</v>
      </c>
      <c r="FG14" s="239">
        <f t="shared" si="25"/>
        <v>30</v>
      </c>
      <c r="FH14" s="239"/>
      <c r="FI14" s="239"/>
      <c r="FJ14" s="239"/>
      <c r="FK14" s="239"/>
      <c r="FL14" s="239"/>
      <c r="FM14" s="33" t="s">
        <v>2</v>
      </c>
      <c r="FN14" s="239">
        <v>1</v>
      </c>
      <c r="FO14" s="239">
        <f>FN14+1</f>
        <v>2</v>
      </c>
      <c r="FP14" s="239">
        <f t="shared" ref="FP14:GQ14" si="26">FO14+1</f>
        <v>3</v>
      </c>
      <c r="FQ14" s="239">
        <f t="shared" si="26"/>
        <v>4</v>
      </c>
      <c r="FR14" s="239">
        <f t="shared" si="26"/>
        <v>5</v>
      </c>
      <c r="FS14" s="239">
        <f t="shared" si="26"/>
        <v>6</v>
      </c>
      <c r="FT14" s="239">
        <f t="shared" si="26"/>
        <v>7</v>
      </c>
      <c r="FU14" s="239">
        <f t="shared" si="26"/>
        <v>8</v>
      </c>
      <c r="FV14" s="239">
        <f t="shared" si="26"/>
        <v>9</v>
      </c>
      <c r="FW14" s="239">
        <f t="shared" si="26"/>
        <v>10</v>
      </c>
      <c r="FX14" s="239">
        <f t="shared" si="26"/>
        <v>11</v>
      </c>
      <c r="FY14" s="239">
        <f t="shared" si="26"/>
        <v>12</v>
      </c>
      <c r="FZ14" s="239">
        <f t="shared" si="26"/>
        <v>13</v>
      </c>
      <c r="GA14" s="239">
        <f t="shared" si="26"/>
        <v>14</v>
      </c>
      <c r="GB14" s="239">
        <f t="shared" si="26"/>
        <v>15</v>
      </c>
      <c r="GC14" s="239">
        <f t="shared" si="26"/>
        <v>16</v>
      </c>
      <c r="GD14" s="239">
        <f t="shared" si="26"/>
        <v>17</v>
      </c>
      <c r="GE14" s="239">
        <f t="shared" si="26"/>
        <v>18</v>
      </c>
      <c r="GF14" s="239">
        <f t="shared" si="26"/>
        <v>19</v>
      </c>
      <c r="GG14" s="239">
        <f t="shared" si="26"/>
        <v>20</v>
      </c>
      <c r="GH14" s="239">
        <f t="shared" si="26"/>
        <v>21</v>
      </c>
      <c r="GI14" s="239">
        <f t="shared" si="26"/>
        <v>22</v>
      </c>
      <c r="GJ14" s="239">
        <f t="shared" si="26"/>
        <v>23</v>
      </c>
      <c r="GK14" s="239">
        <f t="shared" si="26"/>
        <v>24</v>
      </c>
      <c r="GL14" s="239">
        <f t="shared" si="26"/>
        <v>25</v>
      </c>
      <c r="GM14" s="239">
        <f t="shared" si="26"/>
        <v>26</v>
      </c>
      <c r="GN14" s="239">
        <f t="shared" si="26"/>
        <v>27</v>
      </c>
      <c r="GO14" s="239">
        <f t="shared" si="26"/>
        <v>28</v>
      </c>
      <c r="GP14" s="239">
        <f t="shared" si="26"/>
        <v>29</v>
      </c>
      <c r="GQ14" s="239">
        <f t="shared" si="26"/>
        <v>30</v>
      </c>
      <c r="GR14" s="239"/>
      <c r="GS14" s="239"/>
      <c r="GT14" s="239"/>
      <c r="GU14" s="33" t="s">
        <v>2</v>
      </c>
      <c r="GV14" s="28"/>
      <c r="GW14" s="7">
        <v>0</v>
      </c>
      <c r="GX14" s="23">
        <v>0</v>
      </c>
      <c r="GY14" s="23" t="s">
        <v>2</v>
      </c>
      <c r="GZ14" s="289" t="s">
        <v>2</v>
      </c>
      <c r="HA14" s="289" t="s">
        <v>2</v>
      </c>
      <c r="HB14" s="289" t="s">
        <v>2</v>
      </c>
      <c r="HC14" s="275" t="s">
        <v>498</v>
      </c>
      <c r="HD14" s="61" t="s">
        <v>2</v>
      </c>
      <c r="HE14" s="369" t="s">
        <v>835</v>
      </c>
      <c r="HF14" s="28"/>
      <c r="HG14" s="360">
        <v>1</v>
      </c>
      <c r="HH14" s="260" t="s">
        <v>335</v>
      </c>
      <c r="HI14" s="80"/>
      <c r="HJ14" s="360">
        <v>2</v>
      </c>
      <c r="HK14" s="260" t="s">
        <v>335</v>
      </c>
      <c r="HL14" s="80"/>
      <c r="HM14" s="360">
        <v>3</v>
      </c>
      <c r="HN14" s="260" t="s">
        <v>335</v>
      </c>
      <c r="HO14" s="80"/>
      <c r="HP14" s="360">
        <v>4</v>
      </c>
      <c r="HQ14" s="260" t="s">
        <v>335</v>
      </c>
      <c r="HR14" s="80"/>
      <c r="HS14" s="360">
        <v>5</v>
      </c>
      <c r="HT14" s="260" t="s">
        <v>335</v>
      </c>
      <c r="HU14" s="28"/>
      <c r="HV14" s="80"/>
      <c r="HW14" s="80"/>
      <c r="HX14" s="80"/>
      <c r="HY14" s="328" t="s">
        <v>732</v>
      </c>
      <c r="HZ14" s="328" t="s">
        <v>132</v>
      </c>
      <c r="IA14" s="328" t="s">
        <v>733</v>
      </c>
      <c r="IB14" s="328" t="s">
        <v>734</v>
      </c>
      <c r="IC14" s="328" t="s">
        <v>735</v>
      </c>
      <c r="ID14" s="28"/>
      <c r="IE14" s="220">
        <v>1</v>
      </c>
      <c r="IF14" s="220">
        <f t="shared" ref="IF14:IP14" si="27">IE14+1</f>
        <v>2</v>
      </c>
      <c r="IG14" s="220">
        <f t="shared" si="27"/>
        <v>3</v>
      </c>
      <c r="IH14" s="220">
        <f t="shared" si="27"/>
        <v>4</v>
      </c>
      <c r="II14" s="220">
        <f t="shared" si="27"/>
        <v>5</v>
      </c>
      <c r="IJ14" s="220">
        <f t="shared" si="27"/>
        <v>6</v>
      </c>
      <c r="IK14" s="220">
        <f t="shared" si="27"/>
        <v>7</v>
      </c>
      <c r="IL14" s="220">
        <f t="shared" si="27"/>
        <v>8</v>
      </c>
      <c r="IM14" s="220">
        <f t="shared" si="27"/>
        <v>9</v>
      </c>
      <c r="IN14" s="75">
        <f t="shared" si="27"/>
        <v>10</v>
      </c>
      <c r="IO14" s="75">
        <f t="shared" si="27"/>
        <v>11</v>
      </c>
      <c r="IP14" s="75">
        <f t="shared" si="27"/>
        <v>12</v>
      </c>
      <c r="IQ14" s="75"/>
      <c r="IR14" s="80">
        <v>0</v>
      </c>
      <c r="IS14" s="80">
        <v>0</v>
      </c>
      <c r="IT14" s="80">
        <v>0</v>
      </c>
      <c r="IU14" s="80">
        <v>0</v>
      </c>
      <c r="IV14" s="80">
        <v>0</v>
      </c>
      <c r="IW14" s="80">
        <v>0</v>
      </c>
      <c r="IX14" s="80">
        <v>0</v>
      </c>
      <c r="IY14" s="80">
        <v>0</v>
      </c>
      <c r="IZ14" s="80">
        <v>0</v>
      </c>
      <c r="JA14" s="80">
        <v>0</v>
      </c>
      <c r="JB14" s="80">
        <v>0</v>
      </c>
      <c r="JC14" s="80">
        <v>0</v>
      </c>
      <c r="JD14" s="80"/>
      <c r="JE14" s="80"/>
      <c r="JF14" s="80"/>
      <c r="JG14" s="80"/>
      <c r="JH14" s="80" t="s">
        <v>293</v>
      </c>
      <c r="JI14" s="80">
        <v>0</v>
      </c>
      <c r="JJ14" s="80">
        <f>MAX(JI15:JI190)</f>
        <v>1</v>
      </c>
      <c r="JK14" s="320"/>
      <c r="JL14" s="320"/>
      <c r="JM14" s="320"/>
      <c r="JN14" s="320"/>
      <c r="JO14" s="28"/>
      <c r="JP14" s="81" t="s">
        <v>292</v>
      </c>
      <c r="JQ14" s="81"/>
      <c r="JR14" s="81"/>
      <c r="JS14" s="17"/>
      <c r="JT14" s="17"/>
      <c r="JU14" s="17"/>
      <c r="JV14" s="17"/>
      <c r="JW14" s="17"/>
      <c r="JX14" s="17"/>
      <c r="JY14" s="17"/>
      <c r="JZ14" s="17"/>
      <c r="KA14" s="17"/>
      <c r="KB14" s="17"/>
      <c r="KC14" s="17"/>
      <c r="KD14" s="17"/>
      <c r="KE14" s="100"/>
      <c r="KF14" s="188">
        <v>5.7704400000000008E-3</v>
      </c>
      <c r="KG14" s="127">
        <v>840.8</v>
      </c>
      <c r="KH14" s="128">
        <v>839.93613382362776</v>
      </c>
      <c r="KI14" s="118">
        <v>0.19130599498750001</v>
      </c>
      <c r="KJ14" s="131">
        <v>839.77890000000002</v>
      </c>
      <c r="KK14" s="147">
        <v>9</v>
      </c>
      <c r="KL14" s="176">
        <v>0.19130599498750001</v>
      </c>
      <c r="KM14" s="137">
        <v>836.06349999999998</v>
      </c>
      <c r="KN14" s="182">
        <v>5.77E-3</v>
      </c>
      <c r="KO14" s="141">
        <v>839.6</v>
      </c>
      <c r="KP14" s="99">
        <v>13</v>
      </c>
      <c r="KQ14" s="108">
        <v>0.19130599498750001</v>
      </c>
      <c r="KR14" s="148">
        <v>836.06349999999998</v>
      </c>
      <c r="KS14" s="144">
        <f t="shared" si="10"/>
        <v>5.77E-3</v>
      </c>
      <c r="KT14" s="125"/>
      <c r="KU14" s="144">
        <v>5.7704400000000008E-3</v>
      </c>
      <c r="KV14" s="159">
        <f t="shared" si="4"/>
        <v>5.77E-3</v>
      </c>
      <c r="KW14" s="159">
        <f t="shared" si="5"/>
        <v>0.13847999999999999</v>
      </c>
      <c r="KX14" s="159">
        <f t="shared" si="6"/>
        <v>8.3087999999999997</v>
      </c>
      <c r="KY14" s="159">
        <f t="shared" si="11"/>
        <v>8.3087999999999997</v>
      </c>
      <c r="KZ14" s="100"/>
      <c r="LA14" s="28"/>
      <c r="LB14" s="80">
        <f>ED14</f>
        <v>1</v>
      </c>
      <c r="LC14" s="80">
        <f>IF(LB14="","",IF(LB14+1&lt;=$CS$11,LB14+1,""))</f>
        <v>2</v>
      </c>
      <c r="LD14" s="80">
        <f t="shared" ref="LD14:LY14" si="28">IF(LC14="","",IF(LC14+1&lt;=$CS$11,LC14+1,""))</f>
        <v>3</v>
      </c>
      <c r="LE14" s="80">
        <f t="shared" si="28"/>
        <v>4</v>
      </c>
      <c r="LF14" s="80">
        <f t="shared" si="28"/>
        <v>5</v>
      </c>
      <c r="LG14" s="80">
        <f t="shared" si="28"/>
        <v>6</v>
      </c>
      <c r="LH14" s="80">
        <f t="shared" si="28"/>
        <v>7</v>
      </c>
      <c r="LI14" s="80">
        <f t="shared" si="28"/>
        <v>8</v>
      </c>
      <c r="LJ14" s="80">
        <f t="shared" si="28"/>
        <v>9</v>
      </c>
      <c r="LK14" s="80">
        <f t="shared" si="28"/>
        <v>10</v>
      </c>
      <c r="LL14" s="80">
        <f t="shared" si="28"/>
        <v>11</v>
      </c>
      <c r="LM14" s="80">
        <f t="shared" si="28"/>
        <v>12</v>
      </c>
      <c r="LN14" s="80">
        <f t="shared" si="28"/>
        <v>13</v>
      </c>
      <c r="LO14" s="80">
        <f t="shared" si="28"/>
        <v>14</v>
      </c>
      <c r="LP14" s="80">
        <f t="shared" si="28"/>
        <v>15</v>
      </c>
      <c r="LQ14" s="80">
        <f t="shared" si="28"/>
        <v>16</v>
      </c>
      <c r="LR14" s="80">
        <f t="shared" si="28"/>
        <v>17</v>
      </c>
      <c r="LS14" s="80">
        <f t="shared" si="28"/>
        <v>18</v>
      </c>
      <c r="LT14" s="80">
        <f t="shared" si="28"/>
        <v>19</v>
      </c>
      <c r="LU14" s="80">
        <f t="shared" si="28"/>
        <v>20</v>
      </c>
      <c r="LV14" s="80">
        <f t="shared" si="28"/>
        <v>21</v>
      </c>
      <c r="LW14" s="80">
        <f t="shared" si="28"/>
        <v>22</v>
      </c>
      <c r="LX14" s="80">
        <f t="shared" si="28"/>
        <v>23</v>
      </c>
      <c r="LY14" s="80">
        <f t="shared" si="28"/>
        <v>24</v>
      </c>
      <c r="LZ14" s="80">
        <f t="shared" ref="LZ14" si="29">IF(LY14="","",IF(LY14+1&lt;=$CS$11,LY14+1,""))</f>
        <v>25</v>
      </c>
      <c r="MA14" s="80">
        <f t="shared" ref="MA14" si="30">IF(LZ14="","",IF(LZ14+1&lt;=$CS$11,LZ14+1,""))</f>
        <v>26</v>
      </c>
      <c r="MB14" s="80">
        <f t="shared" ref="MB14" si="31">IF(MA14="","",IF(MA14+1&lt;=$CS$11,MA14+1,""))</f>
        <v>27</v>
      </c>
      <c r="MC14" s="80">
        <f t="shared" ref="MC14" si="32">IF(MB14="","",IF(MB14+1&lt;=$CS$11,MB14+1,""))</f>
        <v>28</v>
      </c>
      <c r="MD14" s="80">
        <f t="shared" ref="MD14" si="33">IF(MC14="","",IF(MC14+1&lt;=$CS$11,MC14+1,""))</f>
        <v>29</v>
      </c>
      <c r="ME14" s="80">
        <f t="shared" ref="ME14" si="34">IF(MD14="","",IF(MD14+1&lt;=$CS$11,MD14+1,""))</f>
        <v>30</v>
      </c>
      <c r="MF14" s="80" t="str">
        <f t="shared" ref="MF14" si="35">IF(ME14="","",IF(ME14+1&lt;=$CS$11,ME14+1,""))</f>
        <v/>
      </c>
      <c r="MG14" s="366">
        <v>24</v>
      </c>
      <c r="MH14" s="28"/>
      <c r="MI14" s="28"/>
      <c r="MJ14" s="28"/>
      <c r="MK14" s="28"/>
      <c r="ML14" s="28"/>
      <c r="MM14" s="28"/>
      <c r="MN14" s="28"/>
      <c r="MO14" s="28"/>
      <c r="MP14" s="28"/>
      <c r="MQ14" s="28"/>
      <c r="MR14" s="28"/>
      <c r="MS14" s="28"/>
      <c r="MT14" s="28"/>
      <c r="MU14" s="28"/>
    </row>
    <row r="15" spans="1:359" s="3" customFormat="1" ht="6" customHeight="1" x14ac:dyDescent="0.15">
      <c r="A15" s="335"/>
      <c r="B15" s="303">
        <f>IF(C15="","",ROW()-$A$14)</f>
        <v>1</v>
      </c>
      <c r="C15" s="83" t="s">
        <v>24</v>
      </c>
      <c r="D15" s="301" t="s">
        <v>183</v>
      </c>
      <c r="E15" s="28"/>
      <c r="F15" s="258" t="s">
        <v>57</v>
      </c>
      <c r="G15" s="259" t="s">
        <v>70</v>
      </c>
      <c r="H15" s="260" t="s">
        <v>9</v>
      </c>
      <c r="I15" s="258"/>
      <c r="J15" s="259" t="s">
        <v>57</v>
      </c>
      <c r="K15" s="260" t="s">
        <v>73</v>
      </c>
      <c r="L15" s="258" t="s">
        <v>57</v>
      </c>
      <c r="M15" s="259" t="s">
        <v>70</v>
      </c>
      <c r="N15" s="260" t="s">
        <v>9</v>
      </c>
      <c r="O15" s="258" t="s">
        <v>57</v>
      </c>
      <c r="P15" s="259" t="s">
        <v>70</v>
      </c>
      <c r="Q15" s="260" t="s">
        <v>9</v>
      </c>
      <c r="R15" s="258"/>
      <c r="S15" s="259" t="s">
        <v>26</v>
      </c>
      <c r="T15" s="260">
        <v>1</v>
      </c>
      <c r="U15" s="258"/>
      <c r="V15" s="259" t="s">
        <v>57</v>
      </c>
      <c r="W15" s="260" t="s">
        <v>9</v>
      </c>
      <c r="X15" s="258"/>
      <c r="Y15" s="259" t="s">
        <v>57</v>
      </c>
      <c r="Z15" s="260" t="s">
        <v>73</v>
      </c>
      <c r="AA15" s="258"/>
      <c r="AB15" s="259" t="s">
        <v>26</v>
      </c>
      <c r="AC15" s="260">
        <v>1</v>
      </c>
      <c r="AD15" s="258"/>
      <c r="AE15" s="259" t="s">
        <v>26</v>
      </c>
      <c r="AF15" s="260">
        <v>8</v>
      </c>
      <c r="AG15" s="258"/>
      <c r="AH15" s="259" t="s">
        <v>26</v>
      </c>
      <c r="AI15" s="260">
        <v>27</v>
      </c>
      <c r="AJ15" s="258"/>
      <c r="AK15" s="259" t="s">
        <v>26</v>
      </c>
      <c r="AL15" s="260">
        <v>1</v>
      </c>
      <c r="AM15" s="258"/>
      <c r="AN15" s="259" t="s">
        <v>26</v>
      </c>
      <c r="AO15" s="260">
        <v>4</v>
      </c>
      <c r="AP15" s="281"/>
      <c r="AQ15" s="353" t="s">
        <v>26</v>
      </c>
      <c r="AR15" s="348">
        <v>5</v>
      </c>
      <c r="AS15" s="281"/>
      <c r="AT15" s="353" t="s">
        <v>26</v>
      </c>
      <c r="AU15" s="348">
        <v>2</v>
      </c>
      <c r="AV15" s="258"/>
      <c r="AW15" s="259" t="s">
        <v>8</v>
      </c>
      <c r="AX15" s="260">
        <v>20000</v>
      </c>
      <c r="AY15" s="258"/>
      <c r="AZ15" s="259" t="s">
        <v>57</v>
      </c>
      <c r="BA15" s="260" t="s">
        <v>9</v>
      </c>
      <c r="BB15" s="258"/>
      <c r="BC15" s="259" t="s">
        <v>57</v>
      </c>
      <c r="BD15" s="260" t="s">
        <v>9</v>
      </c>
      <c r="BE15" s="258"/>
      <c r="BF15" s="259" t="s">
        <v>57</v>
      </c>
      <c r="BG15" s="260" t="s">
        <v>9</v>
      </c>
      <c r="BH15" s="258"/>
      <c r="BI15" s="259" t="s">
        <v>57</v>
      </c>
      <c r="BJ15" s="260" t="s">
        <v>9</v>
      </c>
      <c r="BK15" s="258"/>
      <c r="BL15" s="259" t="s">
        <v>421</v>
      </c>
      <c r="BM15" s="260" t="s">
        <v>888</v>
      </c>
      <c r="BN15" s="258"/>
      <c r="BO15" s="259" t="s">
        <v>1</v>
      </c>
      <c r="BP15" s="260">
        <v>1</v>
      </c>
      <c r="BQ15" s="258"/>
      <c r="BR15" s="259" t="s">
        <v>57</v>
      </c>
      <c r="BS15" s="260" t="s">
        <v>173</v>
      </c>
      <c r="BT15" s="258"/>
      <c r="BU15" s="259" t="s">
        <v>57</v>
      </c>
      <c r="BV15" s="260" t="s">
        <v>9</v>
      </c>
      <c r="BW15" s="258"/>
      <c r="BX15" s="259" t="s">
        <v>1</v>
      </c>
      <c r="BY15" s="260">
        <v>24</v>
      </c>
      <c r="BZ15" s="258"/>
      <c r="CA15" s="259"/>
      <c r="CB15" s="260"/>
      <c r="CC15" s="258"/>
      <c r="CD15" s="259"/>
      <c r="CE15" s="260"/>
      <c r="CF15" s="410"/>
      <c r="CG15" s="411"/>
      <c r="CH15" s="412"/>
      <c r="CI15" s="410"/>
      <c r="CJ15" s="411" t="s">
        <v>8</v>
      </c>
      <c r="CK15" s="412">
        <v>1000</v>
      </c>
      <c r="CL15" s="258"/>
      <c r="CM15" s="259" t="s">
        <v>26</v>
      </c>
      <c r="CN15" s="260">
        <v>30</v>
      </c>
      <c r="CO15" s="258"/>
      <c r="CP15" s="259" t="s">
        <v>8</v>
      </c>
      <c r="CQ15" s="260">
        <v>1000</v>
      </c>
      <c r="CR15" s="373" t="s">
        <v>2</v>
      </c>
      <c r="CS15" s="228" t="str">
        <f>HJ5</f>
        <v>ncol</v>
      </c>
      <c r="CT15" s="229">
        <f>IF(ISNUMBER(HA15),IF(ISNUMBER(MATCH(HE15,$CS$15:$CS$313,0)),0,MAX(CT$14:CT14)+1),"")</f>
        <v>1</v>
      </c>
      <c r="CU15" s="7">
        <f t="shared" ref="CU15:CU78" si="36">IF(ISNUMBER(MATCH($C15,$G$15:$G$314,0)),MATCH($C15,$G$15:$G$314,0),(((IF(ISNUMBER(MATCH($C15,$F$15:$F$314,0)),MATCH($C15,$F$15:$F$314,0),"")))))</f>
        <v>3</v>
      </c>
      <c r="CV15" s="7">
        <f t="shared" ref="CV15:CV78" si="37">IF(ISNUMBER(MATCH($C15,$J$15:$J$314,0)),MATCH($C15,$J$15:$J$314,0),(((IF(ISNUMBER(MATCH($C15,$I$15:$I$314,0)),MATCH($C15,$I$15:$I$314,0),"")))))</f>
        <v>19</v>
      </c>
      <c r="CW15" s="7" t="str">
        <f t="shared" ref="CW15:CW78" si="38">IF(ISNUMBER(MATCH($C15,$M$15:$M$314,0)),MATCH($C15,$M$15:$M$314,0),(((IF(ISNUMBER(MATCH($C15,$L$15:$L$314,0)),MATCH($C15,$L$15:$L$314,0),"")))))</f>
        <v/>
      </c>
      <c r="CX15" s="7" t="str">
        <f t="shared" ref="CX15:CX78" si="39">IF(ISNUMBER(MATCH($C15,$P$15:$P$314,0)),MATCH($C15,$P$15:$P$314,0),(((IF(ISNUMBER(MATCH($C15,$O$15:$O$314,0)),MATCH($C15,$O$15:$O$314,0),"")))))</f>
        <v/>
      </c>
      <c r="CY15" s="7" t="str">
        <f t="shared" ref="CY15:CY78" si="40">IF(ISNUMBER(MATCH($C15,$S$15:$S$314,0)),MATCH($C15,$S$15:$S$314,0),(((IF(ISNUMBER(MATCH($C15,$R$15:$R$314,0)),MATCH($C15,$R$15:$R$314,0),"")))))</f>
        <v/>
      </c>
      <c r="CZ15" s="7" t="str">
        <f t="shared" ref="CZ15:CZ78" si="41">IF(ISNUMBER(MATCH($C15,$V$15:$V$314,0)),MATCH($C15,$V$15:$V$314,0),(((IF(ISNUMBER(MATCH($C15,$U$15:$U$314,0)),MATCH($C15,$U$15:$U$314,0),"")))))</f>
        <v/>
      </c>
      <c r="DA15" s="7" t="str">
        <f t="shared" ref="DA15:DA78" si="42">IF(ISNUMBER(MATCH($C15,$Y$15:$Y$314,0)),MATCH($C15,$Y$15:$Y$314,0),(((IF(ISNUMBER(MATCH($C15,$X$15:$X$314,0)),MATCH($C15,$X$15:$X$314,0),"")))))</f>
        <v/>
      </c>
      <c r="DB15" s="7" t="str">
        <f t="shared" ref="DB15:DB78" si="43">IF(ISNUMBER(MATCH($C15,$AB$15:$AB$314,0)),MATCH($C15,$AB$15:$AB$314,0),(((IF(ISNUMBER(MATCH($C15,$AA$15:$AA$314,0)),MATCH($C15,$AA$15:$AA$314,0),"")))))</f>
        <v/>
      </c>
      <c r="DC15" s="7" t="str">
        <f t="shared" ref="DC15:DC78" si="44">IF(ISNUMBER(MATCH($C15,$AE$15:$AE$314,0)),MATCH($C15,$AE$15:$AE$314,0),(((IF(ISNUMBER(MATCH($C15,$AD$15:$AD$314,0)),MATCH($C15,$AD$15:$AD$314,0),"")))))</f>
        <v/>
      </c>
      <c r="DD15" s="7" t="str">
        <f t="shared" ref="DD15:DD78" si="45">IF(ISNUMBER(MATCH($C15,$AH$15:$AH$314,0)),MATCH($C15,$AH$15:$AH$314,0),(((IF(ISNUMBER(MATCH($C15,$AG$15:$AG$314,0)),MATCH($C15,$AG$15:$AG$314,0),"")))))</f>
        <v/>
      </c>
      <c r="DE15" s="7" t="str">
        <f t="shared" ref="DE15:DE78" si="46">IF(ISNUMBER(MATCH($C15,$AK$15:$AK$314,0)),MATCH($C15,$AK$15:$AK$314,0),(((IF(ISNUMBER(MATCH($C15,$AJ$15:$AJ$314,0)),MATCH($C15,$AJ$15:$AJ$314,0),"")))))</f>
        <v/>
      </c>
      <c r="DF15" s="7" t="str">
        <f t="shared" ref="DF15:DF78" si="47">IF(ISNUMBER(MATCH($C15,$AN$15:$AN$314,0)),MATCH($C15,$AN$15:$AN$314,0),(((IF(ISNUMBER(MATCH($C15,$AM$15:$AM$314,0)),MATCH($C15,$AM$15:$AM$314,0),"")))))</f>
        <v/>
      </c>
      <c r="DG15" s="7" t="str">
        <f t="shared" ref="DG15:DG78" si="48">IF(ISNUMBER(MATCH($C15,$AQ$15:$AQ$314,0)),MATCH($C15,$AQ$15:$AQ$314,0),(((IF(ISNUMBER(MATCH($C15,$AP$15:$AP$314,0)),MATCH($C15,$AP$15:$AP$314,0),"")))))</f>
        <v/>
      </c>
      <c r="DH15" s="7" t="str">
        <f t="shared" ref="DH15:DH78" si="49">IF(ISNUMBER(MATCH($C15,$AT$15:$AT$314,0)),MATCH($C15,$AT$15:$AT$314,0),(((IF(ISNUMBER(MATCH($C15,$AS$15:$AS$314,0)),MATCH($C15,$AS$15:$AS$314,0),"")))))</f>
        <v/>
      </c>
      <c r="DI15" s="7" t="str">
        <f t="shared" ref="DI15:DI78" si="50">IF(ISNUMBER(MATCH($C15,$AW$15:$AW$314,0)),MATCH($C15,$AW$15:$AW$314,0),(((IF(ISNUMBER(MATCH($C15,$AV$15:$AV$314,0)),MATCH($C15,$AV$15:$AV$314,0),"")))))</f>
        <v/>
      </c>
      <c r="DJ15" s="7" t="str">
        <f t="shared" ref="DJ15:DJ78" si="51">IF(ISNUMBER(MATCH($C15,$AZ$15:$AZ$314,0)),MATCH($C15,$AZ$15:$AZ$314,0),(((IF(ISNUMBER(MATCH($C15,$AY$15:$AY$314,0)),MATCH($C15,$AY$15:$AY$314,0),"")))))</f>
        <v/>
      </c>
      <c r="DK15" s="7" t="str">
        <f t="shared" ref="DK15:DK78" si="52">IF(ISNUMBER(MATCH($C15,$BC$15:$BC$314,0)),MATCH($C15,$BC$15:$BC$314,0),(((IF(ISNUMBER(MATCH($C15,$BB$15:$BB$314,0)),MATCH($C15,$BB$15:$BB$314,0),"")))))</f>
        <v/>
      </c>
      <c r="DL15" s="7" t="str">
        <f t="shared" ref="DL15:DL78" si="53">IF(ISNUMBER(MATCH($C15,$BF$15:$BF$314,0)),MATCH($C15,$BF$15:$BF$314,0),(((IF(ISNUMBER(MATCH($C15,$BE$15:$BE$314,0)),MATCH($C15,$BE$15:$BE$314,0),"")))))</f>
        <v/>
      </c>
      <c r="DM15" s="7" t="str">
        <f t="shared" ref="DM15:DM78" si="54">IF(ISNUMBER(MATCH($C15,$BI$15:$BI$314,0)),MATCH($C15,$BI$15:$BI$314,0),(((IF(ISNUMBER(MATCH($C15,$BH$15:$BH$314,0)),MATCH($C15,$BH$15:$BH$314,0),"")))))</f>
        <v/>
      </c>
      <c r="DN15" s="7" t="str">
        <f t="shared" ref="DN15:DN78" si="55">IF(ISNUMBER(MATCH($C15,$BL$15:$BL$314,0)),MATCH($C15,$BL$15:$BL$314,0),(((IF(ISNUMBER(MATCH($C15,$BK$15:$BK$314,0)),MATCH($C15,$BK$15:$BK$314,0),"")))))</f>
        <v/>
      </c>
      <c r="DO15" s="7" t="str">
        <f t="shared" ref="DO15:DO78" si="56">IF(ISNUMBER(MATCH($C15,$BO$15:$BO$314,0)),MATCH($C15,$BO$15:$BO$314,0),(((IF(ISNUMBER(MATCH($C15,$BN$15:$BN$314,0)),MATCH($C15,$BN$15:$BN$314,0),"")))))</f>
        <v/>
      </c>
      <c r="DP15" s="7" t="str">
        <f t="shared" ref="DP15:DP78" si="57">IF(ISNUMBER(MATCH($C15,$BR$15:$BR$314,0)),MATCH($C15,$BR$15:$BR$314,0),(((IF(ISNUMBER(MATCH($C15,$BQ$15:$BQ$314,0)),MATCH($C15,$BQ$15:$BQ$314,0),"")))))</f>
        <v/>
      </c>
      <c r="DQ15" s="7" t="str">
        <f t="shared" ref="DQ15:DQ78" si="58">IF(ISNUMBER(MATCH($C15,$BU$15:$BU$314,0)),MATCH($C15,$BU$15:$BU$314,0),(((IF(ISNUMBER(MATCH($C15,$BT$15:$BT$314,0)),MATCH($C15,$BT$15:$BT$314,0),"")))))</f>
        <v/>
      </c>
      <c r="DR15" s="7" t="str">
        <f t="shared" ref="DR15:DR78" si="59">IF(ISNUMBER(MATCH($C15,$BX$15:$BX$314,0)),MATCH($C15,$BX$15:$BX$314,0),(((IF(ISNUMBER(MATCH($C15,$BW$15:$BW$314,0)),MATCH($C15,$BW$15:$BW$314,0),"")))))</f>
        <v/>
      </c>
      <c r="DS15" s="7" t="str">
        <f t="shared" ref="DS15:DS78" si="60">IF(ISNUMBER(MATCH($C15,$CA$15:$CA$314,0)),MATCH($C15,$CA$15:$CA$314,0),(((IF(ISNUMBER(MATCH($C15,$BZ$15:$BZ$314,0)),MATCH($C15,$BZ$15:$BZ$314,0),"")))))</f>
        <v/>
      </c>
      <c r="DT15" s="7" t="str">
        <f t="shared" ref="DT15:DT78" si="61">IF(ISNUMBER(MATCH($C15,$CD$15:$CD$314,0)),MATCH($C15,$CD$15:$CD$314,0),(((IF(ISNUMBER(MATCH($C15,$CC$15:$CC$314,0)),MATCH($C15,$CC$15:$CC$314,0),"")))))</f>
        <v/>
      </c>
      <c r="DU15" s="7" t="str">
        <f>IF(ISNUMBER(MATCH($C15,$CG$15:$CG$314,0)),MATCH($C15,$CG$15:$CG$314,0),(((IF(ISNUMBER(MATCH($C15,$CF$15:$CF$314,0)),MATCH($C15,$CF$15:$CF$314,0),"")))))</f>
        <v/>
      </c>
      <c r="DV15" s="7" t="str">
        <f>IF(ISNUMBER(MATCH($C15,$CJ$15:$CJ$314,0)),MATCH($C15,$CJ$15:$CJ$314,0),(((IF(ISNUMBER(MATCH($C15,$CI$15:$CI$314,0)),MATCH($C15,$CI$15:$CI$314,0),"")))))</f>
        <v/>
      </c>
      <c r="DW15" s="7" t="str">
        <f>IF(ISNUMBER(MATCH($C15,$CM$15:$CM$314,0)),MATCH($C15,$CM$15:$CM$314,0),(((IF(ISNUMBER(MATCH($C15,$CL$15:$CL$314,0)),MATCH($C15,$CL$15:$CL$314,0),"")))))</f>
        <v/>
      </c>
      <c r="DX15" s="7" t="str">
        <f>IF(ISNUMBER(MATCH($C15,$CP$15:$CP$314,0)),MATCH($C15,$CP$15:$CP$314,0),(((IF(ISNUMBER(MATCH($C15,$CO$15:$CO$314,0)),MATCH($C15,$CO$15:$CO$314,0),"")))))</f>
        <v/>
      </c>
      <c r="DY15" s="7"/>
      <c r="DZ15" s="7"/>
      <c r="EA15" s="7"/>
      <c r="EB15" s="7"/>
      <c r="EC15" s="64" t="s">
        <v>2</v>
      </c>
      <c r="ED15" s="306" t="str">
        <f t="shared" ref="ED15:ED78" si="62">IF(ISTEXT(INDEX($F$15:$H$314,CU15,1)),INDEX($F$15:$H$314,CU15,1),IF(ISNUMBER(CU15),INDEX($F$15:$H$314,CU15,2),"-"))</f>
        <v>dispersivity</v>
      </c>
      <c r="EE15" s="306" t="str">
        <f t="shared" ref="EE15:EE78" si="63">IF(ISTEXT(INDEX($I$15:$K$314,CV15,1)),INDEX($I$15:$K$314,CV15,1),IF(ISNUMBER(CV15),INDEX($I$15:$K$314,CV15,2),"-"))</f>
        <v>dispersivity</v>
      </c>
      <c r="EF15" s="306" t="str">
        <f t="shared" ref="EF15:EF78" si="64">IF(ISTEXT(INDEX($L$15:$N$314,CW15,1)),INDEX($L$15:$N$314,CW15,1),IF(ISNUMBER(CW15),INDEX($L$15:$N$314,CW15,2),"-"))</f>
        <v>-</v>
      </c>
      <c r="EG15" s="306" t="str">
        <f t="shared" ref="EG15:EG78" si="65">IF(ISTEXT(INDEX($O$15:$Q$314,CX15,1)),INDEX($O$15:$Q$314,CX15,1),IF(ISNUMBER(CX15),INDEX($O$15:$Q$314,CX15,2),"-"))</f>
        <v>-</v>
      </c>
      <c r="EH15" s="306" t="str">
        <f t="shared" ref="EH15:EH78" si="66">IF(ISTEXT(INDEX($R$15:$T$314,CY15,1)),INDEX($R$15:$T$314,CY15,1),IF(ISNUMBER(CY15),INDEX($R$15:$T$314,CY15,2),"-"))</f>
        <v>-</v>
      </c>
      <c r="EI15" s="306" t="str">
        <f t="shared" ref="EI15:EI78" si="67">IF(ISTEXT(INDEX($U$15:$W$314,CZ15,1)),INDEX($U$15:$W$314,CZ15,1),IF(ISNUMBER(CZ15),INDEX($U$15:$W$314,CZ15,2),"-"))</f>
        <v>-</v>
      </c>
      <c r="EJ15" s="306" t="str">
        <f t="shared" ref="EJ15:EJ78" si="68">IF(ISTEXT(INDEX($X$15:$Z$314,DA15,1)),INDEX($X$15:$Z$314,DA15,1),IF(ISNUMBER(DA15),INDEX($X$15:$Z$314,DA15,2),"-"))</f>
        <v>-</v>
      </c>
      <c r="EK15" s="306" t="str">
        <f t="shared" ref="EK15:EK78" si="69">IF(ISTEXT(INDEX($AA$15:$AC$314,DB15,1)),INDEX($AA$15:$AC$314,DB15,1),IF(ISNUMBER(DB15),INDEX($AA$15:$AC$314,DB15,2),"-"))</f>
        <v>-</v>
      </c>
      <c r="EL15" s="306" t="str">
        <f t="shared" ref="EL15:EL78" si="70">IF(ISTEXT(INDEX($AD$15:$AF$314,DC15,1)),INDEX($AD$15:$AF$314,DC15,1),IF(ISNUMBER(DC15),INDEX($AD$15:$AF$314,DC15,2),"-"))</f>
        <v>-</v>
      </c>
      <c r="EM15" s="306" t="str">
        <f t="shared" ref="EM15:EM78" si="71">IF(ISTEXT(INDEX($AG$15:$AI$314,DD15,1)),INDEX($AG$15:$AI$314,DD15,1),IF(ISNUMBER(DD15),INDEX($AG$15:$AI$314,DD15,2),"-"))</f>
        <v>-</v>
      </c>
      <c r="EN15" s="306" t="str">
        <f t="shared" ref="EN15:EN78" si="72">IF(ISTEXT(INDEX($AJ$15:$AL$314,DE15,1)),INDEX($AJ$15:$AL$314,DE15,1),IF(ISNUMBER(DE15),INDEX($AJ$15:$AL$314,DE15,2),"-"))</f>
        <v>-</v>
      </c>
      <c r="EO15" s="306" t="str">
        <f t="shared" ref="EO15:EO78" si="73">IF(ISTEXT(INDEX($AM$15:$AO$314,DF15,1)),INDEX($AM$15:$AO$314,DF15,1),IF(ISNUMBER(DF15),INDEX($AM$15:$AO$314,DF15,2),"-"))</f>
        <v>-</v>
      </c>
      <c r="EP15" s="306" t="str">
        <f t="shared" ref="EP15:EP78" si="74">IF(ISTEXT(INDEX($AP$15:$AR$314,DG15,1)),INDEX($AP$15:$AR$314,DG15,1),IF(ISNUMBER(DG15),INDEX($AP$15:$AR$314,DG15,2),"-"))</f>
        <v>-</v>
      </c>
      <c r="EQ15" s="306" t="str">
        <f t="shared" ref="EQ15:EQ78" si="75">IF(ISTEXT(INDEX($AS$15:$AU$314,DH15,1)),INDEX($AS$15:$AU$314,DH15,1),IF(ISNUMBER(DH15),INDEX($AS$15:$AU$314,DH15,2),"-"))</f>
        <v>-</v>
      </c>
      <c r="ER15" s="306" t="str">
        <f t="shared" ref="ER15:ER78" si="76">IF(ISTEXT(INDEX($AV$15:$AX$314,DI15,1)),INDEX($AV$15:$AX$314,DI15,1),IF(ISNUMBER(DI15),INDEX($AV$15:$AX$314,DI15,2),"-"))</f>
        <v>-</v>
      </c>
      <c r="ES15" s="306" t="str">
        <f t="shared" ref="ES15:ES78" si="77">IF(ISTEXT(INDEX($AY$15:$BA$314,DJ15,1)),INDEX($AY$15:$BA$314,DJ15,1),IF(ISNUMBER(DJ15),INDEX($AY$15:$BA$314,DJ15,2),"-"))</f>
        <v>-</v>
      </c>
      <c r="ET15" s="306" t="str">
        <f t="shared" ref="ET15:ET78" si="78">IF(ISTEXT(INDEX($BB$15:$BD$314,DK15,1)),INDEX($BB$15:$BD$314,DK15,1),IF(ISNUMBER(DK15),INDEX($BB$15:$BD$314,DK15,2),"-"))</f>
        <v>-</v>
      </c>
      <c r="EU15" s="306" t="str">
        <f t="shared" ref="EU15:EU78" si="79">IF(ISTEXT(INDEX($BE$15:$BG$314,DL15,1)),INDEX($BE$15:$BG$314,DL15,1),IF(ISNUMBER(DL15),INDEX($BE$15:$BG$314,DL15,2),"-"))</f>
        <v>-</v>
      </c>
      <c r="EV15" s="306" t="str">
        <f t="shared" ref="EV15:EV78" si="80">IF(ISTEXT(INDEX($BH$15:$BJ$314,DM15,1)),INDEX($BH$15:$BJ$314,DM15,1),IF(ISNUMBER(DM15),INDEX($BH$15:$BJ$314,DM15,2),"-"))</f>
        <v>-</v>
      </c>
      <c r="EW15" s="306" t="str">
        <f t="shared" ref="EW15:EW78" si="81">IF(ISTEXT(INDEX($BK$15:$BM$314,DN15,1)),INDEX($BK$15:$BM$314,DN15,1),IF(ISNUMBER(DN15),INDEX($BK$15:$BM$314,DN15,2),"-"))</f>
        <v>-</v>
      </c>
      <c r="EX15" s="306" t="str">
        <f t="shared" ref="EX15:EX78" si="82">IF(ISTEXT(INDEX($BN$15:$BP$314,DO15,1)),INDEX($BN$15:$BP$314,DO15,1),IF(ISNUMBER(DO15),INDEX($BN$15:$BP$314,DO15,2),"-"))</f>
        <v>-</v>
      </c>
      <c r="EY15" s="306" t="str">
        <f t="shared" ref="EY15:EY78" si="83">IF(ISTEXT(INDEX($BQ$15:$BS$314,DP15,1)),INDEX($BQ$15:$BS$314,DP15,1),IF(ISNUMBER(DP15),INDEX($BQ$15:$BS$314,DP15,2),"-"))</f>
        <v>-</v>
      </c>
      <c r="EZ15" s="306" t="str">
        <f t="shared" ref="EZ15:EZ78" si="84">IF(ISTEXT(INDEX($BT$15:$BV$314,DQ15,1)),INDEX($BT$15:$BV$314,DQ15,1),IF(ISNUMBER(DQ15),INDEX($BT$15:$BV$314,DQ15,2),"-"))</f>
        <v>-</v>
      </c>
      <c r="FA15" s="306" t="str">
        <f t="shared" ref="FA15:FA78" si="85">IF(ISTEXT(INDEX($BW$15:$BY$314,DR15,1)),INDEX($BW$15:$BY$314,DR15,1),IF(ISNUMBER(DR15),INDEX($BW$15:$BY$314,DR15,2),"-"))</f>
        <v>-</v>
      </c>
      <c r="FB15" s="306" t="str">
        <f t="shared" ref="FB15:FB78" si="86">IF(ISTEXT(INDEX($BZ$15:$CB$314,DS15,1)),INDEX($BZ$15:$CB$314,DS15,1),IF(ISNUMBER(DS15),INDEX($BZ$15:$CB$314,DS15,2),"-"))</f>
        <v>-</v>
      </c>
      <c r="FC15" s="306" t="str">
        <f t="shared" ref="FC15:FC78" si="87">IF(ISTEXT(INDEX($CC$15:$CE$314,DT15,1)),INDEX($CC$15:$CE$314,DT15,1),IF(ISNUMBER(DT15),INDEX($CC$15:$CE$314,DT15,2),"-"))</f>
        <v>-</v>
      </c>
      <c r="FD15" s="306" t="str">
        <f>IF(ISTEXT(INDEX($CF$15:$CH$314,DU15,1)),INDEX($CF$15:$CH$314,DU15,1),IF(ISNUMBER(DU15),INDEX($CF$15:$CH$314,DU15,2),"-"))</f>
        <v>-</v>
      </c>
      <c r="FE15" s="306" t="str">
        <f>IF(ISTEXT(INDEX($CI$15:$CK$314,DV15,1)),INDEX($CI$15:$CK$314,DV15,1),IF(ISNUMBER(DV15),INDEX($CI$15:$CK$314,DV15,2),"-"))</f>
        <v>-</v>
      </c>
      <c r="FF15" s="306" t="str">
        <f>IF(ISTEXT(INDEX($CL$15:$CN$314,DW15,1)),INDEX($CL$15:$CN$314,DW15,1),IF(ISNUMBER(DW15),INDEX($CL$15:$CN$314,DW15,2),"-"))</f>
        <v>-</v>
      </c>
      <c r="FG15" s="306" t="str">
        <f>IF(ISTEXT(INDEX($CO$15:$CQ$314,DX15,1)),INDEX($CO$15:$CQ$314,DX15,1),IF(ISNUMBER(DX15),INDEX($CO$15:$CQ$314,DX15,2),"-"))</f>
        <v>-</v>
      </c>
      <c r="FH15" s="306"/>
      <c r="FI15" s="306"/>
      <c r="FJ15" s="306"/>
      <c r="FK15" s="306"/>
      <c r="FL15" s="306"/>
      <c r="FM15" s="422" t="s">
        <v>2</v>
      </c>
      <c r="FN15" s="65" t="str">
        <f t="shared" ref="FN15:FN78" si="88">IF(ISNUMBER($CU15),INDEX($G$15:$H$314,$CU15,2),"-")</f>
        <v>0,10,10,10</v>
      </c>
      <c r="FO15" s="65">
        <f t="shared" ref="FO15:FO78" si="89">IF(ISNUMBER($CV15),INDEX($J$15:$K$314,$CV15,2),"-")</f>
        <v>1</v>
      </c>
      <c r="FP15" s="65" t="str">
        <f t="shared" ref="FP15:FP78" si="90">IF(ISNUMBER($CW15),INDEX($M$15:$N$314,$CW15,2),"-")</f>
        <v>-</v>
      </c>
      <c r="FQ15" s="65" t="str">
        <f t="shared" ref="FQ15:FQ78" si="91">IF(ISNUMBER($CX15),INDEX($P$15:$Q$314,$CX15,2),"-")</f>
        <v>-</v>
      </c>
      <c r="FR15" s="65" t="str">
        <f t="shared" ref="FR15:FR78" si="92">IF(ISNUMBER(CY15),INDEX($S$15:$T$314,CY15,2),"-")</f>
        <v>-</v>
      </c>
      <c r="FS15" s="65" t="str">
        <f t="shared" ref="FS15:FS78" si="93">IF(ISNUMBER(CZ15),INDEX($V$15:$W$314,CZ15,2),"-")</f>
        <v>-</v>
      </c>
      <c r="FT15" s="65" t="str">
        <f t="shared" ref="FT15:FT78" si="94">IF(ISNUMBER(DA15),INDEX($Y$15:$Z$314,DA15,2),"-")</f>
        <v>-</v>
      </c>
      <c r="FU15" s="65" t="str">
        <f t="shared" ref="FU15:FU78" si="95">IF(ISNUMBER(DB15),INDEX($AB$15:$AC$314,DB15,2),"-")</f>
        <v>-</v>
      </c>
      <c r="FV15" s="65" t="str">
        <f t="shared" ref="FV15:FV78" si="96">IF(ISNUMBER(DC15),INDEX($AE$15:$AF$314,DC15,2),"-")</f>
        <v>-</v>
      </c>
      <c r="FW15" s="65" t="str">
        <f t="shared" ref="FW15:FW78" si="97">IF(ISNUMBER(DD15),INDEX($AH$15:$AI$314,DD15,2),"-")</f>
        <v>-</v>
      </c>
      <c r="FX15" s="65" t="str">
        <f t="shared" ref="FX15:FX78" si="98">IF(ISNUMBER(DE15),INDEX($AK$15:$AL$314,DE15,2),"-")</f>
        <v>-</v>
      </c>
      <c r="FY15" s="65" t="str">
        <f t="shared" ref="FY15:FY78" si="99">IF(ISNUMBER(DF15),INDEX($AN$15:$AO$314,DF15,2),"-")</f>
        <v>-</v>
      </c>
      <c r="FZ15" s="65" t="str">
        <f t="shared" ref="FZ15:FZ78" si="100">IF(ISNUMBER(DG15),INDEX($AQ$15:$AR$314,DG15,2),"-")</f>
        <v>-</v>
      </c>
      <c r="GA15" s="65" t="str">
        <f t="shared" ref="GA15:GA78" si="101">IF(ISNUMBER(DH15),INDEX($AT$15:$AU$314,DH15,2),"-")</f>
        <v>-</v>
      </c>
      <c r="GB15" s="65" t="str">
        <f t="shared" ref="GB15:GB78" si="102">IF(ISNUMBER(DI15),INDEX($AW$15:$AX$314,DI15,2),"-")</f>
        <v>-</v>
      </c>
      <c r="GC15" s="65" t="str">
        <f t="shared" ref="GC15:GC78" si="103">IF(ISNUMBER(DJ15),INDEX($AZ$15:$BA$314,DJ15,2),"-")</f>
        <v>-</v>
      </c>
      <c r="GD15" s="65" t="str">
        <f t="shared" ref="GD15:GD78" si="104">IF(ISNUMBER(DK15),INDEX($BC$15:$BD$314,DK15,2),"-")</f>
        <v>-</v>
      </c>
      <c r="GE15" s="65" t="str">
        <f t="shared" ref="GE15:GE78" si="105">IF(ISNUMBER(DL15),INDEX($BF$15:$BG$314,DL15,2),"-")</f>
        <v>-</v>
      </c>
      <c r="GF15" s="65" t="str">
        <f t="shared" ref="GF15:GF78" si="106">IF(ISNUMBER(DM15),INDEX($BI$15:$BJ$314,DM15,2),"-")</f>
        <v>-</v>
      </c>
      <c r="GG15" s="65" t="str">
        <f t="shared" ref="GG15:GG78" si="107">IF(ISNUMBER(DN15),INDEX($BL$15:$BM$314,DN15,2),"-")</f>
        <v>-</v>
      </c>
      <c r="GH15" s="65" t="str">
        <f t="shared" ref="GH15:GH78" si="108">IF(ISNUMBER(DO15),INDEX($BO$15:$BP$314,DO15,2),"-")</f>
        <v>-</v>
      </c>
      <c r="GI15" s="65" t="str">
        <f t="shared" ref="GI15:GI78" si="109">IF(ISNUMBER(DP15),INDEX($BR$15:$BS$314,DP15,2),"-")</f>
        <v>-</v>
      </c>
      <c r="GJ15" s="65" t="str">
        <f t="shared" ref="GJ15:GJ78" si="110">IF(ISNUMBER(DQ15),INDEX($BU$15:$BV$314,DQ15,2),"-")</f>
        <v>-</v>
      </c>
      <c r="GK15" s="65" t="str">
        <f t="shared" ref="GK15:GK78" si="111">IF(ISNUMBER(DR15),INDEX($BX$15:$BY$314,DR15,2),"-")</f>
        <v>-</v>
      </c>
      <c r="GL15" s="65" t="str">
        <f t="shared" ref="GL15:GL78" si="112">IF(ISNUMBER(DS15),INDEX($CA$15:$CB$314,DS15,2),"-")</f>
        <v>-</v>
      </c>
      <c r="GM15" s="65" t="str">
        <f t="shared" ref="GM15:GM78" si="113">IF(ISNUMBER(DT15),INDEX($CD$15:$CE$314,DT15,2),"-")</f>
        <v>-</v>
      </c>
      <c r="GN15" s="65" t="str">
        <f>IF(ISNUMBER(DU15),INDEX($CG$15:$CH$314,DU15,2),"-")</f>
        <v>-</v>
      </c>
      <c r="GO15" s="65" t="str">
        <f>IF(ISNUMBER(DV15),INDEX($CJ$15:$CK$314,DV15,2),"-")</f>
        <v>-</v>
      </c>
      <c r="GP15" s="65" t="str">
        <f>IF(ISNUMBER(DW15),INDEX($CM$15:$CN$314,DW15,2),"-")</f>
        <v>-</v>
      </c>
      <c r="GQ15" s="65" t="str">
        <f>IF(ISNUMBER(DX15),INDEX($CP$15:$CQ$314,DX15,2),"-")</f>
        <v>-</v>
      </c>
      <c r="GR15" s="65"/>
      <c r="GS15" s="65"/>
      <c r="GT15" s="65"/>
      <c r="GU15" s="96" t="s">
        <v>2</v>
      </c>
      <c r="GV15" s="28"/>
      <c r="GW15" s="7">
        <f>IF(ISNUMBER(INDEX($CU$15:$EC$314,$B15,HG$5)),MAX(GW$14:GW14)+1,0)</f>
        <v>0</v>
      </c>
      <c r="GX15" s="7">
        <f t="shared" ref="GX15:GX78" si="114">IF(GX14="","",IF($B15&lt;=$GW$13,$B15,""))</f>
        <v>1</v>
      </c>
      <c r="GY15" s="7">
        <f t="shared" ref="GY15:GY78" si="115">IF(ISNUMBER($GX15),MATCH(GX15,$GW$15:$GW$316,0),"")</f>
        <v>12</v>
      </c>
      <c r="GZ15" s="289">
        <f t="shared" ref="GZ15:GZ78" si="116">IF(AND(ISNUMBER(B15),HA15=""),B15,IF(MATCH(HE15,$HE$15:$HE$314,0)&lt;&gt;HA15,"",0))</f>
        <v>0</v>
      </c>
      <c r="HA15" s="289">
        <f t="shared" ref="HA15:HA78" si="117">IF(ISNUMBER(GY15),B15,"")</f>
        <v>1</v>
      </c>
      <c r="HB15" s="289">
        <f t="shared" ref="HB15:HB46" si="118">IF(ISNUMBER($GX15),INDEX($FN$15:$GU$314,$GY15,HG$5),"")</f>
        <v>1</v>
      </c>
      <c r="HC15" s="84" t="str">
        <f t="shared" ref="HC15:HC78" si="119">IF(HE15="","",IF($HC$13=1,IF(ISNUMBER(B15),IF(ISNUMBER(MATCH(HE15,$D$15:$D$314,0)),HE15,INDEX($D$15:$D$314,MATCH(HE15,$C$15:$C$315,0),1)),""),""))</f>
        <v>...t1</v>
      </c>
      <c r="HD15" s="335">
        <f t="shared" ref="HD15:HD78" si="120">IF($HC$13=1,IF(AND(ISNUMBER($GZ15),ISNUMBER(B15)),INDEX($HB$15:$HB$314,$B15,1),""),"")</f>
        <v>1</v>
      </c>
      <c r="HE15" s="313" t="str">
        <f t="shared" ref="HE15:HE78" si="121">IF(ISNUMBER($GX15),INDEX($ED$15:$FM$314,$GY15,HG$5),"")</f>
        <v>Nper</v>
      </c>
      <c r="HF15" s="28" t="str">
        <f t="shared" ref="HF15:HF78" si="122">IF(HE15="","",IF(HE15=HE16,1,""))</f>
        <v/>
      </c>
      <c r="HG15" s="277" t="str">
        <f>IF(IF(ISNUMBER(MATCH(INDEX($IE15:$IQ15,1,HG$14),$HE$15:$HE$313,0)),1,"")=1,INDEX($IE15:$IQ15,1,HG$14),"")</f>
        <v>DIS</v>
      </c>
      <c r="HH15" s="363" t="str">
        <f t="shared" ref="HH15:HH46" si="123">IF(HG15="","",IF(ISNUMBER(MATCH(HG15,$C$15:$C$316,0)),INDEX($FN$15:$GU$316,MATCH(HG15,$C$15:$C$316,0),$HG$5),"-"))</f>
        <v>---------------</v>
      </c>
      <c r="HI15" s="80"/>
      <c r="HJ15" s="277" t="str">
        <f>IF(IF(ISNUMBER(MATCH(INDEX($IE15:$IQ15,1,HJ$14),$HE$15:$HE$313,0)),1,"")=1,INDEX($IE15:$IQ15,1,HJ$14),"")</f>
        <v>T_DIS</v>
      </c>
      <c r="HK15" s="363" t="str">
        <f t="shared" ref="HK15:HK46" si="124">IF(HJ15="","",IF(ISNUMBER(MATCH(HJ15,$C$15:$C$316,0)),INDEX($FN$15:$GU$316,MATCH(HJ15,$C$15:$C$316,0),$HG$5),"-"))</f>
        <v>---------------</v>
      </c>
      <c r="HL15" s="80"/>
      <c r="HM15" s="277" t="str">
        <f>IF(IF(ISNUMBER(MATCH(INDEX($IE15:$IQ15,1,HM$14),$HE$15:$HE$313,0)),1,"")=1,INDEX($IE15:$IQ15,1,HM$14),"")</f>
        <v/>
      </c>
      <c r="HN15" s="363" t="str">
        <f t="shared" ref="HN15:HN46" si="125">IF(HM15="","",IF(ISNUMBER(MATCH(HM15,$C$15:$C$316,0)),INDEX($FN$15:$GU$316,MATCH(HM15,$C$15:$C$316,0),$HG$5),"-"))</f>
        <v/>
      </c>
      <c r="HO15" s="80"/>
      <c r="HP15" s="277" t="str">
        <f>IF(IF(ISNUMBER(MATCH(INDEX($IE15:$IQ15,1,HP$14),$HE$15:$HE$313,0)),1,"")=1,INDEX($IE15:$IQ15,1,HP$14),"")</f>
        <v>STO</v>
      </c>
      <c r="HQ15" s="359" t="str">
        <f t="shared" ref="HQ15:HQ46" si="126">IF(HP15="","",IF(ISNUMBER(MATCH(HP15,$C$15:$C$316,0)),INDEX($FN$15:$GU$316,MATCH(HP15,$C$15:$C$316,0),$HG$5),"-"))</f>
        <v>---------------</v>
      </c>
      <c r="HR15" s="80"/>
      <c r="HS15" s="277" t="str">
        <f>IF(IF(ISNUMBER(MATCH(INDEX($IE15:$IQ15,1,HS$14),$HE$15:$HE$313,0)),1,"")=1,INDEX($IE15:$IQ15,1,HS$14),"")</f>
        <v/>
      </c>
      <c r="HT15" s="363" t="str">
        <f t="shared" ref="HT15:HT78" si="127">IF(HS15="","",IF(ISNUMBER(MATCH(HS15,$C$15:$C$316,0)),INDEX($FN$15:$GU$316,MATCH(HS15,$C$15:$C$316,0),$HG$5),"-"))</f>
        <v/>
      </c>
      <c r="HU15" s="28"/>
      <c r="HV15" s="336" t="str">
        <f t="shared" ref="HV15:HV78" si="128">IF(ISNUMBER(JJ15),INDEX($HE$15:$HE$313,MATCH(JJ15,$JI$15:$JI$190,0),1),"")</f>
        <v>delta_time</v>
      </c>
      <c r="HW15" s="338">
        <f t="shared" ref="HW15:HW78" si="129">IF(HV15="","",INDEX($HD$15:$HD$313,MATCH(HV15,$HE$15:$HE$313,0),1))</f>
        <v>300</v>
      </c>
      <c r="HX15" s="337" t="str">
        <f t="shared" ref="HX15:HX78" si="130">IF(HV15="","",INDEX($HC$15:$HC$313,MATCH(HV15,$HE$15:$HE$313,0),1))</f>
        <v>t6_∆t1</v>
      </c>
      <c r="HY15" s="277" t="str">
        <f>IF(OR(HH13="-",HH13=""),"",INDEX($HC$15:$HC$313,MATCH(HG13,$HE$15:$HE$313,0),1))</f>
        <v/>
      </c>
      <c r="HZ15" s="277" t="e">
        <f>IF(OR(#REF!="-",#REF!=""),"",INDEX($HC$15:$HC$313,MATCH(#REF!,$HE$15:$HE$313,0),1))</f>
        <v>#REF!</v>
      </c>
      <c r="IA15" s="277" t="str">
        <f>IF(OR(HN13="-",HN13=""),"",INDEX($HC$15:$HC$313,MATCH(HM13,$HE$15:$HE$313,0),1))</f>
        <v/>
      </c>
      <c r="IB15" s="277" t="str">
        <f>IF(OR(HQ13="-",HQ13=""),"",INDEX($HC$15:$HC$313,MATCH(HP13,$HE$15:$HE$313,0),1))</f>
        <v/>
      </c>
      <c r="IC15" s="277" t="str">
        <f t="shared" ref="IC15:IC35" si="131">IF(OR(HT15="-",HT15=""),"",INDEX($HC$15:$HC$313,MATCH(HS15,$HE$15:$HE$313,0),1))</f>
        <v/>
      </c>
      <c r="ID15" s="28"/>
      <c r="IE15" s="288" t="s">
        <v>678</v>
      </c>
      <c r="IF15" s="288" t="s">
        <v>717</v>
      </c>
      <c r="IG15" s="288" t="s">
        <v>679</v>
      </c>
      <c r="IH15" s="288" t="s">
        <v>770</v>
      </c>
      <c r="II15" s="288" t="s">
        <v>772</v>
      </c>
      <c r="IJ15" s="288"/>
      <c r="IK15" s="288"/>
      <c r="IL15" s="288"/>
      <c r="IM15" s="288"/>
      <c r="IN15" s="288"/>
      <c r="IO15" s="288"/>
      <c r="IP15" s="288"/>
      <c r="IQ15" s="74"/>
      <c r="IR15" s="291">
        <f>IF(IE15&lt;&gt;"",MAX(IR$14:IR14)+1,0)</f>
        <v>1</v>
      </c>
      <c r="IS15" s="291">
        <f>IF(IF15&lt;&gt;"",MAX(IS$14:IS14)+1,0)</f>
        <v>1</v>
      </c>
      <c r="IT15" s="291">
        <f>IF(IG15&lt;&gt;"",MAX(IT$14:IT14)+1,0)</f>
        <v>1</v>
      </c>
      <c r="IU15" s="291">
        <f>IF(IH15&lt;&gt;"",MAX(IU$14:IU14)+1,0)</f>
        <v>1</v>
      </c>
      <c r="IV15" s="291">
        <f>IF(II15&lt;&gt;"",MAX(IV$14:IV14)+1,0)</f>
        <v>1</v>
      </c>
      <c r="IW15" s="291">
        <f>IF(IJ15&lt;&gt;"",MAX(IW$14:IW14)+1,0)</f>
        <v>0</v>
      </c>
      <c r="IX15" s="291">
        <f>IF(IK15&lt;&gt;"",MAX(IX$14:IX14)+1,0)</f>
        <v>0</v>
      </c>
      <c r="IY15" s="291">
        <f>IF(IL15&lt;&gt;"",MAX(IY$14:IY14)+1,0)</f>
        <v>0</v>
      </c>
      <c r="IZ15" s="291">
        <f>IF(IM15&lt;&gt;"",MAX(IZ$14:IZ14)+1,0)</f>
        <v>0</v>
      </c>
      <c r="JA15" s="291">
        <f>IF(IN15&lt;&gt;"",MAX(JA$14:JA14)+1,0)</f>
        <v>0</v>
      </c>
      <c r="JB15" s="291">
        <f>IF(IO15&lt;&gt;"",MAX(JB$14:JB14)+1,0)</f>
        <v>0</v>
      </c>
      <c r="JC15" s="291">
        <f>IF(IP15&lt;&gt;"",MAX(JC$14:JC14)+1,0)</f>
        <v>0</v>
      </c>
      <c r="JD15" s="74">
        <f>IF(B15&gt;$JD$12,"",_xlfn.IFS(B15&lt;=IR$12,$IR$13,B15&lt;=IS$12,$IS$13,B15&lt;=IT$12,$IT$13,B15&lt;=IU$12,$IU$13,B15&lt;=IV$12,$IV$13,B15&lt;=IW$12,$IW$13,B15&lt;=IX$12,$IX$13,B15&lt;=IY$12,$IY$13,B15&lt;=IZ$12,$IZ$13,B15&lt;=JA$12,$JA$13,B15&lt;=JB$12,$JB$13,B15&lt;=JC$12,$JC$13))</f>
        <v>1</v>
      </c>
      <c r="JE15" s="74">
        <f>IF(JD15="","",IF(JD14=JD15,0,1))</f>
        <v>1</v>
      </c>
      <c r="JF15" s="74">
        <f>IF(JD15="","",IF(JE15=1,1,JF14+1))</f>
        <v>1</v>
      </c>
      <c r="JG15" s="74" t="str">
        <f>IF(ISNUMBER(JD15),INDEX($IE$15:$IP$67,JF15,JD15),"")</f>
        <v>DIS</v>
      </c>
      <c r="JH15" s="390">
        <f>IF(HE15="","",MATCH(HE15,$JG$15:$JG$313,0))</f>
        <v>35</v>
      </c>
      <c r="JI15" s="389">
        <f>IF(ISNUMBER(MATCH(HE15,$JG$15:$JG$313,0)),0,MAX(JI$14:JI14)+1)</f>
        <v>0</v>
      </c>
      <c r="JJ15" s="389">
        <f>IF(B15&lt;=$JJ$14,B15,"")</f>
        <v>1</v>
      </c>
      <c r="JK15" s="376">
        <f t="shared" ref="JK15:JK49" si="132">IF(OR(JM15="",JM15=0),"",B15)</f>
        <v>1</v>
      </c>
      <c r="JL15" s="329"/>
      <c r="JM15" s="327" t="str">
        <f t="shared" ref="JM15:JM49" si="133">IF(ISNUMBER(MATCH($B15,$F$14:$CT$14,0)),INDEX($F$13:$CT$13,1,MATCH($B15,$F$14:$CT$14,0)),"")</f>
        <v>37_p1</v>
      </c>
      <c r="JN15" s="391" t="s">
        <v>688</v>
      </c>
      <c r="JO15" s="28"/>
      <c r="JP15" s="228"/>
      <c r="JQ15" s="228"/>
      <c r="JR15" s="228"/>
      <c r="JS15" s="19"/>
      <c r="JT15" s="160" t="s">
        <v>329</v>
      </c>
      <c r="JU15" s="160" t="s">
        <v>328</v>
      </c>
      <c r="JV15" s="160" t="s">
        <v>327</v>
      </c>
      <c r="JW15" s="160" t="s">
        <v>326</v>
      </c>
      <c r="JX15" s="160" t="s">
        <v>325</v>
      </c>
      <c r="JY15" s="171"/>
      <c r="JZ15" s="160" t="s">
        <v>329</v>
      </c>
      <c r="KA15" s="160" t="s">
        <v>328</v>
      </c>
      <c r="KB15" s="160" t="s">
        <v>327</v>
      </c>
      <c r="KC15" s="160" t="s">
        <v>326</v>
      </c>
      <c r="KD15" s="160" t="s">
        <v>325</v>
      </c>
      <c r="KE15" s="100"/>
      <c r="KF15" s="188">
        <v>6.9217200000000019E-3</v>
      </c>
      <c r="KG15" s="127">
        <v>840.8</v>
      </c>
      <c r="KH15" s="128">
        <v>839.76946715696113</v>
      </c>
      <c r="KI15" s="118">
        <v>0.29083755612369999</v>
      </c>
      <c r="KJ15" s="131">
        <v>839.47140000000002</v>
      </c>
      <c r="KK15" s="147">
        <v>10</v>
      </c>
      <c r="KL15" s="176">
        <v>0.29083755612369999</v>
      </c>
      <c r="KM15" s="137">
        <v>835.24509999999998</v>
      </c>
      <c r="KN15" s="182">
        <v>6.9199999999999999E-3</v>
      </c>
      <c r="KO15" s="141">
        <v>839.4</v>
      </c>
      <c r="KP15" s="99">
        <v>12</v>
      </c>
      <c r="KQ15" s="120">
        <v>0.29083755612369999</v>
      </c>
      <c r="KR15" s="149">
        <v>835.24509999999998</v>
      </c>
      <c r="KS15" s="144">
        <f t="shared" si="10"/>
        <v>6.9199999999999999E-3</v>
      </c>
      <c r="KT15" s="125"/>
      <c r="KU15" s="144">
        <v>6.9217200000000019E-3</v>
      </c>
      <c r="KV15" s="159">
        <f t="shared" si="4"/>
        <v>6.9199999999999999E-3</v>
      </c>
      <c r="KW15" s="159">
        <f t="shared" si="5"/>
        <v>0.16608000000000001</v>
      </c>
      <c r="KX15" s="159">
        <f t="shared" si="6"/>
        <v>9.9648000000000003</v>
      </c>
      <c r="KY15" s="159">
        <f t="shared" si="11"/>
        <v>9.9648000000000003</v>
      </c>
      <c r="KZ15" s="100"/>
      <c r="LA15" s="28"/>
      <c r="LB15" s="291" t="str">
        <f t="shared" ref="LB15:LB78" si="134">IF(AND(ISNUMBER(LB$14),ISNUMBER(MATCH($JG15,ED$15:ED$313,0))),$JG15,"")</f>
        <v/>
      </c>
      <c r="LC15" s="291" t="str">
        <f t="shared" ref="LC15:LC78" si="135">IF(AND(ISNUMBER(LC$14),ISNUMBER(MATCH($JG15,EE$15:EE$313,0))),$JG15,"")</f>
        <v/>
      </c>
      <c r="LD15" s="291" t="str">
        <f t="shared" ref="LD15:LD78" si="136">IF(AND(ISNUMBER(LD$14),ISNUMBER(MATCH($JG15,EF$15:EF$313,0))),$JG15,"")</f>
        <v/>
      </c>
      <c r="LE15" s="291" t="str">
        <f t="shared" ref="LE15:LE78" si="137">IF(AND(ISNUMBER(LE$14),ISNUMBER(MATCH($JG15,EG$15:EG$313,0))),$JG15,"")</f>
        <v/>
      </c>
      <c r="LF15" s="291" t="str">
        <f t="shared" ref="LF15:LF78" si="138">IF(AND(ISNUMBER(LF$14),ISNUMBER(MATCH($JG15,EH$15:EH$313,0))),$JG15,"")</f>
        <v/>
      </c>
      <c r="LG15" s="291" t="str">
        <f t="shared" ref="LG15:LG78" si="139">IF(AND(ISNUMBER(LG$14),ISNUMBER(MATCH($JG15,EI$15:EI$313,0))),$JG15,"")</f>
        <v/>
      </c>
      <c r="LH15" s="291" t="str">
        <f t="shared" ref="LH15:LH78" si="140">IF(AND(ISNUMBER(LH$14),ISNUMBER(MATCH($JG15,EJ$15:EJ$313,0))),$JG15,"")</f>
        <v/>
      </c>
      <c r="LI15" s="291" t="str">
        <f t="shared" ref="LI15:LI78" si="141">IF(AND(ISNUMBER(LI$14),ISNUMBER(MATCH($JG15,EK$15:EK$313,0))),$JG15,"")</f>
        <v/>
      </c>
      <c r="LJ15" s="291" t="str">
        <f t="shared" ref="LJ15:LJ78" si="142">IF(AND(ISNUMBER(LJ$14),ISNUMBER(MATCH($JG15,EL$15:EL$313,0))),$JG15,"")</f>
        <v/>
      </c>
      <c r="LK15" s="291" t="str">
        <f t="shared" ref="LK15:LK78" si="143">IF(AND(ISNUMBER(LK$14),ISNUMBER(MATCH($JG15,EM$15:EM$313,0))),$JG15,"")</f>
        <v/>
      </c>
      <c r="LL15" s="291" t="str">
        <f t="shared" ref="LL15:LL78" si="144">IF(AND(ISNUMBER(LL$14),ISNUMBER(MATCH($JG15,EN$15:EN$313,0))),$JG15,"")</f>
        <v/>
      </c>
      <c r="LM15" s="291" t="str">
        <f t="shared" ref="LM15:LM78" si="145">IF(AND(ISNUMBER(LM$14),ISNUMBER(MATCH($JG15,EO$15:EO$313,0))),$JG15,"")</f>
        <v/>
      </c>
      <c r="LN15" s="291" t="str">
        <f t="shared" ref="LN15:LN78" si="146">IF(AND(ISNUMBER(LN$14),ISNUMBER(MATCH($JG15,EP$15:EP$313,0))),$JG15,"")</f>
        <v>DIS</v>
      </c>
      <c r="LO15" s="291" t="str">
        <f t="shared" ref="LO15:LO78" si="147">IF(AND(ISNUMBER(LO$14),ISNUMBER(MATCH($JG15,EQ$15:EQ$313,0))),$JG15,"")</f>
        <v>DIS</v>
      </c>
      <c r="LP15" s="291" t="str">
        <f t="shared" ref="LP15:LP78" si="148">IF(AND(ISNUMBER(LP$14),ISNUMBER(MATCH($JG15,ER$15:ER$313,0))),$JG15,"")</f>
        <v>DIS</v>
      </c>
      <c r="LQ15" s="291" t="str">
        <f t="shared" ref="LQ15:LQ78" si="149">IF(AND(ISNUMBER(LQ$14),ISNUMBER(MATCH($JG15,ES$15:ES$313,0))),$JG15,"")</f>
        <v>DIS</v>
      </c>
      <c r="LR15" s="291" t="str">
        <f t="shared" ref="LR15:LR78" si="150">IF(AND(ISNUMBER(LR$14),ISNUMBER(MATCH($JG15,ET$15:ET$313,0))),$JG15,"")</f>
        <v>DIS</v>
      </c>
      <c r="LS15" s="291" t="str">
        <f t="shared" ref="LS15:LS78" si="151">IF(AND(ISNUMBER(LS$14),ISNUMBER(MATCH($JG15,EU$15:EU$313,0))),$JG15,"")</f>
        <v/>
      </c>
      <c r="LT15" s="291" t="str">
        <f t="shared" ref="LT15:LT78" si="152">IF(AND(ISNUMBER(LT$14),ISNUMBER(MATCH($JG15,EV$15:EV$313,0))),$JG15,"")</f>
        <v>DIS</v>
      </c>
      <c r="LU15" s="291" t="str">
        <f t="shared" ref="LU15:LU78" si="153">IF(AND(ISNUMBER(LU$14),ISNUMBER(MATCH($JG15,EW$15:EW$313,0))),$JG15,"")</f>
        <v>DIS</v>
      </c>
      <c r="LV15" s="291" t="str">
        <f t="shared" ref="LV15:LV78" si="154">IF(AND(ISNUMBER(LV$14),ISNUMBER(MATCH($JG15,EX$15:EX$313,0))),$JG15,"")</f>
        <v>DIS</v>
      </c>
      <c r="LW15" s="291" t="str">
        <f t="shared" ref="LW15:LW78" si="155">IF(AND(ISNUMBER(LW$14),ISNUMBER(MATCH($JG15,EY$15:EY$313,0))),$JG15,"")</f>
        <v>DIS</v>
      </c>
      <c r="LX15" s="291" t="str">
        <f t="shared" ref="LX15:LX78" si="156">IF(AND(ISNUMBER(LX$14),ISNUMBER(MATCH($JG15,EZ$15:EZ$313,0))),$JG15,"")</f>
        <v>DIS</v>
      </c>
      <c r="LY15" s="291" t="str">
        <f t="shared" ref="LY15:LY78" si="157">IF(AND(ISNUMBER(LY$14),ISNUMBER(MATCH($JG15,FA$15:FA$313,0))),$JG15,"")</f>
        <v>DIS</v>
      </c>
      <c r="LZ15" s="291" t="str">
        <f t="shared" ref="LZ15:LZ78" si="158">IF(AND(ISNUMBER(LZ$14),ISNUMBER(MATCH($JG15,FB$15:FB$313,0))),$JG15,"")</f>
        <v/>
      </c>
      <c r="MA15" s="291" t="str">
        <f t="shared" ref="MA15:MA78" si="159">IF(AND(ISNUMBER(MA$14),ISNUMBER(MATCH($JG15,FC$15:FC$313,0))),$JG15,"")</f>
        <v/>
      </c>
      <c r="MB15" s="291" t="str">
        <f t="shared" ref="MB15:MB78" si="160">IF(AND(ISNUMBER(MB$14),ISNUMBER(MATCH($JG15,FD$15:FD$313,0))),$JG15,"")</f>
        <v/>
      </c>
      <c r="MC15" s="291" t="str">
        <f t="shared" ref="MC15:MC78" si="161">IF(AND(ISNUMBER(MC$14),ISNUMBER(MATCH($JG15,FE$15:FE$313,0))),$JG15,"")</f>
        <v/>
      </c>
      <c r="MD15" s="291" t="str">
        <f t="shared" ref="MD15:MD78" si="162">IF(AND(ISNUMBER(MD$14),ISNUMBER(MATCH($JG15,FF$15:FF$313,0))),$JG15,"")</f>
        <v/>
      </c>
      <c r="ME15" s="291" t="str">
        <f t="shared" ref="ME15:ME78" si="163">IF(AND(ISNUMBER(ME$14),ISNUMBER(MATCH($JG15,FG$15:FG$313,0))),$JG15,"")</f>
        <v/>
      </c>
      <c r="MF15" s="291" t="str">
        <f t="shared" ref="MF15:MF78" si="164">IF(AND(ISNUMBER(MF$14),ISNUMBER(MATCH($JG15,FH$15:FH$313,0))),$JG15,"")</f>
        <v/>
      </c>
      <c r="MG15" s="74">
        <f t="shared" ref="MG15:MG78" si="165">COUNTIF(LB15:MC15,"="&amp;JG15)</f>
        <v>11</v>
      </c>
      <c r="MH15" s="28"/>
      <c r="MI15" s="28"/>
      <c r="MJ15" s="28"/>
      <c r="MK15" s="28"/>
      <c r="ML15" s="28"/>
      <c r="MM15" s="28"/>
      <c r="MN15" s="28"/>
      <c r="MO15" s="28"/>
      <c r="MP15" s="28"/>
      <c r="MQ15" s="28"/>
      <c r="MR15" s="28"/>
      <c r="MS15" s="28"/>
      <c r="MT15" s="28"/>
      <c r="MU15" s="28"/>
    </row>
    <row r="16" spans="1:359" s="3" customFormat="1" ht="6" customHeight="1" x14ac:dyDescent="0.15">
      <c r="A16" s="335"/>
      <c r="B16" s="303">
        <f>IF(C16="","",ROW()-$A$14)</f>
        <v>2</v>
      </c>
      <c r="C16" s="83" t="s">
        <v>58</v>
      </c>
      <c r="D16" s="301" t="s">
        <v>184</v>
      </c>
      <c r="E16" s="70"/>
      <c r="F16" s="258" t="s">
        <v>59</v>
      </c>
      <c r="G16" s="259" t="s">
        <v>71</v>
      </c>
      <c r="H16" s="260" t="s">
        <v>91</v>
      </c>
      <c r="I16" s="258"/>
      <c r="J16" s="259" t="s">
        <v>59</v>
      </c>
      <c r="K16" s="260" t="s">
        <v>97</v>
      </c>
      <c r="L16" s="258" t="s">
        <v>59</v>
      </c>
      <c r="M16" s="259" t="s">
        <v>71</v>
      </c>
      <c r="N16" s="260" t="s">
        <v>91</v>
      </c>
      <c r="O16" s="258" t="s">
        <v>59</v>
      </c>
      <c r="P16" s="259" t="s">
        <v>71</v>
      </c>
      <c r="Q16" s="260" t="s">
        <v>91</v>
      </c>
      <c r="R16" s="258"/>
      <c r="S16" s="259" t="s">
        <v>28</v>
      </c>
      <c r="T16" s="260">
        <v>31</v>
      </c>
      <c r="U16" s="258"/>
      <c r="V16" s="259" t="s">
        <v>59</v>
      </c>
      <c r="W16" s="260" t="s">
        <v>91</v>
      </c>
      <c r="X16" s="258"/>
      <c r="Y16" s="259" t="s">
        <v>59</v>
      </c>
      <c r="Z16" s="260" t="s">
        <v>97</v>
      </c>
      <c r="AA16" s="258"/>
      <c r="AB16" s="259" t="s">
        <v>28</v>
      </c>
      <c r="AC16" s="260">
        <v>31</v>
      </c>
      <c r="AD16" s="258"/>
      <c r="AE16" s="259" t="s">
        <v>28</v>
      </c>
      <c r="AF16" s="260">
        <v>15</v>
      </c>
      <c r="AG16" s="258"/>
      <c r="AH16" s="259" t="s">
        <v>28</v>
      </c>
      <c r="AI16" s="260">
        <v>1</v>
      </c>
      <c r="AJ16" s="258"/>
      <c r="AK16" s="259" t="s">
        <v>28</v>
      </c>
      <c r="AL16" s="260">
        <v>18</v>
      </c>
      <c r="AM16" s="258"/>
      <c r="AN16" s="259" t="s">
        <v>28</v>
      </c>
      <c r="AO16" s="260">
        <v>61</v>
      </c>
      <c r="AP16" s="281"/>
      <c r="AQ16" s="353" t="s">
        <v>27</v>
      </c>
      <c r="AR16" s="348">
        <v>15</v>
      </c>
      <c r="AS16" s="281"/>
      <c r="AT16" s="353" t="s">
        <v>28</v>
      </c>
      <c r="AU16" s="348">
        <v>10</v>
      </c>
      <c r="AV16" s="258"/>
      <c r="AW16" s="259" t="s">
        <v>29</v>
      </c>
      <c r="AX16" s="260">
        <v>10000</v>
      </c>
      <c r="AY16" s="258"/>
      <c r="AZ16" s="259" t="s">
        <v>59</v>
      </c>
      <c r="BA16" s="260" t="s">
        <v>91</v>
      </c>
      <c r="BB16" s="258"/>
      <c r="BC16" s="259" t="s">
        <v>59</v>
      </c>
      <c r="BD16" s="260" t="s">
        <v>91</v>
      </c>
      <c r="BE16" s="258"/>
      <c r="BF16" s="259" t="s">
        <v>59</v>
      </c>
      <c r="BG16" s="260" t="s">
        <v>91</v>
      </c>
      <c r="BH16" s="258"/>
      <c r="BI16" s="259" t="s">
        <v>59</v>
      </c>
      <c r="BJ16" s="260" t="s">
        <v>91</v>
      </c>
      <c r="BK16" s="258"/>
      <c r="BL16" s="259" t="s">
        <v>422</v>
      </c>
      <c r="BM16" s="260" t="s">
        <v>889</v>
      </c>
      <c r="BN16" s="258"/>
      <c r="BO16" s="259" t="s">
        <v>26</v>
      </c>
      <c r="BP16" s="260">
        <v>1</v>
      </c>
      <c r="BQ16" s="258"/>
      <c r="BR16" s="259" t="s">
        <v>59</v>
      </c>
      <c r="BS16" s="260" t="s">
        <v>97</v>
      </c>
      <c r="BT16" s="258"/>
      <c r="BU16" s="259" t="s">
        <v>59</v>
      </c>
      <c r="BV16" s="260" t="s">
        <v>97</v>
      </c>
      <c r="BW16" s="258"/>
      <c r="BX16" s="259" t="s">
        <v>26</v>
      </c>
      <c r="BY16" s="260">
        <v>2</v>
      </c>
      <c r="BZ16" s="258"/>
      <c r="CA16" s="259"/>
      <c r="CB16" s="260"/>
      <c r="CC16" s="258"/>
      <c r="CD16" s="259"/>
      <c r="CE16" s="260"/>
      <c r="CF16" s="410"/>
      <c r="CG16" s="411"/>
      <c r="CH16" s="412"/>
      <c r="CI16" s="410"/>
      <c r="CJ16" s="411" t="s">
        <v>348</v>
      </c>
      <c r="CK16" s="412">
        <v>10</v>
      </c>
      <c r="CL16" s="258"/>
      <c r="CM16" s="259" t="s">
        <v>28</v>
      </c>
      <c r="CN16" s="260">
        <v>1</v>
      </c>
      <c r="CO16" s="258"/>
      <c r="CP16" s="259" t="s">
        <v>348</v>
      </c>
      <c r="CQ16" s="260">
        <v>10</v>
      </c>
      <c r="CR16" s="373" t="s">
        <v>2</v>
      </c>
      <c r="CS16" s="228" t="str">
        <f>HJ4</f>
        <v>nrow</v>
      </c>
      <c r="CT16" s="229">
        <f>IF(ISNUMBER(HA16),IF(ISNUMBER(MATCH(HE16,$CS$15:$CS$313,0)),0,MAX(CT$14:CT15)+1),"")</f>
        <v>2</v>
      </c>
      <c r="CU16" s="7">
        <f t="shared" si="36"/>
        <v>4</v>
      </c>
      <c r="CV16" s="7" t="str">
        <f t="shared" si="37"/>
        <v/>
      </c>
      <c r="CW16" s="7" t="str">
        <f t="shared" si="38"/>
        <v/>
      </c>
      <c r="CX16" s="7" t="str">
        <f t="shared" si="39"/>
        <v/>
      </c>
      <c r="CY16" s="7" t="str">
        <f t="shared" si="40"/>
        <v/>
      </c>
      <c r="CZ16" s="7" t="str">
        <f t="shared" si="41"/>
        <v/>
      </c>
      <c r="DA16" s="7" t="str">
        <f t="shared" si="42"/>
        <v/>
      </c>
      <c r="DB16" s="7" t="str">
        <f t="shared" si="43"/>
        <v/>
      </c>
      <c r="DC16" s="7" t="str">
        <f t="shared" si="44"/>
        <v/>
      </c>
      <c r="DD16" s="7" t="str">
        <f t="shared" si="45"/>
        <v/>
      </c>
      <c r="DE16" s="7" t="str">
        <f t="shared" si="46"/>
        <v/>
      </c>
      <c r="DF16" s="7" t="str">
        <f t="shared" si="47"/>
        <v/>
      </c>
      <c r="DG16" s="7" t="str">
        <f t="shared" si="48"/>
        <v/>
      </c>
      <c r="DH16" s="7" t="str">
        <f t="shared" si="49"/>
        <v/>
      </c>
      <c r="DI16" s="7" t="str">
        <f t="shared" si="50"/>
        <v/>
      </c>
      <c r="DJ16" s="7" t="str">
        <f t="shared" si="51"/>
        <v/>
      </c>
      <c r="DK16" s="7" t="str">
        <f t="shared" si="52"/>
        <v/>
      </c>
      <c r="DL16" s="7" t="str">
        <f t="shared" si="53"/>
        <v/>
      </c>
      <c r="DM16" s="7" t="str">
        <f t="shared" si="54"/>
        <v/>
      </c>
      <c r="DN16" s="7" t="str">
        <f t="shared" si="55"/>
        <v/>
      </c>
      <c r="DO16" s="7" t="str">
        <f t="shared" si="56"/>
        <v/>
      </c>
      <c r="DP16" s="7" t="str">
        <f t="shared" si="57"/>
        <v/>
      </c>
      <c r="DQ16" s="7" t="str">
        <f t="shared" si="58"/>
        <v/>
      </c>
      <c r="DR16" s="7" t="str">
        <f t="shared" si="59"/>
        <v/>
      </c>
      <c r="DS16" s="7" t="str">
        <f t="shared" si="60"/>
        <v/>
      </c>
      <c r="DT16" s="7" t="str">
        <f t="shared" si="61"/>
        <v/>
      </c>
      <c r="DU16" s="7" t="str">
        <f t="shared" ref="DU16:DU79" si="166">IF(ISNUMBER(MATCH($C16,$CG$15:$CG$314,0)),MATCH($C16,$CG$15:$CG$314,0),(((IF(ISNUMBER(MATCH($C16,$CF$15:$CF$314,0)),MATCH($C16,$CF$15:$CF$314,0),"")))))</f>
        <v/>
      </c>
      <c r="DV16" s="7" t="str">
        <f t="shared" ref="DV16:DV79" si="167">IF(ISNUMBER(MATCH($C16,$CJ$15:$CJ$314,0)),MATCH($C16,$CJ$15:$CJ$314,0),(((IF(ISNUMBER(MATCH($C16,$CI$15:$CI$314,0)),MATCH($C16,$CI$15:$CI$314,0),"")))))</f>
        <v/>
      </c>
      <c r="DW16" s="7" t="str">
        <f t="shared" ref="DW16:DW79" si="168">IF(ISNUMBER(MATCH($C16,$CM$15:$CM$314,0)),MATCH($C16,$CM$15:$CM$314,0),(((IF(ISNUMBER(MATCH($C16,$CL$15:$CL$314,0)),MATCH($C16,$CL$15:$CL$314,0),"")))))</f>
        <v/>
      </c>
      <c r="DX16" s="7" t="str">
        <f t="shared" ref="DX16:DX79" si="169">IF(ISNUMBER(MATCH($C16,$CP$15:$CP$314,0)),MATCH($C16,$CP$15:$CP$314,0),(((IF(ISNUMBER(MATCH($C16,$CO$15:$CO$314,0)),MATCH($C16,$CO$15:$CO$314,0),"")))))</f>
        <v/>
      </c>
      <c r="DY16" s="7"/>
      <c r="DZ16" s="7"/>
      <c r="EA16" s="7"/>
      <c r="EB16" s="7"/>
      <c r="EC16" s="64" t="s">
        <v>2</v>
      </c>
      <c r="ED16" s="306" t="str">
        <f t="shared" si="62"/>
        <v>retardation</v>
      </c>
      <c r="EE16" s="306" t="str">
        <f t="shared" si="63"/>
        <v>-</v>
      </c>
      <c r="EF16" s="306" t="str">
        <f t="shared" si="64"/>
        <v>-</v>
      </c>
      <c r="EG16" s="306" t="str">
        <f t="shared" si="65"/>
        <v>-</v>
      </c>
      <c r="EH16" s="306" t="str">
        <f t="shared" si="66"/>
        <v>-</v>
      </c>
      <c r="EI16" s="306" t="str">
        <f t="shared" si="67"/>
        <v>-</v>
      </c>
      <c r="EJ16" s="306" t="str">
        <f t="shared" si="68"/>
        <v>-</v>
      </c>
      <c r="EK16" s="306" t="str">
        <f t="shared" si="69"/>
        <v>-</v>
      </c>
      <c r="EL16" s="306" t="str">
        <f t="shared" si="70"/>
        <v>-</v>
      </c>
      <c r="EM16" s="306" t="str">
        <f t="shared" si="71"/>
        <v>-</v>
      </c>
      <c r="EN16" s="306" t="str">
        <f t="shared" si="72"/>
        <v>-</v>
      </c>
      <c r="EO16" s="306" t="str">
        <f t="shared" si="73"/>
        <v>-</v>
      </c>
      <c r="EP16" s="306" t="str">
        <f t="shared" si="74"/>
        <v>-</v>
      </c>
      <c r="EQ16" s="306" t="str">
        <f t="shared" si="75"/>
        <v>-</v>
      </c>
      <c r="ER16" s="306" t="str">
        <f t="shared" si="76"/>
        <v>-</v>
      </c>
      <c r="ES16" s="306" t="str">
        <f t="shared" si="77"/>
        <v>-</v>
      </c>
      <c r="ET16" s="306" t="str">
        <f t="shared" si="78"/>
        <v>-</v>
      </c>
      <c r="EU16" s="306" t="str">
        <f t="shared" si="79"/>
        <v>-</v>
      </c>
      <c r="EV16" s="306" t="str">
        <f t="shared" si="80"/>
        <v>-</v>
      </c>
      <c r="EW16" s="306" t="str">
        <f t="shared" si="81"/>
        <v>-</v>
      </c>
      <c r="EX16" s="306" t="str">
        <f t="shared" si="82"/>
        <v>-</v>
      </c>
      <c r="EY16" s="306" t="str">
        <f t="shared" si="83"/>
        <v>-</v>
      </c>
      <c r="EZ16" s="306" t="str">
        <f t="shared" si="84"/>
        <v>-</v>
      </c>
      <c r="FA16" s="306" t="str">
        <f t="shared" si="85"/>
        <v>-</v>
      </c>
      <c r="FB16" s="306" t="str">
        <f t="shared" si="86"/>
        <v>-</v>
      </c>
      <c r="FC16" s="306" t="str">
        <f t="shared" si="87"/>
        <v>-</v>
      </c>
      <c r="FD16" s="306" t="str">
        <f t="shared" ref="FD16:FD79" si="170">IF(ISTEXT(INDEX($CF$15:$CH$314,DU16,1)),INDEX($CF$15:$CH$314,DU16,1),IF(ISNUMBER(DU16),INDEX($CF$15:$CH$314,DU16,2),"-"))</f>
        <v>-</v>
      </c>
      <c r="FE16" s="306" t="str">
        <f t="shared" ref="FE16:FE79" si="171">IF(ISTEXT(INDEX($CI$15:$CK$314,DV16,1)),INDEX($CI$15:$CK$314,DV16,1),IF(ISNUMBER(DV16),INDEX($CI$15:$CK$314,DV16,2),"-"))</f>
        <v>-</v>
      </c>
      <c r="FF16" s="306" t="str">
        <f t="shared" ref="FF16:FF79" si="172">IF(ISTEXT(INDEX($CL$15:$CN$314,DW16,1)),INDEX($CL$15:$CN$314,DW16,1),IF(ISNUMBER(DW16),INDEX($CL$15:$CN$314,DW16,2),"-"))</f>
        <v>-</v>
      </c>
      <c r="FG16" s="306" t="str">
        <f t="shared" ref="FG16:FG79" si="173">IF(ISTEXT(INDEX($CO$15:$CQ$314,DX16,1)),INDEX($CO$15:$CQ$314,DX16,1),IF(ISNUMBER(DX16),INDEX($CO$15:$CQ$314,DX16,2),"-"))</f>
        <v>-</v>
      </c>
      <c r="FH16" s="306"/>
      <c r="FI16" s="306"/>
      <c r="FJ16" s="306"/>
      <c r="FK16" s="306"/>
      <c r="FL16" s="306"/>
      <c r="FM16" s="422" t="s">
        <v>2</v>
      </c>
      <c r="FN16" s="65" t="str">
        <f t="shared" si="88"/>
        <v>1,1,5,5</v>
      </c>
      <c r="FO16" s="65" t="str">
        <f t="shared" si="89"/>
        <v>-</v>
      </c>
      <c r="FP16" s="65" t="str">
        <f t="shared" si="90"/>
        <v>-</v>
      </c>
      <c r="FQ16" s="65" t="str">
        <f t="shared" si="91"/>
        <v>-</v>
      </c>
      <c r="FR16" s="65" t="str">
        <f t="shared" si="92"/>
        <v>-</v>
      </c>
      <c r="FS16" s="65" t="str">
        <f t="shared" si="93"/>
        <v>-</v>
      </c>
      <c r="FT16" s="65" t="str">
        <f t="shared" si="94"/>
        <v>-</v>
      </c>
      <c r="FU16" s="65" t="str">
        <f t="shared" si="95"/>
        <v>-</v>
      </c>
      <c r="FV16" s="65" t="str">
        <f t="shared" si="96"/>
        <v>-</v>
      </c>
      <c r="FW16" s="65" t="str">
        <f t="shared" si="97"/>
        <v>-</v>
      </c>
      <c r="FX16" s="65" t="str">
        <f t="shared" si="98"/>
        <v>-</v>
      </c>
      <c r="FY16" s="65" t="str">
        <f t="shared" si="99"/>
        <v>-</v>
      </c>
      <c r="FZ16" s="65" t="str">
        <f t="shared" si="100"/>
        <v>-</v>
      </c>
      <c r="GA16" s="65" t="str">
        <f t="shared" si="101"/>
        <v>-</v>
      </c>
      <c r="GB16" s="65" t="str">
        <f t="shared" si="102"/>
        <v>-</v>
      </c>
      <c r="GC16" s="65" t="str">
        <f t="shared" si="103"/>
        <v>-</v>
      </c>
      <c r="GD16" s="65" t="str">
        <f t="shared" si="104"/>
        <v>-</v>
      </c>
      <c r="GE16" s="65" t="str">
        <f t="shared" si="105"/>
        <v>-</v>
      </c>
      <c r="GF16" s="65" t="str">
        <f t="shared" si="106"/>
        <v>-</v>
      </c>
      <c r="GG16" s="65" t="str">
        <f t="shared" si="107"/>
        <v>-</v>
      </c>
      <c r="GH16" s="65" t="str">
        <f t="shared" si="108"/>
        <v>-</v>
      </c>
      <c r="GI16" s="65" t="str">
        <f t="shared" si="109"/>
        <v>-</v>
      </c>
      <c r="GJ16" s="65" t="str">
        <f t="shared" si="110"/>
        <v>-</v>
      </c>
      <c r="GK16" s="65" t="str">
        <f t="shared" si="111"/>
        <v>-</v>
      </c>
      <c r="GL16" s="65" t="str">
        <f t="shared" si="112"/>
        <v>-</v>
      </c>
      <c r="GM16" s="65" t="str">
        <f t="shared" si="113"/>
        <v>-</v>
      </c>
      <c r="GN16" s="65" t="str">
        <f t="shared" ref="GN16:GN79" si="174">IF(ISNUMBER(DU16),INDEX($CG$15:$CH$314,DU16,2),"-")</f>
        <v>-</v>
      </c>
      <c r="GO16" s="65" t="str">
        <f t="shared" ref="GO16:GO79" si="175">IF(ISNUMBER(DV16),INDEX($CJ$15:$CK$314,DV16,2),"-")</f>
        <v>-</v>
      </c>
      <c r="GP16" s="65" t="str">
        <f t="shared" ref="GP16:GP79" si="176">IF(ISNUMBER(DW16),INDEX($CM$15:$CN$314,DW16,2),"-")</f>
        <v>-</v>
      </c>
      <c r="GQ16" s="65" t="str">
        <f t="shared" ref="GQ16:GQ79" si="177">IF(ISNUMBER(DX16),INDEX($CP$15:$CQ$314,DX16,2),"-")</f>
        <v>-</v>
      </c>
      <c r="GR16" s="65"/>
      <c r="GS16" s="65"/>
      <c r="GT16" s="65"/>
      <c r="GU16" s="96" t="s">
        <v>2</v>
      </c>
      <c r="GV16" s="70"/>
      <c r="GW16" s="7">
        <f>IF(ISNUMBER(INDEX($CU$15:$EC$314,$B16,HG$5)),MAX(GW$14:GW15)+1,0)</f>
        <v>0</v>
      </c>
      <c r="GX16" s="7">
        <f t="shared" si="114"/>
        <v>2</v>
      </c>
      <c r="GY16" s="7">
        <f t="shared" si="115"/>
        <v>14</v>
      </c>
      <c r="GZ16" s="289">
        <f t="shared" si="116"/>
        <v>0</v>
      </c>
      <c r="HA16" s="289">
        <f t="shared" si="117"/>
        <v>2</v>
      </c>
      <c r="HB16" s="289">
        <f t="shared" si="118"/>
        <v>288</v>
      </c>
      <c r="HC16" s="84" t="str">
        <f t="shared" si="119"/>
        <v>...t3</v>
      </c>
      <c r="HD16" s="335">
        <f t="shared" si="120"/>
        <v>288</v>
      </c>
      <c r="HE16" s="313" t="str">
        <f t="shared" si="121"/>
        <v>nstp</v>
      </c>
      <c r="HF16" s="28" t="str">
        <f t="shared" si="122"/>
        <v/>
      </c>
      <c r="HG16" s="277" t="str">
        <f t="shared" ref="HG16:HG79" si="178">IF(IF(ISNUMBER(MATCH(INDEX($IE16:$IQ16,1,HG$14),$HE$15:$HE$313,0)),1,"")=1,INDEX($IE16:$IQ16,1,HG$14),"")</f>
        <v>mt_Tunit</v>
      </c>
      <c r="HH16" s="363" t="str">
        <f t="shared" si="123"/>
        <v>m</v>
      </c>
      <c r="HI16" s="80"/>
      <c r="HJ16" s="277" t="str">
        <f t="shared" ref="HJ16:HJ79" si="179">IF(IF(ISNUMBER(MATCH(INDEX($IE16:$IQ16,1,HJ$14),$HE$15:$HE$313,0)),1,"")=1,INDEX($IE16:$IQ16,1,HJ$14),"")</f>
        <v>mt_Lunit</v>
      </c>
      <c r="HK16" s="363" t="str">
        <f t="shared" si="124"/>
        <v>/s</v>
      </c>
      <c r="HL16" s="80"/>
      <c r="HM16" s="277" t="str">
        <f t="shared" ref="HM16:HM79" si="180">IF(IF(ISNUMBER(MATCH(INDEX($IE16:$IQ16,1,HM$14),$HE$15:$HE$313,0)),1,"")=1,INDEX($IE16:$IQ16,1,HM$14),"")</f>
        <v/>
      </c>
      <c r="HN16" s="363" t="str">
        <f t="shared" si="125"/>
        <v/>
      </c>
      <c r="HO16" s="80"/>
      <c r="HP16" s="277" t="str">
        <f t="shared" ref="HP16:HP79" si="181">IF(IF(ISNUMBER(MATCH(INDEX($IE16:$IQ16,1,HP$14),$HE$15:$HE$313,0)),1,"")=1,INDEX($IE16:$IQ16,1,HP$14),"")</f>
        <v>ss11</v>
      </c>
      <c r="HQ16" s="359">
        <f t="shared" si="126"/>
        <v>9.9999999999999995E-8</v>
      </c>
      <c r="HR16" s="80"/>
      <c r="HS16" s="277" t="str">
        <f t="shared" ref="HS16:HS79" si="182">IF(IF(ISNUMBER(MATCH(INDEX($IE16:$IQ16,1,HS$14),$HE$15:$HE$313,0)),1,"")=1,INDEX($IE16:$IQ16,1,HS$14),"")</f>
        <v/>
      </c>
      <c r="HT16" s="363" t="str">
        <f t="shared" si="127"/>
        <v/>
      </c>
      <c r="HU16" s="28"/>
      <c r="HV16" s="336" t="str">
        <f t="shared" si="128"/>
        <v/>
      </c>
      <c r="HW16" s="338" t="str">
        <f t="shared" si="129"/>
        <v/>
      </c>
      <c r="HX16" s="337" t="str">
        <f t="shared" si="130"/>
        <v/>
      </c>
      <c r="HY16" s="277" t="str">
        <f t="shared" ref="HY16:HY47" si="183">IF(OR(HH16="-",HH16=""),"",INDEX($HC$15:$HC$313,MATCH(HG16,$HE$15:$HE$313,0),1))</f>
        <v>Time_</v>
      </c>
      <c r="HZ16" s="277" t="e">
        <f>IF(OR(#REF!="-",#REF!=""),"",INDEX($HC$15:$HC$313,MATCH(#REF!,$HE$15:$HE$313,0),1))</f>
        <v>#REF!</v>
      </c>
      <c r="IA16" s="277" t="str">
        <f t="shared" ref="IA16:IA35" si="184">IF(OR(HN16="-",HN16=""),"",INDEX($HC$15:$HC$313,MATCH(HM16,$HE$15:$HE$313,0),1))</f>
        <v/>
      </c>
      <c r="IB16" s="277" t="str">
        <f t="shared" ref="IB16:IB35" si="185">IF(OR(HQ16="-",HQ16=""),"",INDEX($HC$15:$HC$313,MATCH(HP16,$HE$15:$HE$313,0),1))</f>
        <v>sto</v>
      </c>
      <c r="IC16" s="277" t="str">
        <f t="shared" si="131"/>
        <v/>
      </c>
      <c r="ID16" s="70"/>
      <c r="IE16" s="285" t="s">
        <v>744</v>
      </c>
      <c r="IF16" s="285" t="s">
        <v>743</v>
      </c>
      <c r="IG16" s="285" t="s">
        <v>15</v>
      </c>
      <c r="IH16" s="285" t="s">
        <v>459</v>
      </c>
      <c r="II16" s="285" t="s">
        <v>773</v>
      </c>
      <c r="IJ16" s="285"/>
      <c r="IK16" s="285"/>
      <c r="IL16" s="292"/>
      <c r="IM16" s="292"/>
      <c r="IN16" s="292"/>
      <c r="IO16" s="292"/>
      <c r="IP16" s="292"/>
      <c r="IQ16" s="74"/>
      <c r="IR16" s="291">
        <f>IF(IE16&lt;&gt;"",MAX(IR$14:IR15)+1,0)</f>
        <v>2</v>
      </c>
      <c r="IS16" s="291">
        <f>IF(IF16&lt;&gt;"",MAX(IS$14:IS15)+1,0)</f>
        <v>2</v>
      </c>
      <c r="IT16" s="291">
        <f>IF(IG16&lt;&gt;"",MAX(IT$14:IT15)+1,0)</f>
        <v>2</v>
      </c>
      <c r="IU16" s="291">
        <f>IF(IH16&lt;&gt;"",MAX(IU$14:IU15)+1,0)</f>
        <v>2</v>
      </c>
      <c r="IV16" s="291">
        <f>IF(II16&lt;&gt;"",MAX(IV$14:IV15)+1,0)</f>
        <v>2</v>
      </c>
      <c r="IW16" s="291">
        <f>IF(IJ16&lt;&gt;"",MAX(IW$14:IW15)+1,0)</f>
        <v>0</v>
      </c>
      <c r="IX16" s="291">
        <f>IF(IK16&lt;&gt;"",MAX(IX$14:IX15)+1,0)</f>
        <v>0</v>
      </c>
      <c r="IY16" s="291">
        <f>IF(IL16&lt;&gt;"",MAX(IY$14:IY15)+1,0)</f>
        <v>0</v>
      </c>
      <c r="IZ16" s="291">
        <f>IF(IM16&lt;&gt;"",MAX(IZ$14:IZ15)+1,0)</f>
        <v>0</v>
      </c>
      <c r="JA16" s="291">
        <f>IF(IN16&lt;&gt;"",MAX(JA$14:JA15)+1,0)</f>
        <v>0</v>
      </c>
      <c r="JB16" s="291">
        <f>IF(IO16&lt;&gt;"",MAX(JB$14:JB15)+1,0)</f>
        <v>0</v>
      </c>
      <c r="JC16" s="291">
        <f>IF(IP16&lt;&gt;"",MAX(JC$14:JC15)+1,0)</f>
        <v>0</v>
      </c>
      <c r="JD16" s="74">
        <f t="shared" ref="JD16:JD79" si="186">IF(B16&gt;$JD$12,"",_xlfn.IFS(B16&lt;=IR$12,$IR$13,B16&lt;=IS$12,$IS$13,B16&lt;=IT$12,$IT$13,B16&lt;=IU$12,$IU$13,B16&lt;=IV$12,$IV$13,B16&lt;=IW$12,$IW$13,B16&lt;=IX$12,$IX$13,B16&lt;=IY$12,$IY$13,B16&lt;=IZ$12,$IZ$13,B16&lt;=JA$12,$JA$13,B16&lt;=JB$12,$JB$13,B16&lt;=JC$12,$JC$13))</f>
        <v>1</v>
      </c>
      <c r="JE16" s="74">
        <f t="shared" ref="JE16:JE79" si="187">IF(JD16="","",IF(JD15=JD16,0,1))</f>
        <v>0</v>
      </c>
      <c r="JF16" s="74">
        <f t="shared" ref="JF16:JF79" si="188">IF(JD16="","",IF(JE16=1,1,JF15+1))</f>
        <v>2</v>
      </c>
      <c r="JG16" s="74" t="str">
        <f t="shared" ref="JG16:JG79" si="189">IF(ISNUMBER(JD16),INDEX($IE$15:$IP$67,JF16,JD16),"")</f>
        <v>mt_Tunit</v>
      </c>
      <c r="JH16" s="390">
        <f t="shared" ref="JH16:JH79" si="190">IF(HE16="","",MATCH(HE16,$JG$15:$JG$313,0))</f>
        <v>37</v>
      </c>
      <c r="JI16" s="389">
        <f>IF(ISNUMBER(MATCH(HE16,$JG$15:$JG$313,0)),0,MAX(JI$14:JI15)+1)</f>
        <v>0</v>
      </c>
      <c r="JJ16" s="389" t="str">
        <f t="shared" ref="JJ16:JJ79" si="191">IF(B16&lt;=$JJ$14,B16,"")</f>
        <v/>
      </c>
      <c r="JK16" s="376">
        <f t="shared" si="132"/>
        <v>2</v>
      </c>
      <c r="JL16" s="329"/>
      <c r="JM16" s="327" t="str">
        <f t="shared" si="133"/>
        <v>38_p2</v>
      </c>
      <c r="JN16" s="391" t="s">
        <v>688</v>
      </c>
      <c r="JO16" s="70"/>
      <c r="JP16" s="228"/>
      <c r="JQ16" s="228"/>
      <c r="JR16" s="228"/>
      <c r="JS16" s="19"/>
      <c r="JT16" s="161">
        <v>0</v>
      </c>
      <c r="JU16" s="161">
        <f>JT17</f>
        <v>0</v>
      </c>
      <c r="JV16" s="162">
        <v>1</v>
      </c>
      <c r="JW16" s="162">
        <v>1</v>
      </c>
      <c r="JX16" s="163" t="s">
        <v>185</v>
      </c>
      <c r="JY16" s="171"/>
      <c r="JZ16" s="161">
        <v>0</v>
      </c>
      <c r="KA16" s="161">
        <f>JZ17</f>
        <v>0</v>
      </c>
      <c r="KB16" s="162">
        <v>1</v>
      </c>
      <c r="KC16" s="162">
        <v>1</v>
      </c>
      <c r="KD16" s="163" t="s">
        <v>185</v>
      </c>
      <c r="KE16" s="100"/>
      <c r="KF16" s="188">
        <v>9.2383200000000013E-3</v>
      </c>
      <c r="KG16" s="127">
        <v>840.8</v>
      </c>
      <c r="KH16" s="128">
        <v>839.53613382362778</v>
      </c>
      <c r="KI16" s="118">
        <v>0.4401349127293</v>
      </c>
      <c r="KJ16" s="131">
        <v>838.81479999999999</v>
      </c>
      <c r="KK16" s="147">
        <v>11</v>
      </c>
      <c r="KL16" s="176">
        <v>0.4401349127293</v>
      </c>
      <c r="KM16" s="137">
        <v>834.70169999999996</v>
      </c>
      <c r="KN16" s="182">
        <v>9.2399999999999999E-3</v>
      </c>
      <c r="KO16" s="141">
        <v>839.1</v>
      </c>
      <c r="KP16" s="99">
        <v>11</v>
      </c>
      <c r="KQ16" s="108">
        <v>0.4401349127293</v>
      </c>
      <c r="KR16" s="148">
        <v>834.70169999999996</v>
      </c>
      <c r="KS16" s="144">
        <f t="shared" si="10"/>
        <v>9.2399999999999999E-3</v>
      </c>
      <c r="KT16" s="125"/>
      <c r="KU16" s="144">
        <v>9.2383200000000013E-3</v>
      </c>
      <c r="KV16" s="159">
        <f t="shared" si="4"/>
        <v>9.2399999999999999E-3</v>
      </c>
      <c r="KW16" s="159">
        <f t="shared" si="5"/>
        <v>0.22176000000000001</v>
      </c>
      <c r="KX16" s="159">
        <f t="shared" si="6"/>
        <v>13.3056</v>
      </c>
      <c r="KY16" s="159">
        <f t="shared" si="11"/>
        <v>13.3056</v>
      </c>
      <c r="KZ16" s="100"/>
      <c r="LA16" s="70"/>
      <c r="LB16" s="291" t="str">
        <f t="shared" si="134"/>
        <v>mt_Tunit</v>
      </c>
      <c r="LC16" s="291" t="str">
        <f t="shared" si="135"/>
        <v>mt_Tunit</v>
      </c>
      <c r="LD16" s="291" t="str">
        <f t="shared" si="136"/>
        <v>mt_Tunit</v>
      </c>
      <c r="LE16" s="291" t="str">
        <f t="shared" si="137"/>
        <v>mt_Tunit</v>
      </c>
      <c r="LF16" s="291" t="str">
        <f t="shared" si="138"/>
        <v/>
      </c>
      <c r="LG16" s="291" t="str">
        <f t="shared" si="139"/>
        <v>mt_Tunit</v>
      </c>
      <c r="LH16" s="291" t="str">
        <f t="shared" si="140"/>
        <v>mt_Tunit</v>
      </c>
      <c r="LI16" s="291" t="str">
        <f t="shared" si="141"/>
        <v>mt_Tunit</v>
      </c>
      <c r="LJ16" s="291" t="str">
        <f t="shared" si="142"/>
        <v/>
      </c>
      <c r="LK16" s="291" t="str">
        <f t="shared" si="143"/>
        <v>mt_Tunit</v>
      </c>
      <c r="LL16" s="291" t="str">
        <f t="shared" si="144"/>
        <v>mt_Tunit</v>
      </c>
      <c r="LM16" s="291" t="str">
        <f t="shared" si="145"/>
        <v>mt_Tunit</v>
      </c>
      <c r="LN16" s="291" t="str">
        <f t="shared" si="146"/>
        <v>mt_Tunit</v>
      </c>
      <c r="LO16" s="291" t="str">
        <f t="shared" si="147"/>
        <v>mt_Tunit</v>
      </c>
      <c r="LP16" s="291" t="str">
        <f t="shared" si="148"/>
        <v>mt_Tunit</v>
      </c>
      <c r="LQ16" s="291" t="str">
        <f t="shared" si="149"/>
        <v>mt_Tunit</v>
      </c>
      <c r="LR16" s="291" t="str">
        <f t="shared" si="150"/>
        <v>mt_Tunit</v>
      </c>
      <c r="LS16" s="291" t="str">
        <f t="shared" si="151"/>
        <v>mt_Tunit</v>
      </c>
      <c r="LT16" s="291" t="str">
        <f t="shared" si="152"/>
        <v>mt_Tunit</v>
      </c>
      <c r="LU16" s="291" t="str">
        <f t="shared" si="153"/>
        <v>mt_Tunit</v>
      </c>
      <c r="LV16" s="291" t="str">
        <f t="shared" si="154"/>
        <v>mt_Tunit</v>
      </c>
      <c r="LW16" s="291" t="str">
        <f t="shared" si="155"/>
        <v>mt_Tunit</v>
      </c>
      <c r="LX16" s="291" t="str">
        <f t="shared" si="156"/>
        <v>mt_Tunit</v>
      </c>
      <c r="LY16" s="291" t="str">
        <f t="shared" si="157"/>
        <v>mt_Tunit</v>
      </c>
      <c r="LZ16" s="291" t="str">
        <f t="shared" si="158"/>
        <v/>
      </c>
      <c r="MA16" s="291" t="str">
        <f t="shared" si="159"/>
        <v/>
      </c>
      <c r="MB16" s="291" t="str">
        <f t="shared" si="160"/>
        <v/>
      </c>
      <c r="MC16" s="291" t="str">
        <f t="shared" si="161"/>
        <v/>
      </c>
      <c r="MD16" s="291" t="str">
        <f t="shared" si="162"/>
        <v>mt_Tunit</v>
      </c>
      <c r="ME16" s="291" t="str">
        <f t="shared" si="163"/>
        <v/>
      </c>
      <c r="MF16" s="291" t="str">
        <f t="shared" si="164"/>
        <v/>
      </c>
      <c r="MG16" s="74">
        <f t="shared" si="165"/>
        <v>22</v>
      </c>
      <c r="MH16" s="70"/>
      <c r="MI16" s="70"/>
      <c r="MJ16" s="70"/>
      <c r="MK16" s="70"/>
      <c r="ML16" s="70"/>
      <c r="MM16" s="70"/>
      <c r="MN16" s="70"/>
      <c r="MO16" s="70"/>
      <c r="MP16" s="70"/>
      <c r="MQ16" s="70"/>
      <c r="MR16" s="70"/>
      <c r="MS16" s="70"/>
      <c r="MT16" s="70"/>
      <c r="MU16" s="70"/>
    </row>
    <row r="17" spans="1:359" s="3" customFormat="1" ht="6" customHeight="1" x14ac:dyDescent="0.15">
      <c r="A17" s="335"/>
      <c r="B17" s="303">
        <f t="shared" ref="B17:B80" si="192">IF(C17="","",ROW()-$A$14)</f>
        <v>3</v>
      </c>
      <c r="C17" s="84" t="s">
        <v>30</v>
      </c>
      <c r="D17" s="302" t="s">
        <v>80</v>
      </c>
      <c r="E17" s="70"/>
      <c r="F17" s="258"/>
      <c r="G17" s="259" t="s">
        <v>24</v>
      </c>
      <c r="H17" s="260" t="s">
        <v>98</v>
      </c>
      <c r="I17" s="258"/>
      <c r="J17" s="259" t="s">
        <v>1</v>
      </c>
      <c r="K17" s="260">
        <v>2</v>
      </c>
      <c r="L17" s="258"/>
      <c r="M17" s="259" t="s">
        <v>26</v>
      </c>
      <c r="N17" s="260">
        <v>1</v>
      </c>
      <c r="O17" s="258"/>
      <c r="P17" s="259" t="s">
        <v>40</v>
      </c>
      <c r="Q17" s="260">
        <f>Q14</f>
        <v>0</v>
      </c>
      <c r="R17" s="258"/>
      <c r="S17" s="259" t="s">
        <v>27</v>
      </c>
      <c r="T17" s="260">
        <v>31</v>
      </c>
      <c r="U17" s="258"/>
      <c r="V17" s="259" t="s">
        <v>1</v>
      </c>
      <c r="W17" s="260">
        <v>3</v>
      </c>
      <c r="X17" s="258"/>
      <c r="Y17" s="259" t="s">
        <v>138</v>
      </c>
      <c r="Z17" s="260">
        <f>180+60*58</f>
        <v>3660</v>
      </c>
      <c r="AA17" s="258"/>
      <c r="AB17" s="259" t="s">
        <v>27</v>
      </c>
      <c r="AC17" s="260">
        <v>31</v>
      </c>
      <c r="AD17" s="258"/>
      <c r="AE17" s="259" t="s">
        <v>27</v>
      </c>
      <c r="AF17" s="260">
        <v>21</v>
      </c>
      <c r="AG17" s="258"/>
      <c r="AH17" s="259" t="s">
        <v>27</v>
      </c>
      <c r="AI17" s="260">
        <v>50</v>
      </c>
      <c r="AJ17" s="258"/>
      <c r="AK17" s="259" t="s">
        <v>27</v>
      </c>
      <c r="AL17" s="260">
        <v>14</v>
      </c>
      <c r="AM17" s="258"/>
      <c r="AN17" s="259" t="s">
        <v>27</v>
      </c>
      <c r="AO17" s="260">
        <v>28</v>
      </c>
      <c r="AP17" s="281"/>
      <c r="AQ17" s="353" t="s">
        <v>28</v>
      </c>
      <c r="AR17" s="348">
        <v>15</v>
      </c>
      <c r="AS17" s="281"/>
      <c r="AT17" s="353" t="s">
        <v>27</v>
      </c>
      <c r="AU17" s="348">
        <v>15</v>
      </c>
      <c r="AV17" s="258"/>
      <c r="AW17" s="259" t="s">
        <v>1</v>
      </c>
      <c r="AX17" s="260">
        <v>1</v>
      </c>
      <c r="AY17" s="258"/>
      <c r="AZ17" s="259" t="s">
        <v>1</v>
      </c>
      <c r="BA17" s="260">
        <v>4</v>
      </c>
      <c r="BB17" s="258"/>
      <c r="BC17" s="259" t="s">
        <v>1</v>
      </c>
      <c r="BD17" s="260">
        <v>3</v>
      </c>
      <c r="BE17" s="258"/>
      <c r="BF17" s="259" t="s">
        <v>1</v>
      </c>
      <c r="BG17" s="260">
        <v>1</v>
      </c>
      <c r="BH17" s="258"/>
      <c r="BI17" s="259" t="s">
        <v>1</v>
      </c>
      <c r="BJ17" s="260">
        <v>1</v>
      </c>
      <c r="BK17" s="258"/>
      <c r="BL17" s="259" t="s">
        <v>885</v>
      </c>
      <c r="BM17" s="260" t="s">
        <v>887</v>
      </c>
      <c r="BN17" s="258"/>
      <c r="BO17" s="259" t="s">
        <v>28</v>
      </c>
      <c r="BP17" s="260">
        <v>80</v>
      </c>
      <c r="BQ17" s="258"/>
      <c r="BR17" s="259" t="s">
        <v>1</v>
      </c>
      <c r="BS17" s="260">
        <v>3</v>
      </c>
      <c r="BT17" s="258"/>
      <c r="BU17" s="259" t="s">
        <v>928</v>
      </c>
      <c r="BV17" s="260" t="s">
        <v>835</v>
      </c>
      <c r="BW17" s="258"/>
      <c r="BX17" s="259" t="s">
        <v>28</v>
      </c>
      <c r="BY17" s="260">
        <v>15</v>
      </c>
      <c r="BZ17" s="258"/>
      <c r="CA17" s="259"/>
      <c r="CB17" s="260"/>
      <c r="CC17" s="258"/>
      <c r="CD17" s="259"/>
      <c r="CE17" s="260"/>
      <c r="CF17" s="410"/>
      <c r="CG17" s="411"/>
      <c r="CH17" s="412"/>
      <c r="CI17" s="410"/>
      <c r="CJ17" s="411" t="s">
        <v>28</v>
      </c>
      <c r="CK17" s="412">
        <v>1</v>
      </c>
      <c r="CL17" s="258"/>
      <c r="CM17" s="259" t="s">
        <v>27</v>
      </c>
      <c r="CN17" s="260">
        <v>100</v>
      </c>
      <c r="CO17" s="258"/>
      <c r="CP17" s="259" t="s">
        <v>28</v>
      </c>
      <c r="CQ17" s="260">
        <v>1</v>
      </c>
      <c r="CR17" s="373" t="s">
        <v>2</v>
      </c>
      <c r="CS17" s="228" t="str">
        <f>HJ6</f>
        <v>nlay</v>
      </c>
      <c r="CT17" s="229">
        <f>IF(ISNUMBER(HA17),IF(ISNUMBER(MATCH(HE17,$CS$15:$CS$313,0)),0,MAX(CT$14:CT16)+1),"")</f>
        <v>3</v>
      </c>
      <c r="CU17" s="7">
        <f t="shared" si="36"/>
        <v>18</v>
      </c>
      <c r="CV17" s="7">
        <f t="shared" si="37"/>
        <v>16</v>
      </c>
      <c r="CW17" s="7">
        <f t="shared" si="38"/>
        <v>10</v>
      </c>
      <c r="CX17" s="7">
        <f t="shared" si="39"/>
        <v>11</v>
      </c>
      <c r="CY17" s="7">
        <f t="shared" si="40"/>
        <v>7</v>
      </c>
      <c r="CZ17" s="7">
        <f t="shared" si="41"/>
        <v>7</v>
      </c>
      <c r="DA17" s="7">
        <f t="shared" si="42"/>
        <v>17</v>
      </c>
      <c r="DB17" s="7">
        <f t="shared" si="43"/>
        <v>8</v>
      </c>
      <c r="DC17" s="7">
        <f t="shared" si="44"/>
        <v>9</v>
      </c>
      <c r="DD17" s="7">
        <f t="shared" si="45"/>
        <v>8</v>
      </c>
      <c r="DE17" s="7">
        <f t="shared" si="46"/>
        <v>7</v>
      </c>
      <c r="DF17" s="7">
        <f t="shared" si="47"/>
        <v>16</v>
      </c>
      <c r="DG17" s="7" t="str">
        <f t="shared" si="48"/>
        <v/>
      </c>
      <c r="DH17" s="7" t="str">
        <f t="shared" si="49"/>
        <v/>
      </c>
      <c r="DI17" s="7" t="str">
        <f t="shared" si="50"/>
        <v/>
      </c>
      <c r="DJ17" s="7" t="str">
        <f t="shared" si="51"/>
        <v/>
      </c>
      <c r="DK17" s="7" t="str">
        <f t="shared" si="52"/>
        <v/>
      </c>
      <c r="DL17" s="7" t="str">
        <f t="shared" si="53"/>
        <v/>
      </c>
      <c r="DM17" s="7" t="str">
        <f t="shared" si="54"/>
        <v/>
      </c>
      <c r="DN17" s="7" t="str">
        <f t="shared" si="55"/>
        <v/>
      </c>
      <c r="DO17" s="7" t="str">
        <f t="shared" si="56"/>
        <v/>
      </c>
      <c r="DP17" s="7" t="str">
        <f t="shared" si="57"/>
        <v/>
      </c>
      <c r="DQ17" s="7" t="str">
        <f t="shared" si="58"/>
        <v/>
      </c>
      <c r="DR17" s="7" t="str">
        <f t="shared" si="59"/>
        <v/>
      </c>
      <c r="DS17" s="7" t="str">
        <f t="shared" si="60"/>
        <v/>
      </c>
      <c r="DT17" s="7" t="str">
        <f t="shared" si="61"/>
        <v/>
      </c>
      <c r="DU17" s="7" t="str">
        <f t="shared" si="166"/>
        <v/>
      </c>
      <c r="DV17" s="7">
        <f t="shared" si="167"/>
        <v>39</v>
      </c>
      <c r="DW17" s="7">
        <f t="shared" si="168"/>
        <v>34</v>
      </c>
      <c r="DX17" s="7">
        <f t="shared" si="169"/>
        <v>39</v>
      </c>
      <c r="DY17" s="7"/>
      <c r="DZ17" s="7"/>
      <c r="EA17" s="7"/>
      <c r="EB17" s="7"/>
      <c r="EC17" s="64" t="s">
        <v>2</v>
      </c>
      <c r="ED17" s="306" t="str">
        <f t="shared" si="62"/>
        <v>prsity</v>
      </c>
      <c r="EE17" s="306" t="str">
        <f t="shared" si="63"/>
        <v>prsity</v>
      </c>
      <c r="EF17" s="306" t="str">
        <f t="shared" si="64"/>
        <v>prsity</v>
      </c>
      <c r="EG17" s="306" t="str">
        <f t="shared" si="65"/>
        <v>prsity</v>
      </c>
      <c r="EH17" s="306" t="str">
        <f t="shared" si="66"/>
        <v>prsity</v>
      </c>
      <c r="EI17" s="306" t="str">
        <f t="shared" si="67"/>
        <v>prsity</v>
      </c>
      <c r="EJ17" s="306" t="str">
        <f t="shared" si="68"/>
        <v>prsity</v>
      </c>
      <c r="EK17" s="306" t="str">
        <f t="shared" si="69"/>
        <v>prsity</v>
      </c>
      <c r="EL17" s="306" t="str">
        <f t="shared" si="70"/>
        <v>prsity</v>
      </c>
      <c r="EM17" s="306" t="str">
        <f t="shared" si="71"/>
        <v>prsity</v>
      </c>
      <c r="EN17" s="306" t="str">
        <f t="shared" si="72"/>
        <v>prsity</v>
      </c>
      <c r="EO17" s="306" t="str">
        <f t="shared" si="73"/>
        <v>prsity</v>
      </c>
      <c r="EP17" s="306" t="str">
        <f t="shared" si="74"/>
        <v>-</v>
      </c>
      <c r="EQ17" s="306" t="str">
        <f t="shared" si="75"/>
        <v>-</v>
      </c>
      <c r="ER17" s="306" t="str">
        <f t="shared" si="76"/>
        <v>-</v>
      </c>
      <c r="ES17" s="306" t="str">
        <f t="shared" si="77"/>
        <v>-</v>
      </c>
      <c r="ET17" s="306" t="str">
        <f t="shared" si="78"/>
        <v>-</v>
      </c>
      <c r="EU17" s="306" t="str">
        <f t="shared" si="79"/>
        <v>-</v>
      </c>
      <c r="EV17" s="306" t="str">
        <f t="shared" si="80"/>
        <v>-</v>
      </c>
      <c r="EW17" s="306" t="str">
        <f t="shared" si="81"/>
        <v>-</v>
      </c>
      <c r="EX17" s="306" t="str">
        <f t="shared" si="82"/>
        <v>-</v>
      </c>
      <c r="EY17" s="306" t="str">
        <f t="shared" si="83"/>
        <v>-</v>
      </c>
      <c r="EZ17" s="306" t="str">
        <f t="shared" si="84"/>
        <v>-</v>
      </c>
      <c r="FA17" s="306" t="str">
        <f t="shared" si="85"/>
        <v>-</v>
      </c>
      <c r="FB17" s="306" t="str">
        <f t="shared" si="86"/>
        <v>-</v>
      </c>
      <c r="FC17" s="306" t="str">
        <f t="shared" si="87"/>
        <v>-</v>
      </c>
      <c r="FD17" s="306" t="str">
        <f t="shared" si="170"/>
        <v>-</v>
      </c>
      <c r="FE17" s="306" t="str">
        <f t="shared" si="171"/>
        <v>prsity</v>
      </c>
      <c r="FF17" s="306" t="str">
        <f t="shared" si="172"/>
        <v>prsity</v>
      </c>
      <c r="FG17" s="306" t="str">
        <f t="shared" si="173"/>
        <v>prsity</v>
      </c>
      <c r="FH17" s="306"/>
      <c r="FI17" s="306"/>
      <c r="FJ17" s="306"/>
      <c r="FK17" s="306"/>
      <c r="FL17" s="306"/>
      <c r="FM17" s="422" t="s">
        <v>2</v>
      </c>
      <c r="FN17" s="65">
        <f t="shared" si="88"/>
        <v>0.25</v>
      </c>
      <c r="FO17" s="65">
        <f t="shared" si="89"/>
        <v>0.37</v>
      </c>
      <c r="FP17" s="65">
        <f t="shared" si="90"/>
        <v>0.3</v>
      </c>
      <c r="FQ17" s="65">
        <f t="shared" si="91"/>
        <v>0.14000000000000001</v>
      </c>
      <c r="FR17" s="65">
        <f t="shared" si="92"/>
        <v>0.3</v>
      </c>
      <c r="FS17" s="65">
        <f t="shared" si="93"/>
        <v>0.3</v>
      </c>
      <c r="FT17" s="65">
        <f t="shared" si="94"/>
        <v>0.3</v>
      </c>
      <c r="FU17" s="65">
        <f t="shared" si="95"/>
        <v>0.35</v>
      </c>
      <c r="FV17" s="65">
        <f t="shared" si="96"/>
        <v>0.2</v>
      </c>
      <c r="FW17" s="65">
        <f t="shared" si="97"/>
        <v>0.35</v>
      </c>
      <c r="FX17" s="65">
        <f t="shared" si="98"/>
        <v>0.3</v>
      </c>
      <c r="FY17" s="65">
        <f t="shared" si="99"/>
        <v>0.3</v>
      </c>
      <c r="FZ17" s="65" t="str">
        <f t="shared" si="100"/>
        <v>-</v>
      </c>
      <c r="GA17" s="65" t="str">
        <f t="shared" si="101"/>
        <v>-</v>
      </c>
      <c r="GB17" s="65" t="str">
        <f t="shared" si="102"/>
        <v>-</v>
      </c>
      <c r="GC17" s="65" t="str">
        <f t="shared" si="103"/>
        <v>-</v>
      </c>
      <c r="GD17" s="65" t="str">
        <f t="shared" si="104"/>
        <v>-</v>
      </c>
      <c r="GE17" s="65" t="str">
        <f t="shared" si="105"/>
        <v>-</v>
      </c>
      <c r="GF17" s="65" t="str">
        <f t="shared" si="106"/>
        <v>-</v>
      </c>
      <c r="GG17" s="65" t="str">
        <f t="shared" si="107"/>
        <v>-</v>
      </c>
      <c r="GH17" s="65" t="str">
        <f t="shared" si="108"/>
        <v>-</v>
      </c>
      <c r="GI17" s="65" t="str">
        <f t="shared" si="109"/>
        <v>-</v>
      </c>
      <c r="GJ17" s="65" t="str">
        <f t="shared" si="110"/>
        <v>-</v>
      </c>
      <c r="GK17" s="65" t="str">
        <f t="shared" si="111"/>
        <v>-</v>
      </c>
      <c r="GL17" s="65" t="str">
        <f t="shared" si="112"/>
        <v>-</v>
      </c>
      <c r="GM17" s="65" t="str">
        <f t="shared" si="113"/>
        <v>-</v>
      </c>
      <c r="GN17" s="65" t="str">
        <f t="shared" si="174"/>
        <v>-</v>
      </c>
      <c r="GO17" s="65" t="str">
        <f t="shared" si="175"/>
        <v>sy</v>
      </c>
      <c r="GP17" s="65" t="str">
        <f t="shared" si="176"/>
        <v>0.25,</v>
      </c>
      <c r="GQ17" s="65" t="str">
        <f t="shared" si="177"/>
        <v>sy</v>
      </c>
      <c r="GR17" s="65"/>
      <c r="GS17" s="65"/>
      <c r="GT17" s="65"/>
      <c r="GU17" s="96" t="s">
        <v>2</v>
      </c>
      <c r="GV17" s="70"/>
      <c r="GW17" s="7">
        <f>IF(ISNUMBER(INDEX($CU$15:$EC$314,$B17,HG$5)),MAX(GW$14:GW16)+1,0)</f>
        <v>0</v>
      </c>
      <c r="GX17" s="7">
        <f t="shared" si="114"/>
        <v>3</v>
      </c>
      <c r="GY17" s="7">
        <f t="shared" si="115"/>
        <v>17</v>
      </c>
      <c r="GZ17" s="289">
        <f t="shared" si="116"/>
        <v>0</v>
      </c>
      <c r="HA17" s="289">
        <f t="shared" si="117"/>
        <v>3</v>
      </c>
      <c r="HB17" s="289">
        <f t="shared" si="118"/>
        <v>300</v>
      </c>
      <c r="HC17" s="84" t="str">
        <f t="shared" si="119"/>
        <v>t6_∆t1</v>
      </c>
      <c r="HD17" s="335">
        <f t="shared" si="120"/>
        <v>300</v>
      </c>
      <c r="HE17" s="313" t="str">
        <f t="shared" si="121"/>
        <v>delta_time</v>
      </c>
      <c r="HF17" s="28" t="str">
        <f t="shared" si="122"/>
        <v/>
      </c>
      <c r="HG17" s="277" t="str">
        <f t="shared" si="178"/>
        <v>nrow</v>
      </c>
      <c r="HH17" s="363">
        <f t="shared" si="123"/>
        <v>65</v>
      </c>
      <c r="HI17" s="80"/>
      <c r="HJ17" s="277" t="str">
        <f t="shared" si="179"/>
        <v>nper</v>
      </c>
      <c r="HK17" s="363">
        <f t="shared" si="124"/>
        <v>1</v>
      </c>
      <c r="HL17" s="80"/>
      <c r="HM17" s="277" t="str">
        <f t="shared" si="180"/>
        <v/>
      </c>
      <c r="HN17" s="363" t="str">
        <f t="shared" si="125"/>
        <v/>
      </c>
      <c r="HO17" s="80"/>
      <c r="HP17" s="277" t="str">
        <f t="shared" si="181"/>
        <v/>
      </c>
      <c r="HQ17" s="359" t="str">
        <f t="shared" si="126"/>
        <v/>
      </c>
      <c r="HR17" s="80"/>
      <c r="HS17" s="277" t="str">
        <f t="shared" si="182"/>
        <v/>
      </c>
      <c r="HT17" s="363" t="str">
        <f t="shared" si="127"/>
        <v/>
      </c>
      <c r="HU17" s="28"/>
      <c r="HV17" s="336" t="str">
        <f t="shared" si="128"/>
        <v/>
      </c>
      <c r="HW17" s="338" t="str">
        <f t="shared" si="129"/>
        <v/>
      </c>
      <c r="HX17" s="337" t="str">
        <f t="shared" si="130"/>
        <v/>
      </c>
      <c r="HY17" s="277" t="str">
        <f t="shared" si="183"/>
        <v>Ya__</v>
      </c>
      <c r="HZ17" s="277" t="str">
        <f t="shared" ref="HZ17:HZ35" si="193">IF(OR(HK17="-",HK17=""),"",INDEX($HC$15:$HC$313,MATCH(HJ17,$HE$15:$HE$313,0),1))</f>
        <v>...t1</v>
      </c>
      <c r="IA17" s="277" t="str">
        <f t="shared" si="184"/>
        <v/>
      </c>
      <c r="IB17" s="277" t="str">
        <f t="shared" si="185"/>
        <v/>
      </c>
      <c r="IC17" s="277" t="str">
        <f t="shared" si="131"/>
        <v/>
      </c>
      <c r="ID17" s="70"/>
      <c r="IE17" s="285" t="s">
        <v>28</v>
      </c>
      <c r="IF17" s="285" t="s">
        <v>1</v>
      </c>
      <c r="IG17" s="285" t="s">
        <v>16</v>
      </c>
      <c r="IH17" s="285" t="s">
        <v>460</v>
      </c>
      <c r="II17" s="285" t="s">
        <v>784</v>
      </c>
      <c r="IJ17" s="285"/>
      <c r="IK17" s="285"/>
      <c r="IL17" s="292"/>
      <c r="IM17" s="292"/>
      <c r="IN17" s="292"/>
      <c r="IO17" s="292"/>
      <c r="IP17" s="292"/>
      <c r="IQ17" s="74"/>
      <c r="IR17" s="291">
        <f>IF(IE17&lt;&gt;"",MAX(IR$14:IR16)+1,0)</f>
        <v>3</v>
      </c>
      <c r="IS17" s="291">
        <f>IF(IF17&lt;&gt;"",MAX(IS$14:IS16)+1,0)</f>
        <v>3</v>
      </c>
      <c r="IT17" s="291">
        <f>IF(IG17&lt;&gt;"",MAX(IT$14:IT16)+1,0)</f>
        <v>3</v>
      </c>
      <c r="IU17" s="291">
        <f>IF(IH17&lt;&gt;"",MAX(IU$14:IU16)+1,0)</f>
        <v>3</v>
      </c>
      <c r="IV17" s="291">
        <f>IF(II17&lt;&gt;"",MAX(IV$14:IV16)+1,0)</f>
        <v>3</v>
      </c>
      <c r="IW17" s="291">
        <f>IF(IJ17&lt;&gt;"",MAX(IW$14:IW16)+1,0)</f>
        <v>0</v>
      </c>
      <c r="IX17" s="291">
        <f>IF(IK17&lt;&gt;"",MAX(IX$14:IX16)+1,0)</f>
        <v>0</v>
      </c>
      <c r="IY17" s="291">
        <f>IF(IL17&lt;&gt;"",MAX(IY$14:IY16)+1,0)</f>
        <v>0</v>
      </c>
      <c r="IZ17" s="291">
        <f>IF(IM17&lt;&gt;"",MAX(IZ$14:IZ16)+1,0)</f>
        <v>0</v>
      </c>
      <c r="JA17" s="291">
        <f>IF(IN17&lt;&gt;"",MAX(JA$14:JA16)+1,0)</f>
        <v>0</v>
      </c>
      <c r="JB17" s="291">
        <f>IF(IO17&lt;&gt;"",MAX(JB$14:JB16)+1,0)</f>
        <v>0</v>
      </c>
      <c r="JC17" s="291">
        <f>IF(IP17&lt;&gt;"",MAX(JC$14:JC16)+1,0)</f>
        <v>0</v>
      </c>
      <c r="JD17" s="74">
        <f t="shared" si="186"/>
        <v>1</v>
      </c>
      <c r="JE17" s="74">
        <f t="shared" si="187"/>
        <v>0</v>
      </c>
      <c r="JF17" s="74">
        <f t="shared" si="188"/>
        <v>3</v>
      </c>
      <c r="JG17" s="74" t="str">
        <f t="shared" si="189"/>
        <v>nrow</v>
      </c>
      <c r="JH17" s="390" t="e">
        <f t="shared" si="190"/>
        <v>#N/A</v>
      </c>
      <c r="JI17" s="389">
        <f>IF(ISNUMBER(MATCH(HE17,$JG$15:$JG$313,0)),0,MAX(JI$14:JI16)+1)</f>
        <v>1</v>
      </c>
      <c r="JJ17" s="389" t="str">
        <f t="shared" si="191"/>
        <v/>
      </c>
      <c r="JK17" s="376">
        <f t="shared" si="132"/>
        <v>3</v>
      </c>
      <c r="JL17" s="329"/>
      <c r="JM17" s="327" t="str">
        <f t="shared" si="133"/>
        <v>39_p3</v>
      </c>
      <c r="JN17" s="391" t="s">
        <v>688</v>
      </c>
      <c r="JO17" s="70"/>
      <c r="JP17" s="228"/>
      <c r="JQ17" s="228"/>
      <c r="JR17" s="228"/>
      <c r="JS17" s="19"/>
      <c r="JT17" s="164">
        <v>0</v>
      </c>
      <c r="JU17" s="165">
        <v>1</v>
      </c>
      <c r="JV17" s="94">
        <v>12</v>
      </c>
      <c r="JW17" s="162">
        <v>1.5</v>
      </c>
      <c r="JX17" s="163"/>
      <c r="JY17" s="171"/>
      <c r="JZ17" s="164">
        <v>0</v>
      </c>
      <c r="KA17" s="172">
        <f>JU17*24</f>
        <v>24</v>
      </c>
      <c r="KB17" s="94">
        <v>10</v>
      </c>
      <c r="KC17" s="162">
        <v>1.5</v>
      </c>
      <c r="KD17" s="163"/>
      <c r="KE17" s="100"/>
      <c r="KF17" s="188">
        <v>1.1540880000000002E-2</v>
      </c>
      <c r="KG17" s="127">
        <v>840.8</v>
      </c>
      <c r="KH17" s="128">
        <v>839.30280049029443</v>
      </c>
      <c r="KI17" s="118">
        <v>0.66408097743990002</v>
      </c>
      <c r="KJ17" s="131">
        <v>838.13260000000002</v>
      </c>
      <c r="KK17" s="147">
        <v>12</v>
      </c>
      <c r="KL17" s="176">
        <v>0.66408097743990002</v>
      </c>
      <c r="KM17" s="137">
        <v>833.87289999999996</v>
      </c>
      <c r="KN17" s="182">
        <v>1.154E-2</v>
      </c>
      <c r="KO17" s="141">
        <v>838.8</v>
      </c>
      <c r="KP17" s="99">
        <v>10</v>
      </c>
      <c r="KQ17" s="108">
        <v>0.66408097743990002</v>
      </c>
      <c r="KR17" s="148">
        <v>833.87289999999996</v>
      </c>
      <c r="KS17" s="144">
        <f t="shared" si="10"/>
        <v>1.154E-2</v>
      </c>
      <c r="KT17" s="125"/>
      <c r="KU17" s="144">
        <v>1.1540880000000002E-2</v>
      </c>
      <c r="KV17" s="159">
        <f t="shared" si="4"/>
        <v>1.154E-2</v>
      </c>
      <c r="KW17" s="159">
        <f t="shared" si="5"/>
        <v>0.27695999999999998</v>
      </c>
      <c r="KX17" s="159">
        <f t="shared" si="6"/>
        <v>16.617599999999999</v>
      </c>
      <c r="KY17" s="159">
        <f t="shared" si="11"/>
        <v>16.617599999999999</v>
      </c>
      <c r="KZ17" s="100"/>
      <c r="LA17" s="70"/>
      <c r="LB17" s="291" t="str">
        <f t="shared" si="134"/>
        <v>nrow</v>
      </c>
      <c r="LC17" s="291" t="str">
        <f t="shared" si="135"/>
        <v>nrow</v>
      </c>
      <c r="LD17" s="291" t="str">
        <f t="shared" si="136"/>
        <v>nrow</v>
      </c>
      <c r="LE17" s="291" t="str">
        <f t="shared" si="137"/>
        <v>nrow</v>
      </c>
      <c r="LF17" s="291" t="str">
        <f t="shared" si="138"/>
        <v>nrow</v>
      </c>
      <c r="LG17" s="291" t="str">
        <f t="shared" si="139"/>
        <v>nrow</v>
      </c>
      <c r="LH17" s="291" t="str">
        <f t="shared" si="140"/>
        <v>nrow</v>
      </c>
      <c r="LI17" s="291" t="str">
        <f t="shared" si="141"/>
        <v>nrow</v>
      </c>
      <c r="LJ17" s="291" t="str">
        <f t="shared" si="142"/>
        <v>nrow</v>
      </c>
      <c r="LK17" s="291" t="str">
        <f t="shared" si="143"/>
        <v>nrow</v>
      </c>
      <c r="LL17" s="291" t="str">
        <f t="shared" si="144"/>
        <v>nrow</v>
      </c>
      <c r="LM17" s="291" t="str">
        <f t="shared" si="145"/>
        <v>nrow</v>
      </c>
      <c r="LN17" s="291" t="str">
        <f t="shared" si="146"/>
        <v>nrow</v>
      </c>
      <c r="LO17" s="291" t="str">
        <f t="shared" si="147"/>
        <v>nrow</v>
      </c>
      <c r="LP17" s="291" t="str">
        <f t="shared" si="148"/>
        <v>nrow</v>
      </c>
      <c r="LQ17" s="291" t="str">
        <f t="shared" si="149"/>
        <v>nrow</v>
      </c>
      <c r="LR17" s="291" t="str">
        <f t="shared" si="150"/>
        <v>nrow</v>
      </c>
      <c r="LS17" s="291" t="str">
        <f t="shared" si="151"/>
        <v>nrow</v>
      </c>
      <c r="LT17" s="291" t="str">
        <f t="shared" si="152"/>
        <v>nrow</v>
      </c>
      <c r="LU17" s="291" t="str">
        <f t="shared" si="153"/>
        <v>nrow</v>
      </c>
      <c r="LV17" s="291" t="str">
        <f t="shared" si="154"/>
        <v>nrow</v>
      </c>
      <c r="LW17" s="291" t="str">
        <f t="shared" si="155"/>
        <v>nrow</v>
      </c>
      <c r="LX17" s="291" t="str">
        <f t="shared" si="156"/>
        <v>nrow</v>
      </c>
      <c r="LY17" s="291" t="str">
        <f t="shared" si="157"/>
        <v>nrow</v>
      </c>
      <c r="LZ17" s="291" t="str">
        <f t="shared" si="158"/>
        <v/>
      </c>
      <c r="MA17" s="291" t="str">
        <f t="shared" si="159"/>
        <v/>
      </c>
      <c r="MB17" s="291" t="str">
        <f t="shared" si="160"/>
        <v/>
      </c>
      <c r="MC17" s="291" t="str">
        <f t="shared" si="161"/>
        <v>nrow</v>
      </c>
      <c r="MD17" s="291" t="str">
        <f t="shared" si="162"/>
        <v>nrow</v>
      </c>
      <c r="ME17" s="291" t="str">
        <f t="shared" si="163"/>
        <v>nrow</v>
      </c>
      <c r="MF17" s="291" t="str">
        <f t="shared" si="164"/>
        <v/>
      </c>
      <c r="MG17" s="74">
        <f t="shared" si="165"/>
        <v>25</v>
      </c>
      <c r="MH17" s="70"/>
      <c r="MI17" s="70"/>
      <c r="MJ17" s="70"/>
      <c r="MK17" s="70"/>
      <c r="ML17" s="70"/>
      <c r="MM17" s="70"/>
      <c r="MN17" s="70"/>
      <c r="MO17" s="70"/>
      <c r="MP17" s="70"/>
      <c r="MQ17" s="70"/>
      <c r="MR17" s="70"/>
      <c r="MS17" s="70"/>
      <c r="MT17" s="70"/>
      <c r="MU17" s="70"/>
    </row>
    <row r="18" spans="1:359" s="3" customFormat="1" ht="6" customHeight="1" x14ac:dyDescent="0.15">
      <c r="A18" s="60" t="s">
        <v>717</v>
      </c>
      <c r="B18" s="303">
        <f t="shared" si="192"/>
        <v>4</v>
      </c>
      <c r="C18" s="84" t="s">
        <v>51</v>
      </c>
      <c r="D18" s="302" t="s">
        <v>128</v>
      </c>
      <c r="E18" s="70"/>
      <c r="F18" s="258"/>
      <c r="G18" s="259" t="s">
        <v>58</v>
      </c>
      <c r="H18" s="260" t="s">
        <v>99</v>
      </c>
      <c r="I18" s="258"/>
      <c r="J18" s="259" t="s">
        <v>26</v>
      </c>
      <c r="K18" s="260">
        <v>1</v>
      </c>
      <c r="L18" s="258"/>
      <c r="M18" s="259" t="s">
        <v>28</v>
      </c>
      <c r="N18" s="260">
        <v>31</v>
      </c>
      <c r="O18" s="258"/>
      <c r="P18" s="259" t="s">
        <v>26</v>
      </c>
      <c r="Q18" s="260">
        <v>1</v>
      </c>
      <c r="R18" s="258"/>
      <c r="S18" s="259" t="s">
        <v>4</v>
      </c>
      <c r="T18" s="260">
        <v>10</v>
      </c>
      <c r="U18" s="258"/>
      <c r="V18" s="259" t="s">
        <v>33</v>
      </c>
      <c r="W18" s="260">
        <v>100</v>
      </c>
      <c r="X18" s="258"/>
      <c r="Y18" s="259" t="s">
        <v>245</v>
      </c>
      <c r="Z18" s="260" t="s">
        <v>246</v>
      </c>
      <c r="AA18" s="258"/>
      <c r="AB18" s="259" t="s">
        <v>4</v>
      </c>
      <c r="AC18" s="260">
        <v>900</v>
      </c>
      <c r="AD18" s="258"/>
      <c r="AE18" s="259" t="s">
        <v>4</v>
      </c>
      <c r="AF18" s="260">
        <v>10</v>
      </c>
      <c r="AG18" s="258"/>
      <c r="AH18" s="259" t="s">
        <v>4</v>
      </c>
      <c r="AI18" s="260">
        <v>5</v>
      </c>
      <c r="AJ18" s="258"/>
      <c r="AK18" s="259" t="s">
        <v>4</v>
      </c>
      <c r="AL18" s="260">
        <v>100</v>
      </c>
      <c r="AM18" s="258"/>
      <c r="AN18" s="259" t="s">
        <v>4</v>
      </c>
      <c r="AO18" s="260">
        <v>40</v>
      </c>
      <c r="AP18" s="281"/>
      <c r="AQ18" s="353" t="s">
        <v>4</v>
      </c>
      <c r="AR18" s="348">
        <v>5000</v>
      </c>
      <c r="AS18" s="281"/>
      <c r="AT18" s="353" t="s">
        <v>4</v>
      </c>
      <c r="AU18" s="348">
        <v>500</v>
      </c>
      <c r="AV18" s="258"/>
      <c r="AW18" s="259" t="s">
        <v>26</v>
      </c>
      <c r="AX18" s="260">
        <v>200</v>
      </c>
      <c r="AY18" s="258"/>
      <c r="AZ18" s="259" t="s">
        <v>26</v>
      </c>
      <c r="BA18" s="260">
        <v>3</v>
      </c>
      <c r="BB18" s="258"/>
      <c r="BC18" s="259" t="s">
        <v>26</v>
      </c>
      <c r="BD18" s="260">
        <v>1</v>
      </c>
      <c r="BE18" s="258"/>
      <c r="BF18" s="259" t="s">
        <v>26</v>
      </c>
      <c r="BG18" s="260">
        <v>1</v>
      </c>
      <c r="BH18" s="258"/>
      <c r="BI18" s="259" t="s">
        <v>26</v>
      </c>
      <c r="BJ18" s="260">
        <v>1</v>
      </c>
      <c r="BK18" s="258"/>
      <c r="BL18" s="259" t="s">
        <v>423</v>
      </c>
      <c r="BM18" s="260">
        <v>0.5</v>
      </c>
      <c r="BN18" s="258"/>
      <c r="BO18" s="259" t="s">
        <v>27</v>
      </c>
      <c r="BP18" s="260">
        <v>80</v>
      </c>
      <c r="BQ18" s="258"/>
      <c r="BR18" s="259" t="s">
        <v>26</v>
      </c>
      <c r="BS18" s="260">
        <v>1</v>
      </c>
      <c r="BT18" s="258"/>
      <c r="BU18" s="259" t="s">
        <v>26</v>
      </c>
      <c r="BV18" s="260">
        <v>1</v>
      </c>
      <c r="BW18" s="258"/>
      <c r="BX18" s="259" t="s">
        <v>27</v>
      </c>
      <c r="BY18" s="260">
        <v>10</v>
      </c>
      <c r="BZ18" s="258"/>
      <c r="CA18" s="259"/>
      <c r="CB18" s="260"/>
      <c r="CC18" s="258"/>
      <c r="CD18" s="259"/>
      <c r="CE18" s="260"/>
      <c r="CF18" s="410"/>
      <c r="CG18" s="411"/>
      <c r="CH18" s="412"/>
      <c r="CI18" s="410"/>
      <c r="CJ18" s="411" t="s">
        <v>27</v>
      </c>
      <c r="CK18" s="412">
        <v>100</v>
      </c>
      <c r="CL18" s="258"/>
      <c r="CM18" s="259" t="s">
        <v>4</v>
      </c>
      <c r="CN18" s="260">
        <v>10</v>
      </c>
      <c r="CO18" s="258"/>
      <c r="CP18" s="259" t="s">
        <v>27</v>
      </c>
      <c r="CQ18" s="260">
        <v>100</v>
      </c>
      <c r="CR18" s="373" t="s">
        <v>2</v>
      </c>
      <c r="CS18" s="228" t="str">
        <f>HM5</f>
        <v>delc</v>
      </c>
      <c r="CT18" s="229">
        <f>IF(ISNUMBER(HA18),IF(ISNUMBER(MATCH(HE18,$CS$15:$CS$313,0)),0,MAX(CT$14:CT17)+1),"")</f>
        <v>0</v>
      </c>
      <c r="CU18" s="7">
        <f t="shared" si="36"/>
        <v>61</v>
      </c>
      <c r="CV18" s="7">
        <f t="shared" si="37"/>
        <v>20</v>
      </c>
      <c r="CW18" s="7" t="str">
        <f t="shared" si="38"/>
        <v/>
      </c>
      <c r="CX18" s="7" t="str">
        <f t="shared" si="39"/>
        <v/>
      </c>
      <c r="CY18" s="7" t="str">
        <f t="shared" si="40"/>
        <v/>
      </c>
      <c r="CZ18" s="7" t="str">
        <f t="shared" si="41"/>
        <v/>
      </c>
      <c r="DA18" s="7" t="str">
        <f t="shared" si="42"/>
        <v/>
      </c>
      <c r="DB18" s="7" t="str">
        <f t="shared" si="43"/>
        <v/>
      </c>
      <c r="DC18" s="7" t="str">
        <f t="shared" si="44"/>
        <v/>
      </c>
      <c r="DD18" s="7" t="str">
        <f t="shared" si="45"/>
        <v/>
      </c>
      <c r="DE18" s="7" t="str">
        <f t="shared" si="46"/>
        <v/>
      </c>
      <c r="DF18" s="7">
        <f t="shared" si="47"/>
        <v>49</v>
      </c>
      <c r="DG18" s="7" t="str">
        <f t="shared" si="48"/>
        <v/>
      </c>
      <c r="DH18" s="7" t="str">
        <f t="shared" si="49"/>
        <v/>
      </c>
      <c r="DI18" s="7" t="str">
        <f t="shared" si="50"/>
        <v/>
      </c>
      <c r="DJ18" s="7" t="str">
        <f t="shared" si="51"/>
        <v/>
      </c>
      <c r="DK18" s="7" t="str">
        <f t="shared" si="52"/>
        <v/>
      </c>
      <c r="DL18" s="7" t="str">
        <f t="shared" si="53"/>
        <v/>
      </c>
      <c r="DM18" s="7" t="str">
        <f t="shared" si="54"/>
        <v/>
      </c>
      <c r="DN18" s="7" t="str">
        <f t="shared" si="55"/>
        <v/>
      </c>
      <c r="DO18" s="7" t="str">
        <f t="shared" si="56"/>
        <v/>
      </c>
      <c r="DP18" s="7" t="str">
        <f t="shared" si="57"/>
        <v/>
      </c>
      <c r="DQ18" s="7" t="str">
        <f t="shared" si="58"/>
        <v/>
      </c>
      <c r="DR18" s="7" t="str">
        <f t="shared" si="59"/>
        <v/>
      </c>
      <c r="DS18" s="7" t="str">
        <f t="shared" si="60"/>
        <v/>
      </c>
      <c r="DT18" s="7" t="str">
        <f t="shared" si="61"/>
        <v/>
      </c>
      <c r="DU18" s="7" t="str">
        <f t="shared" si="166"/>
        <v/>
      </c>
      <c r="DV18" s="7" t="str">
        <f t="shared" si="167"/>
        <v/>
      </c>
      <c r="DW18" s="7" t="str">
        <f t="shared" si="168"/>
        <v/>
      </c>
      <c r="DX18" s="7" t="str">
        <f t="shared" si="169"/>
        <v/>
      </c>
      <c r="DY18" s="7"/>
      <c r="DZ18" s="7"/>
      <c r="EA18" s="7"/>
      <c r="EB18" s="7"/>
      <c r="EC18" s="64" t="s">
        <v>2</v>
      </c>
      <c r="ED18" s="306" t="str">
        <f t="shared" si="62"/>
        <v>source_concentration</v>
      </c>
      <c r="EE18" s="306" t="str">
        <f t="shared" si="63"/>
        <v>source_concentration</v>
      </c>
      <c r="EF18" s="306" t="str">
        <f t="shared" si="64"/>
        <v>-</v>
      </c>
      <c r="EG18" s="306" t="str">
        <f t="shared" si="65"/>
        <v>-</v>
      </c>
      <c r="EH18" s="306" t="str">
        <f t="shared" si="66"/>
        <v>-</v>
      </c>
      <c r="EI18" s="306" t="str">
        <f t="shared" si="67"/>
        <v>-</v>
      </c>
      <c r="EJ18" s="306" t="str">
        <f t="shared" si="68"/>
        <v>-</v>
      </c>
      <c r="EK18" s="306" t="str">
        <f t="shared" si="69"/>
        <v>-</v>
      </c>
      <c r="EL18" s="306" t="str">
        <f t="shared" si="70"/>
        <v>-</v>
      </c>
      <c r="EM18" s="306" t="str">
        <f t="shared" si="71"/>
        <v>-</v>
      </c>
      <c r="EN18" s="306" t="str">
        <f t="shared" si="72"/>
        <v>-</v>
      </c>
      <c r="EO18" s="306" t="str">
        <f t="shared" si="73"/>
        <v>source_concentration</v>
      </c>
      <c r="EP18" s="306" t="str">
        <f t="shared" si="74"/>
        <v>-</v>
      </c>
      <c r="EQ18" s="306" t="str">
        <f t="shared" si="75"/>
        <v>-</v>
      </c>
      <c r="ER18" s="306" t="str">
        <f t="shared" si="76"/>
        <v>-</v>
      </c>
      <c r="ES18" s="306" t="str">
        <f t="shared" si="77"/>
        <v>-</v>
      </c>
      <c r="ET18" s="306" t="str">
        <f t="shared" si="78"/>
        <v>-</v>
      </c>
      <c r="EU18" s="306" t="str">
        <f t="shared" si="79"/>
        <v>-</v>
      </c>
      <c r="EV18" s="306" t="str">
        <f t="shared" si="80"/>
        <v>-</v>
      </c>
      <c r="EW18" s="306" t="str">
        <f t="shared" si="81"/>
        <v>-</v>
      </c>
      <c r="EX18" s="306" t="str">
        <f t="shared" si="82"/>
        <v>-</v>
      </c>
      <c r="EY18" s="306" t="str">
        <f t="shared" si="83"/>
        <v>-</v>
      </c>
      <c r="EZ18" s="306" t="str">
        <f t="shared" si="84"/>
        <v>-</v>
      </c>
      <c r="FA18" s="306" t="str">
        <f t="shared" si="85"/>
        <v>-</v>
      </c>
      <c r="FB18" s="306" t="str">
        <f t="shared" si="86"/>
        <v>-</v>
      </c>
      <c r="FC18" s="306" t="str">
        <f t="shared" si="87"/>
        <v>-</v>
      </c>
      <c r="FD18" s="306" t="str">
        <f t="shared" si="170"/>
        <v>-</v>
      </c>
      <c r="FE18" s="306" t="str">
        <f t="shared" si="171"/>
        <v>-</v>
      </c>
      <c r="FF18" s="306" t="str">
        <f t="shared" si="172"/>
        <v>-</v>
      </c>
      <c r="FG18" s="306" t="str">
        <f t="shared" si="173"/>
        <v>-</v>
      </c>
      <c r="FH18" s="306"/>
      <c r="FI18" s="306"/>
      <c r="FJ18" s="306"/>
      <c r="FK18" s="306"/>
      <c r="FL18" s="306"/>
      <c r="FM18" s="422" t="s">
        <v>2</v>
      </c>
      <c r="FN18" s="65" t="str">
        <f t="shared" si="88"/>
        <v>-</v>
      </c>
      <c r="FO18" s="65">
        <f t="shared" si="89"/>
        <v>0.05</v>
      </c>
      <c r="FP18" s="65" t="str">
        <f t="shared" si="90"/>
        <v>-</v>
      </c>
      <c r="FQ18" s="65" t="str">
        <f t="shared" si="91"/>
        <v>-</v>
      </c>
      <c r="FR18" s="65" t="str">
        <f t="shared" si="92"/>
        <v>-</v>
      </c>
      <c r="FS18" s="65" t="str">
        <f t="shared" si="93"/>
        <v>-</v>
      </c>
      <c r="FT18" s="65" t="str">
        <f t="shared" si="94"/>
        <v>-</v>
      </c>
      <c r="FU18" s="65" t="str">
        <f t="shared" si="95"/>
        <v>-</v>
      </c>
      <c r="FV18" s="65" t="str">
        <f t="shared" si="96"/>
        <v>-</v>
      </c>
      <c r="FW18" s="65" t="str">
        <f t="shared" si="97"/>
        <v>-</v>
      </c>
      <c r="FX18" s="65" t="str">
        <f t="shared" si="98"/>
        <v>-</v>
      </c>
      <c r="FY18" s="65">
        <f t="shared" si="99"/>
        <v>200</v>
      </c>
      <c r="FZ18" s="65" t="str">
        <f t="shared" si="100"/>
        <v>-</v>
      </c>
      <c r="GA18" s="65" t="str">
        <f t="shared" si="101"/>
        <v>-</v>
      </c>
      <c r="GB18" s="65" t="str">
        <f t="shared" si="102"/>
        <v>-</v>
      </c>
      <c r="GC18" s="65" t="str">
        <f t="shared" si="103"/>
        <v>-</v>
      </c>
      <c r="GD18" s="65" t="str">
        <f t="shared" si="104"/>
        <v>-</v>
      </c>
      <c r="GE18" s="65" t="str">
        <f t="shared" si="105"/>
        <v>-</v>
      </c>
      <c r="GF18" s="65" t="str">
        <f t="shared" si="106"/>
        <v>-</v>
      </c>
      <c r="GG18" s="65" t="str">
        <f t="shared" si="107"/>
        <v>-</v>
      </c>
      <c r="GH18" s="65" t="str">
        <f t="shared" si="108"/>
        <v>-</v>
      </c>
      <c r="GI18" s="65" t="str">
        <f t="shared" si="109"/>
        <v>-</v>
      </c>
      <c r="GJ18" s="65" t="str">
        <f t="shared" si="110"/>
        <v>-</v>
      </c>
      <c r="GK18" s="65" t="str">
        <f t="shared" si="111"/>
        <v>-</v>
      </c>
      <c r="GL18" s="65" t="str">
        <f t="shared" si="112"/>
        <v>-</v>
      </c>
      <c r="GM18" s="65" t="str">
        <f t="shared" si="113"/>
        <v>-</v>
      </c>
      <c r="GN18" s="65" t="str">
        <f t="shared" si="174"/>
        <v>-</v>
      </c>
      <c r="GO18" s="65" t="str">
        <f t="shared" si="175"/>
        <v>-</v>
      </c>
      <c r="GP18" s="65" t="str">
        <f t="shared" si="176"/>
        <v>-</v>
      </c>
      <c r="GQ18" s="65" t="str">
        <f t="shared" si="177"/>
        <v>-</v>
      </c>
      <c r="GR18" s="65"/>
      <c r="GS18" s="65"/>
      <c r="GT18" s="65"/>
      <c r="GU18" s="96" t="s">
        <v>2</v>
      </c>
      <c r="GV18" s="70"/>
      <c r="GW18" s="7">
        <f>IF(ISNUMBER(INDEX($CU$15:$EC$314,$B18,HG$5)),MAX(GW$14:GW17)+1,0)</f>
        <v>0</v>
      </c>
      <c r="GX18" s="7">
        <f t="shared" si="114"/>
        <v>4</v>
      </c>
      <c r="GY18" s="7">
        <f t="shared" si="115"/>
        <v>18</v>
      </c>
      <c r="GZ18" s="289">
        <f t="shared" si="116"/>
        <v>0</v>
      </c>
      <c r="HA18" s="289">
        <f t="shared" si="117"/>
        <v>4</v>
      </c>
      <c r="HB18" s="289">
        <f t="shared" si="118"/>
        <v>1</v>
      </c>
      <c r="HC18" s="84" t="str">
        <f t="shared" si="119"/>
        <v>Za__</v>
      </c>
      <c r="HD18" s="335">
        <f t="shared" si="120"/>
        <v>1</v>
      </c>
      <c r="HE18" s="313" t="str">
        <f t="shared" si="121"/>
        <v>nlay</v>
      </c>
      <c r="HF18" s="28" t="str">
        <f t="shared" si="122"/>
        <v/>
      </c>
      <c r="HG18" s="277" t="str">
        <f t="shared" si="178"/>
        <v>ncol</v>
      </c>
      <c r="HH18" s="363">
        <f t="shared" si="123"/>
        <v>15</v>
      </c>
      <c r="HI18" s="80"/>
      <c r="HJ18" s="277" t="str">
        <f t="shared" si="179"/>
        <v/>
      </c>
      <c r="HK18" s="363" t="str">
        <f t="shared" si="124"/>
        <v/>
      </c>
      <c r="HL18" s="80"/>
      <c r="HM18" s="277" t="str">
        <f t="shared" si="180"/>
        <v/>
      </c>
      <c r="HN18" s="363" t="str">
        <f t="shared" si="125"/>
        <v/>
      </c>
      <c r="HO18" s="80"/>
      <c r="HP18" s="277" t="str">
        <f t="shared" si="181"/>
        <v>sy11</v>
      </c>
      <c r="HQ18" s="359">
        <f t="shared" si="126"/>
        <v>0.25</v>
      </c>
      <c r="HR18" s="80"/>
      <c r="HS18" s="277" t="str">
        <f t="shared" si="182"/>
        <v/>
      </c>
      <c r="HT18" s="363" t="str">
        <f t="shared" si="127"/>
        <v/>
      </c>
      <c r="HU18" s="28"/>
      <c r="HV18" s="336" t="str">
        <f t="shared" si="128"/>
        <v/>
      </c>
      <c r="HW18" s="338" t="str">
        <f t="shared" si="129"/>
        <v/>
      </c>
      <c r="HX18" s="337" t="str">
        <f t="shared" si="130"/>
        <v/>
      </c>
      <c r="HY18" s="277" t="str">
        <f t="shared" si="183"/>
        <v>Xa__</v>
      </c>
      <c r="HZ18" s="277" t="str">
        <f t="shared" si="193"/>
        <v/>
      </c>
      <c r="IA18" s="277" t="str">
        <f t="shared" si="184"/>
        <v/>
      </c>
      <c r="IB18" s="277" t="str">
        <f t="shared" si="185"/>
        <v>sto</v>
      </c>
      <c r="IC18" s="277" t="str">
        <f t="shared" si="131"/>
        <v/>
      </c>
      <c r="ID18" s="70"/>
      <c r="IE18" s="285" t="s">
        <v>27</v>
      </c>
      <c r="IF18" s="285" t="s">
        <v>0</v>
      </c>
      <c r="IG18" s="285" t="s">
        <v>12</v>
      </c>
      <c r="IH18" s="285" t="s">
        <v>464</v>
      </c>
      <c r="II18" s="285" t="s">
        <v>779</v>
      </c>
      <c r="IJ18" s="285"/>
      <c r="IK18" s="285"/>
      <c r="IL18" s="292"/>
      <c r="IM18" s="292"/>
      <c r="IN18" s="292"/>
      <c r="IO18" s="292"/>
      <c r="IP18" s="292"/>
      <c r="IQ18" s="74"/>
      <c r="IR18" s="291">
        <f>IF(IE18&lt;&gt;"",MAX(IR$14:IR17)+1,0)</f>
        <v>4</v>
      </c>
      <c r="IS18" s="291">
        <f>IF(IF18&lt;&gt;"",MAX(IS$14:IS17)+1,0)</f>
        <v>4</v>
      </c>
      <c r="IT18" s="291">
        <f>IF(IG18&lt;&gt;"",MAX(IT$14:IT17)+1,0)</f>
        <v>4</v>
      </c>
      <c r="IU18" s="291">
        <f>IF(IH18&lt;&gt;"",MAX(IU$14:IU17)+1,0)</f>
        <v>4</v>
      </c>
      <c r="IV18" s="291">
        <f>IF(II18&lt;&gt;"",MAX(IV$14:IV17)+1,0)</f>
        <v>4</v>
      </c>
      <c r="IW18" s="291">
        <f>IF(IJ18&lt;&gt;"",MAX(IW$14:IW17)+1,0)</f>
        <v>0</v>
      </c>
      <c r="IX18" s="291">
        <f>IF(IK18&lt;&gt;"",MAX(IX$14:IX17)+1,0)</f>
        <v>0</v>
      </c>
      <c r="IY18" s="291">
        <f>IF(IL18&lt;&gt;"",MAX(IY$14:IY17)+1,0)</f>
        <v>0</v>
      </c>
      <c r="IZ18" s="291">
        <f>IF(IM18&lt;&gt;"",MAX(IZ$14:IZ17)+1,0)</f>
        <v>0</v>
      </c>
      <c r="JA18" s="291">
        <f>IF(IN18&lt;&gt;"",MAX(JA$14:JA17)+1,0)</f>
        <v>0</v>
      </c>
      <c r="JB18" s="291">
        <f>IF(IO18&lt;&gt;"",MAX(JB$14:JB17)+1,0)</f>
        <v>0</v>
      </c>
      <c r="JC18" s="291">
        <f>IF(IP18&lt;&gt;"",MAX(JC$14:JC17)+1,0)</f>
        <v>0</v>
      </c>
      <c r="JD18" s="74">
        <f t="shared" si="186"/>
        <v>1</v>
      </c>
      <c r="JE18" s="74">
        <f t="shared" si="187"/>
        <v>0</v>
      </c>
      <c r="JF18" s="74">
        <f t="shared" si="188"/>
        <v>4</v>
      </c>
      <c r="JG18" s="74" t="str">
        <f t="shared" si="189"/>
        <v>ncol</v>
      </c>
      <c r="JH18" s="390">
        <f t="shared" si="190"/>
        <v>5</v>
      </c>
      <c r="JI18" s="389">
        <f>IF(ISNUMBER(MATCH(HE18,$JG$15:$JG$313,0)),0,MAX(JI$14:JI17)+1)</f>
        <v>0</v>
      </c>
      <c r="JJ18" s="389" t="str">
        <f t="shared" si="191"/>
        <v/>
      </c>
      <c r="JK18" s="376">
        <f t="shared" si="132"/>
        <v>4</v>
      </c>
      <c r="JL18" s="329"/>
      <c r="JM18" s="327" t="str">
        <f t="shared" si="133"/>
        <v>40_p4</v>
      </c>
      <c r="JN18" s="391" t="s">
        <v>688</v>
      </c>
      <c r="JO18" s="70"/>
      <c r="JP18" s="228"/>
      <c r="JQ18" s="228"/>
      <c r="JR18" s="228"/>
      <c r="JS18" s="19"/>
      <c r="JT18" s="166">
        <f>JU17</f>
        <v>1</v>
      </c>
      <c r="JU18" s="166">
        <f>JT19-JT18</f>
        <v>2</v>
      </c>
      <c r="JV18" s="94">
        <v>8</v>
      </c>
      <c r="JW18" s="162">
        <v>1.5</v>
      </c>
      <c r="JX18" s="167">
        <v>0.33333333333333331</v>
      </c>
      <c r="JY18" s="171"/>
      <c r="JZ18" s="166">
        <f>JT18*24</f>
        <v>24</v>
      </c>
      <c r="KA18" s="166">
        <f>JU18*24</f>
        <v>48</v>
      </c>
      <c r="KB18" s="94">
        <v>10</v>
      </c>
      <c r="KC18" s="162">
        <v>1.5</v>
      </c>
      <c r="KD18" s="163"/>
      <c r="KE18" s="100"/>
      <c r="KF18" s="188">
        <v>1.3857480000000002E-2</v>
      </c>
      <c r="KG18" s="127">
        <v>840.8</v>
      </c>
      <c r="KH18" s="128">
        <v>839.1694671569611</v>
      </c>
      <c r="KI18" s="118">
        <v>1</v>
      </c>
      <c r="KJ18" s="131">
        <v>835.25869999999998</v>
      </c>
      <c r="KK18" s="185">
        <v>13</v>
      </c>
      <c r="KL18" s="177">
        <v>1</v>
      </c>
      <c r="KM18" s="138">
        <v>834.17139999999995</v>
      </c>
      <c r="KN18" s="183">
        <v>1.3860000000000001E-2</v>
      </c>
      <c r="KO18" s="142">
        <v>838.7</v>
      </c>
      <c r="KP18" s="99">
        <v>9</v>
      </c>
      <c r="KQ18" s="108">
        <v>1</v>
      </c>
      <c r="KR18" s="148">
        <v>834.17139999999995</v>
      </c>
      <c r="KS18" s="144">
        <f t="shared" si="10"/>
        <v>1.3860000000000001E-2</v>
      </c>
      <c r="KT18" s="125"/>
      <c r="KU18" s="144">
        <v>1.3857480000000002E-2</v>
      </c>
      <c r="KV18" s="159">
        <f t="shared" si="4"/>
        <v>1.3860000000000001E-2</v>
      </c>
      <c r="KW18" s="159">
        <f t="shared" si="5"/>
        <v>0.33264000000000005</v>
      </c>
      <c r="KX18" s="159">
        <f t="shared" si="6"/>
        <v>19.958400000000005</v>
      </c>
      <c r="KY18" s="159">
        <f t="shared" si="11"/>
        <v>19.958400000000005</v>
      </c>
      <c r="KZ18" s="100"/>
      <c r="LA18" s="70"/>
      <c r="LB18" s="291" t="str">
        <f t="shared" si="134"/>
        <v>ncol</v>
      </c>
      <c r="LC18" s="291" t="str">
        <f t="shared" si="135"/>
        <v>ncol</v>
      </c>
      <c r="LD18" s="291" t="str">
        <f t="shared" si="136"/>
        <v>ncol</v>
      </c>
      <c r="LE18" s="291" t="str">
        <f t="shared" si="137"/>
        <v>ncol</v>
      </c>
      <c r="LF18" s="291" t="str">
        <f t="shared" si="138"/>
        <v>ncol</v>
      </c>
      <c r="LG18" s="291" t="str">
        <f t="shared" si="139"/>
        <v>ncol</v>
      </c>
      <c r="LH18" s="291" t="str">
        <f t="shared" si="140"/>
        <v>ncol</v>
      </c>
      <c r="LI18" s="291" t="str">
        <f t="shared" si="141"/>
        <v>ncol</v>
      </c>
      <c r="LJ18" s="291" t="str">
        <f t="shared" si="142"/>
        <v>ncol</v>
      </c>
      <c r="LK18" s="291" t="str">
        <f t="shared" si="143"/>
        <v>ncol</v>
      </c>
      <c r="LL18" s="291" t="str">
        <f t="shared" si="144"/>
        <v>ncol</v>
      </c>
      <c r="LM18" s="291" t="str">
        <f t="shared" si="145"/>
        <v>ncol</v>
      </c>
      <c r="LN18" s="291" t="str">
        <f t="shared" si="146"/>
        <v>ncol</v>
      </c>
      <c r="LO18" s="291" t="str">
        <f t="shared" si="147"/>
        <v>ncol</v>
      </c>
      <c r="LP18" s="291" t="str">
        <f t="shared" si="148"/>
        <v>ncol</v>
      </c>
      <c r="LQ18" s="291" t="str">
        <f t="shared" si="149"/>
        <v>ncol</v>
      </c>
      <c r="LR18" s="291" t="str">
        <f t="shared" si="150"/>
        <v>ncol</v>
      </c>
      <c r="LS18" s="291" t="str">
        <f t="shared" si="151"/>
        <v>ncol</v>
      </c>
      <c r="LT18" s="291" t="str">
        <f t="shared" si="152"/>
        <v>ncol</v>
      </c>
      <c r="LU18" s="291" t="str">
        <f t="shared" si="153"/>
        <v>ncol</v>
      </c>
      <c r="LV18" s="291" t="str">
        <f t="shared" si="154"/>
        <v>ncol</v>
      </c>
      <c r="LW18" s="291" t="str">
        <f t="shared" si="155"/>
        <v>ncol</v>
      </c>
      <c r="LX18" s="291" t="str">
        <f t="shared" si="156"/>
        <v>ncol</v>
      </c>
      <c r="LY18" s="291" t="str">
        <f t="shared" si="157"/>
        <v>ncol</v>
      </c>
      <c r="LZ18" s="291" t="str">
        <f t="shared" si="158"/>
        <v/>
      </c>
      <c r="MA18" s="291" t="str">
        <f t="shared" si="159"/>
        <v/>
      </c>
      <c r="MB18" s="291" t="str">
        <f t="shared" si="160"/>
        <v/>
      </c>
      <c r="MC18" s="291" t="str">
        <f t="shared" si="161"/>
        <v>ncol</v>
      </c>
      <c r="MD18" s="291" t="str">
        <f t="shared" si="162"/>
        <v>ncol</v>
      </c>
      <c r="ME18" s="291" t="str">
        <f t="shared" si="163"/>
        <v>ncol</v>
      </c>
      <c r="MF18" s="291" t="str">
        <f t="shared" si="164"/>
        <v/>
      </c>
      <c r="MG18" s="74">
        <f t="shared" si="165"/>
        <v>25</v>
      </c>
      <c r="MH18" s="70"/>
      <c r="MI18" s="70"/>
      <c r="MJ18" s="70"/>
      <c r="MK18" s="70"/>
      <c r="ML18" s="70"/>
      <c r="MM18" s="70"/>
      <c r="MN18" s="70"/>
      <c r="MO18" s="70"/>
      <c r="MP18" s="70"/>
      <c r="MQ18" s="70"/>
      <c r="MR18" s="70"/>
      <c r="MS18" s="70"/>
      <c r="MT18" s="70"/>
      <c r="MU18" s="70"/>
    </row>
    <row r="19" spans="1:359" s="3" customFormat="1" ht="6" customHeight="1" x14ac:dyDescent="0.15">
      <c r="A19" s="60" t="s">
        <v>679</v>
      </c>
      <c r="B19" s="303">
        <f t="shared" si="192"/>
        <v>5</v>
      </c>
      <c r="C19" s="83" t="s">
        <v>41</v>
      </c>
      <c r="D19" s="301" t="s">
        <v>596</v>
      </c>
      <c r="E19" s="70"/>
      <c r="F19" s="258"/>
      <c r="G19" s="259" t="s">
        <v>60</v>
      </c>
      <c r="H19" s="260" t="s">
        <v>100</v>
      </c>
      <c r="I19" s="258"/>
      <c r="J19" s="259" t="s">
        <v>28</v>
      </c>
      <c r="K19" s="260">
        <v>1</v>
      </c>
      <c r="L19" s="258"/>
      <c r="M19" s="259" t="s">
        <v>27</v>
      </c>
      <c r="N19" s="260">
        <v>46</v>
      </c>
      <c r="O19" s="258"/>
      <c r="P19" s="259" t="s">
        <v>28</v>
      </c>
      <c r="Q19" s="260">
        <v>100</v>
      </c>
      <c r="R19" s="258"/>
      <c r="S19" s="259" t="s">
        <v>5</v>
      </c>
      <c r="T19" s="260">
        <v>10</v>
      </c>
      <c r="U19" s="258"/>
      <c r="V19" s="259" t="s">
        <v>136</v>
      </c>
      <c r="W19" s="260" t="s">
        <v>149</v>
      </c>
      <c r="X19" s="258"/>
      <c r="Y19" s="259" t="s">
        <v>1</v>
      </c>
      <c r="Z19" s="260" t="s">
        <v>247</v>
      </c>
      <c r="AA19" s="258"/>
      <c r="AB19" s="259" t="s">
        <v>5</v>
      </c>
      <c r="AC19" s="260">
        <v>900</v>
      </c>
      <c r="AD19" s="258"/>
      <c r="AE19" s="259" t="s">
        <v>5</v>
      </c>
      <c r="AF19" s="260">
        <v>10</v>
      </c>
      <c r="AG19" s="258"/>
      <c r="AH19" s="259" t="s">
        <v>5</v>
      </c>
      <c r="AI19" s="260">
        <v>1</v>
      </c>
      <c r="AJ19" s="258"/>
      <c r="AK19" s="259" t="s">
        <v>5</v>
      </c>
      <c r="AL19" s="260">
        <v>100</v>
      </c>
      <c r="AM19" s="258"/>
      <c r="AN19" s="259" t="s">
        <v>5</v>
      </c>
      <c r="AO19" s="260">
        <v>45</v>
      </c>
      <c r="AP19" s="281"/>
      <c r="AQ19" s="353" t="s">
        <v>5</v>
      </c>
      <c r="AR19" s="348">
        <v>5000</v>
      </c>
      <c r="AS19" s="281"/>
      <c r="AT19" s="353" t="s">
        <v>5</v>
      </c>
      <c r="AU19" s="348">
        <v>500</v>
      </c>
      <c r="AV19" s="258"/>
      <c r="AW19" s="259" t="s">
        <v>28</v>
      </c>
      <c r="AX19" s="260">
        <v>1</v>
      </c>
      <c r="AY19" s="258"/>
      <c r="AZ19" s="259" t="s">
        <v>27</v>
      </c>
      <c r="BA19" s="260">
        <v>10</v>
      </c>
      <c r="BB19" s="258"/>
      <c r="BC19" s="259" t="s">
        <v>27</v>
      </c>
      <c r="BD19" s="260">
        <v>10</v>
      </c>
      <c r="BE19" s="258"/>
      <c r="BF19" s="259" t="s">
        <v>29</v>
      </c>
      <c r="BG19" s="260">
        <v>0</v>
      </c>
      <c r="BH19" s="258"/>
      <c r="BI19" s="259" t="s">
        <v>29</v>
      </c>
      <c r="BJ19" s="260">
        <v>0</v>
      </c>
      <c r="BK19" s="258"/>
      <c r="BL19" s="259" t="s">
        <v>424</v>
      </c>
      <c r="BM19" s="260">
        <v>1</v>
      </c>
      <c r="BN19" s="258"/>
      <c r="BO19" s="259" t="s">
        <v>4</v>
      </c>
      <c r="BP19" s="260">
        <v>100</v>
      </c>
      <c r="BQ19" s="258"/>
      <c r="BR19" s="259" t="s">
        <v>28</v>
      </c>
      <c r="BS19" s="260">
        <v>15</v>
      </c>
      <c r="BT19" s="258"/>
      <c r="BU19" s="259" t="s">
        <v>28</v>
      </c>
      <c r="BV19" s="260">
        <v>65</v>
      </c>
      <c r="BW19" s="258"/>
      <c r="BX19" s="259" t="s">
        <v>4</v>
      </c>
      <c r="BY19" s="260">
        <v>5000</v>
      </c>
      <c r="BZ19" s="258"/>
      <c r="CA19" s="259"/>
      <c r="CB19" s="274"/>
      <c r="CC19" s="258"/>
      <c r="CD19" s="259"/>
      <c r="CE19" s="260"/>
      <c r="CF19" s="410"/>
      <c r="CG19" s="411"/>
      <c r="CH19" s="412"/>
      <c r="CI19" s="410"/>
      <c r="CJ19" s="411" t="s">
        <v>26</v>
      </c>
      <c r="CK19" s="412">
        <v>1</v>
      </c>
      <c r="CL19" s="258"/>
      <c r="CM19" s="259" t="s">
        <v>5</v>
      </c>
      <c r="CN19" s="274">
        <v>1</v>
      </c>
      <c r="CO19" s="258"/>
      <c r="CP19" s="259" t="s">
        <v>26</v>
      </c>
      <c r="CQ19" s="260">
        <v>1</v>
      </c>
      <c r="CR19" s="373" t="s">
        <v>2</v>
      </c>
      <c r="CS19" s="263" t="str">
        <f>HM4</f>
        <v>delr</v>
      </c>
      <c r="CT19" s="229">
        <f>IF(ISNUMBER(HA19),IF(ISNUMBER(MATCH(HE19,$CS$15:$CS$313,0)),0,MAX(CT$14:CT18)+1),"")</f>
        <v>0</v>
      </c>
      <c r="CU19" s="7">
        <f t="shared" si="36"/>
        <v>41</v>
      </c>
      <c r="CV19" s="7" t="str">
        <f t="shared" si="37"/>
        <v/>
      </c>
      <c r="CW19" s="7" t="str">
        <f t="shared" si="38"/>
        <v/>
      </c>
      <c r="CX19" s="7" t="str">
        <f t="shared" si="39"/>
        <v/>
      </c>
      <c r="CY19" s="7" t="str">
        <f t="shared" si="40"/>
        <v/>
      </c>
      <c r="CZ19" s="7" t="str">
        <f t="shared" si="41"/>
        <v/>
      </c>
      <c r="DA19" s="7" t="str">
        <f t="shared" si="42"/>
        <v/>
      </c>
      <c r="DB19" s="7" t="str">
        <f t="shared" si="43"/>
        <v/>
      </c>
      <c r="DC19" s="7" t="str">
        <f t="shared" si="44"/>
        <v/>
      </c>
      <c r="DD19" s="7" t="str">
        <f t="shared" si="45"/>
        <v/>
      </c>
      <c r="DE19" s="7" t="str">
        <f t="shared" si="46"/>
        <v/>
      </c>
      <c r="DF19" s="7">
        <f t="shared" si="47"/>
        <v>20</v>
      </c>
      <c r="DG19" s="7" t="str">
        <f t="shared" si="48"/>
        <v/>
      </c>
      <c r="DH19" s="7" t="str">
        <f t="shared" si="49"/>
        <v/>
      </c>
      <c r="DI19" s="7" t="str">
        <f t="shared" si="50"/>
        <v/>
      </c>
      <c r="DJ19" s="7" t="str">
        <f t="shared" si="51"/>
        <v/>
      </c>
      <c r="DK19" s="7" t="str">
        <f t="shared" si="52"/>
        <v/>
      </c>
      <c r="DL19" s="7" t="str">
        <f t="shared" si="53"/>
        <v/>
      </c>
      <c r="DM19" s="7" t="str">
        <f t="shared" si="54"/>
        <v/>
      </c>
      <c r="DN19" s="7" t="str">
        <f t="shared" si="55"/>
        <v/>
      </c>
      <c r="DO19" s="7" t="str">
        <f t="shared" si="56"/>
        <v/>
      </c>
      <c r="DP19" s="7" t="str">
        <f t="shared" si="57"/>
        <v/>
      </c>
      <c r="DQ19" s="7" t="str">
        <f t="shared" si="58"/>
        <v/>
      </c>
      <c r="DR19" s="7" t="str">
        <f t="shared" si="59"/>
        <v/>
      </c>
      <c r="DS19" s="7" t="str">
        <f t="shared" si="60"/>
        <v/>
      </c>
      <c r="DT19" s="7" t="str">
        <f t="shared" si="61"/>
        <v/>
      </c>
      <c r="DU19" s="7" t="str">
        <f t="shared" si="166"/>
        <v/>
      </c>
      <c r="DV19" s="7" t="str">
        <f t="shared" si="167"/>
        <v/>
      </c>
      <c r="DW19" s="7" t="str">
        <f t="shared" si="168"/>
        <v/>
      </c>
      <c r="DX19" s="7" t="str">
        <f t="shared" si="169"/>
        <v/>
      </c>
      <c r="DY19" s="7"/>
      <c r="DZ19" s="7"/>
      <c r="EA19" s="7"/>
      <c r="EB19" s="7"/>
      <c r="EC19" s="64" t="s">
        <v>2</v>
      </c>
      <c r="ED19" s="306" t="str">
        <f t="shared" si="62"/>
        <v>rhob</v>
      </c>
      <c r="EE19" s="306" t="str">
        <f t="shared" si="63"/>
        <v>-</v>
      </c>
      <c r="EF19" s="306" t="str">
        <f t="shared" si="64"/>
        <v>-</v>
      </c>
      <c r="EG19" s="306" t="str">
        <f t="shared" si="65"/>
        <v>-</v>
      </c>
      <c r="EH19" s="306" t="str">
        <f t="shared" si="66"/>
        <v>-</v>
      </c>
      <c r="EI19" s="306" t="str">
        <f t="shared" si="67"/>
        <v>-</v>
      </c>
      <c r="EJ19" s="306" t="str">
        <f t="shared" si="68"/>
        <v>-</v>
      </c>
      <c r="EK19" s="306" t="str">
        <f t="shared" si="69"/>
        <v>-</v>
      </c>
      <c r="EL19" s="306" t="str">
        <f t="shared" si="70"/>
        <v>-</v>
      </c>
      <c r="EM19" s="306" t="str">
        <f t="shared" si="71"/>
        <v>-</v>
      </c>
      <c r="EN19" s="306" t="str">
        <f t="shared" si="72"/>
        <v>-</v>
      </c>
      <c r="EO19" s="306" t="str">
        <f t="shared" si="73"/>
        <v>rhob</v>
      </c>
      <c r="EP19" s="306" t="str">
        <f t="shared" si="74"/>
        <v>-</v>
      </c>
      <c r="EQ19" s="306" t="str">
        <f t="shared" si="75"/>
        <v>-</v>
      </c>
      <c r="ER19" s="306" t="str">
        <f t="shared" si="76"/>
        <v>-</v>
      </c>
      <c r="ES19" s="306" t="str">
        <f t="shared" si="77"/>
        <v>-</v>
      </c>
      <c r="ET19" s="306" t="str">
        <f t="shared" si="78"/>
        <v>-</v>
      </c>
      <c r="EU19" s="306" t="str">
        <f t="shared" si="79"/>
        <v>-</v>
      </c>
      <c r="EV19" s="306" t="str">
        <f t="shared" si="80"/>
        <v>-</v>
      </c>
      <c r="EW19" s="306" t="str">
        <f t="shared" si="81"/>
        <v>-</v>
      </c>
      <c r="EX19" s="306" t="str">
        <f t="shared" si="82"/>
        <v>-</v>
      </c>
      <c r="EY19" s="306" t="str">
        <f t="shared" si="83"/>
        <v>-</v>
      </c>
      <c r="EZ19" s="306" t="str">
        <f t="shared" si="84"/>
        <v>-</v>
      </c>
      <c r="FA19" s="306" t="str">
        <f t="shared" si="85"/>
        <v>-</v>
      </c>
      <c r="FB19" s="306" t="str">
        <f t="shared" si="86"/>
        <v>-</v>
      </c>
      <c r="FC19" s="306" t="str">
        <f t="shared" si="87"/>
        <v>-</v>
      </c>
      <c r="FD19" s="306" t="str">
        <f t="shared" si="170"/>
        <v>-</v>
      </c>
      <c r="FE19" s="306" t="str">
        <f t="shared" si="171"/>
        <v>-</v>
      </c>
      <c r="FF19" s="306" t="str">
        <f t="shared" si="172"/>
        <v>-</v>
      </c>
      <c r="FG19" s="306" t="str">
        <f t="shared" si="173"/>
        <v>-</v>
      </c>
      <c r="FH19" s="306"/>
      <c r="FI19" s="306"/>
      <c r="FJ19" s="306"/>
      <c r="FK19" s="306"/>
      <c r="FL19" s="306"/>
      <c r="FM19" s="422" t="s">
        <v>2</v>
      </c>
      <c r="FN19" s="65">
        <f t="shared" si="88"/>
        <v>0.25</v>
      </c>
      <c r="FO19" s="65" t="str">
        <f t="shared" si="89"/>
        <v>-</v>
      </c>
      <c r="FP19" s="65" t="str">
        <f t="shared" si="90"/>
        <v>-</v>
      </c>
      <c r="FQ19" s="65" t="str">
        <f t="shared" si="91"/>
        <v>-</v>
      </c>
      <c r="FR19" s="65" t="str">
        <f t="shared" si="92"/>
        <v>-</v>
      </c>
      <c r="FS19" s="65" t="str">
        <f t="shared" si="93"/>
        <v>-</v>
      </c>
      <c r="FT19" s="65" t="str">
        <f t="shared" si="94"/>
        <v>-</v>
      </c>
      <c r="FU19" s="65" t="str">
        <f t="shared" si="95"/>
        <v>-</v>
      </c>
      <c r="FV19" s="65" t="str">
        <f t="shared" si="96"/>
        <v>-</v>
      </c>
      <c r="FW19" s="65" t="str">
        <f t="shared" si="97"/>
        <v>-</v>
      </c>
      <c r="FX19" s="65" t="str">
        <f t="shared" si="98"/>
        <v>-</v>
      </c>
      <c r="FY19" s="65">
        <f t="shared" si="99"/>
        <v>0.17599999999999999</v>
      </c>
      <c r="FZ19" s="65" t="str">
        <f t="shared" si="100"/>
        <v>-</v>
      </c>
      <c r="GA19" s="65" t="str">
        <f t="shared" si="101"/>
        <v>-</v>
      </c>
      <c r="GB19" s="65" t="str">
        <f t="shared" si="102"/>
        <v>-</v>
      </c>
      <c r="GC19" s="65" t="str">
        <f t="shared" si="103"/>
        <v>-</v>
      </c>
      <c r="GD19" s="65" t="str">
        <f t="shared" si="104"/>
        <v>-</v>
      </c>
      <c r="GE19" s="65" t="str">
        <f t="shared" si="105"/>
        <v>-</v>
      </c>
      <c r="GF19" s="65" t="str">
        <f t="shared" si="106"/>
        <v>-</v>
      </c>
      <c r="GG19" s="65" t="str">
        <f t="shared" si="107"/>
        <v>-</v>
      </c>
      <c r="GH19" s="65" t="str">
        <f t="shared" si="108"/>
        <v>-</v>
      </c>
      <c r="GI19" s="65" t="str">
        <f t="shared" si="109"/>
        <v>-</v>
      </c>
      <c r="GJ19" s="65" t="str">
        <f t="shared" si="110"/>
        <v>-</v>
      </c>
      <c r="GK19" s="65" t="str">
        <f t="shared" si="111"/>
        <v>-</v>
      </c>
      <c r="GL19" s="65" t="str">
        <f t="shared" si="112"/>
        <v>-</v>
      </c>
      <c r="GM19" s="65" t="str">
        <f t="shared" si="113"/>
        <v>-</v>
      </c>
      <c r="GN19" s="65" t="str">
        <f t="shared" si="174"/>
        <v>-</v>
      </c>
      <c r="GO19" s="65" t="str">
        <f t="shared" si="175"/>
        <v>-</v>
      </c>
      <c r="GP19" s="65" t="str">
        <f t="shared" si="176"/>
        <v>-</v>
      </c>
      <c r="GQ19" s="65" t="str">
        <f t="shared" si="177"/>
        <v>-</v>
      </c>
      <c r="GR19" s="65"/>
      <c r="GS19" s="65"/>
      <c r="GT19" s="65"/>
      <c r="GU19" s="96" t="s">
        <v>2</v>
      </c>
      <c r="GV19" s="70"/>
      <c r="GW19" s="7">
        <f>IF(ISNUMBER(INDEX($CU$15:$EC$314,$B19,HG$5)),MAX(GW$14:GW18)+1,0)</f>
        <v>0</v>
      </c>
      <c r="GX19" s="7">
        <f t="shared" si="114"/>
        <v>5</v>
      </c>
      <c r="GY19" s="7">
        <f t="shared" si="115"/>
        <v>19</v>
      </c>
      <c r="GZ19" s="289">
        <f t="shared" si="116"/>
        <v>0</v>
      </c>
      <c r="HA19" s="289">
        <f t="shared" si="117"/>
        <v>5</v>
      </c>
      <c r="HB19" s="289">
        <f t="shared" si="118"/>
        <v>15</v>
      </c>
      <c r="HC19" s="84" t="str">
        <f t="shared" si="119"/>
        <v>Xa__</v>
      </c>
      <c r="HD19" s="335">
        <f t="shared" si="120"/>
        <v>15</v>
      </c>
      <c r="HE19" s="313" t="str">
        <f t="shared" si="121"/>
        <v>ncol</v>
      </c>
      <c r="HF19" s="28" t="str">
        <f t="shared" si="122"/>
        <v/>
      </c>
      <c r="HG19" s="277" t="str">
        <f t="shared" si="178"/>
        <v>nlay</v>
      </c>
      <c r="HH19" s="363">
        <f t="shared" si="123"/>
        <v>1</v>
      </c>
      <c r="HI19" s="80"/>
      <c r="HJ19" s="277" t="str">
        <f t="shared" si="179"/>
        <v>nstp</v>
      </c>
      <c r="HK19" s="363">
        <f t="shared" si="124"/>
        <v>288</v>
      </c>
      <c r="HL19" s="80"/>
      <c r="HM19" s="277" t="str">
        <f t="shared" si="180"/>
        <v/>
      </c>
      <c r="HN19" s="364" t="str">
        <f t="shared" si="125"/>
        <v/>
      </c>
      <c r="HO19" s="80"/>
      <c r="HP19" s="277" t="str">
        <f t="shared" si="181"/>
        <v/>
      </c>
      <c r="HQ19" s="359" t="str">
        <f t="shared" si="126"/>
        <v/>
      </c>
      <c r="HR19" s="80"/>
      <c r="HS19" s="277" t="str">
        <f t="shared" si="182"/>
        <v/>
      </c>
      <c r="HT19" s="364" t="str">
        <f t="shared" si="127"/>
        <v/>
      </c>
      <c r="HU19" s="28"/>
      <c r="HV19" s="336" t="str">
        <f t="shared" si="128"/>
        <v/>
      </c>
      <c r="HW19" s="338" t="str">
        <f t="shared" si="129"/>
        <v/>
      </c>
      <c r="HX19" s="337" t="str">
        <f t="shared" si="130"/>
        <v/>
      </c>
      <c r="HY19" s="277" t="str">
        <f t="shared" si="183"/>
        <v>Za__</v>
      </c>
      <c r="HZ19" s="277" t="str">
        <f t="shared" si="193"/>
        <v>...t3</v>
      </c>
      <c r="IA19" s="277" t="str">
        <f t="shared" si="184"/>
        <v/>
      </c>
      <c r="IB19" s="277" t="str">
        <f t="shared" si="185"/>
        <v/>
      </c>
      <c r="IC19" s="277" t="str">
        <f t="shared" si="131"/>
        <v/>
      </c>
      <c r="ID19" s="70"/>
      <c r="IE19" s="285" t="s">
        <v>26</v>
      </c>
      <c r="IF19" s="285" t="s">
        <v>33</v>
      </c>
      <c r="IG19" s="285" t="s">
        <v>13</v>
      </c>
      <c r="IH19" s="285" t="s">
        <v>465</v>
      </c>
      <c r="II19" s="288" t="s">
        <v>739</v>
      </c>
      <c r="IJ19" s="285"/>
      <c r="IK19" s="285"/>
      <c r="IL19" s="292"/>
      <c r="IM19" s="292"/>
      <c r="IN19" s="292"/>
      <c r="IO19" s="292"/>
      <c r="IP19" s="292"/>
      <c r="IQ19" s="74"/>
      <c r="IR19" s="291">
        <f>IF(IE19&lt;&gt;"",MAX(IR$14:IR18)+1,0)</f>
        <v>5</v>
      </c>
      <c r="IS19" s="291">
        <f>IF(IF19&lt;&gt;"",MAX(IS$14:IS18)+1,0)</f>
        <v>5</v>
      </c>
      <c r="IT19" s="291">
        <f>IF(IG19&lt;&gt;"",MAX(IT$14:IT18)+1,0)</f>
        <v>5</v>
      </c>
      <c r="IU19" s="291">
        <f>IF(IH19&lt;&gt;"",MAX(IU$14:IU18)+1,0)</f>
        <v>5</v>
      </c>
      <c r="IV19" s="291">
        <f>IF(II19&lt;&gt;"",MAX(IV$14:IV18)+1,0)</f>
        <v>5</v>
      </c>
      <c r="IW19" s="291">
        <f>IF(IJ19&lt;&gt;"",MAX(IW$14:IW18)+1,0)</f>
        <v>0</v>
      </c>
      <c r="IX19" s="291">
        <f>IF(IK19&lt;&gt;"",MAX(IX$14:IX18)+1,0)</f>
        <v>0</v>
      </c>
      <c r="IY19" s="291">
        <f>IF(IL19&lt;&gt;"",MAX(IY$14:IY18)+1,0)</f>
        <v>0</v>
      </c>
      <c r="IZ19" s="291">
        <f>IF(IM19&lt;&gt;"",MAX(IZ$14:IZ18)+1,0)</f>
        <v>0</v>
      </c>
      <c r="JA19" s="291">
        <f>IF(IN19&lt;&gt;"",MAX(JA$14:JA18)+1,0)</f>
        <v>0</v>
      </c>
      <c r="JB19" s="291">
        <f>IF(IO19&lt;&gt;"",MAX(JB$14:JB18)+1,0)</f>
        <v>0</v>
      </c>
      <c r="JC19" s="291">
        <f>IF(IP19&lt;&gt;"",MAX(JC$14:JC18)+1,0)</f>
        <v>0</v>
      </c>
      <c r="JD19" s="74">
        <f t="shared" si="186"/>
        <v>1</v>
      </c>
      <c r="JE19" s="74">
        <f t="shared" si="187"/>
        <v>0</v>
      </c>
      <c r="JF19" s="74">
        <f t="shared" si="188"/>
        <v>5</v>
      </c>
      <c r="JG19" s="74" t="str">
        <f t="shared" si="189"/>
        <v>nlay</v>
      </c>
      <c r="JH19" s="390">
        <f t="shared" si="190"/>
        <v>4</v>
      </c>
      <c r="JI19" s="389">
        <f>IF(ISNUMBER(MATCH(HE19,$JG$15:$JG$313,0)),0,MAX(JI$14:JI18)+1)</f>
        <v>0</v>
      </c>
      <c r="JJ19" s="389" t="str">
        <f t="shared" si="191"/>
        <v/>
      </c>
      <c r="JK19" s="376">
        <f t="shared" si="132"/>
        <v>5</v>
      </c>
      <c r="JL19" s="329"/>
      <c r="JM19" s="327" t="str">
        <f t="shared" si="133"/>
        <v>41_p5</v>
      </c>
      <c r="JN19" s="391" t="s">
        <v>688</v>
      </c>
      <c r="JO19" s="70"/>
      <c r="JP19" s="228"/>
      <c r="JQ19" s="228"/>
      <c r="JR19" s="228"/>
      <c r="JS19" s="19"/>
      <c r="JT19" s="168">
        <v>3</v>
      </c>
      <c r="JU19" s="163"/>
      <c r="JV19" s="169">
        <f>SUM(JV16:JV18)</f>
        <v>21</v>
      </c>
      <c r="JW19" s="163"/>
      <c r="JX19" s="170" t="s">
        <v>324</v>
      </c>
      <c r="JY19" s="171"/>
      <c r="JZ19" s="173">
        <f>JT19*24</f>
        <v>72</v>
      </c>
      <c r="KA19" s="163"/>
      <c r="KB19" s="169">
        <f>SUM(KB16:KB18)</f>
        <v>21</v>
      </c>
      <c r="KC19" s="163"/>
      <c r="KD19" s="170" t="s">
        <v>323</v>
      </c>
      <c r="KE19" s="100"/>
      <c r="KF19" s="188">
        <v>2.0779200000000001E-2</v>
      </c>
      <c r="KG19" s="127">
        <v>840.8</v>
      </c>
      <c r="KH19" s="128">
        <v>838.80280049029443</v>
      </c>
      <c r="KI19" s="118">
        <v>1.0406024456023999</v>
      </c>
      <c r="KJ19" s="131">
        <v>835.86429999999996</v>
      </c>
      <c r="KK19" s="147">
        <v>14</v>
      </c>
      <c r="KL19" s="176">
        <v>1.0406024456023999</v>
      </c>
      <c r="KM19" s="137">
        <v>835.4049</v>
      </c>
      <c r="KN19" s="182">
        <v>2.078E-2</v>
      </c>
      <c r="KO19" s="141">
        <v>838.2</v>
      </c>
      <c r="KP19" s="99">
        <v>8</v>
      </c>
      <c r="KQ19" s="108">
        <v>1.0406024456023999</v>
      </c>
      <c r="KR19" s="148">
        <v>835.4049</v>
      </c>
      <c r="KS19" s="144">
        <f t="shared" si="10"/>
        <v>2.078E-2</v>
      </c>
      <c r="KT19" s="125"/>
      <c r="KU19" s="144">
        <v>2.0779200000000001E-2</v>
      </c>
      <c r="KV19" s="159">
        <f t="shared" si="4"/>
        <v>2.078E-2</v>
      </c>
      <c r="KW19" s="159">
        <f t="shared" si="5"/>
        <v>0.49872</v>
      </c>
      <c r="KX19" s="159">
        <f t="shared" si="6"/>
        <v>29.923200000000001</v>
      </c>
      <c r="KY19" s="159">
        <f t="shared" si="11"/>
        <v>29.923200000000001</v>
      </c>
      <c r="KZ19" s="100"/>
      <c r="LA19" s="70"/>
      <c r="LB19" s="291" t="str">
        <f t="shared" si="134"/>
        <v>nlay</v>
      </c>
      <c r="LC19" s="291" t="str">
        <f t="shared" si="135"/>
        <v>nlay</v>
      </c>
      <c r="LD19" s="291" t="str">
        <f t="shared" si="136"/>
        <v>nlay</v>
      </c>
      <c r="LE19" s="291" t="str">
        <f t="shared" si="137"/>
        <v>nlay</v>
      </c>
      <c r="LF19" s="291" t="str">
        <f t="shared" si="138"/>
        <v>nlay</v>
      </c>
      <c r="LG19" s="291" t="str">
        <f t="shared" si="139"/>
        <v>nlay</v>
      </c>
      <c r="LH19" s="291" t="str">
        <f t="shared" si="140"/>
        <v>nlay</v>
      </c>
      <c r="LI19" s="291" t="str">
        <f t="shared" si="141"/>
        <v>nlay</v>
      </c>
      <c r="LJ19" s="291" t="str">
        <f t="shared" si="142"/>
        <v>nlay</v>
      </c>
      <c r="LK19" s="291" t="str">
        <f t="shared" si="143"/>
        <v>nlay</v>
      </c>
      <c r="LL19" s="291" t="str">
        <f t="shared" si="144"/>
        <v>nlay</v>
      </c>
      <c r="LM19" s="291" t="str">
        <f t="shared" si="145"/>
        <v>nlay</v>
      </c>
      <c r="LN19" s="291" t="str">
        <f t="shared" si="146"/>
        <v>nlay</v>
      </c>
      <c r="LO19" s="291" t="str">
        <f t="shared" si="147"/>
        <v>nlay</v>
      </c>
      <c r="LP19" s="291" t="str">
        <f t="shared" si="148"/>
        <v>nlay</v>
      </c>
      <c r="LQ19" s="291" t="str">
        <f t="shared" si="149"/>
        <v>nlay</v>
      </c>
      <c r="LR19" s="291" t="str">
        <f t="shared" si="150"/>
        <v>nlay</v>
      </c>
      <c r="LS19" s="291" t="str">
        <f t="shared" si="151"/>
        <v>nlay</v>
      </c>
      <c r="LT19" s="291" t="str">
        <f t="shared" si="152"/>
        <v>nlay</v>
      </c>
      <c r="LU19" s="291" t="str">
        <f t="shared" si="153"/>
        <v>nlay</v>
      </c>
      <c r="LV19" s="291" t="str">
        <f t="shared" si="154"/>
        <v>nlay</v>
      </c>
      <c r="LW19" s="291" t="str">
        <f t="shared" si="155"/>
        <v>nlay</v>
      </c>
      <c r="LX19" s="291" t="str">
        <f t="shared" si="156"/>
        <v>nlay</v>
      </c>
      <c r="LY19" s="291" t="str">
        <f t="shared" si="157"/>
        <v>nlay</v>
      </c>
      <c r="LZ19" s="291" t="str">
        <f t="shared" si="158"/>
        <v/>
      </c>
      <c r="MA19" s="291" t="str">
        <f t="shared" si="159"/>
        <v/>
      </c>
      <c r="MB19" s="291" t="str">
        <f t="shared" si="160"/>
        <v/>
      </c>
      <c r="MC19" s="291" t="str">
        <f t="shared" si="161"/>
        <v>nlay</v>
      </c>
      <c r="MD19" s="291" t="str">
        <f t="shared" si="162"/>
        <v>nlay</v>
      </c>
      <c r="ME19" s="291" t="str">
        <f t="shared" si="163"/>
        <v>nlay</v>
      </c>
      <c r="MF19" s="291" t="str">
        <f t="shared" si="164"/>
        <v/>
      </c>
      <c r="MG19" s="74">
        <f t="shared" si="165"/>
        <v>25</v>
      </c>
      <c r="MH19" s="70"/>
      <c r="MI19" s="70"/>
      <c r="MJ19" s="70"/>
      <c r="MK19" s="70"/>
      <c r="ML19" s="70"/>
      <c r="MM19" s="70"/>
      <c r="MN19" s="70"/>
      <c r="MO19" s="70"/>
      <c r="MP19" s="70"/>
      <c r="MQ19" s="70"/>
      <c r="MR19" s="70"/>
      <c r="MS19" s="70"/>
      <c r="MT19" s="70"/>
      <c r="MU19" s="70"/>
    </row>
    <row r="20" spans="1:359" s="3" customFormat="1" ht="6" customHeight="1" x14ac:dyDescent="0.15">
      <c r="A20" s="60" t="s">
        <v>678</v>
      </c>
      <c r="B20" s="303">
        <f t="shared" si="192"/>
        <v>6</v>
      </c>
      <c r="C20" s="84" t="s">
        <v>74</v>
      </c>
      <c r="D20" s="302" t="s">
        <v>129</v>
      </c>
      <c r="E20" s="70"/>
      <c r="F20" s="258"/>
      <c r="G20" s="259" t="s">
        <v>1</v>
      </c>
      <c r="H20" s="260">
        <v>1</v>
      </c>
      <c r="I20" s="258"/>
      <c r="J20" s="259" t="s">
        <v>27</v>
      </c>
      <c r="K20" s="260">
        <v>101</v>
      </c>
      <c r="L20" s="258"/>
      <c r="M20" s="259" t="s">
        <v>4</v>
      </c>
      <c r="N20" s="260">
        <v>10</v>
      </c>
      <c r="O20" s="258"/>
      <c r="P20" s="259" t="s">
        <v>27</v>
      </c>
      <c r="Q20" s="260">
        <v>100</v>
      </c>
      <c r="R20" s="258"/>
      <c r="S20" s="259" t="s">
        <v>3</v>
      </c>
      <c r="T20" s="260">
        <v>1</v>
      </c>
      <c r="U20" s="258" t="s">
        <v>11</v>
      </c>
      <c r="V20" s="259" t="s">
        <v>137</v>
      </c>
      <c r="W20" s="260">
        <v>1</v>
      </c>
      <c r="X20" s="258"/>
      <c r="Y20" s="259" t="s">
        <v>248</v>
      </c>
      <c r="Z20" s="260">
        <v>100</v>
      </c>
      <c r="AA20" s="258" t="s">
        <v>3</v>
      </c>
      <c r="AB20" s="259" t="s">
        <v>82</v>
      </c>
      <c r="AC20" s="260">
        <v>20</v>
      </c>
      <c r="AD20" s="258"/>
      <c r="AE20" s="259" t="s">
        <v>3</v>
      </c>
      <c r="AF20" s="260">
        <v>10</v>
      </c>
      <c r="AG20" s="258" t="s">
        <v>3</v>
      </c>
      <c r="AH20" s="259" t="s">
        <v>82</v>
      </c>
      <c r="AI20" s="260">
        <v>0.25</v>
      </c>
      <c r="AJ20" s="258"/>
      <c r="AK20" s="259" t="s">
        <v>3</v>
      </c>
      <c r="AL20" s="260">
        <v>10</v>
      </c>
      <c r="AM20" s="258"/>
      <c r="AN20" s="259" t="s">
        <v>3</v>
      </c>
      <c r="AO20" s="260">
        <v>25</v>
      </c>
      <c r="AP20" s="281"/>
      <c r="AQ20" s="353" t="s">
        <v>29</v>
      </c>
      <c r="AR20" s="348">
        <v>200</v>
      </c>
      <c r="AS20" s="281"/>
      <c r="AT20" s="353" t="s">
        <v>29</v>
      </c>
      <c r="AU20" s="348">
        <v>150</v>
      </c>
      <c r="AV20" s="258"/>
      <c r="AW20" s="259" t="s">
        <v>27</v>
      </c>
      <c r="AX20" s="260">
        <v>100</v>
      </c>
      <c r="AY20" s="258"/>
      <c r="AZ20" s="259" t="s">
        <v>28</v>
      </c>
      <c r="BA20" s="260">
        <v>15</v>
      </c>
      <c r="BB20" s="258"/>
      <c r="BC20" s="259" t="s">
        <v>28</v>
      </c>
      <c r="BD20" s="260">
        <v>3</v>
      </c>
      <c r="BE20" s="258"/>
      <c r="BF20" s="259" t="s">
        <v>6</v>
      </c>
      <c r="BG20" s="260">
        <v>-100</v>
      </c>
      <c r="BH20" s="258"/>
      <c r="BI20" s="259"/>
      <c r="BJ20" s="260"/>
      <c r="BK20" s="258"/>
      <c r="BL20" s="259" t="s">
        <v>425</v>
      </c>
      <c r="BM20" s="260">
        <v>1</v>
      </c>
      <c r="BN20" s="258"/>
      <c r="BO20" s="259" t="s">
        <v>5</v>
      </c>
      <c r="BP20" s="260">
        <v>100</v>
      </c>
      <c r="BQ20" s="258"/>
      <c r="BR20" s="259" t="s">
        <v>27</v>
      </c>
      <c r="BS20" s="260">
        <v>10</v>
      </c>
      <c r="BT20" s="258"/>
      <c r="BU20" s="259" t="s">
        <v>27</v>
      </c>
      <c r="BV20" s="260">
        <v>15</v>
      </c>
      <c r="BW20" s="258"/>
      <c r="BX20" s="259" t="s">
        <v>5</v>
      </c>
      <c r="BY20" s="260">
        <v>5000</v>
      </c>
      <c r="BZ20" s="258"/>
      <c r="CA20" s="259"/>
      <c r="CB20" s="260"/>
      <c r="CC20" s="258"/>
      <c r="CD20" s="259"/>
      <c r="CE20" s="260"/>
      <c r="CF20" s="410"/>
      <c r="CG20" s="411"/>
      <c r="CH20" s="412"/>
      <c r="CI20" s="410"/>
      <c r="CJ20" s="411" t="s">
        <v>4</v>
      </c>
      <c r="CK20" s="412">
        <v>10</v>
      </c>
      <c r="CL20" s="258"/>
      <c r="CM20" s="259" t="s">
        <v>29</v>
      </c>
      <c r="CN20" s="260">
        <v>510</v>
      </c>
      <c r="CO20" s="258"/>
      <c r="CP20" s="259" t="s">
        <v>4</v>
      </c>
      <c r="CQ20" s="260">
        <v>10</v>
      </c>
      <c r="CR20" s="373" t="s">
        <v>2</v>
      </c>
      <c r="CS20" s="228" t="str">
        <f>HM6</f>
        <v>botm</v>
      </c>
      <c r="CT20" s="229">
        <f>IF(ISNUMBER(HA20),IF(ISNUMBER(MATCH(HE20,$CS$15:$CS$313,0)),0,MAX(CT$14:CT19)+1),"")</f>
        <v>0</v>
      </c>
      <c r="CU20" s="7">
        <f t="shared" si="36"/>
        <v>63</v>
      </c>
      <c r="CV20" s="7">
        <f t="shared" si="37"/>
        <v>27</v>
      </c>
      <c r="CW20" s="7" t="str">
        <f t="shared" si="38"/>
        <v/>
      </c>
      <c r="CX20" s="7" t="str">
        <f t="shared" si="39"/>
        <v/>
      </c>
      <c r="CY20" s="7" t="str">
        <f t="shared" si="40"/>
        <v/>
      </c>
      <c r="CZ20" s="7" t="str">
        <f t="shared" si="41"/>
        <v/>
      </c>
      <c r="DA20" s="7" t="str">
        <f t="shared" si="42"/>
        <v/>
      </c>
      <c r="DB20" s="7" t="str">
        <f t="shared" si="43"/>
        <v/>
      </c>
      <c r="DC20" s="7" t="str">
        <f t="shared" si="44"/>
        <v/>
      </c>
      <c r="DD20" s="7" t="str">
        <f t="shared" si="45"/>
        <v/>
      </c>
      <c r="DE20" s="7" t="str">
        <f t="shared" si="46"/>
        <v/>
      </c>
      <c r="DF20" s="7" t="str">
        <f t="shared" si="47"/>
        <v/>
      </c>
      <c r="DG20" s="7" t="str">
        <f t="shared" si="48"/>
        <v/>
      </c>
      <c r="DH20" s="7" t="str">
        <f t="shared" si="49"/>
        <v/>
      </c>
      <c r="DI20" s="7" t="str">
        <f t="shared" si="50"/>
        <v/>
      </c>
      <c r="DJ20" s="7" t="str">
        <f t="shared" si="51"/>
        <v/>
      </c>
      <c r="DK20" s="7" t="str">
        <f t="shared" si="52"/>
        <v/>
      </c>
      <c r="DL20" s="7" t="str">
        <f t="shared" si="53"/>
        <v/>
      </c>
      <c r="DM20" s="7" t="str">
        <f t="shared" si="54"/>
        <v/>
      </c>
      <c r="DN20" s="7" t="str">
        <f t="shared" si="55"/>
        <v/>
      </c>
      <c r="DO20" s="7" t="str">
        <f t="shared" si="56"/>
        <v/>
      </c>
      <c r="DP20" s="7" t="str">
        <f t="shared" si="57"/>
        <v/>
      </c>
      <c r="DQ20" s="7" t="str">
        <f t="shared" si="58"/>
        <v/>
      </c>
      <c r="DR20" s="7" t="str">
        <f t="shared" si="59"/>
        <v/>
      </c>
      <c r="DS20" s="7" t="str">
        <f t="shared" si="60"/>
        <v/>
      </c>
      <c r="DT20" s="7" t="str">
        <f t="shared" si="61"/>
        <v/>
      </c>
      <c r="DU20" s="7" t="str">
        <f t="shared" si="166"/>
        <v/>
      </c>
      <c r="DV20" s="7" t="str">
        <f t="shared" si="167"/>
        <v/>
      </c>
      <c r="DW20" s="7" t="str">
        <f t="shared" si="168"/>
        <v/>
      </c>
      <c r="DX20" s="7" t="str">
        <f t="shared" si="169"/>
        <v/>
      </c>
      <c r="DY20" s="7"/>
      <c r="DZ20" s="7"/>
      <c r="EA20" s="7"/>
      <c r="EB20" s="7"/>
      <c r="EC20" s="64" t="s">
        <v>2</v>
      </c>
      <c r="ED20" s="306" t="str">
        <f t="shared" si="62"/>
        <v>freundlich</v>
      </c>
      <c r="EE20" s="306" t="str">
        <f t="shared" si="63"/>
        <v>freundlich</v>
      </c>
      <c r="EF20" s="306" t="str">
        <f t="shared" si="64"/>
        <v>-</v>
      </c>
      <c r="EG20" s="306" t="str">
        <f t="shared" si="65"/>
        <v>-</v>
      </c>
      <c r="EH20" s="306" t="str">
        <f t="shared" si="66"/>
        <v>-</v>
      </c>
      <c r="EI20" s="306" t="str">
        <f t="shared" si="67"/>
        <v>-</v>
      </c>
      <c r="EJ20" s="306" t="str">
        <f t="shared" si="68"/>
        <v>-</v>
      </c>
      <c r="EK20" s="306" t="str">
        <f t="shared" si="69"/>
        <v>-</v>
      </c>
      <c r="EL20" s="306" t="str">
        <f t="shared" si="70"/>
        <v>-</v>
      </c>
      <c r="EM20" s="306" t="str">
        <f t="shared" si="71"/>
        <v>-</v>
      </c>
      <c r="EN20" s="306" t="str">
        <f t="shared" si="72"/>
        <v>-</v>
      </c>
      <c r="EO20" s="306" t="str">
        <f t="shared" si="73"/>
        <v>-</v>
      </c>
      <c r="EP20" s="306" t="str">
        <f t="shared" si="74"/>
        <v>-</v>
      </c>
      <c r="EQ20" s="306" t="str">
        <f t="shared" si="75"/>
        <v>-</v>
      </c>
      <c r="ER20" s="306" t="str">
        <f t="shared" si="76"/>
        <v>-</v>
      </c>
      <c r="ES20" s="306" t="str">
        <f t="shared" si="77"/>
        <v>-</v>
      </c>
      <c r="ET20" s="306" t="str">
        <f t="shared" si="78"/>
        <v>-</v>
      </c>
      <c r="EU20" s="306" t="str">
        <f t="shared" si="79"/>
        <v>-</v>
      </c>
      <c r="EV20" s="306" t="str">
        <f t="shared" si="80"/>
        <v>-</v>
      </c>
      <c r="EW20" s="306" t="str">
        <f t="shared" si="81"/>
        <v>-</v>
      </c>
      <c r="EX20" s="306" t="str">
        <f t="shared" si="82"/>
        <v>-</v>
      </c>
      <c r="EY20" s="306" t="str">
        <f t="shared" si="83"/>
        <v>-</v>
      </c>
      <c r="EZ20" s="306" t="str">
        <f t="shared" si="84"/>
        <v>-</v>
      </c>
      <c r="FA20" s="306" t="str">
        <f t="shared" si="85"/>
        <v>-</v>
      </c>
      <c r="FB20" s="306" t="str">
        <f t="shared" si="86"/>
        <v>-</v>
      </c>
      <c r="FC20" s="306" t="str">
        <f t="shared" si="87"/>
        <v>-</v>
      </c>
      <c r="FD20" s="306" t="str">
        <f t="shared" si="170"/>
        <v>-</v>
      </c>
      <c r="FE20" s="306" t="str">
        <f t="shared" si="171"/>
        <v>-</v>
      </c>
      <c r="FF20" s="306" t="str">
        <f t="shared" si="172"/>
        <v>-</v>
      </c>
      <c r="FG20" s="306" t="str">
        <f t="shared" si="173"/>
        <v>-</v>
      </c>
      <c r="FH20" s="306"/>
      <c r="FI20" s="306"/>
      <c r="FJ20" s="306"/>
      <c r="FK20" s="306"/>
      <c r="FL20" s="306"/>
      <c r="FM20" s="422" t="s">
        <v>2</v>
      </c>
      <c r="FN20" s="65" t="str">
        <f t="shared" si="88"/>
        <v>-</v>
      </c>
      <c r="FO20" s="65">
        <f t="shared" si="89"/>
        <v>0.3</v>
      </c>
      <c r="FP20" s="65" t="str">
        <f t="shared" si="90"/>
        <v>-</v>
      </c>
      <c r="FQ20" s="65" t="str">
        <f t="shared" si="91"/>
        <v>-</v>
      </c>
      <c r="FR20" s="65" t="str">
        <f t="shared" si="92"/>
        <v>-</v>
      </c>
      <c r="FS20" s="65" t="str">
        <f t="shared" si="93"/>
        <v>-</v>
      </c>
      <c r="FT20" s="65" t="str">
        <f t="shared" si="94"/>
        <v>-</v>
      </c>
      <c r="FU20" s="65" t="str">
        <f t="shared" si="95"/>
        <v>-</v>
      </c>
      <c r="FV20" s="65" t="str">
        <f t="shared" si="96"/>
        <v>-</v>
      </c>
      <c r="FW20" s="65" t="str">
        <f t="shared" si="97"/>
        <v>-</v>
      </c>
      <c r="FX20" s="65" t="str">
        <f t="shared" si="98"/>
        <v>-</v>
      </c>
      <c r="FY20" s="65" t="str">
        <f t="shared" si="99"/>
        <v>-</v>
      </c>
      <c r="FZ20" s="65" t="str">
        <f t="shared" si="100"/>
        <v>-</v>
      </c>
      <c r="GA20" s="65" t="str">
        <f t="shared" si="101"/>
        <v>-</v>
      </c>
      <c r="GB20" s="65" t="str">
        <f t="shared" si="102"/>
        <v>-</v>
      </c>
      <c r="GC20" s="65" t="str">
        <f t="shared" si="103"/>
        <v>-</v>
      </c>
      <c r="GD20" s="65" t="str">
        <f t="shared" si="104"/>
        <v>-</v>
      </c>
      <c r="GE20" s="65" t="str">
        <f t="shared" si="105"/>
        <v>-</v>
      </c>
      <c r="GF20" s="65" t="str">
        <f t="shared" si="106"/>
        <v>-</v>
      </c>
      <c r="GG20" s="65" t="str">
        <f t="shared" si="107"/>
        <v>-</v>
      </c>
      <c r="GH20" s="65" t="str">
        <f t="shared" si="108"/>
        <v>-</v>
      </c>
      <c r="GI20" s="65" t="str">
        <f t="shared" si="109"/>
        <v>-</v>
      </c>
      <c r="GJ20" s="65" t="str">
        <f t="shared" si="110"/>
        <v>-</v>
      </c>
      <c r="GK20" s="65" t="str">
        <f t="shared" si="111"/>
        <v>-</v>
      </c>
      <c r="GL20" s="65" t="str">
        <f t="shared" si="112"/>
        <v>-</v>
      </c>
      <c r="GM20" s="65" t="str">
        <f t="shared" si="113"/>
        <v>-</v>
      </c>
      <c r="GN20" s="65" t="str">
        <f t="shared" si="174"/>
        <v>-</v>
      </c>
      <c r="GO20" s="65" t="str">
        <f t="shared" si="175"/>
        <v>-</v>
      </c>
      <c r="GP20" s="65" t="str">
        <f t="shared" si="176"/>
        <v>-</v>
      </c>
      <c r="GQ20" s="65" t="str">
        <f t="shared" si="177"/>
        <v>-</v>
      </c>
      <c r="GR20" s="65"/>
      <c r="GS20" s="65"/>
      <c r="GT20" s="65"/>
      <c r="GU20" s="96" t="s">
        <v>2</v>
      </c>
      <c r="GV20" s="70"/>
      <c r="GW20" s="7">
        <f>IF(ISNUMBER(INDEX($CU$15:$EC$314,$B20,HG$5)),MAX(GW$14:GW19)+1,0)</f>
        <v>0</v>
      </c>
      <c r="GX20" s="7">
        <f t="shared" si="114"/>
        <v>6</v>
      </c>
      <c r="GY20" s="7">
        <f t="shared" si="115"/>
        <v>20</v>
      </c>
      <c r="GZ20" s="289">
        <f t="shared" si="116"/>
        <v>0</v>
      </c>
      <c r="HA20" s="289">
        <f t="shared" si="117"/>
        <v>6</v>
      </c>
      <c r="HB20" s="289">
        <f t="shared" si="118"/>
        <v>65</v>
      </c>
      <c r="HC20" s="84" t="str">
        <f t="shared" si="119"/>
        <v>Ya__</v>
      </c>
      <c r="HD20" s="335">
        <f t="shared" si="120"/>
        <v>65</v>
      </c>
      <c r="HE20" s="313" t="str">
        <f t="shared" si="121"/>
        <v>nrow</v>
      </c>
      <c r="HF20" s="28" t="str">
        <f t="shared" si="122"/>
        <v/>
      </c>
      <c r="HG20" s="277" t="str">
        <f t="shared" si="178"/>
        <v>delr</v>
      </c>
      <c r="HH20" s="363">
        <f t="shared" si="123"/>
        <v>15</v>
      </c>
      <c r="HI20" s="80"/>
      <c r="HJ20" s="277" t="str">
        <f t="shared" si="179"/>
        <v/>
      </c>
      <c r="HK20" s="363" t="str">
        <f t="shared" si="124"/>
        <v/>
      </c>
      <c r="HL20" s="80"/>
      <c r="HM20" s="277" t="str">
        <f t="shared" si="180"/>
        <v/>
      </c>
      <c r="HN20" s="363" t="str">
        <f t="shared" si="125"/>
        <v/>
      </c>
      <c r="HO20" s="80"/>
      <c r="HP20" s="277" t="str">
        <f t="shared" si="181"/>
        <v/>
      </c>
      <c r="HQ20" s="359" t="str">
        <f t="shared" si="126"/>
        <v/>
      </c>
      <c r="HR20" s="80"/>
      <c r="HS20" s="277" t="str">
        <f t="shared" si="182"/>
        <v/>
      </c>
      <c r="HT20" s="284" t="str">
        <f t="shared" si="127"/>
        <v/>
      </c>
      <c r="HU20" s="28"/>
      <c r="HV20" s="336" t="str">
        <f t="shared" si="128"/>
        <v/>
      </c>
      <c r="HW20" s="338" t="str">
        <f t="shared" si="129"/>
        <v/>
      </c>
      <c r="HX20" s="337" t="str">
        <f t="shared" si="130"/>
        <v/>
      </c>
      <c r="HY20" s="277" t="str">
        <f t="shared" si="183"/>
        <v>__Xb</v>
      </c>
      <c r="HZ20" s="277" t="str">
        <f t="shared" si="193"/>
        <v/>
      </c>
      <c r="IA20" s="277" t="str">
        <f t="shared" si="184"/>
        <v/>
      </c>
      <c r="IB20" s="277" t="str">
        <f t="shared" si="185"/>
        <v/>
      </c>
      <c r="IC20" s="277" t="str">
        <f t="shared" si="131"/>
        <v/>
      </c>
      <c r="ID20" s="70"/>
      <c r="IE20" s="285" t="s">
        <v>4</v>
      </c>
      <c r="IF20" s="285" t="s">
        <v>86</v>
      </c>
      <c r="IG20" s="285" t="s">
        <v>476</v>
      </c>
      <c r="IH20" s="285" t="s">
        <v>807</v>
      </c>
      <c r="II20" s="285" t="s">
        <v>747</v>
      </c>
      <c r="IJ20" s="285"/>
      <c r="IK20" s="285"/>
      <c r="IL20" s="292"/>
      <c r="IM20" s="292"/>
      <c r="IN20" s="292"/>
      <c r="IO20" s="292"/>
      <c r="IP20" s="292"/>
      <c r="IQ20" s="74"/>
      <c r="IR20" s="291">
        <f>IF(IE20&lt;&gt;"",MAX(IR$14:IR19)+1,0)</f>
        <v>6</v>
      </c>
      <c r="IS20" s="291">
        <f>IF(IF20&lt;&gt;"",MAX(IS$14:IS19)+1,0)</f>
        <v>6</v>
      </c>
      <c r="IT20" s="291">
        <f>IF(IG20&lt;&gt;"",MAX(IT$14:IT19)+1,0)</f>
        <v>6</v>
      </c>
      <c r="IU20" s="291">
        <f>IF(IH20&lt;&gt;"",MAX(IU$14:IU19)+1,0)</f>
        <v>6</v>
      </c>
      <c r="IV20" s="291">
        <f>IF(II20&lt;&gt;"",MAX(IV$14:IV19)+1,0)</f>
        <v>6</v>
      </c>
      <c r="IW20" s="291">
        <f>IF(IJ20&lt;&gt;"",MAX(IW$14:IW19)+1,0)</f>
        <v>0</v>
      </c>
      <c r="IX20" s="291">
        <f>IF(IK20&lt;&gt;"",MAX(IX$14:IX19)+1,0)</f>
        <v>0</v>
      </c>
      <c r="IY20" s="291">
        <f>IF(IL20&lt;&gt;"",MAX(IY$14:IY19)+1,0)</f>
        <v>0</v>
      </c>
      <c r="IZ20" s="291">
        <f>IF(IM20&lt;&gt;"",MAX(IZ$14:IZ19)+1,0)</f>
        <v>0</v>
      </c>
      <c r="JA20" s="291">
        <f>IF(IN20&lt;&gt;"",MAX(JA$14:JA19)+1,0)</f>
        <v>0</v>
      </c>
      <c r="JB20" s="291">
        <f>IF(IO20&lt;&gt;"",MAX(JB$14:JB19)+1,0)</f>
        <v>0</v>
      </c>
      <c r="JC20" s="291">
        <f>IF(IP20&lt;&gt;"",MAX(JC$14:JC19)+1,0)</f>
        <v>0</v>
      </c>
      <c r="JD20" s="74">
        <f t="shared" si="186"/>
        <v>1</v>
      </c>
      <c r="JE20" s="74">
        <f t="shared" si="187"/>
        <v>0</v>
      </c>
      <c r="JF20" s="74">
        <f t="shared" si="188"/>
        <v>6</v>
      </c>
      <c r="JG20" s="74" t="str">
        <f t="shared" si="189"/>
        <v>delr</v>
      </c>
      <c r="JH20" s="390">
        <f t="shared" si="190"/>
        <v>3</v>
      </c>
      <c r="JI20" s="389">
        <f>IF(ISNUMBER(MATCH(HE20,$JG$15:$JG$313,0)),0,MAX(JI$14:JI19)+1)</f>
        <v>0</v>
      </c>
      <c r="JJ20" s="389" t="str">
        <f t="shared" si="191"/>
        <v/>
      </c>
      <c r="JK20" s="377">
        <f t="shared" si="132"/>
        <v>6</v>
      </c>
      <c r="JL20" s="330"/>
      <c r="JM20" s="331" t="str">
        <f t="shared" si="133"/>
        <v>Madson_6</v>
      </c>
      <c r="JN20" s="392" t="s">
        <v>2</v>
      </c>
      <c r="JO20" s="70"/>
      <c r="JP20" s="228"/>
      <c r="JQ20" s="228"/>
      <c r="JR20" s="228"/>
      <c r="JS20" s="19"/>
      <c r="JT20" s="171"/>
      <c r="JU20" s="171"/>
      <c r="JV20" s="171"/>
      <c r="JW20" s="171"/>
      <c r="JX20" s="171"/>
      <c r="JY20" s="171"/>
      <c r="JZ20" s="171"/>
      <c r="KA20" s="171"/>
      <c r="KB20" s="171"/>
      <c r="KC20" s="171"/>
      <c r="KD20" s="171"/>
      <c r="KE20" s="100"/>
      <c r="KF20" s="188">
        <v>3.0017520000000002E-2</v>
      </c>
      <c r="KG20" s="127">
        <v>840.8</v>
      </c>
      <c r="KH20" s="128">
        <v>838.50280049029448</v>
      </c>
      <c r="KI20" s="118">
        <v>1.1015062332153001</v>
      </c>
      <c r="KJ20" s="131">
        <v>836.6422</v>
      </c>
      <c r="KK20" s="147">
        <v>15</v>
      </c>
      <c r="KL20" s="176">
        <v>1.1015062332153001</v>
      </c>
      <c r="KM20" s="137">
        <v>836.57399999999996</v>
      </c>
      <c r="KN20" s="182">
        <v>3.0020000000000002E-2</v>
      </c>
      <c r="KO20" s="141">
        <v>837.8</v>
      </c>
      <c r="KP20" s="99">
        <v>7</v>
      </c>
      <c r="KQ20" s="108">
        <v>1.1015062332153001</v>
      </c>
      <c r="KR20" s="148">
        <v>836.57399999999996</v>
      </c>
      <c r="KS20" s="144">
        <f t="shared" si="10"/>
        <v>3.0020000000000002E-2</v>
      </c>
      <c r="KT20" s="125"/>
      <c r="KU20" s="144">
        <v>3.0017520000000002E-2</v>
      </c>
      <c r="KV20" s="159">
        <f t="shared" si="4"/>
        <v>3.0020000000000002E-2</v>
      </c>
      <c r="KW20" s="159">
        <f t="shared" si="5"/>
        <v>0.72048000000000001</v>
      </c>
      <c r="KX20" s="159">
        <f t="shared" si="6"/>
        <v>43.2288</v>
      </c>
      <c r="KY20" s="159">
        <f t="shared" si="11"/>
        <v>43.2288</v>
      </c>
      <c r="KZ20" s="100"/>
      <c r="LA20" s="70"/>
      <c r="LB20" s="291" t="str">
        <f t="shared" si="134"/>
        <v>delr</v>
      </c>
      <c r="LC20" s="291" t="str">
        <f t="shared" si="135"/>
        <v>delr</v>
      </c>
      <c r="LD20" s="291" t="str">
        <f t="shared" si="136"/>
        <v>delr</v>
      </c>
      <c r="LE20" s="291" t="str">
        <f t="shared" si="137"/>
        <v>delr</v>
      </c>
      <c r="LF20" s="291" t="str">
        <f t="shared" si="138"/>
        <v>delr</v>
      </c>
      <c r="LG20" s="291" t="str">
        <f t="shared" si="139"/>
        <v>delr</v>
      </c>
      <c r="LH20" s="291" t="str">
        <f t="shared" si="140"/>
        <v>delr</v>
      </c>
      <c r="LI20" s="291" t="str">
        <f t="shared" si="141"/>
        <v>delr</v>
      </c>
      <c r="LJ20" s="291" t="str">
        <f t="shared" si="142"/>
        <v>delr</v>
      </c>
      <c r="LK20" s="291" t="str">
        <f t="shared" si="143"/>
        <v>delr</v>
      </c>
      <c r="LL20" s="291" t="str">
        <f t="shared" si="144"/>
        <v>delr</v>
      </c>
      <c r="LM20" s="291" t="str">
        <f t="shared" si="145"/>
        <v>delr</v>
      </c>
      <c r="LN20" s="291" t="str">
        <f t="shared" si="146"/>
        <v>delr</v>
      </c>
      <c r="LO20" s="291" t="str">
        <f t="shared" si="147"/>
        <v>delr</v>
      </c>
      <c r="LP20" s="291" t="str">
        <f t="shared" si="148"/>
        <v>delr</v>
      </c>
      <c r="LQ20" s="291" t="str">
        <f t="shared" si="149"/>
        <v>delr</v>
      </c>
      <c r="LR20" s="291" t="str">
        <f t="shared" si="150"/>
        <v>delr</v>
      </c>
      <c r="LS20" s="291" t="str">
        <f t="shared" si="151"/>
        <v>delr</v>
      </c>
      <c r="LT20" s="291" t="str">
        <f t="shared" si="152"/>
        <v>delr</v>
      </c>
      <c r="LU20" s="291" t="str">
        <f t="shared" si="153"/>
        <v>delr</v>
      </c>
      <c r="LV20" s="291" t="str">
        <f t="shared" si="154"/>
        <v>delr</v>
      </c>
      <c r="LW20" s="291" t="str">
        <f t="shared" si="155"/>
        <v>delr</v>
      </c>
      <c r="LX20" s="291" t="str">
        <f t="shared" si="156"/>
        <v>delr</v>
      </c>
      <c r="LY20" s="291" t="str">
        <f t="shared" si="157"/>
        <v>delr</v>
      </c>
      <c r="LZ20" s="291" t="str">
        <f t="shared" si="158"/>
        <v/>
      </c>
      <c r="MA20" s="291" t="str">
        <f t="shared" si="159"/>
        <v/>
      </c>
      <c r="MB20" s="291" t="str">
        <f t="shared" si="160"/>
        <v/>
      </c>
      <c r="MC20" s="291" t="str">
        <f t="shared" si="161"/>
        <v>delr</v>
      </c>
      <c r="MD20" s="291" t="str">
        <f t="shared" si="162"/>
        <v>delr</v>
      </c>
      <c r="ME20" s="291" t="str">
        <f t="shared" si="163"/>
        <v>delr</v>
      </c>
      <c r="MF20" s="291" t="str">
        <f t="shared" si="164"/>
        <v/>
      </c>
      <c r="MG20" s="74">
        <f t="shared" si="165"/>
        <v>25</v>
      </c>
      <c r="MH20" s="70"/>
      <c r="MI20" s="70"/>
      <c r="MJ20" s="70"/>
      <c r="MK20" s="70"/>
      <c r="ML20" s="70"/>
      <c r="MM20" s="70"/>
      <c r="MN20" s="70"/>
      <c r="MO20" s="70"/>
      <c r="MP20" s="70"/>
      <c r="MQ20" s="70"/>
      <c r="MR20" s="70"/>
      <c r="MS20" s="70"/>
      <c r="MT20" s="70"/>
      <c r="MU20" s="70"/>
    </row>
    <row r="21" spans="1:359" s="3" customFormat="1" ht="6" customHeight="1" x14ac:dyDescent="0.15">
      <c r="A21" s="60" t="s">
        <v>712</v>
      </c>
      <c r="B21" s="303">
        <f t="shared" si="192"/>
        <v>7</v>
      </c>
      <c r="C21" s="84" t="s">
        <v>103</v>
      </c>
      <c r="D21" s="302" t="s">
        <v>79</v>
      </c>
      <c r="E21" s="70"/>
      <c r="F21" s="258"/>
      <c r="G21" s="259" t="s">
        <v>26</v>
      </c>
      <c r="H21" s="260">
        <v>1</v>
      </c>
      <c r="I21" s="258"/>
      <c r="J21" s="259" t="s">
        <v>44</v>
      </c>
      <c r="K21" s="260">
        <v>160</v>
      </c>
      <c r="L21" s="258"/>
      <c r="M21" s="259" t="s">
        <v>5</v>
      </c>
      <c r="N21" s="260">
        <v>10</v>
      </c>
      <c r="O21" s="258"/>
      <c r="P21" s="259" t="s">
        <v>4</v>
      </c>
      <c r="Q21" s="260">
        <v>10</v>
      </c>
      <c r="R21" s="258"/>
      <c r="S21" s="259" t="s">
        <v>30</v>
      </c>
      <c r="T21" s="260">
        <v>0.3</v>
      </c>
      <c r="U21" s="258"/>
      <c r="V21" s="259" t="s">
        <v>30</v>
      </c>
      <c r="W21" s="260">
        <v>0.3</v>
      </c>
      <c r="X21" s="258"/>
      <c r="Y21" s="259" t="s">
        <v>136</v>
      </c>
      <c r="Z21" s="260" t="s">
        <v>286</v>
      </c>
      <c r="AA21" s="258"/>
      <c r="AB21" s="259" t="s">
        <v>29</v>
      </c>
      <c r="AC21" s="260">
        <v>0</v>
      </c>
      <c r="AD21" s="258"/>
      <c r="AE21" s="259" t="s">
        <v>8</v>
      </c>
      <c r="AF21" s="260" t="s">
        <v>61</v>
      </c>
      <c r="AG21" s="258"/>
      <c r="AH21" s="259" t="s">
        <v>29</v>
      </c>
      <c r="AI21" s="260">
        <v>6.75</v>
      </c>
      <c r="AJ21" s="258"/>
      <c r="AK21" s="259" t="s">
        <v>30</v>
      </c>
      <c r="AL21" s="260">
        <v>0.3</v>
      </c>
      <c r="AM21" s="258"/>
      <c r="AN21" s="259" t="s">
        <v>212</v>
      </c>
      <c r="AO21" s="260">
        <v>5100</v>
      </c>
      <c r="AP21" s="281"/>
      <c r="AQ21" s="353" t="s">
        <v>386</v>
      </c>
      <c r="AR21" s="348">
        <v>2.9999999999999997E-8</v>
      </c>
      <c r="AS21" s="281" t="s">
        <v>6</v>
      </c>
      <c r="AT21" s="353" t="s">
        <v>383</v>
      </c>
      <c r="AU21" s="348">
        <v>-50</v>
      </c>
      <c r="AV21" s="258" t="s">
        <v>6</v>
      </c>
      <c r="AW21" s="259" t="s">
        <v>394</v>
      </c>
      <c r="AX21" s="260">
        <v>0</v>
      </c>
      <c r="AY21" s="258"/>
      <c r="AZ21" s="259" t="s">
        <v>4</v>
      </c>
      <c r="BA21" s="260">
        <v>500</v>
      </c>
      <c r="BB21" s="258"/>
      <c r="BC21" s="259" t="s">
        <v>4</v>
      </c>
      <c r="BD21" s="260">
        <v>1000</v>
      </c>
      <c r="BE21" s="258"/>
      <c r="BF21" s="259" t="s">
        <v>53</v>
      </c>
      <c r="BG21" s="260">
        <v>0</v>
      </c>
      <c r="BH21" s="258"/>
      <c r="BI21" s="259" t="s">
        <v>53</v>
      </c>
      <c r="BJ21" s="260">
        <v>0</v>
      </c>
      <c r="BK21" s="258"/>
      <c r="BL21" s="259" t="s">
        <v>426</v>
      </c>
      <c r="BM21" s="260">
        <v>0.5</v>
      </c>
      <c r="BN21" s="258"/>
      <c r="BO21" s="259" t="s">
        <v>29</v>
      </c>
      <c r="BP21" s="260">
        <v>200</v>
      </c>
      <c r="BQ21" s="258"/>
      <c r="BR21" s="259" t="s">
        <v>4</v>
      </c>
      <c r="BS21" s="260">
        <v>5000</v>
      </c>
      <c r="BT21" s="258"/>
      <c r="BU21" s="259" t="s">
        <v>4</v>
      </c>
      <c r="BV21" s="260">
        <v>15</v>
      </c>
      <c r="BW21" s="258"/>
      <c r="BX21" s="259" t="s">
        <v>53</v>
      </c>
      <c r="BY21" s="260" t="s">
        <v>435</v>
      </c>
      <c r="BZ21" s="258"/>
      <c r="CA21" s="259"/>
      <c r="CB21" s="260"/>
      <c r="CC21" s="258"/>
      <c r="CD21" s="259"/>
      <c r="CE21" s="260"/>
      <c r="CF21" s="410"/>
      <c r="CG21" s="411"/>
      <c r="CH21" s="412"/>
      <c r="CI21" s="410"/>
      <c r="CJ21" s="411" t="s">
        <v>5</v>
      </c>
      <c r="CK21" s="412">
        <v>10</v>
      </c>
      <c r="CL21" s="258" t="s">
        <v>3</v>
      </c>
      <c r="CM21" s="259" t="s">
        <v>6</v>
      </c>
      <c r="CN21" s="260">
        <v>250</v>
      </c>
      <c r="CO21" s="258"/>
      <c r="CP21" s="259" t="s">
        <v>5</v>
      </c>
      <c r="CQ21" s="260">
        <v>10</v>
      </c>
      <c r="CR21" s="373" t="s">
        <v>2</v>
      </c>
      <c r="CS21" s="228"/>
      <c r="CT21" s="229">
        <f>IF(ISNUMBER(HA21),IF(ISNUMBER(MATCH(HE21,$CS$15:$CS$313,0)),0,MAX(CT$14:CT20)+1),"")</f>
        <v>0</v>
      </c>
      <c r="CU21" s="7">
        <f t="shared" si="36"/>
        <v>64</v>
      </c>
      <c r="CV21" s="7">
        <f t="shared" si="37"/>
        <v>28</v>
      </c>
      <c r="CW21" s="7" t="str">
        <f t="shared" si="38"/>
        <v/>
      </c>
      <c r="CX21" s="7" t="str">
        <f t="shared" si="39"/>
        <v/>
      </c>
      <c r="CY21" s="7" t="str">
        <f t="shared" si="40"/>
        <v/>
      </c>
      <c r="CZ21" s="7" t="str">
        <f t="shared" si="41"/>
        <v/>
      </c>
      <c r="DA21" s="7" t="str">
        <f t="shared" si="42"/>
        <v/>
      </c>
      <c r="DB21" s="7" t="str">
        <f t="shared" si="43"/>
        <v/>
      </c>
      <c r="DC21" s="7" t="str">
        <f t="shared" si="44"/>
        <v/>
      </c>
      <c r="DD21" s="7" t="str">
        <f t="shared" si="45"/>
        <v/>
      </c>
      <c r="DE21" s="7" t="str">
        <f t="shared" si="46"/>
        <v/>
      </c>
      <c r="DF21" s="7" t="str">
        <f t="shared" si="47"/>
        <v/>
      </c>
      <c r="DG21" s="7" t="str">
        <f t="shared" si="48"/>
        <v/>
      </c>
      <c r="DH21" s="7" t="str">
        <f t="shared" si="49"/>
        <v/>
      </c>
      <c r="DI21" s="7" t="str">
        <f t="shared" si="50"/>
        <v/>
      </c>
      <c r="DJ21" s="7" t="str">
        <f t="shared" si="51"/>
        <v/>
      </c>
      <c r="DK21" s="7" t="str">
        <f t="shared" si="52"/>
        <v/>
      </c>
      <c r="DL21" s="7" t="str">
        <f t="shared" si="53"/>
        <v/>
      </c>
      <c r="DM21" s="7" t="str">
        <f t="shared" si="54"/>
        <v/>
      </c>
      <c r="DN21" s="7" t="str">
        <f t="shared" si="55"/>
        <v/>
      </c>
      <c r="DO21" s="7" t="str">
        <f t="shared" si="56"/>
        <v/>
      </c>
      <c r="DP21" s="7" t="str">
        <f t="shared" si="57"/>
        <v/>
      </c>
      <c r="DQ21" s="7" t="str">
        <f t="shared" si="58"/>
        <v/>
      </c>
      <c r="DR21" s="7" t="str">
        <f t="shared" si="59"/>
        <v/>
      </c>
      <c r="DS21" s="7" t="str">
        <f t="shared" si="60"/>
        <v/>
      </c>
      <c r="DT21" s="7" t="str">
        <f t="shared" si="61"/>
        <v/>
      </c>
      <c r="DU21" s="7" t="str">
        <f t="shared" si="166"/>
        <v/>
      </c>
      <c r="DV21" s="7" t="str">
        <f t="shared" si="167"/>
        <v/>
      </c>
      <c r="DW21" s="7" t="str">
        <f t="shared" si="168"/>
        <v/>
      </c>
      <c r="DX21" s="7" t="str">
        <f t="shared" si="169"/>
        <v/>
      </c>
      <c r="DY21" s="7"/>
      <c r="DZ21" s="7"/>
      <c r="EA21" s="7"/>
      <c r="EB21" s="7"/>
      <c r="EC21" s="64" t="s">
        <v>2</v>
      </c>
      <c r="ED21" s="306" t="str">
        <f t="shared" si="62"/>
        <v>f.expoent</v>
      </c>
      <c r="EE21" s="306" t="str">
        <f t="shared" si="63"/>
        <v>f.expoent</v>
      </c>
      <c r="EF21" s="306" t="str">
        <f t="shared" si="64"/>
        <v>-</v>
      </c>
      <c r="EG21" s="306" t="str">
        <f t="shared" si="65"/>
        <v>-</v>
      </c>
      <c r="EH21" s="306" t="str">
        <f t="shared" si="66"/>
        <v>-</v>
      </c>
      <c r="EI21" s="306" t="str">
        <f t="shared" si="67"/>
        <v>-</v>
      </c>
      <c r="EJ21" s="306" t="str">
        <f t="shared" si="68"/>
        <v>-</v>
      </c>
      <c r="EK21" s="306" t="str">
        <f t="shared" si="69"/>
        <v>-</v>
      </c>
      <c r="EL21" s="306" t="str">
        <f t="shared" si="70"/>
        <v>-</v>
      </c>
      <c r="EM21" s="306" t="str">
        <f t="shared" si="71"/>
        <v>-</v>
      </c>
      <c r="EN21" s="306" t="str">
        <f t="shared" si="72"/>
        <v>-</v>
      </c>
      <c r="EO21" s="306" t="str">
        <f t="shared" si="73"/>
        <v>-</v>
      </c>
      <c r="EP21" s="306" t="str">
        <f t="shared" si="74"/>
        <v>-</v>
      </c>
      <c r="EQ21" s="306" t="str">
        <f t="shared" si="75"/>
        <v>-</v>
      </c>
      <c r="ER21" s="306" t="str">
        <f t="shared" si="76"/>
        <v>-</v>
      </c>
      <c r="ES21" s="306" t="str">
        <f t="shared" si="77"/>
        <v>-</v>
      </c>
      <c r="ET21" s="306" t="str">
        <f t="shared" si="78"/>
        <v>-</v>
      </c>
      <c r="EU21" s="306" t="str">
        <f t="shared" si="79"/>
        <v>-</v>
      </c>
      <c r="EV21" s="306" t="str">
        <f t="shared" si="80"/>
        <v>-</v>
      </c>
      <c r="EW21" s="306" t="str">
        <f t="shared" si="81"/>
        <v>-</v>
      </c>
      <c r="EX21" s="306" t="str">
        <f t="shared" si="82"/>
        <v>-</v>
      </c>
      <c r="EY21" s="306" t="str">
        <f t="shared" si="83"/>
        <v>-</v>
      </c>
      <c r="EZ21" s="306" t="str">
        <f t="shared" si="84"/>
        <v>-</v>
      </c>
      <c r="FA21" s="306" t="str">
        <f t="shared" si="85"/>
        <v>-</v>
      </c>
      <c r="FB21" s="306" t="str">
        <f t="shared" si="86"/>
        <v>-</v>
      </c>
      <c r="FC21" s="306" t="str">
        <f t="shared" si="87"/>
        <v>-</v>
      </c>
      <c r="FD21" s="306" t="str">
        <f t="shared" si="170"/>
        <v>-</v>
      </c>
      <c r="FE21" s="306" t="str">
        <f t="shared" si="171"/>
        <v>-</v>
      </c>
      <c r="FF21" s="306" t="str">
        <f t="shared" si="172"/>
        <v>-</v>
      </c>
      <c r="FG21" s="306" t="str">
        <f t="shared" si="173"/>
        <v>-</v>
      </c>
      <c r="FH21" s="306"/>
      <c r="FI21" s="306"/>
      <c r="FJ21" s="306"/>
      <c r="FK21" s="306"/>
      <c r="FL21" s="306"/>
      <c r="FM21" s="422" t="s">
        <v>2</v>
      </c>
      <c r="FN21" s="65" t="str">
        <f t="shared" si="88"/>
        <v>-</v>
      </c>
      <c r="FO21" s="65" t="str">
        <f t="shared" si="89"/>
        <v>0.30.7</v>
      </c>
      <c r="FP21" s="65" t="str">
        <f t="shared" si="90"/>
        <v>-</v>
      </c>
      <c r="FQ21" s="65" t="str">
        <f t="shared" si="91"/>
        <v>-</v>
      </c>
      <c r="FR21" s="65" t="str">
        <f t="shared" si="92"/>
        <v>-</v>
      </c>
      <c r="FS21" s="65" t="str">
        <f t="shared" si="93"/>
        <v>-</v>
      </c>
      <c r="FT21" s="65" t="str">
        <f t="shared" si="94"/>
        <v>-</v>
      </c>
      <c r="FU21" s="65" t="str">
        <f t="shared" si="95"/>
        <v>-</v>
      </c>
      <c r="FV21" s="65" t="str">
        <f t="shared" si="96"/>
        <v>-</v>
      </c>
      <c r="FW21" s="65" t="str">
        <f t="shared" si="97"/>
        <v>-</v>
      </c>
      <c r="FX21" s="65" t="str">
        <f t="shared" si="98"/>
        <v>-</v>
      </c>
      <c r="FY21" s="65" t="str">
        <f t="shared" si="99"/>
        <v>-</v>
      </c>
      <c r="FZ21" s="65" t="str">
        <f t="shared" si="100"/>
        <v>-</v>
      </c>
      <c r="GA21" s="65" t="str">
        <f t="shared" si="101"/>
        <v>-</v>
      </c>
      <c r="GB21" s="65" t="str">
        <f t="shared" si="102"/>
        <v>-</v>
      </c>
      <c r="GC21" s="65" t="str">
        <f t="shared" si="103"/>
        <v>-</v>
      </c>
      <c r="GD21" s="65" t="str">
        <f t="shared" si="104"/>
        <v>-</v>
      </c>
      <c r="GE21" s="65" t="str">
        <f t="shared" si="105"/>
        <v>-</v>
      </c>
      <c r="GF21" s="65" t="str">
        <f t="shared" si="106"/>
        <v>-</v>
      </c>
      <c r="GG21" s="65" t="str">
        <f t="shared" si="107"/>
        <v>-</v>
      </c>
      <c r="GH21" s="65" t="str">
        <f t="shared" si="108"/>
        <v>-</v>
      </c>
      <c r="GI21" s="65" t="str">
        <f t="shared" si="109"/>
        <v>-</v>
      </c>
      <c r="GJ21" s="65" t="str">
        <f t="shared" si="110"/>
        <v>-</v>
      </c>
      <c r="GK21" s="65" t="str">
        <f t="shared" si="111"/>
        <v>-</v>
      </c>
      <c r="GL21" s="65" t="str">
        <f t="shared" si="112"/>
        <v>-</v>
      </c>
      <c r="GM21" s="65" t="str">
        <f t="shared" si="113"/>
        <v>-</v>
      </c>
      <c r="GN21" s="65" t="str">
        <f t="shared" si="174"/>
        <v>-</v>
      </c>
      <c r="GO21" s="65" t="str">
        <f t="shared" si="175"/>
        <v>-</v>
      </c>
      <c r="GP21" s="65" t="str">
        <f t="shared" si="176"/>
        <v>-</v>
      </c>
      <c r="GQ21" s="65" t="str">
        <f t="shared" si="177"/>
        <v>-</v>
      </c>
      <c r="GR21" s="65"/>
      <c r="GS21" s="65"/>
      <c r="GT21" s="65"/>
      <c r="GU21" s="96" t="s">
        <v>2</v>
      </c>
      <c r="GV21" s="70"/>
      <c r="GW21" s="7">
        <f>IF(ISNUMBER(INDEX($CU$15:$EC$314,$B21,HG$5)),MAX(GW$14:GW20)+1,0)</f>
        <v>0</v>
      </c>
      <c r="GX21" s="7">
        <f t="shared" si="114"/>
        <v>7</v>
      </c>
      <c r="GY21" s="7">
        <f t="shared" si="115"/>
        <v>22</v>
      </c>
      <c r="GZ21" s="289">
        <f t="shared" si="116"/>
        <v>0</v>
      </c>
      <c r="HA21" s="289">
        <f t="shared" si="117"/>
        <v>7</v>
      </c>
      <c r="HB21" s="289">
        <f t="shared" si="118"/>
        <v>15</v>
      </c>
      <c r="HC21" s="84" t="str">
        <f t="shared" si="119"/>
        <v>__Xb</v>
      </c>
      <c r="HD21" s="335">
        <f t="shared" si="120"/>
        <v>15</v>
      </c>
      <c r="HE21" s="313" t="str">
        <f t="shared" si="121"/>
        <v>delr</v>
      </c>
      <c r="HF21" s="28" t="str">
        <f t="shared" si="122"/>
        <v/>
      </c>
      <c r="HG21" s="277" t="str">
        <f t="shared" si="178"/>
        <v>delc</v>
      </c>
      <c r="HH21" s="363">
        <f t="shared" si="123"/>
        <v>609.61</v>
      </c>
      <c r="HI21" s="80"/>
      <c r="HJ21" s="277" t="str">
        <f t="shared" si="179"/>
        <v/>
      </c>
      <c r="HK21" s="363" t="str">
        <f t="shared" si="124"/>
        <v/>
      </c>
      <c r="HL21" s="80"/>
      <c r="HM21" s="277" t="str">
        <f t="shared" si="180"/>
        <v/>
      </c>
      <c r="HN21" s="363" t="str">
        <f t="shared" si="125"/>
        <v/>
      </c>
      <c r="HO21" s="80"/>
      <c r="HP21" s="277" t="str">
        <f t="shared" si="181"/>
        <v/>
      </c>
      <c r="HQ21" s="359" t="str">
        <f t="shared" si="126"/>
        <v/>
      </c>
      <c r="HR21" s="80"/>
      <c r="HS21" s="277" t="str">
        <f t="shared" si="182"/>
        <v/>
      </c>
      <c r="HT21" s="284" t="str">
        <f t="shared" si="127"/>
        <v/>
      </c>
      <c r="HU21" s="28"/>
      <c r="HV21" s="336" t="str">
        <f t="shared" si="128"/>
        <v/>
      </c>
      <c r="HW21" s="338" t="str">
        <f t="shared" si="129"/>
        <v/>
      </c>
      <c r="HX21" s="337" t="str">
        <f t="shared" si="130"/>
        <v/>
      </c>
      <c r="HY21" s="277" t="str">
        <f t="shared" si="183"/>
        <v>__Yb</v>
      </c>
      <c r="HZ21" s="277" t="str">
        <f t="shared" si="193"/>
        <v/>
      </c>
      <c r="IA21" s="277" t="str">
        <f t="shared" si="184"/>
        <v/>
      </c>
      <c r="IB21" s="277" t="str">
        <f t="shared" si="185"/>
        <v/>
      </c>
      <c r="IC21" s="277" t="str">
        <f t="shared" si="131"/>
        <v/>
      </c>
      <c r="ID21" s="70"/>
      <c r="IE21" s="285" t="s">
        <v>5</v>
      </c>
      <c r="IF21" s="285" t="s">
        <v>420</v>
      </c>
      <c r="IG21" s="285" t="s">
        <v>14</v>
      </c>
      <c r="IH21" s="285" t="s">
        <v>808</v>
      </c>
      <c r="II21" s="285" t="s">
        <v>877</v>
      </c>
      <c r="IJ21" s="285"/>
      <c r="IK21" s="285"/>
      <c r="IL21" s="292"/>
      <c r="IM21" s="292"/>
      <c r="IN21" s="292"/>
      <c r="IO21" s="292"/>
      <c r="IP21" s="292"/>
      <c r="IQ21" s="74"/>
      <c r="IR21" s="291">
        <f>IF(IE21&lt;&gt;"",MAX(IR$14:IR20)+1,0)</f>
        <v>7</v>
      </c>
      <c r="IS21" s="291">
        <f>IF(IF21&lt;&gt;"",MAX(IS$14:IS20)+1,0)</f>
        <v>7</v>
      </c>
      <c r="IT21" s="291">
        <f>IF(IG21&lt;&gt;"",MAX(IT$14:IT20)+1,0)</f>
        <v>7</v>
      </c>
      <c r="IU21" s="291">
        <f>IF(IH21&lt;&gt;"",MAX(IU$14:IU20)+1,0)</f>
        <v>7</v>
      </c>
      <c r="IV21" s="291">
        <f>IF(II21&lt;&gt;"",MAX(IV$14:IV20)+1,0)</f>
        <v>7</v>
      </c>
      <c r="IW21" s="291">
        <f>IF(IJ21&lt;&gt;"",MAX(IW$14:IW20)+1,0)</f>
        <v>0</v>
      </c>
      <c r="IX21" s="291">
        <f>IF(IK21&lt;&gt;"",MAX(IX$14:IX20)+1,0)</f>
        <v>0</v>
      </c>
      <c r="IY21" s="291">
        <f>IF(IL21&lt;&gt;"",MAX(IY$14:IY20)+1,0)</f>
        <v>0</v>
      </c>
      <c r="IZ21" s="291">
        <f>IF(IM21&lt;&gt;"",MAX(IZ$14:IZ20)+1,0)</f>
        <v>0</v>
      </c>
      <c r="JA21" s="291">
        <f>IF(IN21&lt;&gt;"",MAX(JA$14:JA20)+1,0)</f>
        <v>0</v>
      </c>
      <c r="JB21" s="291">
        <f>IF(IO21&lt;&gt;"",MAX(JB$14:JB20)+1,0)</f>
        <v>0</v>
      </c>
      <c r="JC21" s="291">
        <f>IF(IP21&lt;&gt;"",MAX(JC$14:JC20)+1,0)</f>
        <v>0</v>
      </c>
      <c r="JD21" s="74">
        <f t="shared" si="186"/>
        <v>1</v>
      </c>
      <c r="JE21" s="74">
        <f t="shared" si="187"/>
        <v>0</v>
      </c>
      <c r="JF21" s="74">
        <f t="shared" si="188"/>
        <v>7</v>
      </c>
      <c r="JG21" s="74" t="str">
        <f t="shared" si="189"/>
        <v>delc</v>
      </c>
      <c r="JH21" s="390">
        <f t="shared" si="190"/>
        <v>6</v>
      </c>
      <c r="JI21" s="389">
        <f>IF(ISNUMBER(MATCH(HE21,$JG$15:$JG$313,0)),0,MAX(JI$14:JI20)+1)</f>
        <v>0</v>
      </c>
      <c r="JJ21" s="389" t="str">
        <f t="shared" si="191"/>
        <v/>
      </c>
      <c r="JK21" s="377">
        <f t="shared" si="132"/>
        <v>7</v>
      </c>
      <c r="JL21" s="330"/>
      <c r="JM21" s="331" t="str">
        <f t="shared" si="133"/>
        <v>Madson_8</v>
      </c>
      <c r="JN21" s="392" t="s">
        <v>2</v>
      </c>
      <c r="JO21" s="70"/>
      <c r="JP21" s="228"/>
      <c r="JQ21" s="228"/>
      <c r="JR21" s="228"/>
      <c r="JS21" s="19"/>
      <c r="JT21" s="171"/>
      <c r="JU21" s="171"/>
      <c r="JV21" s="171"/>
      <c r="JW21" s="171"/>
      <c r="JX21" s="171"/>
      <c r="JY21" s="171"/>
      <c r="JZ21" s="171"/>
      <c r="KA21" s="171"/>
      <c r="KB21" s="171"/>
      <c r="KC21" s="171"/>
      <c r="KD21" s="171"/>
      <c r="KE21" s="100"/>
      <c r="KF21" s="188">
        <v>3.6953280000000005E-2</v>
      </c>
      <c r="KG21" s="127">
        <v>840.8</v>
      </c>
      <c r="KH21" s="128">
        <v>838.33613382362785</v>
      </c>
      <c r="KI21" s="118">
        <v>1.1928617954253999</v>
      </c>
      <c r="KJ21" s="131">
        <v>837.38379999999995</v>
      </c>
      <c r="KK21" s="147">
        <v>16</v>
      </c>
      <c r="KL21" s="176">
        <v>1.1928617954253999</v>
      </c>
      <c r="KM21" s="137">
        <v>837.50810000000001</v>
      </c>
      <c r="KN21" s="182">
        <v>3.6949999999999997E-2</v>
      </c>
      <c r="KO21" s="141">
        <v>837.6</v>
      </c>
      <c r="KP21" s="99">
        <v>6</v>
      </c>
      <c r="KQ21" s="108">
        <v>1.1928617954253999</v>
      </c>
      <c r="KR21" s="148">
        <v>837.50810000000001</v>
      </c>
      <c r="KS21" s="144">
        <f t="shared" si="10"/>
        <v>3.6949999999999997E-2</v>
      </c>
      <c r="KT21" s="125"/>
      <c r="KU21" s="144">
        <v>3.6953280000000005E-2</v>
      </c>
      <c r="KV21" s="159">
        <f t="shared" si="4"/>
        <v>3.6949999999999997E-2</v>
      </c>
      <c r="KW21" s="159">
        <f t="shared" si="5"/>
        <v>0.88679999999999992</v>
      </c>
      <c r="KX21" s="159">
        <f t="shared" si="6"/>
        <v>53.207999999999998</v>
      </c>
      <c r="KY21" s="159">
        <f t="shared" si="11"/>
        <v>53.207999999999998</v>
      </c>
      <c r="KZ21" s="100"/>
      <c r="LA21" s="70"/>
      <c r="LB21" s="291" t="str">
        <f t="shared" si="134"/>
        <v>delc</v>
      </c>
      <c r="LC21" s="291" t="str">
        <f t="shared" si="135"/>
        <v>delc</v>
      </c>
      <c r="LD21" s="291" t="str">
        <f t="shared" si="136"/>
        <v>delc</v>
      </c>
      <c r="LE21" s="291" t="str">
        <f t="shared" si="137"/>
        <v>delc</v>
      </c>
      <c r="LF21" s="291" t="str">
        <f t="shared" si="138"/>
        <v>delc</v>
      </c>
      <c r="LG21" s="291" t="str">
        <f t="shared" si="139"/>
        <v>delc</v>
      </c>
      <c r="LH21" s="291" t="str">
        <f t="shared" si="140"/>
        <v>delc</v>
      </c>
      <c r="LI21" s="291" t="str">
        <f t="shared" si="141"/>
        <v>delc</v>
      </c>
      <c r="LJ21" s="291" t="str">
        <f t="shared" si="142"/>
        <v>delc</v>
      </c>
      <c r="LK21" s="291" t="str">
        <f t="shared" si="143"/>
        <v>delc</v>
      </c>
      <c r="LL21" s="291" t="str">
        <f t="shared" si="144"/>
        <v>delc</v>
      </c>
      <c r="LM21" s="291" t="str">
        <f t="shared" si="145"/>
        <v>delc</v>
      </c>
      <c r="LN21" s="291" t="str">
        <f t="shared" si="146"/>
        <v>delc</v>
      </c>
      <c r="LO21" s="291" t="str">
        <f t="shared" si="147"/>
        <v>delc</v>
      </c>
      <c r="LP21" s="291" t="str">
        <f t="shared" si="148"/>
        <v/>
      </c>
      <c r="LQ21" s="291" t="str">
        <f t="shared" si="149"/>
        <v>delc</v>
      </c>
      <c r="LR21" s="291" t="str">
        <f t="shared" si="150"/>
        <v>delc</v>
      </c>
      <c r="LS21" s="291" t="str">
        <f t="shared" si="151"/>
        <v>delc</v>
      </c>
      <c r="LT21" s="291" t="str">
        <f t="shared" si="152"/>
        <v>delc</v>
      </c>
      <c r="LU21" s="291" t="str">
        <f t="shared" si="153"/>
        <v>delc</v>
      </c>
      <c r="LV21" s="291" t="str">
        <f t="shared" si="154"/>
        <v>delc</v>
      </c>
      <c r="LW21" s="291" t="str">
        <f t="shared" si="155"/>
        <v>delc</v>
      </c>
      <c r="LX21" s="291" t="str">
        <f t="shared" si="156"/>
        <v>delc</v>
      </c>
      <c r="LY21" s="291" t="str">
        <f t="shared" si="157"/>
        <v>delc</v>
      </c>
      <c r="LZ21" s="291" t="str">
        <f t="shared" si="158"/>
        <v/>
      </c>
      <c r="MA21" s="291" t="str">
        <f t="shared" si="159"/>
        <v/>
      </c>
      <c r="MB21" s="291" t="str">
        <f t="shared" si="160"/>
        <v/>
      </c>
      <c r="MC21" s="291" t="str">
        <f t="shared" si="161"/>
        <v>delc</v>
      </c>
      <c r="MD21" s="291" t="str">
        <f t="shared" si="162"/>
        <v>delc</v>
      </c>
      <c r="ME21" s="291" t="str">
        <f t="shared" si="163"/>
        <v>delc</v>
      </c>
      <c r="MF21" s="291" t="str">
        <f t="shared" si="164"/>
        <v/>
      </c>
      <c r="MG21" s="74">
        <f t="shared" si="165"/>
        <v>24</v>
      </c>
      <c r="MH21" s="70"/>
      <c r="MI21" s="70"/>
      <c r="MJ21" s="70"/>
      <c r="MK21" s="70"/>
      <c r="ML21" s="70"/>
      <c r="MM21" s="70"/>
      <c r="MN21" s="70"/>
      <c r="MO21" s="70"/>
      <c r="MP21" s="70"/>
      <c r="MQ21" s="70"/>
      <c r="MR21" s="70"/>
      <c r="MS21" s="70"/>
      <c r="MT21" s="70"/>
      <c r="MU21" s="70"/>
    </row>
    <row r="22" spans="1:359" s="3" customFormat="1" ht="6" customHeight="1" x14ac:dyDescent="0.15">
      <c r="A22" s="60" t="s">
        <v>681</v>
      </c>
      <c r="B22" s="303">
        <f t="shared" si="192"/>
        <v>8</v>
      </c>
      <c r="C22" s="83" t="s">
        <v>102</v>
      </c>
      <c r="D22" s="301" t="s">
        <v>81</v>
      </c>
      <c r="E22" s="70"/>
      <c r="F22" s="258"/>
      <c r="G22" s="259" t="s">
        <v>27</v>
      </c>
      <c r="H22" s="260">
        <v>101</v>
      </c>
      <c r="I22" s="258"/>
      <c r="J22" s="259" t="s">
        <v>45</v>
      </c>
      <c r="K22" s="260">
        <v>1340</v>
      </c>
      <c r="L22" s="258"/>
      <c r="M22" s="259" t="s">
        <v>82</v>
      </c>
      <c r="N22" s="260">
        <v>10</v>
      </c>
      <c r="O22" s="258"/>
      <c r="P22" s="259" t="s">
        <v>5</v>
      </c>
      <c r="Q22" s="260">
        <v>10</v>
      </c>
      <c r="R22" s="258"/>
      <c r="S22" s="259" t="s">
        <v>108</v>
      </c>
      <c r="T22" s="260">
        <v>10</v>
      </c>
      <c r="U22" s="258"/>
      <c r="V22" s="259" t="s">
        <v>3</v>
      </c>
      <c r="W22" s="260">
        <v>1</v>
      </c>
      <c r="X22" s="258"/>
      <c r="Y22" s="259" t="s">
        <v>249</v>
      </c>
      <c r="Z22" s="260" t="s">
        <v>285</v>
      </c>
      <c r="AA22" s="258"/>
      <c r="AB22" s="259" t="s">
        <v>30</v>
      </c>
      <c r="AC22" s="260">
        <v>0.35</v>
      </c>
      <c r="AD22" s="258"/>
      <c r="AE22" s="259" t="s">
        <v>35</v>
      </c>
      <c r="AF22" s="260">
        <f>1/3</f>
        <v>0.33333333333333331</v>
      </c>
      <c r="AG22" s="258"/>
      <c r="AH22" s="259" t="s">
        <v>30</v>
      </c>
      <c r="AI22" s="260">
        <v>0.35</v>
      </c>
      <c r="AJ22" s="258"/>
      <c r="AK22" s="259" t="s">
        <v>108</v>
      </c>
      <c r="AL22" s="260">
        <v>20</v>
      </c>
      <c r="AM22" s="258"/>
      <c r="AN22" s="259" t="s">
        <v>213</v>
      </c>
      <c r="AO22" s="260">
        <v>9100</v>
      </c>
      <c r="AP22" s="281"/>
      <c r="AQ22" s="353" t="s">
        <v>1</v>
      </c>
      <c r="AR22" s="348">
        <v>1</v>
      </c>
      <c r="AS22" s="281" t="s">
        <v>11</v>
      </c>
      <c r="AT22" s="353" t="s">
        <v>385</v>
      </c>
      <c r="AU22" s="348">
        <v>10</v>
      </c>
      <c r="AV22" s="258"/>
      <c r="AW22" s="259" t="s">
        <v>4</v>
      </c>
      <c r="AX22" s="260">
        <v>200</v>
      </c>
      <c r="AY22" s="258"/>
      <c r="AZ22" s="259" t="s">
        <v>5</v>
      </c>
      <c r="BA22" s="260">
        <v>500</v>
      </c>
      <c r="BB22" s="258"/>
      <c r="BC22" s="259" t="s">
        <v>5</v>
      </c>
      <c r="BD22" s="260">
        <v>1000</v>
      </c>
      <c r="BE22" s="258"/>
      <c r="BF22" s="259" t="s">
        <v>39</v>
      </c>
      <c r="BG22" s="260">
        <v>0</v>
      </c>
      <c r="BH22" s="258"/>
      <c r="BI22" s="259" t="s">
        <v>39</v>
      </c>
      <c r="BJ22" s="260">
        <v>0</v>
      </c>
      <c r="BK22" s="258"/>
      <c r="BL22" s="259" t="s">
        <v>1</v>
      </c>
      <c r="BM22" s="260">
        <v>4</v>
      </c>
      <c r="BN22" s="258"/>
      <c r="BO22" s="259" t="s">
        <v>11</v>
      </c>
      <c r="BP22" s="260">
        <v>1</v>
      </c>
      <c r="BQ22" s="258"/>
      <c r="BR22" s="259" t="s">
        <v>5</v>
      </c>
      <c r="BS22" s="260">
        <v>5000</v>
      </c>
      <c r="BT22" s="258"/>
      <c r="BU22" s="259" t="s">
        <v>5</v>
      </c>
      <c r="BV22" s="260">
        <v>609.61</v>
      </c>
      <c r="BW22" s="258" t="s">
        <v>11</v>
      </c>
      <c r="BX22" s="259" t="s">
        <v>429</v>
      </c>
      <c r="BY22" s="260">
        <v>2E-3</v>
      </c>
      <c r="BZ22" s="258"/>
      <c r="CA22" s="259"/>
      <c r="CB22" s="260"/>
      <c r="CC22" s="258"/>
      <c r="CD22" s="259"/>
      <c r="CE22" s="260"/>
      <c r="CF22" s="410"/>
      <c r="CG22" s="411"/>
      <c r="CH22" s="412"/>
      <c r="CI22" s="410"/>
      <c r="CJ22" s="411" t="s">
        <v>349</v>
      </c>
      <c r="CK22" s="412">
        <v>1000</v>
      </c>
      <c r="CL22" s="258"/>
      <c r="CM22" s="259" t="s">
        <v>645</v>
      </c>
      <c r="CN22" s="260" t="s">
        <v>2</v>
      </c>
      <c r="CO22" s="258"/>
      <c r="CP22" s="259" t="s">
        <v>349</v>
      </c>
      <c r="CQ22" s="260">
        <v>1000</v>
      </c>
      <c r="CR22" s="373" t="s">
        <v>2</v>
      </c>
      <c r="CS22" s="228"/>
      <c r="CT22" s="229">
        <f>IF(ISNUMBER(HA22),IF(ISNUMBER(MATCH(HE22,$CS$15:$CS$313,0)),0,MAX(CT$14:CT21)+1),"")</f>
        <v>0</v>
      </c>
      <c r="CU22" s="7">
        <f t="shared" si="36"/>
        <v>65</v>
      </c>
      <c r="CV22" s="7">
        <f t="shared" si="37"/>
        <v>29</v>
      </c>
      <c r="CW22" s="7" t="str">
        <f t="shared" si="38"/>
        <v/>
      </c>
      <c r="CX22" s="7" t="str">
        <f t="shared" si="39"/>
        <v/>
      </c>
      <c r="CY22" s="7" t="str">
        <f t="shared" si="40"/>
        <v/>
      </c>
      <c r="CZ22" s="7" t="str">
        <f t="shared" si="41"/>
        <v/>
      </c>
      <c r="DA22" s="7" t="str">
        <f t="shared" si="42"/>
        <v/>
      </c>
      <c r="DB22" s="7" t="str">
        <f t="shared" si="43"/>
        <v/>
      </c>
      <c r="DC22" s="7" t="str">
        <f t="shared" si="44"/>
        <v/>
      </c>
      <c r="DD22" s="7" t="str">
        <f t="shared" si="45"/>
        <v/>
      </c>
      <c r="DE22" s="7" t="str">
        <f t="shared" si="46"/>
        <v/>
      </c>
      <c r="DF22" s="7" t="str">
        <f t="shared" si="47"/>
        <v/>
      </c>
      <c r="DG22" s="7" t="str">
        <f t="shared" si="48"/>
        <v/>
      </c>
      <c r="DH22" s="7" t="str">
        <f t="shared" si="49"/>
        <v/>
      </c>
      <c r="DI22" s="7" t="str">
        <f t="shared" si="50"/>
        <v/>
      </c>
      <c r="DJ22" s="7" t="str">
        <f t="shared" si="51"/>
        <v/>
      </c>
      <c r="DK22" s="7" t="str">
        <f t="shared" si="52"/>
        <v/>
      </c>
      <c r="DL22" s="7" t="str">
        <f t="shared" si="53"/>
        <v/>
      </c>
      <c r="DM22" s="7" t="str">
        <f t="shared" si="54"/>
        <v/>
      </c>
      <c r="DN22" s="7" t="str">
        <f t="shared" si="55"/>
        <v/>
      </c>
      <c r="DO22" s="7" t="str">
        <f t="shared" si="56"/>
        <v/>
      </c>
      <c r="DP22" s="7" t="str">
        <f t="shared" si="57"/>
        <v/>
      </c>
      <c r="DQ22" s="7" t="str">
        <f t="shared" si="58"/>
        <v/>
      </c>
      <c r="DR22" s="7" t="str">
        <f t="shared" si="59"/>
        <v/>
      </c>
      <c r="DS22" s="7" t="str">
        <f t="shared" si="60"/>
        <v/>
      </c>
      <c r="DT22" s="7" t="str">
        <f t="shared" si="61"/>
        <v/>
      </c>
      <c r="DU22" s="7" t="str">
        <f t="shared" si="166"/>
        <v/>
      </c>
      <c r="DV22" s="7" t="str">
        <f t="shared" si="167"/>
        <v/>
      </c>
      <c r="DW22" s="7" t="str">
        <f t="shared" si="168"/>
        <v/>
      </c>
      <c r="DX22" s="7" t="str">
        <f t="shared" si="169"/>
        <v/>
      </c>
      <c r="DY22" s="7"/>
      <c r="DZ22" s="7"/>
      <c r="EA22" s="7"/>
      <c r="EB22" s="7"/>
      <c r="EC22" s="64" t="s">
        <v>2</v>
      </c>
      <c r="ED22" s="306" t="str">
        <f t="shared" si="62"/>
        <v>β_1º_Masstrans.</v>
      </c>
      <c r="EE22" s="306" t="str">
        <f t="shared" si="63"/>
        <v>β_1º_Masstrans.</v>
      </c>
      <c r="EF22" s="306" t="str">
        <f t="shared" si="64"/>
        <v>-</v>
      </c>
      <c r="EG22" s="306" t="str">
        <f t="shared" si="65"/>
        <v>-</v>
      </c>
      <c r="EH22" s="306" t="str">
        <f t="shared" si="66"/>
        <v>-</v>
      </c>
      <c r="EI22" s="306" t="str">
        <f t="shared" si="67"/>
        <v>-</v>
      </c>
      <c r="EJ22" s="306" t="str">
        <f t="shared" si="68"/>
        <v>-</v>
      </c>
      <c r="EK22" s="306" t="str">
        <f t="shared" si="69"/>
        <v>-</v>
      </c>
      <c r="EL22" s="306" t="str">
        <f t="shared" si="70"/>
        <v>-</v>
      </c>
      <c r="EM22" s="306" t="str">
        <f t="shared" si="71"/>
        <v>-</v>
      </c>
      <c r="EN22" s="306" t="str">
        <f t="shared" si="72"/>
        <v>-</v>
      </c>
      <c r="EO22" s="306" t="str">
        <f t="shared" si="73"/>
        <v>-</v>
      </c>
      <c r="EP22" s="306" t="str">
        <f t="shared" si="74"/>
        <v>-</v>
      </c>
      <c r="EQ22" s="306" t="str">
        <f t="shared" si="75"/>
        <v>-</v>
      </c>
      <c r="ER22" s="306" t="str">
        <f t="shared" si="76"/>
        <v>-</v>
      </c>
      <c r="ES22" s="306" t="str">
        <f t="shared" si="77"/>
        <v>-</v>
      </c>
      <c r="ET22" s="306" t="str">
        <f t="shared" si="78"/>
        <v>-</v>
      </c>
      <c r="EU22" s="306" t="str">
        <f t="shared" si="79"/>
        <v>-</v>
      </c>
      <c r="EV22" s="306" t="str">
        <f t="shared" si="80"/>
        <v>-</v>
      </c>
      <c r="EW22" s="306" t="str">
        <f t="shared" si="81"/>
        <v>-</v>
      </c>
      <c r="EX22" s="306" t="str">
        <f t="shared" si="82"/>
        <v>-</v>
      </c>
      <c r="EY22" s="306" t="str">
        <f t="shared" si="83"/>
        <v>-</v>
      </c>
      <c r="EZ22" s="306" t="str">
        <f t="shared" si="84"/>
        <v>-</v>
      </c>
      <c r="FA22" s="306" t="str">
        <f t="shared" si="85"/>
        <v>-</v>
      </c>
      <c r="FB22" s="306" t="str">
        <f t="shared" si="86"/>
        <v>-</v>
      </c>
      <c r="FC22" s="306" t="str">
        <f t="shared" si="87"/>
        <v>-</v>
      </c>
      <c r="FD22" s="306" t="str">
        <f t="shared" si="170"/>
        <v>-</v>
      </c>
      <c r="FE22" s="306" t="str">
        <f t="shared" si="171"/>
        <v>-</v>
      </c>
      <c r="FF22" s="306" t="str">
        <f t="shared" si="172"/>
        <v>-</v>
      </c>
      <c r="FG22" s="306" t="str">
        <f t="shared" si="173"/>
        <v>-</v>
      </c>
      <c r="FH22" s="306"/>
      <c r="FI22" s="306"/>
      <c r="FJ22" s="306"/>
      <c r="FK22" s="306"/>
      <c r="FL22" s="306"/>
      <c r="FM22" s="422" t="s">
        <v>2</v>
      </c>
      <c r="FN22" s="65" t="str">
        <f t="shared" si="88"/>
        <v>-</v>
      </c>
      <c r="FO22" s="65" t="str">
        <f t="shared" si="89"/>
        <v>0,0.002,0.01100</v>
      </c>
      <c r="FP22" s="65" t="str">
        <f t="shared" si="90"/>
        <v>-</v>
      </c>
      <c r="FQ22" s="65" t="str">
        <f t="shared" si="91"/>
        <v>-</v>
      </c>
      <c r="FR22" s="65" t="str">
        <f t="shared" si="92"/>
        <v>-</v>
      </c>
      <c r="FS22" s="65" t="str">
        <f t="shared" si="93"/>
        <v>-</v>
      </c>
      <c r="FT22" s="65" t="str">
        <f t="shared" si="94"/>
        <v>-</v>
      </c>
      <c r="FU22" s="65" t="str">
        <f t="shared" si="95"/>
        <v>-</v>
      </c>
      <c r="FV22" s="65" t="str">
        <f t="shared" si="96"/>
        <v>-</v>
      </c>
      <c r="FW22" s="65" t="str">
        <f t="shared" si="97"/>
        <v>-</v>
      </c>
      <c r="FX22" s="65" t="str">
        <f t="shared" si="98"/>
        <v>-</v>
      </c>
      <c r="FY22" s="65" t="str">
        <f t="shared" si="99"/>
        <v>-</v>
      </c>
      <c r="FZ22" s="65" t="str">
        <f t="shared" si="100"/>
        <v>-</v>
      </c>
      <c r="GA22" s="65" t="str">
        <f t="shared" si="101"/>
        <v>-</v>
      </c>
      <c r="GB22" s="65" t="str">
        <f t="shared" si="102"/>
        <v>-</v>
      </c>
      <c r="GC22" s="65" t="str">
        <f t="shared" si="103"/>
        <v>-</v>
      </c>
      <c r="GD22" s="65" t="str">
        <f t="shared" si="104"/>
        <v>-</v>
      </c>
      <c r="GE22" s="65" t="str">
        <f t="shared" si="105"/>
        <v>-</v>
      </c>
      <c r="GF22" s="65" t="str">
        <f t="shared" si="106"/>
        <v>-</v>
      </c>
      <c r="GG22" s="65" t="str">
        <f t="shared" si="107"/>
        <v>-</v>
      </c>
      <c r="GH22" s="65" t="str">
        <f t="shared" si="108"/>
        <v>-</v>
      </c>
      <c r="GI22" s="65" t="str">
        <f t="shared" si="109"/>
        <v>-</v>
      </c>
      <c r="GJ22" s="65" t="str">
        <f t="shared" si="110"/>
        <v>-</v>
      </c>
      <c r="GK22" s="65" t="str">
        <f t="shared" si="111"/>
        <v>-</v>
      </c>
      <c r="GL22" s="65" t="str">
        <f t="shared" si="112"/>
        <v>-</v>
      </c>
      <c r="GM22" s="65" t="str">
        <f t="shared" si="113"/>
        <v>-</v>
      </c>
      <c r="GN22" s="65" t="str">
        <f t="shared" si="174"/>
        <v>-</v>
      </c>
      <c r="GO22" s="65" t="str">
        <f t="shared" si="175"/>
        <v>-</v>
      </c>
      <c r="GP22" s="65" t="str">
        <f t="shared" si="176"/>
        <v>-</v>
      </c>
      <c r="GQ22" s="65" t="str">
        <f t="shared" si="177"/>
        <v>-</v>
      </c>
      <c r="GR22" s="65"/>
      <c r="GS22" s="65"/>
      <c r="GT22" s="65"/>
      <c r="GU22" s="96" t="s">
        <v>2</v>
      </c>
      <c r="GV22" s="70"/>
      <c r="GW22" s="7">
        <f>IF(ISNUMBER(INDEX($CU$15:$EC$314,$B22,HG$5)),MAX(GW$14:GW21)+1,0)</f>
        <v>0</v>
      </c>
      <c r="GX22" s="7">
        <f t="shared" si="114"/>
        <v>8</v>
      </c>
      <c r="GY22" s="7">
        <f t="shared" si="115"/>
        <v>23</v>
      </c>
      <c r="GZ22" s="289">
        <f t="shared" si="116"/>
        <v>0</v>
      </c>
      <c r="HA22" s="289">
        <f t="shared" si="117"/>
        <v>8</v>
      </c>
      <c r="HB22" s="289">
        <f t="shared" si="118"/>
        <v>609.61</v>
      </c>
      <c r="HC22" s="84" t="str">
        <f t="shared" si="119"/>
        <v>__Yb</v>
      </c>
      <c r="HD22" s="335">
        <f t="shared" si="120"/>
        <v>609.61</v>
      </c>
      <c r="HE22" s="313" t="str">
        <f t="shared" si="121"/>
        <v>delc</v>
      </c>
      <c r="HF22" s="28" t="str">
        <f t="shared" si="122"/>
        <v/>
      </c>
      <c r="HG22" s="277" t="str">
        <f t="shared" si="178"/>
        <v/>
      </c>
      <c r="HH22" s="363" t="str">
        <f t="shared" si="123"/>
        <v/>
      </c>
      <c r="HI22" s="80"/>
      <c r="HJ22" s="277" t="str">
        <f t="shared" si="179"/>
        <v/>
      </c>
      <c r="HK22" s="363" t="str">
        <f t="shared" si="124"/>
        <v/>
      </c>
      <c r="HL22" s="80"/>
      <c r="HM22" s="277" t="str">
        <f t="shared" si="180"/>
        <v/>
      </c>
      <c r="HN22" s="363" t="str">
        <f t="shared" si="125"/>
        <v/>
      </c>
      <c r="HO22" s="80"/>
      <c r="HP22" s="277" t="str">
        <f t="shared" si="181"/>
        <v/>
      </c>
      <c r="HQ22" s="359" t="str">
        <f t="shared" si="126"/>
        <v/>
      </c>
      <c r="HR22" s="80"/>
      <c r="HS22" s="277" t="str">
        <f t="shared" si="182"/>
        <v/>
      </c>
      <c r="HT22" s="284" t="str">
        <f t="shared" si="127"/>
        <v/>
      </c>
      <c r="HU22" s="28"/>
      <c r="HV22" s="336" t="str">
        <f t="shared" si="128"/>
        <v/>
      </c>
      <c r="HW22" s="338" t="str">
        <f t="shared" si="129"/>
        <v/>
      </c>
      <c r="HX22" s="337" t="str">
        <f t="shared" si="130"/>
        <v/>
      </c>
      <c r="HY22" s="277" t="str">
        <f t="shared" si="183"/>
        <v/>
      </c>
      <c r="HZ22" s="277" t="str">
        <f t="shared" si="193"/>
        <v/>
      </c>
      <c r="IA22" s="277" t="str">
        <f t="shared" si="184"/>
        <v/>
      </c>
      <c r="IB22" s="277" t="str">
        <f t="shared" si="185"/>
        <v/>
      </c>
      <c r="IC22" s="277" t="str">
        <f t="shared" si="131"/>
        <v/>
      </c>
      <c r="ID22" s="70"/>
      <c r="IE22" s="285" t="s">
        <v>3</v>
      </c>
      <c r="IF22" s="285"/>
      <c r="IG22" s="285" t="s">
        <v>885</v>
      </c>
      <c r="IH22" s="285"/>
      <c r="II22" s="285"/>
      <c r="IJ22" s="285"/>
      <c r="IK22" s="285"/>
      <c r="IL22" s="285"/>
      <c r="IM22" s="285"/>
      <c r="IN22" s="292"/>
      <c r="IO22" s="292"/>
      <c r="IP22" s="292"/>
      <c r="IQ22" s="74"/>
      <c r="IR22" s="291">
        <f>IF(IE22&lt;&gt;"",MAX(IR$14:IR21)+1,0)</f>
        <v>8</v>
      </c>
      <c r="IS22" s="291">
        <f>IF(IF22&lt;&gt;"",MAX(IS$14:IS21)+1,0)</f>
        <v>0</v>
      </c>
      <c r="IT22" s="291">
        <f>IF(IG22&lt;&gt;"",MAX(IT$14:IT21)+1,0)</f>
        <v>8</v>
      </c>
      <c r="IU22" s="291">
        <f>IF(IH22&lt;&gt;"",MAX(IU$14:IU21)+1,0)</f>
        <v>0</v>
      </c>
      <c r="IV22" s="291">
        <f>IF(II22&lt;&gt;"",MAX(IV$14:IV21)+1,0)</f>
        <v>0</v>
      </c>
      <c r="IW22" s="291">
        <f>IF(IJ22&lt;&gt;"",MAX(IW$14:IW21)+1,0)</f>
        <v>0</v>
      </c>
      <c r="IX22" s="291">
        <f>IF(IK22&lt;&gt;"",MAX(IX$14:IX21)+1,0)</f>
        <v>0</v>
      </c>
      <c r="IY22" s="291">
        <f>IF(IL22&lt;&gt;"",MAX(IY$14:IY21)+1,0)</f>
        <v>0</v>
      </c>
      <c r="IZ22" s="291">
        <f>IF(IM22&lt;&gt;"",MAX(IZ$14:IZ21)+1,0)</f>
        <v>0</v>
      </c>
      <c r="JA22" s="291">
        <f>IF(IN22&lt;&gt;"",MAX(JA$14:JA21)+1,0)</f>
        <v>0</v>
      </c>
      <c r="JB22" s="291">
        <f>IF(IO22&lt;&gt;"",MAX(JB$14:JB21)+1,0)</f>
        <v>0</v>
      </c>
      <c r="JC22" s="291">
        <f>IF(IP22&lt;&gt;"",MAX(JC$14:JC21)+1,0)</f>
        <v>0</v>
      </c>
      <c r="JD22" s="74">
        <f t="shared" si="186"/>
        <v>1</v>
      </c>
      <c r="JE22" s="74">
        <f t="shared" si="187"/>
        <v>0</v>
      </c>
      <c r="JF22" s="74">
        <f t="shared" si="188"/>
        <v>8</v>
      </c>
      <c r="JG22" s="74" t="str">
        <f t="shared" si="189"/>
        <v>delv</v>
      </c>
      <c r="JH22" s="390">
        <f t="shared" si="190"/>
        <v>7</v>
      </c>
      <c r="JI22" s="389">
        <f>IF(ISNUMBER(MATCH(HE22,$JG$15:$JG$313,0)),0,MAX(JI$14:JI21)+1)</f>
        <v>0</v>
      </c>
      <c r="JJ22" s="389" t="str">
        <f t="shared" si="191"/>
        <v/>
      </c>
      <c r="JK22" s="376">
        <f t="shared" si="132"/>
        <v>8</v>
      </c>
      <c r="JL22" s="329"/>
      <c r="JM22" s="327" t="str">
        <f t="shared" si="133"/>
        <v>42_p6</v>
      </c>
      <c r="JN22" s="391" t="s">
        <v>688</v>
      </c>
      <c r="JO22" s="70"/>
      <c r="JP22" s="228"/>
      <c r="JQ22" s="228"/>
      <c r="JR22" s="228"/>
      <c r="JS22" s="19"/>
      <c r="JT22" s="171"/>
      <c r="JU22" s="171"/>
      <c r="JV22" s="171"/>
      <c r="JW22" s="171"/>
      <c r="JX22" s="171"/>
      <c r="JY22" s="171"/>
      <c r="JZ22" s="171"/>
      <c r="KA22" s="171"/>
      <c r="KB22" s="171"/>
      <c r="KC22" s="171"/>
      <c r="KD22" s="171"/>
      <c r="KE22" s="100"/>
      <c r="KF22" s="188">
        <v>5.0796720000000004E-2</v>
      </c>
      <c r="KG22" s="127">
        <v>840.8</v>
      </c>
      <c r="KH22" s="128">
        <v>838.1028004902945</v>
      </c>
      <c r="KI22" s="118">
        <v>1.3298952579498</v>
      </c>
      <c r="KJ22" s="131">
        <v>838.19190000000003</v>
      </c>
      <c r="KK22" s="147">
        <v>17</v>
      </c>
      <c r="KL22" s="176">
        <v>1.3298952579498</v>
      </c>
      <c r="KM22" s="137">
        <v>838.21299999999997</v>
      </c>
      <c r="KN22" s="182">
        <v>5.0799999999999998E-2</v>
      </c>
      <c r="KO22" s="141">
        <v>837.3</v>
      </c>
      <c r="KP22" s="99">
        <v>5</v>
      </c>
      <c r="KQ22" s="108">
        <v>1.3298952579498</v>
      </c>
      <c r="KR22" s="148">
        <v>838.21299999999997</v>
      </c>
      <c r="KS22" s="144">
        <f t="shared" si="10"/>
        <v>5.0799999999999998E-2</v>
      </c>
      <c r="KT22" s="125"/>
      <c r="KU22" s="144">
        <v>5.0796720000000004E-2</v>
      </c>
      <c r="KV22" s="159">
        <f t="shared" si="4"/>
        <v>5.0799999999999998E-2</v>
      </c>
      <c r="KW22" s="159">
        <f t="shared" si="5"/>
        <v>1.2191999999999998</v>
      </c>
      <c r="KX22" s="159">
        <f t="shared" si="6"/>
        <v>73.151999999999987</v>
      </c>
      <c r="KY22" s="159">
        <f t="shared" si="11"/>
        <v>73.151999999999987</v>
      </c>
      <c r="KZ22" s="100"/>
      <c r="LA22" s="70"/>
      <c r="LB22" s="291" t="str">
        <f t="shared" si="134"/>
        <v>delv</v>
      </c>
      <c r="LC22" s="291" t="str">
        <f t="shared" si="135"/>
        <v>delv</v>
      </c>
      <c r="LD22" s="291" t="str">
        <f t="shared" si="136"/>
        <v>delv</v>
      </c>
      <c r="LE22" s="291" t="str">
        <f t="shared" si="137"/>
        <v>delv</v>
      </c>
      <c r="LF22" s="291" t="str">
        <f t="shared" si="138"/>
        <v>delv</v>
      </c>
      <c r="LG22" s="291" t="str">
        <f t="shared" si="139"/>
        <v>delv</v>
      </c>
      <c r="LH22" s="291" t="str">
        <f t="shared" si="140"/>
        <v>delv</v>
      </c>
      <c r="LI22" s="291" t="str">
        <f t="shared" si="141"/>
        <v>delv</v>
      </c>
      <c r="LJ22" s="291" t="str">
        <f t="shared" si="142"/>
        <v>delv</v>
      </c>
      <c r="LK22" s="291" t="str">
        <f t="shared" si="143"/>
        <v>delv</v>
      </c>
      <c r="LL22" s="291" t="str">
        <f t="shared" si="144"/>
        <v>delv</v>
      </c>
      <c r="LM22" s="291" t="str">
        <f t="shared" si="145"/>
        <v>delv</v>
      </c>
      <c r="LN22" s="291" t="str">
        <f t="shared" si="146"/>
        <v/>
      </c>
      <c r="LO22" s="291" t="str">
        <f t="shared" si="147"/>
        <v/>
      </c>
      <c r="LP22" s="291" t="str">
        <f t="shared" si="148"/>
        <v>delv</v>
      </c>
      <c r="LQ22" s="291" t="str">
        <f t="shared" si="149"/>
        <v/>
      </c>
      <c r="LR22" s="291" t="str">
        <f t="shared" si="150"/>
        <v>delv</v>
      </c>
      <c r="LS22" s="291" t="str">
        <f t="shared" si="151"/>
        <v/>
      </c>
      <c r="LT22" s="291" t="str">
        <f t="shared" si="152"/>
        <v/>
      </c>
      <c r="LU22" s="291" t="str">
        <f t="shared" si="153"/>
        <v/>
      </c>
      <c r="LV22" s="291" t="str">
        <f t="shared" si="154"/>
        <v/>
      </c>
      <c r="LW22" s="291" t="str">
        <f t="shared" si="155"/>
        <v/>
      </c>
      <c r="LX22" s="291" t="str">
        <f t="shared" si="156"/>
        <v/>
      </c>
      <c r="LY22" s="291" t="str">
        <f t="shared" si="157"/>
        <v>delv</v>
      </c>
      <c r="LZ22" s="291" t="str">
        <f t="shared" si="158"/>
        <v/>
      </c>
      <c r="MA22" s="291" t="str">
        <f t="shared" si="159"/>
        <v/>
      </c>
      <c r="MB22" s="291" t="str">
        <f t="shared" si="160"/>
        <v/>
      </c>
      <c r="MC22" s="291" t="str">
        <f t="shared" si="161"/>
        <v/>
      </c>
      <c r="MD22" s="291" t="str">
        <f t="shared" si="162"/>
        <v>delv</v>
      </c>
      <c r="ME22" s="291" t="str">
        <f t="shared" si="163"/>
        <v/>
      </c>
      <c r="MF22" s="291" t="str">
        <f t="shared" si="164"/>
        <v/>
      </c>
      <c r="MG22" s="74">
        <f t="shared" si="165"/>
        <v>15</v>
      </c>
      <c r="MH22" s="70"/>
      <c r="MI22" s="70"/>
      <c r="MJ22" s="70"/>
      <c r="MK22" s="70"/>
      <c r="ML22" s="70"/>
      <c r="MM22" s="70"/>
      <c r="MN22" s="70"/>
      <c r="MO22" s="70"/>
      <c r="MP22" s="70"/>
      <c r="MQ22" s="70"/>
      <c r="MR22" s="70"/>
      <c r="MS22" s="70"/>
      <c r="MT22" s="70"/>
      <c r="MU22" s="70"/>
    </row>
    <row r="23" spans="1:359" s="3" customFormat="1" ht="6" customHeight="1" x14ac:dyDescent="0.15">
      <c r="A23" s="60" t="s">
        <v>730</v>
      </c>
      <c r="B23" s="303">
        <f t="shared" si="192"/>
        <v>9</v>
      </c>
      <c r="C23" s="84" t="s">
        <v>106</v>
      </c>
      <c r="D23" s="302" t="s">
        <v>130</v>
      </c>
      <c r="E23" s="70"/>
      <c r="F23" s="258"/>
      <c r="G23" s="259" t="s">
        <v>28</v>
      </c>
      <c r="H23" s="260">
        <v>1</v>
      </c>
      <c r="I23" s="258"/>
      <c r="J23" s="259" t="s">
        <v>46</v>
      </c>
      <c r="K23" s="260">
        <v>1</v>
      </c>
      <c r="L23" s="258"/>
      <c r="M23" s="259" t="s">
        <v>29</v>
      </c>
      <c r="N23" s="260">
        <v>0</v>
      </c>
      <c r="O23" s="258"/>
      <c r="P23" s="259" t="s">
        <v>82</v>
      </c>
      <c r="Q23" s="260">
        <v>1</v>
      </c>
      <c r="R23" s="258"/>
      <c r="S23" s="259" t="s">
        <v>10</v>
      </c>
      <c r="T23" s="260">
        <v>1</v>
      </c>
      <c r="U23" s="258"/>
      <c r="V23" s="259" t="s">
        <v>5</v>
      </c>
      <c r="W23" s="260">
        <v>1</v>
      </c>
      <c r="X23" s="258"/>
      <c r="Y23" s="259" t="s">
        <v>26</v>
      </c>
      <c r="Z23" s="260">
        <v>1</v>
      </c>
      <c r="AA23" s="258"/>
      <c r="AB23" s="259" t="s">
        <v>254</v>
      </c>
      <c r="AC23" s="260">
        <v>2.5</v>
      </c>
      <c r="AD23" s="258"/>
      <c r="AE23" s="259" t="s">
        <v>30</v>
      </c>
      <c r="AF23" s="260">
        <v>0.2</v>
      </c>
      <c r="AG23" s="258"/>
      <c r="AH23" s="259" t="s">
        <v>289</v>
      </c>
      <c r="AI23" s="314">
        <v>5.0000000000000001E-4</v>
      </c>
      <c r="AJ23" s="258"/>
      <c r="AK23" s="259" t="s">
        <v>10</v>
      </c>
      <c r="AL23" s="314">
        <v>0.2</v>
      </c>
      <c r="AM23" s="258"/>
      <c r="AN23" s="259" t="s">
        <v>29</v>
      </c>
      <c r="AO23" s="260">
        <v>780</v>
      </c>
      <c r="AP23" s="281"/>
      <c r="AQ23" s="353" t="s">
        <v>0</v>
      </c>
      <c r="AR23" s="348">
        <v>86400</v>
      </c>
      <c r="AS23" s="281"/>
      <c r="AT23" s="353" t="s">
        <v>31</v>
      </c>
      <c r="AU23" s="348">
        <v>0.1</v>
      </c>
      <c r="AV23" s="258" t="s">
        <v>3</v>
      </c>
      <c r="AW23" s="259" t="s">
        <v>82</v>
      </c>
      <c r="AX23" s="260">
        <v>50</v>
      </c>
      <c r="AY23" s="258"/>
      <c r="AZ23" s="259" t="s">
        <v>29</v>
      </c>
      <c r="BA23" s="260">
        <v>50</v>
      </c>
      <c r="BB23" s="258"/>
      <c r="BC23" s="259" t="s">
        <v>29</v>
      </c>
      <c r="BD23" s="260">
        <v>50</v>
      </c>
      <c r="BE23" s="258"/>
      <c r="BF23" s="259" t="s">
        <v>11</v>
      </c>
      <c r="BG23" s="260">
        <v>1</v>
      </c>
      <c r="BH23" s="258"/>
      <c r="BI23" s="259" t="s">
        <v>11</v>
      </c>
      <c r="BJ23" s="260">
        <v>1</v>
      </c>
      <c r="BK23" s="258"/>
      <c r="BL23" s="259" t="s">
        <v>26</v>
      </c>
      <c r="BM23" s="260">
        <v>14</v>
      </c>
      <c r="BN23" s="258"/>
      <c r="BO23" s="259" t="s">
        <v>427</v>
      </c>
      <c r="BP23" s="260">
        <v>24</v>
      </c>
      <c r="BQ23" s="258"/>
      <c r="BR23" s="259" t="s">
        <v>53</v>
      </c>
      <c r="BS23" s="260">
        <v>1050</v>
      </c>
      <c r="BT23" s="258"/>
      <c r="BU23" s="259" t="s">
        <v>29</v>
      </c>
      <c r="BV23" s="260" t="s">
        <v>435</v>
      </c>
      <c r="BW23" s="258" t="s">
        <v>63</v>
      </c>
      <c r="BX23" s="259" t="s">
        <v>430</v>
      </c>
      <c r="BY23" s="260" t="s">
        <v>435</v>
      </c>
      <c r="BZ23" s="258"/>
      <c r="CA23" s="259"/>
      <c r="CB23" s="260"/>
      <c r="CC23" s="258"/>
      <c r="CD23" s="259"/>
      <c r="CE23" s="314"/>
      <c r="CF23" s="410"/>
      <c r="CG23" s="411"/>
      <c r="CH23" s="413"/>
      <c r="CI23" s="410"/>
      <c r="CJ23" s="411" t="s">
        <v>350</v>
      </c>
      <c r="CK23" s="413">
        <v>10</v>
      </c>
      <c r="CL23" s="258"/>
      <c r="CM23" s="259" t="s">
        <v>32</v>
      </c>
      <c r="CN23" s="260">
        <v>1</v>
      </c>
      <c r="CO23" s="258"/>
      <c r="CP23" s="259" t="s">
        <v>350</v>
      </c>
      <c r="CQ23" s="314">
        <v>10</v>
      </c>
      <c r="CR23" s="373" t="s">
        <v>2</v>
      </c>
      <c r="CS23" s="228"/>
      <c r="CT23" s="229">
        <f>IF(ISNUMBER(HA23),IF(ISNUMBER(MATCH(HE23,$CS$15:$CS$313,0)),0,MAX(CT$14:CT22)+1),"")</f>
        <v>4</v>
      </c>
      <c r="CU23" s="7">
        <f t="shared" si="36"/>
        <v>66</v>
      </c>
      <c r="CV23" s="7">
        <f t="shared" si="37"/>
        <v>30</v>
      </c>
      <c r="CW23" s="7" t="str">
        <f t="shared" si="38"/>
        <v/>
      </c>
      <c r="CX23" s="7" t="str">
        <f t="shared" si="39"/>
        <v/>
      </c>
      <c r="CY23" s="7" t="str">
        <f t="shared" si="40"/>
        <v/>
      </c>
      <c r="CZ23" s="7" t="str">
        <f t="shared" si="41"/>
        <v/>
      </c>
      <c r="DA23" s="7" t="str">
        <f t="shared" si="42"/>
        <v/>
      </c>
      <c r="DB23" s="7" t="str">
        <f t="shared" si="43"/>
        <v/>
      </c>
      <c r="DC23" s="7" t="str">
        <f t="shared" si="44"/>
        <v/>
      </c>
      <c r="DD23" s="7" t="str">
        <f t="shared" si="45"/>
        <v/>
      </c>
      <c r="DE23" s="7" t="str">
        <f t="shared" si="46"/>
        <v/>
      </c>
      <c r="DF23" s="7" t="str">
        <f t="shared" si="47"/>
        <v/>
      </c>
      <c r="DG23" s="7" t="str">
        <f t="shared" si="48"/>
        <v/>
      </c>
      <c r="DH23" s="7" t="str">
        <f t="shared" si="49"/>
        <v/>
      </c>
      <c r="DI23" s="7" t="str">
        <f t="shared" si="50"/>
        <v/>
      </c>
      <c r="DJ23" s="7" t="str">
        <f t="shared" si="51"/>
        <v/>
      </c>
      <c r="DK23" s="7" t="str">
        <f t="shared" si="52"/>
        <v/>
      </c>
      <c r="DL23" s="7" t="str">
        <f t="shared" si="53"/>
        <v/>
      </c>
      <c r="DM23" s="7" t="str">
        <f t="shared" si="54"/>
        <v/>
      </c>
      <c r="DN23" s="7" t="str">
        <f t="shared" si="55"/>
        <v/>
      </c>
      <c r="DO23" s="7" t="str">
        <f t="shared" si="56"/>
        <v/>
      </c>
      <c r="DP23" s="7" t="str">
        <f t="shared" si="57"/>
        <v/>
      </c>
      <c r="DQ23" s="7" t="str">
        <f t="shared" si="58"/>
        <v/>
      </c>
      <c r="DR23" s="7" t="str">
        <f t="shared" si="59"/>
        <v/>
      </c>
      <c r="DS23" s="7" t="str">
        <f t="shared" si="60"/>
        <v/>
      </c>
      <c r="DT23" s="7" t="str">
        <f t="shared" si="61"/>
        <v/>
      </c>
      <c r="DU23" s="7" t="str">
        <f t="shared" si="166"/>
        <v/>
      </c>
      <c r="DV23" s="7" t="str">
        <f t="shared" si="167"/>
        <v/>
      </c>
      <c r="DW23" s="7" t="str">
        <f t="shared" si="168"/>
        <v/>
      </c>
      <c r="DX23" s="7" t="str">
        <f t="shared" si="169"/>
        <v/>
      </c>
      <c r="DY23" s="7"/>
      <c r="DZ23" s="7"/>
      <c r="EA23" s="7"/>
      <c r="EB23" s="7"/>
      <c r="EC23" s="64" t="s">
        <v>2</v>
      </c>
      <c r="ED23" s="306" t="str">
        <f t="shared" si="62"/>
        <v>langmuircte</v>
      </c>
      <c r="EE23" s="306" t="str">
        <f t="shared" si="63"/>
        <v>langmuircte</v>
      </c>
      <c r="EF23" s="306" t="str">
        <f t="shared" si="64"/>
        <v>-</v>
      </c>
      <c r="EG23" s="306" t="str">
        <f t="shared" si="65"/>
        <v>-</v>
      </c>
      <c r="EH23" s="306" t="str">
        <f t="shared" si="66"/>
        <v>-</v>
      </c>
      <c r="EI23" s="306" t="str">
        <f t="shared" si="67"/>
        <v>-</v>
      </c>
      <c r="EJ23" s="306" t="str">
        <f t="shared" si="68"/>
        <v>-</v>
      </c>
      <c r="EK23" s="306" t="str">
        <f t="shared" si="69"/>
        <v>-</v>
      </c>
      <c r="EL23" s="306" t="str">
        <f t="shared" si="70"/>
        <v>-</v>
      </c>
      <c r="EM23" s="306" t="str">
        <f t="shared" si="71"/>
        <v>-</v>
      </c>
      <c r="EN23" s="306" t="str">
        <f t="shared" si="72"/>
        <v>-</v>
      </c>
      <c r="EO23" s="306" t="str">
        <f t="shared" si="73"/>
        <v>-</v>
      </c>
      <c r="EP23" s="306" t="str">
        <f t="shared" si="74"/>
        <v>-</v>
      </c>
      <c r="EQ23" s="306" t="str">
        <f t="shared" si="75"/>
        <v>-</v>
      </c>
      <c r="ER23" s="306" t="str">
        <f t="shared" si="76"/>
        <v>-</v>
      </c>
      <c r="ES23" s="306" t="str">
        <f t="shared" si="77"/>
        <v>-</v>
      </c>
      <c r="ET23" s="306" t="str">
        <f t="shared" si="78"/>
        <v>-</v>
      </c>
      <c r="EU23" s="306" t="str">
        <f t="shared" si="79"/>
        <v>-</v>
      </c>
      <c r="EV23" s="306" t="str">
        <f t="shared" si="80"/>
        <v>-</v>
      </c>
      <c r="EW23" s="306" t="str">
        <f t="shared" si="81"/>
        <v>-</v>
      </c>
      <c r="EX23" s="306" t="str">
        <f t="shared" si="82"/>
        <v>-</v>
      </c>
      <c r="EY23" s="306" t="str">
        <f t="shared" si="83"/>
        <v>-</v>
      </c>
      <c r="EZ23" s="306" t="str">
        <f t="shared" si="84"/>
        <v>-</v>
      </c>
      <c r="FA23" s="306" t="str">
        <f t="shared" si="85"/>
        <v>-</v>
      </c>
      <c r="FB23" s="306" t="str">
        <f t="shared" si="86"/>
        <v>-</v>
      </c>
      <c r="FC23" s="306" t="str">
        <f t="shared" si="87"/>
        <v>-</v>
      </c>
      <c r="FD23" s="306" t="str">
        <f t="shared" si="170"/>
        <v>-</v>
      </c>
      <c r="FE23" s="306" t="str">
        <f t="shared" si="171"/>
        <v>-</v>
      </c>
      <c r="FF23" s="306" t="str">
        <f t="shared" si="172"/>
        <v>-</v>
      </c>
      <c r="FG23" s="306" t="str">
        <f t="shared" si="173"/>
        <v>-</v>
      </c>
      <c r="FH23" s="306"/>
      <c r="FI23" s="306"/>
      <c r="FJ23" s="306"/>
      <c r="FK23" s="306"/>
      <c r="FL23" s="306"/>
      <c r="FM23" s="422" t="s">
        <v>2</v>
      </c>
      <c r="FN23" s="65" t="str">
        <f t="shared" si="88"/>
        <v>-</v>
      </c>
      <c r="FO23" s="65">
        <f t="shared" si="89"/>
        <v>100</v>
      </c>
      <c r="FP23" s="65" t="str">
        <f t="shared" si="90"/>
        <v>-</v>
      </c>
      <c r="FQ23" s="65" t="str">
        <f t="shared" si="91"/>
        <v>-</v>
      </c>
      <c r="FR23" s="65" t="str">
        <f t="shared" si="92"/>
        <v>-</v>
      </c>
      <c r="FS23" s="65" t="str">
        <f t="shared" si="93"/>
        <v>-</v>
      </c>
      <c r="FT23" s="65" t="str">
        <f t="shared" si="94"/>
        <v>-</v>
      </c>
      <c r="FU23" s="65" t="str">
        <f t="shared" si="95"/>
        <v>-</v>
      </c>
      <c r="FV23" s="65" t="str">
        <f t="shared" si="96"/>
        <v>-</v>
      </c>
      <c r="FW23" s="65" t="str">
        <f t="shared" si="97"/>
        <v>-</v>
      </c>
      <c r="FX23" s="65" t="str">
        <f t="shared" si="98"/>
        <v>-</v>
      </c>
      <c r="FY23" s="65" t="str">
        <f t="shared" si="99"/>
        <v>-</v>
      </c>
      <c r="FZ23" s="65" t="str">
        <f t="shared" si="100"/>
        <v>-</v>
      </c>
      <c r="GA23" s="65" t="str">
        <f t="shared" si="101"/>
        <v>-</v>
      </c>
      <c r="GB23" s="65" t="str">
        <f t="shared" si="102"/>
        <v>-</v>
      </c>
      <c r="GC23" s="65" t="str">
        <f t="shared" si="103"/>
        <v>-</v>
      </c>
      <c r="GD23" s="65" t="str">
        <f t="shared" si="104"/>
        <v>-</v>
      </c>
      <c r="GE23" s="65" t="str">
        <f t="shared" si="105"/>
        <v>-</v>
      </c>
      <c r="GF23" s="65" t="str">
        <f t="shared" si="106"/>
        <v>-</v>
      </c>
      <c r="GG23" s="65" t="str">
        <f t="shared" si="107"/>
        <v>-</v>
      </c>
      <c r="GH23" s="65" t="str">
        <f t="shared" si="108"/>
        <v>-</v>
      </c>
      <c r="GI23" s="65" t="str">
        <f t="shared" si="109"/>
        <v>-</v>
      </c>
      <c r="GJ23" s="65" t="str">
        <f t="shared" si="110"/>
        <v>-</v>
      </c>
      <c r="GK23" s="65" t="str">
        <f t="shared" si="111"/>
        <v>-</v>
      </c>
      <c r="GL23" s="65" t="str">
        <f t="shared" si="112"/>
        <v>-</v>
      </c>
      <c r="GM23" s="65" t="str">
        <f t="shared" si="113"/>
        <v>-</v>
      </c>
      <c r="GN23" s="65" t="str">
        <f t="shared" si="174"/>
        <v>-</v>
      </c>
      <c r="GO23" s="65" t="str">
        <f t="shared" si="175"/>
        <v>-</v>
      </c>
      <c r="GP23" s="65" t="str">
        <f t="shared" si="176"/>
        <v>-</v>
      </c>
      <c r="GQ23" s="65" t="str">
        <f t="shared" si="177"/>
        <v>-</v>
      </c>
      <c r="GR23" s="65"/>
      <c r="GS23" s="65"/>
      <c r="GT23" s="65"/>
      <c r="GU23" s="96" t="s">
        <v>2</v>
      </c>
      <c r="GV23" s="70"/>
      <c r="GW23" s="7">
        <f>IF(ISNUMBER(INDEX($CU$15:$EC$314,$B23,HG$5)),MAX(GW$14:GW22)+1,0)</f>
        <v>0</v>
      </c>
      <c r="GX23" s="7">
        <f t="shared" si="114"/>
        <v>9</v>
      </c>
      <c r="GY23" s="7">
        <f t="shared" si="115"/>
        <v>24</v>
      </c>
      <c r="GZ23" s="289">
        <f t="shared" si="116"/>
        <v>0</v>
      </c>
      <c r="HA23" s="289">
        <f t="shared" si="117"/>
        <v>9</v>
      </c>
      <c r="HB23" s="289" t="str">
        <f t="shared" si="118"/>
        <v>"varies"</v>
      </c>
      <c r="HC23" s="84" t="str">
        <f t="shared" si="119"/>
        <v>_T_</v>
      </c>
      <c r="HD23" s="335" t="str">
        <f t="shared" si="120"/>
        <v>"varies"</v>
      </c>
      <c r="HE23" s="313" t="str">
        <f t="shared" si="121"/>
        <v>top</v>
      </c>
      <c r="HF23" s="28" t="str">
        <f t="shared" si="122"/>
        <v/>
      </c>
      <c r="HG23" s="277" t="str">
        <f t="shared" si="178"/>
        <v>top</v>
      </c>
      <c r="HH23" s="363" t="str">
        <f t="shared" si="123"/>
        <v>"varies"</v>
      </c>
      <c r="HI23" s="80"/>
      <c r="HJ23" s="277" t="str">
        <f t="shared" si="179"/>
        <v/>
      </c>
      <c r="HK23" s="363" t="str">
        <f t="shared" si="124"/>
        <v/>
      </c>
      <c r="HL23" s="80"/>
      <c r="HM23" s="277" t="str">
        <f t="shared" si="180"/>
        <v/>
      </c>
      <c r="HN23" s="363" t="str">
        <f t="shared" si="125"/>
        <v/>
      </c>
      <c r="HO23" s="80"/>
      <c r="HP23" s="277" t="str">
        <f t="shared" si="181"/>
        <v/>
      </c>
      <c r="HQ23" s="359" t="str">
        <f t="shared" si="126"/>
        <v/>
      </c>
      <c r="HR23" s="80"/>
      <c r="HS23" s="277" t="str">
        <f t="shared" si="182"/>
        <v/>
      </c>
      <c r="HT23" s="284" t="str">
        <f t="shared" si="127"/>
        <v/>
      </c>
      <c r="HU23" s="28"/>
      <c r="HV23" s="336" t="str">
        <f t="shared" si="128"/>
        <v/>
      </c>
      <c r="HW23" s="338" t="str">
        <f t="shared" si="129"/>
        <v/>
      </c>
      <c r="HX23" s="337" t="str">
        <f t="shared" si="130"/>
        <v/>
      </c>
      <c r="HY23" s="277" t="str">
        <f t="shared" si="183"/>
        <v>_T_</v>
      </c>
      <c r="HZ23" s="277" t="str">
        <f t="shared" si="193"/>
        <v/>
      </c>
      <c r="IA23" s="277" t="str">
        <f t="shared" si="184"/>
        <v/>
      </c>
      <c r="IB23" s="277" t="str">
        <f t="shared" si="185"/>
        <v/>
      </c>
      <c r="IC23" s="277" t="str">
        <f t="shared" si="131"/>
        <v/>
      </c>
      <c r="ID23" s="70"/>
      <c r="IE23" s="285" t="s">
        <v>29</v>
      </c>
      <c r="IF23" s="288" t="s">
        <v>712</v>
      </c>
      <c r="IG23" s="288" t="s">
        <v>786</v>
      </c>
      <c r="IH23" s="288" t="s">
        <v>681</v>
      </c>
      <c r="II23" s="288" t="s">
        <v>746</v>
      </c>
      <c r="IJ23" s="285"/>
      <c r="IK23" s="285"/>
      <c r="IL23" s="285"/>
      <c r="IM23" s="285"/>
      <c r="IN23" s="292"/>
      <c r="IO23" s="292"/>
      <c r="IP23" s="292"/>
      <c r="IQ23" s="74"/>
      <c r="IR23" s="291">
        <f>IF(IE23&lt;&gt;"",MAX(IR$14:IR22)+1,0)</f>
        <v>9</v>
      </c>
      <c r="IS23" s="291">
        <f>IF(IF23&lt;&gt;"",MAX(IS$14:IS22)+1,0)</f>
        <v>8</v>
      </c>
      <c r="IT23" s="291">
        <f>IF(IG23&lt;&gt;"",MAX(IT$14:IT22)+1,0)</f>
        <v>9</v>
      </c>
      <c r="IU23" s="291">
        <f>IF(IH23&lt;&gt;"",MAX(IU$14:IU22)+1,0)</f>
        <v>8</v>
      </c>
      <c r="IV23" s="291">
        <f>IF(II23&lt;&gt;"",MAX(IV$14:IV22)+1,0)</f>
        <v>8</v>
      </c>
      <c r="IW23" s="291">
        <f>IF(IJ23&lt;&gt;"",MAX(IW$14:IW22)+1,0)</f>
        <v>0</v>
      </c>
      <c r="IX23" s="291">
        <f>IF(IK23&lt;&gt;"",MAX(IX$14:IX22)+1,0)</f>
        <v>0</v>
      </c>
      <c r="IY23" s="291">
        <f>IF(IL23&lt;&gt;"",MAX(IY$14:IY22)+1,0)</f>
        <v>0</v>
      </c>
      <c r="IZ23" s="291">
        <f>IF(IM23&lt;&gt;"",MAX(IZ$14:IZ22)+1,0)</f>
        <v>0</v>
      </c>
      <c r="JA23" s="291">
        <f>IF(IN23&lt;&gt;"",MAX(JA$14:JA22)+1,0)</f>
        <v>0</v>
      </c>
      <c r="JB23" s="291">
        <f>IF(IO23&lt;&gt;"",MAX(JB$14:JB22)+1,0)</f>
        <v>0</v>
      </c>
      <c r="JC23" s="291">
        <f>IF(IP23&lt;&gt;"",MAX(JC$14:JC22)+1,0)</f>
        <v>0</v>
      </c>
      <c r="JD23" s="74">
        <f t="shared" si="186"/>
        <v>1</v>
      </c>
      <c r="JE23" s="74">
        <f t="shared" si="187"/>
        <v>0</v>
      </c>
      <c r="JF23" s="74">
        <f t="shared" si="188"/>
        <v>9</v>
      </c>
      <c r="JG23" s="74" t="str">
        <f t="shared" si="189"/>
        <v>top</v>
      </c>
      <c r="JH23" s="390">
        <f t="shared" si="190"/>
        <v>9</v>
      </c>
      <c r="JI23" s="389">
        <f>IF(ISNUMBER(MATCH(HE23,$JG$15:$JG$313,0)),0,MAX(JI$14:JI22)+1)</f>
        <v>0</v>
      </c>
      <c r="JJ23" s="389" t="str">
        <f t="shared" si="191"/>
        <v/>
      </c>
      <c r="JK23" s="376">
        <f t="shared" si="132"/>
        <v>9</v>
      </c>
      <c r="JL23" s="329"/>
      <c r="JM23" s="327" t="str">
        <f t="shared" si="133"/>
        <v>43_p7</v>
      </c>
      <c r="JN23" s="391" t="s">
        <v>688</v>
      </c>
      <c r="JO23" s="70"/>
      <c r="JP23" s="228"/>
      <c r="JQ23" s="228"/>
      <c r="JR23" s="228"/>
      <c r="JS23" s="19"/>
      <c r="JT23" s="171"/>
      <c r="JU23" s="171"/>
      <c r="JV23" s="171"/>
      <c r="JW23" s="171"/>
      <c r="JX23" s="171"/>
      <c r="JY23" s="171"/>
      <c r="JZ23" s="171"/>
      <c r="KA23" s="171"/>
      <c r="KB23" s="171"/>
      <c r="KC23" s="171"/>
      <c r="KD23" s="171"/>
      <c r="KE23" s="100"/>
      <c r="KF23" s="188">
        <v>6.4654200000000009E-2</v>
      </c>
      <c r="KG23" s="127">
        <v>840.8</v>
      </c>
      <c r="KH23" s="128">
        <v>837.93613382362776</v>
      </c>
      <c r="KI23" s="118">
        <v>1.5354454517364999</v>
      </c>
      <c r="KJ23" s="131">
        <v>838.91690000000006</v>
      </c>
      <c r="KK23" s="147">
        <v>18</v>
      </c>
      <c r="KL23" s="176">
        <v>1.5354454517364999</v>
      </c>
      <c r="KM23" s="137">
        <v>838.74630000000002</v>
      </c>
      <c r="KN23" s="182">
        <v>6.4649999999999999E-2</v>
      </c>
      <c r="KO23" s="141">
        <v>837.1</v>
      </c>
      <c r="KP23" s="99">
        <v>4</v>
      </c>
      <c r="KQ23" s="108">
        <v>1.5354454517364999</v>
      </c>
      <c r="KR23" s="148">
        <v>838.74630000000002</v>
      </c>
      <c r="KS23" s="144">
        <f t="shared" si="10"/>
        <v>6.4649999999999999E-2</v>
      </c>
      <c r="KT23" s="125"/>
      <c r="KU23" s="144">
        <v>6.4654200000000009E-2</v>
      </c>
      <c r="KV23" s="159">
        <f t="shared" si="4"/>
        <v>6.4649999999999999E-2</v>
      </c>
      <c r="KW23" s="159">
        <f t="shared" si="5"/>
        <v>1.5516000000000001</v>
      </c>
      <c r="KX23" s="159">
        <f t="shared" si="6"/>
        <v>93.096000000000004</v>
      </c>
      <c r="KY23" s="159">
        <f t="shared" si="11"/>
        <v>93.096000000000004</v>
      </c>
      <c r="KZ23" s="100"/>
      <c r="LA23" s="70"/>
      <c r="LB23" s="291" t="str">
        <f t="shared" si="134"/>
        <v>top</v>
      </c>
      <c r="LC23" s="291" t="str">
        <f t="shared" si="135"/>
        <v>top</v>
      </c>
      <c r="LD23" s="291" t="str">
        <f t="shared" si="136"/>
        <v>top</v>
      </c>
      <c r="LE23" s="291" t="str">
        <f t="shared" si="137"/>
        <v>top</v>
      </c>
      <c r="LF23" s="291" t="str">
        <f t="shared" si="138"/>
        <v/>
      </c>
      <c r="LG23" s="291" t="str">
        <f t="shared" si="139"/>
        <v>top</v>
      </c>
      <c r="LH23" s="291" t="str">
        <f t="shared" si="140"/>
        <v/>
      </c>
      <c r="LI23" s="291" t="str">
        <f t="shared" si="141"/>
        <v>top</v>
      </c>
      <c r="LJ23" s="291" t="str">
        <f t="shared" si="142"/>
        <v/>
      </c>
      <c r="LK23" s="291" t="str">
        <f t="shared" si="143"/>
        <v>top</v>
      </c>
      <c r="LL23" s="291" t="str">
        <f t="shared" si="144"/>
        <v/>
      </c>
      <c r="LM23" s="291" t="str">
        <f t="shared" si="145"/>
        <v>top</v>
      </c>
      <c r="LN23" s="291" t="str">
        <f t="shared" si="146"/>
        <v>top</v>
      </c>
      <c r="LO23" s="291" t="str">
        <f t="shared" si="147"/>
        <v>top</v>
      </c>
      <c r="LP23" s="291" t="str">
        <f t="shared" si="148"/>
        <v>top</v>
      </c>
      <c r="LQ23" s="291" t="str">
        <f t="shared" si="149"/>
        <v>top</v>
      </c>
      <c r="LR23" s="291" t="str">
        <f t="shared" si="150"/>
        <v>top</v>
      </c>
      <c r="LS23" s="291" t="str">
        <f t="shared" si="151"/>
        <v>top</v>
      </c>
      <c r="LT23" s="291" t="str">
        <f t="shared" si="152"/>
        <v>top</v>
      </c>
      <c r="LU23" s="291" t="str">
        <f t="shared" si="153"/>
        <v>top</v>
      </c>
      <c r="LV23" s="291" t="str">
        <f t="shared" si="154"/>
        <v>top</v>
      </c>
      <c r="LW23" s="291" t="str">
        <f t="shared" si="155"/>
        <v/>
      </c>
      <c r="LX23" s="291" t="str">
        <f t="shared" si="156"/>
        <v>top</v>
      </c>
      <c r="LY23" s="291" t="str">
        <f t="shared" si="157"/>
        <v/>
      </c>
      <c r="LZ23" s="291" t="str">
        <f t="shared" si="158"/>
        <v/>
      </c>
      <c r="MA23" s="291" t="str">
        <f t="shared" si="159"/>
        <v/>
      </c>
      <c r="MB23" s="291" t="str">
        <f t="shared" si="160"/>
        <v/>
      </c>
      <c r="MC23" s="291" t="str">
        <f t="shared" si="161"/>
        <v/>
      </c>
      <c r="MD23" s="291" t="str">
        <f t="shared" si="162"/>
        <v>top</v>
      </c>
      <c r="ME23" s="291" t="str">
        <f t="shared" si="163"/>
        <v/>
      </c>
      <c r="MF23" s="291" t="str">
        <f t="shared" si="164"/>
        <v/>
      </c>
      <c r="MG23" s="74">
        <f t="shared" si="165"/>
        <v>18</v>
      </c>
      <c r="MH23" s="70"/>
      <c r="MI23" s="70"/>
      <c r="MJ23" s="70"/>
      <c r="MK23" s="70"/>
      <c r="ML23" s="70"/>
      <c r="MM23" s="70"/>
      <c r="MN23" s="70"/>
      <c r="MO23" s="70"/>
      <c r="MP23" s="70"/>
      <c r="MQ23" s="70"/>
      <c r="MR23" s="70"/>
      <c r="MS23" s="70"/>
      <c r="MT23" s="70"/>
      <c r="MU23" s="70"/>
    </row>
    <row r="24" spans="1:359" s="3" customFormat="1" ht="6" customHeight="1" x14ac:dyDescent="0.15">
      <c r="A24" s="60" t="s">
        <v>746</v>
      </c>
      <c r="B24" s="303">
        <f t="shared" si="192"/>
        <v>10</v>
      </c>
      <c r="C24" s="84" t="s">
        <v>107</v>
      </c>
      <c r="D24" s="302" t="s">
        <v>78</v>
      </c>
      <c r="E24" s="70"/>
      <c r="F24" s="258"/>
      <c r="G24" s="259" t="s">
        <v>44</v>
      </c>
      <c r="H24" s="260">
        <v>2</v>
      </c>
      <c r="I24" s="258"/>
      <c r="J24" s="259" t="s">
        <v>4</v>
      </c>
      <c r="K24" s="260">
        <v>0.16</v>
      </c>
      <c r="L24" s="258"/>
      <c r="M24" s="259" t="s">
        <v>30</v>
      </c>
      <c r="N24" s="260">
        <v>0.3</v>
      </c>
      <c r="O24" s="258"/>
      <c r="P24" s="259" t="s">
        <v>29</v>
      </c>
      <c r="Q24" s="260">
        <v>0</v>
      </c>
      <c r="R24" s="258"/>
      <c r="S24" s="259" t="s">
        <v>158</v>
      </c>
      <c r="T24" s="260">
        <v>100</v>
      </c>
      <c r="U24" s="258"/>
      <c r="V24" s="259" t="s">
        <v>4</v>
      </c>
      <c r="W24" s="260">
        <v>1</v>
      </c>
      <c r="X24" s="258"/>
      <c r="Y24" s="259" t="s">
        <v>28</v>
      </c>
      <c r="Z24" s="260">
        <v>20</v>
      </c>
      <c r="AA24" s="258"/>
      <c r="AB24" s="259" t="s">
        <v>255</v>
      </c>
      <c r="AC24" s="260">
        <v>7.5</v>
      </c>
      <c r="AD24" s="258"/>
      <c r="AE24" s="259" t="s">
        <v>36</v>
      </c>
      <c r="AF24" s="260" t="s">
        <v>62</v>
      </c>
      <c r="AG24" s="258"/>
      <c r="AH24" s="259" t="s">
        <v>289</v>
      </c>
      <c r="AI24" s="314">
        <v>0.01</v>
      </c>
      <c r="AJ24" s="258"/>
      <c r="AK24" s="259" t="s">
        <v>138</v>
      </c>
      <c r="AL24" s="260">
        <v>1</v>
      </c>
      <c r="AM24" s="258"/>
      <c r="AN24" s="259" t="s">
        <v>214</v>
      </c>
      <c r="AO24" s="260">
        <v>100</v>
      </c>
      <c r="AP24" s="281"/>
      <c r="AQ24" s="353" t="s">
        <v>33</v>
      </c>
      <c r="AR24" s="348">
        <v>1</v>
      </c>
      <c r="AS24" s="281"/>
      <c r="AT24" s="353" t="s">
        <v>386</v>
      </c>
      <c r="AU24" s="348">
        <v>4.0000000000000001E-3</v>
      </c>
      <c r="AV24" s="258"/>
      <c r="AW24" s="259" t="s">
        <v>137</v>
      </c>
      <c r="AX24" s="260">
        <v>1</v>
      </c>
      <c r="AY24" s="258"/>
      <c r="AZ24" s="259" t="s">
        <v>6</v>
      </c>
      <c r="BA24" s="260">
        <v>-100</v>
      </c>
      <c r="BB24" s="258" t="s">
        <v>3</v>
      </c>
      <c r="BC24" s="259" t="s">
        <v>383</v>
      </c>
      <c r="BD24" s="260">
        <v>-200</v>
      </c>
      <c r="BE24" s="258"/>
      <c r="BF24" s="259" t="s">
        <v>0</v>
      </c>
      <c r="BG24" s="260" t="s">
        <v>411</v>
      </c>
      <c r="BH24" s="258"/>
      <c r="BI24" s="259" t="s">
        <v>0</v>
      </c>
      <c r="BJ24" s="260" t="s">
        <v>411</v>
      </c>
      <c r="BK24" s="258"/>
      <c r="BL24" s="259" t="s">
        <v>28</v>
      </c>
      <c r="BM24" s="260">
        <v>40</v>
      </c>
      <c r="BN24" s="258"/>
      <c r="BO24" s="259" t="s">
        <v>15</v>
      </c>
      <c r="BP24" s="260">
        <v>500</v>
      </c>
      <c r="BQ24" s="258" t="s">
        <v>11</v>
      </c>
      <c r="BR24" s="259" t="s">
        <v>429</v>
      </c>
      <c r="BS24" s="260">
        <v>2E-3</v>
      </c>
      <c r="BT24" s="258"/>
      <c r="BU24" s="259" t="s">
        <v>6</v>
      </c>
      <c r="BV24" s="260">
        <v>0</v>
      </c>
      <c r="BW24" s="258"/>
      <c r="BX24" s="259" t="s">
        <v>457</v>
      </c>
      <c r="BY24" s="260">
        <v>2.0000000000000001E-9</v>
      </c>
      <c r="BZ24" s="258"/>
      <c r="CA24" s="259"/>
      <c r="CB24" s="260"/>
      <c r="CC24" s="258"/>
      <c r="CD24" s="259"/>
      <c r="CE24" s="260"/>
      <c r="CF24" s="410"/>
      <c r="CG24" s="411"/>
      <c r="CH24" s="412"/>
      <c r="CI24" s="410"/>
      <c r="CJ24" s="411" t="s">
        <v>351</v>
      </c>
      <c r="CK24" s="412">
        <v>1E-4</v>
      </c>
      <c r="CL24" s="258"/>
      <c r="CM24" s="259" t="s">
        <v>551</v>
      </c>
      <c r="CN24" s="260">
        <v>53</v>
      </c>
      <c r="CO24" s="258"/>
      <c r="CP24" s="259" t="s">
        <v>351</v>
      </c>
      <c r="CQ24" s="260">
        <v>1E-4</v>
      </c>
      <c r="CR24" s="373" t="s">
        <v>2</v>
      </c>
      <c r="CS24" s="228"/>
      <c r="CT24" s="229">
        <f>IF(ISNUMBER(HA24),IF(ISNUMBER(MATCH(HE24,$CS$15:$CS$313,0)),0,MAX(CT$14:CT23)+1),"")</f>
        <v>0</v>
      </c>
      <c r="CU24" s="7">
        <f t="shared" si="36"/>
        <v>67</v>
      </c>
      <c r="CV24" s="7">
        <f t="shared" si="37"/>
        <v>31</v>
      </c>
      <c r="CW24" s="7" t="str">
        <f t="shared" si="38"/>
        <v/>
      </c>
      <c r="CX24" s="7" t="str">
        <f t="shared" si="39"/>
        <v/>
      </c>
      <c r="CY24" s="7" t="str">
        <f t="shared" si="40"/>
        <v/>
      </c>
      <c r="CZ24" s="7" t="str">
        <f t="shared" si="41"/>
        <v/>
      </c>
      <c r="DA24" s="7" t="str">
        <f t="shared" si="42"/>
        <v/>
      </c>
      <c r="DB24" s="7" t="str">
        <f t="shared" si="43"/>
        <v/>
      </c>
      <c r="DC24" s="7" t="str">
        <f t="shared" si="44"/>
        <v/>
      </c>
      <c r="DD24" s="7" t="str">
        <f t="shared" si="45"/>
        <v/>
      </c>
      <c r="DE24" s="7" t="str">
        <f t="shared" si="46"/>
        <v/>
      </c>
      <c r="DF24" s="7" t="str">
        <f t="shared" si="47"/>
        <v/>
      </c>
      <c r="DG24" s="7" t="str">
        <f t="shared" si="48"/>
        <v/>
      </c>
      <c r="DH24" s="7" t="str">
        <f t="shared" si="49"/>
        <v/>
      </c>
      <c r="DI24" s="7" t="str">
        <f t="shared" si="50"/>
        <v/>
      </c>
      <c r="DJ24" s="7" t="str">
        <f t="shared" si="51"/>
        <v/>
      </c>
      <c r="DK24" s="7" t="str">
        <f t="shared" si="52"/>
        <v/>
      </c>
      <c r="DL24" s="7" t="str">
        <f t="shared" si="53"/>
        <v/>
      </c>
      <c r="DM24" s="7" t="str">
        <f t="shared" si="54"/>
        <v/>
      </c>
      <c r="DN24" s="7" t="str">
        <f t="shared" si="55"/>
        <v/>
      </c>
      <c r="DO24" s="7" t="str">
        <f t="shared" si="56"/>
        <v/>
      </c>
      <c r="DP24" s="7" t="str">
        <f t="shared" si="57"/>
        <v/>
      </c>
      <c r="DQ24" s="7" t="str">
        <f t="shared" si="58"/>
        <v/>
      </c>
      <c r="DR24" s="7" t="str">
        <f t="shared" si="59"/>
        <v/>
      </c>
      <c r="DS24" s="7" t="str">
        <f t="shared" si="60"/>
        <v/>
      </c>
      <c r="DT24" s="7" t="str">
        <f t="shared" si="61"/>
        <v/>
      </c>
      <c r="DU24" s="7" t="str">
        <f t="shared" si="166"/>
        <v/>
      </c>
      <c r="DV24" s="7" t="str">
        <f t="shared" si="167"/>
        <v/>
      </c>
      <c r="DW24" s="7" t="str">
        <f t="shared" si="168"/>
        <v/>
      </c>
      <c r="DX24" s="7" t="str">
        <f t="shared" si="169"/>
        <v/>
      </c>
      <c r="DY24" s="7"/>
      <c r="DZ24" s="7"/>
      <c r="EA24" s="7"/>
      <c r="EB24" s="7"/>
      <c r="EC24" s="64" t="s">
        <v>2</v>
      </c>
      <c r="ED24" s="306" t="str">
        <f t="shared" si="62"/>
        <v>l.sorptioncap.</v>
      </c>
      <c r="EE24" s="306" t="str">
        <f t="shared" si="63"/>
        <v>l.sorptioncap.</v>
      </c>
      <c r="EF24" s="306" t="str">
        <f t="shared" si="64"/>
        <v>-</v>
      </c>
      <c r="EG24" s="306" t="str">
        <f t="shared" si="65"/>
        <v>-</v>
      </c>
      <c r="EH24" s="306" t="str">
        <f t="shared" si="66"/>
        <v>-</v>
      </c>
      <c r="EI24" s="306" t="str">
        <f t="shared" si="67"/>
        <v>-</v>
      </c>
      <c r="EJ24" s="306" t="str">
        <f t="shared" si="68"/>
        <v>-</v>
      </c>
      <c r="EK24" s="306" t="str">
        <f t="shared" si="69"/>
        <v>-</v>
      </c>
      <c r="EL24" s="306" t="str">
        <f t="shared" si="70"/>
        <v>-</v>
      </c>
      <c r="EM24" s="306" t="str">
        <f t="shared" si="71"/>
        <v>-</v>
      </c>
      <c r="EN24" s="306" t="str">
        <f t="shared" si="72"/>
        <v>-</v>
      </c>
      <c r="EO24" s="306" t="str">
        <f t="shared" si="73"/>
        <v>-</v>
      </c>
      <c r="EP24" s="306" t="str">
        <f t="shared" si="74"/>
        <v>-</v>
      </c>
      <c r="EQ24" s="306" t="str">
        <f t="shared" si="75"/>
        <v>-</v>
      </c>
      <c r="ER24" s="306" t="str">
        <f t="shared" si="76"/>
        <v>-</v>
      </c>
      <c r="ES24" s="306" t="str">
        <f t="shared" si="77"/>
        <v>-</v>
      </c>
      <c r="ET24" s="306" t="str">
        <f t="shared" si="78"/>
        <v>-</v>
      </c>
      <c r="EU24" s="306" t="str">
        <f t="shared" si="79"/>
        <v>-</v>
      </c>
      <c r="EV24" s="306" t="str">
        <f t="shared" si="80"/>
        <v>-</v>
      </c>
      <c r="EW24" s="306" t="str">
        <f t="shared" si="81"/>
        <v>-</v>
      </c>
      <c r="EX24" s="306" t="str">
        <f t="shared" si="82"/>
        <v>-</v>
      </c>
      <c r="EY24" s="306" t="str">
        <f t="shared" si="83"/>
        <v>-</v>
      </c>
      <c r="EZ24" s="306" t="str">
        <f t="shared" si="84"/>
        <v>-</v>
      </c>
      <c r="FA24" s="306" t="str">
        <f t="shared" si="85"/>
        <v>-</v>
      </c>
      <c r="FB24" s="306" t="str">
        <f t="shared" si="86"/>
        <v>-</v>
      </c>
      <c r="FC24" s="306" t="str">
        <f t="shared" si="87"/>
        <v>-</v>
      </c>
      <c r="FD24" s="306" t="str">
        <f t="shared" si="170"/>
        <v>-</v>
      </c>
      <c r="FE24" s="306" t="str">
        <f t="shared" si="171"/>
        <v>-</v>
      </c>
      <c r="FF24" s="306" t="str">
        <f t="shared" si="172"/>
        <v>-</v>
      </c>
      <c r="FG24" s="306" t="str">
        <f t="shared" si="173"/>
        <v>-</v>
      </c>
      <c r="FH24" s="306"/>
      <c r="FI24" s="306"/>
      <c r="FJ24" s="306"/>
      <c r="FK24" s="306"/>
      <c r="FL24" s="306"/>
      <c r="FM24" s="422" t="s">
        <v>2</v>
      </c>
      <c r="FN24" s="65" t="str">
        <f t="shared" si="88"/>
        <v>-</v>
      </c>
      <c r="FO24" s="65">
        <f t="shared" si="89"/>
        <v>3.0000000000000001E-3</v>
      </c>
      <c r="FP24" s="65" t="str">
        <f t="shared" si="90"/>
        <v>-</v>
      </c>
      <c r="FQ24" s="65" t="str">
        <f t="shared" si="91"/>
        <v>-</v>
      </c>
      <c r="FR24" s="65" t="str">
        <f t="shared" si="92"/>
        <v>-</v>
      </c>
      <c r="FS24" s="65" t="str">
        <f t="shared" si="93"/>
        <v>-</v>
      </c>
      <c r="FT24" s="65" t="str">
        <f t="shared" si="94"/>
        <v>-</v>
      </c>
      <c r="FU24" s="65" t="str">
        <f t="shared" si="95"/>
        <v>-</v>
      </c>
      <c r="FV24" s="65" t="str">
        <f t="shared" si="96"/>
        <v>-</v>
      </c>
      <c r="FW24" s="65" t="str">
        <f t="shared" si="97"/>
        <v>-</v>
      </c>
      <c r="FX24" s="65" t="str">
        <f t="shared" si="98"/>
        <v>-</v>
      </c>
      <c r="FY24" s="65" t="str">
        <f t="shared" si="99"/>
        <v>-</v>
      </c>
      <c r="FZ24" s="65" t="str">
        <f t="shared" si="100"/>
        <v>-</v>
      </c>
      <c r="GA24" s="65" t="str">
        <f t="shared" si="101"/>
        <v>-</v>
      </c>
      <c r="GB24" s="65" t="str">
        <f t="shared" si="102"/>
        <v>-</v>
      </c>
      <c r="GC24" s="65" t="str">
        <f t="shared" si="103"/>
        <v>-</v>
      </c>
      <c r="GD24" s="65" t="str">
        <f t="shared" si="104"/>
        <v>-</v>
      </c>
      <c r="GE24" s="65" t="str">
        <f t="shared" si="105"/>
        <v>-</v>
      </c>
      <c r="GF24" s="65" t="str">
        <f t="shared" si="106"/>
        <v>-</v>
      </c>
      <c r="GG24" s="65" t="str">
        <f t="shared" si="107"/>
        <v>-</v>
      </c>
      <c r="GH24" s="65" t="str">
        <f t="shared" si="108"/>
        <v>-</v>
      </c>
      <c r="GI24" s="65" t="str">
        <f t="shared" si="109"/>
        <v>-</v>
      </c>
      <c r="GJ24" s="65" t="str">
        <f t="shared" si="110"/>
        <v>-</v>
      </c>
      <c r="GK24" s="65" t="str">
        <f t="shared" si="111"/>
        <v>-</v>
      </c>
      <c r="GL24" s="65" t="str">
        <f t="shared" si="112"/>
        <v>-</v>
      </c>
      <c r="GM24" s="65" t="str">
        <f t="shared" si="113"/>
        <v>-</v>
      </c>
      <c r="GN24" s="65" t="str">
        <f t="shared" si="174"/>
        <v>-</v>
      </c>
      <c r="GO24" s="65" t="str">
        <f t="shared" si="175"/>
        <v>-</v>
      </c>
      <c r="GP24" s="65" t="str">
        <f t="shared" si="176"/>
        <v>-</v>
      </c>
      <c r="GQ24" s="65" t="str">
        <f t="shared" si="177"/>
        <v>-</v>
      </c>
      <c r="GR24" s="65"/>
      <c r="GS24" s="65"/>
      <c r="GT24" s="65"/>
      <c r="GU24" s="96" t="s">
        <v>2</v>
      </c>
      <c r="GV24" s="70"/>
      <c r="GW24" s="7">
        <f>IF(ISNUMBER(INDEX($CU$15:$EC$314,$B24,HG$5)),MAX(GW$14:GW23)+1,0)</f>
        <v>0</v>
      </c>
      <c r="GX24" s="7">
        <f t="shared" si="114"/>
        <v>10</v>
      </c>
      <c r="GY24" s="7">
        <f t="shared" si="115"/>
        <v>25</v>
      </c>
      <c r="GZ24" s="289">
        <f t="shared" si="116"/>
        <v>0</v>
      </c>
      <c r="HA24" s="289">
        <f t="shared" si="117"/>
        <v>10</v>
      </c>
      <c r="HB24" s="289">
        <f t="shared" si="118"/>
        <v>0</v>
      </c>
      <c r="HC24" s="84" t="str">
        <f t="shared" si="119"/>
        <v>_B_</v>
      </c>
      <c r="HD24" s="335">
        <f t="shared" si="120"/>
        <v>0</v>
      </c>
      <c r="HE24" s="313" t="str">
        <f t="shared" si="121"/>
        <v>botm</v>
      </c>
      <c r="HF24" s="28" t="str">
        <f t="shared" si="122"/>
        <v/>
      </c>
      <c r="HG24" s="277" t="str">
        <f t="shared" si="178"/>
        <v>botm</v>
      </c>
      <c r="HH24" s="363">
        <f t="shared" si="123"/>
        <v>0</v>
      </c>
      <c r="HI24" s="80"/>
      <c r="HJ24" s="277" t="str">
        <f t="shared" si="179"/>
        <v>k11</v>
      </c>
      <c r="HK24" s="363">
        <f t="shared" si="124"/>
        <v>3.0479999999999999E-3</v>
      </c>
      <c r="HL24" s="80"/>
      <c r="HM24" s="277" t="str">
        <f t="shared" si="180"/>
        <v/>
      </c>
      <c r="HN24" s="363" t="str">
        <f t="shared" si="125"/>
        <v/>
      </c>
      <c r="HO24" s="80"/>
      <c r="HP24" s="277" t="str">
        <f t="shared" si="181"/>
        <v>strt</v>
      </c>
      <c r="HQ24" s="359" t="str">
        <f t="shared" si="126"/>
        <v>"varies"</v>
      </c>
      <c r="HR24" s="80"/>
      <c r="HS24" s="277" t="str">
        <f t="shared" si="182"/>
        <v/>
      </c>
      <c r="HT24" s="284" t="str">
        <f t="shared" si="127"/>
        <v/>
      </c>
      <c r="HU24" s="28"/>
      <c r="HV24" s="336" t="str">
        <f t="shared" si="128"/>
        <v/>
      </c>
      <c r="HW24" s="338" t="str">
        <f t="shared" si="129"/>
        <v/>
      </c>
      <c r="HX24" s="337" t="str">
        <f t="shared" si="130"/>
        <v/>
      </c>
      <c r="HY24" s="277" t="str">
        <f t="shared" si="183"/>
        <v>_B_</v>
      </c>
      <c r="HZ24" s="277" t="str">
        <f t="shared" si="193"/>
        <v>k1</v>
      </c>
      <c r="IA24" s="277" t="str">
        <f t="shared" si="184"/>
        <v/>
      </c>
      <c r="IB24" s="277" t="str">
        <f t="shared" si="185"/>
        <v>st_</v>
      </c>
      <c r="IC24" s="277" t="str">
        <f t="shared" si="131"/>
        <v/>
      </c>
      <c r="ID24" s="70"/>
      <c r="IE24" s="285" t="s">
        <v>6</v>
      </c>
      <c r="IF24" s="285" t="s">
        <v>11</v>
      </c>
      <c r="IG24" s="285" t="s">
        <v>796</v>
      </c>
      <c r="IH24" s="285" t="s">
        <v>53</v>
      </c>
      <c r="II24" s="285" t="s">
        <v>745</v>
      </c>
      <c r="IJ24" s="285"/>
      <c r="IK24" s="285"/>
      <c r="IL24" s="285"/>
      <c r="IM24" s="285"/>
      <c r="IN24" s="292"/>
      <c r="IO24" s="292"/>
      <c r="IP24" s="292"/>
      <c r="IQ24" s="74"/>
      <c r="IR24" s="291">
        <f>IF(IE24&lt;&gt;"",MAX(IR$14:IR23)+1,0)</f>
        <v>10</v>
      </c>
      <c r="IS24" s="291">
        <f>IF(IF24&lt;&gt;"",MAX(IS$14:IS23)+1,0)</f>
        <v>9</v>
      </c>
      <c r="IT24" s="291">
        <f>IF(IG24&lt;&gt;"",MAX(IT$14:IT23)+1,0)</f>
        <v>10</v>
      </c>
      <c r="IU24" s="291">
        <f>IF(IH24&lt;&gt;"",MAX(IU$14:IU23)+1,0)</f>
        <v>9</v>
      </c>
      <c r="IV24" s="291">
        <f>IF(II24&lt;&gt;"",MAX(IV$14:IV23)+1,0)</f>
        <v>9</v>
      </c>
      <c r="IW24" s="291">
        <f>IF(IJ24&lt;&gt;"",MAX(IW$14:IW23)+1,0)</f>
        <v>0</v>
      </c>
      <c r="IX24" s="291">
        <f>IF(IK24&lt;&gt;"",MAX(IX$14:IX23)+1,0)</f>
        <v>0</v>
      </c>
      <c r="IY24" s="291">
        <f>IF(IL24&lt;&gt;"",MAX(IY$14:IY23)+1,0)</f>
        <v>0</v>
      </c>
      <c r="IZ24" s="291">
        <f>IF(IM24&lt;&gt;"",MAX(IZ$14:IZ23)+1,0)</f>
        <v>0</v>
      </c>
      <c r="JA24" s="291">
        <f>IF(IN24&lt;&gt;"",MAX(JA$14:JA23)+1,0)</f>
        <v>0</v>
      </c>
      <c r="JB24" s="291">
        <f>IF(IO24&lt;&gt;"",MAX(JB$14:JB23)+1,0)</f>
        <v>0</v>
      </c>
      <c r="JC24" s="291">
        <f>IF(IP24&lt;&gt;"",MAX(JC$14:JC23)+1,0)</f>
        <v>0</v>
      </c>
      <c r="JD24" s="74">
        <f t="shared" si="186"/>
        <v>1</v>
      </c>
      <c r="JE24" s="74">
        <f t="shared" si="187"/>
        <v>0</v>
      </c>
      <c r="JF24" s="74">
        <f t="shared" si="188"/>
        <v>10</v>
      </c>
      <c r="JG24" s="74" t="str">
        <f t="shared" si="189"/>
        <v>botm</v>
      </c>
      <c r="JH24" s="390">
        <f t="shared" si="190"/>
        <v>10</v>
      </c>
      <c r="JI24" s="389">
        <f>IF(ISNUMBER(MATCH(HE24,$JG$15:$JG$313,0)),0,MAX(JI$14:JI23)+1)</f>
        <v>0</v>
      </c>
      <c r="JJ24" s="389" t="str">
        <f t="shared" si="191"/>
        <v/>
      </c>
      <c r="JK24" s="376">
        <f t="shared" si="132"/>
        <v>10</v>
      </c>
      <c r="JL24" s="329"/>
      <c r="JM24" s="327" t="str">
        <f t="shared" si="133"/>
        <v>44_p8</v>
      </c>
      <c r="JN24" s="391" t="s">
        <v>688</v>
      </c>
      <c r="JO24" s="70"/>
      <c r="JP24" s="228"/>
      <c r="JQ24" s="228"/>
      <c r="JR24" s="228"/>
      <c r="JS24" s="19"/>
      <c r="JT24" s="171"/>
      <c r="JU24" s="171"/>
      <c r="JV24" s="171"/>
      <c r="JW24" s="171"/>
      <c r="JX24" s="171"/>
      <c r="JY24" s="171"/>
      <c r="JZ24" s="171"/>
      <c r="KA24" s="171"/>
      <c r="KB24" s="171"/>
      <c r="KC24" s="171"/>
      <c r="KD24" s="171"/>
      <c r="KE24" s="100"/>
      <c r="KF24" s="188">
        <v>7.1589960000000008E-2</v>
      </c>
      <c r="KG24" s="127">
        <v>840.8</v>
      </c>
      <c r="KH24" s="128">
        <v>837.86946715696115</v>
      </c>
      <c r="KI24" s="118">
        <v>1.8437706232071001</v>
      </c>
      <c r="KJ24" s="131">
        <v>839.47979999999995</v>
      </c>
      <c r="KK24" s="147">
        <v>19</v>
      </c>
      <c r="KL24" s="176">
        <v>1.8437706232071001</v>
      </c>
      <c r="KM24" s="137">
        <v>839.20690000000002</v>
      </c>
      <c r="KN24" s="182">
        <v>7.1590000000000001E-2</v>
      </c>
      <c r="KO24" s="141">
        <v>837</v>
      </c>
      <c r="KP24" s="99">
        <v>3</v>
      </c>
      <c r="KQ24" s="108">
        <v>1.8437706232071001</v>
      </c>
      <c r="KR24" s="148">
        <v>839.20690000000002</v>
      </c>
      <c r="KS24" s="144">
        <f t="shared" si="10"/>
        <v>7.1590000000000001E-2</v>
      </c>
      <c r="KT24" s="125"/>
      <c r="KU24" s="144">
        <v>7.1589960000000008E-2</v>
      </c>
      <c r="KV24" s="159">
        <f t="shared" si="4"/>
        <v>7.1590000000000001E-2</v>
      </c>
      <c r="KW24" s="159">
        <f t="shared" si="5"/>
        <v>1.7181600000000001</v>
      </c>
      <c r="KX24" s="159">
        <f t="shared" si="6"/>
        <v>103.0896</v>
      </c>
      <c r="KY24" s="159">
        <f t="shared" si="11"/>
        <v>103.0896</v>
      </c>
      <c r="KZ24" s="100"/>
      <c r="LA24" s="70"/>
      <c r="LB24" s="291" t="str">
        <f t="shared" si="134"/>
        <v>botm</v>
      </c>
      <c r="LC24" s="291" t="str">
        <f t="shared" si="135"/>
        <v>botm</v>
      </c>
      <c r="LD24" s="291" t="str">
        <f t="shared" si="136"/>
        <v>botm</v>
      </c>
      <c r="LE24" s="291" t="str">
        <f t="shared" si="137"/>
        <v>botm</v>
      </c>
      <c r="LF24" s="291" t="str">
        <f t="shared" si="138"/>
        <v/>
      </c>
      <c r="LG24" s="291" t="str">
        <f t="shared" si="139"/>
        <v>botm</v>
      </c>
      <c r="LH24" s="291" t="str">
        <f t="shared" si="140"/>
        <v/>
      </c>
      <c r="LI24" s="291" t="str">
        <f t="shared" si="141"/>
        <v>botm</v>
      </c>
      <c r="LJ24" s="291" t="str">
        <f t="shared" si="142"/>
        <v/>
      </c>
      <c r="LK24" s="291" t="str">
        <f t="shared" si="143"/>
        <v>botm</v>
      </c>
      <c r="LL24" s="291" t="str">
        <f t="shared" si="144"/>
        <v/>
      </c>
      <c r="LM24" s="291" t="str">
        <f t="shared" si="145"/>
        <v/>
      </c>
      <c r="LN24" s="291" t="str">
        <f t="shared" si="146"/>
        <v>botm</v>
      </c>
      <c r="LO24" s="291" t="str">
        <f t="shared" si="147"/>
        <v>botm</v>
      </c>
      <c r="LP24" s="291" t="str">
        <f t="shared" si="148"/>
        <v>botm</v>
      </c>
      <c r="LQ24" s="291" t="str">
        <f t="shared" si="149"/>
        <v>botm</v>
      </c>
      <c r="LR24" s="291" t="str">
        <f t="shared" si="150"/>
        <v/>
      </c>
      <c r="LS24" s="291" t="str">
        <f t="shared" si="151"/>
        <v>botm</v>
      </c>
      <c r="LT24" s="291" t="str">
        <f t="shared" si="152"/>
        <v>botm</v>
      </c>
      <c r="LU24" s="291" t="str">
        <f t="shared" si="153"/>
        <v>botm</v>
      </c>
      <c r="LV24" s="291" t="str">
        <f t="shared" si="154"/>
        <v>botm</v>
      </c>
      <c r="LW24" s="291" t="str">
        <f t="shared" si="155"/>
        <v>botm</v>
      </c>
      <c r="LX24" s="291" t="str">
        <f t="shared" si="156"/>
        <v>botm</v>
      </c>
      <c r="LY24" s="291" t="str">
        <f t="shared" si="157"/>
        <v/>
      </c>
      <c r="LZ24" s="291" t="str">
        <f t="shared" si="158"/>
        <v/>
      </c>
      <c r="MA24" s="291" t="str">
        <f t="shared" si="159"/>
        <v/>
      </c>
      <c r="MB24" s="291" t="str">
        <f t="shared" si="160"/>
        <v/>
      </c>
      <c r="MC24" s="291" t="str">
        <f t="shared" si="161"/>
        <v>botm</v>
      </c>
      <c r="MD24" s="291" t="str">
        <f t="shared" si="162"/>
        <v/>
      </c>
      <c r="ME24" s="291" t="str">
        <f t="shared" si="163"/>
        <v>botm</v>
      </c>
      <c r="MF24" s="291" t="str">
        <f t="shared" si="164"/>
        <v/>
      </c>
      <c r="MG24" s="74">
        <f t="shared" si="165"/>
        <v>18</v>
      </c>
      <c r="MH24" s="70"/>
      <c r="MI24" s="70"/>
      <c r="MJ24" s="70"/>
      <c r="MK24" s="70"/>
      <c r="ML24" s="70"/>
      <c r="MM24" s="70"/>
      <c r="MN24" s="70"/>
      <c r="MO24" s="70"/>
      <c r="MP24" s="70"/>
      <c r="MQ24" s="70"/>
      <c r="MR24" s="70"/>
      <c r="MS24" s="70"/>
      <c r="MT24" s="70"/>
      <c r="MU24" s="70"/>
    </row>
    <row r="25" spans="1:359" s="3" customFormat="1" ht="6" customHeight="1" x14ac:dyDescent="0.15">
      <c r="A25" s="60" t="s">
        <v>748</v>
      </c>
      <c r="B25" s="303">
        <f t="shared" si="192"/>
        <v>11</v>
      </c>
      <c r="C25" s="85" t="s">
        <v>25</v>
      </c>
      <c r="D25" s="303" t="s">
        <v>220</v>
      </c>
      <c r="E25" s="70"/>
      <c r="F25" s="258"/>
      <c r="G25" s="259" t="s">
        <v>45</v>
      </c>
      <c r="H25" s="260">
        <v>3</v>
      </c>
      <c r="I25" s="258"/>
      <c r="J25" s="259" t="s">
        <v>5</v>
      </c>
      <c r="K25" s="260">
        <v>0.16</v>
      </c>
      <c r="L25" s="258"/>
      <c r="M25" s="259" t="s">
        <v>0</v>
      </c>
      <c r="N25" s="260">
        <v>365</v>
      </c>
      <c r="O25" s="258"/>
      <c r="P25" s="259" t="s">
        <v>30</v>
      </c>
      <c r="Q25" s="260">
        <v>0.14000000000000001</v>
      </c>
      <c r="R25" s="258"/>
      <c r="S25" s="259" t="s">
        <v>159</v>
      </c>
      <c r="T25" s="260">
        <v>1</v>
      </c>
      <c r="U25" s="258"/>
      <c r="V25" s="259" t="s">
        <v>40</v>
      </c>
      <c r="W25" s="260">
        <f>W14</f>
        <v>0</v>
      </c>
      <c r="X25" s="258"/>
      <c r="Y25" s="259" t="s">
        <v>27</v>
      </c>
      <c r="Z25" s="260">
        <v>40</v>
      </c>
      <c r="AA25" s="258"/>
      <c r="AB25" s="259" t="s">
        <v>11</v>
      </c>
      <c r="AC25" s="260">
        <f>0.005*86400</f>
        <v>432</v>
      </c>
      <c r="AD25" s="258"/>
      <c r="AE25" s="259" t="s">
        <v>108</v>
      </c>
      <c r="AF25" s="260">
        <v>10</v>
      </c>
      <c r="AG25" s="258"/>
      <c r="AH25" s="259" t="s">
        <v>657</v>
      </c>
      <c r="AI25" s="260" t="s">
        <v>296</v>
      </c>
      <c r="AJ25" s="258"/>
      <c r="AK25" s="259" t="s">
        <v>155</v>
      </c>
      <c r="AL25" s="260" t="str">
        <f>_xlfn.CONCAT(365*86400,",",365*86400)</f>
        <v>31536000,31536000</v>
      </c>
      <c r="AM25" s="258" t="s">
        <v>11</v>
      </c>
      <c r="AN25" s="259" t="s">
        <v>179</v>
      </c>
      <c r="AO25" s="260" t="s">
        <v>304</v>
      </c>
      <c r="AP25" s="281"/>
      <c r="AQ25" s="353" t="s">
        <v>86</v>
      </c>
      <c r="AR25" s="348">
        <v>1</v>
      </c>
      <c r="AS25" s="281"/>
      <c r="AT25" s="353" t="s">
        <v>15</v>
      </c>
      <c r="AU25" s="348">
        <v>500</v>
      </c>
      <c r="AV25" s="258"/>
      <c r="AW25" s="259" t="s">
        <v>4</v>
      </c>
      <c r="AX25" s="260" t="s">
        <v>395</v>
      </c>
      <c r="AY25" s="258"/>
      <c r="AZ25" s="259" t="s">
        <v>53</v>
      </c>
      <c r="BA25" s="260">
        <v>50</v>
      </c>
      <c r="BB25" s="258"/>
      <c r="BC25" s="259" t="s">
        <v>53</v>
      </c>
      <c r="BD25" s="260">
        <v>0</v>
      </c>
      <c r="BE25" s="258" t="s">
        <v>420</v>
      </c>
      <c r="BF25" s="259" t="s">
        <v>33</v>
      </c>
      <c r="BG25" s="260" t="s">
        <v>412</v>
      </c>
      <c r="BH25" s="258"/>
      <c r="BI25" s="259" t="s">
        <v>33</v>
      </c>
      <c r="BJ25" s="260" t="s">
        <v>412</v>
      </c>
      <c r="BK25" s="258"/>
      <c r="BL25" s="259" t="s">
        <v>27</v>
      </c>
      <c r="BM25" s="260">
        <v>40</v>
      </c>
      <c r="BN25" s="258"/>
      <c r="BO25" s="259" t="s">
        <v>16</v>
      </c>
      <c r="BP25" s="260">
        <v>500</v>
      </c>
      <c r="BQ25" s="258" t="s">
        <v>895</v>
      </c>
      <c r="BR25" s="259" t="s">
        <v>430</v>
      </c>
      <c r="BS25" s="260">
        <v>4.0000000000000002E-4</v>
      </c>
      <c r="BT25" s="258"/>
      <c r="BU25" s="259" t="s">
        <v>53</v>
      </c>
      <c r="BV25" s="260" t="s">
        <v>435</v>
      </c>
      <c r="BW25" s="258" t="s">
        <v>459</v>
      </c>
      <c r="BX25" s="259" t="s">
        <v>116</v>
      </c>
      <c r="BY25" s="260">
        <v>9.9999999999999995E-7</v>
      </c>
      <c r="BZ25" s="258"/>
      <c r="CA25" s="259"/>
      <c r="CB25" s="260"/>
      <c r="CC25" s="258"/>
      <c r="CD25" s="259"/>
      <c r="CE25" s="260"/>
      <c r="CF25" s="410"/>
      <c r="CG25" s="411"/>
      <c r="CH25" s="412"/>
      <c r="CI25" s="410"/>
      <c r="CJ25" s="411" t="s">
        <v>352</v>
      </c>
      <c r="CK25" s="412">
        <v>5</v>
      </c>
      <c r="CL25" s="258"/>
      <c r="CM25" s="259" t="s">
        <v>137</v>
      </c>
      <c r="CN25" s="260" t="s">
        <v>137</v>
      </c>
      <c r="CO25" s="258"/>
      <c r="CP25" s="259" t="s">
        <v>352</v>
      </c>
      <c r="CQ25" s="260">
        <v>5</v>
      </c>
      <c r="CR25" s="373" t="s">
        <v>2</v>
      </c>
      <c r="CS25" s="228"/>
      <c r="CT25" s="229">
        <f>IF(ISNUMBER(HA25),IF(ISNUMBER(MATCH(HE25,$CS$15:$CS$313,0)),0,MAX(CT$14:CT24)+1),"")</f>
        <v>5</v>
      </c>
      <c r="CU25" s="7">
        <f t="shared" si="36"/>
        <v>23</v>
      </c>
      <c r="CV25" s="7">
        <f t="shared" si="37"/>
        <v>18</v>
      </c>
      <c r="CW25" s="7" t="str">
        <f t="shared" si="38"/>
        <v/>
      </c>
      <c r="CX25" s="7" t="str">
        <f t="shared" si="39"/>
        <v/>
      </c>
      <c r="CY25" s="7" t="str">
        <f t="shared" si="40"/>
        <v/>
      </c>
      <c r="CZ25" s="7" t="str">
        <f t="shared" si="41"/>
        <v/>
      </c>
      <c r="DA25" s="7" t="str">
        <f t="shared" si="42"/>
        <v/>
      </c>
      <c r="DB25" s="7" t="str">
        <f t="shared" si="43"/>
        <v/>
      </c>
      <c r="DC25" s="7" t="str">
        <f t="shared" si="44"/>
        <v/>
      </c>
      <c r="DD25" s="7" t="str">
        <f t="shared" si="45"/>
        <v/>
      </c>
      <c r="DE25" s="7" t="str">
        <f t="shared" si="46"/>
        <v/>
      </c>
      <c r="DF25" s="7" t="str">
        <f t="shared" si="47"/>
        <v/>
      </c>
      <c r="DG25" s="7" t="str">
        <f t="shared" si="48"/>
        <v/>
      </c>
      <c r="DH25" s="7" t="str">
        <f t="shared" si="49"/>
        <v/>
      </c>
      <c r="DI25" s="7" t="str">
        <f t="shared" si="50"/>
        <v/>
      </c>
      <c r="DJ25" s="7" t="str">
        <f t="shared" si="51"/>
        <v/>
      </c>
      <c r="DK25" s="7" t="str">
        <f t="shared" si="52"/>
        <v/>
      </c>
      <c r="DL25" s="7" t="str">
        <f t="shared" si="53"/>
        <v/>
      </c>
      <c r="DM25" s="7" t="str">
        <f t="shared" si="54"/>
        <v/>
      </c>
      <c r="DN25" s="7" t="str">
        <f t="shared" si="55"/>
        <v/>
      </c>
      <c r="DO25" s="7" t="str">
        <f t="shared" si="56"/>
        <v/>
      </c>
      <c r="DP25" s="7" t="str">
        <f t="shared" si="57"/>
        <v/>
      </c>
      <c r="DQ25" s="7" t="str">
        <f t="shared" si="58"/>
        <v/>
      </c>
      <c r="DR25" s="7" t="str">
        <f t="shared" si="59"/>
        <v/>
      </c>
      <c r="DS25" s="7" t="str">
        <f t="shared" si="60"/>
        <v/>
      </c>
      <c r="DT25" s="7" t="str">
        <f t="shared" si="61"/>
        <v/>
      </c>
      <c r="DU25" s="7" t="str">
        <f t="shared" si="166"/>
        <v/>
      </c>
      <c r="DV25" s="7" t="str">
        <f t="shared" si="167"/>
        <v/>
      </c>
      <c r="DW25" s="7" t="str">
        <f t="shared" si="168"/>
        <v/>
      </c>
      <c r="DX25" s="7" t="str">
        <f t="shared" si="169"/>
        <v/>
      </c>
      <c r="DY25" s="7"/>
      <c r="DZ25" s="7"/>
      <c r="EA25" s="7"/>
      <c r="EB25" s="7"/>
      <c r="EC25" s="64" t="s">
        <v>2</v>
      </c>
      <c r="ED25" s="306" t="str">
        <f t="shared" si="62"/>
        <v>distribution_coefficient</v>
      </c>
      <c r="EE25" s="306" t="str">
        <f t="shared" si="63"/>
        <v>distribution_coefficient</v>
      </c>
      <c r="EF25" s="306" t="str">
        <f t="shared" si="64"/>
        <v>-</v>
      </c>
      <c r="EG25" s="306" t="str">
        <f t="shared" si="65"/>
        <v>-</v>
      </c>
      <c r="EH25" s="306" t="str">
        <f t="shared" si="66"/>
        <v>-</v>
      </c>
      <c r="EI25" s="306" t="str">
        <f t="shared" si="67"/>
        <v>-</v>
      </c>
      <c r="EJ25" s="306" t="str">
        <f t="shared" si="68"/>
        <v>-</v>
      </c>
      <c r="EK25" s="306" t="str">
        <f t="shared" si="69"/>
        <v>-</v>
      </c>
      <c r="EL25" s="306" t="str">
        <f t="shared" si="70"/>
        <v>-</v>
      </c>
      <c r="EM25" s="306" t="str">
        <f t="shared" si="71"/>
        <v>-</v>
      </c>
      <c r="EN25" s="306" t="str">
        <f t="shared" si="72"/>
        <v>-</v>
      </c>
      <c r="EO25" s="306" t="str">
        <f t="shared" si="73"/>
        <v>-</v>
      </c>
      <c r="EP25" s="306" t="str">
        <f t="shared" si="74"/>
        <v>-</v>
      </c>
      <c r="EQ25" s="306" t="str">
        <f t="shared" si="75"/>
        <v>-</v>
      </c>
      <c r="ER25" s="306" t="str">
        <f t="shared" si="76"/>
        <v>-</v>
      </c>
      <c r="ES25" s="306" t="str">
        <f t="shared" si="77"/>
        <v>-</v>
      </c>
      <c r="ET25" s="306" t="str">
        <f t="shared" si="78"/>
        <v>-</v>
      </c>
      <c r="EU25" s="306" t="str">
        <f t="shared" si="79"/>
        <v>-</v>
      </c>
      <c r="EV25" s="306" t="str">
        <f t="shared" si="80"/>
        <v>-</v>
      </c>
      <c r="EW25" s="306" t="str">
        <f t="shared" si="81"/>
        <v>-</v>
      </c>
      <c r="EX25" s="306" t="str">
        <f t="shared" si="82"/>
        <v>-</v>
      </c>
      <c r="EY25" s="306" t="str">
        <f t="shared" si="83"/>
        <v>-</v>
      </c>
      <c r="EZ25" s="306" t="str">
        <f t="shared" si="84"/>
        <v>-</v>
      </c>
      <c r="FA25" s="306" t="str">
        <f t="shared" si="85"/>
        <v>-</v>
      </c>
      <c r="FB25" s="306" t="str">
        <f t="shared" si="86"/>
        <v>-</v>
      </c>
      <c r="FC25" s="306" t="str">
        <f t="shared" si="87"/>
        <v>-</v>
      </c>
      <c r="FD25" s="306" t="str">
        <f t="shared" si="170"/>
        <v>-</v>
      </c>
      <c r="FE25" s="306" t="str">
        <f t="shared" si="171"/>
        <v>-</v>
      </c>
      <c r="FF25" s="306" t="str">
        <f t="shared" si="172"/>
        <v>-</v>
      </c>
      <c r="FG25" s="306" t="str">
        <f t="shared" si="173"/>
        <v>-</v>
      </c>
      <c r="FH25" s="306"/>
      <c r="FI25" s="306"/>
      <c r="FJ25" s="306"/>
      <c r="FK25" s="306"/>
      <c r="FL25" s="306"/>
      <c r="FM25" s="422" t="s">
        <v>2</v>
      </c>
      <c r="FN25" s="65" t="str">
        <f t="shared" si="88"/>
        <v>-</v>
      </c>
      <c r="FO25" s="65">
        <f t="shared" si="89"/>
        <v>0.93300000000000005</v>
      </c>
      <c r="FP25" s="65" t="str">
        <f t="shared" si="90"/>
        <v>-</v>
      </c>
      <c r="FQ25" s="65" t="str">
        <f t="shared" si="91"/>
        <v>-</v>
      </c>
      <c r="FR25" s="65" t="str">
        <f t="shared" si="92"/>
        <v>-</v>
      </c>
      <c r="FS25" s="65" t="str">
        <f t="shared" si="93"/>
        <v>-</v>
      </c>
      <c r="FT25" s="65" t="str">
        <f t="shared" si="94"/>
        <v>-</v>
      </c>
      <c r="FU25" s="65" t="str">
        <f t="shared" si="95"/>
        <v>-</v>
      </c>
      <c r="FV25" s="65" t="str">
        <f t="shared" si="96"/>
        <v>-</v>
      </c>
      <c r="FW25" s="65" t="str">
        <f t="shared" si="97"/>
        <v>-</v>
      </c>
      <c r="FX25" s="65" t="str">
        <f t="shared" si="98"/>
        <v>-</v>
      </c>
      <c r="FY25" s="65" t="str">
        <f t="shared" si="99"/>
        <v>-</v>
      </c>
      <c r="FZ25" s="65" t="str">
        <f t="shared" si="100"/>
        <v>-</v>
      </c>
      <c r="GA25" s="65" t="str">
        <f t="shared" si="101"/>
        <v>-</v>
      </c>
      <c r="GB25" s="65" t="str">
        <f t="shared" si="102"/>
        <v>-</v>
      </c>
      <c r="GC25" s="65" t="str">
        <f t="shared" si="103"/>
        <v>-</v>
      </c>
      <c r="GD25" s="65" t="str">
        <f t="shared" si="104"/>
        <v>-</v>
      </c>
      <c r="GE25" s="65" t="str">
        <f t="shared" si="105"/>
        <v>-</v>
      </c>
      <c r="GF25" s="65" t="str">
        <f t="shared" si="106"/>
        <v>-</v>
      </c>
      <c r="GG25" s="65" t="str">
        <f t="shared" si="107"/>
        <v>-</v>
      </c>
      <c r="GH25" s="65" t="str">
        <f t="shared" si="108"/>
        <v>-</v>
      </c>
      <c r="GI25" s="65" t="str">
        <f t="shared" si="109"/>
        <v>-</v>
      </c>
      <c r="GJ25" s="65" t="str">
        <f t="shared" si="110"/>
        <v>-</v>
      </c>
      <c r="GK25" s="65" t="str">
        <f t="shared" si="111"/>
        <v>-</v>
      </c>
      <c r="GL25" s="65" t="str">
        <f t="shared" si="112"/>
        <v>-</v>
      </c>
      <c r="GM25" s="65" t="str">
        <f t="shared" si="113"/>
        <v>-</v>
      </c>
      <c r="GN25" s="65" t="str">
        <f t="shared" si="174"/>
        <v>-</v>
      </c>
      <c r="GO25" s="65" t="str">
        <f t="shared" si="175"/>
        <v>-</v>
      </c>
      <c r="GP25" s="65" t="str">
        <f t="shared" si="176"/>
        <v>-</v>
      </c>
      <c r="GQ25" s="65" t="str">
        <f t="shared" si="177"/>
        <v>-</v>
      </c>
      <c r="GR25" s="65"/>
      <c r="GS25" s="65"/>
      <c r="GT25" s="65"/>
      <c r="GU25" s="96" t="s">
        <v>2</v>
      </c>
      <c r="GV25" s="70"/>
      <c r="GW25" s="7">
        <f>IF(ISNUMBER(INDEX($CU$15:$EC$314,$B25,HG$5)),MAX(GW$14:GW24)+1,0)</f>
        <v>0</v>
      </c>
      <c r="GX25" s="7">
        <f t="shared" si="114"/>
        <v>11</v>
      </c>
      <c r="GY25" s="7">
        <f t="shared" si="115"/>
        <v>27</v>
      </c>
      <c r="GZ25" s="289">
        <f t="shared" si="116"/>
        <v>0</v>
      </c>
      <c r="HA25" s="289">
        <f t="shared" si="117"/>
        <v>11</v>
      </c>
      <c r="HB25" s="289">
        <f t="shared" si="118"/>
        <v>3.0479999999999999E-3</v>
      </c>
      <c r="HC25" s="84" t="str">
        <f t="shared" si="119"/>
        <v>k1</v>
      </c>
      <c r="HD25" s="335">
        <f t="shared" si="120"/>
        <v>3.0479999999999999E-3</v>
      </c>
      <c r="HE25" s="313" t="str">
        <f t="shared" si="121"/>
        <v>k11</v>
      </c>
      <c r="HF25" s="28" t="str">
        <f t="shared" si="122"/>
        <v/>
      </c>
      <c r="HG25" s="277" t="str">
        <f t="shared" si="178"/>
        <v/>
      </c>
      <c r="HH25" s="363" t="str">
        <f t="shared" si="123"/>
        <v/>
      </c>
      <c r="HI25" s="80"/>
      <c r="HJ25" s="277" t="str">
        <f t="shared" si="179"/>
        <v/>
      </c>
      <c r="HK25" s="363" t="str">
        <f t="shared" si="124"/>
        <v/>
      </c>
      <c r="HL25" s="80"/>
      <c r="HM25" s="277" t="str">
        <f t="shared" si="180"/>
        <v/>
      </c>
      <c r="HN25" s="363" t="str">
        <f t="shared" si="125"/>
        <v/>
      </c>
      <c r="HO25" s="80"/>
      <c r="HP25" s="277" t="str">
        <f t="shared" si="181"/>
        <v/>
      </c>
      <c r="HQ25" s="359" t="str">
        <f t="shared" si="126"/>
        <v/>
      </c>
      <c r="HR25" s="80"/>
      <c r="HS25" s="277" t="str">
        <f t="shared" si="182"/>
        <v/>
      </c>
      <c r="HT25" s="284" t="str">
        <f t="shared" si="127"/>
        <v/>
      </c>
      <c r="HU25" s="28"/>
      <c r="HV25" s="336" t="str">
        <f t="shared" si="128"/>
        <v/>
      </c>
      <c r="HW25" s="338" t="str">
        <f t="shared" si="129"/>
        <v/>
      </c>
      <c r="HX25" s="337" t="str">
        <f t="shared" si="130"/>
        <v/>
      </c>
      <c r="HY25" s="277" t="str">
        <f t="shared" si="183"/>
        <v/>
      </c>
      <c r="HZ25" s="277" t="str">
        <f t="shared" si="193"/>
        <v/>
      </c>
      <c r="IA25" s="277" t="str">
        <f t="shared" si="184"/>
        <v/>
      </c>
      <c r="IB25" s="277" t="str">
        <f t="shared" si="185"/>
        <v/>
      </c>
      <c r="IC25" s="277" t="str">
        <f t="shared" si="131"/>
        <v/>
      </c>
      <c r="ID25" s="70"/>
      <c r="IE25" s="285" t="s">
        <v>263</v>
      </c>
      <c r="IF25" s="285" t="s">
        <v>63</v>
      </c>
      <c r="IG25" s="285" t="s">
        <v>400</v>
      </c>
      <c r="IH25" s="288" t="s">
        <v>748</v>
      </c>
      <c r="II25" s="285" t="s">
        <v>782</v>
      </c>
      <c r="IJ25" s="285"/>
      <c r="IK25" s="285"/>
      <c r="IL25" s="285"/>
      <c r="IM25" s="285"/>
      <c r="IN25" s="292"/>
      <c r="IO25" s="292"/>
      <c r="IP25" s="292"/>
      <c r="IQ25" s="74"/>
      <c r="IR25" s="291">
        <f>IF(IE25&lt;&gt;"",MAX(IR$14:IR24)+1,0)</f>
        <v>11</v>
      </c>
      <c r="IS25" s="291">
        <f>IF(IF25&lt;&gt;"",MAX(IS$14:IS24)+1,0)</f>
        <v>10</v>
      </c>
      <c r="IT25" s="291">
        <f>IF(IG25&lt;&gt;"",MAX(IT$14:IT24)+1,0)</f>
        <v>11</v>
      </c>
      <c r="IU25" s="291">
        <f>IF(IH25&lt;&gt;"",MAX(IU$14:IU24)+1,0)</f>
        <v>10</v>
      </c>
      <c r="IV25" s="291">
        <f>IF(II25&lt;&gt;"",MAX(IV$14:IV24)+1,0)</f>
        <v>10</v>
      </c>
      <c r="IW25" s="291">
        <f>IF(IJ25&lt;&gt;"",MAX(IW$14:IW24)+1,0)</f>
        <v>0</v>
      </c>
      <c r="IX25" s="291">
        <f>IF(IK25&lt;&gt;"",MAX(IX$14:IX24)+1,0)</f>
        <v>0</v>
      </c>
      <c r="IY25" s="291">
        <f>IF(IL25&lt;&gt;"",MAX(IY$14:IY24)+1,0)</f>
        <v>0</v>
      </c>
      <c r="IZ25" s="291">
        <f>IF(IM25&lt;&gt;"",MAX(IZ$14:IZ24)+1,0)</f>
        <v>0</v>
      </c>
      <c r="JA25" s="291">
        <f>IF(IN25&lt;&gt;"",MAX(JA$14:JA24)+1,0)</f>
        <v>0</v>
      </c>
      <c r="JB25" s="291">
        <f>IF(IO25&lt;&gt;"",MAX(JB$14:JB24)+1,0)</f>
        <v>0</v>
      </c>
      <c r="JC25" s="291">
        <f>IF(IP25&lt;&gt;"",MAX(JC$14:JC24)+1,0)</f>
        <v>0</v>
      </c>
      <c r="JD25" s="74">
        <f t="shared" si="186"/>
        <v>1</v>
      </c>
      <c r="JE25" s="74">
        <f t="shared" si="187"/>
        <v>0</v>
      </c>
      <c r="JF25" s="74">
        <f t="shared" si="188"/>
        <v>11</v>
      </c>
      <c r="JG25" s="74" t="str">
        <f t="shared" si="189"/>
        <v>idomain</v>
      </c>
      <c r="JH25" s="390">
        <f t="shared" si="190"/>
        <v>42</v>
      </c>
      <c r="JI25" s="389">
        <f>IF(ISNUMBER(MATCH(HE25,$JG$15:$JG$313,0)),0,MAX(JI$14:JI24)+1)</f>
        <v>0</v>
      </c>
      <c r="JJ25" s="389" t="str">
        <f t="shared" si="191"/>
        <v/>
      </c>
      <c r="JK25" s="376">
        <f t="shared" si="132"/>
        <v>11</v>
      </c>
      <c r="JL25" s="329"/>
      <c r="JM25" s="327" t="str">
        <f t="shared" si="133"/>
        <v>45_p9</v>
      </c>
      <c r="JN25" s="391" t="s">
        <v>688</v>
      </c>
      <c r="JO25" s="70"/>
      <c r="JP25" s="228"/>
      <c r="JQ25" s="228"/>
      <c r="JR25" s="228"/>
      <c r="JS25" s="19"/>
      <c r="JT25" s="171"/>
      <c r="JU25" s="171"/>
      <c r="JV25" s="171"/>
      <c r="JW25" s="171"/>
      <c r="JX25" s="171"/>
      <c r="JY25" s="171"/>
      <c r="JZ25" s="171"/>
      <c r="KA25" s="171"/>
      <c r="KB25" s="171"/>
      <c r="KC25" s="171"/>
      <c r="KD25" s="171"/>
      <c r="KE25" s="100"/>
      <c r="KF25" s="188">
        <v>8.5447440000000013E-2</v>
      </c>
      <c r="KG25" s="127">
        <v>840.8</v>
      </c>
      <c r="KH25" s="128">
        <v>837.73613382362782</v>
      </c>
      <c r="KI25" s="118">
        <v>2.3062584400177002</v>
      </c>
      <c r="KJ25" s="131">
        <v>839.87149999999997</v>
      </c>
      <c r="KK25" s="147">
        <v>20</v>
      </c>
      <c r="KL25" s="176">
        <v>2.3062584400177002</v>
      </c>
      <c r="KM25" s="137">
        <v>839.60969999999998</v>
      </c>
      <c r="KN25" s="182">
        <v>8.5449999999999998E-2</v>
      </c>
      <c r="KO25" s="141">
        <v>836.9</v>
      </c>
      <c r="KP25" s="99">
        <v>2</v>
      </c>
      <c r="KQ25" s="108">
        <v>2.3062584400177002</v>
      </c>
      <c r="KR25" s="148">
        <v>839.60969999999998</v>
      </c>
      <c r="KS25" s="144">
        <f t="shared" si="10"/>
        <v>8.5449999999999998E-2</v>
      </c>
      <c r="KT25" s="125"/>
      <c r="KU25" s="144">
        <v>8.5447440000000013E-2</v>
      </c>
      <c r="KV25" s="159">
        <f t="shared" si="4"/>
        <v>8.5449999999999998E-2</v>
      </c>
      <c r="KW25" s="159">
        <f t="shared" si="5"/>
        <v>2.0507999999999997</v>
      </c>
      <c r="KX25" s="159">
        <f t="shared" si="6"/>
        <v>123.04799999999999</v>
      </c>
      <c r="KY25" s="159">
        <f t="shared" si="11"/>
        <v>123.04799999999999</v>
      </c>
      <c r="KZ25" s="100"/>
      <c r="LA25" s="70"/>
      <c r="LB25" s="291" t="str">
        <f t="shared" si="134"/>
        <v/>
      </c>
      <c r="LC25" s="291" t="str">
        <f t="shared" si="135"/>
        <v/>
      </c>
      <c r="LD25" s="291" t="str">
        <f t="shared" si="136"/>
        <v/>
      </c>
      <c r="LE25" s="291" t="str">
        <f t="shared" si="137"/>
        <v/>
      </c>
      <c r="LF25" s="291" t="str">
        <f t="shared" si="138"/>
        <v/>
      </c>
      <c r="LG25" s="291" t="str">
        <f t="shared" si="139"/>
        <v/>
      </c>
      <c r="LH25" s="291" t="str">
        <f t="shared" si="140"/>
        <v/>
      </c>
      <c r="LI25" s="291" t="str">
        <f t="shared" si="141"/>
        <v>idomain</v>
      </c>
      <c r="LJ25" s="291" t="str">
        <f t="shared" si="142"/>
        <v/>
      </c>
      <c r="LK25" s="291" t="str">
        <f t="shared" si="143"/>
        <v>idomain</v>
      </c>
      <c r="LL25" s="291" t="str">
        <f t="shared" si="144"/>
        <v/>
      </c>
      <c r="LM25" s="291" t="str">
        <f t="shared" si="145"/>
        <v/>
      </c>
      <c r="LN25" s="291" t="str">
        <f t="shared" si="146"/>
        <v/>
      </c>
      <c r="LO25" s="291" t="str">
        <f t="shared" si="147"/>
        <v/>
      </c>
      <c r="LP25" s="291" t="str">
        <f t="shared" si="148"/>
        <v/>
      </c>
      <c r="LQ25" s="291" t="str">
        <f t="shared" si="149"/>
        <v/>
      </c>
      <c r="LR25" s="291" t="str">
        <f t="shared" si="150"/>
        <v/>
      </c>
      <c r="LS25" s="291" t="str">
        <f t="shared" si="151"/>
        <v>idomain</v>
      </c>
      <c r="LT25" s="291" t="str">
        <f t="shared" si="152"/>
        <v>idomain</v>
      </c>
      <c r="LU25" s="291" t="str">
        <f t="shared" si="153"/>
        <v/>
      </c>
      <c r="LV25" s="291" t="str">
        <f t="shared" si="154"/>
        <v/>
      </c>
      <c r="LW25" s="291" t="str">
        <f t="shared" si="155"/>
        <v/>
      </c>
      <c r="LX25" s="291" t="str">
        <f t="shared" si="156"/>
        <v/>
      </c>
      <c r="LY25" s="291" t="str">
        <f t="shared" si="157"/>
        <v/>
      </c>
      <c r="LZ25" s="291" t="str">
        <f t="shared" si="158"/>
        <v/>
      </c>
      <c r="MA25" s="291" t="str">
        <f t="shared" si="159"/>
        <v/>
      </c>
      <c r="MB25" s="291" t="str">
        <f t="shared" si="160"/>
        <v/>
      </c>
      <c r="MC25" s="291" t="str">
        <f t="shared" si="161"/>
        <v/>
      </c>
      <c r="MD25" s="291" t="str">
        <f t="shared" si="162"/>
        <v/>
      </c>
      <c r="ME25" s="291" t="str">
        <f t="shared" si="163"/>
        <v/>
      </c>
      <c r="MF25" s="291" t="str">
        <f t="shared" si="164"/>
        <v/>
      </c>
      <c r="MG25" s="74">
        <f t="shared" si="165"/>
        <v>4</v>
      </c>
      <c r="MH25" s="70"/>
      <c r="MI25" s="70"/>
      <c r="MJ25" s="70"/>
      <c r="MK25" s="70"/>
      <c r="ML25" s="70"/>
      <c r="MM25" s="70"/>
      <c r="MN25" s="70"/>
      <c r="MO25" s="70"/>
      <c r="MP25" s="70"/>
      <c r="MQ25" s="70"/>
      <c r="MR25" s="70"/>
      <c r="MS25" s="70"/>
      <c r="MT25" s="70"/>
      <c r="MU25" s="70"/>
    </row>
    <row r="26" spans="1:359" s="3" customFormat="1" ht="6" customHeight="1" x14ac:dyDescent="0.15">
      <c r="A26" s="60" t="s">
        <v>742</v>
      </c>
      <c r="B26" s="303">
        <f t="shared" si="192"/>
        <v>12</v>
      </c>
      <c r="C26" s="84" t="s">
        <v>1</v>
      </c>
      <c r="D26" s="302" t="s">
        <v>540</v>
      </c>
      <c r="E26" s="70"/>
      <c r="F26" s="258"/>
      <c r="G26" s="259" t="s">
        <v>46</v>
      </c>
      <c r="H26" s="260">
        <v>4</v>
      </c>
      <c r="I26" s="258"/>
      <c r="J26" s="259" t="s">
        <v>29</v>
      </c>
      <c r="K26" s="260">
        <v>1</v>
      </c>
      <c r="L26" s="258"/>
      <c r="M26" s="259" t="s">
        <v>1</v>
      </c>
      <c r="N26" s="260">
        <f>N13</f>
        <v>1</v>
      </c>
      <c r="O26" s="258"/>
      <c r="P26" s="259" t="s">
        <v>0</v>
      </c>
      <c r="Q26" s="260">
        <v>365</v>
      </c>
      <c r="R26" s="258"/>
      <c r="S26" s="259" t="s">
        <v>138</v>
      </c>
      <c r="T26" s="260">
        <v>27</v>
      </c>
      <c r="U26" s="258"/>
      <c r="V26" s="259" t="s">
        <v>138</v>
      </c>
      <c r="W26" s="260" t="s">
        <v>135</v>
      </c>
      <c r="X26" s="258"/>
      <c r="Y26" s="259" t="s">
        <v>4</v>
      </c>
      <c r="Z26" s="260">
        <v>0.25</v>
      </c>
      <c r="AA26" s="258"/>
      <c r="AB26" s="259" t="s">
        <v>83</v>
      </c>
      <c r="AC26" s="260">
        <v>1</v>
      </c>
      <c r="AD26" s="258"/>
      <c r="AE26" s="259" t="s">
        <v>10</v>
      </c>
      <c r="AF26" s="260">
        <v>0.3</v>
      </c>
      <c r="AG26" s="258"/>
      <c r="AH26" s="259" t="s">
        <v>108</v>
      </c>
      <c r="AI26" s="260">
        <v>0.5</v>
      </c>
      <c r="AJ26" s="258"/>
      <c r="AK26" s="259" t="s">
        <v>32</v>
      </c>
      <c r="AL26" s="260">
        <v>0</v>
      </c>
      <c r="AM26" s="258" t="s">
        <v>63</v>
      </c>
      <c r="AN26" s="259" t="s">
        <v>180</v>
      </c>
      <c r="AO26" s="260" t="s">
        <v>305</v>
      </c>
      <c r="AP26" s="281"/>
      <c r="AQ26" s="353" t="s">
        <v>420</v>
      </c>
      <c r="AR26" s="348" t="s">
        <v>710</v>
      </c>
      <c r="AS26" s="281"/>
      <c r="AT26" s="353" t="s">
        <v>16</v>
      </c>
      <c r="AU26" s="348">
        <v>100</v>
      </c>
      <c r="AV26" s="258"/>
      <c r="AW26" s="259" t="s">
        <v>6</v>
      </c>
      <c r="AX26" s="260" t="s">
        <v>396</v>
      </c>
      <c r="AY26" s="258"/>
      <c r="AZ26" s="259" t="s">
        <v>39</v>
      </c>
      <c r="BA26" s="260" t="s">
        <v>768</v>
      </c>
      <c r="BB26" s="258" t="s">
        <v>39</v>
      </c>
      <c r="BC26" s="259" t="s">
        <v>384</v>
      </c>
      <c r="BD26" s="260" t="s">
        <v>407</v>
      </c>
      <c r="BE26" s="258"/>
      <c r="BF26" s="259" t="s">
        <v>86</v>
      </c>
      <c r="BG26" s="260" t="s">
        <v>410</v>
      </c>
      <c r="BH26" s="258"/>
      <c r="BI26" s="259" t="s">
        <v>86</v>
      </c>
      <c r="BJ26" s="260" t="s">
        <v>410</v>
      </c>
      <c r="BK26" s="258"/>
      <c r="BL26" s="259" t="s">
        <v>4</v>
      </c>
      <c r="BM26" s="260">
        <v>125</v>
      </c>
      <c r="BN26" s="258"/>
      <c r="BO26" s="259" t="s">
        <v>12</v>
      </c>
      <c r="BP26" s="260">
        <v>1.0000000000000001E-9</v>
      </c>
      <c r="BQ26" s="258" t="s">
        <v>459</v>
      </c>
      <c r="BR26" s="259" t="s">
        <v>116</v>
      </c>
      <c r="BS26" s="260">
        <v>9.9999999999999995E-7</v>
      </c>
      <c r="BT26" s="258"/>
      <c r="BU26" s="259" t="s">
        <v>11</v>
      </c>
      <c r="BV26" s="260">
        <v>3.0479999999999999E-3</v>
      </c>
      <c r="BW26" s="258" t="s">
        <v>464</v>
      </c>
      <c r="BX26" s="259" t="s">
        <v>431</v>
      </c>
      <c r="BY26" s="260">
        <v>0.2</v>
      </c>
      <c r="BZ26" s="258"/>
      <c r="CA26" s="259"/>
      <c r="CB26" s="260"/>
      <c r="CC26" s="258"/>
      <c r="CD26" s="259"/>
      <c r="CE26" s="260"/>
      <c r="CF26" s="410"/>
      <c r="CG26" s="411"/>
      <c r="CH26" s="412"/>
      <c r="CI26" s="410"/>
      <c r="CJ26" s="411" t="s">
        <v>347</v>
      </c>
      <c r="CK26" s="412">
        <v>5000</v>
      </c>
      <c r="CL26" s="258"/>
      <c r="CM26" s="259" t="s">
        <v>199</v>
      </c>
      <c r="CN26" s="260" t="s">
        <v>137</v>
      </c>
      <c r="CO26" s="258"/>
      <c r="CP26" s="259" t="s">
        <v>347</v>
      </c>
      <c r="CQ26" s="260">
        <v>5000</v>
      </c>
      <c r="CR26" s="373" t="s">
        <v>2</v>
      </c>
      <c r="CS26" s="228"/>
      <c r="CT26" s="229">
        <f>IF(ISNUMBER(HA26),IF(ISNUMBER(MATCH(HE26,$CS$15:$CS$313,0)),0,MAX(CT$14:CT25)+1),"")</f>
        <v>6</v>
      </c>
      <c r="CU26" s="7">
        <f t="shared" si="36"/>
        <v>6</v>
      </c>
      <c r="CV26" s="7">
        <f t="shared" si="37"/>
        <v>3</v>
      </c>
      <c r="CW26" s="7">
        <f t="shared" si="38"/>
        <v>12</v>
      </c>
      <c r="CX26" s="7">
        <f t="shared" si="39"/>
        <v>20</v>
      </c>
      <c r="CY26" s="7" t="str">
        <f t="shared" si="40"/>
        <v/>
      </c>
      <c r="CZ26" s="7">
        <f t="shared" si="41"/>
        <v>3</v>
      </c>
      <c r="DA26" s="7">
        <f t="shared" si="42"/>
        <v>5</v>
      </c>
      <c r="DB26" s="7">
        <f t="shared" si="43"/>
        <v>17</v>
      </c>
      <c r="DC26" s="7">
        <f t="shared" si="44"/>
        <v>33</v>
      </c>
      <c r="DD26" s="7">
        <f t="shared" si="45"/>
        <v>27</v>
      </c>
      <c r="DE26" s="7" t="str">
        <f t="shared" si="46"/>
        <v/>
      </c>
      <c r="DF26" s="7">
        <f t="shared" si="47"/>
        <v>51</v>
      </c>
      <c r="DG26" s="7">
        <f t="shared" si="48"/>
        <v>8</v>
      </c>
      <c r="DH26" s="7">
        <f t="shared" si="49"/>
        <v>30</v>
      </c>
      <c r="DI26" s="7">
        <f t="shared" si="50"/>
        <v>3</v>
      </c>
      <c r="DJ26" s="7">
        <f t="shared" si="51"/>
        <v>3</v>
      </c>
      <c r="DK26" s="7">
        <f t="shared" si="52"/>
        <v>3</v>
      </c>
      <c r="DL26" s="7">
        <f t="shared" si="53"/>
        <v>3</v>
      </c>
      <c r="DM26" s="7">
        <f t="shared" si="54"/>
        <v>3</v>
      </c>
      <c r="DN26" s="7">
        <f t="shared" si="55"/>
        <v>8</v>
      </c>
      <c r="DO26" s="7">
        <f t="shared" si="56"/>
        <v>1</v>
      </c>
      <c r="DP26" s="7">
        <f t="shared" si="57"/>
        <v>3</v>
      </c>
      <c r="DQ26" s="7">
        <f t="shared" si="58"/>
        <v>25</v>
      </c>
      <c r="DR26" s="7">
        <f t="shared" si="59"/>
        <v>1</v>
      </c>
      <c r="DS26" s="7" t="str">
        <f t="shared" si="60"/>
        <v/>
      </c>
      <c r="DT26" s="7" t="str">
        <f t="shared" si="61"/>
        <v/>
      </c>
      <c r="DU26" s="7" t="str">
        <f t="shared" si="166"/>
        <v/>
      </c>
      <c r="DV26" s="7">
        <f t="shared" si="167"/>
        <v>21</v>
      </c>
      <c r="DW26" s="7">
        <f t="shared" si="168"/>
        <v>32</v>
      </c>
      <c r="DX26" s="7">
        <f t="shared" si="169"/>
        <v>21</v>
      </c>
      <c r="DY26" s="7"/>
      <c r="DZ26" s="7"/>
      <c r="EA26" s="7"/>
      <c r="EB26" s="7"/>
      <c r="EC26" s="64" t="s">
        <v>2</v>
      </c>
      <c r="ED26" s="306" t="str">
        <f t="shared" si="62"/>
        <v>nper</v>
      </c>
      <c r="EE26" s="306" t="str">
        <f t="shared" si="63"/>
        <v>nper</v>
      </c>
      <c r="EF26" s="306" t="str">
        <f t="shared" si="64"/>
        <v>nper</v>
      </c>
      <c r="EG26" s="306" t="str">
        <f t="shared" si="65"/>
        <v>nper</v>
      </c>
      <c r="EH26" s="306" t="str">
        <f t="shared" si="66"/>
        <v>-</v>
      </c>
      <c r="EI26" s="306" t="str">
        <f t="shared" si="67"/>
        <v>nper</v>
      </c>
      <c r="EJ26" s="306" t="str">
        <f t="shared" si="68"/>
        <v>nper</v>
      </c>
      <c r="EK26" s="306" t="str">
        <f t="shared" si="69"/>
        <v>nper</v>
      </c>
      <c r="EL26" s="306" t="str">
        <f t="shared" si="70"/>
        <v>nper</v>
      </c>
      <c r="EM26" s="306" t="str">
        <f t="shared" si="71"/>
        <v>nper</v>
      </c>
      <c r="EN26" s="306" t="str">
        <f t="shared" si="72"/>
        <v>-</v>
      </c>
      <c r="EO26" s="306" t="str">
        <f t="shared" si="73"/>
        <v>nper</v>
      </c>
      <c r="EP26" s="306" t="str">
        <f t="shared" si="74"/>
        <v>nper</v>
      </c>
      <c r="EQ26" s="306" t="str">
        <f t="shared" si="75"/>
        <v>nper</v>
      </c>
      <c r="ER26" s="306" t="str">
        <f t="shared" si="76"/>
        <v>nper</v>
      </c>
      <c r="ES26" s="306" t="str">
        <f t="shared" si="77"/>
        <v>nper</v>
      </c>
      <c r="ET26" s="306" t="str">
        <f t="shared" si="78"/>
        <v>nper</v>
      </c>
      <c r="EU26" s="306" t="str">
        <f t="shared" si="79"/>
        <v>nper</v>
      </c>
      <c r="EV26" s="306" t="str">
        <f t="shared" si="80"/>
        <v>nper</v>
      </c>
      <c r="EW26" s="306" t="str">
        <f t="shared" si="81"/>
        <v>nper</v>
      </c>
      <c r="EX26" s="306" t="str">
        <f t="shared" si="82"/>
        <v>nper</v>
      </c>
      <c r="EY26" s="306" t="str">
        <f t="shared" si="83"/>
        <v>nper</v>
      </c>
      <c r="EZ26" s="306" t="str">
        <f t="shared" si="84"/>
        <v>Nper</v>
      </c>
      <c r="FA26" s="306" t="str">
        <f t="shared" si="85"/>
        <v>nper</v>
      </c>
      <c r="FB26" s="306" t="str">
        <f t="shared" si="86"/>
        <v>-</v>
      </c>
      <c r="FC26" s="306" t="str">
        <f t="shared" si="87"/>
        <v>-</v>
      </c>
      <c r="FD26" s="306" t="str">
        <f t="shared" si="170"/>
        <v>-</v>
      </c>
      <c r="FE26" s="306" t="str">
        <f t="shared" si="171"/>
        <v>nper</v>
      </c>
      <c r="FF26" s="306" t="str">
        <f t="shared" si="172"/>
        <v>nper</v>
      </c>
      <c r="FG26" s="306" t="str">
        <f t="shared" si="173"/>
        <v>nper</v>
      </c>
      <c r="FH26" s="306"/>
      <c r="FI26" s="306"/>
      <c r="FJ26" s="306"/>
      <c r="FK26" s="306"/>
      <c r="FL26" s="306"/>
      <c r="FM26" s="422" t="s">
        <v>2</v>
      </c>
      <c r="FN26" s="65">
        <f t="shared" si="88"/>
        <v>1</v>
      </c>
      <c r="FO26" s="65">
        <f t="shared" si="89"/>
        <v>2</v>
      </c>
      <c r="FP26" s="65">
        <f t="shared" si="90"/>
        <v>1</v>
      </c>
      <c r="FQ26" s="65" t="str">
        <f t="shared" si="91"/>
        <v>len(perlen)</v>
      </c>
      <c r="FR26" s="65" t="str">
        <f t="shared" si="92"/>
        <v>-</v>
      </c>
      <c r="FS26" s="65">
        <f t="shared" si="93"/>
        <v>3</v>
      </c>
      <c r="FT26" s="65" t="str">
        <f t="shared" si="94"/>
        <v>len(perlen_mt)</v>
      </c>
      <c r="FU26" s="65">
        <f t="shared" si="95"/>
        <v>2</v>
      </c>
      <c r="FV26" s="65">
        <f t="shared" si="96"/>
        <v>1</v>
      </c>
      <c r="FW26" s="65">
        <f t="shared" si="97"/>
        <v>2</v>
      </c>
      <c r="FX26" s="65" t="str">
        <f t="shared" si="98"/>
        <v>-</v>
      </c>
      <c r="FY26" s="65">
        <f t="shared" si="99"/>
        <v>1</v>
      </c>
      <c r="FZ26" s="65">
        <f t="shared" si="100"/>
        <v>1</v>
      </c>
      <c r="GA26" s="65">
        <f t="shared" si="101"/>
        <v>2</v>
      </c>
      <c r="GB26" s="65">
        <f t="shared" si="102"/>
        <v>1</v>
      </c>
      <c r="GC26" s="65">
        <f t="shared" si="103"/>
        <v>4</v>
      </c>
      <c r="GD26" s="65">
        <f t="shared" si="104"/>
        <v>3</v>
      </c>
      <c r="GE26" s="65">
        <f t="shared" si="105"/>
        <v>1</v>
      </c>
      <c r="GF26" s="65">
        <f t="shared" si="106"/>
        <v>1</v>
      </c>
      <c r="GG26" s="65">
        <f t="shared" si="107"/>
        <v>4</v>
      </c>
      <c r="GH26" s="65">
        <f t="shared" si="108"/>
        <v>1</v>
      </c>
      <c r="GI26" s="65">
        <f t="shared" si="109"/>
        <v>3</v>
      </c>
      <c r="GJ26" s="65">
        <f t="shared" si="110"/>
        <v>1</v>
      </c>
      <c r="GK26" s="65">
        <f t="shared" si="111"/>
        <v>24</v>
      </c>
      <c r="GL26" s="65" t="str">
        <f t="shared" si="112"/>
        <v>-</v>
      </c>
      <c r="GM26" s="65" t="str">
        <f t="shared" si="113"/>
        <v>-</v>
      </c>
      <c r="GN26" s="65" t="str">
        <f t="shared" si="174"/>
        <v>-</v>
      </c>
      <c r="GO26" s="65">
        <f t="shared" si="175"/>
        <v>2</v>
      </c>
      <c r="GP26" s="65">
        <f t="shared" si="176"/>
        <v>3</v>
      </c>
      <c r="GQ26" s="65">
        <f t="shared" si="177"/>
        <v>2</v>
      </c>
      <c r="GR26" s="65"/>
      <c r="GS26" s="65"/>
      <c r="GT26" s="65"/>
      <c r="GU26" s="96" t="s">
        <v>2</v>
      </c>
      <c r="GV26" s="70"/>
      <c r="GW26" s="7">
        <f>IF(ISNUMBER(INDEX($CU$15:$EC$314,$B26,HG$5)),MAX(GW$14:GW25)+1,0)</f>
        <v>1</v>
      </c>
      <c r="GX26" s="7">
        <f t="shared" si="114"/>
        <v>12</v>
      </c>
      <c r="GY26" s="7">
        <f t="shared" si="115"/>
        <v>47</v>
      </c>
      <c r="GZ26" s="289">
        <f t="shared" si="116"/>
        <v>0</v>
      </c>
      <c r="HA26" s="289">
        <f t="shared" si="117"/>
        <v>12</v>
      </c>
      <c r="HB26" s="289" t="str">
        <f t="shared" si="118"/>
        <v>"varies"</v>
      </c>
      <c r="HC26" s="84" t="str">
        <f t="shared" si="119"/>
        <v>st_</v>
      </c>
      <c r="HD26" s="335" t="str">
        <f t="shared" si="120"/>
        <v>"varies"</v>
      </c>
      <c r="HE26" s="313" t="str">
        <f t="shared" si="121"/>
        <v>strt</v>
      </c>
      <c r="HF26" s="28" t="str">
        <f t="shared" si="122"/>
        <v/>
      </c>
      <c r="HG26" s="277" t="str">
        <f t="shared" si="178"/>
        <v/>
      </c>
      <c r="HH26" s="363" t="str">
        <f t="shared" si="123"/>
        <v/>
      </c>
      <c r="HI26" s="80"/>
      <c r="HJ26" s="277" t="str">
        <f t="shared" si="179"/>
        <v/>
      </c>
      <c r="HK26" s="363" t="str">
        <f t="shared" si="124"/>
        <v/>
      </c>
      <c r="HL26" s="80"/>
      <c r="HM26" s="277" t="str">
        <f t="shared" si="180"/>
        <v/>
      </c>
      <c r="HN26" s="363" t="str">
        <f t="shared" si="125"/>
        <v/>
      </c>
      <c r="HO26" s="80"/>
      <c r="HP26" s="277" t="str">
        <f t="shared" si="181"/>
        <v/>
      </c>
      <c r="HQ26" s="359" t="str">
        <f t="shared" si="126"/>
        <v/>
      </c>
      <c r="HR26" s="80"/>
      <c r="HS26" s="277" t="str">
        <f t="shared" si="182"/>
        <v/>
      </c>
      <c r="HT26" s="284" t="str">
        <f t="shared" si="127"/>
        <v/>
      </c>
      <c r="HU26" s="28"/>
      <c r="HV26" s="336" t="str">
        <f t="shared" si="128"/>
        <v/>
      </c>
      <c r="HW26" s="338" t="str">
        <f t="shared" si="129"/>
        <v/>
      </c>
      <c r="HX26" s="337" t="str">
        <f t="shared" si="130"/>
        <v/>
      </c>
      <c r="HY26" s="277" t="str">
        <f t="shared" si="183"/>
        <v/>
      </c>
      <c r="HZ26" s="277" t="str">
        <f t="shared" si="193"/>
        <v/>
      </c>
      <c r="IA26" s="277" t="str">
        <f t="shared" si="184"/>
        <v/>
      </c>
      <c r="IB26" s="277" t="str">
        <f t="shared" si="185"/>
        <v/>
      </c>
      <c r="IC26" s="277" t="str">
        <f t="shared" si="131"/>
        <v/>
      </c>
      <c r="ID26" s="70"/>
      <c r="IE26" s="285" t="s">
        <v>876</v>
      </c>
      <c r="IF26" s="285" t="s">
        <v>31</v>
      </c>
      <c r="IG26" s="285" t="s">
        <v>401</v>
      </c>
      <c r="IH26" s="285" t="s">
        <v>828</v>
      </c>
      <c r="II26" s="285"/>
      <c r="IJ26" s="285"/>
      <c r="IK26" s="285"/>
      <c r="IL26" s="285"/>
      <c r="IM26" s="285"/>
      <c r="IN26" s="292"/>
      <c r="IO26" s="292"/>
      <c r="IP26" s="292"/>
      <c r="IQ26" s="74"/>
      <c r="IR26" s="291">
        <f>IF(IE26&lt;&gt;"",MAX(IR$14:IR25)+1,0)</f>
        <v>12</v>
      </c>
      <c r="IS26" s="291">
        <f>IF(IF26&lt;&gt;"",MAX(IS$14:IS25)+1,0)</f>
        <v>11</v>
      </c>
      <c r="IT26" s="291">
        <f>IF(IG26&lt;&gt;"",MAX(IT$14:IT25)+1,0)</f>
        <v>12</v>
      </c>
      <c r="IU26" s="291">
        <f>IF(IH26&lt;&gt;"",MAX(IU$14:IU25)+1,0)</f>
        <v>11</v>
      </c>
      <c r="IV26" s="291">
        <f>IF(II26&lt;&gt;"",MAX(IV$14:IV25)+1,0)</f>
        <v>0</v>
      </c>
      <c r="IW26" s="291">
        <f>IF(IJ26&lt;&gt;"",MAX(IW$14:IW25)+1,0)</f>
        <v>0</v>
      </c>
      <c r="IX26" s="291">
        <f>IF(IK26&lt;&gt;"",MAX(IX$14:IX25)+1,0)</f>
        <v>0</v>
      </c>
      <c r="IY26" s="291">
        <f>IF(IL26&lt;&gt;"",MAX(IY$14:IY25)+1,0)</f>
        <v>0</v>
      </c>
      <c r="IZ26" s="291">
        <f>IF(IM26&lt;&gt;"",MAX(IZ$14:IZ25)+1,0)</f>
        <v>0</v>
      </c>
      <c r="JA26" s="291">
        <f>IF(IN26&lt;&gt;"",MAX(JA$14:JA25)+1,0)</f>
        <v>0</v>
      </c>
      <c r="JB26" s="291">
        <f>IF(IO26&lt;&gt;"",MAX(JB$14:JB25)+1,0)</f>
        <v>0</v>
      </c>
      <c r="JC26" s="291">
        <f>IF(IP26&lt;&gt;"",MAX(JC$14:JC25)+1,0)</f>
        <v>0</v>
      </c>
      <c r="JD26" s="74">
        <f t="shared" si="186"/>
        <v>1</v>
      </c>
      <c r="JE26" s="74">
        <f t="shared" si="187"/>
        <v>0</v>
      </c>
      <c r="JF26" s="74">
        <f t="shared" si="188"/>
        <v>12</v>
      </c>
      <c r="JG26" s="74" t="str">
        <f t="shared" si="189"/>
        <v>Idomain_inner</v>
      </c>
      <c r="JH26" s="390">
        <f t="shared" si="190"/>
        <v>117</v>
      </c>
      <c r="JI26" s="389">
        <f>IF(ISNUMBER(MATCH(HE26,$JG$15:$JG$313,0)),0,MAX(JI$14:JI25)+1)</f>
        <v>0</v>
      </c>
      <c r="JJ26" s="389" t="str">
        <f t="shared" si="191"/>
        <v/>
      </c>
      <c r="JK26" s="376">
        <f t="shared" si="132"/>
        <v>12</v>
      </c>
      <c r="JL26" s="329"/>
      <c r="JM26" s="327" t="str">
        <f t="shared" si="133"/>
        <v>46_p10</v>
      </c>
      <c r="JN26" s="391" t="s">
        <v>688</v>
      </c>
      <c r="JO26" s="70"/>
      <c r="JP26" s="228"/>
      <c r="JQ26" s="228"/>
      <c r="JR26" s="228"/>
      <c r="JS26" s="19"/>
      <c r="JT26" s="171"/>
      <c r="JU26" s="171"/>
      <c r="JV26" s="171"/>
      <c r="JW26" s="171"/>
      <c r="JX26" s="171"/>
      <c r="JY26" s="171"/>
      <c r="JZ26" s="171"/>
      <c r="KA26" s="171"/>
      <c r="KB26" s="171"/>
      <c r="KC26" s="171"/>
      <c r="KD26" s="171"/>
      <c r="KE26" s="100"/>
      <c r="KF26" s="188">
        <v>9.9290880000000026E-2</v>
      </c>
      <c r="KG26" s="127">
        <v>840.8</v>
      </c>
      <c r="KH26" s="128">
        <v>837.6361338236278</v>
      </c>
      <c r="KI26" s="118">
        <v>2.9999902248382999</v>
      </c>
      <c r="KJ26" s="131">
        <v>840.1558</v>
      </c>
      <c r="KK26" s="147">
        <v>21</v>
      </c>
      <c r="KL26" s="176">
        <v>2.9999902248382999</v>
      </c>
      <c r="KM26" s="137">
        <v>839.96529999999996</v>
      </c>
      <c r="KN26" s="182">
        <v>9.9290000000000003E-2</v>
      </c>
      <c r="KO26" s="141">
        <v>836.7</v>
      </c>
      <c r="KP26" s="99">
        <v>1</v>
      </c>
      <c r="KQ26" s="108">
        <v>2.9999902248382999</v>
      </c>
      <c r="KR26" s="148">
        <v>839.96529999999996</v>
      </c>
      <c r="KS26" s="144">
        <f t="shared" si="10"/>
        <v>9.9290000000000003E-2</v>
      </c>
      <c r="KT26" s="125"/>
      <c r="KU26" s="144">
        <v>9.9290880000000026E-2</v>
      </c>
      <c r="KV26" s="159">
        <f t="shared" si="4"/>
        <v>9.9290000000000003E-2</v>
      </c>
      <c r="KW26" s="159">
        <f t="shared" si="5"/>
        <v>2.3829600000000002</v>
      </c>
      <c r="KX26" s="159">
        <f t="shared" si="6"/>
        <v>142.97760000000002</v>
      </c>
      <c r="KY26" s="159">
        <f t="shared" si="11"/>
        <v>142.97760000000002</v>
      </c>
      <c r="KZ26" s="100"/>
      <c r="LA26" s="70"/>
      <c r="LB26" s="291" t="str">
        <f t="shared" si="134"/>
        <v/>
      </c>
      <c r="LC26" s="291" t="str">
        <f t="shared" si="135"/>
        <v/>
      </c>
      <c r="LD26" s="291" t="str">
        <f t="shared" si="136"/>
        <v/>
      </c>
      <c r="LE26" s="291" t="str">
        <f t="shared" si="137"/>
        <v/>
      </c>
      <c r="LF26" s="291" t="str">
        <f t="shared" si="138"/>
        <v/>
      </c>
      <c r="LG26" s="291" t="str">
        <f t="shared" si="139"/>
        <v/>
      </c>
      <c r="LH26" s="291" t="str">
        <f t="shared" si="140"/>
        <v/>
      </c>
      <c r="LI26" s="291" t="str">
        <f t="shared" si="141"/>
        <v/>
      </c>
      <c r="LJ26" s="291" t="str">
        <f t="shared" si="142"/>
        <v/>
      </c>
      <c r="LK26" s="291" t="str">
        <f t="shared" si="143"/>
        <v/>
      </c>
      <c r="LL26" s="291" t="str">
        <f t="shared" si="144"/>
        <v/>
      </c>
      <c r="LM26" s="291" t="str">
        <f t="shared" si="145"/>
        <v/>
      </c>
      <c r="LN26" s="291" t="str">
        <f t="shared" si="146"/>
        <v/>
      </c>
      <c r="LO26" s="291" t="str">
        <f t="shared" si="147"/>
        <v/>
      </c>
      <c r="LP26" s="291" t="str">
        <f t="shared" si="148"/>
        <v/>
      </c>
      <c r="LQ26" s="291" t="str">
        <f t="shared" si="149"/>
        <v/>
      </c>
      <c r="LR26" s="291" t="str">
        <f t="shared" si="150"/>
        <v/>
      </c>
      <c r="LS26" s="291" t="str">
        <f t="shared" si="151"/>
        <v/>
      </c>
      <c r="LT26" s="291" t="str">
        <f t="shared" si="152"/>
        <v>Idomain_inner</v>
      </c>
      <c r="LU26" s="291" t="str">
        <f t="shared" si="153"/>
        <v/>
      </c>
      <c r="LV26" s="291" t="str">
        <f t="shared" si="154"/>
        <v/>
      </c>
      <c r="LW26" s="291" t="str">
        <f t="shared" si="155"/>
        <v/>
      </c>
      <c r="LX26" s="291" t="str">
        <f t="shared" si="156"/>
        <v/>
      </c>
      <c r="LY26" s="291" t="str">
        <f t="shared" si="157"/>
        <v/>
      </c>
      <c r="LZ26" s="291" t="str">
        <f t="shared" si="158"/>
        <v/>
      </c>
      <c r="MA26" s="291" t="str">
        <f t="shared" si="159"/>
        <v/>
      </c>
      <c r="MB26" s="291" t="str">
        <f t="shared" si="160"/>
        <v/>
      </c>
      <c r="MC26" s="291" t="str">
        <f t="shared" si="161"/>
        <v/>
      </c>
      <c r="MD26" s="291" t="str">
        <f t="shared" si="162"/>
        <v/>
      </c>
      <c r="ME26" s="291" t="str">
        <f t="shared" si="163"/>
        <v/>
      </c>
      <c r="MF26" s="291" t="str">
        <f t="shared" si="164"/>
        <v/>
      </c>
      <c r="MG26" s="74">
        <f t="shared" si="165"/>
        <v>1</v>
      </c>
      <c r="MH26" s="70"/>
      <c r="MI26" s="70"/>
      <c r="MJ26" s="70"/>
      <c r="MK26" s="70"/>
      <c r="ML26" s="70"/>
      <c r="MM26" s="70"/>
      <c r="MN26" s="70"/>
      <c r="MO26" s="70"/>
      <c r="MP26" s="70"/>
      <c r="MQ26" s="70"/>
      <c r="MR26" s="70"/>
      <c r="MS26" s="70"/>
      <c r="MT26" s="70"/>
      <c r="MU26" s="70"/>
    </row>
    <row r="27" spans="1:359" s="3" customFormat="1" ht="6" customHeight="1" x14ac:dyDescent="0.15">
      <c r="A27" s="60" t="s">
        <v>720</v>
      </c>
      <c r="B27" s="303">
        <f t="shared" si="192"/>
        <v>13</v>
      </c>
      <c r="C27" s="84" t="s">
        <v>0</v>
      </c>
      <c r="D27" s="302" t="s">
        <v>541</v>
      </c>
      <c r="E27" s="70"/>
      <c r="F27" s="258"/>
      <c r="G27" s="259" t="s">
        <v>3</v>
      </c>
      <c r="H27" s="260" t="s">
        <v>2</v>
      </c>
      <c r="I27" s="258"/>
      <c r="J27" s="259" t="s">
        <v>6</v>
      </c>
      <c r="K27" s="260">
        <v>0</v>
      </c>
      <c r="L27" s="258"/>
      <c r="M27" s="259" t="s">
        <v>11</v>
      </c>
      <c r="N27" s="260">
        <v>1</v>
      </c>
      <c r="O27" s="258"/>
      <c r="P27" s="259" t="s">
        <v>11</v>
      </c>
      <c r="Q27" s="260">
        <v>1</v>
      </c>
      <c r="R27" s="258"/>
      <c r="S27" s="259" t="s">
        <v>155</v>
      </c>
      <c r="T27" s="260">
        <v>27</v>
      </c>
      <c r="U27" s="258"/>
      <c r="V27" s="259" t="s">
        <v>26</v>
      </c>
      <c r="W27" s="260">
        <v>1</v>
      </c>
      <c r="X27" s="258"/>
      <c r="Y27" s="259" t="s">
        <v>5</v>
      </c>
      <c r="Z27" s="260">
        <v>1</v>
      </c>
      <c r="AA27" s="258"/>
      <c r="AB27" s="259" t="s">
        <v>84</v>
      </c>
      <c r="AC27" s="260">
        <v>100</v>
      </c>
      <c r="AD27" s="258"/>
      <c r="AE27" s="259" t="s">
        <v>175</v>
      </c>
      <c r="AF27" s="260">
        <v>0.3</v>
      </c>
      <c r="AG27" s="258"/>
      <c r="AH27" s="259" t="s">
        <v>290</v>
      </c>
      <c r="AI27" s="260" t="s">
        <v>293</v>
      </c>
      <c r="AJ27" s="258" t="s">
        <v>11</v>
      </c>
      <c r="AK27" s="259" t="s">
        <v>179</v>
      </c>
      <c r="AL27" s="274">
        <v>1.474E-4</v>
      </c>
      <c r="AM27" s="258" t="s">
        <v>210</v>
      </c>
      <c r="AN27" s="259" t="s">
        <v>199</v>
      </c>
      <c r="AO27" s="260">
        <v>0.1</v>
      </c>
      <c r="AP27" s="281"/>
      <c r="AQ27" s="353" t="s">
        <v>15</v>
      </c>
      <c r="AR27" s="348">
        <v>50</v>
      </c>
      <c r="AS27" s="281"/>
      <c r="AT27" s="353" t="s">
        <v>12</v>
      </c>
      <c r="AU27" s="348">
        <v>9.9999999999999995E-7</v>
      </c>
      <c r="AV27" s="258"/>
      <c r="AW27" s="259" t="s">
        <v>16</v>
      </c>
      <c r="AX27" s="260">
        <v>100</v>
      </c>
      <c r="AY27" s="258" t="s">
        <v>11</v>
      </c>
      <c r="AZ27" s="259" t="s">
        <v>385</v>
      </c>
      <c r="BA27" s="260" t="s">
        <v>767</v>
      </c>
      <c r="BB27" s="258" t="s">
        <v>11</v>
      </c>
      <c r="BC27" s="259" t="s">
        <v>385</v>
      </c>
      <c r="BD27" s="260" t="s">
        <v>408</v>
      </c>
      <c r="BE27" s="258"/>
      <c r="BF27" s="259" t="s">
        <v>661</v>
      </c>
      <c r="BG27" s="260" t="s">
        <v>595</v>
      </c>
      <c r="BH27" s="258"/>
      <c r="BI27" s="259" t="s">
        <v>420</v>
      </c>
      <c r="BJ27" s="260" t="s">
        <v>595</v>
      </c>
      <c r="BK27" s="258"/>
      <c r="BL27" s="259" t="s">
        <v>5</v>
      </c>
      <c r="BM27" s="260">
        <v>125</v>
      </c>
      <c r="BN27" s="258"/>
      <c r="BO27" s="259" t="s">
        <v>13</v>
      </c>
      <c r="BP27" s="260">
        <v>9.9999999999999995E-7</v>
      </c>
      <c r="BQ27" s="258" t="s">
        <v>464</v>
      </c>
      <c r="BR27" s="259" t="s">
        <v>431</v>
      </c>
      <c r="BS27" s="260">
        <v>0.2</v>
      </c>
      <c r="BT27" s="258" t="s">
        <v>459</v>
      </c>
      <c r="BU27" s="259" t="s">
        <v>116</v>
      </c>
      <c r="BV27" s="260">
        <v>9.9999999999999995E-8</v>
      </c>
      <c r="BW27" s="258" t="s">
        <v>465</v>
      </c>
      <c r="BX27" s="259" t="s">
        <v>432</v>
      </c>
      <c r="BY27" s="260">
        <v>0.1</v>
      </c>
      <c r="BZ27" s="258"/>
      <c r="CA27" s="259"/>
      <c r="CB27" s="260"/>
      <c r="CC27" s="258"/>
      <c r="CD27" s="259"/>
      <c r="CE27" s="274"/>
      <c r="CF27" s="410"/>
      <c r="CG27" s="411"/>
      <c r="CH27" s="414"/>
      <c r="CI27" s="410"/>
      <c r="CJ27" s="411" t="s">
        <v>353</v>
      </c>
      <c r="CK27" s="414">
        <v>9.9999999999999995E-7</v>
      </c>
      <c r="CL27" s="258"/>
      <c r="CM27" s="259" t="s">
        <v>358</v>
      </c>
      <c r="CN27" s="260">
        <v>-2E+20</v>
      </c>
      <c r="CO27" s="258"/>
      <c r="CP27" s="259" t="s">
        <v>353</v>
      </c>
      <c r="CQ27" s="274">
        <v>9.9999999999999995E-7</v>
      </c>
      <c r="CR27" s="373" t="s">
        <v>2</v>
      </c>
      <c r="CS27" s="228"/>
      <c r="CT27" s="229">
        <f>IF(ISNUMBER(HA27),IF(ISNUMBER(MATCH(HE27,$CS$15:$CS$313,0)),0,MAX(CT$14:CT26)+1),"")</f>
        <v>7</v>
      </c>
      <c r="CU27" s="7">
        <f t="shared" si="36"/>
        <v>19</v>
      </c>
      <c r="CV27" s="7">
        <f t="shared" si="37"/>
        <v>21</v>
      </c>
      <c r="CW27" s="7">
        <f t="shared" si="38"/>
        <v>11</v>
      </c>
      <c r="CX27" s="7">
        <f t="shared" si="39"/>
        <v>12</v>
      </c>
      <c r="CY27" s="7" t="str">
        <f t="shared" si="40"/>
        <v/>
      </c>
      <c r="CZ27" s="7" t="str">
        <f t="shared" si="41"/>
        <v/>
      </c>
      <c r="DA27" s="7" t="str">
        <f t="shared" si="42"/>
        <v/>
      </c>
      <c r="DB27" s="7">
        <f t="shared" si="43"/>
        <v>16</v>
      </c>
      <c r="DC27" s="7">
        <f t="shared" si="44"/>
        <v>16</v>
      </c>
      <c r="DD27" s="7">
        <f t="shared" si="45"/>
        <v>15</v>
      </c>
      <c r="DE27" s="7" t="str">
        <f t="shared" si="46"/>
        <v/>
      </c>
      <c r="DF27" s="7">
        <f t="shared" si="47"/>
        <v>22</v>
      </c>
      <c r="DG27" s="7">
        <f t="shared" si="48"/>
        <v>9</v>
      </c>
      <c r="DH27" s="7" t="str">
        <f t="shared" si="49"/>
        <v/>
      </c>
      <c r="DI27" s="7" t="str">
        <f t="shared" si="50"/>
        <v/>
      </c>
      <c r="DJ27" s="7" t="str">
        <f t="shared" si="51"/>
        <v/>
      </c>
      <c r="DK27" s="7">
        <f t="shared" si="52"/>
        <v>18</v>
      </c>
      <c r="DL27" s="7">
        <f t="shared" si="53"/>
        <v>10</v>
      </c>
      <c r="DM27" s="7">
        <f t="shared" si="54"/>
        <v>10</v>
      </c>
      <c r="DN27" s="7" t="str">
        <f t="shared" si="55"/>
        <v/>
      </c>
      <c r="DO27" s="7" t="str">
        <f t="shared" si="56"/>
        <v/>
      </c>
      <c r="DP27" s="7" t="str">
        <f t="shared" si="57"/>
        <v/>
      </c>
      <c r="DQ27" s="7" t="str">
        <f t="shared" si="58"/>
        <v/>
      </c>
      <c r="DR27" s="7" t="str">
        <f t="shared" si="59"/>
        <v/>
      </c>
      <c r="DS27" s="7" t="str">
        <f t="shared" si="60"/>
        <v/>
      </c>
      <c r="DT27" s="7" t="str">
        <f t="shared" si="61"/>
        <v/>
      </c>
      <c r="DU27" s="7" t="str">
        <f t="shared" si="166"/>
        <v/>
      </c>
      <c r="DV27" s="7">
        <f t="shared" si="167"/>
        <v>23</v>
      </c>
      <c r="DW27" s="7">
        <f t="shared" si="168"/>
        <v>42</v>
      </c>
      <c r="DX27" s="7">
        <f t="shared" si="169"/>
        <v>23</v>
      </c>
      <c r="DY27" s="7"/>
      <c r="DZ27" s="7"/>
      <c r="EA27" s="7"/>
      <c r="EB27" s="7"/>
      <c r="EC27" s="64" t="s">
        <v>2</v>
      </c>
      <c r="ED27" s="306" t="str">
        <f t="shared" si="62"/>
        <v>perlen</v>
      </c>
      <c r="EE27" s="306" t="str">
        <f t="shared" si="63"/>
        <v>perlen</v>
      </c>
      <c r="EF27" s="306" t="str">
        <f t="shared" si="64"/>
        <v>perlen</v>
      </c>
      <c r="EG27" s="306" t="str">
        <f t="shared" si="65"/>
        <v>perlen</v>
      </c>
      <c r="EH27" s="306" t="str">
        <f t="shared" si="66"/>
        <v>-</v>
      </c>
      <c r="EI27" s="306" t="str">
        <f t="shared" si="67"/>
        <v>-</v>
      </c>
      <c r="EJ27" s="306" t="str">
        <f t="shared" si="68"/>
        <v>-</v>
      </c>
      <c r="EK27" s="306" t="str">
        <f t="shared" si="69"/>
        <v>perlen</v>
      </c>
      <c r="EL27" s="306" t="str">
        <f t="shared" si="70"/>
        <v>perlen</v>
      </c>
      <c r="EM27" s="306" t="str">
        <f t="shared" si="71"/>
        <v>perlen</v>
      </c>
      <c r="EN27" s="306" t="str">
        <f t="shared" si="72"/>
        <v>-</v>
      </c>
      <c r="EO27" s="306" t="str">
        <f t="shared" si="73"/>
        <v>perlen</v>
      </c>
      <c r="EP27" s="306" t="str">
        <f t="shared" si="74"/>
        <v>perlen</v>
      </c>
      <c r="EQ27" s="306" t="str">
        <f t="shared" si="75"/>
        <v>-</v>
      </c>
      <c r="ER27" s="306" t="str">
        <f t="shared" si="76"/>
        <v>-</v>
      </c>
      <c r="ES27" s="306" t="str">
        <f t="shared" si="77"/>
        <v>-</v>
      </c>
      <c r="ET27" s="306" t="str">
        <f t="shared" si="78"/>
        <v>perlen</v>
      </c>
      <c r="EU27" s="306" t="str">
        <f t="shared" si="79"/>
        <v>perlen</v>
      </c>
      <c r="EV27" s="306" t="str">
        <f t="shared" si="80"/>
        <v>perlen</v>
      </c>
      <c r="EW27" s="306" t="str">
        <f t="shared" si="81"/>
        <v>-</v>
      </c>
      <c r="EX27" s="306" t="str">
        <f t="shared" si="82"/>
        <v>-</v>
      </c>
      <c r="EY27" s="306" t="str">
        <f t="shared" si="83"/>
        <v>-</v>
      </c>
      <c r="EZ27" s="306" t="str">
        <f t="shared" si="84"/>
        <v>-</v>
      </c>
      <c r="FA27" s="306" t="str">
        <f t="shared" si="85"/>
        <v>-</v>
      </c>
      <c r="FB27" s="306" t="str">
        <f t="shared" si="86"/>
        <v>-</v>
      </c>
      <c r="FC27" s="306" t="str">
        <f t="shared" si="87"/>
        <v>-</v>
      </c>
      <c r="FD27" s="306" t="str">
        <f t="shared" si="170"/>
        <v>-</v>
      </c>
      <c r="FE27" s="306" t="str">
        <f t="shared" si="171"/>
        <v>perlen</v>
      </c>
      <c r="FF27" s="306" t="str">
        <f t="shared" si="172"/>
        <v>perlen</v>
      </c>
      <c r="FG27" s="306" t="str">
        <f t="shared" si="173"/>
        <v>perlen</v>
      </c>
      <c r="FH27" s="306"/>
      <c r="FI27" s="306"/>
      <c r="FJ27" s="306"/>
      <c r="FK27" s="306"/>
      <c r="FL27" s="306"/>
      <c r="FM27" s="422" t="s">
        <v>2</v>
      </c>
      <c r="FN27" s="65">
        <f t="shared" si="88"/>
        <v>2000</v>
      </c>
      <c r="FO27" s="65" t="str">
        <f t="shared" si="89"/>
        <v>160,1340</v>
      </c>
      <c r="FP27" s="65">
        <f t="shared" si="90"/>
        <v>365</v>
      </c>
      <c r="FQ27" s="65">
        <f t="shared" si="91"/>
        <v>365</v>
      </c>
      <c r="FR27" s="65" t="str">
        <f t="shared" si="92"/>
        <v>-</v>
      </c>
      <c r="FS27" s="65" t="str">
        <f t="shared" si="93"/>
        <v>-</v>
      </c>
      <c r="FT27" s="65" t="str">
        <f t="shared" si="94"/>
        <v>-</v>
      </c>
      <c r="FU27" s="65" t="str">
        <f t="shared" si="95"/>
        <v>912.5     2737.5</v>
      </c>
      <c r="FV27" s="65">
        <f t="shared" si="96"/>
        <v>100</v>
      </c>
      <c r="FW27" s="65">
        <f t="shared" si="97"/>
        <v>20</v>
      </c>
      <c r="FX27" s="65" t="str">
        <f t="shared" si="98"/>
        <v>-</v>
      </c>
      <c r="FY27" s="65">
        <f t="shared" si="99"/>
        <v>1000</v>
      </c>
      <c r="FZ27" s="65">
        <f t="shared" si="100"/>
        <v>86400</v>
      </c>
      <c r="GA27" s="65" t="str">
        <f t="shared" si="101"/>
        <v>-</v>
      </c>
      <c r="GB27" s="65" t="str">
        <f t="shared" si="102"/>
        <v>-</v>
      </c>
      <c r="GC27" s="65" t="str">
        <f t="shared" si="103"/>
        <v>-</v>
      </c>
      <c r="GD27" s="65" t="str">
        <f t="shared" si="104"/>
        <v>400.0|200.0|400.0</v>
      </c>
      <c r="GE27" s="65" t="str">
        <f t="shared" si="105"/>
        <v>[1.0]</v>
      </c>
      <c r="GF27" s="65" t="str">
        <f t="shared" si="106"/>
        <v>[1.0]</v>
      </c>
      <c r="GG27" s="65" t="str">
        <f t="shared" si="107"/>
        <v>-</v>
      </c>
      <c r="GH27" s="65" t="str">
        <f t="shared" si="108"/>
        <v>-</v>
      </c>
      <c r="GI27" s="65" t="str">
        <f t="shared" si="109"/>
        <v>-</v>
      </c>
      <c r="GJ27" s="65" t="str">
        <f t="shared" si="110"/>
        <v>-</v>
      </c>
      <c r="GK27" s="65" t="str">
        <f t="shared" si="111"/>
        <v>-</v>
      </c>
      <c r="GL27" s="65" t="str">
        <f t="shared" si="112"/>
        <v>-</v>
      </c>
      <c r="GM27" s="65" t="str">
        <f t="shared" si="113"/>
        <v>-</v>
      </c>
      <c r="GN27" s="65" t="str">
        <f t="shared" si="174"/>
        <v>-</v>
      </c>
      <c r="GO27" s="65" t="str">
        <f t="shared" si="175"/>
        <v>[100,3550]</v>
      </c>
      <c r="GP27" s="65" t="e">
        <f t="shared" si="176"/>
        <v>#DIV/0!</v>
      </c>
      <c r="GQ27" s="65" t="str">
        <f t="shared" si="177"/>
        <v>[100,3550]</v>
      </c>
      <c r="GR27" s="65"/>
      <c r="GS27" s="65"/>
      <c r="GT27" s="65"/>
      <c r="GU27" s="96" t="s">
        <v>2</v>
      </c>
      <c r="GV27" s="70"/>
      <c r="GW27" s="7">
        <f>IF(ISNUMBER(INDEX($CU$15:$EC$314,$B27,HG$5)),MAX(GW$14:GW26)+1,0)</f>
        <v>0</v>
      </c>
      <c r="GX27" s="7">
        <f t="shared" si="114"/>
        <v>13</v>
      </c>
      <c r="GY27" s="7">
        <f t="shared" si="115"/>
        <v>66</v>
      </c>
      <c r="GZ27" s="289">
        <f t="shared" si="116"/>
        <v>0</v>
      </c>
      <c r="HA27" s="289">
        <f t="shared" si="117"/>
        <v>13</v>
      </c>
      <c r="HB27" s="289" t="str">
        <f t="shared" si="118"/>
        <v>m</v>
      </c>
      <c r="HC27" s="84" t="str">
        <f t="shared" si="119"/>
        <v>Time_</v>
      </c>
      <c r="HD27" s="335" t="str">
        <f t="shared" si="120"/>
        <v>m</v>
      </c>
      <c r="HE27" s="313" t="str">
        <f t="shared" si="121"/>
        <v>mt_tunit</v>
      </c>
      <c r="HF27" s="28" t="str">
        <f t="shared" si="122"/>
        <v/>
      </c>
      <c r="HG27" s="277" t="str">
        <f t="shared" si="178"/>
        <v/>
      </c>
      <c r="HH27" s="363" t="str">
        <f t="shared" si="123"/>
        <v/>
      </c>
      <c r="HI27" s="80"/>
      <c r="HJ27" s="277" t="str">
        <f t="shared" si="179"/>
        <v/>
      </c>
      <c r="HK27" s="363" t="str">
        <f t="shared" si="124"/>
        <v/>
      </c>
      <c r="HL27" s="80"/>
      <c r="HM27" s="277" t="str">
        <f t="shared" si="180"/>
        <v/>
      </c>
      <c r="HN27" s="363" t="str">
        <f t="shared" si="125"/>
        <v/>
      </c>
      <c r="HO27" s="80"/>
      <c r="HP27" s="277" t="str">
        <f t="shared" si="181"/>
        <v>A_TCAL</v>
      </c>
      <c r="HQ27" s="359" t="str">
        <f t="shared" si="126"/>
        <v>---------------</v>
      </c>
      <c r="HR27" s="80"/>
      <c r="HS27" s="277" t="str">
        <f t="shared" si="182"/>
        <v/>
      </c>
      <c r="HT27" s="284" t="str">
        <f t="shared" si="127"/>
        <v/>
      </c>
      <c r="HU27" s="28"/>
      <c r="HV27" s="336" t="str">
        <f t="shared" si="128"/>
        <v/>
      </c>
      <c r="HW27" s="338" t="str">
        <f t="shared" si="129"/>
        <v/>
      </c>
      <c r="HX27" s="337" t="str">
        <f t="shared" si="130"/>
        <v/>
      </c>
      <c r="HY27" s="277" t="str">
        <f t="shared" si="183"/>
        <v/>
      </c>
      <c r="HZ27" s="277" t="str">
        <f t="shared" si="193"/>
        <v/>
      </c>
      <c r="IA27" s="277" t="str">
        <f t="shared" si="184"/>
        <v/>
      </c>
      <c r="IB27" s="277" t="str">
        <f t="shared" si="185"/>
        <v>|ana</v>
      </c>
      <c r="IC27" s="277" t="str">
        <f t="shared" si="131"/>
        <v/>
      </c>
      <c r="ID27" s="70"/>
      <c r="IE27" s="288" t="s">
        <v>730</v>
      </c>
      <c r="IF27" s="285" t="s">
        <v>721</v>
      </c>
      <c r="IG27" s="285" t="s">
        <v>402</v>
      </c>
      <c r="IH27" s="288" t="s">
        <v>928</v>
      </c>
      <c r="II27" s="288" t="s">
        <v>878</v>
      </c>
      <c r="IJ27" s="285"/>
      <c r="IK27" s="285"/>
      <c r="IL27" s="285"/>
      <c r="IM27" s="285"/>
      <c r="IN27" s="292"/>
      <c r="IO27" s="292"/>
      <c r="IP27" s="292"/>
      <c r="IQ27" s="74"/>
      <c r="IR27" s="291">
        <f>IF(IE27&lt;&gt;"",MAX(IR$14:IR26)+1,0)</f>
        <v>13</v>
      </c>
      <c r="IS27" s="291">
        <f>IF(IF27&lt;&gt;"",MAX(IS$14:IS26)+1,0)</f>
        <v>12</v>
      </c>
      <c r="IT27" s="291">
        <f>IF(IG27&lt;&gt;"",MAX(IT$14:IT26)+1,0)</f>
        <v>13</v>
      </c>
      <c r="IU27" s="291">
        <f>IF(IH27&lt;&gt;"",MAX(IU$14:IU26)+1,0)</f>
        <v>12</v>
      </c>
      <c r="IV27" s="291">
        <f>IF(II27&lt;&gt;"",MAX(IV$14:IV26)+1,0)</f>
        <v>11</v>
      </c>
      <c r="IW27" s="291">
        <f>IF(IJ27&lt;&gt;"",MAX(IW$14:IW26)+1,0)</f>
        <v>0</v>
      </c>
      <c r="IX27" s="291">
        <f>IF(IK27&lt;&gt;"",MAX(IX$14:IX26)+1,0)</f>
        <v>0</v>
      </c>
      <c r="IY27" s="291">
        <f>IF(IL27&lt;&gt;"",MAX(IY$14:IY26)+1,0)</f>
        <v>0</v>
      </c>
      <c r="IZ27" s="291">
        <f>IF(IM27&lt;&gt;"",MAX(IZ$14:IZ26)+1,0)</f>
        <v>0</v>
      </c>
      <c r="JA27" s="291">
        <f>IF(IN27&lt;&gt;"",MAX(JA$14:JA26)+1,0)</f>
        <v>0</v>
      </c>
      <c r="JB27" s="291">
        <f>IF(IO27&lt;&gt;"",MAX(JB$14:JB26)+1,0)</f>
        <v>0</v>
      </c>
      <c r="JC27" s="291">
        <f>IF(IP27&lt;&gt;"",MAX(JC$14:JC26)+1,0)</f>
        <v>0</v>
      </c>
      <c r="JD27" s="74">
        <f t="shared" si="186"/>
        <v>1</v>
      </c>
      <c r="JE27" s="74">
        <f t="shared" si="187"/>
        <v>0</v>
      </c>
      <c r="JF27" s="74">
        <f t="shared" si="188"/>
        <v>13</v>
      </c>
      <c r="JG27" s="74" t="str">
        <f t="shared" si="189"/>
        <v>DISV</v>
      </c>
      <c r="JH27" s="390">
        <f t="shared" si="190"/>
        <v>2</v>
      </c>
      <c r="JI27" s="389">
        <f>IF(ISNUMBER(MATCH(HE27,$JG$15:$JG$313,0)),0,MAX(JI$14:JI26)+1)</f>
        <v>0</v>
      </c>
      <c r="JJ27" s="389" t="str">
        <f t="shared" si="191"/>
        <v/>
      </c>
      <c r="JK27" s="378">
        <f t="shared" si="132"/>
        <v>13</v>
      </c>
      <c r="JL27" s="78"/>
      <c r="JM27" s="281" t="str">
        <f t="shared" si="133"/>
        <v>01_TWRI</v>
      </c>
      <c r="JN27" s="393" t="s">
        <v>699</v>
      </c>
      <c r="JO27" s="70"/>
      <c r="JP27" s="228"/>
      <c r="JQ27" s="228"/>
      <c r="JR27" s="228"/>
      <c r="JS27" s="19"/>
      <c r="JT27" s="171"/>
      <c r="JU27" s="171"/>
      <c r="JV27" s="171"/>
      <c r="JW27" s="171"/>
      <c r="JX27" s="171"/>
      <c r="JY27" s="171"/>
      <c r="JZ27" s="171"/>
      <c r="KA27" s="171"/>
      <c r="KB27" s="171"/>
      <c r="KC27" s="171"/>
      <c r="KD27" s="171"/>
      <c r="KE27" s="98"/>
      <c r="KF27" s="188">
        <v>0.12353796000000003</v>
      </c>
      <c r="KG27" s="127">
        <v>840.8</v>
      </c>
      <c r="KH27" s="128">
        <v>837.5694671569612</v>
      </c>
      <c r="KI27" s="118">
        <v>2.9999902248382999</v>
      </c>
      <c r="KJ27" s="131">
        <v>840.1558</v>
      </c>
      <c r="KK27" s="147">
        <v>22</v>
      </c>
      <c r="KL27" s="178">
        <v>0.12354</v>
      </c>
      <c r="KM27" s="139">
        <v>836.7</v>
      </c>
      <c r="KN27" s="182"/>
      <c r="KO27" s="141"/>
      <c r="KP27" s="121"/>
      <c r="KQ27" s="122" t="s">
        <v>300</v>
      </c>
      <c r="KR27" s="150" t="s">
        <v>300</v>
      </c>
      <c r="KS27" s="144">
        <f t="shared" ref="KS27:KS57" si="194">IF(KS$5=0,KL27,KU27)</f>
        <v>0.12354</v>
      </c>
      <c r="KT27" s="125"/>
      <c r="KU27" s="144">
        <v>0.12353796000000003</v>
      </c>
      <c r="KV27" s="159">
        <f t="shared" si="4"/>
        <v>0.12354</v>
      </c>
      <c r="KW27" s="159">
        <f t="shared" si="5"/>
        <v>2.96496</v>
      </c>
      <c r="KX27" s="159">
        <f t="shared" si="6"/>
        <v>177.89760000000001</v>
      </c>
      <c r="KY27" s="159">
        <f t="shared" si="11"/>
        <v>177.89760000000001</v>
      </c>
      <c r="KZ27" s="98"/>
      <c r="LA27" s="70"/>
      <c r="LB27" s="291" t="str">
        <f t="shared" si="134"/>
        <v/>
      </c>
      <c r="LC27" s="291" t="str">
        <f t="shared" si="135"/>
        <v/>
      </c>
      <c r="LD27" s="291" t="str">
        <f t="shared" si="136"/>
        <v/>
      </c>
      <c r="LE27" s="291" t="str">
        <f t="shared" si="137"/>
        <v/>
      </c>
      <c r="LF27" s="291" t="str">
        <f t="shared" si="138"/>
        <v/>
      </c>
      <c r="LG27" s="291" t="str">
        <f t="shared" si="139"/>
        <v/>
      </c>
      <c r="LH27" s="291" t="str">
        <f t="shared" si="140"/>
        <v/>
      </c>
      <c r="LI27" s="291" t="str">
        <f t="shared" si="141"/>
        <v/>
      </c>
      <c r="LJ27" s="291" t="str">
        <f t="shared" si="142"/>
        <v/>
      </c>
      <c r="LK27" s="291" t="str">
        <f t="shared" si="143"/>
        <v/>
      </c>
      <c r="LL27" s="291" t="str">
        <f t="shared" si="144"/>
        <v/>
      </c>
      <c r="LM27" s="291" t="str">
        <f t="shared" si="145"/>
        <v/>
      </c>
      <c r="LN27" s="291" t="str">
        <f t="shared" si="146"/>
        <v/>
      </c>
      <c r="LO27" s="291" t="str">
        <f t="shared" si="147"/>
        <v/>
      </c>
      <c r="LP27" s="291" t="str">
        <f t="shared" si="148"/>
        <v/>
      </c>
      <c r="LQ27" s="291" t="str">
        <f t="shared" si="149"/>
        <v/>
      </c>
      <c r="LR27" s="291" t="str">
        <f t="shared" si="150"/>
        <v/>
      </c>
      <c r="LS27" s="291" t="str">
        <f t="shared" si="151"/>
        <v>DISV</v>
      </c>
      <c r="LT27" s="291" t="str">
        <f t="shared" si="152"/>
        <v/>
      </c>
      <c r="LU27" s="291" t="str">
        <f t="shared" si="153"/>
        <v/>
      </c>
      <c r="LV27" s="291" t="str">
        <f t="shared" si="154"/>
        <v/>
      </c>
      <c r="LW27" s="291" t="str">
        <f t="shared" si="155"/>
        <v/>
      </c>
      <c r="LX27" s="291" t="str">
        <f t="shared" si="156"/>
        <v/>
      </c>
      <c r="LY27" s="291" t="str">
        <f t="shared" si="157"/>
        <v/>
      </c>
      <c r="LZ27" s="291" t="str">
        <f t="shared" si="158"/>
        <v/>
      </c>
      <c r="MA27" s="291" t="str">
        <f t="shared" si="159"/>
        <v/>
      </c>
      <c r="MB27" s="291" t="str">
        <f t="shared" si="160"/>
        <v/>
      </c>
      <c r="MC27" s="291" t="str">
        <f t="shared" si="161"/>
        <v/>
      </c>
      <c r="MD27" s="291" t="str">
        <f t="shared" si="162"/>
        <v/>
      </c>
      <c r="ME27" s="291" t="str">
        <f t="shared" si="163"/>
        <v/>
      </c>
      <c r="MF27" s="291" t="str">
        <f t="shared" si="164"/>
        <v/>
      </c>
      <c r="MG27" s="74">
        <f t="shared" si="165"/>
        <v>1</v>
      </c>
      <c r="MH27" s="70"/>
      <c r="MI27" s="70"/>
      <c r="MJ27" s="70"/>
      <c r="MK27" s="70"/>
      <c r="ML27" s="70"/>
      <c r="MM27" s="70"/>
      <c r="MN27" s="70"/>
      <c r="MO27" s="70"/>
      <c r="MP27" s="70"/>
      <c r="MQ27" s="70"/>
      <c r="MR27" s="70"/>
      <c r="MS27" s="70"/>
      <c r="MT27" s="70"/>
      <c r="MU27" s="70"/>
    </row>
    <row r="28" spans="1:359" s="3" customFormat="1" ht="6" customHeight="1" x14ac:dyDescent="0.15">
      <c r="A28" s="60" t="s">
        <v>724</v>
      </c>
      <c r="B28" s="303">
        <f t="shared" si="192"/>
        <v>14</v>
      </c>
      <c r="C28" s="84" t="s">
        <v>33</v>
      </c>
      <c r="D28" s="302" t="s">
        <v>542</v>
      </c>
      <c r="E28" s="70"/>
      <c r="F28" s="258"/>
      <c r="G28" s="259" t="s">
        <v>4</v>
      </c>
      <c r="H28" s="260">
        <v>10</v>
      </c>
      <c r="I28" s="258" t="s">
        <v>35</v>
      </c>
      <c r="J28" s="259" t="s">
        <v>47</v>
      </c>
      <c r="K28" s="260">
        <v>0.1</v>
      </c>
      <c r="L28" s="258"/>
      <c r="M28" s="259" t="s">
        <v>83</v>
      </c>
      <c r="N28" s="260">
        <v>1</v>
      </c>
      <c r="O28" s="258"/>
      <c r="P28" s="259" t="s">
        <v>83</v>
      </c>
      <c r="Q28" s="260">
        <v>0.01</v>
      </c>
      <c r="R28" s="258"/>
      <c r="S28" s="259" t="s">
        <v>137</v>
      </c>
      <c r="T28" s="260">
        <v>1</v>
      </c>
      <c r="U28" s="258"/>
      <c r="V28" s="259" t="s">
        <v>28</v>
      </c>
      <c r="W28" s="260">
        <v>20</v>
      </c>
      <c r="X28" s="258"/>
      <c r="Y28" s="259" t="s">
        <v>3</v>
      </c>
      <c r="Z28" s="260">
        <v>0.25</v>
      </c>
      <c r="AA28" s="258"/>
      <c r="AB28" s="259" t="s">
        <v>108</v>
      </c>
      <c r="AC28" s="260">
        <v>100</v>
      </c>
      <c r="AD28" s="258"/>
      <c r="AE28" s="259" t="s">
        <v>158</v>
      </c>
      <c r="AF28" s="260">
        <v>0.5</v>
      </c>
      <c r="AG28" s="258"/>
      <c r="AH28" s="259" t="s">
        <v>43</v>
      </c>
      <c r="AI28" s="274">
        <v>1.34E-5</v>
      </c>
      <c r="AJ28" s="258" t="s">
        <v>63</v>
      </c>
      <c r="AK28" s="259" t="s">
        <v>180</v>
      </c>
      <c r="AL28" s="274">
        <v>1.4740000000000001E-7</v>
      </c>
      <c r="AM28" s="258"/>
      <c r="AN28" s="259" t="s">
        <v>178</v>
      </c>
      <c r="AO28" s="260">
        <v>5</v>
      </c>
      <c r="AP28" s="281"/>
      <c r="AQ28" s="353" t="s">
        <v>16</v>
      </c>
      <c r="AR28" s="348">
        <v>100</v>
      </c>
      <c r="AS28" s="281"/>
      <c r="AT28" s="353" t="s">
        <v>13</v>
      </c>
      <c r="AU28" s="348">
        <v>1E-3</v>
      </c>
      <c r="AV28" s="258"/>
      <c r="AW28" s="259" t="s">
        <v>57</v>
      </c>
      <c r="AX28" s="260" t="s">
        <v>173</v>
      </c>
      <c r="AY28" s="258" t="s">
        <v>31</v>
      </c>
      <c r="AZ28" s="259" t="s">
        <v>399</v>
      </c>
      <c r="BA28" s="260" t="s">
        <v>769</v>
      </c>
      <c r="BB28" s="258"/>
      <c r="BC28" s="259" t="s">
        <v>116</v>
      </c>
      <c r="BD28" s="260">
        <v>0.01</v>
      </c>
      <c r="BE28" s="258"/>
      <c r="BF28" s="259" t="s">
        <v>26</v>
      </c>
      <c r="BG28" s="260">
        <v>1</v>
      </c>
      <c r="BH28" s="258"/>
      <c r="BI28" s="259" t="s">
        <v>26</v>
      </c>
      <c r="BJ28" s="260">
        <v>1</v>
      </c>
      <c r="BK28" s="258"/>
      <c r="BL28" s="259" t="s">
        <v>29</v>
      </c>
      <c r="BM28" s="260">
        <v>80</v>
      </c>
      <c r="BN28" s="258"/>
      <c r="BO28" s="259" t="s">
        <v>57</v>
      </c>
      <c r="BP28" s="260" t="s">
        <v>9</v>
      </c>
      <c r="BQ28" s="258" t="s">
        <v>465</v>
      </c>
      <c r="BR28" s="259" t="s">
        <v>432</v>
      </c>
      <c r="BS28" s="260">
        <v>0.1</v>
      </c>
      <c r="BT28" s="258" t="s">
        <v>464</v>
      </c>
      <c r="BU28" s="259" t="s">
        <v>115</v>
      </c>
      <c r="BV28" s="260">
        <v>0.25</v>
      </c>
      <c r="BW28" s="258" t="s">
        <v>402</v>
      </c>
      <c r="BX28" s="259" t="s">
        <v>650</v>
      </c>
      <c r="BY28" s="260">
        <v>9.5000000000000004E-8</v>
      </c>
      <c r="BZ28" s="258"/>
      <c r="CA28" s="259"/>
      <c r="CB28" s="260"/>
      <c r="CC28" s="258"/>
      <c r="CD28" s="259"/>
      <c r="CE28" s="274"/>
      <c r="CF28" s="410"/>
      <c r="CG28" s="411"/>
      <c r="CH28" s="414"/>
      <c r="CI28" s="410"/>
      <c r="CJ28" s="411" t="s">
        <v>354</v>
      </c>
      <c r="CK28" s="414">
        <v>2</v>
      </c>
      <c r="CL28" s="258"/>
      <c r="CM28" s="259" t="s">
        <v>361</v>
      </c>
      <c r="CN28" s="260">
        <v>-1</v>
      </c>
      <c r="CO28" s="258"/>
      <c r="CP28" s="259" t="s">
        <v>354</v>
      </c>
      <c r="CQ28" s="274">
        <v>2</v>
      </c>
      <c r="CR28" s="373" t="s">
        <v>2</v>
      </c>
      <c r="CS28" s="228"/>
      <c r="CT28" s="229">
        <f>IF(ISNUMBER(HA28),IF(ISNUMBER(MATCH(HE28,$CS$15:$CS$313,0)),0,MAX(CT$14:CT27)+1),"")</f>
        <v>8</v>
      </c>
      <c r="CU28" s="7">
        <f t="shared" si="36"/>
        <v>31</v>
      </c>
      <c r="CV28" s="7" t="str">
        <f t="shared" si="37"/>
        <v/>
      </c>
      <c r="CW28" s="7">
        <f t="shared" si="38"/>
        <v>19</v>
      </c>
      <c r="CX28" s="7">
        <f t="shared" si="39"/>
        <v>21</v>
      </c>
      <c r="CY28" s="7" t="str">
        <f t="shared" si="40"/>
        <v/>
      </c>
      <c r="CZ28" s="7">
        <f t="shared" si="41"/>
        <v>4</v>
      </c>
      <c r="DA28" s="7">
        <f t="shared" si="42"/>
        <v>25</v>
      </c>
      <c r="DB28" s="7">
        <f t="shared" si="43"/>
        <v>18</v>
      </c>
      <c r="DC28" s="7">
        <f t="shared" si="44"/>
        <v>35</v>
      </c>
      <c r="DD28" s="7">
        <f t="shared" si="45"/>
        <v>28</v>
      </c>
      <c r="DE28" s="7" t="str">
        <f t="shared" si="46"/>
        <v/>
      </c>
      <c r="DF28" s="7">
        <f t="shared" si="47"/>
        <v>23</v>
      </c>
      <c r="DG28" s="7">
        <f t="shared" si="48"/>
        <v>10</v>
      </c>
      <c r="DH28" s="7" t="str">
        <f t="shared" si="49"/>
        <v/>
      </c>
      <c r="DI28" s="7" t="str">
        <f t="shared" si="50"/>
        <v/>
      </c>
      <c r="DJ28" s="7" t="str">
        <f t="shared" si="51"/>
        <v/>
      </c>
      <c r="DK28" s="7">
        <f t="shared" si="52"/>
        <v>19</v>
      </c>
      <c r="DL28" s="7">
        <f t="shared" si="53"/>
        <v>11</v>
      </c>
      <c r="DM28" s="7">
        <f t="shared" si="54"/>
        <v>11</v>
      </c>
      <c r="DN28" s="7" t="str">
        <f t="shared" si="55"/>
        <v/>
      </c>
      <c r="DO28" s="7" t="str">
        <f t="shared" si="56"/>
        <v/>
      </c>
      <c r="DP28" s="7" t="str">
        <f t="shared" si="57"/>
        <v/>
      </c>
      <c r="DQ28" s="7">
        <f t="shared" si="58"/>
        <v>26</v>
      </c>
      <c r="DR28" s="7" t="str">
        <f t="shared" si="59"/>
        <v/>
      </c>
      <c r="DS28" s="7" t="str">
        <f t="shared" si="60"/>
        <v/>
      </c>
      <c r="DT28" s="7" t="str">
        <f t="shared" si="61"/>
        <v/>
      </c>
      <c r="DU28" s="7" t="str">
        <f t="shared" si="166"/>
        <v/>
      </c>
      <c r="DV28" s="7">
        <f t="shared" si="167"/>
        <v>20</v>
      </c>
      <c r="DW28" s="7" t="str">
        <f t="shared" si="168"/>
        <v/>
      </c>
      <c r="DX28" s="7">
        <f t="shared" si="169"/>
        <v>20</v>
      </c>
      <c r="DY28" s="7"/>
      <c r="DZ28" s="7"/>
      <c r="EA28" s="7"/>
      <c r="EB28" s="7"/>
      <c r="EC28" s="64" t="s">
        <v>2</v>
      </c>
      <c r="ED28" s="306" t="str">
        <f t="shared" si="62"/>
        <v>nstp</v>
      </c>
      <c r="EE28" s="306" t="str">
        <f t="shared" si="63"/>
        <v>-</v>
      </c>
      <c r="EF28" s="306" t="str">
        <f t="shared" si="64"/>
        <v>nstp</v>
      </c>
      <c r="EG28" s="306" t="str">
        <f t="shared" si="65"/>
        <v>nstp</v>
      </c>
      <c r="EH28" s="306" t="str">
        <f t="shared" si="66"/>
        <v>-</v>
      </c>
      <c r="EI28" s="306" t="str">
        <f t="shared" si="67"/>
        <v>nstp</v>
      </c>
      <c r="EJ28" s="306" t="str">
        <f t="shared" si="68"/>
        <v>nstp</v>
      </c>
      <c r="EK28" s="306" t="str">
        <f t="shared" si="69"/>
        <v>nstp</v>
      </c>
      <c r="EL28" s="306" t="str">
        <f t="shared" si="70"/>
        <v>nstp</v>
      </c>
      <c r="EM28" s="306" t="str">
        <f t="shared" si="71"/>
        <v>nstp</v>
      </c>
      <c r="EN28" s="306" t="str">
        <f t="shared" si="72"/>
        <v>-</v>
      </c>
      <c r="EO28" s="306" t="str">
        <f t="shared" si="73"/>
        <v>nstp</v>
      </c>
      <c r="EP28" s="306" t="str">
        <f t="shared" si="74"/>
        <v>nstp</v>
      </c>
      <c r="EQ28" s="306" t="str">
        <f t="shared" si="75"/>
        <v>-</v>
      </c>
      <c r="ER28" s="306" t="str">
        <f t="shared" si="76"/>
        <v>-</v>
      </c>
      <c r="ES28" s="306" t="str">
        <f t="shared" si="77"/>
        <v>-</v>
      </c>
      <c r="ET28" s="306" t="str">
        <f t="shared" si="78"/>
        <v>nstp</v>
      </c>
      <c r="EU28" s="306" t="str">
        <f t="shared" si="79"/>
        <v>tdis</v>
      </c>
      <c r="EV28" s="306" t="str">
        <f t="shared" si="80"/>
        <v>nstp</v>
      </c>
      <c r="EW28" s="306" t="str">
        <f t="shared" si="81"/>
        <v>-</v>
      </c>
      <c r="EX28" s="306" t="str">
        <f t="shared" si="82"/>
        <v>-</v>
      </c>
      <c r="EY28" s="306" t="str">
        <f t="shared" si="83"/>
        <v>-</v>
      </c>
      <c r="EZ28" s="306" t="str">
        <f t="shared" si="84"/>
        <v>nstp</v>
      </c>
      <c r="FA28" s="306" t="str">
        <f t="shared" si="85"/>
        <v>-</v>
      </c>
      <c r="FB28" s="306" t="str">
        <f t="shared" si="86"/>
        <v>-</v>
      </c>
      <c r="FC28" s="306" t="str">
        <f t="shared" si="87"/>
        <v>-</v>
      </c>
      <c r="FD28" s="306" t="str">
        <f t="shared" si="170"/>
        <v>-</v>
      </c>
      <c r="FE28" s="306" t="str">
        <f t="shared" si="171"/>
        <v>nstp</v>
      </c>
      <c r="FF28" s="306" t="str">
        <f t="shared" si="172"/>
        <v>-</v>
      </c>
      <c r="FG28" s="306" t="str">
        <f t="shared" si="173"/>
        <v>nstp</v>
      </c>
      <c r="FH28" s="306"/>
      <c r="FI28" s="306"/>
      <c r="FJ28" s="306"/>
      <c r="FK28" s="306"/>
      <c r="FL28" s="306"/>
      <c r="FM28" s="422" t="s">
        <v>2</v>
      </c>
      <c r="FN28" s="65">
        <f t="shared" si="88"/>
        <v>100</v>
      </c>
      <c r="FO28" s="65" t="str">
        <f t="shared" si="89"/>
        <v>-</v>
      </c>
      <c r="FP28" s="65" t="str">
        <f t="shared" si="90"/>
        <v>[2,730]</v>
      </c>
      <c r="FQ28" s="65">
        <f t="shared" si="91"/>
        <v>100</v>
      </c>
      <c r="FR28" s="65" t="str">
        <f t="shared" si="92"/>
        <v>-</v>
      </c>
      <c r="FS28" s="65">
        <f t="shared" si="93"/>
        <v>100</v>
      </c>
      <c r="FT28" s="65">
        <f t="shared" si="94"/>
        <v>100</v>
      </c>
      <c r="FU28" s="65" t="str">
        <f t="shared" si="95"/>
        <v>365   1095</v>
      </c>
      <c r="FV28" s="65">
        <f t="shared" si="96"/>
        <v>10</v>
      </c>
      <c r="FW28" s="65" t="str">
        <f t="shared" si="97"/>
        <v>3651095</v>
      </c>
      <c r="FX28" s="65" t="str">
        <f t="shared" si="98"/>
        <v>-</v>
      </c>
      <c r="FY28" s="65">
        <f t="shared" si="99"/>
        <v>500</v>
      </c>
      <c r="FZ28" s="65">
        <f t="shared" si="100"/>
        <v>1</v>
      </c>
      <c r="GA28" s="65" t="str">
        <f t="shared" si="101"/>
        <v>-</v>
      </c>
      <c r="GB28" s="65" t="str">
        <f t="shared" si="102"/>
        <v>-</v>
      </c>
      <c r="GC28" s="65" t="str">
        <f t="shared" si="103"/>
        <v>-</v>
      </c>
      <c r="GD28" s="65" t="str">
        <f t="shared" si="104"/>
        <v>[10,4,6]</v>
      </c>
      <c r="GE28" s="65" t="str">
        <f t="shared" si="105"/>
        <v>[1]</v>
      </c>
      <c r="GF28" s="65" t="str">
        <f t="shared" si="106"/>
        <v>[1]</v>
      </c>
      <c r="GG28" s="65" t="str">
        <f t="shared" si="107"/>
        <v>-</v>
      </c>
      <c r="GH28" s="65" t="str">
        <f t="shared" si="108"/>
        <v>-</v>
      </c>
      <c r="GI28" s="65" t="str">
        <f t="shared" si="109"/>
        <v>-</v>
      </c>
      <c r="GJ28" s="65">
        <f t="shared" si="110"/>
        <v>288</v>
      </c>
      <c r="GK28" s="65" t="str">
        <f t="shared" si="111"/>
        <v>-</v>
      </c>
      <c r="GL28" s="65" t="str">
        <f t="shared" si="112"/>
        <v>-</v>
      </c>
      <c r="GM28" s="65" t="str">
        <f t="shared" si="113"/>
        <v>-</v>
      </c>
      <c r="GN28" s="65" t="str">
        <f t="shared" si="174"/>
        <v>-</v>
      </c>
      <c r="GO28" s="65" t="str">
        <f t="shared" si="175"/>
        <v>[1,1]</v>
      </c>
      <c r="GP28" s="65" t="str">
        <f t="shared" si="176"/>
        <v>-</v>
      </c>
      <c r="GQ28" s="65" t="str">
        <f t="shared" si="177"/>
        <v>[1,1]</v>
      </c>
      <c r="GR28" s="65"/>
      <c r="GS28" s="65"/>
      <c r="GT28" s="65"/>
      <c r="GU28" s="96" t="s">
        <v>2</v>
      </c>
      <c r="GV28" s="70"/>
      <c r="GW28" s="7">
        <f>IF(ISNUMBER(INDEX($CU$15:$EC$314,$B28,HG$5)),MAX(GW$14:GW27)+1,0)</f>
        <v>2</v>
      </c>
      <c r="GX28" s="7">
        <f t="shared" si="114"/>
        <v>14</v>
      </c>
      <c r="GY28" s="7">
        <f t="shared" si="115"/>
        <v>67</v>
      </c>
      <c r="GZ28" s="289">
        <f t="shared" si="116"/>
        <v>0</v>
      </c>
      <c r="HA28" s="289">
        <f t="shared" si="117"/>
        <v>14</v>
      </c>
      <c r="HB28" s="289" t="str">
        <f t="shared" si="118"/>
        <v>/s</v>
      </c>
      <c r="HC28" s="84" t="str">
        <f t="shared" si="119"/>
        <v>Di</v>
      </c>
      <c r="HD28" s="335" t="str">
        <f t="shared" si="120"/>
        <v>/s</v>
      </c>
      <c r="HE28" s="313" t="str">
        <f t="shared" si="121"/>
        <v>mt_lunit</v>
      </c>
      <c r="HF28" s="28" t="str">
        <f t="shared" si="122"/>
        <v/>
      </c>
      <c r="HG28" s="277" t="str">
        <f t="shared" si="178"/>
        <v/>
      </c>
      <c r="HH28" s="363" t="str">
        <f t="shared" si="123"/>
        <v/>
      </c>
      <c r="HI28" s="80"/>
      <c r="HJ28" s="277" t="str">
        <f t="shared" si="179"/>
        <v/>
      </c>
      <c r="HK28" s="363" t="str">
        <f t="shared" si="124"/>
        <v/>
      </c>
      <c r="HL28" s="80"/>
      <c r="HM28" s="277" t="str">
        <f t="shared" si="180"/>
        <v/>
      </c>
      <c r="HN28" s="363" t="str">
        <f t="shared" si="125"/>
        <v/>
      </c>
      <c r="HO28" s="80"/>
      <c r="HP28" s="277" t="str">
        <f t="shared" si="181"/>
        <v>roughness</v>
      </c>
      <c r="HQ28" s="359">
        <f t="shared" si="126"/>
        <v>3.8580000000000003E-2</v>
      </c>
      <c r="HR28" s="80"/>
      <c r="HS28" s="277" t="str">
        <f t="shared" si="182"/>
        <v/>
      </c>
      <c r="HT28" s="284" t="str">
        <f t="shared" si="127"/>
        <v/>
      </c>
      <c r="HU28" s="28"/>
      <c r="HV28" s="336" t="str">
        <f t="shared" si="128"/>
        <v/>
      </c>
      <c r="HW28" s="338" t="str">
        <f t="shared" si="129"/>
        <v/>
      </c>
      <c r="HX28" s="337" t="str">
        <f t="shared" si="130"/>
        <v/>
      </c>
      <c r="HY28" s="277" t="str">
        <f t="shared" si="183"/>
        <v/>
      </c>
      <c r="HZ28" s="277" t="str">
        <f t="shared" si="193"/>
        <v/>
      </c>
      <c r="IA28" s="277" t="str">
        <f t="shared" si="184"/>
        <v/>
      </c>
      <c r="IB28" s="277" t="str">
        <f t="shared" si="185"/>
        <v>sfr_03</v>
      </c>
      <c r="IC28" s="277" t="str">
        <f t="shared" si="131"/>
        <v/>
      </c>
      <c r="ID28" s="70"/>
      <c r="IE28" s="285" t="s">
        <v>822</v>
      </c>
      <c r="IF28" s="285" t="s">
        <v>39</v>
      </c>
      <c r="IG28" s="285" t="s">
        <v>403</v>
      </c>
      <c r="IH28" s="285" t="s">
        <v>438</v>
      </c>
      <c r="II28" s="285" t="s">
        <v>879</v>
      </c>
      <c r="IJ28" s="285"/>
      <c r="IK28" s="285"/>
      <c r="IL28" s="285"/>
      <c r="IM28" s="285"/>
      <c r="IN28" s="292"/>
      <c r="IO28" s="292"/>
      <c r="IP28" s="292"/>
      <c r="IQ28" s="74"/>
      <c r="IR28" s="291">
        <f>IF(IE28&lt;&gt;"",MAX(IR$14:IR27)+1,0)</f>
        <v>14</v>
      </c>
      <c r="IS28" s="291">
        <f>IF(IF28&lt;&gt;"",MAX(IS$14:IS27)+1,0)</f>
        <v>13</v>
      </c>
      <c r="IT28" s="291">
        <f>IF(IG28&lt;&gt;"",MAX(IT$14:IT27)+1,0)</f>
        <v>14</v>
      </c>
      <c r="IU28" s="291">
        <f>IF(IH28&lt;&gt;"",MAX(IU$14:IU27)+1,0)</f>
        <v>13</v>
      </c>
      <c r="IV28" s="291">
        <f>IF(II28&lt;&gt;"",MAX(IV$14:IV27)+1,0)</f>
        <v>12</v>
      </c>
      <c r="IW28" s="291">
        <f>IF(IJ28&lt;&gt;"",MAX(IW$14:IW27)+1,0)</f>
        <v>0</v>
      </c>
      <c r="IX28" s="291">
        <f>IF(IK28&lt;&gt;"",MAX(IX$14:IX27)+1,0)</f>
        <v>0</v>
      </c>
      <c r="IY28" s="291">
        <f>IF(IL28&lt;&gt;"",MAX(IY$14:IY27)+1,0)</f>
        <v>0</v>
      </c>
      <c r="IZ28" s="291">
        <f>IF(IM28&lt;&gt;"",MAX(IZ$14:IZ27)+1,0)</f>
        <v>0</v>
      </c>
      <c r="JA28" s="291">
        <f>IF(IN28&lt;&gt;"",MAX(JA$14:JA27)+1,0)</f>
        <v>0</v>
      </c>
      <c r="JB28" s="291">
        <f>IF(IO28&lt;&gt;"",MAX(JB$14:JB27)+1,0)</f>
        <v>0</v>
      </c>
      <c r="JC28" s="291">
        <f>IF(IP28&lt;&gt;"",MAX(JC$14:JC27)+1,0)</f>
        <v>0</v>
      </c>
      <c r="JD28" s="74">
        <f t="shared" si="186"/>
        <v>1</v>
      </c>
      <c r="JE28" s="74">
        <f t="shared" si="187"/>
        <v>0</v>
      </c>
      <c r="JF28" s="74">
        <f t="shared" si="188"/>
        <v>14</v>
      </c>
      <c r="JG28" s="74" t="str">
        <f t="shared" si="189"/>
        <v>gridprops</v>
      </c>
      <c r="JH28" s="390">
        <f t="shared" si="190"/>
        <v>34</v>
      </c>
      <c r="JI28" s="389">
        <f>IF(ISNUMBER(MATCH(HE28,$JG$15:$JG$313,0)),0,MAX(JI$14:JI27)+1)</f>
        <v>0</v>
      </c>
      <c r="JJ28" s="389" t="str">
        <f t="shared" si="191"/>
        <v/>
      </c>
      <c r="JK28" s="378">
        <f t="shared" si="132"/>
        <v>14</v>
      </c>
      <c r="JL28" s="78"/>
      <c r="JM28" s="281" t="str">
        <f t="shared" si="133"/>
        <v>02_BCF2SS</v>
      </c>
      <c r="JN28" s="393" t="s">
        <v>699</v>
      </c>
      <c r="JO28" s="70"/>
      <c r="JP28" s="228"/>
      <c r="JQ28" s="228"/>
      <c r="JR28" s="228"/>
      <c r="JS28" s="19"/>
      <c r="JT28" s="171"/>
      <c r="JU28" s="171"/>
      <c r="JV28" s="171"/>
      <c r="JW28" s="171"/>
      <c r="JX28" s="171"/>
      <c r="JY28" s="171"/>
      <c r="JZ28" s="171"/>
      <c r="KA28" s="171"/>
      <c r="KB28" s="171"/>
      <c r="KC28" s="171"/>
      <c r="KD28" s="171"/>
      <c r="KE28" s="98"/>
      <c r="KF28" s="188">
        <v>0.13392756000000006</v>
      </c>
      <c r="KG28" s="127">
        <v>840.8</v>
      </c>
      <c r="KH28" s="128">
        <v>837.46946715696117</v>
      </c>
      <c r="KI28" s="118">
        <v>2.9999902248382999</v>
      </c>
      <c r="KJ28" s="131">
        <v>840.1558</v>
      </c>
      <c r="KK28" s="147">
        <v>23</v>
      </c>
      <c r="KL28" s="178">
        <v>0.13392999999999999</v>
      </c>
      <c r="KM28" s="139">
        <v>836.5</v>
      </c>
      <c r="KN28" s="184"/>
      <c r="KO28" s="143"/>
      <c r="KP28" s="123"/>
      <c r="KQ28" s="123"/>
      <c r="KR28" s="151"/>
      <c r="KS28" s="144">
        <f t="shared" si="194"/>
        <v>0.13392999999999999</v>
      </c>
      <c r="KT28" s="125"/>
      <c r="KU28" s="144">
        <v>0.13392756000000006</v>
      </c>
      <c r="KV28" s="159">
        <f t="shared" si="4"/>
        <v>0.13392999999999999</v>
      </c>
      <c r="KW28" s="159">
        <f t="shared" si="5"/>
        <v>3.2143199999999998</v>
      </c>
      <c r="KX28" s="159">
        <f t="shared" si="6"/>
        <v>192.85919999999999</v>
      </c>
      <c r="KY28" s="159">
        <f t="shared" si="11"/>
        <v>192.85919999999999</v>
      </c>
      <c r="KZ28" s="98"/>
      <c r="LA28" s="70"/>
      <c r="LB28" s="291" t="str">
        <f t="shared" si="134"/>
        <v/>
      </c>
      <c r="LC28" s="291" t="str">
        <f t="shared" si="135"/>
        <v/>
      </c>
      <c r="LD28" s="291" t="str">
        <f t="shared" si="136"/>
        <v/>
      </c>
      <c r="LE28" s="291" t="str">
        <f t="shared" si="137"/>
        <v/>
      </c>
      <c r="LF28" s="291" t="str">
        <f t="shared" si="138"/>
        <v/>
      </c>
      <c r="LG28" s="291" t="str">
        <f t="shared" si="139"/>
        <v/>
      </c>
      <c r="LH28" s="291" t="str">
        <f t="shared" si="140"/>
        <v/>
      </c>
      <c r="LI28" s="291" t="str">
        <f t="shared" si="141"/>
        <v/>
      </c>
      <c r="LJ28" s="291" t="str">
        <f t="shared" si="142"/>
        <v/>
      </c>
      <c r="LK28" s="291" t="str">
        <f t="shared" si="143"/>
        <v/>
      </c>
      <c r="LL28" s="291" t="str">
        <f t="shared" si="144"/>
        <v/>
      </c>
      <c r="LM28" s="291" t="str">
        <f t="shared" si="145"/>
        <v/>
      </c>
      <c r="LN28" s="291" t="str">
        <f t="shared" si="146"/>
        <v/>
      </c>
      <c r="LO28" s="291" t="str">
        <f t="shared" si="147"/>
        <v/>
      </c>
      <c r="LP28" s="291" t="str">
        <f t="shared" si="148"/>
        <v/>
      </c>
      <c r="LQ28" s="291" t="str">
        <f t="shared" si="149"/>
        <v/>
      </c>
      <c r="LR28" s="291" t="str">
        <f t="shared" si="150"/>
        <v/>
      </c>
      <c r="LS28" s="291" t="str">
        <f t="shared" si="151"/>
        <v>gridprops</v>
      </c>
      <c r="LT28" s="291" t="str">
        <f t="shared" si="152"/>
        <v/>
      </c>
      <c r="LU28" s="291" t="str">
        <f t="shared" si="153"/>
        <v/>
      </c>
      <c r="LV28" s="291" t="str">
        <f t="shared" si="154"/>
        <v/>
      </c>
      <c r="LW28" s="291" t="str">
        <f t="shared" si="155"/>
        <v/>
      </c>
      <c r="LX28" s="291" t="str">
        <f t="shared" si="156"/>
        <v/>
      </c>
      <c r="LY28" s="291" t="str">
        <f t="shared" si="157"/>
        <v/>
      </c>
      <c r="LZ28" s="291" t="str">
        <f t="shared" si="158"/>
        <v/>
      </c>
      <c r="MA28" s="291" t="str">
        <f t="shared" si="159"/>
        <v/>
      </c>
      <c r="MB28" s="291" t="str">
        <f t="shared" si="160"/>
        <v/>
      </c>
      <c r="MC28" s="291" t="str">
        <f t="shared" si="161"/>
        <v/>
      </c>
      <c r="MD28" s="291" t="str">
        <f t="shared" si="162"/>
        <v/>
      </c>
      <c r="ME28" s="291" t="str">
        <f t="shared" si="163"/>
        <v/>
      </c>
      <c r="MF28" s="291" t="str">
        <f t="shared" si="164"/>
        <v/>
      </c>
      <c r="MG28" s="74">
        <f t="shared" si="165"/>
        <v>1</v>
      </c>
      <c r="MH28" s="70"/>
      <c r="MI28" s="70"/>
      <c r="MJ28" s="70"/>
      <c r="MK28" s="70"/>
      <c r="ML28" s="70"/>
      <c r="MM28" s="70"/>
      <c r="MN28" s="70"/>
      <c r="MO28" s="70"/>
      <c r="MP28" s="70"/>
      <c r="MQ28" s="70"/>
      <c r="MR28" s="70"/>
      <c r="MS28" s="70"/>
      <c r="MT28" s="70"/>
      <c r="MU28" s="70"/>
    </row>
    <row r="29" spans="1:359" s="3" customFormat="1" ht="6" customHeight="1" x14ac:dyDescent="0.15">
      <c r="A29" s="60" t="s">
        <v>770</v>
      </c>
      <c r="B29" s="303">
        <f t="shared" si="192"/>
        <v>15</v>
      </c>
      <c r="C29" s="84" t="s">
        <v>44</v>
      </c>
      <c r="D29" s="302" t="s">
        <v>543</v>
      </c>
      <c r="E29" s="70"/>
      <c r="F29" s="258"/>
      <c r="G29" s="259" t="s">
        <v>5</v>
      </c>
      <c r="H29" s="260">
        <v>1</v>
      </c>
      <c r="I29" s="258" t="s">
        <v>11</v>
      </c>
      <c r="J29" s="259" t="s">
        <v>48</v>
      </c>
      <c r="K29" s="260">
        <v>0.01</v>
      </c>
      <c r="L29" s="258"/>
      <c r="M29" s="259" t="s">
        <v>84</v>
      </c>
      <c r="N29" s="260">
        <v>1000</v>
      </c>
      <c r="O29" s="258"/>
      <c r="P29" s="259" t="s">
        <v>84</v>
      </c>
      <c r="Q29" s="260">
        <v>1000</v>
      </c>
      <c r="R29" s="258"/>
      <c r="S29" s="259" t="s">
        <v>32</v>
      </c>
      <c r="T29" s="260">
        <v>0</v>
      </c>
      <c r="U29" s="258"/>
      <c r="V29" s="259" t="s">
        <v>27</v>
      </c>
      <c r="W29" s="260">
        <v>40</v>
      </c>
      <c r="X29" s="258"/>
      <c r="Y29" s="259" t="s">
        <v>32</v>
      </c>
      <c r="Z29" s="260">
        <v>0</v>
      </c>
      <c r="AA29" s="258"/>
      <c r="AB29" s="259" t="s">
        <v>10</v>
      </c>
      <c r="AC29" s="260">
        <v>1</v>
      </c>
      <c r="AD29" s="258"/>
      <c r="AE29" s="259" t="s">
        <v>159</v>
      </c>
      <c r="AF29" s="260">
        <v>100</v>
      </c>
      <c r="AG29" s="258"/>
      <c r="AH29" s="259" t="s">
        <v>0</v>
      </c>
      <c r="AI29" s="260">
        <v>20</v>
      </c>
      <c r="AJ29" s="258"/>
      <c r="AK29" s="259" t="s">
        <v>137</v>
      </c>
      <c r="AL29" s="260" t="s">
        <v>176</v>
      </c>
      <c r="AM29" s="258"/>
      <c r="AN29" s="259" t="s">
        <v>215</v>
      </c>
      <c r="AO29" s="260">
        <v>0</v>
      </c>
      <c r="AP29" s="281"/>
      <c r="AQ29" s="353" t="s">
        <v>12</v>
      </c>
      <c r="AR29" s="348">
        <v>1.0000000000000001E-9</v>
      </c>
      <c r="AS29" s="281"/>
      <c r="AT29" s="353" t="s">
        <v>14</v>
      </c>
      <c r="AU29" s="348">
        <v>0.97</v>
      </c>
      <c r="AV29" s="258"/>
      <c r="AW29" s="259" t="s">
        <v>59</v>
      </c>
      <c r="AX29" s="260" t="s">
        <v>91</v>
      </c>
      <c r="AY29" s="258"/>
      <c r="AZ29" s="259" t="s">
        <v>116</v>
      </c>
      <c r="BA29" s="260">
        <v>9.9999999999999995E-7</v>
      </c>
      <c r="BB29" s="258"/>
      <c r="BC29" s="259" t="s">
        <v>115</v>
      </c>
      <c r="BD29" s="260" t="s">
        <v>293</v>
      </c>
      <c r="BE29" s="258"/>
      <c r="BF29" s="259" t="s">
        <v>28</v>
      </c>
      <c r="BG29" s="260">
        <v>7</v>
      </c>
      <c r="BH29" s="258"/>
      <c r="BI29" s="259" t="s">
        <v>28</v>
      </c>
      <c r="BJ29" s="260">
        <v>7</v>
      </c>
      <c r="BK29" s="258"/>
      <c r="BL29" s="259" t="s">
        <v>11</v>
      </c>
      <c r="BM29" s="260">
        <v>5</v>
      </c>
      <c r="BN29" s="258"/>
      <c r="BO29" s="259" t="s">
        <v>59</v>
      </c>
      <c r="BP29" s="260" t="s">
        <v>91</v>
      </c>
      <c r="BQ29" s="258"/>
      <c r="BR29" s="259" t="s">
        <v>402</v>
      </c>
      <c r="BS29" s="260">
        <v>9.5000000000000004E-8</v>
      </c>
      <c r="BT29" s="258"/>
      <c r="BU29" s="259"/>
      <c r="BV29" s="260"/>
      <c r="BW29" s="258" t="s">
        <v>403</v>
      </c>
      <c r="BX29" s="259" t="s">
        <v>433</v>
      </c>
      <c r="BY29" s="260">
        <v>15</v>
      </c>
      <c r="BZ29" s="258"/>
      <c r="CA29" s="259"/>
      <c r="CB29" s="260"/>
      <c r="CC29" s="258"/>
      <c r="CD29" s="259"/>
      <c r="CE29" s="260"/>
      <c r="CF29" s="410"/>
      <c r="CG29" s="411"/>
      <c r="CH29" s="412"/>
      <c r="CI29" s="410"/>
      <c r="CJ29" s="411" t="s">
        <v>355</v>
      </c>
      <c r="CK29" s="412">
        <v>1</v>
      </c>
      <c r="CL29" s="258"/>
      <c r="CM29" s="259" t="s">
        <v>116</v>
      </c>
      <c r="CN29" s="260">
        <v>1.0000000000000001E-5</v>
      </c>
      <c r="CO29" s="258"/>
      <c r="CP29" s="259" t="s">
        <v>355</v>
      </c>
      <c r="CQ29" s="260">
        <v>1</v>
      </c>
      <c r="CR29" s="373" t="s">
        <v>2</v>
      </c>
      <c r="CS29" s="228"/>
      <c r="CT29" s="229">
        <f>IF(ISNUMBER(HA29),IF(ISNUMBER(MATCH(HE29,$CS$15:$CS$313,0)),0,MAX(CT$14:CT28)+1),"")</f>
        <v>9</v>
      </c>
      <c r="CU29" s="7">
        <f t="shared" si="36"/>
        <v>10</v>
      </c>
      <c r="CV29" s="7">
        <f t="shared" si="37"/>
        <v>7</v>
      </c>
      <c r="CW29" s="7">
        <f t="shared" si="38"/>
        <v>64</v>
      </c>
      <c r="CX29" s="7" t="str">
        <f t="shared" si="39"/>
        <v/>
      </c>
      <c r="CY29" s="7" t="str">
        <f t="shared" si="40"/>
        <v/>
      </c>
      <c r="CZ29" s="7" t="str">
        <f t="shared" si="41"/>
        <v/>
      </c>
      <c r="DA29" s="7" t="str">
        <f t="shared" si="42"/>
        <v/>
      </c>
      <c r="DB29" s="7" t="str">
        <f t="shared" si="43"/>
        <v/>
      </c>
      <c r="DC29" s="7" t="str">
        <f t="shared" si="44"/>
        <v/>
      </c>
      <c r="DD29" s="7" t="str">
        <f t="shared" si="45"/>
        <v/>
      </c>
      <c r="DE29" s="7" t="str">
        <f t="shared" si="46"/>
        <v/>
      </c>
      <c r="DF29" s="7" t="str">
        <f t="shared" si="47"/>
        <v/>
      </c>
      <c r="DG29" s="7" t="str">
        <f t="shared" si="48"/>
        <v/>
      </c>
      <c r="DH29" s="7" t="str">
        <f t="shared" si="49"/>
        <v/>
      </c>
      <c r="DI29" s="7" t="str">
        <f t="shared" si="50"/>
        <v/>
      </c>
      <c r="DJ29" s="7" t="str">
        <f t="shared" si="51"/>
        <v/>
      </c>
      <c r="DK29" s="7" t="str">
        <f t="shared" si="52"/>
        <v/>
      </c>
      <c r="DL29" s="7" t="str">
        <f t="shared" si="53"/>
        <v/>
      </c>
      <c r="DM29" s="7" t="str">
        <f t="shared" si="54"/>
        <v/>
      </c>
      <c r="DN29" s="7" t="str">
        <f t="shared" si="55"/>
        <v/>
      </c>
      <c r="DO29" s="7" t="str">
        <f t="shared" si="56"/>
        <v/>
      </c>
      <c r="DP29" s="7" t="str">
        <f t="shared" si="57"/>
        <v/>
      </c>
      <c r="DQ29" s="7" t="str">
        <f t="shared" si="58"/>
        <v/>
      </c>
      <c r="DR29" s="7" t="str">
        <f t="shared" si="59"/>
        <v/>
      </c>
      <c r="DS29" s="7" t="str">
        <f t="shared" si="60"/>
        <v/>
      </c>
      <c r="DT29" s="7" t="str">
        <f t="shared" si="61"/>
        <v/>
      </c>
      <c r="DU29" s="7" t="str">
        <f t="shared" si="166"/>
        <v/>
      </c>
      <c r="DV29" s="7" t="str">
        <f t="shared" si="167"/>
        <v/>
      </c>
      <c r="DW29" s="7" t="str">
        <f t="shared" si="168"/>
        <v/>
      </c>
      <c r="DX29" s="7" t="str">
        <f t="shared" si="169"/>
        <v/>
      </c>
      <c r="DY29" s="7"/>
      <c r="DZ29" s="7"/>
      <c r="EA29" s="7"/>
      <c r="EB29" s="7"/>
      <c r="EC29" s="64" t="s">
        <v>2</v>
      </c>
      <c r="ED29" s="306" t="str">
        <f t="shared" si="62"/>
        <v>period1</v>
      </c>
      <c r="EE29" s="306" t="str">
        <f t="shared" si="63"/>
        <v>period1</v>
      </c>
      <c r="EF29" s="306" t="str">
        <f t="shared" si="64"/>
        <v>period1</v>
      </c>
      <c r="EG29" s="306" t="str">
        <f t="shared" si="65"/>
        <v>-</v>
      </c>
      <c r="EH29" s="306" t="str">
        <f t="shared" si="66"/>
        <v>-</v>
      </c>
      <c r="EI29" s="306" t="str">
        <f t="shared" si="67"/>
        <v>-</v>
      </c>
      <c r="EJ29" s="306" t="str">
        <f t="shared" si="68"/>
        <v>-</v>
      </c>
      <c r="EK29" s="306" t="str">
        <f t="shared" si="69"/>
        <v>-</v>
      </c>
      <c r="EL29" s="306" t="str">
        <f t="shared" si="70"/>
        <v>-</v>
      </c>
      <c r="EM29" s="306" t="str">
        <f t="shared" si="71"/>
        <v>-</v>
      </c>
      <c r="EN29" s="306" t="str">
        <f t="shared" si="72"/>
        <v>-</v>
      </c>
      <c r="EO29" s="306" t="str">
        <f t="shared" si="73"/>
        <v>-</v>
      </c>
      <c r="EP29" s="306" t="str">
        <f t="shared" si="74"/>
        <v>-</v>
      </c>
      <c r="EQ29" s="306" t="str">
        <f t="shared" si="75"/>
        <v>-</v>
      </c>
      <c r="ER29" s="306" t="str">
        <f t="shared" si="76"/>
        <v>-</v>
      </c>
      <c r="ES29" s="306" t="str">
        <f t="shared" si="77"/>
        <v>-</v>
      </c>
      <c r="ET29" s="306" t="str">
        <f t="shared" si="78"/>
        <v>-</v>
      </c>
      <c r="EU29" s="306" t="str">
        <f t="shared" si="79"/>
        <v>-</v>
      </c>
      <c r="EV29" s="306" t="str">
        <f t="shared" si="80"/>
        <v>-</v>
      </c>
      <c r="EW29" s="306" t="str">
        <f t="shared" si="81"/>
        <v>-</v>
      </c>
      <c r="EX29" s="306" t="str">
        <f t="shared" si="82"/>
        <v>-</v>
      </c>
      <c r="EY29" s="306" t="str">
        <f t="shared" si="83"/>
        <v>-</v>
      </c>
      <c r="EZ29" s="306" t="str">
        <f t="shared" si="84"/>
        <v>-</v>
      </c>
      <c r="FA29" s="306" t="str">
        <f t="shared" si="85"/>
        <v>-</v>
      </c>
      <c r="FB29" s="306" t="str">
        <f t="shared" si="86"/>
        <v>-</v>
      </c>
      <c r="FC29" s="306" t="str">
        <f t="shared" si="87"/>
        <v>-</v>
      </c>
      <c r="FD29" s="306" t="str">
        <f t="shared" si="170"/>
        <v>-</v>
      </c>
      <c r="FE29" s="306" t="str">
        <f t="shared" si="171"/>
        <v>-</v>
      </c>
      <c r="FF29" s="306" t="str">
        <f t="shared" si="172"/>
        <v>-</v>
      </c>
      <c r="FG29" s="306" t="str">
        <f t="shared" si="173"/>
        <v>-</v>
      </c>
      <c r="FH29" s="306"/>
      <c r="FI29" s="306"/>
      <c r="FJ29" s="306"/>
      <c r="FK29" s="306"/>
      <c r="FL29" s="306"/>
      <c r="FM29" s="422" t="s">
        <v>2</v>
      </c>
      <c r="FN29" s="65">
        <f t="shared" si="88"/>
        <v>2</v>
      </c>
      <c r="FO29" s="65">
        <f t="shared" si="89"/>
        <v>160</v>
      </c>
      <c r="FP29" s="65">
        <f t="shared" si="90"/>
        <v>365</v>
      </c>
      <c r="FQ29" s="65" t="str">
        <f t="shared" si="91"/>
        <v>-</v>
      </c>
      <c r="FR29" s="65" t="str">
        <f t="shared" si="92"/>
        <v>-</v>
      </c>
      <c r="FS29" s="65" t="str">
        <f t="shared" si="93"/>
        <v>-</v>
      </c>
      <c r="FT29" s="65" t="str">
        <f t="shared" si="94"/>
        <v>-</v>
      </c>
      <c r="FU29" s="65" t="str">
        <f t="shared" si="95"/>
        <v>-</v>
      </c>
      <c r="FV29" s="65" t="str">
        <f t="shared" si="96"/>
        <v>-</v>
      </c>
      <c r="FW29" s="65" t="str">
        <f t="shared" si="97"/>
        <v>-</v>
      </c>
      <c r="FX29" s="65" t="str">
        <f t="shared" si="98"/>
        <v>-</v>
      </c>
      <c r="FY29" s="65" t="str">
        <f t="shared" si="99"/>
        <v>-</v>
      </c>
      <c r="FZ29" s="65" t="str">
        <f t="shared" si="100"/>
        <v>-</v>
      </c>
      <c r="GA29" s="65" t="str">
        <f t="shared" si="101"/>
        <v>-</v>
      </c>
      <c r="GB29" s="65" t="str">
        <f t="shared" si="102"/>
        <v>-</v>
      </c>
      <c r="GC29" s="65" t="str">
        <f t="shared" si="103"/>
        <v>-</v>
      </c>
      <c r="GD29" s="65" t="str">
        <f t="shared" si="104"/>
        <v>-</v>
      </c>
      <c r="GE29" s="65" t="str">
        <f t="shared" si="105"/>
        <v>-</v>
      </c>
      <c r="GF29" s="65" t="str">
        <f t="shared" si="106"/>
        <v>-</v>
      </c>
      <c r="GG29" s="65" t="str">
        <f t="shared" si="107"/>
        <v>-</v>
      </c>
      <c r="GH29" s="65" t="str">
        <f t="shared" si="108"/>
        <v>-</v>
      </c>
      <c r="GI29" s="65" t="str">
        <f t="shared" si="109"/>
        <v>-</v>
      </c>
      <c r="GJ29" s="65" t="str">
        <f t="shared" si="110"/>
        <v>-</v>
      </c>
      <c r="GK29" s="65" t="str">
        <f t="shared" si="111"/>
        <v>-</v>
      </c>
      <c r="GL29" s="65" t="str">
        <f t="shared" si="112"/>
        <v>-</v>
      </c>
      <c r="GM29" s="65" t="str">
        <f t="shared" si="113"/>
        <v>-</v>
      </c>
      <c r="GN29" s="65" t="str">
        <f t="shared" si="174"/>
        <v>-</v>
      </c>
      <c r="GO29" s="65" t="str">
        <f t="shared" si="175"/>
        <v>-</v>
      </c>
      <c r="GP29" s="65" t="str">
        <f t="shared" si="176"/>
        <v>-</v>
      </c>
      <c r="GQ29" s="65" t="str">
        <f t="shared" si="177"/>
        <v>-</v>
      </c>
      <c r="GR29" s="65"/>
      <c r="GS29" s="65"/>
      <c r="GT29" s="65"/>
      <c r="GU29" s="96" t="s">
        <v>2</v>
      </c>
      <c r="GV29" s="70"/>
      <c r="GW29" s="7">
        <f>IF(ISNUMBER(INDEX($CU$15:$EC$314,$B29,HG$5)),MAX(GW$14:GW28)+1,0)</f>
        <v>0</v>
      </c>
      <c r="GX29" s="7">
        <f t="shared" si="114"/>
        <v>15</v>
      </c>
      <c r="GY29" s="7">
        <f t="shared" si="115"/>
        <v>79</v>
      </c>
      <c r="GZ29" s="289">
        <f t="shared" si="116"/>
        <v>0</v>
      </c>
      <c r="HA29" s="289">
        <f t="shared" si="117"/>
        <v>15</v>
      </c>
      <c r="HB29" s="289">
        <f t="shared" si="118"/>
        <v>9.9999999999999995E-8</v>
      </c>
      <c r="HC29" s="84" t="str">
        <f t="shared" si="119"/>
        <v>sto</v>
      </c>
      <c r="HD29" s="335">
        <f t="shared" si="120"/>
        <v>9.9999999999999995E-8</v>
      </c>
      <c r="HE29" s="313" t="str">
        <f t="shared" si="121"/>
        <v>ss11</v>
      </c>
      <c r="HF29" s="28" t="str">
        <f t="shared" si="122"/>
        <v/>
      </c>
      <c r="HG29" s="277" t="str">
        <f t="shared" si="178"/>
        <v/>
      </c>
      <c r="HH29" s="363" t="str">
        <f t="shared" si="123"/>
        <v/>
      </c>
      <c r="HI29" s="80"/>
      <c r="HJ29" s="277" t="str">
        <f t="shared" si="179"/>
        <v/>
      </c>
      <c r="HK29" s="363" t="str">
        <f t="shared" si="124"/>
        <v/>
      </c>
      <c r="HL29" s="80"/>
      <c r="HM29" s="277" t="str">
        <f t="shared" si="180"/>
        <v/>
      </c>
      <c r="HN29" s="363" t="str">
        <f t="shared" si="125"/>
        <v/>
      </c>
      <c r="HO29" s="80"/>
      <c r="HP29" s="277" t="str">
        <f t="shared" si="181"/>
        <v>slope</v>
      </c>
      <c r="HQ29" s="359">
        <f t="shared" si="126"/>
        <v>1E-3</v>
      </c>
      <c r="HR29" s="80"/>
      <c r="HS29" s="277" t="str">
        <f t="shared" si="182"/>
        <v/>
      </c>
      <c r="HT29" s="284" t="str">
        <f t="shared" si="127"/>
        <v/>
      </c>
      <c r="HU29" s="28"/>
      <c r="HV29" s="336" t="str">
        <f t="shared" si="128"/>
        <v/>
      </c>
      <c r="HW29" s="338" t="str">
        <f t="shared" si="129"/>
        <v/>
      </c>
      <c r="HX29" s="337" t="str">
        <f t="shared" si="130"/>
        <v/>
      </c>
      <c r="HY29" s="277" t="str">
        <f t="shared" si="183"/>
        <v/>
      </c>
      <c r="HZ29" s="277" t="str">
        <f t="shared" si="193"/>
        <v/>
      </c>
      <c r="IA29" s="277" t="str">
        <f t="shared" si="184"/>
        <v/>
      </c>
      <c r="IB29" s="277" t="str">
        <f t="shared" si="185"/>
        <v>sfr_02</v>
      </c>
      <c r="IC29" s="277" t="str">
        <f t="shared" si="131"/>
        <v/>
      </c>
      <c r="ID29" s="70"/>
      <c r="IE29" s="285" t="s">
        <v>829</v>
      </c>
      <c r="IF29" s="285" t="s">
        <v>833</v>
      </c>
      <c r="IG29" s="285" t="s">
        <v>404</v>
      </c>
      <c r="IH29" s="285" t="s">
        <v>437</v>
      </c>
      <c r="II29" s="285" t="s">
        <v>880</v>
      </c>
      <c r="IJ29" s="285"/>
      <c r="IK29" s="285"/>
      <c r="IL29" s="285"/>
      <c r="IM29" s="285"/>
      <c r="IN29" s="292"/>
      <c r="IO29" s="292"/>
      <c r="IP29" s="292"/>
      <c r="IQ29" s="74"/>
      <c r="IR29" s="291">
        <f>IF(IE29&lt;&gt;"",MAX(IR$14:IR28)+1,0)</f>
        <v>15</v>
      </c>
      <c r="IS29" s="291">
        <f>IF(IF29&lt;&gt;"",MAX(IS$14:IS28)+1,0)</f>
        <v>14</v>
      </c>
      <c r="IT29" s="291">
        <f>IF(IG29&lt;&gt;"",MAX(IT$14:IT28)+1,0)</f>
        <v>15</v>
      </c>
      <c r="IU29" s="291">
        <f>IF(IH29&lt;&gt;"",MAX(IU$14:IU28)+1,0)</f>
        <v>14</v>
      </c>
      <c r="IV29" s="291">
        <f>IF(II29&lt;&gt;"",MAX(IV$14:IV28)+1,0)</f>
        <v>13</v>
      </c>
      <c r="IW29" s="291">
        <f>IF(IJ29&lt;&gt;"",MAX(IW$14:IW28)+1,0)</f>
        <v>0</v>
      </c>
      <c r="IX29" s="291">
        <f>IF(IK29&lt;&gt;"",MAX(IX$14:IX28)+1,0)</f>
        <v>0</v>
      </c>
      <c r="IY29" s="291">
        <f>IF(IL29&lt;&gt;"",MAX(IY$14:IY28)+1,0)</f>
        <v>0</v>
      </c>
      <c r="IZ29" s="291">
        <f>IF(IM29&lt;&gt;"",MAX(IZ$14:IZ28)+1,0)</f>
        <v>0</v>
      </c>
      <c r="JA29" s="291">
        <f>IF(IN29&lt;&gt;"",MAX(JA$14:JA28)+1,0)</f>
        <v>0</v>
      </c>
      <c r="JB29" s="291">
        <f>IF(IO29&lt;&gt;"",MAX(JB$14:JB28)+1,0)</f>
        <v>0</v>
      </c>
      <c r="JC29" s="291">
        <f>IF(IP29&lt;&gt;"",MAX(JC$14:JC28)+1,0)</f>
        <v>0</v>
      </c>
      <c r="JD29" s="74">
        <f t="shared" si="186"/>
        <v>1</v>
      </c>
      <c r="JE29" s="74">
        <f t="shared" si="187"/>
        <v>0</v>
      </c>
      <c r="JF29" s="74">
        <f t="shared" si="188"/>
        <v>15</v>
      </c>
      <c r="JG29" s="74" t="str">
        <f t="shared" si="189"/>
        <v>xoff</v>
      </c>
      <c r="JH29" s="390">
        <f t="shared" si="190"/>
        <v>109</v>
      </c>
      <c r="JI29" s="389">
        <f>IF(ISNUMBER(MATCH(HE29,$JG$15:$JG$313,0)),0,MAX(JI$14:JI28)+1)</f>
        <v>0</v>
      </c>
      <c r="JJ29" s="389" t="str">
        <f t="shared" si="191"/>
        <v/>
      </c>
      <c r="JK29" s="378">
        <f t="shared" si="132"/>
        <v>15</v>
      </c>
      <c r="JL29" s="78"/>
      <c r="JM29" s="281" t="str">
        <f t="shared" si="133"/>
        <v>03_Toth</v>
      </c>
      <c r="JN29" s="393" t="s">
        <v>699</v>
      </c>
      <c r="JO29" s="70"/>
      <c r="JP29" s="228"/>
      <c r="JQ29" s="228"/>
      <c r="JR29" s="228"/>
      <c r="JS29" s="19"/>
      <c r="JT29" s="171"/>
      <c r="JU29" s="171"/>
      <c r="JV29" s="171"/>
      <c r="JW29" s="171"/>
      <c r="JX29" s="171"/>
      <c r="JY29" s="171"/>
      <c r="JZ29" s="171"/>
      <c r="KA29" s="171"/>
      <c r="KB29" s="171"/>
      <c r="KC29" s="171"/>
      <c r="KD29" s="171"/>
      <c r="KE29" s="98"/>
      <c r="KF29" s="188">
        <v>0.16164252000000007</v>
      </c>
      <c r="KG29" s="127">
        <v>840.8</v>
      </c>
      <c r="KH29" s="128">
        <v>837.33613382362785</v>
      </c>
      <c r="KI29" s="118">
        <v>2.9999902248382999</v>
      </c>
      <c r="KJ29" s="131">
        <v>840.1558</v>
      </c>
      <c r="KK29" s="147">
        <v>24</v>
      </c>
      <c r="KL29" s="178">
        <v>0.16164000000000001</v>
      </c>
      <c r="KM29" s="139">
        <v>836.4</v>
      </c>
      <c r="KN29" s="184"/>
      <c r="KO29" s="143"/>
      <c r="KP29" s="123"/>
      <c r="KQ29" s="123"/>
      <c r="KR29" s="151"/>
      <c r="KS29" s="144">
        <f t="shared" si="194"/>
        <v>0.16164000000000001</v>
      </c>
      <c r="KT29" s="125"/>
      <c r="KU29" s="144">
        <v>0.16164252000000007</v>
      </c>
      <c r="KV29" s="159">
        <f t="shared" si="4"/>
        <v>0.16164000000000001</v>
      </c>
      <c r="KW29" s="159">
        <f t="shared" si="5"/>
        <v>3.8793600000000001</v>
      </c>
      <c r="KX29" s="159">
        <f t="shared" si="6"/>
        <v>232.76160000000002</v>
      </c>
      <c r="KY29" s="159">
        <f t="shared" si="11"/>
        <v>232.76160000000002</v>
      </c>
      <c r="KZ29" s="98"/>
      <c r="LA29" s="70"/>
      <c r="LB29" s="291" t="str">
        <f t="shared" si="134"/>
        <v/>
      </c>
      <c r="LC29" s="291" t="str">
        <f t="shared" si="135"/>
        <v/>
      </c>
      <c r="LD29" s="291" t="str">
        <f t="shared" si="136"/>
        <v/>
      </c>
      <c r="LE29" s="291" t="str">
        <f t="shared" si="137"/>
        <v/>
      </c>
      <c r="LF29" s="291" t="str">
        <f t="shared" si="138"/>
        <v/>
      </c>
      <c r="LG29" s="291" t="str">
        <f t="shared" si="139"/>
        <v/>
      </c>
      <c r="LH29" s="291" t="str">
        <f t="shared" si="140"/>
        <v/>
      </c>
      <c r="LI29" s="291" t="str">
        <f t="shared" si="141"/>
        <v/>
      </c>
      <c r="LJ29" s="291" t="str">
        <f t="shared" si="142"/>
        <v/>
      </c>
      <c r="LK29" s="291" t="str">
        <f t="shared" si="143"/>
        <v/>
      </c>
      <c r="LL29" s="291" t="str">
        <f t="shared" si="144"/>
        <v/>
      </c>
      <c r="LM29" s="291" t="str">
        <f t="shared" si="145"/>
        <v/>
      </c>
      <c r="LN29" s="291" t="str">
        <f t="shared" si="146"/>
        <v/>
      </c>
      <c r="LO29" s="291" t="str">
        <f t="shared" si="147"/>
        <v/>
      </c>
      <c r="LP29" s="291" t="str">
        <f t="shared" si="148"/>
        <v/>
      </c>
      <c r="LQ29" s="291" t="str">
        <f t="shared" si="149"/>
        <v/>
      </c>
      <c r="LR29" s="291" t="str">
        <f t="shared" si="150"/>
        <v/>
      </c>
      <c r="LS29" s="291" t="str">
        <f t="shared" si="151"/>
        <v>xoff</v>
      </c>
      <c r="LT29" s="291" t="str">
        <f t="shared" si="152"/>
        <v/>
      </c>
      <c r="LU29" s="291" t="str">
        <f t="shared" si="153"/>
        <v/>
      </c>
      <c r="LV29" s="291" t="str">
        <f t="shared" si="154"/>
        <v/>
      </c>
      <c r="LW29" s="291" t="str">
        <f t="shared" si="155"/>
        <v/>
      </c>
      <c r="LX29" s="291" t="str">
        <f t="shared" si="156"/>
        <v/>
      </c>
      <c r="LY29" s="291" t="str">
        <f t="shared" si="157"/>
        <v/>
      </c>
      <c r="LZ29" s="291" t="str">
        <f t="shared" si="158"/>
        <v/>
      </c>
      <c r="MA29" s="291" t="str">
        <f t="shared" si="159"/>
        <v/>
      </c>
      <c r="MB29" s="291" t="str">
        <f t="shared" si="160"/>
        <v/>
      </c>
      <c r="MC29" s="291" t="str">
        <f t="shared" si="161"/>
        <v/>
      </c>
      <c r="MD29" s="291" t="str">
        <f t="shared" si="162"/>
        <v/>
      </c>
      <c r="ME29" s="291" t="str">
        <f t="shared" si="163"/>
        <v/>
      </c>
      <c r="MF29" s="291" t="str">
        <f t="shared" si="164"/>
        <v/>
      </c>
      <c r="MG29" s="74">
        <f t="shared" si="165"/>
        <v>1</v>
      </c>
      <c r="MH29" s="70"/>
      <c r="MI29" s="70"/>
      <c r="MJ29" s="70"/>
      <c r="MK29" s="70"/>
      <c r="ML29" s="70"/>
      <c r="MM29" s="70"/>
      <c r="MN29" s="70"/>
      <c r="MO29" s="70"/>
      <c r="MP29" s="70"/>
      <c r="MQ29" s="70"/>
      <c r="MR29" s="70"/>
      <c r="MS29" s="70"/>
      <c r="MT29" s="70"/>
      <c r="MU29" s="70"/>
    </row>
    <row r="30" spans="1:359" s="3" customFormat="1" ht="6" customHeight="1" x14ac:dyDescent="0.15">
      <c r="A30" s="60" t="s">
        <v>772</v>
      </c>
      <c r="B30" s="303">
        <f t="shared" si="192"/>
        <v>16</v>
      </c>
      <c r="C30" s="84" t="s">
        <v>45</v>
      </c>
      <c r="D30" s="302" t="s">
        <v>544</v>
      </c>
      <c r="E30" s="28"/>
      <c r="F30" s="258"/>
      <c r="G30" s="259" t="s">
        <v>29</v>
      </c>
      <c r="H30" s="260">
        <v>0</v>
      </c>
      <c r="I30" s="258" t="s">
        <v>30</v>
      </c>
      <c r="J30" s="259" t="s">
        <v>49</v>
      </c>
      <c r="K30" s="260">
        <v>0.37</v>
      </c>
      <c r="L30" s="258"/>
      <c r="M30" s="259" t="s">
        <v>101</v>
      </c>
      <c r="N30" s="260">
        <v>10</v>
      </c>
      <c r="O30" s="258"/>
      <c r="P30" s="259" t="s">
        <v>108</v>
      </c>
      <c r="Q30" s="260">
        <v>2</v>
      </c>
      <c r="R30" s="258"/>
      <c r="S30" s="259" t="s">
        <v>19</v>
      </c>
      <c r="T30" s="274">
        <v>1.0000000000000001E-5</v>
      </c>
      <c r="U30" s="258"/>
      <c r="V30" s="259" t="s">
        <v>139</v>
      </c>
      <c r="W30" s="260">
        <v>-1</v>
      </c>
      <c r="X30" s="258" t="s">
        <v>11</v>
      </c>
      <c r="Y30" s="259" t="s">
        <v>250</v>
      </c>
      <c r="Z30" s="260">
        <v>7.1880000000000002E-4</v>
      </c>
      <c r="AA30" s="258"/>
      <c r="AB30" s="259" t="s">
        <v>0</v>
      </c>
      <c r="AC30" s="260" t="s">
        <v>276</v>
      </c>
      <c r="AD30" s="258" t="s">
        <v>0</v>
      </c>
      <c r="AE30" s="259" t="s">
        <v>138</v>
      </c>
      <c r="AF30" s="260">
        <v>100</v>
      </c>
      <c r="AG30" s="258" t="s">
        <v>11</v>
      </c>
      <c r="AH30" s="259" t="s">
        <v>179</v>
      </c>
      <c r="AI30" s="260">
        <f>0.0005/100*86400</f>
        <v>0.43200000000000005</v>
      </c>
      <c r="AJ30" s="258"/>
      <c r="AK30" s="259" t="s">
        <v>190</v>
      </c>
      <c r="AL30" s="260" t="s">
        <v>180</v>
      </c>
      <c r="AM30" s="258"/>
      <c r="AN30" s="259" t="s">
        <v>30</v>
      </c>
      <c r="AO30" s="260">
        <v>0.3</v>
      </c>
      <c r="AP30" s="281"/>
      <c r="AQ30" s="353" t="s">
        <v>13</v>
      </c>
      <c r="AR30" s="348">
        <v>9.9999999999999995E-7</v>
      </c>
      <c r="AS30" s="281" t="s">
        <v>657</v>
      </c>
      <c r="AT30" s="353" t="s">
        <v>661</v>
      </c>
      <c r="AU30" s="348" t="s">
        <v>387</v>
      </c>
      <c r="AV30" s="258" t="s">
        <v>657</v>
      </c>
      <c r="AW30" s="259" t="s">
        <v>661</v>
      </c>
      <c r="AX30" s="260" t="s">
        <v>398</v>
      </c>
      <c r="AY30" s="258"/>
      <c r="AZ30" s="259" t="s">
        <v>115</v>
      </c>
      <c r="BA30" s="260">
        <v>0.2</v>
      </c>
      <c r="BB30" s="258"/>
      <c r="BC30" s="259" t="s">
        <v>807</v>
      </c>
      <c r="BD30" s="260">
        <v>0</v>
      </c>
      <c r="BE30" s="258"/>
      <c r="BF30" s="259" t="s">
        <v>27</v>
      </c>
      <c r="BG30" s="260">
        <v>7</v>
      </c>
      <c r="BH30" s="258"/>
      <c r="BI30" s="259" t="s">
        <v>27</v>
      </c>
      <c r="BJ30" s="260">
        <v>7</v>
      </c>
      <c r="BK30" s="258"/>
      <c r="BL30" s="259" t="s">
        <v>31</v>
      </c>
      <c r="BM30" s="260">
        <v>0.25</v>
      </c>
      <c r="BN30" s="258"/>
      <c r="BO30" s="259" t="s">
        <v>6</v>
      </c>
      <c r="BP30" s="260">
        <v>50</v>
      </c>
      <c r="BQ30" s="258" t="s">
        <v>403</v>
      </c>
      <c r="BR30" s="259" t="s">
        <v>433</v>
      </c>
      <c r="BS30" s="260">
        <v>15</v>
      </c>
      <c r="BT30" s="258"/>
      <c r="BU30" s="259" t="s">
        <v>436</v>
      </c>
      <c r="BV30" s="260">
        <v>65</v>
      </c>
      <c r="BW30" s="258"/>
      <c r="BX30" s="259" t="s">
        <v>471</v>
      </c>
      <c r="BY30" s="260">
        <v>100</v>
      </c>
      <c r="BZ30" s="258"/>
      <c r="CA30" s="259"/>
      <c r="CB30" s="274"/>
      <c r="CC30" s="258"/>
      <c r="CD30" s="259"/>
      <c r="CE30" s="260"/>
      <c r="CF30" s="410"/>
      <c r="CG30" s="411"/>
      <c r="CH30" s="412"/>
      <c r="CI30" s="410"/>
      <c r="CJ30" s="411" t="s">
        <v>356</v>
      </c>
      <c r="CK30" s="412">
        <v>1</v>
      </c>
      <c r="CL30" s="258"/>
      <c r="CM30" s="259" t="s">
        <v>115</v>
      </c>
      <c r="CN30" s="274">
        <v>0.15</v>
      </c>
      <c r="CO30" s="258"/>
      <c r="CP30" s="259" t="s">
        <v>356</v>
      </c>
      <c r="CQ30" s="260">
        <v>1</v>
      </c>
      <c r="CR30" s="373" t="s">
        <v>2</v>
      </c>
      <c r="CS30" s="228"/>
      <c r="CT30" s="229">
        <f>IF(ISNUMBER(HA30),IF(ISNUMBER(MATCH(HE30,$CS$15:$CS$313,0)),0,MAX(CT$14:CT29)+1),"")</f>
        <v>10</v>
      </c>
      <c r="CU30" s="7">
        <f t="shared" si="36"/>
        <v>11</v>
      </c>
      <c r="CV30" s="7">
        <f t="shared" si="37"/>
        <v>8</v>
      </c>
      <c r="CW30" s="7" t="str">
        <f t="shared" si="38"/>
        <v/>
      </c>
      <c r="CX30" s="7" t="str">
        <f t="shared" si="39"/>
        <v/>
      </c>
      <c r="CY30" s="7" t="str">
        <f t="shared" si="40"/>
        <v/>
      </c>
      <c r="CZ30" s="7" t="str">
        <f t="shared" si="41"/>
        <v/>
      </c>
      <c r="DA30" s="7" t="str">
        <f t="shared" si="42"/>
        <v/>
      </c>
      <c r="DB30" s="7" t="str">
        <f t="shared" si="43"/>
        <v/>
      </c>
      <c r="DC30" s="7" t="str">
        <f t="shared" si="44"/>
        <v/>
      </c>
      <c r="DD30" s="7" t="str">
        <f t="shared" si="45"/>
        <v/>
      </c>
      <c r="DE30" s="7" t="str">
        <f t="shared" si="46"/>
        <v/>
      </c>
      <c r="DF30" s="7" t="str">
        <f t="shared" si="47"/>
        <v/>
      </c>
      <c r="DG30" s="7" t="str">
        <f t="shared" si="48"/>
        <v/>
      </c>
      <c r="DH30" s="7" t="str">
        <f t="shared" si="49"/>
        <v/>
      </c>
      <c r="DI30" s="7" t="str">
        <f t="shared" si="50"/>
        <v/>
      </c>
      <c r="DJ30" s="7" t="str">
        <f t="shared" si="51"/>
        <v/>
      </c>
      <c r="DK30" s="7" t="str">
        <f t="shared" si="52"/>
        <v/>
      </c>
      <c r="DL30" s="7" t="str">
        <f t="shared" si="53"/>
        <v/>
      </c>
      <c r="DM30" s="7" t="str">
        <f t="shared" si="54"/>
        <v/>
      </c>
      <c r="DN30" s="7" t="str">
        <f t="shared" si="55"/>
        <v/>
      </c>
      <c r="DO30" s="7" t="str">
        <f t="shared" si="56"/>
        <v/>
      </c>
      <c r="DP30" s="7" t="str">
        <f t="shared" si="57"/>
        <v/>
      </c>
      <c r="DQ30" s="7" t="str">
        <f t="shared" si="58"/>
        <v/>
      </c>
      <c r="DR30" s="7" t="str">
        <f t="shared" si="59"/>
        <v/>
      </c>
      <c r="DS30" s="7" t="str">
        <f t="shared" si="60"/>
        <v/>
      </c>
      <c r="DT30" s="7" t="str">
        <f t="shared" si="61"/>
        <v/>
      </c>
      <c r="DU30" s="7" t="str">
        <f t="shared" si="166"/>
        <v/>
      </c>
      <c r="DV30" s="7" t="str">
        <f t="shared" si="167"/>
        <v/>
      </c>
      <c r="DW30" s="7" t="str">
        <f t="shared" si="168"/>
        <v/>
      </c>
      <c r="DX30" s="7" t="str">
        <f t="shared" si="169"/>
        <v/>
      </c>
      <c r="DY30" s="7"/>
      <c r="DZ30" s="7"/>
      <c r="EA30" s="7"/>
      <c r="EB30" s="7"/>
      <c r="EC30" s="64" t="s">
        <v>2</v>
      </c>
      <c r="ED30" s="306" t="str">
        <f t="shared" si="62"/>
        <v>period2</v>
      </c>
      <c r="EE30" s="306" t="str">
        <f t="shared" si="63"/>
        <v>period2</v>
      </c>
      <c r="EF30" s="306" t="str">
        <f t="shared" si="64"/>
        <v>-</v>
      </c>
      <c r="EG30" s="306" t="str">
        <f t="shared" si="65"/>
        <v>-</v>
      </c>
      <c r="EH30" s="306" t="str">
        <f t="shared" si="66"/>
        <v>-</v>
      </c>
      <c r="EI30" s="306" t="str">
        <f t="shared" si="67"/>
        <v>-</v>
      </c>
      <c r="EJ30" s="306" t="str">
        <f t="shared" si="68"/>
        <v>-</v>
      </c>
      <c r="EK30" s="306" t="str">
        <f t="shared" si="69"/>
        <v>-</v>
      </c>
      <c r="EL30" s="306" t="str">
        <f t="shared" si="70"/>
        <v>-</v>
      </c>
      <c r="EM30" s="306" t="str">
        <f t="shared" si="71"/>
        <v>-</v>
      </c>
      <c r="EN30" s="306" t="str">
        <f t="shared" si="72"/>
        <v>-</v>
      </c>
      <c r="EO30" s="306" t="str">
        <f t="shared" si="73"/>
        <v>-</v>
      </c>
      <c r="EP30" s="306" t="str">
        <f t="shared" si="74"/>
        <v>-</v>
      </c>
      <c r="EQ30" s="306" t="str">
        <f t="shared" si="75"/>
        <v>-</v>
      </c>
      <c r="ER30" s="306" t="str">
        <f t="shared" si="76"/>
        <v>-</v>
      </c>
      <c r="ES30" s="306" t="str">
        <f t="shared" si="77"/>
        <v>-</v>
      </c>
      <c r="ET30" s="306" t="str">
        <f t="shared" si="78"/>
        <v>-</v>
      </c>
      <c r="EU30" s="306" t="str">
        <f t="shared" si="79"/>
        <v>-</v>
      </c>
      <c r="EV30" s="306" t="str">
        <f t="shared" si="80"/>
        <v>-</v>
      </c>
      <c r="EW30" s="306" t="str">
        <f t="shared" si="81"/>
        <v>-</v>
      </c>
      <c r="EX30" s="306" t="str">
        <f t="shared" si="82"/>
        <v>-</v>
      </c>
      <c r="EY30" s="306" t="str">
        <f t="shared" si="83"/>
        <v>-</v>
      </c>
      <c r="EZ30" s="306" t="str">
        <f t="shared" si="84"/>
        <v>-</v>
      </c>
      <c r="FA30" s="306" t="str">
        <f t="shared" si="85"/>
        <v>-</v>
      </c>
      <c r="FB30" s="306" t="str">
        <f t="shared" si="86"/>
        <v>-</v>
      </c>
      <c r="FC30" s="306" t="str">
        <f t="shared" si="87"/>
        <v>-</v>
      </c>
      <c r="FD30" s="306" t="str">
        <f t="shared" si="170"/>
        <v>-</v>
      </c>
      <c r="FE30" s="306" t="str">
        <f t="shared" si="171"/>
        <v>-</v>
      </c>
      <c r="FF30" s="306" t="str">
        <f t="shared" si="172"/>
        <v>-</v>
      </c>
      <c r="FG30" s="306" t="str">
        <f t="shared" si="173"/>
        <v>-</v>
      </c>
      <c r="FH30" s="306"/>
      <c r="FI30" s="306"/>
      <c r="FJ30" s="306"/>
      <c r="FK30" s="306"/>
      <c r="FL30" s="306"/>
      <c r="FM30" s="422" t="s">
        <v>2</v>
      </c>
      <c r="FN30" s="65">
        <f t="shared" si="88"/>
        <v>3</v>
      </c>
      <c r="FO30" s="65">
        <f t="shared" si="89"/>
        <v>1340</v>
      </c>
      <c r="FP30" s="65" t="str">
        <f t="shared" si="90"/>
        <v>-</v>
      </c>
      <c r="FQ30" s="65" t="str">
        <f t="shared" si="91"/>
        <v>-</v>
      </c>
      <c r="FR30" s="65" t="str">
        <f t="shared" si="92"/>
        <v>-</v>
      </c>
      <c r="FS30" s="65" t="str">
        <f t="shared" si="93"/>
        <v>-</v>
      </c>
      <c r="FT30" s="65" t="str">
        <f t="shared" si="94"/>
        <v>-</v>
      </c>
      <c r="FU30" s="65" t="str">
        <f t="shared" si="95"/>
        <v>-</v>
      </c>
      <c r="FV30" s="65" t="str">
        <f t="shared" si="96"/>
        <v>-</v>
      </c>
      <c r="FW30" s="65" t="str">
        <f t="shared" si="97"/>
        <v>-</v>
      </c>
      <c r="FX30" s="65" t="str">
        <f t="shared" si="98"/>
        <v>-</v>
      </c>
      <c r="FY30" s="65" t="str">
        <f t="shared" si="99"/>
        <v>-</v>
      </c>
      <c r="FZ30" s="65" t="str">
        <f t="shared" si="100"/>
        <v>-</v>
      </c>
      <c r="GA30" s="65" t="str">
        <f t="shared" si="101"/>
        <v>-</v>
      </c>
      <c r="GB30" s="65" t="str">
        <f t="shared" si="102"/>
        <v>-</v>
      </c>
      <c r="GC30" s="65" t="str">
        <f t="shared" si="103"/>
        <v>-</v>
      </c>
      <c r="GD30" s="65" t="str">
        <f t="shared" si="104"/>
        <v>-</v>
      </c>
      <c r="GE30" s="65" t="str">
        <f t="shared" si="105"/>
        <v>-</v>
      </c>
      <c r="GF30" s="65" t="str">
        <f t="shared" si="106"/>
        <v>-</v>
      </c>
      <c r="GG30" s="65" t="str">
        <f t="shared" si="107"/>
        <v>-</v>
      </c>
      <c r="GH30" s="65" t="str">
        <f t="shared" si="108"/>
        <v>-</v>
      </c>
      <c r="GI30" s="65" t="str">
        <f t="shared" si="109"/>
        <v>-</v>
      </c>
      <c r="GJ30" s="65" t="str">
        <f t="shared" si="110"/>
        <v>-</v>
      </c>
      <c r="GK30" s="65" t="str">
        <f t="shared" si="111"/>
        <v>-</v>
      </c>
      <c r="GL30" s="65" t="str">
        <f t="shared" si="112"/>
        <v>-</v>
      </c>
      <c r="GM30" s="65" t="str">
        <f t="shared" si="113"/>
        <v>-</v>
      </c>
      <c r="GN30" s="65" t="str">
        <f t="shared" si="174"/>
        <v>-</v>
      </c>
      <c r="GO30" s="65" t="str">
        <f t="shared" si="175"/>
        <v>-</v>
      </c>
      <c r="GP30" s="65" t="str">
        <f t="shared" si="176"/>
        <v>-</v>
      </c>
      <c r="GQ30" s="65" t="str">
        <f t="shared" si="177"/>
        <v>-</v>
      </c>
      <c r="GR30" s="65"/>
      <c r="GS30" s="65"/>
      <c r="GT30" s="65"/>
      <c r="GU30" s="96" t="s">
        <v>2</v>
      </c>
      <c r="GV30" s="28"/>
      <c r="GW30" s="7">
        <f>IF(ISNUMBER(INDEX($CU$15:$EC$314,$B30,HG$5)),MAX(GW$14:GW29)+1,0)</f>
        <v>0</v>
      </c>
      <c r="GX30" s="7">
        <f t="shared" si="114"/>
        <v>16</v>
      </c>
      <c r="GY30" s="7">
        <f t="shared" si="115"/>
        <v>80</v>
      </c>
      <c r="GZ30" s="289">
        <f t="shared" si="116"/>
        <v>0</v>
      </c>
      <c r="HA30" s="289">
        <f t="shared" si="117"/>
        <v>16</v>
      </c>
      <c r="HB30" s="289">
        <f t="shared" si="118"/>
        <v>0.25</v>
      </c>
      <c r="HC30" s="84" t="str">
        <f t="shared" si="119"/>
        <v>sto</v>
      </c>
      <c r="HD30" s="335">
        <f t="shared" si="120"/>
        <v>0.25</v>
      </c>
      <c r="HE30" s="313" t="str">
        <f t="shared" si="121"/>
        <v>sy11</v>
      </c>
      <c r="HF30" s="28" t="str">
        <f t="shared" si="122"/>
        <v/>
      </c>
      <c r="HG30" s="277" t="str">
        <f t="shared" si="178"/>
        <v/>
      </c>
      <c r="HH30" s="363" t="str">
        <f t="shared" si="123"/>
        <v/>
      </c>
      <c r="HI30" s="80"/>
      <c r="HJ30" s="277" t="str">
        <f t="shared" si="179"/>
        <v/>
      </c>
      <c r="HK30" s="363" t="str">
        <f t="shared" si="124"/>
        <v/>
      </c>
      <c r="HL30" s="80"/>
      <c r="HM30" s="277" t="str">
        <f t="shared" si="180"/>
        <v/>
      </c>
      <c r="HN30" s="363" t="str">
        <f t="shared" si="125"/>
        <v/>
      </c>
      <c r="HO30" s="80"/>
      <c r="HP30" s="277" t="str">
        <f t="shared" si="181"/>
        <v>lambda1</v>
      </c>
      <c r="HQ30" s="359" t="str">
        <f t="shared" si="126"/>
        <v>l1</v>
      </c>
      <c r="HR30" s="80"/>
      <c r="HS30" s="277" t="str">
        <f t="shared" si="182"/>
        <v/>
      </c>
      <c r="HT30" s="284" t="str">
        <f t="shared" si="127"/>
        <v/>
      </c>
      <c r="HU30" s="28"/>
      <c r="HV30" s="336" t="str">
        <f t="shared" si="128"/>
        <v/>
      </c>
      <c r="HW30" s="338" t="str">
        <f t="shared" si="129"/>
        <v/>
      </c>
      <c r="HX30" s="337" t="str">
        <f t="shared" si="130"/>
        <v/>
      </c>
      <c r="HY30" s="277" t="str">
        <f t="shared" si="183"/>
        <v/>
      </c>
      <c r="HZ30" s="277" t="str">
        <f t="shared" si="193"/>
        <v/>
      </c>
      <c r="IA30" s="277" t="str">
        <f t="shared" si="184"/>
        <v/>
      </c>
      <c r="IB30" s="277" t="str">
        <f t="shared" si="185"/>
        <v>sfr_06</v>
      </c>
      <c r="IC30" s="277" t="str">
        <f t="shared" si="131"/>
        <v/>
      </c>
      <c r="ID30" s="28"/>
      <c r="IE30" s="285" t="s">
        <v>830</v>
      </c>
      <c r="IF30" s="285" t="s">
        <v>421</v>
      </c>
      <c r="IG30" s="285" t="s">
        <v>405</v>
      </c>
      <c r="IH30" s="285" t="s">
        <v>441</v>
      </c>
      <c r="II30" s="285" t="s">
        <v>457</v>
      </c>
      <c r="IJ30" s="367"/>
      <c r="IK30" s="367"/>
      <c r="IL30" s="367"/>
      <c r="IM30" s="367"/>
      <c r="IN30" s="367"/>
      <c r="IO30" s="292"/>
      <c r="IP30" s="292"/>
      <c r="IQ30" s="74"/>
      <c r="IR30" s="291">
        <f>IF(IE30&lt;&gt;"",MAX(IR$14:IR29)+1,0)</f>
        <v>16</v>
      </c>
      <c r="IS30" s="291">
        <f>IF(IF30&lt;&gt;"",MAX(IS$14:IS29)+1,0)</f>
        <v>15</v>
      </c>
      <c r="IT30" s="291">
        <f>IF(IG30&lt;&gt;"",MAX(IT$14:IT29)+1,0)</f>
        <v>16</v>
      </c>
      <c r="IU30" s="291">
        <f>IF(IH30&lt;&gt;"",MAX(IU$14:IU29)+1,0)</f>
        <v>15</v>
      </c>
      <c r="IV30" s="291">
        <f>IF(II30&lt;&gt;"",MAX(IV$14:IV29)+1,0)</f>
        <v>14</v>
      </c>
      <c r="IW30" s="291">
        <f>IF(IJ30&lt;&gt;"",MAX(IW$14:IW29)+1,0)</f>
        <v>0</v>
      </c>
      <c r="IX30" s="291">
        <f>IF(IK30&lt;&gt;"",MAX(IX$14:IX29)+1,0)</f>
        <v>0</v>
      </c>
      <c r="IY30" s="291">
        <f>IF(IL30&lt;&gt;"",MAX(IY$14:IY29)+1,0)</f>
        <v>0</v>
      </c>
      <c r="IZ30" s="291">
        <f>IF(IM30&lt;&gt;"",MAX(IZ$14:IZ29)+1,0)</f>
        <v>0</v>
      </c>
      <c r="JA30" s="291">
        <f>IF(IN30&lt;&gt;"",MAX(JA$14:JA29)+1,0)</f>
        <v>0</v>
      </c>
      <c r="JB30" s="291">
        <f>IF(IO30&lt;&gt;"",MAX(JB$14:JB29)+1,0)</f>
        <v>0</v>
      </c>
      <c r="JC30" s="291">
        <f>IF(IP30&lt;&gt;"",MAX(JC$14:JC29)+1,0)</f>
        <v>0</v>
      </c>
      <c r="JD30" s="74">
        <f t="shared" si="186"/>
        <v>1</v>
      </c>
      <c r="JE30" s="74">
        <f t="shared" si="187"/>
        <v>0</v>
      </c>
      <c r="JF30" s="74">
        <f t="shared" si="188"/>
        <v>16</v>
      </c>
      <c r="JG30" s="74" t="str">
        <f t="shared" si="189"/>
        <v>yoff</v>
      </c>
      <c r="JH30" s="390">
        <f t="shared" si="190"/>
        <v>111</v>
      </c>
      <c r="JI30" s="389">
        <f>IF(ISNUMBER(MATCH(HE30,$JG$15:$JG$313,0)),0,MAX(JI$14:JI29)+1)</f>
        <v>0</v>
      </c>
      <c r="JJ30" s="389" t="str">
        <f t="shared" si="191"/>
        <v/>
      </c>
      <c r="JK30" s="378">
        <f t="shared" si="132"/>
        <v>16</v>
      </c>
      <c r="JL30" s="78"/>
      <c r="JM30" s="281" t="str">
        <f t="shared" si="133"/>
        <v>04_Tidal</v>
      </c>
      <c r="JN30" s="393" t="s">
        <v>699</v>
      </c>
      <c r="JO30" s="28"/>
      <c r="JP30" s="228"/>
      <c r="JQ30" s="228"/>
      <c r="JR30" s="228"/>
      <c r="JS30" s="19"/>
      <c r="JT30" s="171"/>
      <c r="JU30" s="171"/>
      <c r="JV30" s="171"/>
      <c r="JW30" s="171"/>
      <c r="JX30" s="171"/>
      <c r="JY30" s="171"/>
      <c r="JZ30" s="171"/>
      <c r="KA30" s="171"/>
      <c r="KB30" s="171"/>
      <c r="KC30" s="171"/>
      <c r="KD30" s="171"/>
      <c r="KE30" s="98"/>
      <c r="KF30" s="188">
        <v>0.18935748000000005</v>
      </c>
      <c r="KG30" s="127">
        <v>840.8</v>
      </c>
      <c r="KH30" s="128">
        <v>837.23613382362782</v>
      </c>
      <c r="KI30" s="118">
        <v>2.9999902248382999</v>
      </c>
      <c r="KJ30" s="131">
        <v>840.1558</v>
      </c>
      <c r="KK30" s="147">
        <v>25</v>
      </c>
      <c r="KL30" s="178">
        <v>0.18936</v>
      </c>
      <c r="KM30" s="139">
        <v>836.2</v>
      </c>
      <c r="KN30" s="184"/>
      <c r="KO30" s="143"/>
      <c r="KP30" s="123"/>
      <c r="KQ30" s="123"/>
      <c r="KR30" s="151"/>
      <c r="KS30" s="144">
        <f t="shared" si="194"/>
        <v>0.18936</v>
      </c>
      <c r="KT30" s="125"/>
      <c r="KU30" s="144">
        <v>0.18935748000000005</v>
      </c>
      <c r="KV30" s="159">
        <f t="shared" si="4"/>
        <v>0.18936</v>
      </c>
      <c r="KW30" s="159">
        <f t="shared" si="5"/>
        <v>4.5446400000000002</v>
      </c>
      <c r="KX30" s="159">
        <f t="shared" si="6"/>
        <v>272.67840000000001</v>
      </c>
      <c r="KY30" s="159">
        <f t="shared" si="11"/>
        <v>272.67840000000001</v>
      </c>
      <c r="KZ30" s="98"/>
      <c r="LA30" s="28"/>
      <c r="LB30" s="291" t="str">
        <f t="shared" si="134"/>
        <v/>
      </c>
      <c r="LC30" s="291" t="str">
        <f t="shared" si="135"/>
        <v/>
      </c>
      <c r="LD30" s="291" t="str">
        <f t="shared" si="136"/>
        <v/>
      </c>
      <c r="LE30" s="291" t="str">
        <f t="shared" si="137"/>
        <v/>
      </c>
      <c r="LF30" s="291" t="str">
        <f t="shared" si="138"/>
        <v/>
      </c>
      <c r="LG30" s="291" t="str">
        <f t="shared" si="139"/>
        <v/>
      </c>
      <c r="LH30" s="291" t="str">
        <f t="shared" si="140"/>
        <v/>
      </c>
      <c r="LI30" s="291" t="str">
        <f t="shared" si="141"/>
        <v/>
      </c>
      <c r="LJ30" s="291" t="str">
        <f t="shared" si="142"/>
        <v/>
      </c>
      <c r="LK30" s="291" t="str">
        <f t="shared" si="143"/>
        <v/>
      </c>
      <c r="LL30" s="291" t="str">
        <f t="shared" si="144"/>
        <v/>
      </c>
      <c r="LM30" s="291" t="str">
        <f t="shared" si="145"/>
        <v/>
      </c>
      <c r="LN30" s="291" t="str">
        <f t="shared" si="146"/>
        <v/>
      </c>
      <c r="LO30" s="291" t="str">
        <f t="shared" si="147"/>
        <v/>
      </c>
      <c r="LP30" s="291" t="str">
        <f t="shared" si="148"/>
        <v/>
      </c>
      <c r="LQ30" s="291" t="str">
        <f t="shared" si="149"/>
        <v/>
      </c>
      <c r="LR30" s="291" t="str">
        <f t="shared" si="150"/>
        <v/>
      </c>
      <c r="LS30" s="291" t="str">
        <f t="shared" si="151"/>
        <v>yoff</v>
      </c>
      <c r="LT30" s="291" t="str">
        <f t="shared" si="152"/>
        <v/>
      </c>
      <c r="LU30" s="291" t="str">
        <f t="shared" si="153"/>
        <v/>
      </c>
      <c r="LV30" s="291" t="str">
        <f t="shared" si="154"/>
        <v/>
      </c>
      <c r="LW30" s="291" t="str">
        <f t="shared" si="155"/>
        <v/>
      </c>
      <c r="LX30" s="291" t="str">
        <f t="shared" si="156"/>
        <v/>
      </c>
      <c r="LY30" s="291" t="str">
        <f t="shared" si="157"/>
        <v/>
      </c>
      <c r="LZ30" s="291" t="str">
        <f t="shared" si="158"/>
        <v/>
      </c>
      <c r="MA30" s="291" t="str">
        <f t="shared" si="159"/>
        <v/>
      </c>
      <c r="MB30" s="291" t="str">
        <f t="shared" si="160"/>
        <v/>
      </c>
      <c r="MC30" s="291" t="str">
        <f t="shared" si="161"/>
        <v/>
      </c>
      <c r="MD30" s="291" t="str">
        <f t="shared" si="162"/>
        <v/>
      </c>
      <c r="ME30" s="291" t="str">
        <f t="shared" si="163"/>
        <v/>
      </c>
      <c r="MF30" s="291" t="str">
        <f t="shared" si="164"/>
        <v/>
      </c>
      <c r="MG30" s="74">
        <f t="shared" si="165"/>
        <v>1</v>
      </c>
      <c r="MH30" s="28"/>
      <c r="MI30" s="28"/>
      <c r="MJ30" s="28"/>
      <c r="MK30" s="28"/>
      <c r="ML30" s="28"/>
      <c r="MM30" s="28"/>
      <c r="MN30" s="28"/>
      <c r="MO30" s="28"/>
      <c r="MP30" s="28"/>
      <c r="MQ30" s="28"/>
      <c r="MR30" s="28"/>
      <c r="MS30" s="28"/>
      <c r="MT30" s="28"/>
      <c r="MU30" s="28"/>
    </row>
    <row r="31" spans="1:359" s="3" customFormat="1" ht="6" customHeight="1" x14ac:dyDescent="0.15">
      <c r="A31" s="60" t="s">
        <v>786</v>
      </c>
      <c r="B31" s="303">
        <f t="shared" si="192"/>
        <v>17</v>
      </c>
      <c r="C31" s="84" t="s">
        <v>46</v>
      </c>
      <c r="D31" s="302" t="s">
        <v>781</v>
      </c>
      <c r="E31" s="70"/>
      <c r="F31" s="258"/>
      <c r="G31" s="259" t="s">
        <v>6</v>
      </c>
      <c r="H31" s="260">
        <v>-1</v>
      </c>
      <c r="I31" s="258"/>
      <c r="J31" s="259" t="s">
        <v>50</v>
      </c>
      <c r="K31" s="260">
        <v>1.587</v>
      </c>
      <c r="L31" s="258"/>
      <c r="M31" s="259" t="s">
        <v>10</v>
      </c>
      <c r="N31" s="260">
        <v>0.3</v>
      </c>
      <c r="O31" s="258"/>
      <c r="P31" s="259" t="s">
        <v>10</v>
      </c>
      <c r="Q31" s="260">
        <v>0.1</v>
      </c>
      <c r="R31" s="258"/>
      <c r="S31" s="259" t="s">
        <v>17</v>
      </c>
      <c r="T31" s="260">
        <v>1</v>
      </c>
      <c r="U31" s="258"/>
      <c r="V31" s="259" t="s">
        <v>108</v>
      </c>
      <c r="W31" s="260">
        <v>0.1</v>
      </c>
      <c r="X31" s="258"/>
      <c r="Y31" s="259" t="s">
        <v>30</v>
      </c>
      <c r="Z31" s="260">
        <v>0.3</v>
      </c>
      <c r="AA31" s="258"/>
      <c r="AB31" s="259" t="s">
        <v>1</v>
      </c>
      <c r="AC31" s="274">
        <v>2</v>
      </c>
      <c r="AD31" s="258"/>
      <c r="AE31" s="259" t="s">
        <v>155</v>
      </c>
      <c r="AF31" s="260">
        <v>100</v>
      </c>
      <c r="AG31" s="258" t="s">
        <v>63</v>
      </c>
      <c r="AH31" s="259" t="s">
        <v>180</v>
      </c>
      <c r="AI31" s="260">
        <f>0.01/100*86400</f>
        <v>8.64</v>
      </c>
      <c r="AJ31" s="258"/>
      <c r="AK31" s="259" t="s">
        <v>92</v>
      </c>
      <c r="AL31" s="274">
        <v>1</v>
      </c>
      <c r="AM31" s="258"/>
      <c r="AN31" s="259" t="s">
        <v>108</v>
      </c>
      <c r="AO31" s="260">
        <v>10</v>
      </c>
      <c r="AP31" s="281"/>
      <c r="AQ31" s="353" t="s">
        <v>57</v>
      </c>
      <c r="AR31" s="348" t="s">
        <v>173</v>
      </c>
      <c r="AS31" s="281"/>
      <c r="AT31" s="353" t="s">
        <v>57</v>
      </c>
      <c r="AU31" s="348" t="s">
        <v>173</v>
      </c>
      <c r="AV31" s="258"/>
      <c r="AW31" s="259"/>
      <c r="AX31" s="260"/>
      <c r="AY31" s="258"/>
      <c r="AZ31" s="259" t="s">
        <v>15</v>
      </c>
      <c r="BA31" s="260">
        <v>50</v>
      </c>
      <c r="BB31" s="258"/>
      <c r="BC31" s="259" t="s">
        <v>808</v>
      </c>
      <c r="BD31" s="260" t="s">
        <v>809</v>
      </c>
      <c r="BE31" s="258"/>
      <c r="BF31" s="259" t="s">
        <v>4</v>
      </c>
      <c r="BG31" s="260">
        <v>33</v>
      </c>
      <c r="BH31" s="258"/>
      <c r="BI31" s="259" t="s">
        <v>4</v>
      </c>
      <c r="BJ31" s="260">
        <v>100</v>
      </c>
      <c r="BK31" s="258" t="s">
        <v>459</v>
      </c>
      <c r="BL31" s="259" t="s">
        <v>116</v>
      </c>
      <c r="BM31" s="260">
        <v>2.0000000000000001E-4</v>
      </c>
      <c r="BN31" s="258" t="s">
        <v>386</v>
      </c>
      <c r="BO31" s="259" t="s">
        <v>890</v>
      </c>
      <c r="BP31" s="260"/>
      <c r="BQ31" s="258"/>
      <c r="BR31" s="259" t="s">
        <v>15</v>
      </c>
      <c r="BS31" s="260">
        <v>100</v>
      </c>
      <c r="BT31" s="258"/>
      <c r="BU31" s="259" t="s">
        <v>437</v>
      </c>
      <c r="BV31" s="260">
        <v>1E-3</v>
      </c>
      <c r="BW31" s="258"/>
      <c r="BX31" s="259" t="s">
        <v>16</v>
      </c>
      <c r="BY31" s="260">
        <v>50</v>
      </c>
      <c r="BZ31" s="258"/>
      <c r="CA31" s="259"/>
      <c r="CB31" s="274"/>
      <c r="CC31" s="258"/>
      <c r="CD31" s="259"/>
      <c r="CE31" s="274"/>
      <c r="CF31" s="410"/>
      <c r="CG31" s="411"/>
      <c r="CH31" s="414"/>
      <c r="CI31" s="410"/>
      <c r="CJ31" s="411" t="s">
        <v>357</v>
      </c>
      <c r="CK31" s="414" t="s">
        <v>365</v>
      </c>
      <c r="CL31" s="258"/>
      <c r="CM31" s="259" t="s">
        <v>646</v>
      </c>
      <c r="CN31" s="274" t="s">
        <v>2</v>
      </c>
      <c r="CO31" s="258"/>
      <c r="CP31" s="259" t="s">
        <v>357</v>
      </c>
      <c r="CQ31" s="274" t="s">
        <v>365</v>
      </c>
      <c r="CR31" s="373" t="s">
        <v>2</v>
      </c>
      <c r="CS31" s="228"/>
      <c r="CT31" s="229">
        <f>IF(ISNUMBER(HA31),IF(ISNUMBER(MATCH(HE31,$CS$15:$CS$313,0)),0,MAX(CT$14:CT30)+1),"")</f>
        <v>11</v>
      </c>
      <c r="CU31" s="7">
        <f t="shared" si="36"/>
        <v>12</v>
      </c>
      <c r="CV31" s="7">
        <f t="shared" si="37"/>
        <v>9</v>
      </c>
      <c r="CW31" s="7">
        <f t="shared" si="38"/>
        <v>63</v>
      </c>
      <c r="CX31" s="7" t="str">
        <f t="shared" si="39"/>
        <v/>
      </c>
      <c r="CY31" s="7" t="str">
        <f t="shared" si="40"/>
        <v/>
      </c>
      <c r="CZ31" s="7" t="str">
        <f t="shared" si="41"/>
        <v/>
      </c>
      <c r="DA31" s="7" t="str">
        <f t="shared" si="42"/>
        <v/>
      </c>
      <c r="DB31" s="7" t="str">
        <f t="shared" si="43"/>
        <v/>
      </c>
      <c r="DC31" s="7" t="str">
        <f t="shared" si="44"/>
        <v/>
      </c>
      <c r="DD31" s="7" t="str">
        <f t="shared" si="45"/>
        <v/>
      </c>
      <c r="DE31" s="7" t="str">
        <f t="shared" si="46"/>
        <v/>
      </c>
      <c r="DF31" s="7" t="str">
        <f t="shared" si="47"/>
        <v/>
      </c>
      <c r="DG31" s="7" t="str">
        <f t="shared" si="48"/>
        <v/>
      </c>
      <c r="DH31" s="7" t="str">
        <f t="shared" si="49"/>
        <v/>
      </c>
      <c r="DI31" s="7" t="str">
        <f t="shared" si="50"/>
        <v/>
      </c>
      <c r="DJ31" s="7" t="str">
        <f t="shared" si="51"/>
        <v/>
      </c>
      <c r="DK31" s="7" t="str">
        <f t="shared" si="52"/>
        <v/>
      </c>
      <c r="DL31" s="7" t="str">
        <f t="shared" si="53"/>
        <v/>
      </c>
      <c r="DM31" s="7" t="str">
        <f t="shared" si="54"/>
        <v/>
      </c>
      <c r="DN31" s="7" t="str">
        <f t="shared" si="55"/>
        <v/>
      </c>
      <c r="DO31" s="7" t="str">
        <f t="shared" si="56"/>
        <v/>
      </c>
      <c r="DP31" s="7" t="str">
        <f t="shared" si="57"/>
        <v/>
      </c>
      <c r="DQ31" s="7">
        <f t="shared" si="58"/>
        <v>27</v>
      </c>
      <c r="DR31" s="7" t="str">
        <f t="shared" si="59"/>
        <v/>
      </c>
      <c r="DS31" s="7" t="str">
        <f t="shared" si="60"/>
        <v/>
      </c>
      <c r="DT31" s="7" t="str">
        <f t="shared" si="61"/>
        <v/>
      </c>
      <c r="DU31" s="7" t="str">
        <f t="shared" si="166"/>
        <v/>
      </c>
      <c r="DV31" s="7" t="str">
        <f t="shared" si="167"/>
        <v/>
      </c>
      <c r="DW31" s="7" t="str">
        <f t="shared" si="168"/>
        <v/>
      </c>
      <c r="DX31" s="7" t="str">
        <f t="shared" si="169"/>
        <v/>
      </c>
      <c r="DY31" s="7"/>
      <c r="DZ31" s="7"/>
      <c r="EA31" s="7"/>
      <c r="EB31" s="7"/>
      <c r="EC31" s="64" t="s">
        <v>2</v>
      </c>
      <c r="ED31" s="306" t="str">
        <f t="shared" si="62"/>
        <v>delta_time</v>
      </c>
      <c r="EE31" s="306" t="str">
        <f t="shared" si="63"/>
        <v>delta_time</v>
      </c>
      <c r="EF31" s="306" t="str">
        <f t="shared" si="64"/>
        <v>delta_time</v>
      </c>
      <c r="EG31" s="306" t="str">
        <f t="shared" si="65"/>
        <v>-</v>
      </c>
      <c r="EH31" s="306" t="str">
        <f t="shared" si="66"/>
        <v>-</v>
      </c>
      <c r="EI31" s="306" t="str">
        <f t="shared" si="67"/>
        <v>-</v>
      </c>
      <c r="EJ31" s="306" t="str">
        <f t="shared" si="68"/>
        <v>-</v>
      </c>
      <c r="EK31" s="306" t="str">
        <f t="shared" si="69"/>
        <v>-</v>
      </c>
      <c r="EL31" s="306" t="str">
        <f t="shared" si="70"/>
        <v>-</v>
      </c>
      <c r="EM31" s="306" t="str">
        <f t="shared" si="71"/>
        <v>-</v>
      </c>
      <c r="EN31" s="306" t="str">
        <f t="shared" si="72"/>
        <v>-</v>
      </c>
      <c r="EO31" s="306" t="str">
        <f t="shared" si="73"/>
        <v>-</v>
      </c>
      <c r="EP31" s="306" t="str">
        <f t="shared" si="74"/>
        <v>-</v>
      </c>
      <c r="EQ31" s="306" t="str">
        <f t="shared" si="75"/>
        <v>-</v>
      </c>
      <c r="ER31" s="306" t="str">
        <f t="shared" si="76"/>
        <v>-</v>
      </c>
      <c r="ES31" s="306" t="str">
        <f t="shared" si="77"/>
        <v>-</v>
      </c>
      <c r="ET31" s="306" t="str">
        <f t="shared" si="78"/>
        <v>-</v>
      </c>
      <c r="EU31" s="306" t="str">
        <f t="shared" si="79"/>
        <v>-</v>
      </c>
      <c r="EV31" s="306" t="str">
        <f t="shared" si="80"/>
        <v>-</v>
      </c>
      <c r="EW31" s="306" t="str">
        <f t="shared" si="81"/>
        <v>-</v>
      </c>
      <c r="EX31" s="306" t="str">
        <f t="shared" si="82"/>
        <v>-</v>
      </c>
      <c r="EY31" s="306" t="str">
        <f t="shared" si="83"/>
        <v>-</v>
      </c>
      <c r="EZ31" s="306" t="str">
        <f t="shared" si="84"/>
        <v>delta_time</v>
      </c>
      <c r="FA31" s="306" t="str">
        <f t="shared" si="85"/>
        <v>-</v>
      </c>
      <c r="FB31" s="306" t="str">
        <f t="shared" si="86"/>
        <v>-</v>
      </c>
      <c r="FC31" s="306" t="str">
        <f t="shared" si="87"/>
        <v>-</v>
      </c>
      <c r="FD31" s="306" t="str">
        <f t="shared" si="170"/>
        <v>-</v>
      </c>
      <c r="FE31" s="306" t="str">
        <f t="shared" si="171"/>
        <v>-</v>
      </c>
      <c r="FF31" s="306" t="str">
        <f t="shared" si="172"/>
        <v>-</v>
      </c>
      <c r="FG31" s="306" t="str">
        <f t="shared" si="173"/>
        <v>-</v>
      </c>
      <c r="FH31" s="306"/>
      <c r="FI31" s="306"/>
      <c r="FJ31" s="306"/>
      <c r="FK31" s="306"/>
      <c r="FL31" s="306"/>
      <c r="FM31" s="422" t="s">
        <v>2</v>
      </c>
      <c r="FN31" s="65">
        <f t="shared" si="88"/>
        <v>4</v>
      </c>
      <c r="FO31" s="65">
        <f t="shared" si="89"/>
        <v>1</v>
      </c>
      <c r="FP31" s="65">
        <f t="shared" si="90"/>
        <v>1</v>
      </c>
      <c r="FQ31" s="65" t="str">
        <f t="shared" si="91"/>
        <v>-</v>
      </c>
      <c r="FR31" s="65" t="str">
        <f t="shared" si="92"/>
        <v>-</v>
      </c>
      <c r="FS31" s="65" t="str">
        <f t="shared" si="93"/>
        <v>-</v>
      </c>
      <c r="FT31" s="65" t="str">
        <f t="shared" si="94"/>
        <v>-</v>
      </c>
      <c r="FU31" s="65" t="str">
        <f t="shared" si="95"/>
        <v>-</v>
      </c>
      <c r="FV31" s="65" t="str">
        <f t="shared" si="96"/>
        <v>-</v>
      </c>
      <c r="FW31" s="65" t="str">
        <f t="shared" si="97"/>
        <v>-</v>
      </c>
      <c r="FX31" s="65" t="str">
        <f t="shared" si="98"/>
        <v>-</v>
      </c>
      <c r="FY31" s="65" t="str">
        <f t="shared" si="99"/>
        <v>-</v>
      </c>
      <c r="FZ31" s="65" t="str">
        <f t="shared" si="100"/>
        <v>-</v>
      </c>
      <c r="GA31" s="65" t="str">
        <f t="shared" si="101"/>
        <v>-</v>
      </c>
      <c r="GB31" s="65" t="str">
        <f t="shared" si="102"/>
        <v>-</v>
      </c>
      <c r="GC31" s="65" t="str">
        <f t="shared" si="103"/>
        <v>-</v>
      </c>
      <c r="GD31" s="65" t="str">
        <f t="shared" si="104"/>
        <v>-</v>
      </c>
      <c r="GE31" s="65" t="str">
        <f t="shared" si="105"/>
        <v>-</v>
      </c>
      <c r="GF31" s="65" t="str">
        <f t="shared" si="106"/>
        <v>-</v>
      </c>
      <c r="GG31" s="65" t="str">
        <f t="shared" si="107"/>
        <v>-</v>
      </c>
      <c r="GH31" s="65" t="str">
        <f t="shared" si="108"/>
        <v>-</v>
      </c>
      <c r="GI31" s="65" t="str">
        <f t="shared" si="109"/>
        <v>-</v>
      </c>
      <c r="GJ31" s="65">
        <f t="shared" si="110"/>
        <v>300</v>
      </c>
      <c r="GK31" s="65" t="str">
        <f t="shared" si="111"/>
        <v>-</v>
      </c>
      <c r="GL31" s="65" t="str">
        <f t="shared" si="112"/>
        <v>-</v>
      </c>
      <c r="GM31" s="65" t="str">
        <f t="shared" si="113"/>
        <v>-</v>
      </c>
      <c r="GN31" s="65" t="str">
        <f t="shared" si="174"/>
        <v>-</v>
      </c>
      <c r="GO31" s="65" t="str">
        <f t="shared" si="175"/>
        <v>-</v>
      </c>
      <c r="GP31" s="65" t="str">
        <f t="shared" si="176"/>
        <v>-</v>
      </c>
      <c r="GQ31" s="65" t="str">
        <f t="shared" si="177"/>
        <v>-</v>
      </c>
      <c r="GR31" s="65"/>
      <c r="GS31" s="65"/>
      <c r="GT31" s="65"/>
      <c r="GU31" s="96" t="s">
        <v>2</v>
      </c>
      <c r="GV31" s="70"/>
      <c r="GW31" s="7">
        <f>IF(ISNUMBER(INDEX($CU$15:$EC$314,$B31,HG$5)),MAX(GW$14:GW30)+1,0)</f>
        <v>3</v>
      </c>
      <c r="GX31" s="7">
        <f t="shared" si="114"/>
        <v>17</v>
      </c>
      <c r="GY31" s="7">
        <f t="shared" si="115"/>
        <v>156</v>
      </c>
      <c r="GZ31" s="289">
        <f t="shared" si="116"/>
        <v>0</v>
      </c>
      <c r="HA31" s="289">
        <f t="shared" si="117"/>
        <v>17</v>
      </c>
      <c r="HB31" s="289">
        <f t="shared" si="118"/>
        <v>65</v>
      </c>
      <c r="HC31" s="84" t="str">
        <f t="shared" si="119"/>
        <v>sfr_01</v>
      </c>
      <c r="HD31" s="335">
        <f t="shared" si="120"/>
        <v>65</v>
      </c>
      <c r="HE31" s="313" t="str">
        <f t="shared" si="121"/>
        <v>nreaches</v>
      </c>
      <c r="HF31" s="28" t="str">
        <f t="shared" si="122"/>
        <v/>
      </c>
      <c r="HG31" s="277" t="str">
        <f t="shared" si="178"/>
        <v/>
      </c>
      <c r="HH31" s="363" t="str">
        <f t="shared" si="123"/>
        <v/>
      </c>
      <c r="HI31" s="80"/>
      <c r="HJ31" s="277" t="str">
        <f t="shared" si="179"/>
        <v/>
      </c>
      <c r="HK31" s="363" t="str">
        <f t="shared" si="124"/>
        <v/>
      </c>
      <c r="HL31" s="80"/>
      <c r="HM31" s="277" t="str">
        <f t="shared" si="180"/>
        <v/>
      </c>
      <c r="HN31" s="363" t="str">
        <f t="shared" si="125"/>
        <v/>
      </c>
      <c r="HO31" s="80"/>
      <c r="HP31" s="277" t="str">
        <f t="shared" si="181"/>
        <v>lambda2</v>
      </c>
      <c r="HQ31" s="359" t="str">
        <f t="shared" si="126"/>
        <v>l2</v>
      </c>
      <c r="HR31" s="80"/>
      <c r="HS31" s="277" t="str">
        <f t="shared" si="182"/>
        <v/>
      </c>
      <c r="HT31" s="284" t="str">
        <f t="shared" si="127"/>
        <v/>
      </c>
      <c r="HU31" s="28"/>
      <c r="HV31" s="336" t="str">
        <f t="shared" si="128"/>
        <v/>
      </c>
      <c r="HW31" s="338" t="str">
        <f t="shared" si="129"/>
        <v/>
      </c>
      <c r="HX31" s="337" t="str">
        <f t="shared" si="130"/>
        <v/>
      </c>
      <c r="HY31" s="277" t="str">
        <f t="shared" si="183"/>
        <v/>
      </c>
      <c r="HZ31" s="277" t="str">
        <f t="shared" si="193"/>
        <v/>
      </c>
      <c r="IA31" s="277" t="str">
        <f t="shared" si="184"/>
        <v/>
      </c>
      <c r="IB31" s="277" t="str">
        <f t="shared" si="185"/>
        <v>sfr_07</v>
      </c>
      <c r="IC31" s="277" t="str">
        <f t="shared" si="131"/>
        <v/>
      </c>
      <c r="ID31" s="70"/>
      <c r="IE31" s="288" t="s">
        <v>646</v>
      </c>
      <c r="IF31" s="285" t="s">
        <v>422</v>
      </c>
      <c r="IG31" s="285" t="s">
        <v>794</v>
      </c>
      <c r="IH31" s="285" t="s">
        <v>442</v>
      </c>
      <c r="II31" s="367"/>
      <c r="IJ31" s="367"/>
      <c r="IK31" s="367"/>
      <c r="IL31" s="367"/>
      <c r="IM31" s="367"/>
      <c r="IN31" s="367"/>
      <c r="IO31" s="292"/>
      <c r="IP31" s="292"/>
      <c r="IQ31" s="74"/>
      <c r="IR31" s="291">
        <f>IF(IE31&lt;&gt;"",MAX(IR$14:IR30)+1,0)</f>
        <v>17</v>
      </c>
      <c r="IS31" s="291">
        <f>IF(IF31&lt;&gt;"",MAX(IS$14:IS30)+1,0)</f>
        <v>16</v>
      </c>
      <c r="IT31" s="291">
        <f>IF(IG31&lt;&gt;"",MAX(IT$14:IT30)+1,0)</f>
        <v>17</v>
      </c>
      <c r="IU31" s="291">
        <f>IF(IH31&lt;&gt;"",MAX(IU$14:IU30)+1,0)</f>
        <v>16</v>
      </c>
      <c r="IV31" s="291">
        <f>IF(II31&lt;&gt;"",MAX(IV$14:IV30)+1,0)</f>
        <v>0</v>
      </c>
      <c r="IW31" s="291">
        <f>IF(IJ31&lt;&gt;"",MAX(IW$14:IW30)+1,0)</f>
        <v>0</v>
      </c>
      <c r="IX31" s="291">
        <f>IF(IK31&lt;&gt;"",MAX(IX$14:IX30)+1,0)</f>
        <v>0</v>
      </c>
      <c r="IY31" s="291">
        <f>IF(IL31&lt;&gt;"",MAX(IY$14:IY30)+1,0)</f>
        <v>0</v>
      </c>
      <c r="IZ31" s="291">
        <f>IF(IM31&lt;&gt;"",MAX(IZ$14:IZ30)+1,0)</f>
        <v>0</v>
      </c>
      <c r="JA31" s="291">
        <f>IF(IN31&lt;&gt;"",MAX(JA$14:JA30)+1,0)</f>
        <v>0</v>
      </c>
      <c r="JB31" s="291">
        <f>IF(IO31&lt;&gt;"",MAX(JB$14:JB30)+1,0)</f>
        <v>0</v>
      </c>
      <c r="JC31" s="291">
        <f>IF(IP31&lt;&gt;"",MAX(JC$14:JC30)+1,0)</f>
        <v>0</v>
      </c>
      <c r="JD31" s="74">
        <f t="shared" si="186"/>
        <v>1</v>
      </c>
      <c r="JE31" s="74">
        <f t="shared" si="187"/>
        <v>0</v>
      </c>
      <c r="JF31" s="74">
        <f t="shared" si="188"/>
        <v>17</v>
      </c>
      <c r="JG31" s="74" t="str">
        <f t="shared" si="189"/>
        <v>CHD</v>
      </c>
      <c r="JH31" s="390">
        <f t="shared" si="190"/>
        <v>84</v>
      </c>
      <c r="JI31" s="389">
        <f>IF(ISNUMBER(MATCH(HE31,$JG$15:$JG$313,0)),0,MAX(JI$14:JI30)+1)</f>
        <v>0</v>
      </c>
      <c r="JJ31" s="389" t="str">
        <f t="shared" si="191"/>
        <v/>
      </c>
      <c r="JK31" s="378">
        <f t="shared" si="132"/>
        <v>17</v>
      </c>
      <c r="JL31" s="78"/>
      <c r="JM31" s="281" t="str">
        <f t="shared" si="133"/>
        <v>05_FHB</v>
      </c>
      <c r="JN31" s="393" t="s">
        <v>699</v>
      </c>
      <c r="JO31" s="70"/>
      <c r="JP31" s="228"/>
      <c r="JQ31" s="228"/>
      <c r="JR31" s="228"/>
      <c r="JS31" s="19"/>
      <c r="JT31" s="171"/>
      <c r="JU31" s="171"/>
      <c r="JV31" s="171"/>
      <c r="JW31" s="171"/>
      <c r="JX31" s="171"/>
      <c r="JY31" s="171"/>
      <c r="JZ31" s="171"/>
      <c r="KA31" s="171"/>
      <c r="KB31" s="171"/>
      <c r="KC31" s="171"/>
      <c r="KD31" s="171"/>
      <c r="KE31" s="98"/>
      <c r="KF31" s="188">
        <v>0.20321496000000008</v>
      </c>
      <c r="KG31" s="127">
        <v>840.8</v>
      </c>
      <c r="KH31" s="128">
        <v>837.20280049029452</v>
      </c>
      <c r="KI31" s="118">
        <v>2.9999902248382999</v>
      </c>
      <c r="KJ31" s="131">
        <v>840.1558</v>
      </c>
      <c r="KK31" s="147">
        <v>26</v>
      </c>
      <c r="KL31" s="178">
        <v>0.20321</v>
      </c>
      <c r="KM31" s="139">
        <v>836.2</v>
      </c>
      <c r="KN31" s="184"/>
      <c r="KO31" s="143"/>
      <c r="KP31" s="123"/>
      <c r="KQ31" s="123"/>
      <c r="KR31" s="151"/>
      <c r="KS31" s="144">
        <f t="shared" si="194"/>
        <v>0.20321</v>
      </c>
      <c r="KT31" s="125"/>
      <c r="KU31" s="144">
        <v>0.20321496000000008</v>
      </c>
      <c r="KV31" s="159">
        <f t="shared" si="4"/>
        <v>0.20321</v>
      </c>
      <c r="KW31" s="159">
        <f t="shared" si="5"/>
        <v>4.87704</v>
      </c>
      <c r="KX31" s="159">
        <f t="shared" si="6"/>
        <v>292.62240000000003</v>
      </c>
      <c r="KY31" s="159">
        <f t="shared" si="11"/>
        <v>292.62240000000003</v>
      </c>
      <c r="KZ31" s="98"/>
      <c r="LA31" s="70"/>
      <c r="LB31" s="291" t="str">
        <f t="shared" si="134"/>
        <v/>
      </c>
      <c r="LC31" s="291" t="str">
        <f t="shared" si="135"/>
        <v/>
      </c>
      <c r="LD31" s="291" t="str">
        <f t="shared" si="136"/>
        <v/>
      </c>
      <c r="LE31" s="291" t="str">
        <f t="shared" si="137"/>
        <v/>
      </c>
      <c r="LF31" s="291" t="str">
        <f t="shared" si="138"/>
        <v/>
      </c>
      <c r="LG31" s="291" t="str">
        <f t="shared" si="139"/>
        <v/>
      </c>
      <c r="LH31" s="291" t="str">
        <f t="shared" si="140"/>
        <v/>
      </c>
      <c r="LI31" s="291" t="str">
        <f t="shared" si="141"/>
        <v/>
      </c>
      <c r="LJ31" s="291" t="str">
        <f t="shared" si="142"/>
        <v/>
      </c>
      <c r="LK31" s="291" t="str">
        <f t="shared" si="143"/>
        <v/>
      </c>
      <c r="LL31" s="291" t="str">
        <f t="shared" si="144"/>
        <v/>
      </c>
      <c r="LM31" s="291" t="str">
        <f t="shared" si="145"/>
        <v/>
      </c>
      <c r="LN31" s="291" t="str">
        <f t="shared" si="146"/>
        <v>CHD</v>
      </c>
      <c r="LO31" s="291" t="str">
        <f t="shared" si="147"/>
        <v>CHD</v>
      </c>
      <c r="LP31" s="291" t="str">
        <f t="shared" si="148"/>
        <v>CHD</v>
      </c>
      <c r="LQ31" s="291" t="str">
        <f t="shared" si="149"/>
        <v/>
      </c>
      <c r="LR31" s="291" t="str">
        <f t="shared" si="150"/>
        <v/>
      </c>
      <c r="LS31" s="291" t="str">
        <f t="shared" si="151"/>
        <v>CHD</v>
      </c>
      <c r="LT31" s="291" t="str">
        <f t="shared" si="152"/>
        <v>CHD</v>
      </c>
      <c r="LU31" s="291" t="str">
        <f t="shared" si="153"/>
        <v>CHD</v>
      </c>
      <c r="LV31" s="291" t="str">
        <f t="shared" si="154"/>
        <v>CHD</v>
      </c>
      <c r="LW31" s="291" t="str">
        <f t="shared" si="155"/>
        <v/>
      </c>
      <c r="LX31" s="291" t="str">
        <f t="shared" si="156"/>
        <v/>
      </c>
      <c r="LY31" s="291" t="str">
        <f t="shared" si="157"/>
        <v/>
      </c>
      <c r="LZ31" s="291" t="str">
        <f t="shared" si="158"/>
        <v/>
      </c>
      <c r="MA31" s="291" t="str">
        <f t="shared" si="159"/>
        <v/>
      </c>
      <c r="MB31" s="291" t="str">
        <f t="shared" si="160"/>
        <v/>
      </c>
      <c r="MC31" s="291" t="str">
        <f t="shared" si="161"/>
        <v/>
      </c>
      <c r="MD31" s="291" t="str">
        <f t="shared" si="162"/>
        <v>CHD</v>
      </c>
      <c r="ME31" s="291" t="str">
        <f t="shared" si="163"/>
        <v/>
      </c>
      <c r="MF31" s="291" t="str">
        <f t="shared" si="164"/>
        <v/>
      </c>
      <c r="MG31" s="74">
        <f t="shared" si="165"/>
        <v>7</v>
      </c>
      <c r="MH31" s="70"/>
      <c r="MI31" s="70"/>
      <c r="MJ31" s="70"/>
      <c r="MK31" s="70"/>
      <c r="ML31" s="70"/>
      <c r="MM31" s="70"/>
      <c r="MN31" s="70"/>
      <c r="MO31" s="70"/>
      <c r="MP31" s="70"/>
      <c r="MQ31" s="70"/>
      <c r="MR31" s="70"/>
      <c r="MS31" s="70"/>
      <c r="MT31" s="70"/>
      <c r="MU31" s="70"/>
    </row>
    <row r="32" spans="1:359" s="3" customFormat="1" ht="6" customHeight="1" x14ac:dyDescent="0.15">
      <c r="A32" s="60" t="s">
        <v>785</v>
      </c>
      <c r="B32" s="303">
        <f t="shared" si="192"/>
        <v>18</v>
      </c>
      <c r="C32" s="83" t="s">
        <v>26</v>
      </c>
      <c r="D32" s="301" t="s">
        <v>534</v>
      </c>
      <c r="E32" s="70"/>
      <c r="F32" s="258"/>
      <c r="G32" s="259" t="s">
        <v>30</v>
      </c>
      <c r="H32" s="260">
        <v>0.25</v>
      </c>
      <c r="I32" s="258"/>
      <c r="J32" s="259" t="s">
        <v>25</v>
      </c>
      <c r="K32" s="260">
        <v>0.93300000000000005</v>
      </c>
      <c r="L32" s="258"/>
      <c r="M32" s="259" t="s">
        <v>0</v>
      </c>
      <c r="N32" s="260" t="s">
        <v>225</v>
      </c>
      <c r="O32" s="258"/>
      <c r="P32" s="259" t="s">
        <v>43</v>
      </c>
      <c r="Q32" s="260">
        <v>1.0000000000000001E-9</v>
      </c>
      <c r="R32" s="258"/>
      <c r="S32" s="259" t="s">
        <v>20</v>
      </c>
      <c r="T32" s="260">
        <v>0</v>
      </c>
      <c r="U32" s="258"/>
      <c r="V32" s="259" t="s">
        <v>31</v>
      </c>
      <c r="W32" s="260" t="s">
        <v>2</v>
      </c>
      <c r="X32" s="258"/>
      <c r="Y32" s="259" t="s">
        <v>40</v>
      </c>
      <c r="Z32" s="260">
        <f>$Z$8</f>
        <v>-1</v>
      </c>
      <c r="AA32" s="258"/>
      <c r="AB32" s="259" t="s">
        <v>33</v>
      </c>
      <c r="AC32" s="260" t="s">
        <v>277</v>
      </c>
      <c r="AD32" s="258"/>
      <c r="AE32" s="259" t="s">
        <v>137</v>
      </c>
      <c r="AF32" s="274">
        <v>0.5</v>
      </c>
      <c r="AG32" s="258"/>
      <c r="AH32" s="259" t="s">
        <v>11</v>
      </c>
      <c r="AI32" s="274" t="s">
        <v>176</v>
      </c>
      <c r="AJ32" s="258"/>
      <c r="AK32" s="259" t="s">
        <v>93</v>
      </c>
      <c r="AL32" s="260">
        <v>2</v>
      </c>
      <c r="AM32" s="258"/>
      <c r="AN32" s="259" t="s">
        <v>10</v>
      </c>
      <c r="AO32" s="260">
        <v>0.2</v>
      </c>
      <c r="AP32" s="281"/>
      <c r="AQ32" s="353" t="s">
        <v>59</v>
      </c>
      <c r="AR32" s="348" t="s">
        <v>97</v>
      </c>
      <c r="AS32" s="281"/>
      <c r="AT32" s="353" t="s">
        <v>59</v>
      </c>
      <c r="AU32" s="348" t="s">
        <v>91</v>
      </c>
      <c r="AV32" s="258"/>
      <c r="AW32" s="259"/>
      <c r="AX32" s="260"/>
      <c r="AY32" s="258"/>
      <c r="AZ32" s="259" t="s">
        <v>16</v>
      </c>
      <c r="BA32" s="260">
        <v>100</v>
      </c>
      <c r="BB32" s="258"/>
      <c r="BC32" s="259" t="s">
        <v>0</v>
      </c>
      <c r="BD32" s="260" t="s">
        <v>816</v>
      </c>
      <c r="BE32" s="258"/>
      <c r="BF32" s="259" t="s">
        <v>5</v>
      </c>
      <c r="BG32" s="260">
        <f>BG31</f>
        <v>33</v>
      </c>
      <c r="BH32" s="258"/>
      <c r="BI32" s="259" t="s">
        <v>5</v>
      </c>
      <c r="BJ32" s="260">
        <v>100</v>
      </c>
      <c r="BK32" s="258" t="s">
        <v>464</v>
      </c>
      <c r="BL32" s="259" t="s">
        <v>115</v>
      </c>
      <c r="BM32" s="260">
        <v>0.2</v>
      </c>
      <c r="BN32" s="258"/>
      <c r="BO32" s="259"/>
      <c r="BP32" s="260"/>
      <c r="BQ32" s="258"/>
      <c r="BR32" s="259" t="s">
        <v>16</v>
      </c>
      <c r="BS32" s="260">
        <v>50</v>
      </c>
      <c r="BT32" s="258"/>
      <c r="BU32" s="259" t="s">
        <v>438</v>
      </c>
      <c r="BV32" s="260">
        <v>3.8580000000000003E-2</v>
      </c>
      <c r="BW32" s="258"/>
      <c r="BX32" s="259" t="s">
        <v>12</v>
      </c>
      <c r="BY32" s="260">
        <v>9.9999999999999995E-7</v>
      </c>
      <c r="BZ32" s="258"/>
      <c r="CA32" s="259"/>
      <c r="CB32" s="260"/>
      <c r="CC32" s="258"/>
      <c r="CD32" s="259"/>
      <c r="CE32" s="260"/>
      <c r="CF32" s="410"/>
      <c r="CG32" s="411"/>
      <c r="CH32" s="412"/>
      <c r="CI32" s="410"/>
      <c r="CJ32" s="411" t="s">
        <v>6</v>
      </c>
      <c r="CK32" s="412">
        <v>0</v>
      </c>
      <c r="CL32" s="258"/>
      <c r="CM32" s="259" t="s">
        <v>660</v>
      </c>
      <c r="CN32" s="260" t="s">
        <v>55</v>
      </c>
      <c r="CO32" s="258"/>
      <c r="CP32" s="259" t="s">
        <v>6</v>
      </c>
      <c r="CQ32" s="260">
        <v>0</v>
      </c>
      <c r="CR32" s="373" t="s">
        <v>2</v>
      </c>
      <c r="CS32" s="228"/>
      <c r="CT32" s="229">
        <f>IF(ISNUMBER(HA32),IF(ISNUMBER(MATCH(HE32,$CS$15:$CS$313,0)),0,MAX(CT$14:CT31)+1),"")</f>
        <v>12</v>
      </c>
      <c r="CU32" s="7">
        <f t="shared" si="36"/>
        <v>7</v>
      </c>
      <c r="CV32" s="7">
        <f t="shared" si="37"/>
        <v>4</v>
      </c>
      <c r="CW32" s="7">
        <f t="shared" si="38"/>
        <v>3</v>
      </c>
      <c r="CX32" s="7">
        <f t="shared" si="39"/>
        <v>4</v>
      </c>
      <c r="CY32" s="7">
        <f t="shared" si="40"/>
        <v>1</v>
      </c>
      <c r="CZ32" s="7">
        <f t="shared" si="41"/>
        <v>13</v>
      </c>
      <c r="DA32" s="7">
        <f t="shared" si="42"/>
        <v>9</v>
      </c>
      <c r="DB32" s="7">
        <f t="shared" si="43"/>
        <v>1</v>
      </c>
      <c r="DC32" s="7">
        <f t="shared" si="44"/>
        <v>1</v>
      </c>
      <c r="DD32" s="7">
        <f t="shared" si="45"/>
        <v>1</v>
      </c>
      <c r="DE32" s="7">
        <f t="shared" si="46"/>
        <v>1</v>
      </c>
      <c r="DF32" s="7">
        <f t="shared" si="47"/>
        <v>1</v>
      </c>
      <c r="DG32" s="7">
        <f t="shared" si="48"/>
        <v>1</v>
      </c>
      <c r="DH32" s="7">
        <f t="shared" si="49"/>
        <v>1</v>
      </c>
      <c r="DI32" s="7">
        <f t="shared" si="50"/>
        <v>4</v>
      </c>
      <c r="DJ32" s="7">
        <f t="shared" si="51"/>
        <v>4</v>
      </c>
      <c r="DK32" s="7">
        <f t="shared" si="52"/>
        <v>4</v>
      </c>
      <c r="DL32" s="7">
        <f t="shared" si="53"/>
        <v>4</v>
      </c>
      <c r="DM32" s="7">
        <f t="shared" si="54"/>
        <v>4</v>
      </c>
      <c r="DN32" s="7">
        <f t="shared" si="55"/>
        <v>9</v>
      </c>
      <c r="DO32" s="7">
        <f t="shared" si="56"/>
        <v>2</v>
      </c>
      <c r="DP32" s="7">
        <f t="shared" si="57"/>
        <v>4</v>
      </c>
      <c r="DQ32" s="7">
        <f t="shared" si="58"/>
        <v>4</v>
      </c>
      <c r="DR32" s="7">
        <f t="shared" si="59"/>
        <v>2</v>
      </c>
      <c r="DS32" s="7" t="str">
        <f t="shared" si="60"/>
        <v/>
      </c>
      <c r="DT32" s="7" t="str">
        <f t="shared" si="61"/>
        <v/>
      </c>
      <c r="DU32" s="7" t="str">
        <f t="shared" si="166"/>
        <v/>
      </c>
      <c r="DV32" s="7">
        <f t="shared" si="167"/>
        <v>5</v>
      </c>
      <c r="DW32" s="7">
        <f t="shared" si="168"/>
        <v>1</v>
      </c>
      <c r="DX32" s="7">
        <f t="shared" si="169"/>
        <v>5</v>
      </c>
      <c r="DY32" s="7"/>
      <c r="DZ32" s="7"/>
      <c r="EA32" s="7"/>
      <c r="EB32" s="7"/>
      <c r="EC32" s="64" t="s">
        <v>2</v>
      </c>
      <c r="ED32" s="306" t="str">
        <f t="shared" si="62"/>
        <v>nlay</v>
      </c>
      <c r="EE32" s="306" t="str">
        <f t="shared" si="63"/>
        <v>nlay</v>
      </c>
      <c r="EF32" s="306" t="str">
        <f t="shared" si="64"/>
        <v>nlay</v>
      </c>
      <c r="EG32" s="306" t="str">
        <f t="shared" si="65"/>
        <v>nlay</v>
      </c>
      <c r="EH32" s="306" t="str">
        <f t="shared" si="66"/>
        <v>nlay</v>
      </c>
      <c r="EI32" s="306" t="str">
        <f t="shared" si="67"/>
        <v>nlay</v>
      </c>
      <c r="EJ32" s="306" t="str">
        <f t="shared" si="68"/>
        <v>nlay</v>
      </c>
      <c r="EK32" s="306" t="str">
        <f t="shared" si="69"/>
        <v>nlay</v>
      </c>
      <c r="EL32" s="306" t="str">
        <f t="shared" si="70"/>
        <v>nlay</v>
      </c>
      <c r="EM32" s="306" t="str">
        <f t="shared" si="71"/>
        <v>nlay</v>
      </c>
      <c r="EN32" s="306" t="str">
        <f t="shared" si="72"/>
        <v>nlay</v>
      </c>
      <c r="EO32" s="306" t="str">
        <f t="shared" si="73"/>
        <v>nlay</v>
      </c>
      <c r="EP32" s="306" t="str">
        <f t="shared" si="74"/>
        <v>nlay</v>
      </c>
      <c r="EQ32" s="306" t="str">
        <f t="shared" si="75"/>
        <v>nlay</v>
      </c>
      <c r="ER32" s="306" t="str">
        <f t="shared" si="76"/>
        <v>nlay</v>
      </c>
      <c r="ES32" s="306" t="str">
        <f t="shared" si="77"/>
        <v>nlay</v>
      </c>
      <c r="ET32" s="306" t="str">
        <f t="shared" si="78"/>
        <v>nlay</v>
      </c>
      <c r="EU32" s="306" t="str">
        <f t="shared" si="79"/>
        <v>nlay</v>
      </c>
      <c r="EV32" s="306" t="str">
        <f t="shared" si="80"/>
        <v>nlay</v>
      </c>
      <c r="EW32" s="306" t="str">
        <f t="shared" si="81"/>
        <v>nlay</v>
      </c>
      <c r="EX32" s="306" t="str">
        <f t="shared" si="82"/>
        <v>nlay</v>
      </c>
      <c r="EY32" s="306" t="str">
        <f t="shared" si="83"/>
        <v>nlay</v>
      </c>
      <c r="EZ32" s="306" t="str">
        <f t="shared" si="84"/>
        <v>nlay</v>
      </c>
      <c r="FA32" s="306" t="str">
        <f t="shared" si="85"/>
        <v>nlay</v>
      </c>
      <c r="FB32" s="306" t="str">
        <f t="shared" si="86"/>
        <v>-</v>
      </c>
      <c r="FC32" s="306" t="str">
        <f t="shared" si="87"/>
        <v>-</v>
      </c>
      <c r="FD32" s="306" t="str">
        <f t="shared" si="170"/>
        <v>-</v>
      </c>
      <c r="FE32" s="306" t="str">
        <f t="shared" si="171"/>
        <v>nlay</v>
      </c>
      <c r="FF32" s="306" t="str">
        <f t="shared" si="172"/>
        <v>nlay</v>
      </c>
      <c r="FG32" s="306" t="str">
        <f t="shared" si="173"/>
        <v>nlay</v>
      </c>
      <c r="FH32" s="306"/>
      <c r="FI32" s="306"/>
      <c r="FJ32" s="306"/>
      <c r="FK32" s="306"/>
      <c r="FL32" s="306"/>
      <c r="FM32" s="422" t="s">
        <v>2</v>
      </c>
      <c r="FN32" s="65">
        <f t="shared" si="88"/>
        <v>1</v>
      </c>
      <c r="FO32" s="65">
        <f t="shared" si="89"/>
        <v>1</v>
      </c>
      <c r="FP32" s="65">
        <f t="shared" si="90"/>
        <v>1</v>
      </c>
      <c r="FQ32" s="65">
        <f t="shared" si="91"/>
        <v>1</v>
      </c>
      <c r="FR32" s="65">
        <f t="shared" si="92"/>
        <v>1</v>
      </c>
      <c r="FS32" s="65">
        <f t="shared" si="93"/>
        <v>1</v>
      </c>
      <c r="FT32" s="65">
        <f t="shared" si="94"/>
        <v>1</v>
      </c>
      <c r="FU32" s="65">
        <f t="shared" si="95"/>
        <v>1</v>
      </c>
      <c r="FV32" s="65">
        <f t="shared" si="96"/>
        <v>8</v>
      </c>
      <c r="FW32" s="65">
        <f t="shared" si="97"/>
        <v>27</v>
      </c>
      <c r="FX32" s="65">
        <f t="shared" si="98"/>
        <v>1</v>
      </c>
      <c r="FY32" s="65">
        <f t="shared" si="99"/>
        <v>4</v>
      </c>
      <c r="FZ32" s="65">
        <f t="shared" si="100"/>
        <v>5</v>
      </c>
      <c r="GA32" s="65">
        <f t="shared" si="101"/>
        <v>2</v>
      </c>
      <c r="GB32" s="65">
        <f t="shared" si="102"/>
        <v>200</v>
      </c>
      <c r="GC32" s="65">
        <f t="shared" si="103"/>
        <v>3</v>
      </c>
      <c r="GD32" s="65">
        <f t="shared" si="104"/>
        <v>1</v>
      </c>
      <c r="GE32" s="65">
        <f t="shared" si="105"/>
        <v>1</v>
      </c>
      <c r="GF32" s="65">
        <f t="shared" si="106"/>
        <v>1</v>
      </c>
      <c r="GG32" s="65">
        <f t="shared" si="107"/>
        <v>14</v>
      </c>
      <c r="GH32" s="65">
        <f t="shared" si="108"/>
        <v>1</v>
      </c>
      <c r="GI32" s="65">
        <f t="shared" si="109"/>
        <v>1</v>
      </c>
      <c r="GJ32" s="65">
        <f t="shared" si="110"/>
        <v>1</v>
      </c>
      <c r="GK32" s="65">
        <f t="shared" si="111"/>
        <v>2</v>
      </c>
      <c r="GL32" s="65" t="str">
        <f t="shared" si="112"/>
        <v>-</v>
      </c>
      <c r="GM32" s="65" t="str">
        <f t="shared" si="113"/>
        <v>-</v>
      </c>
      <c r="GN32" s="65" t="str">
        <f t="shared" si="174"/>
        <v>-</v>
      </c>
      <c r="GO32" s="65">
        <f t="shared" si="175"/>
        <v>1</v>
      </c>
      <c r="GP32" s="65">
        <f t="shared" si="176"/>
        <v>30</v>
      </c>
      <c r="GQ32" s="65">
        <f t="shared" si="177"/>
        <v>1</v>
      </c>
      <c r="GR32" s="65"/>
      <c r="GS32" s="65"/>
      <c r="GT32" s="65"/>
      <c r="GU32" s="96" t="s">
        <v>2</v>
      </c>
      <c r="GV32" s="70"/>
      <c r="GW32" s="7">
        <f>IF(ISNUMBER(INDEX($CU$15:$EC$314,$B32,HG$5)),MAX(GW$14:GW31)+1,0)</f>
        <v>4</v>
      </c>
      <c r="GX32" s="7">
        <f t="shared" si="114"/>
        <v>18</v>
      </c>
      <c r="GY32" s="7">
        <f t="shared" si="115"/>
        <v>157</v>
      </c>
      <c r="GZ32" s="289">
        <f t="shared" si="116"/>
        <v>0</v>
      </c>
      <c r="HA32" s="289">
        <f t="shared" si="117"/>
        <v>18</v>
      </c>
      <c r="HB32" s="289">
        <f t="shared" si="118"/>
        <v>1E-3</v>
      </c>
      <c r="HC32" s="84" t="str">
        <f t="shared" si="119"/>
        <v>sfr_02</v>
      </c>
      <c r="HD32" s="335">
        <f t="shared" si="120"/>
        <v>1E-3</v>
      </c>
      <c r="HE32" s="313" t="str">
        <f t="shared" si="121"/>
        <v>slope</v>
      </c>
      <c r="HF32" s="28" t="str">
        <f t="shared" si="122"/>
        <v/>
      </c>
      <c r="HG32" s="277" t="str">
        <f t="shared" si="178"/>
        <v/>
      </c>
      <c r="HH32" s="363" t="str">
        <f t="shared" si="123"/>
        <v/>
      </c>
      <c r="HI32" s="80"/>
      <c r="HJ32" s="277" t="str">
        <f t="shared" si="179"/>
        <v/>
      </c>
      <c r="HK32" s="363" t="str">
        <f t="shared" si="124"/>
        <v/>
      </c>
      <c r="HL32" s="80"/>
      <c r="HM32" s="277" t="str">
        <f t="shared" si="180"/>
        <v>SFR</v>
      </c>
      <c r="HN32" s="363" t="str">
        <f t="shared" si="125"/>
        <v>---------------</v>
      </c>
      <c r="HO32" s="80"/>
      <c r="HP32" s="277" t="str">
        <f t="shared" si="181"/>
        <v>q_base</v>
      </c>
      <c r="HQ32" s="359">
        <f t="shared" si="126"/>
        <v>509.7</v>
      </c>
      <c r="HR32" s="80"/>
      <c r="HS32" s="277" t="str">
        <f t="shared" si="182"/>
        <v/>
      </c>
      <c r="HT32" s="284" t="str">
        <f t="shared" si="127"/>
        <v/>
      </c>
      <c r="HU32" s="28"/>
      <c r="HV32" s="336" t="str">
        <f t="shared" si="128"/>
        <v/>
      </c>
      <c r="HW32" s="338" t="str">
        <f t="shared" si="129"/>
        <v/>
      </c>
      <c r="HX32" s="337" t="str">
        <f t="shared" si="130"/>
        <v/>
      </c>
      <c r="HY32" s="277" t="str">
        <f t="shared" si="183"/>
        <v/>
      </c>
      <c r="HZ32" s="277" t="str">
        <f t="shared" si="193"/>
        <v/>
      </c>
      <c r="IA32" s="277" t="str">
        <f t="shared" si="184"/>
        <v>|sfr1</v>
      </c>
      <c r="IB32" s="277" t="str">
        <f t="shared" si="185"/>
        <v>sfr_04</v>
      </c>
      <c r="IC32" s="277" t="str">
        <f t="shared" si="131"/>
        <v/>
      </c>
      <c r="ID32" s="70"/>
      <c r="IE32" s="285" t="s">
        <v>726</v>
      </c>
      <c r="IF32" s="285" t="s">
        <v>426</v>
      </c>
      <c r="IG32" s="288" t="s">
        <v>913</v>
      </c>
      <c r="IH32" s="285" t="s">
        <v>439</v>
      </c>
      <c r="II32" s="288" t="s">
        <v>720</v>
      </c>
      <c r="IJ32" s="367"/>
      <c r="IK32" s="367"/>
      <c r="IL32" s="367"/>
      <c r="IM32" s="367"/>
      <c r="IN32" s="367"/>
      <c r="IO32" s="292"/>
      <c r="IP32" s="292"/>
      <c r="IQ32" s="74"/>
      <c r="IR32" s="291">
        <f>IF(IE32&lt;&gt;"",MAX(IR$14:IR31)+1,0)</f>
        <v>18</v>
      </c>
      <c r="IS32" s="291">
        <f>IF(IF32&lt;&gt;"",MAX(IS$14:IS31)+1,0)</f>
        <v>17</v>
      </c>
      <c r="IT32" s="291">
        <f>IF(IG32&lt;&gt;"",MAX(IT$14:IT31)+1,0)</f>
        <v>18</v>
      </c>
      <c r="IU32" s="291">
        <f>IF(IH32&lt;&gt;"",MAX(IU$14:IU31)+1,0)</f>
        <v>17</v>
      </c>
      <c r="IV32" s="291">
        <f>IF(II32&lt;&gt;"",MAX(IV$14:IV31)+1,0)</f>
        <v>15</v>
      </c>
      <c r="IW32" s="291">
        <f>IF(IJ32&lt;&gt;"",MAX(IW$14:IW31)+1,0)</f>
        <v>0</v>
      </c>
      <c r="IX32" s="291">
        <f>IF(IK32&lt;&gt;"",MAX(IX$14:IX31)+1,0)</f>
        <v>0</v>
      </c>
      <c r="IY32" s="291">
        <f>IF(IL32&lt;&gt;"",MAX(IY$14:IY31)+1,0)</f>
        <v>0</v>
      </c>
      <c r="IZ32" s="291">
        <f>IF(IM32&lt;&gt;"",MAX(IZ$14:IZ31)+1,0)</f>
        <v>0</v>
      </c>
      <c r="JA32" s="291">
        <f>IF(IN32&lt;&gt;"",MAX(JA$14:JA31)+1,0)</f>
        <v>0</v>
      </c>
      <c r="JB32" s="291">
        <f>IF(IO32&lt;&gt;"",MAX(JB$14:JB31)+1,0)</f>
        <v>0</v>
      </c>
      <c r="JC32" s="291">
        <f>IF(IP32&lt;&gt;"",MAX(JC$14:JC31)+1,0)</f>
        <v>0</v>
      </c>
      <c r="JD32" s="74">
        <f t="shared" si="186"/>
        <v>1</v>
      </c>
      <c r="JE32" s="74">
        <f t="shared" si="187"/>
        <v>0</v>
      </c>
      <c r="JF32" s="74">
        <f t="shared" si="188"/>
        <v>18</v>
      </c>
      <c r="JG32" s="74" t="str">
        <f t="shared" si="189"/>
        <v>chd_spd</v>
      </c>
      <c r="JH32" s="390">
        <f t="shared" si="190"/>
        <v>86</v>
      </c>
      <c r="JI32" s="389">
        <f>IF(ISNUMBER(MATCH(HE32,$JG$15:$JG$313,0)),0,MAX(JI$14:JI31)+1)</f>
        <v>0</v>
      </c>
      <c r="JJ32" s="389" t="str">
        <f t="shared" si="191"/>
        <v/>
      </c>
      <c r="JK32" s="378">
        <f t="shared" si="132"/>
        <v>18</v>
      </c>
      <c r="JL32" s="78"/>
      <c r="JM32" s="281" t="str">
        <f t="shared" si="133"/>
        <v>06_DISV_XT3D</v>
      </c>
      <c r="JN32" s="393" t="s">
        <v>699</v>
      </c>
      <c r="JO32" s="70"/>
      <c r="JP32" s="228"/>
      <c r="JQ32" s="228"/>
      <c r="JR32" s="228"/>
      <c r="JS32" s="19"/>
      <c r="JT32" s="171"/>
      <c r="JU32" s="171"/>
      <c r="JV32" s="171"/>
      <c r="JW32" s="171"/>
      <c r="JX32" s="171"/>
      <c r="JY32" s="171"/>
      <c r="JZ32" s="171"/>
      <c r="KA32" s="171"/>
      <c r="KB32" s="171"/>
      <c r="KC32" s="171"/>
      <c r="KD32" s="171"/>
      <c r="KE32" s="98"/>
      <c r="KF32" s="188">
        <v>0.23091588000000007</v>
      </c>
      <c r="KG32" s="127">
        <v>840.8</v>
      </c>
      <c r="KH32" s="128">
        <v>837.1361338236278</v>
      </c>
      <c r="KI32" s="118">
        <v>2.9999902248382999</v>
      </c>
      <c r="KJ32" s="131">
        <v>840.1558</v>
      </c>
      <c r="KK32" s="147">
        <v>27</v>
      </c>
      <c r="KL32" s="178">
        <v>0.23091999999999999</v>
      </c>
      <c r="KM32" s="139">
        <v>836.1</v>
      </c>
      <c r="KN32" s="184"/>
      <c r="KO32" s="143"/>
      <c r="KP32" s="123"/>
      <c r="KQ32" s="123"/>
      <c r="KR32" s="151"/>
      <c r="KS32" s="144">
        <f t="shared" si="194"/>
        <v>0.23091999999999999</v>
      </c>
      <c r="KT32" s="125"/>
      <c r="KU32" s="144">
        <v>0.23091588000000007</v>
      </c>
      <c r="KV32" s="159">
        <f t="shared" si="4"/>
        <v>0.23091999999999999</v>
      </c>
      <c r="KW32" s="159">
        <f t="shared" si="5"/>
        <v>5.5420799999999995</v>
      </c>
      <c r="KX32" s="159">
        <f t="shared" si="6"/>
        <v>332.52479999999997</v>
      </c>
      <c r="KY32" s="159">
        <f t="shared" si="11"/>
        <v>332.52479999999997</v>
      </c>
      <c r="KZ32" s="98"/>
      <c r="LA32" s="70"/>
      <c r="LB32" s="291" t="str">
        <f t="shared" si="134"/>
        <v/>
      </c>
      <c r="LC32" s="291" t="str">
        <f t="shared" si="135"/>
        <v/>
      </c>
      <c r="LD32" s="291" t="str">
        <f t="shared" si="136"/>
        <v/>
      </c>
      <c r="LE32" s="291" t="str">
        <f t="shared" si="137"/>
        <v/>
      </c>
      <c r="LF32" s="291" t="str">
        <f t="shared" si="138"/>
        <v/>
      </c>
      <c r="LG32" s="291" t="str">
        <f t="shared" si="139"/>
        <v/>
      </c>
      <c r="LH32" s="291" t="str">
        <f t="shared" si="140"/>
        <v/>
      </c>
      <c r="LI32" s="291" t="str">
        <f t="shared" si="141"/>
        <v/>
      </c>
      <c r="LJ32" s="291" t="str">
        <f t="shared" si="142"/>
        <v/>
      </c>
      <c r="LK32" s="291" t="str">
        <f t="shared" si="143"/>
        <v/>
      </c>
      <c r="LL32" s="291" t="str">
        <f t="shared" si="144"/>
        <v/>
      </c>
      <c r="LM32" s="291" t="str">
        <f t="shared" si="145"/>
        <v/>
      </c>
      <c r="LN32" s="291" t="str">
        <f t="shared" si="146"/>
        <v>chd_spd</v>
      </c>
      <c r="LO32" s="291" t="str">
        <f t="shared" si="147"/>
        <v/>
      </c>
      <c r="LP32" s="291" t="str">
        <f t="shared" si="148"/>
        <v/>
      </c>
      <c r="LQ32" s="291" t="str">
        <f t="shared" si="149"/>
        <v/>
      </c>
      <c r="LR32" s="291" t="str">
        <f t="shared" si="150"/>
        <v/>
      </c>
      <c r="LS32" s="291" t="str">
        <f t="shared" si="151"/>
        <v/>
      </c>
      <c r="LT32" s="291" t="str">
        <f t="shared" si="152"/>
        <v>chd_spd</v>
      </c>
      <c r="LU32" s="291" t="str">
        <f t="shared" si="153"/>
        <v/>
      </c>
      <c r="LV32" s="291" t="str">
        <f t="shared" si="154"/>
        <v/>
      </c>
      <c r="LW32" s="291" t="str">
        <f t="shared" si="155"/>
        <v/>
      </c>
      <c r="LX32" s="291" t="str">
        <f t="shared" si="156"/>
        <v/>
      </c>
      <c r="LY32" s="291" t="str">
        <f t="shared" si="157"/>
        <v/>
      </c>
      <c r="LZ32" s="291" t="str">
        <f t="shared" si="158"/>
        <v/>
      </c>
      <c r="MA32" s="291" t="str">
        <f t="shared" si="159"/>
        <v/>
      </c>
      <c r="MB32" s="291" t="str">
        <f t="shared" si="160"/>
        <v/>
      </c>
      <c r="MC32" s="291" t="str">
        <f t="shared" si="161"/>
        <v/>
      </c>
      <c r="MD32" s="291" t="str">
        <f t="shared" si="162"/>
        <v/>
      </c>
      <c r="ME32" s="291" t="str">
        <f t="shared" si="163"/>
        <v/>
      </c>
      <c r="MF32" s="291" t="str">
        <f t="shared" si="164"/>
        <v/>
      </c>
      <c r="MG32" s="74">
        <f t="shared" si="165"/>
        <v>2</v>
      </c>
      <c r="MH32" s="70"/>
      <c r="MI32" s="70"/>
      <c r="MJ32" s="70"/>
      <c r="MK32" s="70"/>
      <c r="ML32" s="70"/>
      <c r="MM32" s="70"/>
      <c r="MN32" s="70"/>
      <c r="MO32" s="70"/>
      <c r="MP32" s="70"/>
      <c r="MQ32" s="70"/>
      <c r="MR32" s="70"/>
      <c r="MS32" s="70"/>
      <c r="MT32" s="70"/>
      <c r="MU32" s="70"/>
    </row>
    <row r="33" spans="1:359" s="3" customFormat="1" ht="6" customHeight="1" x14ac:dyDescent="0.15">
      <c r="A33" s="60" t="s">
        <v>740</v>
      </c>
      <c r="B33" s="303">
        <f t="shared" si="192"/>
        <v>19</v>
      </c>
      <c r="C33" s="83" t="s">
        <v>27</v>
      </c>
      <c r="D33" s="301" t="s">
        <v>535</v>
      </c>
      <c r="E33" s="70"/>
      <c r="F33" s="258"/>
      <c r="G33" s="259" t="s">
        <v>0</v>
      </c>
      <c r="H33" s="260">
        <v>2000</v>
      </c>
      <c r="I33" s="258"/>
      <c r="J33" s="259" t="s">
        <v>24</v>
      </c>
      <c r="K33" s="260">
        <v>1</v>
      </c>
      <c r="L33" s="258"/>
      <c r="M33" s="259" t="s">
        <v>33</v>
      </c>
      <c r="N33" s="260" t="s">
        <v>227</v>
      </c>
      <c r="O33" s="258"/>
      <c r="P33" s="259" t="s">
        <v>0</v>
      </c>
      <c r="Q33" s="260">
        <v>1000</v>
      </c>
      <c r="R33" s="258"/>
      <c r="S33" s="259" t="s">
        <v>18</v>
      </c>
      <c r="T33" s="260">
        <v>16</v>
      </c>
      <c r="U33" s="258"/>
      <c r="V33" s="259" t="s">
        <v>138</v>
      </c>
      <c r="W33" s="260" t="s">
        <v>135</v>
      </c>
      <c r="X33" s="258"/>
      <c r="Y33" s="259" t="s">
        <v>108</v>
      </c>
      <c r="Z33" s="260">
        <v>0.2</v>
      </c>
      <c r="AA33" s="258"/>
      <c r="AB33" s="259" t="s">
        <v>86</v>
      </c>
      <c r="AC33" s="260" t="s">
        <v>281</v>
      </c>
      <c r="AD33" s="258"/>
      <c r="AE33" s="259" t="s">
        <v>32</v>
      </c>
      <c r="AF33" s="260">
        <v>0</v>
      </c>
      <c r="AG33" s="258"/>
      <c r="AH33" s="259" t="s">
        <v>263</v>
      </c>
      <c r="AI33" s="260">
        <v>1</v>
      </c>
      <c r="AJ33" s="258"/>
      <c r="AK33" s="259" t="s">
        <v>19</v>
      </c>
      <c r="AL33" s="274">
        <v>1.0000000000000001E-5</v>
      </c>
      <c r="AM33" s="258"/>
      <c r="AN33" s="259" t="s">
        <v>175</v>
      </c>
      <c r="AO33" s="260">
        <v>0.2</v>
      </c>
      <c r="AP33" s="281"/>
      <c r="AQ33" s="353" t="s">
        <v>6</v>
      </c>
      <c r="AR33" s="348">
        <v>-200</v>
      </c>
      <c r="AS33" s="281"/>
      <c r="AT33" s="353" t="s">
        <v>422</v>
      </c>
      <c r="AU33" s="348" t="s">
        <v>718</v>
      </c>
      <c r="AV33" s="258"/>
      <c r="AW33" s="259"/>
      <c r="AX33" s="260"/>
      <c r="AY33" s="258"/>
      <c r="AZ33" s="259" t="s">
        <v>12</v>
      </c>
      <c r="BA33" s="260">
        <v>1.0000000000000001E-9</v>
      </c>
      <c r="BB33" s="258"/>
      <c r="BC33" s="259" t="s">
        <v>33</v>
      </c>
      <c r="BD33" s="260" t="s">
        <v>409</v>
      </c>
      <c r="BE33" s="258"/>
      <c r="BF33" s="259" t="s">
        <v>413</v>
      </c>
      <c r="BG33" s="260" t="s">
        <v>414</v>
      </c>
      <c r="BH33" s="258"/>
      <c r="BI33" s="259" t="s">
        <v>413</v>
      </c>
      <c r="BJ33" s="260">
        <v>0</v>
      </c>
      <c r="BK33" s="258"/>
      <c r="BL33" s="259" t="s">
        <v>427</v>
      </c>
      <c r="BM33" s="260">
        <v>25</v>
      </c>
      <c r="BN33" s="258"/>
      <c r="BO33" s="259"/>
      <c r="BP33" s="260"/>
      <c r="BQ33" s="258"/>
      <c r="BR33" s="259" t="s">
        <v>12</v>
      </c>
      <c r="BS33" s="260">
        <v>9.9999999999999995E-7</v>
      </c>
      <c r="BT33" s="258"/>
      <c r="BU33" s="259" t="s">
        <v>439</v>
      </c>
      <c r="BV33" s="260">
        <v>509.7</v>
      </c>
      <c r="BW33" s="258"/>
      <c r="BX33" s="259" t="s">
        <v>13</v>
      </c>
      <c r="BY33" s="260">
        <v>9.9999999999999995E-7</v>
      </c>
      <c r="BZ33" s="258"/>
      <c r="CA33" s="259"/>
      <c r="CB33" s="260"/>
      <c r="CC33" s="258"/>
      <c r="CD33" s="259"/>
      <c r="CE33" s="274"/>
      <c r="CF33" s="410"/>
      <c r="CG33" s="411"/>
      <c r="CH33" s="414"/>
      <c r="CI33" s="410"/>
      <c r="CJ33" s="411" t="s">
        <v>325</v>
      </c>
      <c r="CK33" s="414" t="s">
        <v>366</v>
      </c>
      <c r="CL33" s="258"/>
      <c r="CM33" s="259" t="s">
        <v>550</v>
      </c>
      <c r="CN33" s="260" t="s">
        <v>2</v>
      </c>
      <c r="CO33" s="258"/>
      <c r="CP33" s="259" t="s">
        <v>325</v>
      </c>
      <c r="CQ33" s="274" t="s">
        <v>366</v>
      </c>
      <c r="CR33" s="373" t="s">
        <v>2</v>
      </c>
      <c r="CS33" s="228"/>
      <c r="CT33" s="229">
        <f>IF(ISNUMBER(HA33),IF(ISNUMBER(MATCH(HE33,$CS$15:$CS$313,0)),0,MAX(CT$14:CT32)+1),"")</f>
        <v>13</v>
      </c>
      <c r="CU33" s="7">
        <f t="shared" si="36"/>
        <v>8</v>
      </c>
      <c r="CV33" s="7">
        <f t="shared" si="37"/>
        <v>6</v>
      </c>
      <c r="CW33" s="7">
        <f t="shared" si="38"/>
        <v>5</v>
      </c>
      <c r="CX33" s="7">
        <f t="shared" si="39"/>
        <v>6</v>
      </c>
      <c r="CY33" s="7">
        <f t="shared" si="40"/>
        <v>3</v>
      </c>
      <c r="CZ33" s="7">
        <f t="shared" si="41"/>
        <v>15</v>
      </c>
      <c r="DA33" s="7">
        <f t="shared" si="42"/>
        <v>11</v>
      </c>
      <c r="DB33" s="7">
        <f t="shared" si="43"/>
        <v>3</v>
      </c>
      <c r="DC33" s="7">
        <f t="shared" si="44"/>
        <v>3</v>
      </c>
      <c r="DD33" s="7">
        <f t="shared" si="45"/>
        <v>3</v>
      </c>
      <c r="DE33" s="7">
        <f t="shared" si="46"/>
        <v>3</v>
      </c>
      <c r="DF33" s="7">
        <f t="shared" si="47"/>
        <v>3</v>
      </c>
      <c r="DG33" s="7">
        <f t="shared" si="48"/>
        <v>2</v>
      </c>
      <c r="DH33" s="7">
        <f t="shared" si="49"/>
        <v>3</v>
      </c>
      <c r="DI33" s="7">
        <f t="shared" si="50"/>
        <v>6</v>
      </c>
      <c r="DJ33" s="7">
        <f t="shared" si="51"/>
        <v>5</v>
      </c>
      <c r="DK33" s="7">
        <f t="shared" si="52"/>
        <v>5</v>
      </c>
      <c r="DL33" s="7">
        <f t="shared" si="53"/>
        <v>16</v>
      </c>
      <c r="DM33" s="7">
        <f t="shared" si="54"/>
        <v>16</v>
      </c>
      <c r="DN33" s="7">
        <f t="shared" si="55"/>
        <v>11</v>
      </c>
      <c r="DO33" s="7">
        <f t="shared" si="56"/>
        <v>4</v>
      </c>
      <c r="DP33" s="7">
        <f t="shared" si="57"/>
        <v>6</v>
      </c>
      <c r="DQ33" s="7">
        <f t="shared" si="58"/>
        <v>6</v>
      </c>
      <c r="DR33" s="7">
        <f t="shared" si="59"/>
        <v>4</v>
      </c>
      <c r="DS33" s="7" t="str">
        <f t="shared" si="60"/>
        <v/>
      </c>
      <c r="DT33" s="7" t="str">
        <f t="shared" si="61"/>
        <v/>
      </c>
      <c r="DU33" s="7" t="str">
        <f t="shared" si="166"/>
        <v/>
      </c>
      <c r="DV33" s="7">
        <f t="shared" si="167"/>
        <v>4</v>
      </c>
      <c r="DW33" s="7">
        <f t="shared" si="168"/>
        <v>3</v>
      </c>
      <c r="DX33" s="7">
        <f t="shared" si="169"/>
        <v>4</v>
      </c>
      <c r="DY33" s="7"/>
      <c r="DZ33" s="7"/>
      <c r="EA33" s="7"/>
      <c r="EB33" s="7"/>
      <c r="EC33" s="64" t="s">
        <v>2</v>
      </c>
      <c r="ED33" s="306" t="str">
        <f t="shared" si="62"/>
        <v>ncol</v>
      </c>
      <c r="EE33" s="306" t="str">
        <f t="shared" si="63"/>
        <v>ncol</v>
      </c>
      <c r="EF33" s="306" t="str">
        <f t="shared" si="64"/>
        <v>ncol</v>
      </c>
      <c r="EG33" s="306" t="str">
        <f t="shared" si="65"/>
        <v>ncol</v>
      </c>
      <c r="EH33" s="306" t="str">
        <f t="shared" si="66"/>
        <v>ncol</v>
      </c>
      <c r="EI33" s="306" t="str">
        <f t="shared" si="67"/>
        <v>ncol</v>
      </c>
      <c r="EJ33" s="306" t="str">
        <f t="shared" si="68"/>
        <v>ncol</v>
      </c>
      <c r="EK33" s="306" t="str">
        <f t="shared" si="69"/>
        <v>ncol</v>
      </c>
      <c r="EL33" s="306" t="str">
        <f t="shared" si="70"/>
        <v>ncol</v>
      </c>
      <c r="EM33" s="306" t="str">
        <f t="shared" si="71"/>
        <v>ncol</v>
      </c>
      <c r="EN33" s="306" t="str">
        <f t="shared" si="72"/>
        <v>ncol</v>
      </c>
      <c r="EO33" s="306" t="str">
        <f t="shared" si="73"/>
        <v>ncol</v>
      </c>
      <c r="EP33" s="306" t="str">
        <f t="shared" si="74"/>
        <v>ncol</v>
      </c>
      <c r="EQ33" s="306" t="str">
        <f t="shared" si="75"/>
        <v>ncol</v>
      </c>
      <c r="ER33" s="306" t="str">
        <f t="shared" si="76"/>
        <v>ncol</v>
      </c>
      <c r="ES33" s="306" t="str">
        <f t="shared" si="77"/>
        <v>ncol</v>
      </c>
      <c r="ET33" s="306" t="str">
        <f t="shared" si="78"/>
        <v>ncol</v>
      </c>
      <c r="EU33" s="306" t="str">
        <f t="shared" si="79"/>
        <v>ncol</v>
      </c>
      <c r="EV33" s="306" t="str">
        <f t="shared" si="80"/>
        <v>ncol</v>
      </c>
      <c r="EW33" s="306" t="str">
        <f t="shared" si="81"/>
        <v>ncol</v>
      </c>
      <c r="EX33" s="306" t="str">
        <f t="shared" si="82"/>
        <v>ncol</v>
      </c>
      <c r="EY33" s="306" t="str">
        <f t="shared" si="83"/>
        <v>ncol</v>
      </c>
      <c r="EZ33" s="306" t="str">
        <f t="shared" si="84"/>
        <v>ncol</v>
      </c>
      <c r="FA33" s="306" t="str">
        <f t="shared" si="85"/>
        <v>ncol</v>
      </c>
      <c r="FB33" s="306" t="str">
        <f t="shared" si="86"/>
        <v>-</v>
      </c>
      <c r="FC33" s="306" t="str">
        <f t="shared" si="87"/>
        <v>-</v>
      </c>
      <c r="FD33" s="306" t="str">
        <f t="shared" si="170"/>
        <v>-</v>
      </c>
      <c r="FE33" s="306" t="str">
        <f t="shared" si="171"/>
        <v>ncol</v>
      </c>
      <c r="FF33" s="306" t="str">
        <f t="shared" si="172"/>
        <v>ncol</v>
      </c>
      <c r="FG33" s="306" t="str">
        <f t="shared" si="173"/>
        <v>ncol</v>
      </c>
      <c r="FH33" s="306"/>
      <c r="FI33" s="306"/>
      <c r="FJ33" s="306"/>
      <c r="FK33" s="306"/>
      <c r="FL33" s="306"/>
      <c r="FM33" s="422" t="s">
        <v>2</v>
      </c>
      <c r="FN33" s="65">
        <f t="shared" si="88"/>
        <v>101</v>
      </c>
      <c r="FO33" s="65">
        <f t="shared" si="89"/>
        <v>101</v>
      </c>
      <c r="FP33" s="65">
        <f t="shared" si="90"/>
        <v>46</v>
      </c>
      <c r="FQ33" s="65">
        <f t="shared" si="91"/>
        <v>100</v>
      </c>
      <c r="FR33" s="65">
        <f t="shared" si="92"/>
        <v>31</v>
      </c>
      <c r="FS33" s="65">
        <f t="shared" si="93"/>
        <v>40</v>
      </c>
      <c r="FT33" s="65">
        <f t="shared" si="94"/>
        <v>40</v>
      </c>
      <c r="FU33" s="65">
        <f t="shared" si="95"/>
        <v>31</v>
      </c>
      <c r="FV33" s="65">
        <f t="shared" si="96"/>
        <v>21</v>
      </c>
      <c r="FW33" s="65">
        <f t="shared" si="97"/>
        <v>50</v>
      </c>
      <c r="FX33" s="65">
        <f t="shared" si="98"/>
        <v>14</v>
      </c>
      <c r="FY33" s="65">
        <f t="shared" si="99"/>
        <v>28</v>
      </c>
      <c r="FZ33" s="65">
        <f t="shared" si="100"/>
        <v>15</v>
      </c>
      <c r="GA33" s="65">
        <f t="shared" si="101"/>
        <v>15</v>
      </c>
      <c r="GB33" s="65">
        <f t="shared" si="102"/>
        <v>100</v>
      </c>
      <c r="GC33" s="65">
        <f t="shared" si="103"/>
        <v>10</v>
      </c>
      <c r="GD33" s="65">
        <f t="shared" si="104"/>
        <v>10</v>
      </c>
      <c r="GE33" s="65">
        <f t="shared" si="105"/>
        <v>7</v>
      </c>
      <c r="GF33" s="65">
        <f t="shared" si="106"/>
        <v>7</v>
      </c>
      <c r="GG33" s="65">
        <f t="shared" si="107"/>
        <v>40</v>
      </c>
      <c r="GH33" s="65">
        <f t="shared" si="108"/>
        <v>80</v>
      </c>
      <c r="GI33" s="65">
        <f t="shared" si="109"/>
        <v>10</v>
      </c>
      <c r="GJ33" s="65">
        <f t="shared" si="110"/>
        <v>15</v>
      </c>
      <c r="GK33" s="65">
        <f t="shared" si="111"/>
        <v>10</v>
      </c>
      <c r="GL33" s="65" t="str">
        <f t="shared" si="112"/>
        <v>-</v>
      </c>
      <c r="GM33" s="65" t="str">
        <f t="shared" si="113"/>
        <v>-</v>
      </c>
      <c r="GN33" s="65" t="str">
        <f t="shared" si="174"/>
        <v>-</v>
      </c>
      <c r="GO33" s="65">
        <f t="shared" si="175"/>
        <v>100</v>
      </c>
      <c r="GP33" s="65">
        <f t="shared" si="176"/>
        <v>100</v>
      </c>
      <c r="GQ33" s="65">
        <f t="shared" si="177"/>
        <v>100</v>
      </c>
      <c r="GR33" s="65"/>
      <c r="GS33" s="65"/>
      <c r="GT33" s="65"/>
      <c r="GU33" s="96" t="s">
        <v>2</v>
      </c>
      <c r="GV33" s="70"/>
      <c r="GW33" s="7">
        <f>IF(ISNUMBER(INDEX($CU$15:$EC$314,$B33,HG$5)),MAX(GW$14:GW32)+1,0)</f>
        <v>5</v>
      </c>
      <c r="GX33" s="7">
        <f t="shared" si="114"/>
        <v>19</v>
      </c>
      <c r="GY33" s="7">
        <f t="shared" si="115"/>
        <v>158</v>
      </c>
      <c r="GZ33" s="289">
        <f t="shared" si="116"/>
        <v>0</v>
      </c>
      <c r="HA33" s="289">
        <f t="shared" si="117"/>
        <v>19</v>
      </c>
      <c r="HB33" s="289">
        <f t="shared" si="118"/>
        <v>3.8580000000000003E-2</v>
      </c>
      <c r="HC33" s="84" t="str">
        <f t="shared" si="119"/>
        <v>sfr_03</v>
      </c>
      <c r="HD33" s="335">
        <f t="shared" si="120"/>
        <v>3.8580000000000003E-2</v>
      </c>
      <c r="HE33" s="313" t="str">
        <f t="shared" si="121"/>
        <v>roughness</v>
      </c>
      <c r="HF33" s="28" t="str">
        <f t="shared" si="122"/>
        <v/>
      </c>
      <c r="HG33" s="277" t="str">
        <f t="shared" si="178"/>
        <v/>
      </c>
      <c r="HH33" s="363" t="str">
        <f t="shared" si="123"/>
        <v/>
      </c>
      <c r="HI33" s="80"/>
      <c r="HJ33" s="277" t="str">
        <f t="shared" si="179"/>
        <v/>
      </c>
      <c r="HK33" s="363" t="str">
        <f t="shared" si="124"/>
        <v/>
      </c>
      <c r="HL33" s="80"/>
      <c r="HM33" s="277" t="str">
        <f t="shared" si="180"/>
        <v>nreaches</v>
      </c>
      <c r="HN33" s="363">
        <f t="shared" si="125"/>
        <v>65</v>
      </c>
      <c r="HO33" s="80"/>
      <c r="HP33" s="277" t="str">
        <f t="shared" si="181"/>
        <v>q_amplitude</v>
      </c>
      <c r="HQ33" s="359">
        <f t="shared" si="126"/>
        <v>141.58000000000001</v>
      </c>
      <c r="HR33" s="80"/>
      <c r="HS33" s="277" t="str">
        <f t="shared" si="182"/>
        <v/>
      </c>
      <c r="HT33" s="284" t="str">
        <f t="shared" si="127"/>
        <v/>
      </c>
      <c r="HU33" s="28"/>
      <c r="HV33" s="336" t="str">
        <f t="shared" si="128"/>
        <v/>
      </c>
      <c r="HW33" s="338" t="str">
        <f t="shared" si="129"/>
        <v/>
      </c>
      <c r="HX33" s="337" t="str">
        <f t="shared" si="130"/>
        <v/>
      </c>
      <c r="HY33" s="277" t="str">
        <f t="shared" si="183"/>
        <v/>
      </c>
      <c r="HZ33" s="277" t="str">
        <f t="shared" si="193"/>
        <v/>
      </c>
      <c r="IA33" s="277" t="str">
        <f t="shared" si="184"/>
        <v>sfr_01</v>
      </c>
      <c r="IB33" s="277" t="str">
        <f t="shared" si="185"/>
        <v>sfr_05</v>
      </c>
      <c r="IC33" s="277" t="str">
        <f t="shared" si="131"/>
        <v/>
      </c>
      <c r="ID33" s="70"/>
      <c r="IE33" s="285" t="s">
        <v>872</v>
      </c>
      <c r="IF33" s="285" t="s">
        <v>423</v>
      </c>
      <c r="IG33" s="60" t="s">
        <v>436</v>
      </c>
      <c r="IH33" s="285" t="s">
        <v>440</v>
      </c>
      <c r="II33" s="285" t="s">
        <v>386</v>
      </c>
      <c r="IJ33" s="367"/>
      <c r="IK33" s="367"/>
      <c r="IL33" s="367"/>
      <c r="IM33" s="367"/>
      <c r="IN33" s="367"/>
      <c r="IO33" s="292"/>
      <c r="IP33" s="292"/>
      <c r="IQ33" s="74"/>
      <c r="IR33" s="291">
        <f>IF(IE33&lt;&gt;"",MAX(IR$14:IR32)+1,0)</f>
        <v>19</v>
      </c>
      <c r="IS33" s="291">
        <f>IF(IF33&lt;&gt;"",MAX(IS$14:IS32)+1,0)</f>
        <v>18</v>
      </c>
      <c r="IT33" s="291">
        <f>IF(IG33&lt;&gt;"",MAX(IT$14:IT32)+1,0)</f>
        <v>19</v>
      </c>
      <c r="IU33" s="291">
        <f>IF(IH33&lt;&gt;"",MAX(IU$14:IU32)+1,0)</f>
        <v>18</v>
      </c>
      <c r="IV33" s="291">
        <f>IF(II33&lt;&gt;"",MAX(IV$14:IV32)+1,0)</f>
        <v>16</v>
      </c>
      <c r="IW33" s="291">
        <f>IF(IJ33&lt;&gt;"",MAX(IW$14:IW32)+1,0)</f>
        <v>0</v>
      </c>
      <c r="IX33" s="291">
        <f>IF(IK33&lt;&gt;"",MAX(IX$14:IX32)+1,0)</f>
        <v>0</v>
      </c>
      <c r="IY33" s="291">
        <f>IF(IL33&lt;&gt;"",MAX(IY$14:IY32)+1,0)</f>
        <v>0</v>
      </c>
      <c r="IZ33" s="291">
        <f>IF(IM33&lt;&gt;"",MAX(IZ$14:IZ32)+1,0)</f>
        <v>0</v>
      </c>
      <c r="JA33" s="291">
        <f>IF(IN33&lt;&gt;"",MAX(JA$14:JA32)+1,0)</f>
        <v>0</v>
      </c>
      <c r="JB33" s="291">
        <f>IF(IO33&lt;&gt;"",MAX(JB$14:JB32)+1,0)</f>
        <v>0</v>
      </c>
      <c r="JC33" s="291">
        <f>IF(IP33&lt;&gt;"",MAX(JC$14:JC32)+1,0)</f>
        <v>0</v>
      </c>
      <c r="JD33" s="74">
        <f t="shared" si="186"/>
        <v>1</v>
      </c>
      <c r="JE33" s="74">
        <f t="shared" si="187"/>
        <v>0</v>
      </c>
      <c r="JF33" s="74">
        <f t="shared" si="188"/>
        <v>19</v>
      </c>
      <c r="JG33" s="74" t="str">
        <f t="shared" si="189"/>
        <v>chd_spd_R</v>
      </c>
      <c r="JH33" s="390">
        <f t="shared" si="190"/>
        <v>89</v>
      </c>
      <c r="JI33" s="389">
        <f>IF(ISNUMBER(MATCH(HE33,$JG$15:$JG$313,0)),0,MAX(JI$14:JI32)+1)</f>
        <v>0</v>
      </c>
      <c r="JJ33" s="389" t="str">
        <f t="shared" si="191"/>
        <v/>
      </c>
      <c r="JK33" s="378">
        <f t="shared" si="132"/>
        <v>19</v>
      </c>
      <c r="JL33" s="78"/>
      <c r="JM33" s="281" t="str">
        <f t="shared" si="133"/>
        <v>07_DISV_XT3D_GWF</v>
      </c>
      <c r="JN33" s="393" t="s">
        <v>699</v>
      </c>
      <c r="JO33" s="70"/>
      <c r="JP33" s="228"/>
      <c r="JQ33" s="228"/>
      <c r="JR33" s="228"/>
      <c r="JS33" s="19"/>
      <c r="JT33" s="171"/>
      <c r="JU33" s="171"/>
      <c r="JV33" s="171"/>
      <c r="JW33" s="171"/>
      <c r="JX33" s="171"/>
      <c r="JY33" s="171"/>
      <c r="JZ33" s="171"/>
      <c r="KA33" s="171"/>
      <c r="KB33" s="171"/>
      <c r="KC33" s="171"/>
      <c r="KD33" s="171"/>
      <c r="KE33" s="98"/>
      <c r="KF33" s="188">
        <v>0.30020328000000007</v>
      </c>
      <c r="KG33" s="127">
        <v>840.8</v>
      </c>
      <c r="KH33" s="128">
        <v>836.96946715696117</v>
      </c>
      <c r="KI33" s="118">
        <v>2.9999902248382999</v>
      </c>
      <c r="KJ33" s="131">
        <v>840.1558</v>
      </c>
      <c r="KK33" s="147">
        <v>28</v>
      </c>
      <c r="KL33" s="178">
        <v>0.30020000000000002</v>
      </c>
      <c r="KM33" s="139">
        <v>835.9</v>
      </c>
      <c r="KN33" s="184"/>
      <c r="KO33" s="143"/>
      <c r="KP33" s="123"/>
      <c r="KQ33" s="123"/>
      <c r="KR33" s="151"/>
      <c r="KS33" s="144">
        <f t="shared" si="194"/>
        <v>0.30020000000000002</v>
      </c>
      <c r="KT33" s="125"/>
      <c r="KU33" s="144">
        <v>0.30020328000000007</v>
      </c>
      <c r="KV33" s="159">
        <f t="shared" si="4"/>
        <v>0.30020000000000002</v>
      </c>
      <c r="KW33" s="159">
        <f t="shared" si="5"/>
        <v>7.2048000000000005</v>
      </c>
      <c r="KX33" s="159">
        <f t="shared" si="6"/>
        <v>432.28800000000001</v>
      </c>
      <c r="KY33" s="159">
        <f t="shared" si="11"/>
        <v>432.28800000000001</v>
      </c>
      <c r="KZ33" s="98"/>
      <c r="LA33" s="70"/>
      <c r="LB33" s="291" t="str">
        <f t="shared" si="134"/>
        <v/>
      </c>
      <c r="LC33" s="291" t="str">
        <f t="shared" si="135"/>
        <v/>
      </c>
      <c r="LD33" s="291" t="str">
        <f t="shared" si="136"/>
        <v/>
      </c>
      <c r="LE33" s="291" t="str">
        <f t="shared" si="137"/>
        <v/>
      </c>
      <c r="LF33" s="291" t="str">
        <f t="shared" si="138"/>
        <v/>
      </c>
      <c r="LG33" s="291" t="str">
        <f t="shared" si="139"/>
        <v/>
      </c>
      <c r="LH33" s="291" t="str">
        <f t="shared" si="140"/>
        <v/>
      </c>
      <c r="LI33" s="291" t="str">
        <f t="shared" si="141"/>
        <v/>
      </c>
      <c r="LJ33" s="291" t="str">
        <f t="shared" si="142"/>
        <v/>
      </c>
      <c r="LK33" s="291" t="str">
        <f t="shared" si="143"/>
        <v/>
      </c>
      <c r="LL33" s="291" t="str">
        <f t="shared" si="144"/>
        <v/>
      </c>
      <c r="LM33" s="291" t="str">
        <f t="shared" si="145"/>
        <v/>
      </c>
      <c r="LN33" s="291" t="str">
        <f t="shared" si="146"/>
        <v/>
      </c>
      <c r="LO33" s="291" t="str">
        <f t="shared" si="147"/>
        <v/>
      </c>
      <c r="LP33" s="291" t="str">
        <f t="shared" si="148"/>
        <v/>
      </c>
      <c r="LQ33" s="291" t="str">
        <f t="shared" si="149"/>
        <v/>
      </c>
      <c r="LR33" s="291" t="str">
        <f t="shared" si="150"/>
        <v/>
      </c>
      <c r="LS33" s="291" t="str">
        <f t="shared" si="151"/>
        <v>chd_spd_R</v>
      </c>
      <c r="LT33" s="291" t="str">
        <f t="shared" si="152"/>
        <v>chd_spd_R</v>
      </c>
      <c r="LU33" s="291" t="str">
        <f t="shared" si="153"/>
        <v/>
      </c>
      <c r="LV33" s="291" t="str">
        <f t="shared" si="154"/>
        <v/>
      </c>
      <c r="LW33" s="291" t="str">
        <f t="shared" si="155"/>
        <v/>
      </c>
      <c r="LX33" s="291" t="str">
        <f t="shared" si="156"/>
        <v/>
      </c>
      <c r="LY33" s="291" t="str">
        <f t="shared" si="157"/>
        <v/>
      </c>
      <c r="LZ33" s="291" t="str">
        <f t="shared" si="158"/>
        <v/>
      </c>
      <c r="MA33" s="291" t="str">
        <f t="shared" si="159"/>
        <v/>
      </c>
      <c r="MB33" s="291" t="str">
        <f t="shared" si="160"/>
        <v/>
      </c>
      <c r="MC33" s="291" t="str">
        <f t="shared" si="161"/>
        <v/>
      </c>
      <c r="MD33" s="291" t="str">
        <f t="shared" si="162"/>
        <v/>
      </c>
      <c r="ME33" s="291" t="str">
        <f t="shared" si="163"/>
        <v/>
      </c>
      <c r="MF33" s="291" t="str">
        <f t="shared" si="164"/>
        <v/>
      </c>
      <c r="MG33" s="74">
        <f t="shared" si="165"/>
        <v>2</v>
      </c>
      <c r="MH33" s="70"/>
      <c r="MI33" s="70"/>
      <c r="MJ33" s="70"/>
      <c r="MK33" s="70"/>
      <c r="ML33" s="70"/>
      <c r="MM33" s="70"/>
      <c r="MN33" s="70"/>
      <c r="MO33" s="70"/>
      <c r="MP33" s="70"/>
      <c r="MQ33" s="70"/>
      <c r="MR33" s="70"/>
      <c r="MS33" s="70"/>
      <c r="MT33" s="70"/>
      <c r="MU33" s="70"/>
    </row>
    <row r="34" spans="1:359" s="3" customFormat="1" ht="6" customHeight="1" x14ac:dyDescent="0.15">
      <c r="A34" s="60" t="s">
        <v>782</v>
      </c>
      <c r="B34" s="303">
        <f t="shared" si="192"/>
        <v>20</v>
      </c>
      <c r="C34" s="83" t="s">
        <v>28</v>
      </c>
      <c r="D34" s="301" t="s">
        <v>536</v>
      </c>
      <c r="E34" s="70"/>
      <c r="F34" s="258"/>
      <c r="G34" s="259" t="s">
        <v>44</v>
      </c>
      <c r="H34" s="260" t="s">
        <v>2</v>
      </c>
      <c r="I34" s="258"/>
      <c r="J34" s="259" t="s">
        <v>51</v>
      </c>
      <c r="K34" s="260">
        <v>0.05</v>
      </c>
      <c r="L34" s="258"/>
      <c r="M34" s="259" t="s">
        <v>86</v>
      </c>
      <c r="N34" s="260" t="s">
        <v>229</v>
      </c>
      <c r="O34" s="258"/>
      <c r="P34" s="259" t="s">
        <v>1</v>
      </c>
      <c r="Q34" s="260" t="s">
        <v>85</v>
      </c>
      <c r="R34" s="258"/>
      <c r="S34" s="259" t="s">
        <v>21</v>
      </c>
      <c r="T34" s="260">
        <v>2</v>
      </c>
      <c r="U34" s="258"/>
      <c r="V34" s="259" t="s">
        <v>146</v>
      </c>
      <c r="W34" s="260" t="s">
        <v>2</v>
      </c>
      <c r="X34" s="258"/>
      <c r="Y34" s="259" t="s">
        <v>175</v>
      </c>
      <c r="Z34" s="260">
        <f>0.001/Z33</f>
        <v>5.0000000000000001E-3</v>
      </c>
      <c r="AA34" s="258"/>
      <c r="AB34" s="259" t="s">
        <v>11</v>
      </c>
      <c r="AC34" s="260">
        <f>0.005*86400</f>
        <v>432</v>
      </c>
      <c r="AD34" s="258"/>
      <c r="AE34" s="259" t="s">
        <v>19</v>
      </c>
      <c r="AF34" s="274">
        <v>1.0000000000000001E-5</v>
      </c>
      <c r="AG34" s="258"/>
      <c r="AH34" s="259" t="s">
        <v>178</v>
      </c>
      <c r="AI34" s="274">
        <f>10/100/365</f>
        <v>2.7397260273972606E-4</v>
      </c>
      <c r="AJ34" s="258"/>
      <c r="AK34" s="259" t="s">
        <v>17</v>
      </c>
      <c r="AL34" s="260">
        <v>0</v>
      </c>
      <c r="AM34" s="258"/>
      <c r="AN34" s="259" t="s">
        <v>41</v>
      </c>
      <c r="AO34" s="260">
        <v>0.17599999999999999</v>
      </c>
      <c r="AP34" s="281"/>
      <c r="AQ34" s="353" t="s">
        <v>721</v>
      </c>
      <c r="AR34" s="348" t="s">
        <v>723</v>
      </c>
      <c r="AS34" s="281"/>
      <c r="AT34" s="353" t="s">
        <v>423</v>
      </c>
      <c r="AU34" s="348">
        <v>1</v>
      </c>
      <c r="AV34" s="258"/>
      <c r="AW34" s="259"/>
      <c r="AX34" s="260"/>
      <c r="AY34" s="258"/>
      <c r="AZ34" s="259" t="s">
        <v>13</v>
      </c>
      <c r="BA34" s="260">
        <v>9.9999999999999995E-7</v>
      </c>
      <c r="BB34" s="258"/>
      <c r="BC34" s="259" t="s">
        <v>86</v>
      </c>
      <c r="BD34" s="260" t="s">
        <v>815</v>
      </c>
      <c r="BE34" s="258"/>
      <c r="BF34" s="259" t="s">
        <v>415</v>
      </c>
      <c r="BG34" s="260" t="s">
        <v>419</v>
      </c>
      <c r="BH34" s="258" t="s">
        <v>6</v>
      </c>
      <c r="BI34" s="259" t="s">
        <v>415</v>
      </c>
      <c r="BJ34" s="260">
        <v>-100</v>
      </c>
      <c r="BK34" s="258"/>
      <c r="BL34" s="259" t="s">
        <v>178</v>
      </c>
      <c r="BM34" s="260">
        <v>0.05</v>
      </c>
      <c r="BN34" s="258"/>
      <c r="BO34" s="259"/>
      <c r="BP34" s="260"/>
      <c r="BQ34" s="258"/>
      <c r="BR34" s="259" t="s">
        <v>13</v>
      </c>
      <c r="BS34" s="260">
        <v>9.9999999999999995E-7</v>
      </c>
      <c r="BT34" s="258"/>
      <c r="BU34" s="259" t="s">
        <v>440</v>
      </c>
      <c r="BV34" s="260">
        <v>141.58000000000001</v>
      </c>
      <c r="BW34" s="258"/>
      <c r="BX34" s="259" t="s">
        <v>472</v>
      </c>
      <c r="BY34" s="260">
        <v>1E-4</v>
      </c>
      <c r="BZ34" s="258"/>
      <c r="CA34" s="259"/>
      <c r="CB34" s="260"/>
      <c r="CC34" s="258"/>
      <c r="CD34" s="259"/>
      <c r="CE34" s="260"/>
      <c r="CF34" s="410"/>
      <c r="CG34" s="411"/>
      <c r="CH34" s="412"/>
      <c r="CI34" s="410"/>
      <c r="CJ34" s="411" t="s">
        <v>33</v>
      </c>
      <c r="CK34" s="412" t="s">
        <v>367</v>
      </c>
      <c r="CL34" s="258"/>
      <c r="CM34" s="259" t="s">
        <v>206</v>
      </c>
      <c r="CN34" s="260">
        <v>85</v>
      </c>
      <c r="CO34" s="258"/>
      <c r="CP34" s="259" t="s">
        <v>33</v>
      </c>
      <c r="CQ34" s="260" t="s">
        <v>367</v>
      </c>
      <c r="CR34" s="373" t="s">
        <v>2</v>
      </c>
      <c r="CS34" s="228"/>
      <c r="CT34" s="229">
        <f>IF(ISNUMBER(HA34),IF(ISNUMBER(MATCH(HE34,$CS$15:$CS$313,0)),0,MAX(CT$14:CT33)+1),"")</f>
        <v>14</v>
      </c>
      <c r="CU34" s="7">
        <f t="shared" si="36"/>
        <v>9</v>
      </c>
      <c r="CV34" s="7">
        <f t="shared" si="37"/>
        <v>5</v>
      </c>
      <c r="CW34" s="7">
        <f t="shared" si="38"/>
        <v>4</v>
      </c>
      <c r="CX34" s="7">
        <f t="shared" si="39"/>
        <v>5</v>
      </c>
      <c r="CY34" s="7">
        <f t="shared" si="40"/>
        <v>2</v>
      </c>
      <c r="CZ34" s="7">
        <f t="shared" si="41"/>
        <v>14</v>
      </c>
      <c r="DA34" s="7">
        <f t="shared" si="42"/>
        <v>10</v>
      </c>
      <c r="DB34" s="7">
        <f t="shared" si="43"/>
        <v>2</v>
      </c>
      <c r="DC34" s="7">
        <f t="shared" si="44"/>
        <v>2</v>
      </c>
      <c r="DD34" s="7">
        <f t="shared" si="45"/>
        <v>2</v>
      </c>
      <c r="DE34" s="7">
        <f t="shared" si="46"/>
        <v>2</v>
      </c>
      <c r="DF34" s="7">
        <f t="shared" si="47"/>
        <v>2</v>
      </c>
      <c r="DG34" s="7">
        <f t="shared" si="48"/>
        <v>3</v>
      </c>
      <c r="DH34" s="7">
        <f t="shared" si="49"/>
        <v>2</v>
      </c>
      <c r="DI34" s="7">
        <f t="shared" si="50"/>
        <v>5</v>
      </c>
      <c r="DJ34" s="7">
        <f t="shared" si="51"/>
        <v>6</v>
      </c>
      <c r="DK34" s="7">
        <f t="shared" si="52"/>
        <v>6</v>
      </c>
      <c r="DL34" s="7">
        <f t="shared" si="53"/>
        <v>15</v>
      </c>
      <c r="DM34" s="7">
        <f t="shared" si="54"/>
        <v>15</v>
      </c>
      <c r="DN34" s="7">
        <f t="shared" si="55"/>
        <v>10</v>
      </c>
      <c r="DO34" s="7">
        <f t="shared" si="56"/>
        <v>3</v>
      </c>
      <c r="DP34" s="7">
        <f t="shared" si="57"/>
        <v>5</v>
      </c>
      <c r="DQ34" s="7">
        <f t="shared" si="58"/>
        <v>5</v>
      </c>
      <c r="DR34" s="7">
        <f t="shared" si="59"/>
        <v>3</v>
      </c>
      <c r="DS34" s="7" t="str">
        <f t="shared" si="60"/>
        <v/>
      </c>
      <c r="DT34" s="7" t="str">
        <f t="shared" si="61"/>
        <v/>
      </c>
      <c r="DU34" s="7" t="str">
        <f t="shared" si="166"/>
        <v/>
      </c>
      <c r="DV34" s="7">
        <f t="shared" si="167"/>
        <v>3</v>
      </c>
      <c r="DW34" s="7">
        <f t="shared" si="168"/>
        <v>2</v>
      </c>
      <c r="DX34" s="7">
        <f t="shared" si="169"/>
        <v>3</v>
      </c>
      <c r="DY34" s="7"/>
      <c r="DZ34" s="7"/>
      <c r="EA34" s="7"/>
      <c r="EB34" s="7"/>
      <c r="EC34" s="64" t="s">
        <v>2</v>
      </c>
      <c r="ED34" s="306" t="str">
        <f t="shared" si="62"/>
        <v>nrow</v>
      </c>
      <c r="EE34" s="306" t="str">
        <f t="shared" si="63"/>
        <v>nrow</v>
      </c>
      <c r="EF34" s="306" t="str">
        <f t="shared" si="64"/>
        <v>nrow</v>
      </c>
      <c r="EG34" s="306" t="str">
        <f t="shared" si="65"/>
        <v>nrow</v>
      </c>
      <c r="EH34" s="306" t="str">
        <f t="shared" si="66"/>
        <v>nrow</v>
      </c>
      <c r="EI34" s="306" t="str">
        <f t="shared" si="67"/>
        <v>nrow</v>
      </c>
      <c r="EJ34" s="306" t="str">
        <f t="shared" si="68"/>
        <v>nrow</v>
      </c>
      <c r="EK34" s="306" t="str">
        <f t="shared" si="69"/>
        <v>nrow</v>
      </c>
      <c r="EL34" s="306" t="str">
        <f t="shared" si="70"/>
        <v>nrow</v>
      </c>
      <c r="EM34" s="306" t="str">
        <f t="shared" si="71"/>
        <v>nrow</v>
      </c>
      <c r="EN34" s="306" t="str">
        <f t="shared" si="72"/>
        <v>nrow</v>
      </c>
      <c r="EO34" s="306" t="str">
        <f t="shared" si="73"/>
        <v>nrow</v>
      </c>
      <c r="EP34" s="306" t="str">
        <f t="shared" si="74"/>
        <v>nrow</v>
      </c>
      <c r="EQ34" s="306" t="str">
        <f t="shared" si="75"/>
        <v>nrow</v>
      </c>
      <c r="ER34" s="306" t="str">
        <f t="shared" si="76"/>
        <v>nrow</v>
      </c>
      <c r="ES34" s="306" t="str">
        <f t="shared" si="77"/>
        <v>nrow</v>
      </c>
      <c r="ET34" s="306" t="str">
        <f t="shared" si="78"/>
        <v>nrow</v>
      </c>
      <c r="EU34" s="306" t="str">
        <f t="shared" si="79"/>
        <v>nrow</v>
      </c>
      <c r="EV34" s="306" t="str">
        <f t="shared" si="80"/>
        <v>nrow</v>
      </c>
      <c r="EW34" s="306" t="str">
        <f t="shared" si="81"/>
        <v>nrow</v>
      </c>
      <c r="EX34" s="306" t="str">
        <f t="shared" si="82"/>
        <v>nrow</v>
      </c>
      <c r="EY34" s="306" t="str">
        <f t="shared" si="83"/>
        <v>nrow</v>
      </c>
      <c r="EZ34" s="306" t="str">
        <f t="shared" si="84"/>
        <v>nrow</v>
      </c>
      <c r="FA34" s="306" t="str">
        <f t="shared" si="85"/>
        <v>nrow</v>
      </c>
      <c r="FB34" s="306" t="str">
        <f t="shared" si="86"/>
        <v>-</v>
      </c>
      <c r="FC34" s="306" t="str">
        <f t="shared" si="87"/>
        <v>-</v>
      </c>
      <c r="FD34" s="306" t="str">
        <f t="shared" si="170"/>
        <v>-</v>
      </c>
      <c r="FE34" s="306" t="str">
        <f t="shared" si="171"/>
        <v>nrow</v>
      </c>
      <c r="FF34" s="306" t="str">
        <f t="shared" si="172"/>
        <v>nrow</v>
      </c>
      <c r="FG34" s="306" t="str">
        <f t="shared" si="173"/>
        <v>nrow</v>
      </c>
      <c r="FH34" s="306"/>
      <c r="FI34" s="306"/>
      <c r="FJ34" s="306"/>
      <c r="FK34" s="306"/>
      <c r="FL34" s="306"/>
      <c r="FM34" s="422" t="s">
        <v>2</v>
      </c>
      <c r="FN34" s="65">
        <f t="shared" si="88"/>
        <v>1</v>
      </c>
      <c r="FO34" s="65">
        <f t="shared" si="89"/>
        <v>1</v>
      </c>
      <c r="FP34" s="65">
        <f t="shared" si="90"/>
        <v>31</v>
      </c>
      <c r="FQ34" s="65">
        <f t="shared" si="91"/>
        <v>100</v>
      </c>
      <c r="FR34" s="65">
        <f t="shared" si="92"/>
        <v>31</v>
      </c>
      <c r="FS34" s="65">
        <f t="shared" si="93"/>
        <v>20</v>
      </c>
      <c r="FT34" s="65">
        <f t="shared" si="94"/>
        <v>20</v>
      </c>
      <c r="FU34" s="65">
        <f t="shared" si="95"/>
        <v>31</v>
      </c>
      <c r="FV34" s="65">
        <f t="shared" si="96"/>
        <v>15</v>
      </c>
      <c r="FW34" s="65">
        <f t="shared" si="97"/>
        <v>1</v>
      </c>
      <c r="FX34" s="65">
        <f t="shared" si="98"/>
        <v>18</v>
      </c>
      <c r="FY34" s="65">
        <f t="shared" si="99"/>
        <v>61</v>
      </c>
      <c r="FZ34" s="65">
        <f t="shared" si="100"/>
        <v>15</v>
      </c>
      <c r="GA34" s="65">
        <f t="shared" si="101"/>
        <v>10</v>
      </c>
      <c r="GB34" s="65">
        <f t="shared" si="102"/>
        <v>1</v>
      </c>
      <c r="GC34" s="65">
        <f t="shared" si="103"/>
        <v>15</v>
      </c>
      <c r="GD34" s="65">
        <f t="shared" si="104"/>
        <v>3</v>
      </c>
      <c r="GE34" s="65">
        <f t="shared" si="105"/>
        <v>7</v>
      </c>
      <c r="GF34" s="65">
        <f t="shared" si="106"/>
        <v>7</v>
      </c>
      <c r="GG34" s="65">
        <f t="shared" si="107"/>
        <v>40</v>
      </c>
      <c r="GH34" s="65">
        <f t="shared" si="108"/>
        <v>80</v>
      </c>
      <c r="GI34" s="65">
        <f t="shared" si="109"/>
        <v>15</v>
      </c>
      <c r="GJ34" s="65">
        <f t="shared" si="110"/>
        <v>65</v>
      </c>
      <c r="GK34" s="65">
        <f t="shared" si="111"/>
        <v>15</v>
      </c>
      <c r="GL34" s="65" t="str">
        <f t="shared" si="112"/>
        <v>-</v>
      </c>
      <c r="GM34" s="65" t="str">
        <f t="shared" si="113"/>
        <v>-</v>
      </c>
      <c r="GN34" s="65" t="str">
        <f t="shared" si="174"/>
        <v>-</v>
      </c>
      <c r="GO34" s="65">
        <f t="shared" si="175"/>
        <v>1</v>
      </c>
      <c r="GP34" s="65">
        <f t="shared" si="176"/>
        <v>1</v>
      </c>
      <c r="GQ34" s="65">
        <f t="shared" si="177"/>
        <v>1</v>
      </c>
      <c r="GR34" s="65"/>
      <c r="GS34" s="65"/>
      <c r="GT34" s="65"/>
      <c r="GU34" s="96" t="s">
        <v>2</v>
      </c>
      <c r="GV34" s="70"/>
      <c r="GW34" s="7">
        <f>IF(ISNUMBER(INDEX($CU$15:$EC$314,$B34,HG$5)),MAX(GW$14:GW33)+1,0)</f>
        <v>6</v>
      </c>
      <c r="GX34" s="7">
        <f t="shared" si="114"/>
        <v>20</v>
      </c>
      <c r="GY34" s="7">
        <f t="shared" si="115"/>
        <v>159</v>
      </c>
      <c r="GZ34" s="289">
        <f t="shared" si="116"/>
        <v>0</v>
      </c>
      <c r="HA34" s="289">
        <f t="shared" si="117"/>
        <v>20</v>
      </c>
      <c r="HB34" s="289">
        <f t="shared" si="118"/>
        <v>509.7</v>
      </c>
      <c r="HC34" s="84" t="str">
        <f t="shared" si="119"/>
        <v>sfr_04</v>
      </c>
      <c r="HD34" s="335">
        <f t="shared" si="120"/>
        <v>509.7</v>
      </c>
      <c r="HE34" s="313" t="str">
        <f t="shared" si="121"/>
        <v>q_base</v>
      </c>
      <c r="HF34" s="28" t="str">
        <f t="shared" si="122"/>
        <v/>
      </c>
      <c r="HG34" s="277" t="str">
        <f t="shared" si="178"/>
        <v/>
      </c>
      <c r="HH34" s="363" t="str">
        <f t="shared" si="123"/>
        <v/>
      </c>
      <c r="HI34" s="80"/>
      <c r="HJ34" s="277" t="str">
        <f t="shared" si="179"/>
        <v/>
      </c>
      <c r="HK34" s="363" t="str">
        <f t="shared" si="124"/>
        <v/>
      </c>
      <c r="HL34" s="80"/>
      <c r="HM34" s="277" t="str">
        <f t="shared" si="180"/>
        <v>jcol_sfr</v>
      </c>
      <c r="HN34" s="363" t="str">
        <f t="shared" si="125"/>
        <v>sfr1</v>
      </c>
      <c r="HO34" s="80"/>
      <c r="HP34" s="277" t="str">
        <f t="shared" si="181"/>
        <v>Gamma</v>
      </c>
      <c r="HQ34" s="359">
        <f t="shared" si="126"/>
        <v>4894.3</v>
      </c>
      <c r="HR34" s="80"/>
      <c r="HS34" s="277" t="str">
        <f t="shared" si="182"/>
        <v/>
      </c>
      <c r="HT34" s="284" t="str">
        <f t="shared" si="127"/>
        <v/>
      </c>
      <c r="HU34" s="28"/>
      <c r="HV34" s="336" t="str">
        <f t="shared" si="128"/>
        <v/>
      </c>
      <c r="HW34" s="338" t="str">
        <f t="shared" si="129"/>
        <v/>
      </c>
      <c r="HX34" s="337" t="str">
        <f t="shared" si="130"/>
        <v/>
      </c>
      <c r="HY34" s="277" t="str">
        <f t="shared" si="183"/>
        <v/>
      </c>
      <c r="HZ34" s="277" t="str">
        <f t="shared" si="193"/>
        <v/>
      </c>
      <c r="IA34" s="277" t="str">
        <f t="shared" si="184"/>
        <v>|sfr2</v>
      </c>
      <c r="IB34" s="277" t="str">
        <f t="shared" si="185"/>
        <v>sfr_08</v>
      </c>
      <c r="IC34" s="277" t="str">
        <f t="shared" si="131"/>
        <v/>
      </c>
      <c r="ID34" s="70"/>
      <c r="IE34" s="285" t="s">
        <v>871</v>
      </c>
      <c r="IF34" s="285" t="s">
        <v>424</v>
      </c>
      <c r="IG34" s="60" t="s">
        <v>915</v>
      </c>
      <c r="IH34" s="285" t="s">
        <v>443</v>
      </c>
      <c r="II34" s="285" t="s">
        <v>783</v>
      </c>
      <c r="IJ34" s="367"/>
      <c r="IK34" s="367"/>
      <c r="IL34" s="367"/>
      <c r="IM34" s="367"/>
      <c r="IN34" s="367"/>
      <c r="IO34" s="292"/>
      <c r="IP34" s="292"/>
      <c r="IQ34" s="74"/>
      <c r="IR34" s="291">
        <f>IF(IE34&lt;&gt;"",MAX(IR$14:IR33)+1,0)</f>
        <v>20</v>
      </c>
      <c r="IS34" s="291">
        <f>IF(IF34&lt;&gt;"",MAX(IS$14:IS33)+1,0)</f>
        <v>19</v>
      </c>
      <c r="IT34" s="291">
        <f>IF(IG34&lt;&gt;"",MAX(IT$14:IT33)+1,0)</f>
        <v>20</v>
      </c>
      <c r="IU34" s="291">
        <f>IF(IH34&lt;&gt;"",MAX(IU$14:IU33)+1,0)</f>
        <v>19</v>
      </c>
      <c r="IV34" s="291">
        <f>IF(II34&lt;&gt;"",MAX(IV$14:IV33)+1,0)</f>
        <v>17</v>
      </c>
      <c r="IW34" s="291">
        <f>IF(IJ34&lt;&gt;"",MAX(IW$14:IW33)+1,0)</f>
        <v>0</v>
      </c>
      <c r="IX34" s="291">
        <f>IF(IK34&lt;&gt;"",MAX(IX$14:IX33)+1,0)</f>
        <v>0</v>
      </c>
      <c r="IY34" s="291">
        <f>IF(IL34&lt;&gt;"",MAX(IY$14:IY33)+1,0)</f>
        <v>0</v>
      </c>
      <c r="IZ34" s="291">
        <f>IF(IM34&lt;&gt;"",MAX(IZ$14:IZ33)+1,0)</f>
        <v>0</v>
      </c>
      <c r="JA34" s="291">
        <f>IF(IN34&lt;&gt;"",MAX(JA$14:JA33)+1,0)</f>
        <v>0</v>
      </c>
      <c r="JB34" s="291">
        <f>IF(IO34&lt;&gt;"",MAX(JB$14:JB33)+1,0)</f>
        <v>0</v>
      </c>
      <c r="JC34" s="291">
        <f>IF(IP34&lt;&gt;"",MAX(JC$14:JC33)+1,0)</f>
        <v>0</v>
      </c>
      <c r="JD34" s="74">
        <f t="shared" si="186"/>
        <v>1</v>
      </c>
      <c r="JE34" s="74">
        <f t="shared" si="187"/>
        <v>0</v>
      </c>
      <c r="JF34" s="74">
        <f t="shared" si="188"/>
        <v>20</v>
      </c>
      <c r="JG34" s="74" t="str">
        <f t="shared" si="189"/>
        <v>chd_spd_L</v>
      </c>
      <c r="JH34" s="390">
        <f t="shared" si="190"/>
        <v>125</v>
      </c>
      <c r="JI34" s="389">
        <f>IF(ISNUMBER(MATCH(HE34,$JG$15:$JG$313,0)),0,MAX(JI$14:JI33)+1)</f>
        <v>0</v>
      </c>
      <c r="JJ34" s="389" t="str">
        <f t="shared" si="191"/>
        <v/>
      </c>
      <c r="JK34" s="378">
        <f t="shared" si="132"/>
        <v>20</v>
      </c>
      <c r="JL34" s="78"/>
      <c r="JM34" s="281" t="str">
        <f t="shared" si="133"/>
        <v>08_nwt-p02</v>
      </c>
      <c r="JN34" s="393" t="s">
        <v>699</v>
      </c>
      <c r="JO34" s="70"/>
      <c r="JP34" s="228"/>
      <c r="JQ34" s="228"/>
      <c r="JR34" s="228"/>
      <c r="JS34" s="19"/>
      <c r="JT34" s="171"/>
      <c r="JU34" s="171"/>
      <c r="JV34" s="171"/>
      <c r="JW34" s="171"/>
      <c r="JX34" s="171"/>
      <c r="JY34" s="171"/>
      <c r="JZ34" s="171"/>
      <c r="KA34" s="171"/>
      <c r="KB34" s="171"/>
      <c r="KC34" s="171"/>
      <c r="KD34" s="171"/>
      <c r="KE34" s="98"/>
      <c r="KF34" s="188">
        <v>0.41103504000000013</v>
      </c>
      <c r="KG34" s="127">
        <v>840.8</v>
      </c>
      <c r="KH34" s="128">
        <v>836.76946715696113</v>
      </c>
      <c r="KI34" s="118">
        <v>2.9999902248382999</v>
      </c>
      <c r="KJ34" s="131">
        <v>840.1558</v>
      </c>
      <c r="KK34" s="147">
        <v>29</v>
      </c>
      <c r="KL34" s="178">
        <v>0.41104000000000002</v>
      </c>
      <c r="KM34" s="139">
        <v>835.7</v>
      </c>
      <c r="KN34" s="184"/>
      <c r="KO34" s="143"/>
      <c r="KP34" s="123"/>
      <c r="KQ34" s="123"/>
      <c r="KR34" s="151"/>
      <c r="KS34" s="144">
        <f t="shared" si="194"/>
        <v>0.41104000000000002</v>
      </c>
      <c r="KT34" s="125"/>
      <c r="KU34" s="144">
        <v>0.41103504000000013</v>
      </c>
      <c r="KV34" s="159">
        <f t="shared" si="4"/>
        <v>0.41104000000000002</v>
      </c>
      <c r="KW34" s="159">
        <f t="shared" si="5"/>
        <v>9.86496</v>
      </c>
      <c r="KX34" s="159">
        <f t="shared" si="6"/>
        <v>591.89760000000001</v>
      </c>
      <c r="KY34" s="159">
        <f t="shared" si="11"/>
        <v>591.89760000000001</v>
      </c>
      <c r="KZ34" s="98"/>
      <c r="LA34" s="70"/>
      <c r="LB34" s="291" t="str">
        <f t="shared" si="134"/>
        <v/>
      </c>
      <c r="LC34" s="291" t="str">
        <f t="shared" si="135"/>
        <v/>
      </c>
      <c r="LD34" s="291" t="str">
        <f t="shared" si="136"/>
        <v/>
      </c>
      <c r="LE34" s="291" t="str">
        <f t="shared" si="137"/>
        <v/>
      </c>
      <c r="LF34" s="291" t="str">
        <f t="shared" si="138"/>
        <v/>
      </c>
      <c r="LG34" s="291" t="str">
        <f t="shared" si="139"/>
        <v/>
      </c>
      <c r="LH34" s="291" t="str">
        <f t="shared" si="140"/>
        <v/>
      </c>
      <c r="LI34" s="291" t="str">
        <f t="shared" si="141"/>
        <v/>
      </c>
      <c r="LJ34" s="291" t="str">
        <f t="shared" si="142"/>
        <v/>
      </c>
      <c r="LK34" s="291" t="str">
        <f t="shared" si="143"/>
        <v/>
      </c>
      <c r="LL34" s="291" t="str">
        <f t="shared" si="144"/>
        <v/>
      </c>
      <c r="LM34" s="291" t="str">
        <f t="shared" si="145"/>
        <v/>
      </c>
      <c r="LN34" s="291" t="str">
        <f t="shared" si="146"/>
        <v/>
      </c>
      <c r="LO34" s="291" t="str">
        <f t="shared" si="147"/>
        <v/>
      </c>
      <c r="LP34" s="291" t="str">
        <f t="shared" si="148"/>
        <v/>
      </c>
      <c r="LQ34" s="291" t="str">
        <f t="shared" si="149"/>
        <v/>
      </c>
      <c r="LR34" s="291" t="str">
        <f t="shared" si="150"/>
        <v/>
      </c>
      <c r="LS34" s="291" t="str">
        <f t="shared" si="151"/>
        <v>chd_spd_L</v>
      </c>
      <c r="LT34" s="291" t="str">
        <f t="shared" si="152"/>
        <v>chd_spd_L</v>
      </c>
      <c r="LU34" s="291" t="str">
        <f t="shared" si="153"/>
        <v/>
      </c>
      <c r="LV34" s="291" t="str">
        <f t="shared" si="154"/>
        <v/>
      </c>
      <c r="LW34" s="291" t="str">
        <f t="shared" si="155"/>
        <v/>
      </c>
      <c r="LX34" s="291" t="str">
        <f t="shared" si="156"/>
        <v/>
      </c>
      <c r="LY34" s="291" t="str">
        <f t="shared" si="157"/>
        <v/>
      </c>
      <c r="LZ34" s="291" t="str">
        <f t="shared" si="158"/>
        <v/>
      </c>
      <c r="MA34" s="291" t="str">
        <f t="shared" si="159"/>
        <v/>
      </c>
      <c r="MB34" s="291" t="str">
        <f t="shared" si="160"/>
        <v/>
      </c>
      <c r="MC34" s="291" t="str">
        <f t="shared" si="161"/>
        <v/>
      </c>
      <c r="MD34" s="291" t="str">
        <f t="shared" si="162"/>
        <v/>
      </c>
      <c r="ME34" s="291" t="str">
        <f t="shared" si="163"/>
        <v/>
      </c>
      <c r="MF34" s="291" t="str">
        <f t="shared" si="164"/>
        <v/>
      </c>
      <c r="MG34" s="74">
        <f t="shared" si="165"/>
        <v>2</v>
      </c>
      <c r="MH34" s="70"/>
      <c r="MI34" s="70"/>
      <c r="MJ34" s="70"/>
      <c r="MK34" s="70"/>
      <c r="ML34" s="70"/>
      <c r="MM34" s="70"/>
      <c r="MN34" s="70"/>
      <c r="MO34" s="70"/>
      <c r="MP34" s="70"/>
      <c r="MQ34" s="70"/>
      <c r="MR34" s="70"/>
      <c r="MS34" s="70"/>
      <c r="MT34" s="70"/>
      <c r="MU34" s="70"/>
    </row>
    <row r="35" spans="1:359" s="3" customFormat="1" ht="6" customHeight="1" x14ac:dyDescent="0.15">
      <c r="A35" s="60" t="s">
        <v>745</v>
      </c>
      <c r="B35" s="303">
        <f t="shared" si="192"/>
        <v>21</v>
      </c>
      <c r="C35" s="83" t="s">
        <v>3</v>
      </c>
      <c r="D35" s="301" t="s">
        <v>537</v>
      </c>
      <c r="E35" s="70"/>
      <c r="F35" s="258"/>
      <c r="G35" s="259" t="s">
        <v>45</v>
      </c>
      <c r="H35" s="260" t="s">
        <v>2</v>
      </c>
      <c r="I35" s="258"/>
      <c r="J35" s="259" t="s">
        <v>0</v>
      </c>
      <c r="K35" s="260" t="s">
        <v>230</v>
      </c>
      <c r="L35" s="258"/>
      <c r="M35" s="259" t="s">
        <v>52</v>
      </c>
      <c r="N35" s="260">
        <v>0</v>
      </c>
      <c r="O35" s="258"/>
      <c r="P35" s="259" t="s">
        <v>33</v>
      </c>
      <c r="Q35" s="260">
        <v>100</v>
      </c>
      <c r="R35" s="258"/>
      <c r="S35" s="259" t="s">
        <v>22</v>
      </c>
      <c r="T35" s="260">
        <v>32</v>
      </c>
      <c r="U35" s="258"/>
      <c r="V35" s="259" t="s">
        <v>148</v>
      </c>
      <c r="W35" s="260" t="s">
        <v>2</v>
      </c>
      <c r="X35" s="258"/>
      <c r="Y35" s="259" t="s">
        <v>155</v>
      </c>
      <c r="Z35" s="259" t="str">
        <f>_xlfn.CONCAT(60*3,"   ",60*58)</f>
        <v>180   3480</v>
      </c>
      <c r="AA35" s="258"/>
      <c r="AB35" s="259" t="s">
        <v>52</v>
      </c>
      <c r="AC35" s="260">
        <v>0</v>
      </c>
      <c r="AD35" s="258"/>
      <c r="AE35" s="259" t="s">
        <v>17</v>
      </c>
      <c r="AF35" s="260">
        <v>1</v>
      </c>
      <c r="AG35" s="258"/>
      <c r="AH35" s="259" t="s">
        <v>10</v>
      </c>
      <c r="AI35" s="260">
        <v>0.01</v>
      </c>
      <c r="AJ35" s="258"/>
      <c r="AK35" s="259" t="s">
        <v>20</v>
      </c>
      <c r="AL35" s="260">
        <v>0</v>
      </c>
      <c r="AM35" s="258"/>
      <c r="AN35" s="259" t="s">
        <v>209</v>
      </c>
      <c r="AO35" s="260">
        <v>0.17599999999999999</v>
      </c>
      <c r="AP35" s="281"/>
      <c r="AQ35" s="353" t="s">
        <v>11</v>
      </c>
      <c r="AR35" s="348" t="s">
        <v>725</v>
      </c>
      <c r="AS35" s="281"/>
      <c r="AT35" s="353" t="s">
        <v>424</v>
      </c>
      <c r="AU35" s="348">
        <v>1</v>
      </c>
      <c r="AV35" s="258"/>
      <c r="AW35" s="259"/>
      <c r="AX35" s="260"/>
      <c r="AY35" s="258"/>
      <c r="AZ35" s="259" t="s">
        <v>661</v>
      </c>
      <c r="BA35" s="260" t="s">
        <v>406</v>
      </c>
      <c r="BB35" s="258" t="s">
        <v>420</v>
      </c>
      <c r="BC35" s="259" t="s">
        <v>813</v>
      </c>
      <c r="BD35" s="260" t="s">
        <v>814</v>
      </c>
      <c r="BE35" s="258"/>
      <c r="BF35" s="259" t="s">
        <v>263</v>
      </c>
      <c r="BG35" s="260" t="s">
        <v>825</v>
      </c>
      <c r="BH35" s="258"/>
      <c r="BI35" s="259" t="s">
        <v>845</v>
      </c>
      <c r="BJ35" s="260" t="s">
        <v>874</v>
      </c>
      <c r="BK35" s="258"/>
      <c r="BL35" s="259" t="s">
        <v>15</v>
      </c>
      <c r="BM35" s="260">
        <v>500</v>
      </c>
      <c r="BN35" s="258"/>
      <c r="BO35" s="259"/>
      <c r="BP35" s="260"/>
      <c r="BQ35" s="258"/>
      <c r="BR35" s="259" t="s">
        <v>6</v>
      </c>
      <c r="BS35" s="260" t="s">
        <v>160</v>
      </c>
      <c r="BT35" s="258"/>
      <c r="BU35" s="259" t="s">
        <v>441</v>
      </c>
      <c r="BV35" s="260" t="s">
        <v>914</v>
      </c>
      <c r="BW35" s="258"/>
      <c r="BX35" s="259" t="s">
        <v>473</v>
      </c>
      <c r="BY35" s="260">
        <v>2000</v>
      </c>
      <c r="BZ35" s="258"/>
      <c r="CA35" s="259"/>
      <c r="CB35" s="260"/>
      <c r="CC35" s="258"/>
      <c r="CD35" s="259"/>
      <c r="CE35" s="260"/>
      <c r="CF35" s="410"/>
      <c r="CG35" s="411"/>
      <c r="CH35" s="412"/>
      <c r="CI35" s="410"/>
      <c r="CJ35" s="411" t="s">
        <v>1</v>
      </c>
      <c r="CK35" s="412">
        <v>2</v>
      </c>
      <c r="CL35" s="258"/>
      <c r="CM35" s="259" t="s">
        <v>378</v>
      </c>
      <c r="CN35" s="260">
        <v>57</v>
      </c>
      <c r="CO35" s="258"/>
      <c r="CP35" s="259" t="s">
        <v>1</v>
      </c>
      <c r="CQ35" s="260">
        <v>2</v>
      </c>
      <c r="CR35" s="373" t="s">
        <v>2</v>
      </c>
      <c r="CS35" s="228"/>
      <c r="CT35" s="229">
        <f>IF(ISNUMBER(HA35),IF(ISNUMBER(MATCH(HE35,$CS$15:$CS$313,0)),0,MAX(CT$14:CT34)+1),"")</f>
        <v>15</v>
      </c>
      <c r="CU35" s="7">
        <f t="shared" si="36"/>
        <v>13</v>
      </c>
      <c r="CV35" s="7">
        <f t="shared" si="37"/>
        <v>24</v>
      </c>
      <c r="CW35" s="7">
        <f t="shared" si="38"/>
        <v>56</v>
      </c>
      <c r="CX35" s="7">
        <f t="shared" si="39"/>
        <v>38</v>
      </c>
      <c r="CY35" s="7">
        <f t="shared" si="40"/>
        <v>6</v>
      </c>
      <c r="CZ35" s="7">
        <f t="shared" si="41"/>
        <v>8</v>
      </c>
      <c r="DA35" s="7">
        <f t="shared" si="42"/>
        <v>14</v>
      </c>
      <c r="DB35" s="7">
        <f t="shared" si="43"/>
        <v>6</v>
      </c>
      <c r="DC35" s="7">
        <f t="shared" si="44"/>
        <v>6</v>
      </c>
      <c r="DD35" s="7">
        <f t="shared" si="45"/>
        <v>6</v>
      </c>
      <c r="DE35" s="7">
        <f t="shared" si="46"/>
        <v>6</v>
      </c>
      <c r="DF35" s="7">
        <f t="shared" si="47"/>
        <v>6</v>
      </c>
      <c r="DG35" s="7" t="str">
        <f t="shared" si="48"/>
        <v/>
      </c>
      <c r="DH35" s="7" t="str">
        <f t="shared" si="49"/>
        <v/>
      </c>
      <c r="DI35" s="7">
        <f t="shared" si="50"/>
        <v>9</v>
      </c>
      <c r="DJ35" s="7" t="str">
        <f t="shared" si="51"/>
        <v/>
      </c>
      <c r="DK35" s="7">
        <f t="shared" si="52"/>
        <v>10</v>
      </c>
      <c r="DL35" s="7" t="str">
        <f t="shared" si="53"/>
        <v/>
      </c>
      <c r="DM35" s="7" t="str">
        <f t="shared" si="54"/>
        <v/>
      </c>
      <c r="DN35" s="7" t="str">
        <f t="shared" si="55"/>
        <v/>
      </c>
      <c r="DO35" s="7" t="str">
        <f t="shared" si="56"/>
        <v/>
      </c>
      <c r="DP35" s="7" t="str">
        <f t="shared" si="57"/>
        <v/>
      </c>
      <c r="DQ35" s="7" t="str">
        <f t="shared" si="58"/>
        <v/>
      </c>
      <c r="DR35" s="7">
        <f t="shared" si="59"/>
        <v>41</v>
      </c>
      <c r="DS35" s="7" t="str">
        <f t="shared" si="60"/>
        <v/>
      </c>
      <c r="DT35" s="7" t="str">
        <f t="shared" si="61"/>
        <v/>
      </c>
      <c r="DU35" s="7" t="str">
        <f t="shared" si="166"/>
        <v/>
      </c>
      <c r="DV35" s="7" t="str">
        <f t="shared" si="167"/>
        <v/>
      </c>
      <c r="DW35" s="7">
        <f t="shared" si="168"/>
        <v>7</v>
      </c>
      <c r="DX35" s="7" t="str">
        <f t="shared" si="169"/>
        <v/>
      </c>
      <c r="DY35" s="7"/>
      <c r="DZ35" s="7"/>
      <c r="EA35" s="7"/>
      <c r="EB35" s="7"/>
      <c r="EC35" s="64" t="s">
        <v>2</v>
      </c>
      <c r="ED35" s="306" t="str">
        <f t="shared" si="62"/>
        <v>delv</v>
      </c>
      <c r="EE35" s="306" t="str">
        <f t="shared" si="63"/>
        <v>delv</v>
      </c>
      <c r="EF35" s="306" t="str">
        <f t="shared" si="64"/>
        <v>delv</v>
      </c>
      <c r="EG35" s="306" t="str">
        <f t="shared" si="65"/>
        <v>delv</v>
      </c>
      <c r="EH35" s="306" t="str">
        <f t="shared" si="66"/>
        <v>delv</v>
      </c>
      <c r="EI35" s="306" t="str">
        <f t="shared" si="67"/>
        <v>delv</v>
      </c>
      <c r="EJ35" s="306" t="str">
        <f t="shared" si="68"/>
        <v>delv</v>
      </c>
      <c r="EK35" s="306" t="str">
        <f t="shared" si="69"/>
        <v>delv</v>
      </c>
      <c r="EL35" s="306" t="str">
        <f t="shared" si="70"/>
        <v>delv</v>
      </c>
      <c r="EM35" s="306" t="str">
        <f t="shared" si="71"/>
        <v>delv</v>
      </c>
      <c r="EN35" s="306" t="str">
        <f t="shared" si="72"/>
        <v>delv</v>
      </c>
      <c r="EO35" s="306" t="str">
        <f t="shared" si="73"/>
        <v>delv</v>
      </c>
      <c r="EP35" s="306" t="str">
        <f t="shared" si="74"/>
        <v>-</v>
      </c>
      <c r="EQ35" s="306" t="str">
        <f t="shared" si="75"/>
        <v>-</v>
      </c>
      <c r="ER35" s="306" t="str">
        <f t="shared" si="76"/>
        <v>delv</v>
      </c>
      <c r="ES35" s="306" t="str">
        <f t="shared" si="77"/>
        <v>-</v>
      </c>
      <c r="ET35" s="306" t="str">
        <f t="shared" si="78"/>
        <v>delv</v>
      </c>
      <c r="EU35" s="306" t="str">
        <f t="shared" si="79"/>
        <v>-</v>
      </c>
      <c r="EV35" s="306" t="str">
        <f t="shared" si="80"/>
        <v>-</v>
      </c>
      <c r="EW35" s="306" t="str">
        <f t="shared" si="81"/>
        <v>-</v>
      </c>
      <c r="EX35" s="306" t="str">
        <f t="shared" si="82"/>
        <v>-</v>
      </c>
      <c r="EY35" s="306" t="str">
        <f t="shared" si="83"/>
        <v>-</v>
      </c>
      <c r="EZ35" s="306" t="str">
        <f t="shared" si="84"/>
        <v>-</v>
      </c>
      <c r="FA35" s="306" t="str">
        <f t="shared" si="85"/>
        <v>delv</v>
      </c>
      <c r="FB35" s="306" t="str">
        <f t="shared" si="86"/>
        <v>-</v>
      </c>
      <c r="FC35" s="306" t="str">
        <f t="shared" si="87"/>
        <v>-</v>
      </c>
      <c r="FD35" s="306" t="str">
        <f t="shared" si="170"/>
        <v>-</v>
      </c>
      <c r="FE35" s="306" t="str">
        <f t="shared" si="171"/>
        <v>-</v>
      </c>
      <c r="FF35" s="306" t="str">
        <f t="shared" si="172"/>
        <v>delv</v>
      </c>
      <c r="FG35" s="306" t="str">
        <f t="shared" si="173"/>
        <v>-</v>
      </c>
      <c r="FH35" s="306"/>
      <c r="FI35" s="306"/>
      <c r="FJ35" s="306"/>
      <c r="FK35" s="306"/>
      <c r="FL35" s="306"/>
      <c r="FM35" s="422" t="s">
        <v>2</v>
      </c>
      <c r="FN35" s="65" t="str">
        <f t="shared" si="88"/>
        <v>-</v>
      </c>
      <c r="FO35" s="65">
        <f t="shared" si="89"/>
        <v>1</v>
      </c>
      <c r="FP35" s="65">
        <f t="shared" si="90"/>
        <v>10</v>
      </c>
      <c r="FQ35" s="65">
        <f t="shared" si="91"/>
        <v>1</v>
      </c>
      <c r="FR35" s="65">
        <f t="shared" si="92"/>
        <v>1</v>
      </c>
      <c r="FS35" s="65">
        <f t="shared" si="93"/>
        <v>1</v>
      </c>
      <c r="FT35" s="65">
        <f t="shared" si="94"/>
        <v>0.25</v>
      </c>
      <c r="FU35" s="65">
        <f t="shared" si="95"/>
        <v>20</v>
      </c>
      <c r="FV35" s="65">
        <f t="shared" si="96"/>
        <v>10</v>
      </c>
      <c r="FW35" s="65">
        <f t="shared" si="97"/>
        <v>0.25</v>
      </c>
      <c r="FX35" s="65">
        <f t="shared" si="98"/>
        <v>10</v>
      </c>
      <c r="FY35" s="65">
        <f t="shared" si="99"/>
        <v>25</v>
      </c>
      <c r="FZ35" s="65" t="str">
        <f t="shared" si="100"/>
        <v>-</v>
      </c>
      <c r="GA35" s="65" t="str">
        <f t="shared" si="101"/>
        <v>-</v>
      </c>
      <c r="GB35" s="65">
        <f t="shared" si="102"/>
        <v>50</v>
      </c>
      <c r="GC35" s="65" t="str">
        <f t="shared" si="103"/>
        <v>-</v>
      </c>
      <c r="GD35" s="65">
        <f t="shared" si="104"/>
        <v>-200</v>
      </c>
      <c r="GE35" s="65" t="str">
        <f t="shared" si="105"/>
        <v>-</v>
      </c>
      <c r="GF35" s="65" t="str">
        <f t="shared" si="106"/>
        <v>-</v>
      </c>
      <c r="GG35" s="65" t="str">
        <f t="shared" si="107"/>
        <v>-</v>
      </c>
      <c r="GH35" s="65" t="str">
        <f t="shared" si="108"/>
        <v>-</v>
      </c>
      <c r="GI35" s="65" t="str">
        <f t="shared" si="109"/>
        <v>-</v>
      </c>
      <c r="GJ35" s="65" t="str">
        <f t="shared" si="110"/>
        <v>-</v>
      </c>
      <c r="GK35" s="65">
        <f t="shared" si="111"/>
        <v>300</v>
      </c>
      <c r="GL35" s="65" t="str">
        <f t="shared" si="112"/>
        <v>-</v>
      </c>
      <c r="GM35" s="65" t="str">
        <f t="shared" si="113"/>
        <v>-</v>
      </c>
      <c r="GN35" s="65" t="str">
        <f t="shared" si="174"/>
        <v>-</v>
      </c>
      <c r="GO35" s="65" t="str">
        <f t="shared" si="175"/>
        <v>-</v>
      </c>
      <c r="GP35" s="65">
        <f t="shared" si="176"/>
        <v>250</v>
      </c>
      <c r="GQ35" s="65" t="str">
        <f t="shared" si="177"/>
        <v>-</v>
      </c>
      <c r="GR35" s="65"/>
      <c r="GS35" s="65"/>
      <c r="GT35" s="65"/>
      <c r="GU35" s="96" t="s">
        <v>2</v>
      </c>
      <c r="GV35" s="70"/>
      <c r="GW35" s="7">
        <f>IF(ISNUMBER(INDEX($CU$15:$EC$314,$B35,HG$5)),MAX(GW$14:GW34)+1,0)</f>
        <v>0</v>
      </c>
      <c r="GX35" s="7">
        <f t="shared" si="114"/>
        <v>21</v>
      </c>
      <c r="GY35" s="7">
        <f t="shared" si="115"/>
        <v>160</v>
      </c>
      <c r="GZ35" s="289">
        <f t="shared" si="116"/>
        <v>0</v>
      </c>
      <c r="HA35" s="289">
        <f t="shared" si="117"/>
        <v>21</v>
      </c>
      <c r="HB35" s="289">
        <f t="shared" si="118"/>
        <v>141.58000000000001</v>
      </c>
      <c r="HC35" s="84" t="str">
        <f t="shared" si="119"/>
        <v>sfr_05</v>
      </c>
      <c r="HD35" s="335">
        <f t="shared" si="120"/>
        <v>141.58000000000001</v>
      </c>
      <c r="HE35" s="313" t="str">
        <f t="shared" si="121"/>
        <v>q_amplitude</v>
      </c>
      <c r="HF35" s="28" t="str">
        <f t="shared" si="122"/>
        <v/>
      </c>
      <c r="HG35" s="277" t="str">
        <f t="shared" si="178"/>
        <v/>
      </c>
      <c r="HH35" s="363" t="str">
        <f t="shared" si="123"/>
        <v/>
      </c>
      <c r="HI35" s="80"/>
      <c r="HJ35" s="277" t="str">
        <f t="shared" si="179"/>
        <v/>
      </c>
      <c r="HK35" s="363" t="str">
        <f t="shared" si="124"/>
        <v/>
      </c>
      <c r="HL35" s="80"/>
      <c r="HM35" s="277" t="str">
        <f t="shared" si="180"/>
        <v>slope</v>
      </c>
      <c r="HN35" s="363">
        <f t="shared" si="125"/>
        <v>1E-3</v>
      </c>
      <c r="HO35" s="80"/>
      <c r="HP35" s="277" t="str">
        <f t="shared" si="181"/>
        <v>fr</v>
      </c>
      <c r="HQ35" s="359">
        <f t="shared" si="126"/>
        <v>3.4900000000000003E-4</v>
      </c>
      <c r="HR35" s="80"/>
      <c r="HS35" s="277" t="str">
        <f t="shared" si="182"/>
        <v/>
      </c>
      <c r="HT35" s="284" t="str">
        <f t="shared" si="127"/>
        <v/>
      </c>
      <c r="HU35" s="277"/>
      <c r="HV35" s="336" t="str">
        <f t="shared" si="128"/>
        <v/>
      </c>
      <c r="HW35" s="338" t="str">
        <f t="shared" si="129"/>
        <v/>
      </c>
      <c r="HX35" s="337" t="str">
        <f t="shared" si="130"/>
        <v/>
      </c>
      <c r="HY35" s="277" t="str">
        <f t="shared" si="183"/>
        <v/>
      </c>
      <c r="HZ35" s="277" t="str">
        <f t="shared" si="193"/>
        <v/>
      </c>
      <c r="IA35" s="277" t="str">
        <f t="shared" si="184"/>
        <v>sfr_02</v>
      </c>
      <c r="IB35" s="277" t="str">
        <f t="shared" si="185"/>
        <v>sfr_09</v>
      </c>
      <c r="IC35" s="277" t="str">
        <f t="shared" si="131"/>
        <v/>
      </c>
      <c r="ID35" s="70"/>
      <c r="IE35" s="285" t="s">
        <v>427</v>
      </c>
      <c r="IF35" s="285" t="s">
        <v>425</v>
      </c>
      <c r="IG35" s="60" t="s">
        <v>437</v>
      </c>
      <c r="IH35" s="285" t="s">
        <v>444</v>
      </c>
      <c r="II35" s="288" t="s">
        <v>738</v>
      </c>
      <c r="IJ35" s="367"/>
      <c r="IK35" s="367"/>
      <c r="IL35" s="367"/>
      <c r="IM35" s="367"/>
      <c r="IN35" s="367"/>
      <c r="IO35" s="292"/>
      <c r="IP35" s="292"/>
      <c r="IQ35" s="74"/>
      <c r="IR35" s="291">
        <f>IF(IE35&lt;&gt;"",MAX(IR$14:IR34)+1,0)</f>
        <v>21</v>
      </c>
      <c r="IS35" s="291">
        <f>IF(IF35&lt;&gt;"",MAX(IS$14:IS34)+1,0)</f>
        <v>20</v>
      </c>
      <c r="IT35" s="291">
        <f>IF(IG35&lt;&gt;"",MAX(IT$14:IT34)+1,0)</f>
        <v>21</v>
      </c>
      <c r="IU35" s="291">
        <f>IF(IH35&lt;&gt;"",MAX(IU$14:IU34)+1,0)</f>
        <v>20</v>
      </c>
      <c r="IV35" s="291">
        <f>IF(II35&lt;&gt;"",MAX(IV$14:IV34)+1,0)</f>
        <v>18</v>
      </c>
      <c r="IW35" s="291">
        <f>IF(IJ35&lt;&gt;"",MAX(IW$14:IW34)+1,0)</f>
        <v>0</v>
      </c>
      <c r="IX35" s="291">
        <f>IF(IK35&lt;&gt;"",MAX(IX$14:IX34)+1,0)</f>
        <v>0</v>
      </c>
      <c r="IY35" s="291">
        <f>IF(IL35&lt;&gt;"",MAX(IY$14:IY34)+1,0)</f>
        <v>0</v>
      </c>
      <c r="IZ35" s="291">
        <f>IF(IM35&lt;&gt;"",MAX(IZ$14:IZ34)+1,0)</f>
        <v>0</v>
      </c>
      <c r="JA35" s="291">
        <f>IF(IN35&lt;&gt;"",MAX(JA$14:JA34)+1,0)</f>
        <v>0</v>
      </c>
      <c r="JB35" s="291">
        <f>IF(IO35&lt;&gt;"",MAX(JB$14:JB34)+1,0)</f>
        <v>0</v>
      </c>
      <c r="JC35" s="291">
        <f>IF(IP35&lt;&gt;"",MAX(JC$14:JC34)+1,0)</f>
        <v>0</v>
      </c>
      <c r="JD35" s="74">
        <f t="shared" si="186"/>
        <v>1</v>
      </c>
      <c r="JE35" s="74">
        <f t="shared" si="187"/>
        <v>0</v>
      </c>
      <c r="JF35" s="74">
        <f t="shared" si="188"/>
        <v>21</v>
      </c>
      <c r="JG35" s="74" t="str">
        <f t="shared" si="189"/>
        <v>H1</v>
      </c>
      <c r="JH35" s="390">
        <f t="shared" si="190"/>
        <v>126</v>
      </c>
      <c r="JI35" s="389">
        <f>IF(ISNUMBER(MATCH(HE35,$JG$15:$JG$313,0)),0,MAX(JI$14:JI34)+1)</f>
        <v>0</v>
      </c>
      <c r="JJ35" s="389" t="str">
        <f t="shared" si="191"/>
        <v/>
      </c>
      <c r="JK35" s="378">
        <f t="shared" si="132"/>
        <v>21</v>
      </c>
      <c r="JL35" s="78"/>
      <c r="JM35" s="281" t="str">
        <f t="shared" si="133"/>
        <v>09_nwt-p03_Capa</v>
      </c>
      <c r="JN35" s="393" t="s">
        <v>699</v>
      </c>
      <c r="JO35" s="70"/>
      <c r="JP35" s="228"/>
      <c r="JQ35" s="228"/>
      <c r="JR35" s="228"/>
      <c r="JS35" s="19"/>
      <c r="JT35" s="171"/>
      <c r="JU35" s="171"/>
      <c r="JV35" s="171"/>
      <c r="JW35" s="171"/>
      <c r="JX35" s="171"/>
      <c r="JY35" s="171"/>
      <c r="JZ35" s="171"/>
      <c r="KA35" s="171"/>
      <c r="KB35" s="171"/>
      <c r="KC35" s="171"/>
      <c r="KD35" s="171"/>
      <c r="KE35" s="98"/>
      <c r="KF35" s="188">
        <v>0.52188084000000012</v>
      </c>
      <c r="KG35" s="127">
        <v>840.8</v>
      </c>
      <c r="KH35" s="128">
        <v>836.6028004902945</v>
      </c>
      <c r="KI35" s="118">
        <v>2.9999902248382999</v>
      </c>
      <c r="KJ35" s="131">
        <v>840.1558</v>
      </c>
      <c r="KK35" s="147">
        <v>30</v>
      </c>
      <c r="KL35" s="178">
        <v>0.52188000000000001</v>
      </c>
      <c r="KM35" s="139">
        <v>835.4</v>
      </c>
      <c r="KN35" s="184"/>
      <c r="KO35" s="143"/>
      <c r="KP35" s="123"/>
      <c r="KQ35" s="123"/>
      <c r="KR35" s="151"/>
      <c r="KS35" s="144">
        <f t="shared" si="194"/>
        <v>0.52188000000000001</v>
      </c>
      <c r="KT35" s="125"/>
      <c r="KU35" s="144">
        <v>0.52188084000000012</v>
      </c>
      <c r="KV35" s="159">
        <f t="shared" si="4"/>
        <v>0.52188000000000001</v>
      </c>
      <c r="KW35" s="159">
        <f t="shared" si="5"/>
        <v>12.525120000000001</v>
      </c>
      <c r="KX35" s="159">
        <f t="shared" si="6"/>
        <v>751.50720000000001</v>
      </c>
      <c r="KY35" s="159">
        <f t="shared" si="11"/>
        <v>751.50720000000001</v>
      </c>
      <c r="KZ35" s="98"/>
      <c r="LA35" s="70"/>
      <c r="LB35" s="291" t="str">
        <f t="shared" si="134"/>
        <v>H1</v>
      </c>
      <c r="LC35" s="291" t="str">
        <f t="shared" si="135"/>
        <v/>
      </c>
      <c r="LD35" s="291" t="str">
        <f t="shared" si="136"/>
        <v>H1</v>
      </c>
      <c r="LE35" s="291" t="str">
        <f t="shared" si="137"/>
        <v>H1</v>
      </c>
      <c r="LF35" s="291" t="str">
        <f t="shared" si="138"/>
        <v/>
      </c>
      <c r="LG35" s="291" t="str">
        <f t="shared" si="139"/>
        <v/>
      </c>
      <c r="LH35" s="291" t="str">
        <f t="shared" si="140"/>
        <v/>
      </c>
      <c r="LI35" s="291" t="str">
        <f t="shared" si="141"/>
        <v/>
      </c>
      <c r="LJ35" s="291" t="str">
        <f t="shared" si="142"/>
        <v/>
      </c>
      <c r="LK35" s="291" t="str">
        <f t="shared" si="143"/>
        <v/>
      </c>
      <c r="LL35" s="291" t="str">
        <f t="shared" si="144"/>
        <v/>
      </c>
      <c r="LM35" s="291" t="str">
        <f t="shared" si="145"/>
        <v>H1</v>
      </c>
      <c r="LN35" s="291" t="str">
        <f t="shared" si="146"/>
        <v/>
      </c>
      <c r="LO35" s="291" t="str">
        <f t="shared" si="147"/>
        <v/>
      </c>
      <c r="LP35" s="291" t="str">
        <f t="shared" si="148"/>
        <v/>
      </c>
      <c r="LQ35" s="291" t="str">
        <f t="shared" si="149"/>
        <v/>
      </c>
      <c r="LR35" s="291" t="str">
        <f t="shared" si="150"/>
        <v/>
      </c>
      <c r="LS35" s="291" t="str">
        <f t="shared" si="151"/>
        <v/>
      </c>
      <c r="LT35" s="291" t="str">
        <f t="shared" si="152"/>
        <v/>
      </c>
      <c r="LU35" s="291" t="str">
        <f t="shared" si="153"/>
        <v>H1</v>
      </c>
      <c r="LV35" s="291" t="str">
        <f t="shared" si="154"/>
        <v>H1</v>
      </c>
      <c r="LW35" s="291" t="str">
        <f t="shared" si="155"/>
        <v/>
      </c>
      <c r="LX35" s="291" t="str">
        <f t="shared" si="156"/>
        <v/>
      </c>
      <c r="LY35" s="291" t="str">
        <f t="shared" si="157"/>
        <v/>
      </c>
      <c r="LZ35" s="291" t="str">
        <f t="shared" si="158"/>
        <v/>
      </c>
      <c r="MA35" s="291" t="str">
        <f t="shared" si="159"/>
        <v/>
      </c>
      <c r="MB35" s="291" t="str">
        <f t="shared" si="160"/>
        <v/>
      </c>
      <c r="MC35" s="291" t="str">
        <f t="shared" si="161"/>
        <v/>
      </c>
      <c r="MD35" s="291" t="str">
        <f t="shared" si="162"/>
        <v/>
      </c>
      <c r="ME35" s="291" t="str">
        <f t="shared" si="163"/>
        <v/>
      </c>
      <c r="MF35" s="291" t="str">
        <f t="shared" si="164"/>
        <v/>
      </c>
      <c r="MG35" s="74">
        <f t="shared" si="165"/>
        <v>6</v>
      </c>
      <c r="MH35" s="70"/>
      <c r="MI35" s="70"/>
      <c r="MJ35" s="70"/>
      <c r="MK35" s="70"/>
      <c r="ML35" s="70"/>
      <c r="MM35" s="70"/>
      <c r="MN35" s="70"/>
      <c r="MO35" s="70"/>
      <c r="MP35" s="70"/>
      <c r="MQ35" s="70"/>
      <c r="MR35" s="70"/>
      <c r="MS35" s="70"/>
      <c r="MT35" s="70"/>
      <c r="MU35" s="70"/>
    </row>
    <row r="36" spans="1:359" s="3" customFormat="1" ht="6" customHeight="1" x14ac:dyDescent="0.15">
      <c r="A36" s="60" t="s">
        <v>783</v>
      </c>
      <c r="B36" s="303">
        <f t="shared" si="192"/>
        <v>22</v>
      </c>
      <c r="C36" s="83" t="s">
        <v>4</v>
      </c>
      <c r="D36" s="301" t="s">
        <v>538</v>
      </c>
      <c r="E36" s="70"/>
      <c r="F36" s="258"/>
      <c r="G36" s="259" t="s">
        <v>50</v>
      </c>
      <c r="H36" s="260" t="s">
        <v>2</v>
      </c>
      <c r="I36" s="258"/>
      <c r="J36" s="259" t="s">
        <v>53</v>
      </c>
      <c r="K36" s="260">
        <v>320</v>
      </c>
      <c r="L36" s="258"/>
      <c r="M36" s="259" t="s">
        <v>34</v>
      </c>
      <c r="N36" s="260">
        <v>0.3</v>
      </c>
      <c r="O36" s="258"/>
      <c r="P36" s="259" t="s">
        <v>86</v>
      </c>
      <c r="Q36" s="260">
        <v>1</v>
      </c>
      <c r="R36" s="258"/>
      <c r="S36" s="259" t="s">
        <v>114</v>
      </c>
      <c r="T36" s="274">
        <v>1E-3</v>
      </c>
      <c r="U36" s="258"/>
      <c r="V36" s="259"/>
      <c r="W36" s="260"/>
      <c r="X36" s="258"/>
      <c r="Y36" s="259" t="s">
        <v>35</v>
      </c>
      <c r="Z36" s="259">
        <v>0.01</v>
      </c>
      <c r="AA36" s="258"/>
      <c r="AB36" s="259" t="s">
        <v>159</v>
      </c>
      <c r="AC36" s="260">
        <v>0</v>
      </c>
      <c r="AD36" s="258"/>
      <c r="AE36" s="259" t="s">
        <v>20</v>
      </c>
      <c r="AF36" s="260">
        <v>0</v>
      </c>
      <c r="AG36" s="258"/>
      <c r="AH36" s="259" t="s">
        <v>175</v>
      </c>
      <c r="AI36" s="260">
        <v>0.01</v>
      </c>
      <c r="AJ36" s="258"/>
      <c r="AK36" s="259" t="s">
        <v>18</v>
      </c>
      <c r="AL36" s="260">
        <v>16</v>
      </c>
      <c r="AM36" s="258"/>
      <c r="AN36" s="259" t="s">
        <v>0</v>
      </c>
      <c r="AO36" s="260">
        <v>1000</v>
      </c>
      <c r="AP36" s="281"/>
      <c r="AQ36" s="353" t="s">
        <v>31</v>
      </c>
      <c r="AR36" s="348" t="s">
        <v>725</v>
      </c>
      <c r="AS36" s="281"/>
      <c r="AT36" s="353" t="s">
        <v>425</v>
      </c>
      <c r="AU36" s="348">
        <v>0</v>
      </c>
      <c r="AV36" s="258"/>
      <c r="AW36" s="259"/>
      <c r="AX36" s="260"/>
      <c r="AY36" s="258"/>
      <c r="AZ36" s="259" t="s">
        <v>721</v>
      </c>
      <c r="BA36" s="260" t="s">
        <v>723</v>
      </c>
      <c r="BB36" s="258"/>
      <c r="BC36" s="259" t="s">
        <v>15</v>
      </c>
      <c r="BD36" s="260">
        <v>50</v>
      </c>
      <c r="BE36" s="258"/>
      <c r="BF36" s="259" t="s">
        <v>26</v>
      </c>
      <c r="BG36" s="260">
        <v>1</v>
      </c>
      <c r="BH36" s="258"/>
      <c r="BI36" s="259" t="s">
        <v>876</v>
      </c>
      <c r="BJ36" s="260" t="s">
        <v>875</v>
      </c>
      <c r="BK36" s="258"/>
      <c r="BL36" s="259" t="s">
        <v>16</v>
      </c>
      <c r="BM36" s="260">
        <v>100</v>
      </c>
      <c r="BN36" s="258"/>
      <c r="BO36" s="259"/>
      <c r="BP36" s="260"/>
      <c r="BQ36" s="258"/>
      <c r="BR36" s="259"/>
      <c r="BS36" s="260"/>
      <c r="BT36" s="258"/>
      <c r="BU36" s="259" t="s">
        <v>442</v>
      </c>
      <c r="BV36" s="260" t="s">
        <v>619</v>
      </c>
      <c r="BW36" s="258"/>
      <c r="BX36" s="259" t="s">
        <v>474</v>
      </c>
      <c r="BY36" s="260" t="s">
        <v>475</v>
      </c>
      <c r="BZ36" s="258"/>
      <c r="CA36" s="259"/>
      <c r="CB36" s="260"/>
      <c r="CC36" s="258"/>
      <c r="CD36" s="259"/>
      <c r="CE36" s="260"/>
      <c r="CF36" s="410"/>
      <c r="CG36" s="411"/>
      <c r="CH36" s="412"/>
      <c r="CI36" s="410"/>
      <c r="CJ36" s="411" t="s">
        <v>86</v>
      </c>
      <c r="CK36" s="412">
        <v>1</v>
      </c>
      <c r="CL36" s="258"/>
      <c r="CM36" s="259" t="s">
        <v>552</v>
      </c>
      <c r="CN36" s="260">
        <v>1</v>
      </c>
      <c r="CO36" s="258"/>
      <c r="CP36" s="259" t="s">
        <v>86</v>
      </c>
      <c r="CQ36" s="260">
        <v>1</v>
      </c>
      <c r="CR36" s="373" t="s">
        <v>2</v>
      </c>
      <c r="CS36" s="228"/>
      <c r="CT36" s="229">
        <f>IF(ISNUMBER(HA36),IF(ISNUMBER(MATCH(HE36,$CS$15:$CS$313,0)),0,MAX(CT$14:CT35)+1),"")</f>
        <v>16</v>
      </c>
      <c r="CU36" s="7">
        <f t="shared" si="36"/>
        <v>14</v>
      </c>
      <c r="CV36" s="7">
        <f t="shared" si="37"/>
        <v>10</v>
      </c>
      <c r="CW36" s="7">
        <f t="shared" si="38"/>
        <v>6</v>
      </c>
      <c r="CX36" s="7">
        <f t="shared" si="39"/>
        <v>7</v>
      </c>
      <c r="CY36" s="7">
        <f t="shared" si="40"/>
        <v>4</v>
      </c>
      <c r="CZ36" s="7">
        <f t="shared" si="41"/>
        <v>10</v>
      </c>
      <c r="DA36" s="7">
        <f t="shared" si="42"/>
        <v>12</v>
      </c>
      <c r="DB36" s="7">
        <f t="shared" si="43"/>
        <v>4</v>
      </c>
      <c r="DC36" s="7">
        <f t="shared" si="44"/>
        <v>4</v>
      </c>
      <c r="DD36" s="7">
        <f t="shared" si="45"/>
        <v>4</v>
      </c>
      <c r="DE36" s="7">
        <f t="shared" si="46"/>
        <v>4</v>
      </c>
      <c r="DF36" s="7">
        <f t="shared" si="47"/>
        <v>4</v>
      </c>
      <c r="DG36" s="7">
        <f t="shared" si="48"/>
        <v>4</v>
      </c>
      <c r="DH36" s="7">
        <f t="shared" si="49"/>
        <v>4</v>
      </c>
      <c r="DI36" s="7">
        <f t="shared" si="50"/>
        <v>8</v>
      </c>
      <c r="DJ36" s="7">
        <f t="shared" si="51"/>
        <v>7</v>
      </c>
      <c r="DK36" s="7">
        <f t="shared" si="52"/>
        <v>7</v>
      </c>
      <c r="DL36" s="7">
        <f t="shared" si="53"/>
        <v>17</v>
      </c>
      <c r="DM36" s="7">
        <f t="shared" si="54"/>
        <v>17</v>
      </c>
      <c r="DN36" s="7">
        <f t="shared" si="55"/>
        <v>12</v>
      </c>
      <c r="DO36" s="7">
        <f t="shared" si="56"/>
        <v>5</v>
      </c>
      <c r="DP36" s="7">
        <f t="shared" si="57"/>
        <v>7</v>
      </c>
      <c r="DQ36" s="7">
        <f t="shared" si="58"/>
        <v>7</v>
      </c>
      <c r="DR36" s="7">
        <f t="shared" si="59"/>
        <v>5</v>
      </c>
      <c r="DS36" s="7" t="str">
        <f t="shared" si="60"/>
        <v/>
      </c>
      <c r="DT36" s="7" t="str">
        <f t="shared" si="61"/>
        <v/>
      </c>
      <c r="DU36" s="7" t="str">
        <f t="shared" si="166"/>
        <v/>
      </c>
      <c r="DV36" s="7">
        <f t="shared" si="167"/>
        <v>6</v>
      </c>
      <c r="DW36" s="7">
        <f t="shared" si="168"/>
        <v>4</v>
      </c>
      <c r="DX36" s="7">
        <f t="shared" si="169"/>
        <v>6</v>
      </c>
      <c r="DY36" s="7"/>
      <c r="DZ36" s="7"/>
      <c r="EA36" s="7"/>
      <c r="EB36" s="7"/>
      <c r="EC36" s="64" t="s">
        <v>2</v>
      </c>
      <c r="ED36" s="306" t="str">
        <f t="shared" si="62"/>
        <v>delr</v>
      </c>
      <c r="EE36" s="306" t="str">
        <f t="shared" si="63"/>
        <v>delr</v>
      </c>
      <c r="EF36" s="306" t="str">
        <f t="shared" si="64"/>
        <v>delr</v>
      </c>
      <c r="EG36" s="306" t="str">
        <f t="shared" si="65"/>
        <v>delr</v>
      </c>
      <c r="EH36" s="306" t="str">
        <f t="shared" si="66"/>
        <v>delr</v>
      </c>
      <c r="EI36" s="306" t="str">
        <f t="shared" si="67"/>
        <v>delr</v>
      </c>
      <c r="EJ36" s="306" t="str">
        <f t="shared" si="68"/>
        <v>delr</v>
      </c>
      <c r="EK36" s="306" t="str">
        <f t="shared" si="69"/>
        <v>delr</v>
      </c>
      <c r="EL36" s="306" t="str">
        <f t="shared" si="70"/>
        <v>delr</v>
      </c>
      <c r="EM36" s="306" t="str">
        <f t="shared" si="71"/>
        <v>delr</v>
      </c>
      <c r="EN36" s="306" t="str">
        <f t="shared" si="72"/>
        <v>delr</v>
      </c>
      <c r="EO36" s="306" t="str">
        <f t="shared" si="73"/>
        <v>delr</v>
      </c>
      <c r="EP36" s="306" t="str">
        <f t="shared" si="74"/>
        <v>delr</v>
      </c>
      <c r="EQ36" s="306" t="str">
        <f t="shared" si="75"/>
        <v>delr</v>
      </c>
      <c r="ER36" s="306" t="str">
        <f t="shared" si="76"/>
        <v>delr</v>
      </c>
      <c r="ES36" s="306" t="str">
        <f t="shared" si="77"/>
        <v>delr</v>
      </c>
      <c r="ET36" s="306" t="str">
        <f t="shared" si="78"/>
        <v>delr</v>
      </c>
      <c r="EU36" s="306" t="str">
        <f t="shared" si="79"/>
        <v>delr</v>
      </c>
      <c r="EV36" s="306" t="str">
        <f t="shared" si="80"/>
        <v>delr</v>
      </c>
      <c r="EW36" s="306" t="str">
        <f t="shared" si="81"/>
        <v>delr</v>
      </c>
      <c r="EX36" s="306" t="str">
        <f t="shared" si="82"/>
        <v>delr</v>
      </c>
      <c r="EY36" s="306" t="str">
        <f t="shared" si="83"/>
        <v>delr</v>
      </c>
      <c r="EZ36" s="306" t="str">
        <f t="shared" si="84"/>
        <v>delr</v>
      </c>
      <c r="FA36" s="306" t="str">
        <f t="shared" si="85"/>
        <v>delr</v>
      </c>
      <c r="FB36" s="306" t="str">
        <f t="shared" si="86"/>
        <v>-</v>
      </c>
      <c r="FC36" s="306" t="str">
        <f t="shared" si="87"/>
        <v>-</v>
      </c>
      <c r="FD36" s="306" t="str">
        <f t="shared" si="170"/>
        <v>-</v>
      </c>
      <c r="FE36" s="306" t="str">
        <f t="shared" si="171"/>
        <v>delr</v>
      </c>
      <c r="FF36" s="306" t="str">
        <f t="shared" si="172"/>
        <v>delr</v>
      </c>
      <c r="FG36" s="306" t="str">
        <f t="shared" si="173"/>
        <v>delr</v>
      </c>
      <c r="FH36" s="306"/>
      <c r="FI36" s="306"/>
      <c r="FJ36" s="306"/>
      <c r="FK36" s="306"/>
      <c r="FL36" s="306"/>
      <c r="FM36" s="422" t="s">
        <v>2</v>
      </c>
      <c r="FN36" s="65">
        <f t="shared" si="88"/>
        <v>10</v>
      </c>
      <c r="FO36" s="65">
        <f t="shared" si="89"/>
        <v>0.16</v>
      </c>
      <c r="FP36" s="65">
        <f t="shared" si="90"/>
        <v>10</v>
      </c>
      <c r="FQ36" s="65">
        <f t="shared" si="91"/>
        <v>10</v>
      </c>
      <c r="FR36" s="65">
        <f t="shared" si="92"/>
        <v>10</v>
      </c>
      <c r="FS36" s="65">
        <f t="shared" si="93"/>
        <v>1</v>
      </c>
      <c r="FT36" s="65">
        <f t="shared" si="94"/>
        <v>0.25</v>
      </c>
      <c r="FU36" s="65">
        <f t="shared" si="95"/>
        <v>900</v>
      </c>
      <c r="FV36" s="65">
        <f t="shared" si="96"/>
        <v>10</v>
      </c>
      <c r="FW36" s="65">
        <f t="shared" si="97"/>
        <v>5</v>
      </c>
      <c r="FX36" s="65">
        <f t="shared" si="98"/>
        <v>100</v>
      </c>
      <c r="FY36" s="65">
        <f t="shared" si="99"/>
        <v>40</v>
      </c>
      <c r="FZ36" s="65">
        <f t="shared" si="100"/>
        <v>5000</v>
      </c>
      <c r="GA36" s="65">
        <f t="shared" si="101"/>
        <v>500</v>
      </c>
      <c r="GB36" s="65">
        <f t="shared" si="102"/>
        <v>200</v>
      </c>
      <c r="GC36" s="65">
        <f t="shared" si="103"/>
        <v>500</v>
      </c>
      <c r="GD36" s="65">
        <f t="shared" si="104"/>
        <v>1000</v>
      </c>
      <c r="GE36" s="65">
        <f t="shared" si="105"/>
        <v>33</v>
      </c>
      <c r="GF36" s="65">
        <f t="shared" si="106"/>
        <v>100</v>
      </c>
      <c r="GG36" s="65">
        <f t="shared" si="107"/>
        <v>125</v>
      </c>
      <c r="GH36" s="65">
        <f t="shared" si="108"/>
        <v>100</v>
      </c>
      <c r="GI36" s="65">
        <f t="shared" si="109"/>
        <v>5000</v>
      </c>
      <c r="GJ36" s="65">
        <f t="shared" si="110"/>
        <v>15</v>
      </c>
      <c r="GK36" s="65">
        <f t="shared" si="111"/>
        <v>5000</v>
      </c>
      <c r="GL36" s="65" t="str">
        <f t="shared" si="112"/>
        <v>-</v>
      </c>
      <c r="GM36" s="65" t="str">
        <f t="shared" si="113"/>
        <v>-</v>
      </c>
      <c r="GN36" s="65" t="str">
        <f t="shared" si="174"/>
        <v>-</v>
      </c>
      <c r="GO36" s="65">
        <f t="shared" si="175"/>
        <v>10</v>
      </c>
      <c r="GP36" s="65">
        <f t="shared" si="176"/>
        <v>10</v>
      </c>
      <c r="GQ36" s="65">
        <f t="shared" si="177"/>
        <v>10</v>
      </c>
      <c r="GR36" s="65"/>
      <c r="GS36" s="65"/>
      <c r="GT36" s="65"/>
      <c r="GU36" s="96" t="s">
        <v>2</v>
      </c>
      <c r="GV36" s="70"/>
      <c r="GW36" s="7">
        <f>IF(ISNUMBER(INDEX($CU$15:$EC$314,$B36,HG$5)),MAX(GW$14:GW35)+1,0)</f>
        <v>7</v>
      </c>
      <c r="GX36" s="7">
        <f t="shared" si="114"/>
        <v>22</v>
      </c>
      <c r="GY36" s="7">
        <f t="shared" si="115"/>
        <v>161</v>
      </c>
      <c r="GZ36" s="289">
        <f t="shared" si="116"/>
        <v>0</v>
      </c>
      <c r="HA36" s="289">
        <f t="shared" si="117"/>
        <v>22</v>
      </c>
      <c r="HB36" s="289" t="str">
        <f t="shared" si="118"/>
        <v>l1</v>
      </c>
      <c r="HC36" s="84" t="str">
        <f t="shared" si="119"/>
        <v>sfr_06</v>
      </c>
      <c r="HD36" s="335" t="str">
        <f t="shared" si="120"/>
        <v>l1</v>
      </c>
      <c r="HE36" s="313" t="str">
        <f t="shared" si="121"/>
        <v>lambda1</v>
      </c>
      <c r="HF36" s="28" t="str">
        <f t="shared" si="122"/>
        <v/>
      </c>
      <c r="HG36" s="277" t="str">
        <f t="shared" si="178"/>
        <v/>
      </c>
      <c r="HH36" s="363" t="str">
        <f t="shared" si="123"/>
        <v/>
      </c>
      <c r="HI36" s="80"/>
      <c r="HJ36" s="277" t="str">
        <f t="shared" si="179"/>
        <v/>
      </c>
      <c r="HK36" s="363" t="str">
        <f t="shared" si="124"/>
        <v/>
      </c>
      <c r="HL36" s="80"/>
      <c r="HM36" s="277" t="str">
        <f t="shared" si="180"/>
        <v>top</v>
      </c>
      <c r="HN36" s="363" t="str">
        <f t="shared" si="125"/>
        <v>"varies"</v>
      </c>
      <c r="HO36" s="80"/>
      <c r="HP36" s="277" t="str">
        <f t="shared" si="181"/>
        <v/>
      </c>
      <c r="HQ36" s="359" t="str">
        <f t="shared" si="126"/>
        <v/>
      </c>
      <c r="HR36" s="80"/>
      <c r="HS36" s="277" t="str">
        <f t="shared" si="182"/>
        <v/>
      </c>
      <c r="HT36" s="284" t="str">
        <f t="shared" si="127"/>
        <v/>
      </c>
      <c r="HU36" s="28"/>
      <c r="HV36" s="336" t="str">
        <f t="shared" si="128"/>
        <v/>
      </c>
      <c r="HW36" s="338" t="str">
        <f t="shared" si="129"/>
        <v/>
      </c>
      <c r="HX36" s="337" t="str">
        <f t="shared" si="130"/>
        <v/>
      </c>
      <c r="HY36" s="277" t="str">
        <f t="shared" si="183"/>
        <v/>
      </c>
      <c r="HZ36" s="80" t="s">
        <v>2</v>
      </c>
      <c r="IA36" s="80" t="s">
        <v>2</v>
      </c>
      <c r="IB36" s="80" t="s">
        <v>2</v>
      </c>
      <c r="IC36" s="80" t="s">
        <v>2</v>
      </c>
      <c r="ID36" s="70"/>
      <c r="IE36" s="285"/>
      <c r="IF36" s="285" t="s">
        <v>758</v>
      </c>
      <c r="IG36" s="60" t="s">
        <v>29</v>
      </c>
      <c r="IH36" s="367"/>
      <c r="II36" s="285" t="s">
        <v>740</v>
      </c>
      <c r="IJ36" s="367"/>
      <c r="IK36" s="367"/>
      <c r="IL36" s="367"/>
      <c r="IM36" s="367"/>
      <c r="IN36" s="367"/>
      <c r="IO36" s="292"/>
      <c r="IP36" s="292"/>
      <c r="IQ36" s="74"/>
      <c r="IR36" s="291">
        <f>IF(IE36&lt;&gt;"",MAX(IR$14:IR35)+1,0)</f>
        <v>0</v>
      </c>
      <c r="IS36" s="291">
        <f>IF(IF36&lt;&gt;"",MAX(IS$14:IS35)+1,0)</f>
        <v>21</v>
      </c>
      <c r="IT36" s="291">
        <f>IF(IG36&lt;&gt;"",MAX(IT$14:IT35)+1,0)</f>
        <v>22</v>
      </c>
      <c r="IU36" s="291">
        <f>IF(IH36&lt;&gt;"",MAX(IU$14:IU35)+1,0)</f>
        <v>0</v>
      </c>
      <c r="IV36" s="291">
        <f>IF(II36&lt;&gt;"",MAX(IV$14:IV35)+1,0)</f>
        <v>19</v>
      </c>
      <c r="IW36" s="291">
        <f>IF(IJ36&lt;&gt;"",MAX(IW$14:IW35)+1,0)</f>
        <v>0</v>
      </c>
      <c r="IX36" s="291">
        <f>IF(IK36&lt;&gt;"",MAX(IX$14:IX35)+1,0)</f>
        <v>0</v>
      </c>
      <c r="IY36" s="291">
        <f>IF(IL36&lt;&gt;"",MAX(IY$14:IY35)+1,0)</f>
        <v>0</v>
      </c>
      <c r="IZ36" s="291">
        <f>IF(IM36&lt;&gt;"",MAX(IZ$14:IZ35)+1,0)</f>
        <v>0</v>
      </c>
      <c r="JA36" s="291">
        <f>IF(IN36&lt;&gt;"",MAX(JA$14:JA35)+1,0)</f>
        <v>0</v>
      </c>
      <c r="JB36" s="291">
        <f>IF(IO36&lt;&gt;"",MAX(JB$14:JB35)+1,0)</f>
        <v>0</v>
      </c>
      <c r="JC36" s="291">
        <f>IF(IP36&lt;&gt;"",MAX(JC$14:JC35)+1,0)</f>
        <v>0</v>
      </c>
      <c r="JD36" s="74">
        <f t="shared" si="186"/>
        <v>1</v>
      </c>
      <c r="JE36" s="74">
        <f t="shared" si="187"/>
        <v>0</v>
      </c>
      <c r="JF36" s="74">
        <f t="shared" si="188"/>
        <v>22</v>
      </c>
      <c r="JG36" s="74">
        <f t="shared" si="189"/>
        <v>0</v>
      </c>
      <c r="JH36" s="390">
        <f t="shared" si="190"/>
        <v>123</v>
      </c>
      <c r="JI36" s="389">
        <f>IF(ISNUMBER(MATCH(HE36,$JG$15:$JG$313,0)),0,MAX(JI$14:JI35)+1)</f>
        <v>0</v>
      </c>
      <c r="JJ36" s="389" t="str">
        <f t="shared" si="191"/>
        <v/>
      </c>
      <c r="JK36" s="378">
        <f t="shared" si="132"/>
        <v>22</v>
      </c>
      <c r="JL36" s="78"/>
      <c r="JM36" s="281" t="str">
        <f t="shared" si="133"/>
        <v>11_sfr-p01</v>
      </c>
      <c r="JN36" s="393" t="s">
        <v>699</v>
      </c>
      <c r="JO36" s="70"/>
      <c r="JP36" s="228"/>
      <c r="JQ36" s="228"/>
      <c r="JR36" s="228"/>
      <c r="JS36" s="19"/>
      <c r="JT36" s="171"/>
      <c r="JU36" s="171"/>
      <c r="JV36" s="171"/>
      <c r="JW36" s="171"/>
      <c r="JX36" s="171"/>
      <c r="JY36" s="171"/>
      <c r="JZ36" s="171"/>
      <c r="KA36" s="171"/>
      <c r="KB36" s="171"/>
      <c r="KC36" s="171"/>
      <c r="KD36" s="171"/>
      <c r="KE36" s="98"/>
      <c r="KF36" s="188">
        <v>0.57729672000000021</v>
      </c>
      <c r="KG36" s="127">
        <v>840.8</v>
      </c>
      <c r="KH36" s="128">
        <v>836.53613382362778</v>
      </c>
      <c r="KI36" s="118">
        <v>2.9999902248382999</v>
      </c>
      <c r="KJ36" s="131">
        <v>840.1558</v>
      </c>
      <c r="KK36" s="147">
        <v>31</v>
      </c>
      <c r="KL36" s="178">
        <v>0.57730000000000004</v>
      </c>
      <c r="KM36" s="139">
        <v>835.4</v>
      </c>
      <c r="KN36" s="184"/>
      <c r="KO36" s="143"/>
      <c r="KP36" s="123"/>
      <c r="KQ36" s="123"/>
      <c r="KR36" s="151"/>
      <c r="KS36" s="144">
        <f t="shared" si="194"/>
        <v>0.57730000000000004</v>
      </c>
      <c r="KT36" s="125"/>
      <c r="KU36" s="144">
        <v>0.57729672000000021</v>
      </c>
      <c r="KV36" s="159">
        <f t="shared" si="4"/>
        <v>0.57730000000000004</v>
      </c>
      <c r="KW36" s="159">
        <f t="shared" si="5"/>
        <v>13.8552</v>
      </c>
      <c r="KX36" s="159">
        <f t="shared" si="6"/>
        <v>831.31200000000001</v>
      </c>
      <c r="KY36" s="159">
        <f t="shared" si="11"/>
        <v>831.31200000000001</v>
      </c>
      <c r="KZ36" s="98"/>
      <c r="LA36" s="70"/>
      <c r="LB36" s="291" t="str">
        <f t="shared" si="134"/>
        <v/>
      </c>
      <c r="LC36" s="291" t="str">
        <f t="shared" si="135"/>
        <v/>
      </c>
      <c r="LD36" s="291" t="str">
        <f t="shared" si="136"/>
        <v/>
      </c>
      <c r="LE36" s="291" t="str">
        <f t="shared" si="137"/>
        <v/>
      </c>
      <c r="LF36" s="291" t="str">
        <f t="shared" si="138"/>
        <v/>
      </c>
      <c r="LG36" s="291" t="str">
        <f t="shared" si="139"/>
        <v/>
      </c>
      <c r="LH36" s="291" t="str">
        <f t="shared" si="140"/>
        <v/>
      </c>
      <c r="LI36" s="291" t="str">
        <f t="shared" si="141"/>
        <v/>
      </c>
      <c r="LJ36" s="291" t="str">
        <f t="shared" si="142"/>
        <v/>
      </c>
      <c r="LK36" s="291" t="str">
        <f t="shared" si="143"/>
        <v/>
      </c>
      <c r="LL36" s="291" t="str">
        <f t="shared" si="144"/>
        <v/>
      </c>
      <c r="LM36" s="291" t="str">
        <f t="shared" si="145"/>
        <v/>
      </c>
      <c r="LN36" s="291" t="str">
        <f t="shared" si="146"/>
        <v/>
      </c>
      <c r="LO36" s="291" t="str">
        <f t="shared" si="147"/>
        <v/>
      </c>
      <c r="LP36" s="291" t="str">
        <f t="shared" si="148"/>
        <v/>
      </c>
      <c r="LQ36" s="291" t="str">
        <f t="shared" si="149"/>
        <v/>
      </c>
      <c r="LR36" s="291" t="str">
        <f t="shared" si="150"/>
        <v/>
      </c>
      <c r="LS36" s="291" t="str">
        <f t="shared" si="151"/>
        <v/>
      </c>
      <c r="LT36" s="291" t="str">
        <f t="shared" si="152"/>
        <v/>
      </c>
      <c r="LU36" s="291" t="str">
        <f t="shared" si="153"/>
        <v/>
      </c>
      <c r="LV36" s="291" t="str">
        <f t="shared" si="154"/>
        <v/>
      </c>
      <c r="LW36" s="291" t="str">
        <f t="shared" si="155"/>
        <v/>
      </c>
      <c r="LX36" s="291" t="str">
        <f t="shared" si="156"/>
        <v/>
      </c>
      <c r="LY36" s="291" t="str">
        <f t="shared" si="157"/>
        <v/>
      </c>
      <c r="LZ36" s="291" t="str">
        <f t="shared" si="158"/>
        <v/>
      </c>
      <c r="MA36" s="291" t="str">
        <f t="shared" si="159"/>
        <v/>
      </c>
      <c r="MB36" s="291" t="str">
        <f t="shared" si="160"/>
        <v/>
      </c>
      <c r="MC36" s="291" t="str">
        <f t="shared" si="161"/>
        <v/>
      </c>
      <c r="MD36" s="291" t="str">
        <f t="shared" si="162"/>
        <v/>
      </c>
      <c r="ME36" s="291" t="str">
        <f t="shared" si="163"/>
        <v/>
      </c>
      <c r="MF36" s="291" t="str">
        <f t="shared" si="164"/>
        <v/>
      </c>
      <c r="MG36" s="74">
        <f t="shared" si="165"/>
        <v>0</v>
      </c>
      <c r="MH36" s="70"/>
      <c r="MI36" s="70"/>
      <c r="MJ36" s="70"/>
      <c r="MK36" s="70"/>
      <c r="ML36" s="70"/>
      <c r="MM36" s="70"/>
      <c r="MN36" s="70"/>
      <c r="MO36" s="70"/>
      <c r="MP36" s="70"/>
      <c r="MQ36" s="70"/>
      <c r="MR36" s="70"/>
      <c r="MS36" s="70"/>
      <c r="MT36" s="70"/>
      <c r="MU36" s="70"/>
    </row>
    <row r="37" spans="1:359" s="3" customFormat="1" ht="6" customHeight="1" x14ac:dyDescent="0.15">
      <c r="A37" s="60" t="s">
        <v>784</v>
      </c>
      <c r="B37" s="303">
        <f t="shared" si="192"/>
        <v>23</v>
      </c>
      <c r="C37" s="83" t="s">
        <v>5</v>
      </c>
      <c r="D37" s="301" t="s">
        <v>539</v>
      </c>
      <c r="E37" s="70"/>
      <c r="F37" s="258"/>
      <c r="G37" s="259" t="s">
        <v>25</v>
      </c>
      <c r="H37" s="260" t="s">
        <v>2</v>
      </c>
      <c r="I37" s="258"/>
      <c r="J37" s="259" t="s">
        <v>39</v>
      </c>
      <c r="K37" s="260">
        <v>1</v>
      </c>
      <c r="L37" s="258"/>
      <c r="M37" s="259" t="s">
        <v>87</v>
      </c>
      <c r="N37" s="260" t="s">
        <v>88</v>
      </c>
      <c r="O37" s="258"/>
      <c r="P37" s="259" t="s">
        <v>52</v>
      </c>
      <c r="Q37" s="260">
        <v>0</v>
      </c>
      <c r="R37" s="258"/>
      <c r="S37" s="259" t="s">
        <v>23</v>
      </c>
      <c r="T37" s="260" t="s">
        <v>17</v>
      </c>
      <c r="U37" s="258"/>
      <c r="V37" s="259"/>
      <c r="W37" s="260"/>
      <c r="X37" s="258"/>
      <c r="Y37" s="259" t="s">
        <v>139</v>
      </c>
      <c r="Z37" s="259">
        <v>-1</v>
      </c>
      <c r="AA37" s="258"/>
      <c r="AB37" s="259" t="s">
        <v>34</v>
      </c>
      <c r="AC37" s="274" t="s">
        <v>345</v>
      </c>
      <c r="AD37" s="258"/>
      <c r="AE37" s="259" t="s">
        <v>18</v>
      </c>
      <c r="AF37" s="260">
        <v>16</v>
      </c>
      <c r="AG37" s="258"/>
      <c r="AH37" s="259" t="s">
        <v>43</v>
      </c>
      <c r="AI37" s="260">
        <f>0.0000134/100/100*86400</f>
        <v>1.1577600000000001E-4</v>
      </c>
      <c r="AJ37" s="258"/>
      <c r="AK37" s="259" t="s">
        <v>21</v>
      </c>
      <c r="AL37" s="274">
        <v>0</v>
      </c>
      <c r="AM37" s="258"/>
      <c r="AN37" s="259" t="s">
        <v>33</v>
      </c>
      <c r="AO37" s="260">
        <v>500</v>
      </c>
      <c r="AP37" s="281"/>
      <c r="AQ37" s="353" t="s">
        <v>726</v>
      </c>
      <c r="AR37" s="348" t="s">
        <v>737</v>
      </c>
      <c r="AS37" s="281"/>
      <c r="AT37" s="353" t="s">
        <v>426</v>
      </c>
      <c r="AU37" s="348" t="s">
        <v>719</v>
      </c>
      <c r="AV37" s="258"/>
      <c r="AW37" s="259"/>
      <c r="AX37" s="260"/>
      <c r="AY37" s="258"/>
      <c r="AZ37" s="259" t="s">
        <v>796</v>
      </c>
      <c r="BA37" s="348" t="s">
        <v>718</v>
      </c>
      <c r="BB37" s="258"/>
      <c r="BC37" s="259" t="s">
        <v>16</v>
      </c>
      <c r="BD37" s="260">
        <v>100</v>
      </c>
      <c r="BE37" s="258"/>
      <c r="BF37" s="259" t="s">
        <v>28</v>
      </c>
      <c r="BG37" s="260" t="s">
        <v>27</v>
      </c>
      <c r="BH37" s="258"/>
      <c r="BI37" s="259" t="s">
        <v>872</v>
      </c>
      <c r="BJ37" s="259" t="s">
        <v>184</v>
      </c>
      <c r="BK37" s="258"/>
      <c r="BL37" s="259" t="s">
        <v>12</v>
      </c>
      <c r="BM37" s="260">
        <v>9.9999999999999995E-7</v>
      </c>
      <c r="BN37" s="258"/>
      <c r="BO37" s="259"/>
      <c r="BP37" s="260"/>
      <c r="BQ37" s="258"/>
      <c r="BR37" s="259"/>
      <c r="BS37" s="260"/>
      <c r="BT37" s="258"/>
      <c r="BU37" s="259" t="s">
        <v>443</v>
      </c>
      <c r="BV37" s="260">
        <v>4894.3</v>
      </c>
      <c r="BW37" s="258"/>
      <c r="BX37" s="259" t="s">
        <v>476</v>
      </c>
      <c r="BY37" s="260" t="s">
        <v>477</v>
      </c>
      <c r="BZ37" s="258"/>
      <c r="CA37" s="259"/>
      <c r="CB37" s="260"/>
      <c r="CC37" s="258"/>
      <c r="CD37" s="259"/>
      <c r="CE37" s="274"/>
      <c r="CF37" s="410"/>
      <c r="CG37" s="411"/>
      <c r="CH37" s="414"/>
      <c r="CI37" s="410"/>
      <c r="CJ37" s="411" t="s">
        <v>0</v>
      </c>
      <c r="CK37" s="414" t="s">
        <v>368</v>
      </c>
      <c r="CL37" s="258"/>
      <c r="CM37" s="259" t="s">
        <v>553</v>
      </c>
      <c r="CN37" s="260">
        <v>1</v>
      </c>
      <c r="CO37" s="258"/>
      <c r="CP37" s="259" t="s">
        <v>0</v>
      </c>
      <c r="CQ37" s="274" t="s">
        <v>368</v>
      </c>
      <c r="CR37" s="373" t="s">
        <v>2</v>
      </c>
      <c r="CS37" s="228"/>
      <c r="CT37" s="229">
        <f>IF(ISNUMBER(HA37),IF(ISNUMBER(MATCH(HE37,$CS$15:$CS$313,0)),0,MAX(CT$14:CT36)+1),"")</f>
        <v>17</v>
      </c>
      <c r="CU37" s="7">
        <f t="shared" si="36"/>
        <v>15</v>
      </c>
      <c r="CV37" s="7">
        <f t="shared" si="37"/>
        <v>11</v>
      </c>
      <c r="CW37" s="7">
        <f t="shared" si="38"/>
        <v>7</v>
      </c>
      <c r="CX37" s="7">
        <f t="shared" si="39"/>
        <v>8</v>
      </c>
      <c r="CY37" s="7">
        <f t="shared" si="40"/>
        <v>5</v>
      </c>
      <c r="CZ37" s="7">
        <f t="shared" si="41"/>
        <v>9</v>
      </c>
      <c r="DA37" s="7">
        <f t="shared" si="42"/>
        <v>13</v>
      </c>
      <c r="DB37" s="7">
        <f t="shared" si="43"/>
        <v>5</v>
      </c>
      <c r="DC37" s="7">
        <f t="shared" si="44"/>
        <v>5</v>
      </c>
      <c r="DD37" s="7">
        <f t="shared" si="45"/>
        <v>5</v>
      </c>
      <c r="DE37" s="7">
        <f t="shared" si="46"/>
        <v>5</v>
      </c>
      <c r="DF37" s="7">
        <f t="shared" si="47"/>
        <v>5</v>
      </c>
      <c r="DG37" s="7">
        <f t="shared" si="48"/>
        <v>5</v>
      </c>
      <c r="DH37" s="7">
        <f t="shared" si="49"/>
        <v>5</v>
      </c>
      <c r="DI37" s="7" t="str">
        <f t="shared" si="50"/>
        <v/>
      </c>
      <c r="DJ37" s="7">
        <f t="shared" si="51"/>
        <v>8</v>
      </c>
      <c r="DK37" s="7">
        <f t="shared" si="52"/>
        <v>8</v>
      </c>
      <c r="DL37" s="7">
        <f t="shared" si="53"/>
        <v>18</v>
      </c>
      <c r="DM37" s="7">
        <f t="shared" si="54"/>
        <v>18</v>
      </c>
      <c r="DN37" s="7">
        <f t="shared" si="55"/>
        <v>13</v>
      </c>
      <c r="DO37" s="7">
        <f t="shared" si="56"/>
        <v>6</v>
      </c>
      <c r="DP37" s="7">
        <f t="shared" si="57"/>
        <v>8</v>
      </c>
      <c r="DQ37" s="7">
        <f t="shared" si="58"/>
        <v>8</v>
      </c>
      <c r="DR37" s="7">
        <f t="shared" si="59"/>
        <v>6</v>
      </c>
      <c r="DS37" s="7" t="str">
        <f t="shared" si="60"/>
        <v/>
      </c>
      <c r="DT37" s="7" t="str">
        <f t="shared" si="61"/>
        <v/>
      </c>
      <c r="DU37" s="7" t="str">
        <f t="shared" si="166"/>
        <v/>
      </c>
      <c r="DV37" s="7">
        <f t="shared" si="167"/>
        <v>7</v>
      </c>
      <c r="DW37" s="7">
        <f t="shared" si="168"/>
        <v>5</v>
      </c>
      <c r="DX37" s="7">
        <f t="shared" si="169"/>
        <v>7</v>
      </c>
      <c r="DY37" s="7"/>
      <c r="DZ37" s="7"/>
      <c r="EA37" s="7"/>
      <c r="EB37" s="7"/>
      <c r="EC37" s="64" t="s">
        <v>2</v>
      </c>
      <c r="ED37" s="306" t="str">
        <f t="shared" si="62"/>
        <v>delc</v>
      </c>
      <c r="EE37" s="306" t="str">
        <f t="shared" si="63"/>
        <v>delc</v>
      </c>
      <c r="EF37" s="306" t="str">
        <f t="shared" si="64"/>
        <v>delc</v>
      </c>
      <c r="EG37" s="306" t="str">
        <f t="shared" si="65"/>
        <v>delc</v>
      </c>
      <c r="EH37" s="306" t="str">
        <f t="shared" si="66"/>
        <v>delc</v>
      </c>
      <c r="EI37" s="306" t="str">
        <f t="shared" si="67"/>
        <v>delc</v>
      </c>
      <c r="EJ37" s="306" t="str">
        <f t="shared" si="68"/>
        <v>delc</v>
      </c>
      <c r="EK37" s="306" t="str">
        <f t="shared" si="69"/>
        <v>delc</v>
      </c>
      <c r="EL37" s="306" t="str">
        <f t="shared" si="70"/>
        <v>delc</v>
      </c>
      <c r="EM37" s="306" t="str">
        <f t="shared" si="71"/>
        <v>delc</v>
      </c>
      <c r="EN37" s="306" t="str">
        <f t="shared" si="72"/>
        <v>delc</v>
      </c>
      <c r="EO37" s="306" t="str">
        <f t="shared" si="73"/>
        <v>delc</v>
      </c>
      <c r="EP37" s="306" t="str">
        <f t="shared" si="74"/>
        <v>delc</v>
      </c>
      <c r="EQ37" s="306" t="str">
        <f t="shared" si="75"/>
        <v>delc</v>
      </c>
      <c r="ER37" s="306" t="str">
        <f t="shared" si="76"/>
        <v>-</v>
      </c>
      <c r="ES37" s="306" t="str">
        <f t="shared" si="77"/>
        <v>delc</v>
      </c>
      <c r="ET37" s="306" t="str">
        <f t="shared" si="78"/>
        <v>delc</v>
      </c>
      <c r="EU37" s="306" t="str">
        <f t="shared" si="79"/>
        <v>delc</v>
      </c>
      <c r="EV37" s="306" t="str">
        <f t="shared" si="80"/>
        <v>delc</v>
      </c>
      <c r="EW37" s="306" t="str">
        <f t="shared" si="81"/>
        <v>delc</v>
      </c>
      <c r="EX37" s="306" t="str">
        <f t="shared" si="82"/>
        <v>delc</v>
      </c>
      <c r="EY37" s="306" t="str">
        <f t="shared" si="83"/>
        <v>delc</v>
      </c>
      <c r="EZ37" s="306" t="str">
        <f t="shared" si="84"/>
        <v>delc</v>
      </c>
      <c r="FA37" s="306" t="str">
        <f t="shared" si="85"/>
        <v>delc</v>
      </c>
      <c r="FB37" s="306" t="str">
        <f t="shared" si="86"/>
        <v>-</v>
      </c>
      <c r="FC37" s="306" t="str">
        <f t="shared" si="87"/>
        <v>-</v>
      </c>
      <c r="FD37" s="306" t="str">
        <f t="shared" si="170"/>
        <v>-</v>
      </c>
      <c r="FE37" s="306" t="str">
        <f t="shared" si="171"/>
        <v>delc</v>
      </c>
      <c r="FF37" s="306" t="str">
        <f t="shared" si="172"/>
        <v>delc</v>
      </c>
      <c r="FG37" s="306" t="str">
        <f t="shared" si="173"/>
        <v>delc</v>
      </c>
      <c r="FH37" s="306"/>
      <c r="FI37" s="306"/>
      <c r="FJ37" s="306"/>
      <c r="FK37" s="306"/>
      <c r="FL37" s="306"/>
      <c r="FM37" s="422" t="s">
        <v>2</v>
      </c>
      <c r="FN37" s="65">
        <f t="shared" si="88"/>
        <v>1</v>
      </c>
      <c r="FO37" s="65">
        <f t="shared" si="89"/>
        <v>0.16</v>
      </c>
      <c r="FP37" s="65">
        <f t="shared" si="90"/>
        <v>10</v>
      </c>
      <c r="FQ37" s="65">
        <f t="shared" si="91"/>
        <v>10</v>
      </c>
      <c r="FR37" s="65">
        <f t="shared" si="92"/>
        <v>10</v>
      </c>
      <c r="FS37" s="65">
        <f t="shared" si="93"/>
        <v>1</v>
      </c>
      <c r="FT37" s="65">
        <f t="shared" si="94"/>
        <v>1</v>
      </c>
      <c r="FU37" s="65">
        <f t="shared" si="95"/>
        <v>900</v>
      </c>
      <c r="FV37" s="65">
        <f t="shared" si="96"/>
        <v>10</v>
      </c>
      <c r="FW37" s="65">
        <f t="shared" si="97"/>
        <v>1</v>
      </c>
      <c r="FX37" s="65">
        <f t="shared" si="98"/>
        <v>100</v>
      </c>
      <c r="FY37" s="65">
        <f t="shared" si="99"/>
        <v>45</v>
      </c>
      <c r="FZ37" s="65">
        <f t="shared" si="100"/>
        <v>5000</v>
      </c>
      <c r="GA37" s="65">
        <f t="shared" si="101"/>
        <v>500</v>
      </c>
      <c r="GB37" s="65" t="str">
        <f t="shared" si="102"/>
        <v>-</v>
      </c>
      <c r="GC37" s="65">
        <f t="shared" si="103"/>
        <v>500</v>
      </c>
      <c r="GD37" s="65">
        <f t="shared" si="104"/>
        <v>1000</v>
      </c>
      <c r="GE37" s="65">
        <f t="shared" si="105"/>
        <v>33</v>
      </c>
      <c r="GF37" s="65">
        <f t="shared" si="106"/>
        <v>100</v>
      </c>
      <c r="GG37" s="65">
        <f t="shared" si="107"/>
        <v>125</v>
      </c>
      <c r="GH37" s="65">
        <f t="shared" si="108"/>
        <v>100</v>
      </c>
      <c r="GI37" s="65">
        <f t="shared" si="109"/>
        <v>5000</v>
      </c>
      <c r="GJ37" s="65">
        <f t="shared" si="110"/>
        <v>609.61</v>
      </c>
      <c r="GK37" s="65">
        <f t="shared" si="111"/>
        <v>5000</v>
      </c>
      <c r="GL37" s="65" t="str">
        <f t="shared" si="112"/>
        <v>-</v>
      </c>
      <c r="GM37" s="65" t="str">
        <f t="shared" si="113"/>
        <v>-</v>
      </c>
      <c r="GN37" s="65" t="str">
        <f t="shared" si="174"/>
        <v>-</v>
      </c>
      <c r="GO37" s="65">
        <f t="shared" si="175"/>
        <v>10</v>
      </c>
      <c r="GP37" s="65">
        <f t="shared" si="176"/>
        <v>1</v>
      </c>
      <c r="GQ37" s="65">
        <f t="shared" si="177"/>
        <v>10</v>
      </c>
      <c r="GR37" s="65"/>
      <c r="GS37" s="65"/>
      <c r="GT37" s="65"/>
      <c r="GU37" s="96" t="s">
        <v>2</v>
      </c>
      <c r="GV37" s="70"/>
      <c r="GW37" s="7">
        <f>IF(ISNUMBER(INDEX($CU$15:$EC$314,$B37,HG$5)),MAX(GW$14:GW36)+1,0)</f>
        <v>8</v>
      </c>
      <c r="GX37" s="7">
        <f t="shared" si="114"/>
        <v>23</v>
      </c>
      <c r="GY37" s="7">
        <f t="shared" si="115"/>
        <v>162</v>
      </c>
      <c r="GZ37" s="289">
        <f t="shared" si="116"/>
        <v>0</v>
      </c>
      <c r="HA37" s="289">
        <f t="shared" si="117"/>
        <v>23</v>
      </c>
      <c r="HB37" s="289" t="str">
        <f t="shared" si="118"/>
        <v>l2</v>
      </c>
      <c r="HC37" s="84" t="str">
        <f t="shared" si="119"/>
        <v>sfr_07</v>
      </c>
      <c r="HD37" s="335" t="str">
        <f t="shared" si="120"/>
        <v>l2</v>
      </c>
      <c r="HE37" s="313" t="str">
        <f t="shared" si="121"/>
        <v>lambda2</v>
      </c>
      <c r="HF37" s="28" t="str">
        <f t="shared" si="122"/>
        <v/>
      </c>
      <c r="HG37" s="277" t="str">
        <f t="shared" si="178"/>
        <v/>
      </c>
      <c r="HH37" s="363" t="str">
        <f t="shared" si="123"/>
        <v/>
      </c>
      <c r="HI37" s="80"/>
      <c r="HJ37" s="277" t="str">
        <f t="shared" si="179"/>
        <v/>
      </c>
      <c r="HK37" s="363" t="str">
        <f t="shared" si="124"/>
        <v/>
      </c>
      <c r="HL37" s="80"/>
      <c r="HM37" s="277" t="str">
        <f t="shared" si="180"/>
        <v>leakance</v>
      </c>
      <c r="HN37" s="363" t="str">
        <f t="shared" si="125"/>
        <v>sfr2</v>
      </c>
      <c r="HO37" s="80"/>
      <c r="HP37" s="277" t="str">
        <f t="shared" si="181"/>
        <v/>
      </c>
      <c r="HQ37" s="359" t="str">
        <f t="shared" si="126"/>
        <v/>
      </c>
      <c r="HR37" s="80"/>
      <c r="HS37" s="277" t="str">
        <f t="shared" si="182"/>
        <v/>
      </c>
      <c r="HT37" s="284" t="str">
        <f t="shared" si="127"/>
        <v/>
      </c>
      <c r="HU37" s="28"/>
      <c r="HV37" s="336" t="str">
        <f t="shared" si="128"/>
        <v/>
      </c>
      <c r="HW37" s="338" t="str">
        <f t="shared" si="129"/>
        <v/>
      </c>
      <c r="HX37" s="337" t="str">
        <f t="shared" si="130"/>
        <v/>
      </c>
      <c r="HY37" s="277" t="str">
        <f t="shared" si="183"/>
        <v/>
      </c>
      <c r="HZ37" s="277" t="str">
        <f t="shared" ref="HZ37:HZ67" si="195">IF(OR(HK37="-",HK37=""),"",INDEX($HC$15:$HC$313,MATCH(HJ37,$HE$15:$HE$313,0),1))</f>
        <v/>
      </c>
      <c r="IA37" s="277" t="str">
        <f>IF(OR(HN37="-",HN37=""),"",INDEX($HC$15:$HC$313,MATCH(HM37,$HE$15:$HE$313,0),1))</f>
        <v>|sfr3</v>
      </c>
      <c r="IB37" s="277" t="str">
        <f>IF(OR(HQ37="-",HQ37=""),"",INDEX($HC$15:$HC$313,MATCH(HP37,$HE$15:$HE$313,0),1))</f>
        <v/>
      </c>
      <c r="IC37" s="277" t="str">
        <f t="shared" ref="IC37:IC53" si="196">IF(OR(HT37="-",HT37=""),"",INDEX($HC$15:$HC$313,MATCH(HS37,$HE$15:$HE$313,0),1))</f>
        <v/>
      </c>
      <c r="ID37" s="70"/>
      <c r="IE37" s="367"/>
      <c r="IF37" s="367"/>
      <c r="IG37" s="60" t="s">
        <v>916</v>
      </c>
      <c r="IH37" s="367"/>
      <c r="II37" s="285" t="s">
        <v>785</v>
      </c>
      <c r="IJ37" s="367"/>
      <c r="IK37" s="367"/>
      <c r="IL37" s="367"/>
      <c r="IM37" s="367"/>
      <c r="IN37" s="367"/>
      <c r="IO37" s="292"/>
      <c r="IP37" s="292"/>
      <c r="IQ37" s="74"/>
      <c r="IR37" s="291">
        <f>IF(IE37&lt;&gt;"",MAX(IR$14:IR36)+1,0)</f>
        <v>0</v>
      </c>
      <c r="IS37" s="291">
        <f>IF(IF37&lt;&gt;"",MAX(IS$14:IS36)+1,0)</f>
        <v>0</v>
      </c>
      <c r="IT37" s="291">
        <f>IF(IG37&lt;&gt;"",MAX(IT$14:IT36)+1,0)</f>
        <v>23</v>
      </c>
      <c r="IU37" s="291">
        <f>IF(IH37&lt;&gt;"",MAX(IU$14:IU36)+1,0)</f>
        <v>0</v>
      </c>
      <c r="IV37" s="291">
        <f>IF(II37&lt;&gt;"",MAX(IV$14:IV36)+1,0)</f>
        <v>20</v>
      </c>
      <c r="IW37" s="291">
        <f>IF(IJ37&lt;&gt;"",MAX(IW$14:IW36)+1,0)</f>
        <v>0</v>
      </c>
      <c r="IX37" s="291">
        <f>IF(IK37&lt;&gt;"",MAX(IX$14:IX36)+1,0)</f>
        <v>0</v>
      </c>
      <c r="IY37" s="291">
        <f>IF(IL37&lt;&gt;"",MAX(IY$14:IY36)+1,0)</f>
        <v>0</v>
      </c>
      <c r="IZ37" s="291">
        <f>IF(IM37&lt;&gt;"",MAX(IZ$14:IZ36)+1,0)</f>
        <v>0</v>
      </c>
      <c r="JA37" s="291">
        <f>IF(IN37&lt;&gt;"",MAX(JA$14:JA36)+1,0)</f>
        <v>0</v>
      </c>
      <c r="JB37" s="291">
        <f>IF(IO37&lt;&gt;"",MAX(JB$14:JB36)+1,0)</f>
        <v>0</v>
      </c>
      <c r="JC37" s="291">
        <f>IF(IP37&lt;&gt;"",MAX(JC$14:JC36)+1,0)</f>
        <v>0</v>
      </c>
      <c r="JD37" s="74">
        <f t="shared" si="186"/>
        <v>1</v>
      </c>
      <c r="JE37" s="74">
        <f t="shared" si="187"/>
        <v>0</v>
      </c>
      <c r="JF37" s="74">
        <f t="shared" si="188"/>
        <v>23</v>
      </c>
      <c r="JG37" s="74">
        <f t="shared" si="189"/>
        <v>0</v>
      </c>
      <c r="JH37" s="390">
        <f t="shared" si="190"/>
        <v>124</v>
      </c>
      <c r="JI37" s="389">
        <f>IF(ISNUMBER(MATCH(HE37,$JG$15:$JG$313,0)),0,MAX(JI$14:JI36)+1)</f>
        <v>0</v>
      </c>
      <c r="JJ37" s="389" t="str">
        <f t="shared" si="191"/>
        <v/>
      </c>
      <c r="JK37" s="378">
        <f t="shared" si="132"/>
        <v>23</v>
      </c>
      <c r="JL37" s="78"/>
      <c r="JM37" s="281" t="str">
        <f t="shared" si="133"/>
        <v>12_sfr-pindersauer</v>
      </c>
      <c r="JN37" s="393" t="s">
        <v>699</v>
      </c>
      <c r="JO37" s="70"/>
      <c r="JP37" s="228"/>
      <c r="JQ37" s="228"/>
      <c r="JR37" s="228"/>
      <c r="JS37" s="19"/>
      <c r="JT37" s="171"/>
      <c r="JU37" s="171"/>
      <c r="JV37" s="171"/>
      <c r="JW37" s="171"/>
      <c r="JX37" s="171"/>
      <c r="JY37" s="171"/>
      <c r="JZ37" s="171"/>
      <c r="KA37" s="171"/>
      <c r="KB37" s="171"/>
      <c r="KC37" s="171"/>
      <c r="KD37" s="171"/>
      <c r="KE37" s="97"/>
      <c r="KF37" s="188">
        <v>0.6881425200000002</v>
      </c>
      <c r="KG37" s="127">
        <v>840.8</v>
      </c>
      <c r="KH37" s="128">
        <v>836.36946715696115</v>
      </c>
      <c r="KI37" s="118">
        <v>2.9999902248382999</v>
      </c>
      <c r="KJ37" s="131">
        <v>840.1558</v>
      </c>
      <c r="KK37" s="147">
        <v>32</v>
      </c>
      <c r="KL37" s="178">
        <v>0.68813999999999997</v>
      </c>
      <c r="KM37" s="139">
        <v>835.2</v>
      </c>
      <c r="KN37" s="184"/>
      <c r="KO37" s="143"/>
      <c r="KP37" s="123"/>
      <c r="KQ37" s="123"/>
      <c r="KR37" s="151"/>
      <c r="KS37" s="144">
        <f t="shared" si="194"/>
        <v>0.68813999999999997</v>
      </c>
      <c r="KT37" s="125"/>
      <c r="KU37" s="144">
        <v>0.6881425200000002</v>
      </c>
      <c r="KV37" s="159">
        <f t="shared" si="4"/>
        <v>0.68813999999999997</v>
      </c>
      <c r="KW37" s="159">
        <f t="shared" si="5"/>
        <v>16.515360000000001</v>
      </c>
      <c r="KX37" s="159">
        <f t="shared" si="6"/>
        <v>990.92160000000013</v>
      </c>
      <c r="KY37" s="159">
        <f t="shared" si="11"/>
        <v>990.92160000000013</v>
      </c>
      <c r="KZ37" s="97"/>
      <c r="LA37" s="70"/>
      <c r="LB37" s="291" t="str">
        <f t="shared" si="134"/>
        <v/>
      </c>
      <c r="LC37" s="291" t="str">
        <f t="shared" si="135"/>
        <v/>
      </c>
      <c r="LD37" s="291" t="str">
        <f t="shared" si="136"/>
        <v/>
      </c>
      <c r="LE37" s="291" t="str">
        <f t="shared" si="137"/>
        <v/>
      </c>
      <c r="LF37" s="291" t="str">
        <f t="shared" si="138"/>
        <v/>
      </c>
      <c r="LG37" s="291" t="str">
        <f t="shared" si="139"/>
        <v/>
      </c>
      <c r="LH37" s="291" t="str">
        <f t="shared" si="140"/>
        <v/>
      </c>
      <c r="LI37" s="291" t="str">
        <f t="shared" si="141"/>
        <v/>
      </c>
      <c r="LJ37" s="291" t="str">
        <f t="shared" si="142"/>
        <v/>
      </c>
      <c r="LK37" s="291" t="str">
        <f t="shared" si="143"/>
        <v/>
      </c>
      <c r="LL37" s="291" t="str">
        <f t="shared" si="144"/>
        <v/>
      </c>
      <c r="LM37" s="291" t="str">
        <f t="shared" si="145"/>
        <v/>
      </c>
      <c r="LN37" s="291" t="str">
        <f t="shared" si="146"/>
        <v/>
      </c>
      <c r="LO37" s="291" t="str">
        <f t="shared" si="147"/>
        <v/>
      </c>
      <c r="LP37" s="291" t="str">
        <f t="shared" si="148"/>
        <v/>
      </c>
      <c r="LQ37" s="291" t="str">
        <f t="shared" si="149"/>
        <v/>
      </c>
      <c r="LR37" s="291" t="str">
        <f t="shared" si="150"/>
        <v/>
      </c>
      <c r="LS37" s="291" t="str">
        <f t="shared" si="151"/>
        <v/>
      </c>
      <c r="LT37" s="291" t="str">
        <f t="shared" si="152"/>
        <v/>
      </c>
      <c r="LU37" s="291" t="str">
        <f t="shared" si="153"/>
        <v/>
      </c>
      <c r="LV37" s="291" t="str">
        <f t="shared" si="154"/>
        <v/>
      </c>
      <c r="LW37" s="291" t="str">
        <f t="shared" si="155"/>
        <v/>
      </c>
      <c r="LX37" s="291" t="str">
        <f t="shared" si="156"/>
        <v/>
      </c>
      <c r="LY37" s="291" t="str">
        <f t="shared" si="157"/>
        <v/>
      </c>
      <c r="LZ37" s="291" t="str">
        <f t="shared" si="158"/>
        <v/>
      </c>
      <c r="MA37" s="291" t="str">
        <f t="shared" si="159"/>
        <v/>
      </c>
      <c r="MB37" s="291" t="str">
        <f t="shared" si="160"/>
        <v/>
      </c>
      <c r="MC37" s="291" t="str">
        <f t="shared" si="161"/>
        <v/>
      </c>
      <c r="MD37" s="291" t="str">
        <f t="shared" si="162"/>
        <v/>
      </c>
      <c r="ME37" s="291" t="str">
        <f t="shared" si="163"/>
        <v/>
      </c>
      <c r="MF37" s="291" t="str">
        <f t="shared" si="164"/>
        <v/>
      </c>
      <c r="MG37" s="74">
        <f t="shared" si="165"/>
        <v>0</v>
      </c>
      <c r="MH37" s="70"/>
      <c r="MI37" s="70"/>
      <c r="MJ37" s="70"/>
      <c r="MK37" s="70"/>
      <c r="ML37" s="70"/>
      <c r="MM37" s="70"/>
      <c r="MN37" s="70"/>
      <c r="MO37" s="70"/>
      <c r="MP37" s="70"/>
      <c r="MQ37" s="70"/>
      <c r="MR37" s="70"/>
      <c r="MS37" s="70"/>
      <c r="MT37" s="70"/>
      <c r="MU37" s="70"/>
    </row>
    <row r="38" spans="1:359" s="3" customFormat="1" ht="6" customHeight="1" x14ac:dyDescent="0.15">
      <c r="A38" s="60" t="s">
        <v>773</v>
      </c>
      <c r="B38" s="303">
        <f t="shared" si="192"/>
        <v>24</v>
      </c>
      <c r="C38" s="83" t="s">
        <v>29</v>
      </c>
      <c r="D38" s="301" t="s">
        <v>527</v>
      </c>
      <c r="E38" s="70"/>
      <c r="F38" s="258"/>
      <c r="G38" s="259" t="s">
        <v>101</v>
      </c>
      <c r="H38" s="260" t="s">
        <v>2</v>
      </c>
      <c r="I38" s="258"/>
      <c r="J38" s="259" t="s">
        <v>3</v>
      </c>
      <c r="K38" s="260">
        <v>1</v>
      </c>
      <c r="L38" s="258"/>
      <c r="M38" s="259" t="s">
        <v>43</v>
      </c>
      <c r="N38" s="260">
        <v>0</v>
      </c>
      <c r="O38" s="258"/>
      <c r="P38" s="259" t="s">
        <v>34</v>
      </c>
      <c r="Q38" s="260">
        <v>0.3</v>
      </c>
      <c r="R38" s="258"/>
      <c r="S38" s="259" t="s">
        <v>69</v>
      </c>
      <c r="T38" s="260" t="s">
        <v>18</v>
      </c>
      <c r="U38" s="258"/>
      <c r="V38" s="259"/>
      <c r="W38" s="260"/>
      <c r="X38" s="258"/>
      <c r="Y38" s="259" t="s">
        <v>10</v>
      </c>
      <c r="Z38" s="259">
        <v>0.1</v>
      </c>
      <c r="AA38" s="258"/>
      <c r="AB38" s="259" t="s">
        <v>43</v>
      </c>
      <c r="AC38" s="260">
        <v>0</v>
      </c>
      <c r="AD38" s="258"/>
      <c r="AE38" s="259" t="s">
        <v>21</v>
      </c>
      <c r="AF38" s="274">
        <v>2</v>
      </c>
      <c r="AG38" s="258"/>
      <c r="AH38" s="259" t="s">
        <v>87</v>
      </c>
      <c r="AI38" s="274">
        <f>INDEX($AI$15:$AI$313,MATCH(AH35,$AH$15:$AH$313,0),1)*INDEX($AI$15:$AI$313,MATCH(AH26,$AH$15:$AH$313,0),1)</f>
        <v>5.0000000000000001E-3</v>
      </c>
      <c r="AJ38" s="258"/>
      <c r="AK38" s="259" t="s">
        <v>22</v>
      </c>
      <c r="AL38" s="260">
        <v>32</v>
      </c>
      <c r="AM38" s="258"/>
      <c r="AN38" s="259" t="s">
        <v>157</v>
      </c>
      <c r="AO38" s="260">
        <v>1</v>
      </c>
      <c r="AP38" s="281"/>
      <c r="AQ38" s="353" t="s">
        <v>740</v>
      </c>
      <c r="AR38" s="348" t="s">
        <v>737</v>
      </c>
      <c r="AS38" s="281"/>
      <c r="AT38" s="353" t="s">
        <v>758</v>
      </c>
      <c r="AU38" s="348" t="s">
        <v>760</v>
      </c>
      <c r="AV38" s="258"/>
      <c r="AW38" s="259"/>
      <c r="AX38" s="260"/>
      <c r="AY38" s="258"/>
      <c r="AZ38" s="259" t="s">
        <v>400</v>
      </c>
      <c r="BA38" s="260">
        <v>3</v>
      </c>
      <c r="BB38" s="258"/>
      <c r="BC38" s="259" t="s">
        <v>12</v>
      </c>
      <c r="BD38" s="260">
        <v>1.0000000000000001E-9</v>
      </c>
      <c r="BE38" s="258"/>
      <c r="BF38" s="259" t="s">
        <v>4</v>
      </c>
      <c r="BG38" s="260" t="s">
        <v>417</v>
      </c>
      <c r="BH38" s="258"/>
      <c r="BI38" s="259" t="s">
        <v>871</v>
      </c>
      <c r="BJ38" s="259" t="s">
        <v>7</v>
      </c>
      <c r="BK38" s="258"/>
      <c r="BL38" s="259" t="s">
        <v>13</v>
      </c>
      <c r="BM38" s="260">
        <v>1000</v>
      </c>
      <c r="BN38" s="258"/>
      <c r="BO38" s="259"/>
      <c r="BP38" s="260"/>
      <c r="BQ38" s="258"/>
      <c r="BR38" s="259"/>
      <c r="BS38" s="260"/>
      <c r="BT38" s="258"/>
      <c r="BU38" s="259" t="s">
        <v>444</v>
      </c>
      <c r="BV38" s="260">
        <v>3.4900000000000003E-4</v>
      </c>
      <c r="BW38" s="258"/>
      <c r="BX38" s="259" t="s">
        <v>478</v>
      </c>
      <c r="BY38" s="260">
        <v>0.7</v>
      </c>
      <c r="BZ38" s="258"/>
      <c r="CA38" s="259"/>
      <c r="CB38" s="260"/>
      <c r="CC38" s="258"/>
      <c r="CD38" s="259"/>
      <c r="CE38" s="260"/>
      <c r="CF38" s="410"/>
      <c r="CG38" s="411"/>
      <c r="CH38" s="412"/>
      <c r="CI38" s="410"/>
      <c r="CJ38" s="411" t="s">
        <v>358</v>
      </c>
      <c r="CK38" s="412">
        <v>-1E+30</v>
      </c>
      <c r="CL38" s="258"/>
      <c r="CM38" s="259" t="s">
        <v>12</v>
      </c>
      <c r="CN38" s="260">
        <v>1.0000000000000001E-5</v>
      </c>
      <c r="CO38" s="258"/>
      <c r="CP38" s="259" t="s">
        <v>358</v>
      </c>
      <c r="CQ38" s="260">
        <v>-1E+30</v>
      </c>
      <c r="CR38" s="373" t="s">
        <v>2</v>
      </c>
      <c r="CS38" s="228"/>
      <c r="CT38" s="229">
        <f>IF(ISNUMBER(HA38),IF(ISNUMBER(MATCH(HE38,$CS$15:$CS$313,0)),0,MAX(CT$14:CT37)+1),"")</f>
        <v>18</v>
      </c>
      <c r="CU38" s="7">
        <f t="shared" si="36"/>
        <v>16</v>
      </c>
      <c r="CV38" s="7">
        <f t="shared" si="37"/>
        <v>12</v>
      </c>
      <c r="CW38" s="7">
        <f t="shared" si="38"/>
        <v>9</v>
      </c>
      <c r="CX38" s="7">
        <f t="shared" si="39"/>
        <v>10</v>
      </c>
      <c r="CY38" s="7" t="str">
        <f t="shared" si="40"/>
        <v/>
      </c>
      <c r="CZ38" s="7">
        <f t="shared" si="41"/>
        <v>20</v>
      </c>
      <c r="DA38" s="7" t="str">
        <f t="shared" si="42"/>
        <v/>
      </c>
      <c r="DB38" s="7">
        <f t="shared" si="43"/>
        <v>7</v>
      </c>
      <c r="DC38" s="7" t="str">
        <f t="shared" si="44"/>
        <v/>
      </c>
      <c r="DD38" s="7">
        <f t="shared" si="45"/>
        <v>7</v>
      </c>
      <c r="DE38" s="7" t="str">
        <f t="shared" si="46"/>
        <v/>
      </c>
      <c r="DF38" s="7">
        <f t="shared" si="47"/>
        <v>9</v>
      </c>
      <c r="DG38" s="7">
        <f t="shared" si="48"/>
        <v>6</v>
      </c>
      <c r="DH38" s="7">
        <f t="shared" si="49"/>
        <v>6</v>
      </c>
      <c r="DI38" s="7">
        <f t="shared" si="50"/>
        <v>2</v>
      </c>
      <c r="DJ38" s="7">
        <f t="shared" si="51"/>
        <v>9</v>
      </c>
      <c r="DK38" s="7">
        <f t="shared" si="52"/>
        <v>9</v>
      </c>
      <c r="DL38" s="7">
        <f t="shared" si="53"/>
        <v>5</v>
      </c>
      <c r="DM38" s="7">
        <f t="shared" si="54"/>
        <v>5</v>
      </c>
      <c r="DN38" s="7">
        <f t="shared" si="55"/>
        <v>14</v>
      </c>
      <c r="DO38" s="7">
        <f t="shared" si="56"/>
        <v>7</v>
      </c>
      <c r="DP38" s="7" t="str">
        <f t="shared" si="57"/>
        <v/>
      </c>
      <c r="DQ38" s="7">
        <f t="shared" si="58"/>
        <v>9</v>
      </c>
      <c r="DR38" s="7" t="str">
        <f t="shared" si="59"/>
        <v/>
      </c>
      <c r="DS38" s="7" t="str">
        <f t="shared" si="60"/>
        <v/>
      </c>
      <c r="DT38" s="7" t="str">
        <f t="shared" si="61"/>
        <v/>
      </c>
      <c r="DU38" s="7" t="str">
        <f t="shared" si="166"/>
        <v/>
      </c>
      <c r="DV38" s="7" t="str">
        <f t="shared" si="167"/>
        <v/>
      </c>
      <c r="DW38" s="7">
        <f t="shared" si="168"/>
        <v>6</v>
      </c>
      <c r="DX38" s="7" t="str">
        <f t="shared" si="169"/>
        <v/>
      </c>
      <c r="DY38" s="7"/>
      <c r="DZ38" s="7"/>
      <c r="EA38" s="7"/>
      <c r="EB38" s="7"/>
      <c r="EC38" s="64" t="s">
        <v>2</v>
      </c>
      <c r="ED38" s="306" t="str">
        <f t="shared" si="62"/>
        <v>top</v>
      </c>
      <c r="EE38" s="306" t="str">
        <f t="shared" si="63"/>
        <v>top</v>
      </c>
      <c r="EF38" s="306" t="str">
        <f t="shared" si="64"/>
        <v>top</v>
      </c>
      <c r="EG38" s="306" t="str">
        <f t="shared" si="65"/>
        <v>top</v>
      </c>
      <c r="EH38" s="306" t="str">
        <f t="shared" si="66"/>
        <v>-</v>
      </c>
      <c r="EI38" s="306" t="str">
        <f t="shared" si="67"/>
        <v>Top</v>
      </c>
      <c r="EJ38" s="306" t="str">
        <f t="shared" si="68"/>
        <v>-</v>
      </c>
      <c r="EK38" s="306" t="str">
        <f t="shared" si="69"/>
        <v>top</v>
      </c>
      <c r="EL38" s="306" t="str">
        <f t="shared" si="70"/>
        <v>-</v>
      </c>
      <c r="EM38" s="306" t="str">
        <f t="shared" si="71"/>
        <v>top</v>
      </c>
      <c r="EN38" s="306" t="str">
        <f t="shared" si="72"/>
        <v>-</v>
      </c>
      <c r="EO38" s="306" t="str">
        <f t="shared" si="73"/>
        <v>top</v>
      </c>
      <c r="EP38" s="306" t="str">
        <f t="shared" si="74"/>
        <v>top</v>
      </c>
      <c r="EQ38" s="306" t="str">
        <f t="shared" si="75"/>
        <v>top</v>
      </c>
      <c r="ER38" s="306" t="str">
        <f t="shared" si="76"/>
        <v>top</v>
      </c>
      <c r="ES38" s="306" t="str">
        <f t="shared" si="77"/>
        <v>top</v>
      </c>
      <c r="ET38" s="306" t="str">
        <f t="shared" si="78"/>
        <v>top</v>
      </c>
      <c r="EU38" s="306" t="str">
        <f t="shared" si="79"/>
        <v>top</v>
      </c>
      <c r="EV38" s="306" t="str">
        <f t="shared" si="80"/>
        <v>top</v>
      </c>
      <c r="EW38" s="306" t="str">
        <f t="shared" si="81"/>
        <v>top</v>
      </c>
      <c r="EX38" s="306" t="str">
        <f t="shared" si="82"/>
        <v>top</v>
      </c>
      <c r="EY38" s="306" t="str">
        <f t="shared" si="83"/>
        <v>-</v>
      </c>
      <c r="EZ38" s="306" t="str">
        <f t="shared" si="84"/>
        <v>top</v>
      </c>
      <c r="FA38" s="306" t="str">
        <f t="shared" si="85"/>
        <v>-</v>
      </c>
      <c r="FB38" s="306" t="str">
        <f t="shared" si="86"/>
        <v>-</v>
      </c>
      <c r="FC38" s="306" t="str">
        <f t="shared" si="87"/>
        <v>-</v>
      </c>
      <c r="FD38" s="306" t="str">
        <f t="shared" si="170"/>
        <v>-</v>
      </c>
      <c r="FE38" s="306" t="str">
        <f t="shared" si="171"/>
        <v>-</v>
      </c>
      <c r="FF38" s="306" t="str">
        <f t="shared" si="172"/>
        <v>top</v>
      </c>
      <c r="FG38" s="306" t="str">
        <f t="shared" si="173"/>
        <v>-</v>
      </c>
      <c r="FH38" s="306"/>
      <c r="FI38" s="306"/>
      <c r="FJ38" s="306"/>
      <c r="FK38" s="306"/>
      <c r="FL38" s="306"/>
      <c r="FM38" s="422" t="s">
        <v>2</v>
      </c>
      <c r="FN38" s="65">
        <f t="shared" si="88"/>
        <v>0</v>
      </c>
      <c r="FO38" s="65">
        <f t="shared" si="89"/>
        <v>1</v>
      </c>
      <c r="FP38" s="65">
        <f t="shared" si="90"/>
        <v>0</v>
      </c>
      <c r="FQ38" s="65">
        <f t="shared" si="91"/>
        <v>0</v>
      </c>
      <c r="FR38" s="65" t="str">
        <f t="shared" si="92"/>
        <v>-</v>
      </c>
      <c r="FS38" s="65" t="str">
        <f t="shared" si="93"/>
        <v>-</v>
      </c>
      <c r="FT38" s="65" t="str">
        <f t="shared" si="94"/>
        <v>-</v>
      </c>
      <c r="FU38" s="65">
        <f t="shared" si="95"/>
        <v>0</v>
      </c>
      <c r="FV38" s="65" t="str">
        <f t="shared" si="96"/>
        <v>-</v>
      </c>
      <c r="FW38" s="65">
        <f t="shared" si="97"/>
        <v>6.75</v>
      </c>
      <c r="FX38" s="65" t="str">
        <f t="shared" si="98"/>
        <v>-</v>
      </c>
      <c r="FY38" s="65">
        <f t="shared" si="99"/>
        <v>780</v>
      </c>
      <c r="FZ38" s="65">
        <f t="shared" si="100"/>
        <v>200</v>
      </c>
      <c r="GA38" s="65">
        <f t="shared" si="101"/>
        <v>150</v>
      </c>
      <c r="GB38" s="65">
        <f t="shared" si="102"/>
        <v>10000</v>
      </c>
      <c r="GC38" s="65">
        <f t="shared" si="103"/>
        <v>50</v>
      </c>
      <c r="GD38" s="65">
        <f t="shared" si="104"/>
        <v>50</v>
      </c>
      <c r="GE38" s="65">
        <f t="shared" si="105"/>
        <v>0</v>
      </c>
      <c r="GF38" s="65">
        <f t="shared" si="106"/>
        <v>0</v>
      </c>
      <c r="GG38" s="65">
        <f t="shared" si="107"/>
        <v>80</v>
      </c>
      <c r="GH38" s="65">
        <f t="shared" si="108"/>
        <v>200</v>
      </c>
      <c r="GI38" s="65" t="str">
        <f t="shared" si="109"/>
        <v>-</v>
      </c>
      <c r="GJ38" s="65" t="str">
        <f t="shared" si="110"/>
        <v>"varies"</v>
      </c>
      <c r="GK38" s="65" t="str">
        <f t="shared" si="111"/>
        <v>-</v>
      </c>
      <c r="GL38" s="65" t="str">
        <f t="shared" si="112"/>
        <v>-</v>
      </c>
      <c r="GM38" s="65" t="str">
        <f t="shared" si="113"/>
        <v>-</v>
      </c>
      <c r="GN38" s="65" t="str">
        <f t="shared" si="174"/>
        <v>-</v>
      </c>
      <c r="GO38" s="65" t="str">
        <f t="shared" si="175"/>
        <v>-</v>
      </c>
      <c r="GP38" s="65">
        <f t="shared" si="176"/>
        <v>510</v>
      </c>
      <c r="GQ38" s="65" t="str">
        <f t="shared" si="177"/>
        <v>-</v>
      </c>
      <c r="GR38" s="65"/>
      <c r="GS38" s="65"/>
      <c r="GT38" s="65"/>
      <c r="GU38" s="96" t="s">
        <v>2</v>
      </c>
      <c r="GV38" s="70"/>
      <c r="GW38" s="7">
        <f>IF(ISNUMBER(INDEX($CU$15:$EC$314,$B38,HG$5)),MAX(GW$14:GW37)+1,0)</f>
        <v>9</v>
      </c>
      <c r="GX38" s="7">
        <f t="shared" si="114"/>
        <v>24</v>
      </c>
      <c r="GY38" s="7">
        <f t="shared" si="115"/>
        <v>163</v>
      </c>
      <c r="GZ38" s="289">
        <f t="shared" si="116"/>
        <v>0</v>
      </c>
      <c r="HA38" s="289">
        <f t="shared" si="117"/>
        <v>24</v>
      </c>
      <c r="HB38" s="289">
        <f t="shared" si="118"/>
        <v>4894.3</v>
      </c>
      <c r="HC38" s="84" t="str">
        <f t="shared" si="119"/>
        <v>sfr_08</v>
      </c>
      <c r="HD38" s="335">
        <f t="shared" si="120"/>
        <v>4894.3</v>
      </c>
      <c r="HE38" s="313" t="str">
        <f t="shared" si="121"/>
        <v>Gamma</v>
      </c>
      <c r="HF38" s="28" t="str">
        <f t="shared" si="122"/>
        <v/>
      </c>
      <c r="HG38" s="277" t="str">
        <f t="shared" si="178"/>
        <v/>
      </c>
      <c r="HH38" s="363" t="str">
        <f t="shared" si="123"/>
        <v/>
      </c>
      <c r="HI38" s="80"/>
      <c r="HJ38" s="277" t="str">
        <f t="shared" si="179"/>
        <v/>
      </c>
      <c r="HK38" s="363" t="str">
        <f t="shared" si="124"/>
        <v/>
      </c>
      <c r="HL38" s="80"/>
      <c r="HM38" s="277" t="str">
        <f t="shared" si="180"/>
        <v>roughness</v>
      </c>
      <c r="HN38" s="363">
        <f t="shared" si="125"/>
        <v>3.8580000000000003E-2</v>
      </c>
      <c r="HO38" s="80"/>
      <c r="HP38" s="277" t="str">
        <f t="shared" si="181"/>
        <v/>
      </c>
      <c r="HQ38" s="359" t="str">
        <f t="shared" si="126"/>
        <v/>
      </c>
      <c r="HR38" s="80"/>
      <c r="HS38" s="277" t="str">
        <f t="shared" si="182"/>
        <v/>
      </c>
      <c r="HT38" s="284" t="str">
        <f t="shared" si="127"/>
        <v/>
      </c>
      <c r="HU38" s="28"/>
      <c r="HV38" s="336" t="str">
        <f t="shared" si="128"/>
        <v/>
      </c>
      <c r="HW38" s="338" t="str">
        <f t="shared" si="129"/>
        <v/>
      </c>
      <c r="HX38" s="337" t="str">
        <f t="shared" si="130"/>
        <v/>
      </c>
      <c r="HY38" s="277" t="str">
        <f t="shared" si="183"/>
        <v/>
      </c>
      <c r="HZ38" s="277" t="str">
        <f t="shared" si="195"/>
        <v/>
      </c>
      <c r="IA38" s="277" t="str">
        <f>IF(OR(HN38="-",HN38=""),"",INDEX($HC$15:$HC$313,MATCH(HM38,$HE$15:$HE$313,0),1))</f>
        <v>sfr_03</v>
      </c>
      <c r="IB38" s="277" t="e">
        <f>IF(OR(#REF!="-",#REF!=""),"",INDEX($HC$15:$HC$313,MATCH(#REF!,$HE$15:$HE$313,0),1))</f>
        <v>#REF!</v>
      </c>
      <c r="IC38" s="277" t="str">
        <f t="shared" si="196"/>
        <v/>
      </c>
      <c r="ID38" s="70"/>
      <c r="IE38" s="367"/>
      <c r="IF38" s="367"/>
      <c r="IG38" s="285" t="s">
        <v>438</v>
      </c>
      <c r="IH38" s="367"/>
      <c r="II38" s="367"/>
      <c r="IJ38" s="367"/>
      <c r="IK38" s="367"/>
      <c r="IL38" s="367"/>
      <c r="IM38" s="367"/>
      <c r="IN38" s="367"/>
      <c r="IO38" s="292"/>
      <c r="IP38" s="292"/>
      <c r="IQ38" s="74"/>
      <c r="IR38" s="291">
        <f>IF(IE38&lt;&gt;"",MAX(IR$14:IR37)+1,0)</f>
        <v>0</v>
      </c>
      <c r="IS38" s="291">
        <f>IF(IF38&lt;&gt;"",MAX(IS$14:IS37)+1,0)</f>
        <v>0</v>
      </c>
      <c r="IT38" s="291">
        <f>IF(IG38&lt;&gt;"",MAX(IT$14:IT37)+1,0)</f>
        <v>24</v>
      </c>
      <c r="IU38" s="291">
        <f>IF(IH38&lt;&gt;"",MAX(IU$14:IU37)+1,0)</f>
        <v>0</v>
      </c>
      <c r="IV38" s="291">
        <f>IF(II38&lt;&gt;"",MAX(IV$14:IV37)+1,0)</f>
        <v>0</v>
      </c>
      <c r="IW38" s="291">
        <f>IF(IJ38&lt;&gt;"",MAX(IW$14:IW37)+1,0)</f>
        <v>0</v>
      </c>
      <c r="IX38" s="291">
        <f>IF(IK38&lt;&gt;"",MAX(IX$14:IX37)+1,0)</f>
        <v>0</v>
      </c>
      <c r="IY38" s="291">
        <f>IF(IL38&lt;&gt;"",MAX(IY$14:IY37)+1,0)</f>
        <v>0</v>
      </c>
      <c r="IZ38" s="291">
        <f>IF(IM38&lt;&gt;"",MAX(IZ$14:IZ37)+1,0)</f>
        <v>0</v>
      </c>
      <c r="JA38" s="291">
        <f>IF(IN38&lt;&gt;"",MAX(JA$14:JA37)+1,0)</f>
        <v>0</v>
      </c>
      <c r="JB38" s="291">
        <f>IF(IO38&lt;&gt;"",MAX(JB$14:JB37)+1,0)</f>
        <v>0</v>
      </c>
      <c r="JC38" s="291">
        <f>IF(IP38&lt;&gt;"",MAX(JC$14:JC37)+1,0)</f>
        <v>0</v>
      </c>
      <c r="JD38" s="74">
        <f t="shared" si="186"/>
        <v>1</v>
      </c>
      <c r="JE38" s="74">
        <f t="shared" si="187"/>
        <v>0</v>
      </c>
      <c r="JF38" s="74">
        <f t="shared" si="188"/>
        <v>24</v>
      </c>
      <c r="JG38" s="74">
        <f t="shared" si="189"/>
        <v>0</v>
      </c>
      <c r="JH38" s="390">
        <f t="shared" si="190"/>
        <v>127</v>
      </c>
      <c r="JI38" s="389">
        <f>IF(ISNUMBER(MATCH(HE38,$JG$15:$JG$313,0)),0,MAX(JI$14:JI37)+1)</f>
        <v>0</v>
      </c>
      <c r="JJ38" s="389" t="str">
        <f t="shared" si="191"/>
        <v/>
      </c>
      <c r="JK38" s="378">
        <f t="shared" si="132"/>
        <v>24</v>
      </c>
      <c r="JL38" s="78"/>
      <c r="JM38" s="281" t="str">
        <f t="shared" si="133"/>
        <v>13_sfr-p01b</v>
      </c>
      <c r="JN38" s="393" t="s">
        <v>699</v>
      </c>
      <c r="JO38" s="70"/>
      <c r="JP38" s="228"/>
      <c r="JQ38" s="228"/>
      <c r="JR38" s="228"/>
      <c r="JS38" s="19"/>
      <c r="JT38" s="171"/>
      <c r="JU38" s="171"/>
      <c r="JV38" s="171"/>
      <c r="JW38" s="171"/>
      <c r="JX38" s="171"/>
      <c r="JY38" s="171"/>
      <c r="JZ38" s="171"/>
      <c r="KA38" s="171"/>
      <c r="KB38" s="171"/>
      <c r="KC38" s="171"/>
      <c r="KD38" s="171"/>
      <c r="KE38" s="97"/>
      <c r="KF38" s="188">
        <v>0.74357244000000033</v>
      </c>
      <c r="KG38" s="127">
        <v>840.8</v>
      </c>
      <c r="KH38" s="128">
        <v>836.33613382362785</v>
      </c>
      <c r="KI38" s="118">
        <v>2.9999902248382999</v>
      </c>
      <c r="KJ38" s="131">
        <v>840.1558</v>
      </c>
      <c r="KK38" s="147">
        <v>33</v>
      </c>
      <c r="KL38" s="178">
        <v>0.74356999999999995</v>
      </c>
      <c r="KM38" s="139">
        <v>835.1</v>
      </c>
      <c r="KN38" s="184"/>
      <c r="KO38" s="143"/>
      <c r="KP38" s="123"/>
      <c r="KQ38" s="123"/>
      <c r="KR38" s="151"/>
      <c r="KS38" s="144">
        <f t="shared" si="194"/>
        <v>0.74356999999999995</v>
      </c>
      <c r="KT38" s="125"/>
      <c r="KU38" s="144">
        <v>0.74357244000000033</v>
      </c>
      <c r="KV38" s="159">
        <f t="shared" ref="KV38:KV60" si="197">IF(ISNUMBER(KS38),KS38,"")</f>
        <v>0.74356999999999995</v>
      </c>
      <c r="KW38" s="159">
        <f t="shared" ref="KW38:KW60" si="198">IF(ISNUMBER(KV38),KV38*$KW$4,"")</f>
        <v>17.845679999999998</v>
      </c>
      <c r="KX38" s="159">
        <f t="shared" ref="KX38:KX60" si="199">IF(ISNUMBER(KV38),KW38*$KX$4,"")</f>
        <v>1070.7407999999998</v>
      </c>
      <c r="KY38" s="159">
        <f t="shared" si="11"/>
        <v>1070.7407999999998</v>
      </c>
      <c r="KZ38" s="97"/>
      <c r="LA38" s="70"/>
      <c r="LB38" s="291" t="str">
        <f t="shared" si="134"/>
        <v/>
      </c>
      <c r="LC38" s="291" t="str">
        <f t="shared" si="135"/>
        <v/>
      </c>
      <c r="LD38" s="291" t="str">
        <f t="shared" si="136"/>
        <v/>
      </c>
      <c r="LE38" s="291" t="str">
        <f t="shared" si="137"/>
        <v/>
      </c>
      <c r="LF38" s="291" t="str">
        <f t="shared" si="138"/>
        <v/>
      </c>
      <c r="LG38" s="291" t="str">
        <f t="shared" si="139"/>
        <v/>
      </c>
      <c r="LH38" s="291" t="str">
        <f t="shared" si="140"/>
        <v/>
      </c>
      <c r="LI38" s="291" t="str">
        <f t="shared" si="141"/>
        <v/>
      </c>
      <c r="LJ38" s="291" t="str">
        <f t="shared" si="142"/>
        <v/>
      </c>
      <c r="LK38" s="291" t="str">
        <f t="shared" si="143"/>
        <v/>
      </c>
      <c r="LL38" s="291" t="str">
        <f t="shared" si="144"/>
        <v/>
      </c>
      <c r="LM38" s="291" t="str">
        <f t="shared" si="145"/>
        <v/>
      </c>
      <c r="LN38" s="291" t="str">
        <f t="shared" si="146"/>
        <v/>
      </c>
      <c r="LO38" s="291" t="str">
        <f t="shared" si="147"/>
        <v/>
      </c>
      <c r="LP38" s="291" t="str">
        <f t="shared" si="148"/>
        <v/>
      </c>
      <c r="LQ38" s="291" t="str">
        <f t="shared" si="149"/>
        <v/>
      </c>
      <c r="LR38" s="291" t="str">
        <f t="shared" si="150"/>
        <v/>
      </c>
      <c r="LS38" s="291" t="str">
        <f t="shared" si="151"/>
        <v/>
      </c>
      <c r="LT38" s="291" t="str">
        <f t="shared" si="152"/>
        <v/>
      </c>
      <c r="LU38" s="291" t="str">
        <f t="shared" si="153"/>
        <v/>
      </c>
      <c r="LV38" s="291" t="str">
        <f t="shared" si="154"/>
        <v/>
      </c>
      <c r="LW38" s="291" t="str">
        <f t="shared" si="155"/>
        <v/>
      </c>
      <c r="LX38" s="291" t="str">
        <f t="shared" si="156"/>
        <v/>
      </c>
      <c r="LY38" s="291" t="str">
        <f t="shared" si="157"/>
        <v/>
      </c>
      <c r="LZ38" s="291" t="str">
        <f t="shared" si="158"/>
        <v/>
      </c>
      <c r="MA38" s="291" t="str">
        <f t="shared" si="159"/>
        <v/>
      </c>
      <c r="MB38" s="291" t="str">
        <f t="shared" si="160"/>
        <v/>
      </c>
      <c r="MC38" s="291" t="str">
        <f t="shared" si="161"/>
        <v/>
      </c>
      <c r="MD38" s="291" t="str">
        <f t="shared" si="162"/>
        <v/>
      </c>
      <c r="ME38" s="291" t="str">
        <f t="shared" si="163"/>
        <v/>
      </c>
      <c r="MF38" s="291" t="str">
        <f t="shared" si="164"/>
        <v/>
      </c>
      <c r="MG38" s="74">
        <f t="shared" si="165"/>
        <v>0</v>
      </c>
      <c r="MH38" s="70"/>
      <c r="MI38" s="70"/>
      <c r="MJ38" s="70"/>
      <c r="MK38" s="70"/>
      <c r="ML38" s="70"/>
      <c r="MM38" s="70"/>
      <c r="MN38" s="70"/>
      <c r="MO38" s="70"/>
      <c r="MP38" s="70"/>
      <c r="MQ38" s="70"/>
      <c r="MR38" s="70"/>
      <c r="MS38" s="70"/>
      <c r="MT38" s="70"/>
      <c r="MU38" s="70"/>
    </row>
    <row r="39" spans="1:359" s="3" customFormat="1" ht="6" customHeight="1" x14ac:dyDescent="0.15">
      <c r="A39" s="79"/>
      <c r="B39" s="303">
        <f t="shared" si="192"/>
        <v>25</v>
      </c>
      <c r="C39" s="83" t="s">
        <v>6</v>
      </c>
      <c r="D39" s="301" t="s">
        <v>526</v>
      </c>
      <c r="E39" s="70"/>
      <c r="F39" s="258"/>
      <c r="G39" s="259" t="s">
        <v>11</v>
      </c>
      <c r="H39" s="260">
        <v>1</v>
      </c>
      <c r="I39" s="258"/>
      <c r="J39" s="259" t="s">
        <v>51</v>
      </c>
      <c r="K39" s="260">
        <v>0.05</v>
      </c>
      <c r="L39" s="258"/>
      <c r="M39" s="259" t="s">
        <v>6</v>
      </c>
      <c r="N39" s="260">
        <f>-N22</f>
        <v>-10</v>
      </c>
      <c r="O39" s="258"/>
      <c r="P39" s="259" t="s">
        <v>87</v>
      </c>
      <c r="Q39" s="260" t="s">
        <v>153</v>
      </c>
      <c r="R39" s="258"/>
      <c r="S39" s="259" t="s">
        <v>157</v>
      </c>
      <c r="T39" s="260" t="s">
        <v>160</v>
      </c>
      <c r="U39" s="258"/>
      <c r="V39" s="259"/>
      <c r="W39" s="260"/>
      <c r="X39" s="258"/>
      <c r="Y39" s="259" t="s">
        <v>33</v>
      </c>
      <c r="Z39" s="259">
        <v>100</v>
      </c>
      <c r="AA39" s="258"/>
      <c r="AB39" s="259" t="s">
        <v>87</v>
      </c>
      <c r="AC39" s="260" t="s">
        <v>88</v>
      </c>
      <c r="AD39" s="258"/>
      <c r="AE39" s="259" t="s">
        <v>22</v>
      </c>
      <c r="AF39" s="260">
        <v>32</v>
      </c>
      <c r="AG39" s="258"/>
      <c r="AH39" s="259" t="s">
        <v>291</v>
      </c>
      <c r="AI39" s="274">
        <f>INDEX($AI$15:$AI$313,MATCH(AH36,$AH$15:$AH$313,0),1)*INDEX($AI$15:$AI$313,MATCH(AH26,$AH$15:$AH$313,0),1)</f>
        <v>5.0000000000000001E-3</v>
      </c>
      <c r="AJ39" s="258"/>
      <c r="AK39" s="259" t="s">
        <v>114</v>
      </c>
      <c r="AL39" s="274">
        <v>1E-3</v>
      </c>
      <c r="AM39" s="258"/>
      <c r="AN39" s="259" t="s">
        <v>216</v>
      </c>
      <c r="AO39" s="260">
        <v>1</v>
      </c>
      <c r="AP39" s="281"/>
      <c r="AQ39" s="353" t="s">
        <v>747</v>
      </c>
      <c r="AR39" s="348" t="s">
        <v>737</v>
      </c>
      <c r="AS39" s="281"/>
      <c r="AT39" s="353" t="s">
        <v>759</v>
      </c>
      <c r="AU39" s="348" t="s">
        <v>293</v>
      </c>
      <c r="AV39" s="258"/>
      <c r="AW39" s="259"/>
      <c r="AX39" s="260"/>
      <c r="AY39" s="258"/>
      <c r="AZ39" s="259" t="s">
        <v>401</v>
      </c>
      <c r="BA39" s="260">
        <v>50</v>
      </c>
      <c r="BB39" s="258"/>
      <c r="BC39" s="259" t="s">
        <v>13</v>
      </c>
      <c r="BD39" s="260">
        <v>9.9999999999999995E-7</v>
      </c>
      <c r="BE39" s="258"/>
      <c r="BF39" s="259" t="s">
        <v>5</v>
      </c>
      <c r="BG39" s="260" t="s">
        <v>418</v>
      </c>
      <c r="BH39" s="258"/>
      <c r="BI39" s="259" t="s">
        <v>847</v>
      </c>
      <c r="BJ39" s="260">
        <v>3</v>
      </c>
      <c r="BK39" s="258"/>
      <c r="BL39" s="259" t="s">
        <v>57</v>
      </c>
      <c r="BM39" s="260" t="s">
        <v>173</v>
      </c>
      <c r="BN39" s="258"/>
      <c r="BO39" s="259"/>
      <c r="BP39" s="260"/>
      <c r="BQ39" s="258"/>
      <c r="BR39" s="259"/>
      <c r="BS39" s="260"/>
      <c r="BT39" s="258"/>
      <c r="BU39" s="259" t="s">
        <v>454</v>
      </c>
      <c r="BV39" s="260">
        <v>1</v>
      </c>
      <c r="BW39" s="258"/>
      <c r="BX39" s="259" t="s">
        <v>479</v>
      </c>
      <c r="BY39" s="260">
        <v>0.08</v>
      </c>
      <c r="BZ39" s="258"/>
      <c r="CA39" s="259"/>
      <c r="CB39" s="260"/>
      <c r="CC39" s="258"/>
      <c r="CD39" s="259"/>
      <c r="CE39" s="274"/>
      <c r="CF39" s="410"/>
      <c r="CG39" s="411"/>
      <c r="CH39" s="414"/>
      <c r="CI39" s="410"/>
      <c r="CJ39" s="411" t="s">
        <v>359</v>
      </c>
      <c r="CK39" s="414">
        <v>0</v>
      </c>
      <c r="CL39" s="258"/>
      <c r="CM39" s="259" t="s">
        <v>13</v>
      </c>
      <c r="CN39" s="260">
        <v>1.0000000000000001E-5</v>
      </c>
      <c r="CO39" s="258"/>
      <c r="CP39" s="259" t="s">
        <v>359</v>
      </c>
      <c r="CQ39" s="274">
        <v>0</v>
      </c>
      <c r="CR39" s="373" t="s">
        <v>2</v>
      </c>
      <c r="CS39" s="228"/>
      <c r="CT39" s="229">
        <f>IF(ISNUMBER(HA39),IF(ISNUMBER(MATCH(HE39,$CS$15:$CS$313,0)),0,MAX(CT$14:CT38)+1),"")</f>
        <v>19</v>
      </c>
      <c r="CU39" s="7">
        <f t="shared" si="36"/>
        <v>17</v>
      </c>
      <c r="CV39" s="7">
        <f t="shared" si="37"/>
        <v>13</v>
      </c>
      <c r="CW39" s="7">
        <f t="shared" si="38"/>
        <v>25</v>
      </c>
      <c r="CX39" s="7">
        <f t="shared" si="39"/>
        <v>27</v>
      </c>
      <c r="CY39" s="7" t="str">
        <f t="shared" si="40"/>
        <v/>
      </c>
      <c r="CZ39" s="7">
        <f t="shared" si="41"/>
        <v>21</v>
      </c>
      <c r="DA39" s="7" t="str">
        <f t="shared" si="42"/>
        <v/>
      </c>
      <c r="DB39" s="7">
        <f t="shared" si="43"/>
        <v>26</v>
      </c>
      <c r="DC39" s="7" t="str">
        <f t="shared" si="44"/>
        <v/>
      </c>
      <c r="DD39" s="7">
        <f t="shared" si="45"/>
        <v>32</v>
      </c>
      <c r="DE39" s="7" t="str">
        <f t="shared" si="46"/>
        <v/>
      </c>
      <c r="DF39" s="7" t="str">
        <f t="shared" si="47"/>
        <v/>
      </c>
      <c r="DG39" s="7">
        <f t="shared" si="48"/>
        <v>19</v>
      </c>
      <c r="DH39" s="7">
        <f t="shared" si="49"/>
        <v>7</v>
      </c>
      <c r="DI39" s="7">
        <f t="shared" si="50"/>
        <v>12</v>
      </c>
      <c r="DJ39" s="7">
        <f t="shared" si="51"/>
        <v>10</v>
      </c>
      <c r="DK39" s="7" t="str">
        <f t="shared" si="52"/>
        <v/>
      </c>
      <c r="DL39" s="7">
        <f t="shared" si="53"/>
        <v>6</v>
      </c>
      <c r="DM39" s="7">
        <f t="shared" si="54"/>
        <v>20</v>
      </c>
      <c r="DN39" s="7">
        <f t="shared" si="55"/>
        <v>28</v>
      </c>
      <c r="DO39" s="7">
        <f t="shared" si="56"/>
        <v>16</v>
      </c>
      <c r="DP39" s="7">
        <f t="shared" si="57"/>
        <v>21</v>
      </c>
      <c r="DQ39" s="7">
        <f t="shared" si="58"/>
        <v>10</v>
      </c>
      <c r="DR39" s="7" t="str">
        <f t="shared" si="59"/>
        <v/>
      </c>
      <c r="DS39" s="7" t="str">
        <f t="shared" si="60"/>
        <v/>
      </c>
      <c r="DT39" s="7" t="str">
        <f t="shared" si="61"/>
        <v/>
      </c>
      <c r="DU39" s="7" t="str">
        <f t="shared" si="166"/>
        <v/>
      </c>
      <c r="DV39" s="7">
        <f t="shared" si="167"/>
        <v>18</v>
      </c>
      <c r="DW39" s="7">
        <f t="shared" si="168"/>
        <v>7</v>
      </c>
      <c r="DX39" s="7">
        <f t="shared" si="169"/>
        <v>18</v>
      </c>
      <c r="DY39" s="7"/>
      <c r="DZ39" s="7"/>
      <c r="EA39" s="7"/>
      <c r="EB39" s="7"/>
      <c r="EC39" s="64" t="s">
        <v>2</v>
      </c>
      <c r="ED39" s="306" t="str">
        <f t="shared" si="62"/>
        <v>botm</v>
      </c>
      <c r="EE39" s="306" t="str">
        <f t="shared" si="63"/>
        <v>botm</v>
      </c>
      <c r="EF39" s="306" t="str">
        <f t="shared" si="64"/>
        <v>botm</v>
      </c>
      <c r="EG39" s="306" t="str">
        <f t="shared" si="65"/>
        <v>botm</v>
      </c>
      <c r="EH39" s="306" t="str">
        <f t="shared" si="66"/>
        <v>-</v>
      </c>
      <c r="EI39" s="306" t="str">
        <f t="shared" si="67"/>
        <v>Botm</v>
      </c>
      <c r="EJ39" s="306" t="str">
        <f t="shared" si="68"/>
        <v>-</v>
      </c>
      <c r="EK39" s="306" t="str">
        <f t="shared" si="69"/>
        <v>botm</v>
      </c>
      <c r="EL39" s="306" t="str">
        <f t="shared" si="70"/>
        <v>-</v>
      </c>
      <c r="EM39" s="306" t="str">
        <f t="shared" si="71"/>
        <v>botm</v>
      </c>
      <c r="EN39" s="306" t="str">
        <f t="shared" si="72"/>
        <v>-</v>
      </c>
      <c r="EO39" s="306" t="str">
        <f t="shared" si="73"/>
        <v>-</v>
      </c>
      <c r="EP39" s="306" t="str">
        <f t="shared" si="74"/>
        <v>botm</v>
      </c>
      <c r="EQ39" s="306" t="str">
        <f t="shared" si="75"/>
        <v>botm</v>
      </c>
      <c r="ER39" s="306" t="str">
        <f t="shared" si="76"/>
        <v>botm</v>
      </c>
      <c r="ES39" s="306" t="str">
        <f t="shared" si="77"/>
        <v>botm</v>
      </c>
      <c r="ET39" s="306" t="str">
        <f t="shared" si="78"/>
        <v>-</v>
      </c>
      <c r="EU39" s="306" t="str">
        <f t="shared" si="79"/>
        <v>botm</v>
      </c>
      <c r="EV39" s="306" t="str">
        <f t="shared" si="80"/>
        <v>botm</v>
      </c>
      <c r="EW39" s="306" t="str">
        <f t="shared" si="81"/>
        <v>botm</v>
      </c>
      <c r="EX39" s="306" t="str">
        <f t="shared" si="82"/>
        <v>botm</v>
      </c>
      <c r="EY39" s="306" t="str">
        <f t="shared" si="83"/>
        <v>botm</v>
      </c>
      <c r="EZ39" s="306" t="str">
        <f t="shared" si="84"/>
        <v>botm</v>
      </c>
      <c r="FA39" s="306" t="str">
        <f t="shared" si="85"/>
        <v>-</v>
      </c>
      <c r="FB39" s="306" t="str">
        <f t="shared" si="86"/>
        <v>-</v>
      </c>
      <c r="FC39" s="306" t="str">
        <f t="shared" si="87"/>
        <v>-</v>
      </c>
      <c r="FD39" s="306" t="str">
        <f t="shared" si="170"/>
        <v>-</v>
      </c>
      <c r="FE39" s="306" t="str">
        <f t="shared" si="171"/>
        <v>botm</v>
      </c>
      <c r="FF39" s="306" t="str">
        <f t="shared" si="172"/>
        <v>delv</v>
      </c>
      <c r="FG39" s="306" t="str">
        <f t="shared" si="173"/>
        <v>botm</v>
      </c>
      <c r="FH39" s="306"/>
      <c r="FI39" s="306"/>
      <c r="FJ39" s="306"/>
      <c r="FK39" s="306"/>
      <c r="FL39" s="306"/>
      <c r="FM39" s="422" t="s">
        <v>2</v>
      </c>
      <c r="FN39" s="65">
        <f t="shared" si="88"/>
        <v>-1</v>
      </c>
      <c r="FO39" s="65">
        <f t="shared" si="89"/>
        <v>0</v>
      </c>
      <c r="FP39" s="65">
        <f t="shared" si="90"/>
        <v>-10</v>
      </c>
      <c r="FQ39" s="65" t="str">
        <f t="shared" si="91"/>
        <v>_</v>
      </c>
      <c r="FR39" s="65" t="str">
        <f t="shared" si="92"/>
        <v>-</v>
      </c>
      <c r="FS39" s="65" t="str">
        <f t="shared" si="93"/>
        <v>-</v>
      </c>
      <c r="FT39" s="65" t="str">
        <f t="shared" si="94"/>
        <v>-</v>
      </c>
      <c r="FU39" s="65" t="str">
        <f t="shared" si="95"/>
        <v>[top-delz]</v>
      </c>
      <c r="FV39" s="65" t="str">
        <f t="shared" si="96"/>
        <v>-</v>
      </c>
      <c r="FW39" s="65" t="str">
        <f t="shared" si="97"/>
        <v>6..0.25</v>
      </c>
      <c r="FX39" s="65" t="str">
        <f t="shared" si="98"/>
        <v>-</v>
      </c>
      <c r="FY39" s="65" t="str">
        <f t="shared" si="99"/>
        <v>-</v>
      </c>
      <c r="FZ39" s="65">
        <f t="shared" si="100"/>
        <v>-200</v>
      </c>
      <c r="GA39" s="65">
        <f t="shared" si="101"/>
        <v>-50</v>
      </c>
      <c r="GB39" s="65" t="str">
        <f t="shared" si="102"/>
        <v>[top-(k+1)</v>
      </c>
      <c r="GC39" s="65">
        <f t="shared" si="103"/>
        <v>-100</v>
      </c>
      <c r="GD39" s="65" t="str">
        <f t="shared" si="104"/>
        <v>-</v>
      </c>
      <c r="GE39" s="65">
        <f t="shared" si="105"/>
        <v>-100</v>
      </c>
      <c r="GF39" s="65">
        <f t="shared" si="106"/>
        <v>-100</v>
      </c>
      <c r="GG39" s="65">
        <f t="shared" si="107"/>
        <v>40</v>
      </c>
      <c r="GH39" s="65">
        <f t="shared" si="108"/>
        <v>50</v>
      </c>
      <c r="GI39" s="65" t="str">
        <f t="shared" si="109"/>
        <v>see</v>
      </c>
      <c r="GJ39" s="65">
        <f t="shared" si="110"/>
        <v>0</v>
      </c>
      <c r="GK39" s="65" t="str">
        <f t="shared" si="111"/>
        <v>-</v>
      </c>
      <c r="GL39" s="65" t="str">
        <f t="shared" si="112"/>
        <v>-</v>
      </c>
      <c r="GM39" s="65" t="str">
        <f t="shared" si="113"/>
        <v>-</v>
      </c>
      <c r="GN39" s="65" t="str">
        <f t="shared" si="174"/>
        <v>-</v>
      </c>
      <c r="GO39" s="65">
        <f t="shared" si="175"/>
        <v>0</v>
      </c>
      <c r="GP39" s="65">
        <f t="shared" si="176"/>
        <v>250</v>
      </c>
      <c r="GQ39" s="65">
        <f t="shared" si="177"/>
        <v>0</v>
      </c>
      <c r="GR39" s="65"/>
      <c r="GS39" s="65"/>
      <c r="GT39" s="65"/>
      <c r="GU39" s="96" t="s">
        <v>2</v>
      </c>
      <c r="GV39" s="70"/>
      <c r="GW39" s="7">
        <f>IF(ISNUMBER(INDEX($CU$15:$EC$314,$B39,HG$5)),MAX(GW$14:GW38)+1,0)</f>
        <v>10</v>
      </c>
      <c r="GX39" s="7">
        <f t="shared" si="114"/>
        <v>25</v>
      </c>
      <c r="GY39" s="7">
        <f t="shared" si="115"/>
        <v>164</v>
      </c>
      <c r="GZ39" s="289">
        <f t="shared" si="116"/>
        <v>0</v>
      </c>
      <c r="HA39" s="289">
        <f t="shared" si="117"/>
        <v>25</v>
      </c>
      <c r="HB39" s="289">
        <f t="shared" si="118"/>
        <v>3.4900000000000003E-4</v>
      </c>
      <c r="HC39" s="84" t="str">
        <f t="shared" si="119"/>
        <v>sfr_09</v>
      </c>
      <c r="HD39" s="335">
        <f t="shared" si="120"/>
        <v>3.4900000000000003E-4</v>
      </c>
      <c r="HE39" s="313" t="str">
        <f t="shared" si="121"/>
        <v>fr</v>
      </c>
      <c r="HF39" s="28" t="str">
        <f t="shared" si="122"/>
        <v/>
      </c>
      <c r="HG39" s="277" t="str">
        <f t="shared" si="178"/>
        <v/>
      </c>
      <c r="HH39" s="363" t="str">
        <f t="shared" si="123"/>
        <v/>
      </c>
      <c r="HI39" s="80"/>
      <c r="HJ39" s="277" t="str">
        <f t="shared" si="179"/>
        <v/>
      </c>
      <c r="HK39" s="363" t="str">
        <f t="shared" si="124"/>
        <v/>
      </c>
      <c r="HL39" s="80"/>
      <c r="HM39" s="277" t="str">
        <f t="shared" si="180"/>
        <v>nconn</v>
      </c>
      <c r="HN39" s="363" t="str">
        <f t="shared" si="125"/>
        <v>com</v>
      </c>
      <c r="HO39" s="80"/>
      <c r="HP39" s="277" t="str">
        <f t="shared" si="181"/>
        <v/>
      </c>
      <c r="HQ39" s="359" t="str">
        <f t="shared" si="126"/>
        <v/>
      </c>
      <c r="HR39" s="80"/>
      <c r="HS39" s="277" t="str">
        <f t="shared" si="182"/>
        <v/>
      </c>
      <c r="HT39" s="284" t="str">
        <f t="shared" si="127"/>
        <v/>
      </c>
      <c r="HU39" s="28"/>
      <c r="HV39" s="336" t="str">
        <f t="shared" si="128"/>
        <v/>
      </c>
      <c r="HW39" s="338" t="str">
        <f t="shared" si="129"/>
        <v/>
      </c>
      <c r="HX39" s="337" t="str">
        <f t="shared" si="130"/>
        <v/>
      </c>
      <c r="HY39" s="277" t="str">
        <f t="shared" si="183"/>
        <v/>
      </c>
      <c r="HZ39" s="277" t="str">
        <f t="shared" si="195"/>
        <v/>
      </c>
      <c r="IA39" s="277" t="str">
        <f>IF(OR(HN39="-",HN39=""),"",INDEX($HC$15:$HC$313,MATCH(HM39,$HE$15:$HE$313,0),1))</f>
        <v>|sfr4</v>
      </c>
      <c r="IB39" s="277" t="str">
        <f t="shared" ref="IB39:IB53" si="200">IF(OR(HQ39="-",HQ39=""),"",INDEX($HC$15:$HC$313,MATCH(HP39,$HE$15:$HE$313,0),1))</f>
        <v/>
      </c>
      <c r="IC39" s="277" t="str">
        <f t="shared" si="196"/>
        <v/>
      </c>
      <c r="ID39" s="70"/>
      <c r="IE39" s="367"/>
      <c r="IF39" s="367"/>
      <c r="IG39" s="60" t="s">
        <v>917</v>
      </c>
      <c r="IH39" s="367"/>
      <c r="II39" s="367"/>
      <c r="IJ39" s="367"/>
      <c r="IK39" s="367"/>
      <c r="IL39" s="367"/>
      <c r="IM39" s="367"/>
      <c r="IN39" s="367"/>
      <c r="IO39" s="292"/>
      <c r="IP39" s="292"/>
      <c r="IQ39" s="74"/>
      <c r="IR39" s="291">
        <f>IF(IE39&lt;&gt;"",MAX(IR$14:IR38)+1,0)</f>
        <v>0</v>
      </c>
      <c r="IS39" s="291">
        <f>IF(IF39&lt;&gt;"",MAX(IS$14:IS38)+1,0)</f>
        <v>0</v>
      </c>
      <c r="IT39" s="291">
        <f>IF(IG39&lt;&gt;"",MAX(IT$14:IT38)+1,0)</f>
        <v>25</v>
      </c>
      <c r="IU39" s="291">
        <f>IF(IH39&lt;&gt;"",MAX(IU$14:IU38)+1,0)</f>
        <v>0</v>
      </c>
      <c r="IV39" s="291">
        <f>IF(II39&lt;&gt;"",MAX(IV$14:IV38)+1,0)</f>
        <v>0</v>
      </c>
      <c r="IW39" s="291">
        <f>IF(IJ39&lt;&gt;"",MAX(IW$14:IW38)+1,0)</f>
        <v>0</v>
      </c>
      <c r="IX39" s="291">
        <f>IF(IK39&lt;&gt;"",MAX(IX$14:IX38)+1,0)</f>
        <v>0</v>
      </c>
      <c r="IY39" s="291">
        <f>IF(IL39&lt;&gt;"",MAX(IY$14:IY38)+1,0)</f>
        <v>0</v>
      </c>
      <c r="IZ39" s="291">
        <f>IF(IM39&lt;&gt;"",MAX(IZ$14:IZ38)+1,0)</f>
        <v>0</v>
      </c>
      <c r="JA39" s="291">
        <f>IF(IN39&lt;&gt;"",MAX(JA$14:JA38)+1,0)</f>
        <v>0</v>
      </c>
      <c r="JB39" s="291">
        <f>IF(IO39&lt;&gt;"",MAX(JB$14:JB38)+1,0)</f>
        <v>0</v>
      </c>
      <c r="JC39" s="291">
        <f>IF(IP39&lt;&gt;"",MAX(JC$14:JC38)+1,0)</f>
        <v>0</v>
      </c>
      <c r="JD39" s="74">
        <f t="shared" si="186"/>
        <v>1</v>
      </c>
      <c r="JE39" s="74">
        <f t="shared" si="187"/>
        <v>0</v>
      </c>
      <c r="JF39" s="74">
        <f t="shared" si="188"/>
        <v>25</v>
      </c>
      <c r="JG39" s="74">
        <f t="shared" si="189"/>
        <v>0</v>
      </c>
      <c r="JH39" s="390">
        <f t="shared" si="190"/>
        <v>128</v>
      </c>
      <c r="JI39" s="389">
        <f>IF(ISNUMBER(MATCH(HE39,$JG$15:$JG$313,0)),0,MAX(JI$14:JI38)+1)</f>
        <v>0</v>
      </c>
      <c r="JJ39" s="389" t="str">
        <f t="shared" si="191"/>
        <v/>
      </c>
      <c r="JK39" s="378">
        <f t="shared" si="132"/>
        <v>25</v>
      </c>
      <c r="JL39" s="78"/>
      <c r="JM39" s="281" t="str">
        <f t="shared" si="133"/>
        <v>14_Lake</v>
      </c>
      <c r="JN39" s="393" t="s">
        <v>699</v>
      </c>
      <c r="JO39" s="70"/>
      <c r="JP39" s="228"/>
      <c r="JQ39" s="228"/>
      <c r="JR39" s="228"/>
      <c r="JS39" s="19"/>
      <c r="JT39" s="19"/>
      <c r="JU39" s="19"/>
      <c r="JV39" s="19"/>
      <c r="JW39" s="19"/>
      <c r="JX39" s="19"/>
      <c r="JY39" s="19"/>
      <c r="JZ39" s="19"/>
      <c r="KA39" s="19"/>
      <c r="KB39" s="19"/>
      <c r="KC39" s="19"/>
      <c r="KD39" s="19"/>
      <c r="KE39" s="97"/>
      <c r="KF39" s="188">
        <v>0.85440420000000039</v>
      </c>
      <c r="KG39" s="127">
        <v>840.8</v>
      </c>
      <c r="KH39" s="128">
        <v>836.20280049029452</v>
      </c>
      <c r="KI39" s="118">
        <v>2.9999902248382999</v>
      </c>
      <c r="KJ39" s="131">
        <v>840.1558</v>
      </c>
      <c r="KK39" s="147">
        <v>34</v>
      </c>
      <c r="KL39" s="178">
        <v>0.85440000000000005</v>
      </c>
      <c r="KM39" s="139">
        <v>834.9</v>
      </c>
      <c r="KN39" s="184"/>
      <c r="KO39" s="143"/>
      <c r="KP39" s="123"/>
      <c r="KQ39" s="123"/>
      <c r="KR39" s="151"/>
      <c r="KS39" s="144">
        <f t="shared" si="194"/>
        <v>0.85440000000000005</v>
      </c>
      <c r="KT39" s="125"/>
      <c r="KU39" s="144">
        <v>0.85440420000000039</v>
      </c>
      <c r="KV39" s="159">
        <f t="shared" si="197"/>
        <v>0.85440000000000005</v>
      </c>
      <c r="KW39" s="159">
        <f t="shared" si="198"/>
        <v>20.505600000000001</v>
      </c>
      <c r="KX39" s="159">
        <f t="shared" si="199"/>
        <v>1230.336</v>
      </c>
      <c r="KY39" s="159">
        <f t="shared" si="11"/>
        <v>1230.336</v>
      </c>
      <c r="KZ39" s="97"/>
      <c r="LA39" s="70"/>
      <c r="LB39" s="291" t="str">
        <f t="shared" si="134"/>
        <v/>
      </c>
      <c r="LC39" s="291" t="str">
        <f t="shared" si="135"/>
        <v/>
      </c>
      <c r="LD39" s="291" t="str">
        <f t="shared" si="136"/>
        <v/>
      </c>
      <c r="LE39" s="291" t="str">
        <f t="shared" si="137"/>
        <v/>
      </c>
      <c r="LF39" s="291" t="str">
        <f t="shared" si="138"/>
        <v/>
      </c>
      <c r="LG39" s="291" t="str">
        <f t="shared" si="139"/>
        <v/>
      </c>
      <c r="LH39" s="291" t="str">
        <f t="shared" si="140"/>
        <v/>
      </c>
      <c r="LI39" s="291" t="str">
        <f t="shared" si="141"/>
        <v/>
      </c>
      <c r="LJ39" s="291" t="str">
        <f t="shared" si="142"/>
        <v/>
      </c>
      <c r="LK39" s="291" t="str">
        <f t="shared" si="143"/>
        <v/>
      </c>
      <c r="LL39" s="291" t="str">
        <f t="shared" si="144"/>
        <v/>
      </c>
      <c r="LM39" s="291" t="str">
        <f t="shared" si="145"/>
        <v/>
      </c>
      <c r="LN39" s="291" t="str">
        <f t="shared" si="146"/>
        <v/>
      </c>
      <c r="LO39" s="291" t="str">
        <f t="shared" si="147"/>
        <v/>
      </c>
      <c r="LP39" s="291" t="str">
        <f t="shared" si="148"/>
        <v/>
      </c>
      <c r="LQ39" s="291" t="str">
        <f t="shared" si="149"/>
        <v/>
      </c>
      <c r="LR39" s="291" t="str">
        <f t="shared" si="150"/>
        <v/>
      </c>
      <c r="LS39" s="291" t="str">
        <f t="shared" si="151"/>
        <v/>
      </c>
      <c r="LT39" s="291" t="str">
        <f t="shared" si="152"/>
        <v/>
      </c>
      <c r="LU39" s="291" t="str">
        <f t="shared" si="153"/>
        <v/>
      </c>
      <c r="LV39" s="291" t="str">
        <f t="shared" si="154"/>
        <v/>
      </c>
      <c r="LW39" s="291" t="str">
        <f t="shared" si="155"/>
        <v/>
      </c>
      <c r="LX39" s="291" t="str">
        <f t="shared" si="156"/>
        <v/>
      </c>
      <c r="LY39" s="291" t="str">
        <f t="shared" si="157"/>
        <v/>
      </c>
      <c r="LZ39" s="291" t="str">
        <f t="shared" si="158"/>
        <v/>
      </c>
      <c r="MA39" s="291" t="str">
        <f t="shared" si="159"/>
        <v/>
      </c>
      <c r="MB39" s="291" t="str">
        <f t="shared" si="160"/>
        <v/>
      </c>
      <c r="MC39" s="291" t="str">
        <f t="shared" si="161"/>
        <v/>
      </c>
      <c r="MD39" s="291" t="str">
        <f t="shared" si="162"/>
        <v/>
      </c>
      <c r="ME39" s="291" t="str">
        <f t="shared" si="163"/>
        <v/>
      </c>
      <c r="MF39" s="291" t="str">
        <f t="shared" si="164"/>
        <v/>
      </c>
      <c r="MG39" s="74">
        <f t="shared" si="165"/>
        <v>0</v>
      </c>
      <c r="MH39" s="70"/>
      <c r="MI39" s="70"/>
      <c r="MJ39" s="70"/>
      <c r="MK39" s="70"/>
      <c r="ML39" s="70"/>
      <c r="MM39" s="70"/>
      <c r="MN39" s="70"/>
      <c r="MO39" s="70"/>
      <c r="MP39" s="70"/>
      <c r="MQ39" s="70"/>
      <c r="MR39" s="70"/>
      <c r="MS39" s="70"/>
      <c r="MT39" s="70"/>
      <c r="MU39" s="70"/>
    </row>
    <row r="40" spans="1:359" s="3" customFormat="1" ht="6" customHeight="1" x14ac:dyDescent="0.15">
      <c r="A40" s="79"/>
      <c r="B40" s="303">
        <f t="shared" si="192"/>
        <v>26</v>
      </c>
      <c r="C40" s="83" t="s">
        <v>8</v>
      </c>
      <c r="D40" s="301" t="s">
        <v>700</v>
      </c>
      <c r="E40" s="70"/>
      <c r="F40" s="258"/>
      <c r="G40" s="259" t="s">
        <v>178</v>
      </c>
      <c r="H40" s="260" t="s">
        <v>2</v>
      </c>
      <c r="I40" s="258"/>
      <c r="J40" s="259" t="s">
        <v>50</v>
      </c>
      <c r="K40" s="260"/>
      <c r="L40" s="258"/>
      <c r="M40" s="259" t="s">
        <v>31</v>
      </c>
      <c r="N40" s="260" t="s">
        <v>11</v>
      </c>
      <c r="O40" s="258"/>
      <c r="P40" s="259" t="s">
        <v>109</v>
      </c>
      <c r="Q40" s="260" t="b">
        <v>0</v>
      </c>
      <c r="R40" s="258"/>
      <c r="S40" s="259"/>
      <c r="T40" s="260">
        <v>555</v>
      </c>
      <c r="U40" s="258"/>
      <c r="V40" s="259"/>
      <c r="W40" s="260"/>
      <c r="X40" s="258"/>
      <c r="Y40" s="259" t="s">
        <v>2</v>
      </c>
      <c r="Z40" s="259" t="s">
        <v>2</v>
      </c>
      <c r="AA40" s="258"/>
      <c r="AB40" s="259" t="s">
        <v>6</v>
      </c>
      <c r="AC40" s="260" t="s">
        <v>256</v>
      </c>
      <c r="AD40" s="258"/>
      <c r="AE40" s="259" t="s">
        <v>114</v>
      </c>
      <c r="AF40" s="274">
        <v>1E-3</v>
      </c>
      <c r="AG40" s="258"/>
      <c r="AH40" s="259" t="s">
        <v>0</v>
      </c>
      <c r="AI40" s="274" t="str">
        <f>_xlfn.CONCAT(5*365,"",15*365)</f>
        <v>18255475</v>
      </c>
      <c r="AJ40" s="258"/>
      <c r="AK40" s="259" t="s">
        <v>23</v>
      </c>
      <c r="AL40" s="260" t="s">
        <v>17</v>
      </c>
      <c r="AM40" s="258"/>
      <c r="AN40" s="259" t="s">
        <v>42</v>
      </c>
      <c r="AO40" s="260">
        <v>0</v>
      </c>
      <c r="AP40" s="281"/>
      <c r="AQ40" s="353" t="s">
        <v>53</v>
      </c>
      <c r="AR40" s="348">
        <v>0</v>
      </c>
      <c r="AS40" s="281"/>
      <c r="AT40" s="353" t="s">
        <v>740</v>
      </c>
      <c r="AU40" s="348" t="s">
        <v>763</v>
      </c>
      <c r="AV40" s="258"/>
      <c r="AW40" s="259"/>
      <c r="AX40" s="260"/>
      <c r="AY40" s="258"/>
      <c r="AZ40" s="259" t="s">
        <v>402</v>
      </c>
      <c r="BA40" s="260">
        <v>4.0000000000000002E-4</v>
      </c>
      <c r="BB40" s="258"/>
      <c r="BC40" s="259" t="s">
        <v>807</v>
      </c>
      <c r="BD40" s="260">
        <v>0</v>
      </c>
      <c r="BE40" s="258"/>
      <c r="BF40" s="259" t="s">
        <v>263</v>
      </c>
      <c r="BG40" s="260" t="s">
        <v>416</v>
      </c>
      <c r="BH40" s="258"/>
      <c r="BI40" s="259" t="s">
        <v>848</v>
      </c>
      <c r="BJ40" s="260">
        <v>9</v>
      </c>
      <c r="BK40" s="258"/>
      <c r="BL40" s="259" t="s">
        <v>59</v>
      </c>
      <c r="BM40" s="260" t="s">
        <v>91</v>
      </c>
      <c r="BN40" s="258"/>
      <c r="BO40" s="259"/>
      <c r="BP40" s="260"/>
      <c r="BQ40" s="258"/>
      <c r="BR40" s="259"/>
      <c r="BS40" s="260"/>
      <c r="BT40" s="258"/>
      <c r="BU40" s="259" t="s">
        <v>33</v>
      </c>
      <c r="BV40" s="260">
        <v>288</v>
      </c>
      <c r="BW40" s="258"/>
      <c r="BX40" s="259" t="s">
        <v>480</v>
      </c>
      <c r="BY40" s="260">
        <v>0.05</v>
      </c>
      <c r="BZ40" s="258"/>
      <c r="CA40" s="259"/>
      <c r="CB40" s="260"/>
      <c r="CC40" s="258"/>
      <c r="CD40" s="259"/>
      <c r="CE40" s="260"/>
      <c r="CF40" s="410"/>
      <c r="CG40" s="411"/>
      <c r="CH40" s="412"/>
      <c r="CI40" s="410"/>
      <c r="CJ40" s="411" t="s">
        <v>32</v>
      </c>
      <c r="CK40" s="412">
        <v>1</v>
      </c>
      <c r="CL40" s="258"/>
      <c r="CM40" s="259" t="s">
        <v>14</v>
      </c>
      <c r="CN40" s="260">
        <v>1</v>
      </c>
      <c r="CO40" s="258"/>
      <c r="CP40" s="259" t="s">
        <v>32</v>
      </c>
      <c r="CQ40" s="260">
        <v>1</v>
      </c>
      <c r="CR40" s="373" t="s">
        <v>2</v>
      </c>
      <c r="CS40" s="228"/>
      <c r="CT40" s="229">
        <f>IF(ISNUMBER(HA40),IF(ISNUMBER(MATCH(HE40,$CS$15:$CS$313,0)),0,MAX(CT$14:CT39)+1),"")</f>
        <v>20</v>
      </c>
      <c r="CU40" s="7">
        <f t="shared" si="36"/>
        <v>33</v>
      </c>
      <c r="CV40" s="7" t="str">
        <f t="shared" si="37"/>
        <v/>
      </c>
      <c r="CW40" s="7" t="str">
        <f t="shared" si="38"/>
        <v/>
      </c>
      <c r="CX40" s="7" t="str">
        <f t="shared" si="39"/>
        <v/>
      </c>
      <c r="CY40" s="7" t="str">
        <f t="shared" si="40"/>
        <v/>
      </c>
      <c r="CZ40" s="7" t="str">
        <f t="shared" si="41"/>
        <v/>
      </c>
      <c r="DA40" s="7" t="str">
        <f t="shared" si="42"/>
        <v/>
      </c>
      <c r="DB40" s="7" t="str">
        <f t="shared" si="43"/>
        <v/>
      </c>
      <c r="DC40" s="7">
        <f t="shared" si="44"/>
        <v>7</v>
      </c>
      <c r="DD40" s="7" t="str">
        <f t="shared" si="45"/>
        <v/>
      </c>
      <c r="DE40" s="7" t="str">
        <f t="shared" si="46"/>
        <v/>
      </c>
      <c r="DF40" s="7" t="str">
        <f t="shared" si="47"/>
        <v/>
      </c>
      <c r="DG40" s="7" t="str">
        <f t="shared" si="48"/>
        <v/>
      </c>
      <c r="DH40" s="7" t="str">
        <f t="shared" si="49"/>
        <v/>
      </c>
      <c r="DI40" s="7">
        <f t="shared" si="50"/>
        <v>1</v>
      </c>
      <c r="DJ40" s="7" t="str">
        <f t="shared" si="51"/>
        <v/>
      </c>
      <c r="DK40" s="7" t="str">
        <f t="shared" si="52"/>
        <v/>
      </c>
      <c r="DL40" s="7" t="str">
        <f t="shared" si="53"/>
        <v/>
      </c>
      <c r="DM40" s="7" t="str">
        <f t="shared" si="54"/>
        <v/>
      </c>
      <c r="DN40" s="7" t="str">
        <f t="shared" si="55"/>
        <v/>
      </c>
      <c r="DO40" s="7" t="str">
        <f t="shared" si="56"/>
        <v/>
      </c>
      <c r="DP40" s="7" t="str">
        <f t="shared" si="57"/>
        <v/>
      </c>
      <c r="DQ40" s="7" t="str">
        <f t="shared" si="58"/>
        <v/>
      </c>
      <c r="DR40" s="7" t="str">
        <f t="shared" si="59"/>
        <v/>
      </c>
      <c r="DS40" s="7" t="str">
        <f t="shared" si="60"/>
        <v/>
      </c>
      <c r="DT40" s="7" t="str">
        <f t="shared" si="61"/>
        <v/>
      </c>
      <c r="DU40" s="7" t="str">
        <f t="shared" si="166"/>
        <v/>
      </c>
      <c r="DV40" s="7">
        <f t="shared" si="167"/>
        <v>1</v>
      </c>
      <c r="DW40" s="7" t="str">
        <f t="shared" si="168"/>
        <v/>
      </c>
      <c r="DX40" s="7">
        <f t="shared" si="169"/>
        <v>1</v>
      </c>
      <c r="DY40" s="7"/>
      <c r="DZ40" s="7"/>
      <c r="EA40" s="7"/>
      <c r="EB40" s="7"/>
      <c r="EC40" s="64" t="s">
        <v>2</v>
      </c>
      <c r="ED40" s="306" t="str">
        <f t="shared" si="62"/>
        <v>Lx</v>
      </c>
      <c r="EE40" s="306" t="str">
        <f t="shared" si="63"/>
        <v>-</v>
      </c>
      <c r="EF40" s="306" t="str">
        <f t="shared" si="64"/>
        <v>-</v>
      </c>
      <c r="EG40" s="306" t="str">
        <f t="shared" si="65"/>
        <v>-</v>
      </c>
      <c r="EH40" s="306" t="str">
        <f t="shared" si="66"/>
        <v>-</v>
      </c>
      <c r="EI40" s="306" t="str">
        <f t="shared" si="67"/>
        <v>-</v>
      </c>
      <c r="EJ40" s="306" t="str">
        <f t="shared" si="68"/>
        <v>-</v>
      </c>
      <c r="EK40" s="306" t="str">
        <f t="shared" si="69"/>
        <v>-</v>
      </c>
      <c r="EL40" s="306" t="str">
        <f t="shared" si="70"/>
        <v>Lx</v>
      </c>
      <c r="EM40" s="306" t="str">
        <f t="shared" si="71"/>
        <v>-</v>
      </c>
      <c r="EN40" s="306" t="str">
        <f t="shared" si="72"/>
        <v>-</v>
      </c>
      <c r="EO40" s="306" t="str">
        <f t="shared" si="73"/>
        <v>-</v>
      </c>
      <c r="EP40" s="306" t="str">
        <f t="shared" si="74"/>
        <v>-</v>
      </c>
      <c r="EQ40" s="306" t="str">
        <f t="shared" si="75"/>
        <v>-</v>
      </c>
      <c r="ER40" s="306" t="str">
        <f t="shared" si="76"/>
        <v>Lx</v>
      </c>
      <c r="ES40" s="306" t="str">
        <f t="shared" si="77"/>
        <v>-</v>
      </c>
      <c r="ET40" s="306" t="str">
        <f t="shared" si="78"/>
        <v>-</v>
      </c>
      <c r="EU40" s="306" t="str">
        <f t="shared" si="79"/>
        <v>-</v>
      </c>
      <c r="EV40" s="306" t="str">
        <f t="shared" si="80"/>
        <v>-</v>
      </c>
      <c r="EW40" s="306" t="str">
        <f t="shared" si="81"/>
        <v>-</v>
      </c>
      <c r="EX40" s="306" t="str">
        <f t="shared" si="82"/>
        <v>-</v>
      </c>
      <c r="EY40" s="306" t="str">
        <f t="shared" si="83"/>
        <v>-</v>
      </c>
      <c r="EZ40" s="306" t="str">
        <f t="shared" si="84"/>
        <v>-</v>
      </c>
      <c r="FA40" s="306" t="str">
        <f t="shared" si="85"/>
        <v>-</v>
      </c>
      <c r="FB40" s="306" t="str">
        <f t="shared" si="86"/>
        <v>-</v>
      </c>
      <c r="FC40" s="306" t="str">
        <f t="shared" si="87"/>
        <v>-</v>
      </c>
      <c r="FD40" s="306" t="str">
        <f t="shared" si="170"/>
        <v>-</v>
      </c>
      <c r="FE40" s="306" t="str">
        <f t="shared" si="171"/>
        <v>Lx</v>
      </c>
      <c r="FF40" s="306" t="str">
        <f t="shared" si="172"/>
        <v>-</v>
      </c>
      <c r="FG40" s="306" t="str">
        <f t="shared" si="173"/>
        <v>Lx</v>
      </c>
      <c r="FH40" s="306"/>
      <c r="FI40" s="306"/>
      <c r="FJ40" s="306"/>
      <c r="FK40" s="306"/>
      <c r="FL40" s="306"/>
      <c r="FM40" s="422" t="s">
        <v>2</v>
      </c>
      <c r="FN40" s="65" t="str">
        <f t="shared" si="88"/>
        <v>(ncol-1)*delr</v>
      </c>
      <c r="FO40" s="65" t="str">
        <f t="shared" si="89"/>
        <v>-</v>
      </c>
      <c r="FP40" s="65" t="str">
        <f t="shared" si="90"/>
        <v>-</v>
      </c>
      <c r="FQ40" s="65" t="str">
        <f t="shared" si="91"/>
        <v>-</v>
      </c>
      <c r="FR40" s="65" t="str">
        <f t="shared" si="92"/>
        <v>-</v>
      </c>
      <c r="FS40" s="65" t="str">
        <f t="shared" si="93"/>
        <v>-</v>
      </c>
      <c r="FT40" s="65" t="str">
        <f t="shared" si="94"/>
        <v>-</v>
      </c>
      <c r="FU40" s="65" t="str">
        <f t="shared" si="95"/>
        <v>-</v>
      </c>
      <c r="FV40" s="65" t="str">
        <f t="shared" si="96"/>
        <v>(ncol-1)*delr</v>
      </c>
      <c r="FW40" s="65" t="str">
        <f t="shared" si="97"/>
        <v>-</v>
      </c>
      <c r="FX40" s="65" t="str">
        <f t="shared" si="98"/>
        <v>-</v>
      </c>
      <c r="FY40" s="65" t="str">
        <f t="shared" si="99"/>
        <v>-</v>
      </c>
      <c r="FZ40" s="65" t="str">
        <f t="shared" si="100"/>
        <v>-</v>
      </c>
      <c r="GA40" s="65" t="str">
        <f t="shared" si="101"/>
        <v>-</v>
      </c>
      <c r="GB40" s="65">
        <f t="shared" si="102"/>
        <v>20000</v>
      </c>
      <c r="GC40" s="65" t="str">
        <f t="shared" si="103"/>
        <v>-</v>
      </c>
      <c r="GD40" s="65" t="str">
        <f t="shared" si="104"/>
        <v>-</v>
      </c>
      <c r="GE40" s="65" t="str">
        <f t="shared" si="105"/>
        <v>-</v>
      </c>
      <c r="GF40" s="65" t="str">
        <f t="shared" si="106"/>
        <v>-</v>
      </c>
      <c r="GG40" s="65" t="str">
        <f t="shared" si="107"/>
        <v>-</v>
      </c>
      <c r="GH40" s="65" t="str">
        <f t="shared" si="108"/>
        <v>-</v>
      </c>
      <c r="GI40" s="65" t="str">
        <f t="shared" si="109"/>
        <v>-</v>
      </c>
      <c r="GJ40" s="65" t="str">
        <f t="shared" si="110"/>
        <v>-</v>
      </c>
      <c r="GK40" s="65" t="str">
        <f t="shared" si="111"/>
        <v>-</v>
      </c>
      <c r="GL40" s="65" t="str">
        <f t="shared" si="112"/>
        <v>-</v>
      </c>
      <c r="GM40" s="65" t="str">
        <f t="shared" si="113"/>
        <v>-</v>
      </c>
      <c r="GN40" s="65" t="str">
        <f t="shared" si="174"/>
        <v>-</v>
      </c>
      <c r="GO40" s="65">
        <f t="shared" si="175"/>
        <v>1000</v>
      </c>
      <c r="GP40" s="65" t="str">
        <f t="shared" si="176"/>
        <v>-</v>
      </c>
      <c r="GQ40" s="65">
        <f t="shared" si="177"/>
        <v>1000</v>
      </c>
      <c r="GR40" s="65"/>
      <c r="GS40" s="65"/>
      <c r="GT40" s="65"/>
      <c r="GU40" s="96" t="s">
        <v>2</v>
      </c>
      <c r="GV40" s="70"/>
      <c r="GW40" s="7">
        <f>IF(ISNUMBER(INDEX($CU$15:$EC$314,$B40,HG$5)),MAX(GW$14:GW39)+1,0)</f>
        <v>0</v>
      </c>
      <c r="GX40" s="7">
        <f t="shared" si="114"/>
        <v>26</v>
      </c>
      <c r="GY40" s="7">
        <f t="shared" si="115"/>
        <v>165</v>
      </c>
      <c r="GZ40" s="289" t="str">
        <f t="shared" si="116"/>
        <v/>
      </c>
      <c r="HA40" s="289">
        <f t="shared" si="117"/>
        <v>26</v>
      </c>
      <c r="HB40" s="289">
        <f t="shared" si="118"/>
        <v>9.9999999999999995E-8</v>
      </c>
      <c r="HC40" s="84" t="str">
        <f t="shared" si="119"/>
        <v>sto</v>
      </c>
      <c r="HD40" s="335" t="str">
        <f t="shared" si="120"/>
        <v/>
      </c>
      <c r="HE40" s="313" t="str">
        <f t="shared" si="121"/>
        <v>ss11</v>
      </c>
      <c r="HF40" s="28" t="str">
        <f t="shared" si="122"/>
        <v/>
      </c>
      <c r="HG40" s="277" t="str">
        <f t="shared" si="178"/>
        <v/>
      </c>
      <c r="HH40" s="363" t="str">
        <f t="shared" si="123"/>
        <v/>
      </c>
      <c r="HI40" s="80"/>
      <c r="HJ40" s="277" t="str">
        <f t="shared" si="179"/>
        <v/>
      </c>
      <c r="HK40" s="363" t="str">
        <f t="shared" si="124"/>
        <v/>
      </c>
      <c r="HL40" s="80"/>
      <c r="HM40" s="277" t="str">
        <f t="shared" si="180"/>
        <v>sfr_conn</v>
      </c>
      <c r="HN40" s="363" t="str">
        <f t="shared" si="125"/>
        <v>sfr3</v>
      </c>
      <c r="HO40" s="80"/>
      <c r="HP40" s="277" t="str">
        <f t="shared" si="181"/>
        <v/>
      </c>
      <c r="HQ40" s="359" t="str">
        <f t="shared" si="126"/>
        <v/>
      </c>
      <c r="HR40" s="80"/>
      <c r="HS40" s="277" t="str">
        <f t="shared" si="182"/>
        <v/>
      </c>
      <c r="HT40" s="284" t="str">
        <f t="shared" si="127"/>
        <v/>
      </c>
      <c r="HU40" s="28"/>
      <c r="HV40" s="336" t="str">
        <f t="shared" si="128"/>
        <v/>
      </c>
      <c r="HW40" s="338" t="str">
        <f t="shared" si="129"/>
        <v/>
      </c>
      <c r="HX40" s="337" t="str">
        <f t="shared" si="130"/>
        <v/>
      </c>
      <c r="HY40" s="277" t="str">
        <f t="shared" si="183"/>
        <v/>
      </c>
      <c r="HZ40" s="277" t="str">
        <f t="shared" si="195"/>
        <v/>
      </c>
      <c r="IA40" s="277" t="str">
        <f>IF(OR(HN40="-",HN40=""),"",INDEX($HC$15:$HC$313,MATCH(HM40,$HE$15:$HE$313,0),1))</f>
        <v>|sfr5</v>
      </c>
      <c r="IB40" s="277" t="str">
        <f t="shared" si="200"/>
        <v/>
      </c>
      <c r="IC40" s="277" t="str">
        <f t="shared" si="196"/>
        <v/>
      </c>
      <c r="ID40" s="70"/>
      <c r="IE40" s="367"/>
      <c r="IF40" s="367"/>
      <c r="IG40" s="60" t="s">
        <v>918</v>
      </c>
      <c r="IH40" s="367"/>
      <c r="II40" s="367"/>
      <c r="IJ40" s="367"/>
      <c r="IK40" s="367"/>
      <c r="IL40" s="367"/>
      <c r="IM40" s="367"/>
      <c r="IN40" s="367"/>
      <c r="IO40" s="292"/>
      <c r="IP40" s="292"/>
      <c r="IQ40" s="74"/>
      <c r="IR40" s="291">
        <f>IF(IE40&lt;&gt;"",MAX(IR$14:IR39)+1,0)</f>
        <v>0</v>
      </c>
      <c r="IS40" s="291">
        <f>IF(IF40&lt;&gt;"",MAX(IS$14:IS39)+1,0)</f>
        <v>0</v>
      </c>
      <c r="IT40" s="291">
        <f>IF(IG40&lt;&gt;"",MAX(IT$14:IT39)+1,0)</f>
        <v>26</v>
      </c>
      <c r="IU40" s="291">
        <f>IF(IH40&lt;&gt;"",MAX(IU$14:IU39)+1,0)</f>
        <v>0</v>
      </c>
      <c r="IV40" s="291">
        <f>IF(II40&lt;&gt;"",MAX(IV$14:IV39)+1,0)</f>
        <v>0</v>
      </c>
      <c r="IW40" s="291">
        <f>IF(IJ40&lt;&gt;"",MAX(IW$14:IW39)+1,0)</f>
        <v>0</v>
      </c>
      <c r="IX40" s="291">
        <f>IF(IK40&lt;&gt;"",MAX(IX$14:IX39)+1,0)</f>
        <v>0</v>
      </c>
      <c r="IY40" s="291">
        <f>IF(IL40&lt;&gt;"",MAX(IY$14:IY39)+1,0)</f>
        <v>0</v>
      </c>
      <c r="IZ40" s="291">
        <f>IF(IM40&lt;&gt;"",MAX(IZ$14:IZ39)+1,0)</f>
        <v>0</v>
      </c>
      <c r="JA40" s="291">
        <f>IF(IN40&lt;&gt;"",MAX(JA$14:JA39)+1,0)</f>
        <v>0</v>
      </c>
      <c r="JB40" s="291">
        <f>IF(IO40&lt;&gt;"",MAX(JB$14:JB39)+1,0)</f>
        <v>0</v>
      </c>
      <c r="JC40" s="291">
        <f>IF(IP40&lt;&gt;"",MAX(JC$14:JC39)+1,0)</f>
        <v>0</v>
      </c>
      <c r="JD40" s="74">
        <f t="shared" si="186"/>
        <v>1</v>
      </c>
      <c r="JE40" s="74">
        <f t="shared" si="187"/>
        <v>0</v>
      </c>
      <c r="JF40" s="74">
        <f t="shared" si="188"/>
        <v>26</v>
      </c>
      <c r="JG40" s="74">
        <f t="shared" si="189"/>
        <v>0</v>
      </c>
      <c r="JH40" s="390">
        <f t="shared" si="190"/>
        <v>109</v>
      </c>
      <c r="JI40" s="389">
        <f>IF(ISNUMBER(MATCH(HE40,$JG$15:$JG$313,0)),0,MAX(JI$14:JI39)+1)</f>
        <v>0</v>
      </c>
      <c r="JJ40" s="389" t="str">
        <f t="shared" si="191"/>
        <v/>
      </c>
      <c r="JK40" s="378">
        <f t="shared" si="132"/>
        <v>26</v>
      </c>
      <c r="JL40" s="78"/>
      <c r="JM40" s="281" t="str">
        <f t="shared" si="133"/>
        <v>see</v>
      </c>
      <c r="JN40" s="393" t="s">
        <v>699</v>
      </c>
      <c r="JO40" s="70"/>
      <c r="JP40" s="228"/>
      <c r="JQ40" s="228"/>
      <c r="JR40" s="228"/>
      <c r="JS40" s="19"/>
      <c r="JT40" s="19"/>
      <c r="JU40" s="19"/>
      <c r="JV40" s="19"/>
      <c r="JW40" s="19"/>
      <c r="JX40" s="19"/>
      <c r="JY40" s="19"/>
      <c r="JZ40" s="19"/>
      <c r="KA40" s="19"/>
      <c r="KB40" s="19"/>
      <c r="KC40" s="19"/>
      <c r="KD40" s="19"/>
      <c r="KE40" s="97"/>
      <c r="KF40" s="188">
        <v>0.96525000000000039</v>
      </c>
      <c r="KG40" s="127">
        <v>840.8</v>
      </c>
      <c r="KH40" s="128">
        <v>836.1028004902945</v>
      </c>
      <c r="KI40" s="118">
        <v>2.9999902248382999</v>
      </c>
      <c r="KJ40" s="131">
        <v>840.1558</v>
      </c>
      <c r="KK40" s="147">
        <v>35</v>
      </c>
      <c r="KL40" s="178">
        <v>0.96525000000000005</v>
      </c>
      <c r="KM40" s="139">
        <v>834.8</v>
      </c>
      <c r="KN40" s="184"/>
      <c r="KO40" s="143"/>
      <c r="KP40" s="123"/>
      <c r="KQ40" s="123"/>
      <c r="KR40" s="151"/>
      <c r="KS40" s="144">
        <f t="shared" si="194"/>
        <v>0.96525000000000005</v>
      </c>
      <c r="KT40" s="125"/>
      <c r="KU40" s="144">
        <v>0.96525000000000039</v>
      </c>
      <c r="KV40" s="159">
        <f t="shared" si="197"/>
        <v>0.96525000000000005</v>
      </c>
      <c r="KW40" s="159">
        <f t="shared" si="198"/>
        <v>23.166</v>
      </c>
      <c r="KX40" s="159">
        <f t="shared" si="199"/>
        <v>1389.96</v>
      </c>
      <c r="KY40" s="159">
        <f t="shared" si="11"/>
        <v>1389.96</v>
      </c>
      <c r="KZ40" s="97"/>
      <c r="LA40" s="70"/>
      <c r="LB40" s="291" t="str">
        <f t="shared" si="134"/>
        <v/>
      </c>
      <c r="LC40" s="291" t="str">
        <f t="shared" si="135"/>
        <v/>
      </c>
      <c r="LD40" s="291" t="str">
        <f t="shared" si="136"/>
        <v/>
      </c>
      <c r="LE40" s="291" t="str">
        <f t="shared" si="137"/>
        <v/>
      </c>
      <c r="LF40" s="291" t="str">
        <f t="shared" si="138"/>
        <v/>
      </c>
      <c r="LG40" s="291" t="str">
        <f t="shared" si="139"/>
        <v/>
      </c>
      <c r="LH40" s="291" t="str">
        <f t="shared" si="140"/>
        <v/>
      </c>
      <c r="LI40" s="291" t="str">
        <f t="shared" si="141"/>
        <v/>
      </c>
      <c r="LJ40" s="291" t="str">
        <f t="shared" si="142"/>
        <v/>
      </c>
      <c r="LK40" s="291" t="str">
        <f t="shared" si="143"/>
        <v/>
      </c>
      <c r="LL40" s="291" t="str">
        <f t="shared" si="144"/>
        <v/>
      </c>
      <c r="LM40" s="291" t="str">
        <f t="shared" si="145"/>
        <v/>
      </c>
      <c r="LN40" s="291" t="str">
        <f t="shared" si="146"/>
        <v/>
      </c>
      <c r="LO40" s="291" t="str">
        <f t="shared" si="147"/>
        <v/>
      </c>
      <c r="LP40" s="291" t="str">
        <f t="shared" si="148"/>
        <v/>
      </c>
      <c r="LQ40" s="291" t="str">
        <f t="shared" si="149"/>
        <v/>
      </c>
      <c r="LR40" s="291" t="str">
        <f t="shared" si="150"/>
        <v/>
      </c>
      <c r="LS40" s="291" t="str">
        <f t="shared" si="151"/>
        <v/>
      </c>
      <c r="LT40" s="291" t="str">
        <f t="shared" si="152"/>
        <v/>
      </c>
      <c r="LU40" s="291" t="str">
        <f t="shared" si="153"/>
        <v/>
      </c>
      <c r="LV40" s="291" t="str">
        <f t="shared" si="154"/>
        <v/>
      </c>
      <c r="LW40" s="291" t="str">
        <f t="shared" si="155"/>
        <v/>
      </c>
      <c r="LX40" s="291" t="str">
        <f t="shared" si="156"/>
        <v/>
      </c>
      <c r="LY40" s="291" t="str">
        <f t="shared" si="157"/>
        <v/>
      </c>
      <c r="LZ40" s="291" t="str">
        <f t="shared" si="158"/>
        <v/>
      </c>
      <c r="MA40" s="291" t="str">
        <f t="shared" si="159"/>
        <v/>
      </c>
      <c r="MB40" s="291" t="str">
        <f t="shared" si="160"/>
        <v/>
      </c>
      <c r="MC40" s="291" t="str">
        <f t="shared" si="161"/>
        <v/>
      </c>
      <c r="MD40" s="291" t="str">
        <f t="shared" si="162"/>
        <v/>
      </c>
      <c r="ME40" s="291" t="str">
        <f t="shared" si="163"/>
        <v/>
      </c>
      <c r="MF40" s="291" t="str">
        <f t="shared" si="164"/>
        <v/>
      </c>
      <c r="MG40" s="74">
        <f t="shared" si="165"/>
        <v>0</v>
      </c>
      <c r="MH40" s="70"/>
      <c r="MI40" s="70"/>
      <c r="MJ40" s="70"/>
      <c r="MK40" s="70"/>
      <c r="ML40" s="70"/>
      <c r="MM40" s="70"/>
      <c r="MN40" s="70"/>
      <c r="MO40" s="70"/>
      <c r="MP40" s="70"/>
      <c r="MQ40" s="70"/>
      <c r="MR40" s="70"/>
      <c r="MS40" s="70"/>
      <c r="MT40" s="70"/>
      <c r="MU40" s="70"/>
    </row>
    <row r="41" spans="1:359" s="3" customFormat="1" ht="6" customHeight="1" x14ac:dyDescent="0.15">
      <c r="A41" s="79"/>
      <c r="B41" s="303">
        <f t="shared" si="192"/>
        <v>27</v>
      </c>
      <c r="C41" s="84" t="s">
        <v>11</v>
      </c>
      <c r="D41" s="302" t="s">
        <v>179</v>
      </c>
      <c r="E41" s="70"/>
      <c r="F41" s="258"/>
      <c r="G41" s="259" t="s">
        <v>52</v>
      </c>
      <c r="H41" s="260" t="s">
        <v>2</v>
      </c>
      <c r="I41" s="258"/>
      <c r="J41" s="259" t="s">
        <v>74</v>
      </c>
      <c r="K41" s="260">
        <v>0.3</v>
      </c>
      <c r="L41" s="258"/>
      <c r="M41" s="259" t="s">
        <v>39</v>
      </c>
      <c r="N41" s="260">
        <v>0</v>
      </c>
      <c r="O41" s="258"/>
      <c r="P41" s="259" t="s">
        <v>6</v>
      </c>
      <c r="Q41" s="260" t="s">
        <v>153</v>
      </c>
      <c r="R41" s="258"/>
      <c r="S41" s="259"/>
      <c r="T41" s="260"/>
      <c r="U41" s="258"/>
      <c r="V41" s="259"/>
      <c r="W41" s="260"/>
      <c r="X41" s="258"/>
      <c r="Y41" s="259" t="s">
        <v>2</v>
      </c>
      <c r="Z41" s="259" t="s">
        <v>2</v>
      </c>
      <c r="AA41" s="258"/>
      <c r="AB41" s="259" t="s">
        <v>31</v>
      </c>
      <c r="AC41" s="260" t="s">
        <v>11</v>
      </c>
      <c r="AD41" s="258"/>
      <c r="AE41" s="259" t="s">
        <v>23</v>
      </c>
      <c r="AF41" s="260" t="s">
        <v>17</v>
      </c>
      <c r="AG41" s="258"/>
      <c r="AH41" s="259" t="s">
        <v>1</v>
      </c>
      <c r="AI41" s="260">
        <v>2</v>
      </c>
      <c r="AJ41" s="258"/>
      <c r="AK41" s="259" t="s">
        <v>69</v>
      </c>
      <c r="AL41" s="260" t="s">
        <v>18</v>
      </c>
      <c r="AM41" s="258"/>
      <c r="AN41" s="259" t="s">
        <v>15</v>
      </c>
      <c r="AO41" s="260">
        <v>100</v>
      </c>
      <c r="AP41" s="281"/>
      <c r="AQ41" s="353"/>
      <c r="AR41" s="348"/>
      <c r="AS41" s="281"/>
      <c r="AT41" s="353" t="s">
        <v>39</v>
      </c>
      <c r="AU41" s="348" t="s">
        <v>764</v>
      </c>
      <c r="AV41" s="258"/>
      <c r="AW41" s="259"/>
      <c r="AX41" s="260"/>
      <c r="AY41" s="258"/>
      <c r="AZ41" s="259" t="s">
        <v>403</v>
      </c>
      <c r="BA41" s="260">
        <v>10</v>
      </c>
      <c r="BB41" s="258"/>
      <c r="BC41" s="259"/>
      <c r="BD41" s="260"/>
      <c r="BE41" s="258"/>
      <c r="BF41" s="259" t="s">
        <v>15</v>
      </c>
      <c r="BG41" s="260">
        <v>50</v>
      </c>
      <c r="BH41" s="258"/>
      <c r="BI41" s="259" t="s">
        <v>849</v>
      </c>
      <c r="BJ41" s="260">
        <v>9</v>
      </c>
      <c r="BK41" s="258"/>
      <c r="BL41" s="259" t="s">
        <v>662</v>
      </c>
      <c r="BM41" s="260" t="s">
        <v>428</v>
      </c>
      <c r="BN41" s="258"/>
      <c r="BO41" s="259"/>
      <c r="BP41" s="260"/>
      <c r="BQ41" s="258"/>
      <c r="BR41" s="259"/>
      <c r="BS41" s="260"/>
      <c r="BT41" s="258" t="s">
        <v>46</v>
      </c>
      <c r="BU41" s="259" t="s">
        <v>455</v>
      </c>
      <c r="BV41" s="260">
        <v>300</v>
      </c>
      <c r="BW41" s="258"/>
      <c r="BX41" s="259" t="s">
        <v>481</v>
      </c>
      <c r="BY41" s="260">
        <v>0</v>
      </c>
      <c r="BZ41" s="258"/>
      <c r="CA41" s="259"/>
      <c r="CB41" s="260"/>
      <c r="CC41" s="258"/>
      <c r="CD41" s="259"/>
      <c r="CE41" s="260"/>
      <c r="CF41" s="410"/>
      <c r="CG41" s="411"/>
      <c r="CH41" s="412"/>
      <c r="CI41" s="410"/>
      <c r="CJ41" s="411" t="s">
        <v>360</v>
      </c>
      <c r="CK41" s="412">
        <v>0</v>
      </c>
      <c r="CL41" s="258"/>
      <c r="CM41" s="259" t="s">
        <v>554</v>
      </c>
      <c r="CN41" s="260">
        <v>0</v>
      </c>
      <c r="CO41" s="258"/>
      <c r="CP41" s="259" t="s">
        <v>360</v>
      </c>
      <c r="CQ41" s="260">
        <v>0</v>
      </c>
      <c r="CR41" s="373" t="s">
        <v>2</v>
      </c>
      <c r="CS41" s="228"/>
      <c r="CT41" s="229">
        <f>IF(ISNUMBER(HA41),IF(ISNUMBER(MATCH(HE41,$CS$15:$CS$313,0)),0,MAX(CT$14:CT40)+1),"")</f>
        <v>21</v>
      </c>
      <c r="CU41" s="7">
        <f t="shared" si="36"/>
        <v>25</v>
      </c>
      <c r="CV41" s="7">
        <f t="shared" si="37"/>
        <v>15</v>
      </c>
      <c r="CW41" s="7">
        <f t="shared" si="38"/>
        <v>13</v>
      </c>
      <c r="CX41" s="7">
        <f t="shared" si="39"/>
        <v>13</v>
      </c>
      <c r="CY41" s="7" t="str">
        <f t="shared" si="40"/>
        <v/>
      </c>
      <c r="CZ41" s="7">
        <f t="shared" si="41"/>
        <v>6</v>
      </c>
      <c r="DA41" s="7">
        <f t="shared" si="42"/>
        <v>16</v>
      </c>
      <c r="DB41" s="7">
        <f t="shared" si="43"/>
        <v>11</v>
      </c>
      <c r="DC41" s="7" t="str">
        <f t="shared" si="44"/>
        <v/>
      </c>
      <c r="DD41" s="7">
        <f t="shared" si="45"/>
        <v>18</v>
      </c>
      <c r="DE41" s="7">
        <f t="shared" si="46"/>
        <v>13</v>
      </c>
      <c r="DF41" s="7">
        <f t="shared" si="47"/>
        <v>11</v>
      </c>
      <c r="DG41" s="7">
        <f t="shared" si="48"/>
        <v>21</v>
      </c>
      <c r="DH41" s="7">
        <f t="shared" si="49"/>
        <v>8</v>
      </c>
      <c r="DI41" s="7" t="str">
        <f t="shared" si="50"/>
        <v/>
      </c>
      <c r="DJ41" s="7">
        <f t="shared" si="51"/>
        <v>13</v>
      </c>
      <c r="DK41" s="7">
        <f t="shared" si="52"/>
        <v>13</v>
      </c>
      <c r="DL41" s="7">
        <f t="shared" si="53"/>
        <v>9</v>
      </c>
      <c r="DM41" s="7">
        <f t="shared" si="54"/>
        <v>9</v>
      </c>
      <c r="DN41" s="7">
        <f t="shared" si="55"/>
        <v>15</v>
      </c>
      <c r="DO41" s="7">
        <f t="shared" si="56"/>
        <v>8</v>
      </c>
      <c r="DP41" s="7">
        <f t="shared" si="57"/>
        <v>10</v>
      </c>
      <c r="DQ41" s="7">
        <f t="shared" si="58"/>
        <v>12</v>
      </c>
      <c r="DR41" s="7">
        <f t="shared" si="59"/>
        <v>8</v>
      </c>
      <c r="DS41" s="7" t="str">
        <f t="shared" si="60"/>
        <v/>
      </c>
      <c r="DT41" s="7" t="str">
        <f t="shared" si="61"/>
        <v/>
      </c>
      <c r="DU41" s="7" t="str">
        <f t="shared" si="166"/>
        <v/>
      </c>
      <c r="DV41" s="7" t="str">
        <f t="shared" si="167"/>
        <v/>
      </c>
      <c r="DW41" s="7" t="str">
        <f t="shared" si="168"/>
        <v/>
      </c>
      <c r="DX41" s="7" t="str">
        <f t="shared" si="169"/>
        <v/>
      </c>
      <c r="DY41" s="7"/>
      <c r="DZ41" s="7"/>
      <c r="EA41" s="7"/>
      <c r="EB41" s="7"/>
      <c r="EC41" s="64" t="s">
        <v>2</v>
      </c>
      <c r="ED41" s="306" t="str">
        <f t="shared" si="62"/>
        <v>k11</v>
      </c>
      <c r="EE41" s="306" t="str">
        <f t="shared" si="63"/>
        <v>k11</v>
      </c>
      <c r="EF41" s="306" t="str">
        <f t="shared" si="64"/>
        <v>k11</v>
      </c>
      <c r="EG41" s="306" t="str">
        <f t="shared" si="65"/>
        <v>k11</v>
      </c>
      <c r="EH41" s="306" t="str">
        <f t="shared" si="66"/>
        <v>-</v>
      </c>
      <c r="EI41" s="306" t="str">
        <f t="shared" si="67"/>
        <v>k11</v>
      </c>
      <c r="EJ41" s="306" t="str">
        <f t="shared" si="68"/>
        <v>k11</v>
      </c>
      <c r="EK41" s="306" t="str">
        <f t="shared" si="69"/>
        <v>k11</v>
      </c>
      <c r="EL41" s="306" t="str">
        <f t="shared" si="70"/>
        <v>-</v>
      </c>
      <c r="EM41" s="306" t="str">
        <f t="shared" si="71"/>
        <v>k11</v>
      </c>
      <c r="EN41" s="306" t="str">
        <f t="shared" si="72"/>
        <v>k11</v>
      </c>
      <c r="EO41" s="306" t="str">
        <f t="shared" si="73"/>
        <v>k11</v>
      </c>
      <c r="EP41" s="306" t="str">
        <f t="shared" si="74"/>
        <v>k11</v>
      </c>
      <c r="EQ41" s="306" t="str">
        <f t="shared" si="75"/>
        <v>k11</v>
      </c>
      <c r="ER41" s="306" t="str">
        <f t="shared" si="76"/>
        <v>-</v>
      </c>
      <c r="ES41" s="306" t="str">
        <f t="shared" si="77"/>
        <v>k11</v>
      </c>
      <c r="ET41" s="306" t="str">
        <f t="shared" si="78"/>
        <v>k11</v>
      </c>
      <c r="EU41" s="306" t="str">
        <f t="shared" si="79"/>
        <v>k11</v>
      </c>
      <c r="EV41" s="306" t="str">
        <f t="shared" si="80"/>
        <v>k11</v>
      </c>
      <c r="EW41" s="306" t="str">
        <f t="shared" si="81"/>
        <v>k11</v>
      </c>
      <c r="EX41" s="306" t="str">
        <f t="shared" si="82"/>
        <v>k11</v>
      </c>
      <c r="EY41" s="306" t="str">
        <f t="shared" si="83"/>
        <v>k11</v>
      </c>
      <c r="EZ41" s="306" t="str">
        <f t="shared" si="84"/>
        <v>k11</v>
      </c>
      <c r="FA41" s="306" t="str">
        <f t="shared" si="85"/>
        <v>k11</v>
      </c>
      <c r="FB41" s="306" t="str">
        <f t="shared" si="86"/>
        <v>-</v>
      </c>
      <c r="FC41" s="306" t="str">
        <f t="shared" si="87"/>
        <v>-</v>
      </c>
      <c r="FD41" s="306" t="str">
        <f t="shared" si="170"/>
        <v>-</v>
      </c>
      <c r="FE41" s="306" t="str">
        <f t="shared" si="171"/>
        <v>-</v>
      </c>
      <c r="FF41" s="306" t="str">
        <f t="shared" si="172"/>
        <v>-</v>
      </c>
      <c r="FG41" s="306" t="str">
        <f t="shared" si="173"/>
        <v>-</v>
      </c>
      <c r="FH41" s="306"/>
      <c r="FI41" s="306"/>
      <c r="FJ41" s="306"/>
      <c r="FK41" s="306"/>
      <c r="FL41" s="306"/>
      <c r="FM41" s="422" t="s">
        <v>2</v>
      </c>
      <c r="FN41" s="65">
        <f t="shared" si="88"/>
        <v>1</v>
      </c>
      <c r="FO41" s="65">
        <f t="shared" si="89"/>
        <v>0.01</v>
      </c>
      <c r="FP41" s="65">
        <f t="shared" si="90"/>
        <v>1</v>
      </c>
      <c r="FQ41" s="65">
        <f t="shared" si="91"/>
        <v>1</v>
      </c>
      <c r="FR41" s="65" t="str">
        <f t="shared" si="92"/>
        <v>-</v>
      </c>
      <c r="FS41" s="65">
        <f t="shared" si="93"/>
        <v>1</v>
      </c>
      <c r="FT41" s="65">
        <f t="shared" si="94"/>
        <v>7.1880000000000002E-4</v>
      </c>
      <c r="FU41" s="65">
        <f t="shared" si="95"/>
        <v>432</v>
      </c>
      <c r="FV41" s="65" t="str">
        <f t="shared" si="96"/>
        <v>-</v>
      </c>
      <c r="FW41" s="65" t="str">
        <f t="shared" si="97"/>
        <v>k1*np.ones((nlay,nrow,ncol),dtype</v>
      </c>
      <c r="FX41" s="65">
        <f t="shared" si="98"/>
        <v>1.474E-4</v>
      </c>
      <c r="FY41" s="65" t="str">
        <f t="shared" si="99"/>
        <v xml:space="preserve">60 (ft/d)   18(m/d)   </v>
      </c>
      <c r="FZ41" s="65" t="str">
        <f t="shared" si="100"/>
        <v>10-3 |-8</v>
      </c>
      <c r="GA41" s="65">
        <f t="shared" si="101"/>
        <v>10</v>
      </c>
      <c r="GB41" s="65" t="str">
        <f t="shared" si="102"/>
        <v>-</v>
      </c>
      <c r="GC41" s="65" t="str">
        <f t="shared" si="103"/>
        <v>5|0.1|4</v>
      </c>
      <c r="GD41" s="65" t="str">
        <f t="shared" si="104"/>
        <v>"20.0"</v>
      </c>
      <c r="GE41" s="65">
        <f t="shared" si="105"/>
        <v>1</v>
      </c>
      <c r="GF41" s="65">
        <f t="shared" si="106"/>
        <v>1</v>
      </c>
      <c r="GG41" s="65">
        <f t="shared" si="107"/>
        <v>5</v>
      </c>
      <c r="GH41" s="65">
        <f t="shared" si="108"/>
        <v>1</v>
      </c>
      <c r="GI41" s="65">
        <f t="shared" si="109"/>
        <v>2E-3</v>
      </c>
      <c r="GJ41" s="65">
        <f t="shared" si="110"/>
        <v>3.0479999999999999E-3</v>
      </c>
      <c r="GK41" s="65">
        <f t="shared" si="111"/>
        <v>2E-3</v>
      </c>
      <c r="GL41" s="65" t="str">
        <f t="shared" si="112"/>
        <v>-</v>
      </c>
      <c r="GM41" s="65" t="str">
        <f t="shared" si="113"/>
        <v>-</v>
      </c>
      <c r="GN41" s="65" t="str">
        <f t="shared" si="174"/>
        <v>-</v>
      </c>
      <c r="GO41" s="65" t="str">
        <f t="shared" si="175"/>
        <v>-</v>
      </c>
      <c r="GP41" s="65" t="str">
        <f t="shared" si="176"/>
        <v>-</v>
      </c>
      <c r="GQ41" s="65" t="str">
        <f t="shared" si="177"/>
        <v>-</v>
      </c>
      <c r="GR41" s="65"/>
      <c r="GS41" s="65"/>
      <c r="GT41" s="65"/>
      <c r="GU41" s="96" t="s">
        <v>2</v>
      </c>
      <c r="GV41" s="70"/>
      <c r="GW41" s="7">
        <f>IF(ISNUMBER(INDEX($CU$15:$EC$314,$B41,HG$5)),MAX(GW$14:GW40)+1,0)</f>
        <v>11</v>
      </c>
      <c r="GX41" s="7">
        <f t="shared" si="114"/>
        <v>27</v>
      </c>
      <c r="GY41" s="7">
        <f t="shared" si="115"/>
        <v>170</v>
      </c>
      <c r="GZ41" s="289" t="str">
        <f t="shared" si="116"/>
        <v/>
      </c>
      <c r="HA41" s="289">
        <f t="shared" si="117"/>
        <v>27</v>
      </c>
      <c r="HB41" s="289">
        <f t="shared" si="118"/>
        <v>0.25</v>
      </c>
      <c r="HC41" s="84" t="str">
        <f t="shared" si="119"/>
        <v>sto</v>
      </c>
      <c r="HD41" s="335" t="str">
        <f t="shared" si="120"/>
        <v/>
      </c>
      <c r="HE41" s="313" t="str">
        <f t="shared" si="121"/>
        <v>sy11</v>
      </c>
      <c r="HF41" s="28" t="str">
        <f t="shared" si="122"/>
        <v/>
      </c>
      <c r="HG41" s="277" t="str">
        <f t="shared" si="178"/>
        <v/>
      </c>
      <c r="HH41" s="363" t="str">
        <f t="shared" si="123"/>
        <v/>
      </c>
      <c r="HI41" s="80"/>
      <c r="HJ41" s="277" t="str">
        <f t="shared" si="179"/>
        <v/>
      </c>
      <c r="HK41" s="363" t="str">
        <f t="shared" si="124"/>
        <v/>
      </c>
      <c r="HL41" s="80"/>
      <c r="HM41" s="277" t="str">
        <f t="shared" si="180"/>
        <v>stage</v>
      </c>
      <c r="HN41" s="363" t="str">
        <f t="shared" si="125"/>
        <v>csv</v>
      </c>
      <c r="HO41" s="80"/>
      <c r="HP41" s="277" t="str">
        <f t="shared" si="181"/>
        <v/>
      </c>
      <c r="HQ41" s="359" t="str">
        <f t="shared" si="126"/>
        <v/>
      </c>
      <c r="HR41" s="80"/>
      <c r="HS41" s="277" t="str">
        <f t="shared" si="182"/>
        <v/>
      </c>
      <c r="HT41" s="284" t="str">
        <f t="shared" si="127"/>
        <v/>
      </c>
      <c r="HU41" s="28"/>
      <c r="HV41" s="336" t="str">
        <f t="shared" si="128"/>
        <v/>
      </c>
      <c r="HW41" s="338" t="str">
        <f t="shared" si="129"/>
        <v/>
      </c>
      <c r="HX41" s="337" t="str">
        <f t="shared" si="130"/>
        <v/>
      </c>
      <c r="HY41" s="277" t="str">
        <f t="shared" si="183"/>
        <v/>
      </c>
      <c r="HZ41" s="277" t="str">
        <f t="shared" si="195"/>
        <v/>
      </c>
      <c r="IA41" s="277" t="str">
        <f>IF(OR(HN41="-",HN41=""),"",INDEX($HC$15:$HC$313,MATCH(HM41,$HE$15:$HE$313,0),1))</f>
        <v>|sfr6</v>
      </c>
      <c r="IB41" s="277" t="str">
        <f t="shared" si="200"/>
        <v/>
      </c>
      <c r="IC41" s="277" t="str">
        <f t="shared" si="196"/>
        <v/>
      </c>
      <c r="ID41" s="70"/>
      <c r="IE41" s="367"/>
      <c r="IF41" s="367"/>
      <c r="IG41" s="60" t="s">
        <v>919</v>
      </c>
      <c r="IH41" s="367"/>
      <c r="II41" s="367"/>
      <c r="IJ41" s="367"/>
      <c r="IK41" s="367"/>
      <c r="IL41" s="367"/>
      <c r="IM41" s="367"/>
      <c r="IN41" s="367"/>
      <c r="IO41" s="292"/>
      <c r="IP41" s="292"/>
      <c r="IQ41" s="74"/>
      <c r="IR41" s="291">
        <f>IF(IE41&lt;&gt;"",MAX(IR$14:IR40)+1,0)</f>
        <v>0</v>
      </c>
      <c r="IS41" s="291">
        <f>IF(IF41&lt;&gt;"",MAX(IS$14:IS40)+1,0)</f>
        <v>0</v>
      </c>
      <c r="IT41" s="291">
        <f>IF(IG41&lt;&gt;"",MAX(IT$14:IT40)+1,0)</f>
        <v>27</v>
      </c>
      <c r="IU41" s="291">
        <f>IF(IH41&lt;&gt;"",MAX(IU$14:IU40)+1,0)</f>
        <v>0</v>
      </c>
      <c r="IV41" s="291">
        <f>IF(II41&lt;&gt;"",MAX(IV$14:IV40)+1,0)</f>
        <v>0</v>
      </c>
      <c r="IW41" s="291">
        <f>IF(IJ41&lt;&gt;"",MAX(IW$14:IW40)+1,0)</f>
        <v>0</v>
      </c>
      <c r="IX41" s="291">
        <f>IF(IK41&lt;&gt;"",MAX(IX$14:IX40)+1,0)</f>
        <v>0</v>
      </c>
      <c r="IY41" s="291">
        <f>IF(IL41&lt;&gt;"",MAX(IY$14:IY40)+1,0)</f>
        <v>0</v>
      </c>
      <c r="IZ41" s="291">
        <f>IF(IM41&lt;&gt;"",MAX(IZ$14:IZ40)+1,0)</f>
        <v>0</v>
      </c>
      <c r="JA41" s="291">
        <f>IF(IN41&lt;&gt;"",MAX(JA$14:JA40)+1,0)</f>
        <v>0</v>
      </c>
      <c r="JB41" s="291">
        <f>IF(IO41&lt;&gt;"",MAX(JB$14:JB40)+1,0)</f>
        <v>0</v>
      </c>
      <c r="JC41" s="291">
        <f>IF(IP41&lt;&gt;"",MAX(JC$14:JC40)+1,0)</f>
        <v>0</v>
      </c>
      <c r="JD41" s="74">
        <f t="shared" si="186"/>
        <v>1</v>
      </c>
      <c r="JE41" s="74">
        <f t="shared" si="187"/>
        <v>0</v>
      </c>
      <c r="JF41" s="74">
        <f t="shared" si="188"/>
        <v>27</v>
      </c>
      <c r="JG41" s="74">
        <f t="shared" si="189"/>
        <v>0</v>
      </c>
      <c r="JH41" s="390">
        <f t="shared" si="190"/>
        <v>111</v>
      </c>
      <c r="JI41" s="389">
        <f>IF(ISNUMBER(MATCH(HE41,$JG$15:$JG$313,0)),0,MAX(JI$14:JI40)+1)</f>
        <v>0</v>
      </c>
      <c r="JJ41" s="389" t="str">
        <f t="shared" si="191"/>
        <v/>
      </c>
      <c r="JK41" s="378">
        <f t="shared" si="132"/>
        <v>27</v>
      </c>
      <c r="JL41" s="78"/>
      <c r="JM41" s="281" t="str">
        <f t="shared" si="133"/>
        <v>see</v>
      </c>
      <c r="JN41" s="393" t="s">
        <v>699</v>
      </c>
      <c r="JO41" s="70"/>
      <c r="JP41" s="228"/>
      <c r="JQ41" s="228"/>
      <c r="JR41" s="228"/>
      <c r="JS41" s="19"/>
      <c r="JT41" s="19"/>
      <c r="JU41" s="19"/>
      <c r="JV41" s="19"/>
      <c r="JW41" s="19"/>
      <c r="JX41" s="19"/>
      <c r="JY41" s="19"/>
      <c r="JZ41" s="19"/>
      <c r="KA41" s="19"/>
      <c r="KB41" s="19"/>
      <c r="KC41" s="19"/>
      <c r="KD41" s="19"/>
      <c r="KE41" s="97"/>
      <c r="KF41" s="188">
        <v>0.99758412000000041</v>
      </c>
      <c r="KG41" s="127">
        <v>840.8</v>
      </c>
      <c r="KH41" s="128">
        <v>836.0695838236278</v>
      </c>
      <c r="KI41" s="118">
        <v>2.9999902248382999</v>
      </c>
      <c r="KJ41" s="131">
        <v>840.1558</v>
      </c>
      <c r="KK41" s="147">
        <v>36</v>
      </c>
      <c r="KL41" s="178">
        <v>0.99758000000000002</v>
      </c>
      <c r="KM41" s="139">
        <v>834.8</v>
      </c>
      <c r="KN41" s="184"/>
      <c r="KO41" s="143"/>
      <c r="KP41" s="123"/>
      <c r="KQ41" s="123"/>
      <c r="KR41" s="151"/>
      <c r="KS41" s="144">
        <f t="shared" si="194"/>
        <v>0.99758000000000002</v>
      </c>
      <c r="KT41" s="125"/>
      <c r="KU41" s="144">
        <v>0.99758412000000041</v>
      </c>
      <c r="KV41" s="159">
        <f t="shared" si="197"/>
        <v>0.99758000000000002</v>
      </c>
      <c r="KW41" s="159">
        <f t="shared" si="198"/>
        <v>23.94192</v>
      </c>
      <c r="KX41" s="159">
        <f t="shared" si="199"/>
        <v>1436.5152</v>
      </c>
      <c r="KY41" s="159">
        <f t="shared" si="11"/>
        <v>1436.5152</v>
      </c>
      <c r="KZ41" s="97"/>
      <c r="LA41" s="70"/>
      <c r="LB41" s="291" t="str">
        <f t="shared" si="134"/>
        <v/>
      </c>
      <c r="LC41" s="291" t="str">
        <f t="shared" si="135"/>
        <v/>
      </c>
      <c r="LD41" s="291" t="str">
        <f t="shared" si="136"/>
        <v/>
      </c>
      <c r="LE41" s="291" t="str">
        <f t="shared" si="137"/>
        <v/>
      </c>
      <c r="LF41" s="291" t="str">
        <f t="shared" si="138"/>
        <v/>
      </c>
      <c r="LG41" s="291" t="str">
        <f t="shared" si="139"/>
        <v/>
      </c>
      <c r="LH41" s="291" t="str">
        <f t="shared" si="140"/>
        <v/>
      </c>
      <c r="LI41" s="291" t="str">
        <f t="shared" si="141"/>
        <v/>
      </c>
      <c r="LJ41" s="291" t="str">
        <f t="shared" si="142"/>
        <v/>
      </c>
      <c r="LK41" s="291" t="str">
        <f t="shared" si="143"/>
        <v/>
      </c>
      <c r="LL41" s="291" t="str">
        <f t="shared" si="144"/>
        <v/>
      </c>
      <c r="LM41" s="291" t="str">
        <f t="shared" si="145"/>
        <v/>
      </c>
      <c r="LN41" s="291" t="str">
        <f t="shared" si="146"/>
        <v/>
      </c>
      <c r="LO41" s="291" t="str">
        <f t="shared" si="147"/>
        <v/>
      </c>
      <c r="LP41" s="291" t="str">
        <f t="shared" si="148"/>
        <v/>
      </c>
      <c r="LQ41" s="291" t="str">
        <f t="shared" si="149"/>
        <v/>
      </c>
      <c r="LR41" s="291" t="str">
        <f t="shared" si="150"/>
        <v/>
      </c>
      <c r="LS41" s="291" t="str">
        <f t="shared" si="151"/>
        <v/>
      </c>
      <c r="LT41" s="291" t="str">
        <f t="shared" si="152"/>
        <v/>
      </c>
      <c r="LU41" s="291" t="str">
        <f t="shared" si="153"/>
        <v/>
      </c>
      <c r="LV41" s="291" t="str">
        <f t="shared" si="154"/>
        <v/>
      </c>
      <c r="LW41" s="291" t="str">
        <f t="shared" si="155"/>
        <v/>
      </c>
      <c r="LX41" s="291" t="str">
        <f t="shared" si="156"/>
        <v/>
      </c>
      <c r="LY41" s="291" t="str">
        <f t="shared" si="157"/>
        <v/>
      </c>
      <c r="LZ41" s="291" t="str">
        <f t="shared" si="158"/>
        <v/>
      </c>
      <c r="MA41" s="291" t="str">
        <f t="shared" si="159"/>
        <v/>
      </c>
      <c r="MB41" s="291" t="str">
        <f t="shared" si="160"/>
        <v/>
      </c>
      <c r="MC41" s="291" t="str">
        <f t="shared" si="161"/>
        <v/>
      </c>
      <c r="MD41" s="291" t="str">
        <f t="shared" si="162"/>
        <v/>
      </c>
      <c r="ME41" s="291" t="str">
        <f t="shared" si="163"/>
        <v/>
      </c>
      <c r="MF41" s="291" t="str">
        <f t="shared" si="164"/>
        <v/>
      </c>
      <c r="MG41" s="74">
        <f t="shared" si="165"/>
        <v>0</v>
      </c>
      <c r="MH41" s="70"/>
      <c r="MI41" s="70"/>
      <c r="MJ41" s="70"/>
      <c r="MK41" s="70"/>
      <c r="ML41" s="70"/>
      <c r="MM41" s="70"/>
      <c r="MN41" s="70"/>
      <c r="MO41" s="70"/>
      <c r="MP41" s="70"/>
      <c r="MQ41" s="70"/>
      <c r="MR41" s="70"/>
      <c r="MS41" s="70"/>
      <c r="MT41" s="70"/>
      <c r="MU41" s="70"/>
    </row>
    <row r="42" spans="1:359" s="3" customFormat="1" ht="6" customHeight="1" x14ac:dyDescent="0.15">
      <c r="A42" s="79"/>
      <c r="B42" s="303">
        <f t="shared" si="192"/>
        <v>28</v>
      </c>
      <c r="C42" s="84" t="s">
        <v>895</v>
      </c>
      <c r="D42" s="302" t="s">
        <v>180</v>
      </c>
      <c r="E42" s="70"/>
      <c r="F42" s="258"/>
      <c r="G42" s="259" t="s">
        <v>0</v>
      </c>
      <c r="H42" s="260" t="s">
        <v>2</v>
      </c>
      <c r="I42" s="258"/>
      <c r="J42" s="259" t="s">
        <v>103</v>
      </c>
      <c r="K42" s="260" t="s">
        <v>104</v>
      </c>
      <c r="L42" s="258"/>
      <c r="M42" s="259" t="s">
        <v>35</v>
      </c>
      <c r="N42" s="260">
        <f>1/3</f>
        <v>0.33333333333333331</v>
      </c>
      <c r="O42" s="258"/>
      <c r="P42" s="259" t="s">
        <v>31</v>
      </c>
      <c r="Q42" s="260" t="s">
        <v>11</v>
      </c>
      <c r="R42" s="258"/>
      <c r="S42" s="259"/>
      <c r="T42" s="260"/>
      <c r="U42" s="258"/>
      <c r="V42" s="259"/>
      <c r="W42" s="260"/>
      <c r="X42" s="258"/>
      <c r="Y42" s="259" t="s">
        <v>2</v>
      </c>
      <c r="Z42" s="259" t="s">
        <v>2</v>
      </c>
      <c r="AA42" s="258"/>
      <c r="AB42" s="259" t="s">
        <v>39</v>
      </c>
      <c r="AC42" s="260">
        <v>0</v>
      </c>
      <c r="AD42" s="258"/>
      <c r="AE42" s="259" t="s">
        <v>69</v>
      </c>
      <c r="AF42" s="260" t="s">
        <v>18</v>
      </c>
      <c r="AG42" s="258"/>
      <c r="AH42" s="259" t="s">
        <v>33</v>
      </c>
      <c r="AI42" s="260" t="s">
        <v>297</v>
      </c>
      <c r="AJ42" s="258"/>
      <c r="AK42" s="259" t="s">
        <v>143</v>
      </c>
      <c r="AL42" s="260">
        <f>AL14</f>
        <v>0</v>
      </c>
      <c r="AM42" s="258"/>
      <c r="AN42" s="259" t="s">
        <v>16</v>
      </c>
      <c r="AO42" s="260">
        <v>300</v>
      </c>
      <c r="AP42" s="281"/>
      <c r="AQ42" s="353"/>
      <c r="AR42" s="348"/>
      <c r="AS42" s="281"/>
      <c r="AT42" s="353" t="s">
        <v>721</v>
      </c>
      <c r="AU42" s="348" t="s">
        <v>293</v>
      </c>
      <c r="AV42" s="258"/>
      <c r="AW42" s="259"/>
      <c r="AX42" s="260"/>
      <c r="AY42" s="258"/>
      <c r="AZ42" s="259" t="s">
        <v>404</v>
      </c>
      <c r="BA42" s="260" t="s">
        <v>797</v>
      </c>
      <c r="BB42" s="258"/>
      <c r="BC42" s="259"/>
      <c r="BD42" s="260"/>
      <c r="BE42" s="258"/>
      <c r="BF42" s="259" t="s">
        <v>16</v>
      </c>
      <c r="BG42" s="260">
        <v>100</v>
      </c>
      <c r="BH42" s="258"/>
      <c r="BI42" s="259" t="s">
        <v>850</v>
      </c>
      <c r="BJ42" s="260" t="s">
        <v>851</v>
      </c>
      <c r="BK42" s="258"/>
      <c r="BL42" s="259" t="s">
        <v>6</v>
      </c>
      <c r="BM42" s="260">
        <v>40</v>
      </c>
      <c r="BN42" s="258"/>
      <c r="BO42" s="259"/>
      <c r="BP42" s="260"/>
      <c r="BQ42" s="258"/>
      <c r="BR42" s="259" t="s">
        <v>678</v>
      </c>
      <c r="BS42" s="260" t="s">
        <v>835</v>
      </c>
      <c r="BT42" s="258"/>
      <c r="BU42" s="259" t="s">
        <v>678</v>
      </c>
      <c r="BV42" s="260" t="s">
        <v>835</v>
      </c>
      <c r="BW42" s="258"/>
      <c r="BX42" s="259" t="s">
        <v>482</v>
      </c>
      <c r="BY42" s="260">
        <v>20</v>
      </c>
      <c r="BZ42" s="258"/>
      <c r="CA42" s="259"/>
      <c r="CB42" s="274"/>
      <c r="CC42" s="258"/>
      <c r="CD42" s="259"/>
      <c r="CE42" s="260"/>
      <c r="CF42" s="410"/>
      <c r="CG42" s="411"/>
      <c r="CH42" s="412"/>
      <c r="CI42" s="410"/>
      <c r="CJ42" s="411" t="s">
        <v>361</v>
      </c>
      <c r="CK42" s="412">
        <v>1</v>
      </c>
      <c r="CL42" s="258"/>
      <c r="CM42" s="259" t="s">
        <v>555</v>
      </c>
      <c r="CN42" s="274">
        <v>0</v>
      </c>
      <c r="CO42" s="258"/>
      <c r="CP42" s="259" t="s">
        <v>361</v>
      </c>
      <c r="CQ42" s="260">
        <v>1</v>
      </c>
      <c r="CR42" s="373" t="s">
        <v>2</v>
      </c>
      <c r="CS42" s="228"/>
      <c r="CT42" s="229">
        <f>IF(ISNUMBER(HA42),IF(ISNUMBER(MATCH(HE42,$CS$15:$CS$313,0)),0,MAX(CT$14:CT41)+1),"")</f>
        <v>22</v>
      </c>
      <c r="CU42" s="7" t="str">
        <f t="shared" si="36"/>
        <v/>
      </c>
      <c r="CV42" s="7" t="str">
        <f t="shared" si="37"/>
        <v/>
      </c>
      <c r="CW42" s="7" t="str">
        <f t="shared" si="38"/>
        <v/>
      </c>
      <c r="CX42" s="7" t="str">
        <f t="shared" si="39"/>
        <v/>
      </c>
      <c r="CY42" s="7" t="str">
        <f t="shared" si="40"/>
        <v/>
      </c>
      <c r="CZ42" s="7" t="str">
        <f t="shared" si="41"/>
        <v/>
      </c>
      <c r="DA42" s="7" t="str">
        <f t="shared" si="42"/>
        <v/>
      </c>
      <c r="DB42" s="7" t="str">
        <f t="shared" si="43"/>
        <v/>
      </c>
      <c r="DC42" s="7" t="str">
        <f t="shared" si="44"/>
        <v/>
      </c>
      <c r="DD42" s="7" t="str">
        <f t="shared" si="45"/>
        <v/>
      </c>
      <c r="DE42" s="7" t="str">
        <f t="shared" si="46"/>
        <v/>
      </c>
      <c r="DF42" s="7" t="str">
        <f t="shared" si="47"/>
        <v/>
      </c>
      <c r="DG42" s="7" t="str">
        <f t="shared" si="48"/>
        <v/>
      </c>
      <c r="DH42" s="7" t="str">
        <f t="shared" si="49"/>
        <v/>
      </c>
      <c r="DI42" s="7" t="str">
        <f t="shared" si="50"/>
        <v/>
      </c>
      <c r="DJ42" s="7" t="str">
        <f t="shared" si="51"/>
        <v/>
      </c>
      <c r="DK42" s="7" t="str">
        <f t="shared" si="52"/>
        <v/>
      </c>
      <c r="DL42" s="7" t="str">
        <f t="shared" si="53"/>
        <v/>
      </c>
      <c r="DM42" s="7" t="str">
        <f t="shared" si="54"/>
        <v/>
      </c>
      <c r="DN42" s="7" t="str">
        <f t="shared" si="55"/>
        <v/>
      </c>
      <c r="DO42" s="7" t="str">
        <f t="shared" si="56"/>
        <v/>
      </c>
      <c r="DP42" s="7">
        <f t="shared" si="57"/>
        <v>11</v>
      </c>
      <c r="DQ42" s="7" t="str">
        <f t="shared" si="58"/>
        <v/>
      </c>
      <c r="DR42" s="7" t="str">
        <f t="shared" si="59"/>
        <v/>
      </c>
      <c r="DS42" s="7" t="str">
        <f t="shared" si="60"/>
        <v/>
      </c>
      <c r="DT42" s="7" t="str">
        <f t="shared" si="61"/>
        <v/>
      </c>
      <c r="DU42" s="7" t="str">
        <f t="shared" si="166"/>
        <v/>
      </c>
      <c r="DV42" s="7" t="str">
        <f t="shared" si="167"/>
        <v/>
      </c>
      <c r="DW42" s="7" t="str">
        <f t="shared" si="168"/>
        <v/>
      </c>
      <c r="DX42" s="7" t="str">
        <f t="shared" si="169"/>
        <v/>
      </c>
      <c r="DY42" s="7"/>
      <c r="DZ42" s="7"/>
      <c r="EA42" s="7"/>
      <c r="EB42" s="7"/>
      <c r="EC42" s="64" t="s">
        <v>2</v>
      </c>
      <c r="ED42" s="306" t="str">
        <f t="shared" si="62"/>
        <v>-</v>
      </c>
      <c r="EE42" s="306" t="str">
        <f t="shared" si="63"/>
        <v>-</v>
      </c>
      <c r="EF42" s="306" t="str">
        <f t="shared" si="64"/>
        <v>-</v>
      </c>
      <c r="EG42" s="306" t="str">
        <f t="shared" si="65"/>
        <v>-</v>
      </c>
      <c r="EH42" s="306" t="str">
        <f t="shared" si="66"/>
        <v>-</v>
      </c>
      <c r="EI42" s="306" t="str">
        <f t="shared" si="67"/>
        <v>-</v>
      </c>
      <c r="EJ42" s="306" t="str">
        <f t="shared" si="68"/>
        <v>-</v>
      </c>
      <c r="EK42" s="306" t="str">
        <f t="shared" si="69"/>
        <v>-</v>
      </c>
      <c r="EL42" s="306" t="str">
        <f t="shared" si="70"/>
        <v>-</v>
      </c>
      <c r="EM42" s="306" t="str">
        <f t="shared" si="71"/>
        <v>-</v>
      </c>
      <c r="EN42" s="306" t="str">
        <f t="shared" si="72"/>
        <v>-</v>
      </c>
      <c r="EO42" s="306" t="str">
        <f t="shared" si="73"/>
        <v>-</v>
      </c>
      <c r="EP42" s="306" t="str">
        <f t="shared" si="74"/>
        <v>-</v>
      </c>
      <c r="EQ42" s="306" t="str">
        <f t="shared" si="75"/>
        <v>-</v>
      </c>
      <c r="ER42" s="306" t="str">
        <f t="shared" si="76"/>
        <v>-</v>
      </c>
      <c r="ES42" s="306" t="str">
        <f t="shared" si="77"/>
        <v>-</v>
      </c>
      <c r="ET42" s="306" t="str">
        <f t="shared" si="78"/>
        <v>-</v>
      </c>
      <c r="EU42" s="306" t="str">
        <f t="shared" si="79"/>
        <v>-</v>
      </c>
      <c r="EV42" s="306" t="str">
        <f t="shared" si="80"/>
        <v>-</v>
      </c>
      <c r="EW42" s="306" t="str">
        <f t="shared" si="81"/>
        <v>-</v>
      </c>
      <c r="EX42" s="306" t="str">
        <f t="shared" si="82"/>
        <v>-</v>
      </c>
      <c r="EY42" s="306" t="str">
        <f t="shared" si="83"/>
        <v>k12</v>
      </c>
      <c r="EZ42" s="306" t="str">
        <f t="shared" si="84"/>
        <v>-</v>
      </c>
      <c r="FA42" s="306" t="str">
        <f t="shared" si="85"/>
        <v>-</v>
      </c>
      <c r="FB42" s="306" t="str">
        <f t="shared" si="86"/>
        <v>-</v>
      </c>
      <c r="FC42" s="306" t="str">
        <f t="shared" si="87"/>
        <v>-</v>
      </c>
      <c r="FD42" s="306" t="str">
        <f t="shared" si="170"/>
        <v>-</v>
      </c>
      <c r="FE42" s="306" t="str">
        <f t="shared" si="171"/>
        <v>-</v>
      </c>
      <c r="FF42" s="306" t="str">
        <f t="shared" si="172"/>
        <v>-</v>
      </c>
      <c r="FG42" s="306" t="str">
        <f t="shared" si="173"/>
        <v>-</v>
      </c>
      <c r="FH42" s="306"/>
      <c r="FI42" s="306"/>
      <c r="FJ42" s="306"/>
      <c r="FK42" s="306"/>
      <c r="FL42" s="306"/>
      <c r="FM42" s="422" t="s">
        <v>2</v>
      </c>
      <c r="FN42" s="65" t="str">
        <f t="shared" si="88"/>
        <v>-</v>
      </c>
      <c r="FO42" s="65" t="str">
        <f t="shared" si="89"/>
        <v>-</v>
      </c>
      <c r="FP42" s="65" t="str">
        <f t="shared" si="90"/>
        <v>-</v>
      </c>
      <c r="FQ42" s="65" t="str">
        <f t="shared" si="91"/>
        <v>-</v>
      </c>
      <c r="FR42" s="65" t="str">
        <f t="shared" si="92"/>
        <v>-</v>
      </c>
      <c r="FS42" s="65" t="str">
        <f t="shared" si="93"/>
        <v>-</v>
      </c>
      <c r="FT42" s="65" t="str">
        <f t="shared" si="94"/>
        <v>-</v>
      </c>
      <c r="FU42" s="65" t="str">
        <f t="shared" si="95"/>
        <v>-</v>
      </c>
      <c r="FV42" s="65" t="str">
        <f t="shared" si="96"/>
        <v>-</v>
      </c>
      <c r="FW42" s="65" t="str">
        <f t="shared" si="97"/>
        <v>-</v>
      </c>
      <c r="FX42" s="65" t="str">
        <f t="shared" si="98"/>
        <v>-</v>
      </c>
      <c r="FY42" s="65" t="str">
        <f t="shared" si="99"/>
        <v>-</v>
      </c>
      <c r="FZ42" s="65" t="str">
        <f t="shared" si="100"/>
        <v>-</v>
      </c>
      <c r="GA42" s="65" t="str">
        <f t="shared" si="101"/>
        <v>-</v>
      </c>
      <c r="GB42" s="65" t="str">
        <f t="shared" si="102"/>
        <v>-</v>
      </c>
      <c r="GC42" s="65" t="str">
        <f t="shared" si="103"/>
        <v>-</v>
      </c>
      <c r="GD42" s="65" t="str">
        <f t="shared" si="104"/>
        <v>-</v>
      </c>
      <c r="GE42" s="65" t="str">
        <f t="shared" si="105"/>
        <v>-</v>
      </c>
      <c r="GF42" s="65" t="str">
        <f t="shared" si="106"/>
        <v>-</v>
      </c>
      <c r="GG42" s="65" t="str">
        <f t="shared" si="107"/>
        <v>-</v>
      </c>
      <c r="GH42" s="65" t="str">
        <f t="shared" si="108"/>
        <v>-</v>
      </c>
      <c r="GI42" s="65">
        <f t="shared" si="109"/>
        <v>4.0000000000000002E-4</v>
      </c>
      <c r="GJ42" s="65" t="str">
        <f t="shared" si="110"/>
        <v>-</v>
      </c>
      <c r="GK42" s="65" t="str">
        <f t="shared" si="111"/>
        <v>-</v>
      </c>
      <c r="GL42" s="65" t="str">
        <f t="shared" si="112"/>
        <v>-</v>
      </c>
      <c r="GM42" s="65" t="str">
        <f t="shared" si="113"/>
        <v>-</v>
      </c>
      <c r="GN42" s="65" t="str">
        <f t="shared" si="174"/>
        <v>-</v>
      </c>
      <c r="GO42" s="65" t="str">
        <f t="shared" si="175"/>
        <v>-</v>
      </c>
      <c r="GP42" s="65" t="str">
        <f t="shared" si="176"/>
        <v>-</v>
      </c>
      <c r="GQ42" s="65" t="str">
        <f t="shared" si="177"/>
        <v>-</v>
      </c>
      <c r="GR42" s="65"/>
      <c r="GS42" s="65"/>
      <c r="GT42" s="65"/>
      <c r="GU42" s="96" t="s">
        <v>2</v>
      </c>
      <c r="GV42" s="70"/>
      <c r="GW42" s="7">
        <f>IF(ISNUMBER(INDEX($CU$15:$EC$314,$B42,HG$5)),MAX(GW$14:GW41)+1,0)</f>
        <v>0</v>
      </c>
      <c r="GX42" s="7">
        <f t="shared" si="114"/>
        <v>28</v>
      </c>
      <c r="GY42" s="7">
        <f t="shared" si="115"/>
        <v>222</v>
      </c>
      <c r="GZ42" s="289">
        <f t="shared" si="116"/>
        <v>0</v>
      </c>
      <c r="HA42" s="289">
        <f t="shared" si="117"/>
        <v>28</v>
      </c>
      <c r="HB42" s="289" t="str">
        <f t="shared" si="118"/>
        <v>---------------</v>
      </c>
      <c r="HC42" s="84" t="str">
        <f t="shared" si="119"/>
        <v>|tdis</v>
      </c>
      <c r="HD42" s="335" t="str">
        <f t="shared" si="120"/>
        <v>---------------</v>
      </c>
      <c r="HE42" s="313" t="str">
        <f t="shared" si="121"/>
        <v>T_DIS</v>
      </c>
      <c r="HF42" s="28" t="str">
        <f t="shared" si="122"/>
        <v/>
      </c>
      <c r="HG42" s="277" t="str">
        <f t="shared" si="178"/>
        <v/>
      </c>
      <c r="HH42" s="363" t="str">
        <f t="shared" si="123"/>
        <v/>
      </c>
      <c r="HI42" s="80"/>
      <c r="HJ42" s="277" t="str">
        <f t="shared" si="179"/>
        <v/>
      </c>
      <c r="HK42" s="363" t="str">
        <f t="shared" si="124"/>
        <v/>
      </c>
      <c r="HL42" s="80"/>
      <c r="HM42" s="277" t="str">
        <f t="shared" si="180"/>
        <v>sfr_spd</v>
      </c>
      <c r="HN42" s="363" t="str">
        <f t="shared" si="125"/>
        <v>inflow</v>
      </c>
      <c r="HO42" s="80"/>
      <c r="HP42" s="277" t="str">
        <f t="shared" si="181"/>
        <v/>
      </c>
      <c r="HQ42" s="359" t="str">
        <f t="shared" si="126"/>
        <v/>
      </c>
      <c r="HR42" s="80"/>
      <c r="HS42" s="277" t="str">
        <f t="shared" si="182"/>
        <v/>
      </c>
      <c r="HT42" s="284" t="str">
        <f t="shared" si="127"/>
        <v/>
      </c>
      <c r="HU42" s="28"/>
      <c r="HV42" s="336" t="str">
        <f t="shared" si="128"/>
        <v/>
      </c>
      <c r="HW42" s="338" t="str">
        <f t="shared" si="129"/>
        <v/>
      </c>
      <c r="HX42" s="337" t="str">
        <f t="shared" si="130"/>
        <v/>
      </c>
      <c r="HY42" s="277" t="str">
        <f t="shared" si="183"/>
        <v/>
      </c>
      <c r="HZ42" s="277" t="str">
        <f t="shared" si="195"/>
        <v/>
      </c>
      <c r="IA42" s="277" t="str">
        <f>IF(OR(HN43="-",HN43=""),"",INDEX($HC$15:$HC$313,MATCH(HM43,$HE$15:$HE$313,0),1))</f>
        <v/>
      </c>
      <c r="IB42" s="277" t="str">
        <f t="shared" si="200"/>
        <v/>
      </c>
      <c r="IC42" s="277" t="str">
        <f t="shared" si="196"/>
        <v/>
      </c>
      <c r="ID42" s="70"/>
      <c r="IE42" s="367"/>
      <c r="IF42" s="367"/>
      <c r="IG42" s="60" t="s">
        <v>920</v>
      </c>
      <c r="IH42" s="367"/>
      <c r="II42" s="367"/>
      <c r="IJ42" s="367"/>
      <c r="IK42" s="367"/>
      <c r="IL42" s="367"/>
      <c r="IM42" s="367"/>
      <c r="IN42" s="367"/>
      <c r="IO42" s="292"/>
      <c r="IP42" s="292"/>
      <c r="IQ42" s="74"/>
      <c r="IR42" s="291">
        <f>IF(IE42&lt;&gt;"",MAX(IR$14:IR41)+1,0)</f>
        <v>0</v>
      </c>
      <c r="IS42" s="291">
        <f>IF(IF42&lt;&gt;"",MAX(IS$14:IS41)+1,0)</f>
        <v>0</v>
      </c>
      <c r="IT42" s="291">
        <f>IF(IG42&lt;&gt;"",MAX(IT$14:IT41)+1,0)</f>
        <v>28</v>
      </c>
      <c r="IU42" s="291">
        <f>IF(IH42&lt;&gt;"",MAX(IU$14:IU41)+1,0)</f>
        <v>0</v>
      </c>
      <c r="IV42" s="291">
        <f>IF(II42&lt;&gt;"",MAX(IV$14:IV41)+1,0)</f>
        <v>0</v>
      </c>
      <c r="IW42" s="291">
        <f>IF(IJ42&lt;&gt;"",MAX(IW$14:IW41)+1,0)</f>
        <v>0</v>
      </c>
      <c r="IX42" s="291">
        <f>IF(IK42&lt;&gt;"",MAX(IX$14:IX41)+1,0)</f>
        <v>0</v>
      </c>
      <c r="IY42" s="291">
        <f>IF(IL42&lt;&gt;"",MAX(IY$14:IY41)+1,0)</f>
        <v>0</v>
      </c>
      <c r="IZ42" s="291">
        <f>IF(IM42&lt;&gt;"",MAX(IZ$14:IZ41)+1,0)</f>
        <v>0</v>
      </c>
      <c r="JA42" s="291">
        <f>IF(IN42&lt;&gt;"",MAX(JA$14:JA41)+1,0)</f>
        <v>0</v>
      </c>
      <c r="JB42" s="291">
        <f>IF(IO42&lt;&gt;"",MAX(JB$14:JB41)+1,0)</f>
        <v>0</v>
      </c>
      <c r="JC42" s="291">
        <f>IF(IP42&lt;&gt;"",MAX(JC$14:JC41)+1,0)</f>
        <v>0</v>
      </c>
      <c r="JD42" s="74">
        <f t="shared" si="186"/>
        <v>1</v>
      </c>
      <c r="JE42" s="74">
        <f t="shared" si="187"/>
        <v>0</v>
      </c>
      <c r="JF42" s="74">
        <f t="shared" si="188"/>
        <v>28</v>
      </c>
      <c r="JG42" s="74">
        <f t="shared" si="189"/>
        <v>0</v>
      </c>
      <c r="JH42" s="390">
        <f t="shared" si="190"/>
        <v>33</v>
      </c>
      <c r="JI42" s="389">
        <f>IF(ISNUMBER(MATCH(HE42,$JG$15:$JG$313,0)),0,MAX(JI$14:JI41)+1)</f>
        <v>0</v>
      </c>
      <c r="JJ42" s="389" t="str">
        <f t="shared" si="191"/>
        <v/>
      </c>
      <c r="JK42" s="378">
        <f t="shared" si="132"/>
        <v>28</v>
      </c>
      <c r="JL42" s="78"/>
      <c r="JM42" s="281" t="str">
        <f t="shared" si="133"/>
        <v>see</v>
      </c>
      <c r="JN42" s="393" t="s">
        <v>699</v>
      </c>
      <c r="JO42" s="70"/>
      <c r="JP42" s="228"/>
      <c r="JQ42" s="228"/>
      <c r="JR42" s="228"/>
      <c r="JS42" s="19"/>
      <c r="JT42" s="19"/>
      <c r="JU42" s="19"/>
      <c r="JV42" s="19"/>
      <c r="JW42" s="19"/>
      <c r="JX42" s="19"/>
      <c r="JY42" s="19"/>
      <c r="JZ42" s="19"/>
      <c r="KA42" s="19"/>
      <c r="KB42" s="19"/>
      <c r="KC42" s="19"/>
      <c r="KD42" s="19"/>
      <c r="KE42" s="97"/>
      <c r="KF42" s="188">
        <v>1.0087456626392823</v>
      </c>
      <c r="KG42" s="127">
        <v>840.8</v>
      </c>
      <c r="KH42" s="128">
        <v>835.99794790039834</v>
      </c>
      <c r="KI42" s="118">
        <v>2.9999902248382999</v>
      </c>
      <c r="KJ42" s="131">
        <v>840.1558</v>
      </c>
      <c r="KK42" s="147">
        <v>37</v>
      </c>
      <c r="KL42" s="178">
        <v>1.00875</v>
      </c>
      <c r="KM42" s="139">
        <v>834.8</v>
      </c>
      <c r="KN42" s="184"/>
      <c r="KO42" s="143"/>
      <c r="KP42" s="123"/>
      <c r="KQ42" s="123"/>
      <c r="KR42" s="151"/>
      <c r="KS42" s="126">
        <f t="shared" si="194"/>
        <v>1.00875</v>
      </c>
      <c r="KT42" s="125">
        <f t="shared" ref="KT42:KT57" si="201">KS42</f>
        <v>1.00875</v>
      </c>
      <c r="KU42" s="126">
        <v>1.0087456626392823</v>
      </c>
      <c r="KV42" s="159">
        <f t="shared" si="197"/>
        <v>1.00875</v>
      </c>
      <c r="KW42" s="159">
        <f t="shared" si="198"/>
        <v>24.21</v>
      </c>
      <c r="KX42" s="159">
        <f t="shared" si="199"/>
        <v>1452.6000000000001</v>
      </c>
      <c r="KY42" s="159">
        <f t="shared" si="11"/>
        <v>1452.6000000000001</v>
      </c>
      <c r="KZ42" s="97"/>
      <c r="LA42" s="70"/>
      <c r="LB42" s="291" t="str">
        <f t="shared" si="134"/>
        <v/>
      </c>
      <c r="LC42" s="291" t="str">
        <f t="shared" si="135"/>
        <v/>
      </c>
      <c r="LD42" s="291" t="str">
        <f t="shared" si="136"/>
        <v/>
      </c>
      <c r="LE42" s="291" t="str">
        <f t="shared" si="137"/>
        <v/>
      </c>
      <c r="LF42" s="291" t="str">
        <f t="shared" si="138"/>
        <v/>
      </c>
      <c r="LG42" s="291" t="str">
        <f t="shared" si="139"/>
        <v/>
      </c>
      <c r="LH42" s="291" t="str">
        <f t="shared" si="140"/>
        <v/>
      </c>
      <c r="LI42" s="291" t="str">
        <f t="shared" si="141"/>
        <v/>
      </c>
      <c r="LJ42" s="291" t="str">
        <f t="shared" si="142"/>
        <v/>
      </c>
      <c r="LK42" s="291" t="str">
        <f t="shared" si="143"/>
        <v/>
      </c>
      <c r="LL42" s="291" t="str">
        <f t="shared" si="144"/>
        <v/>
      </c>
      <c r="LM42" s="291" t="str">
        <f t="shared" si="145"/>
        <v/>
      </c>
      <c r="LN42" s="291" t="str">
        <f t="shared" si="146"/>
        <v/>
      </c>
      <c r="LO42" s="291" t="str">
        <f t="shared" si="147"/>
        <v/>
      </c>
      <c r="LP42" s="291" t="str">
        <f t="shared" si="148"/>
        <v/>
      </c>
      <c r="LQ42" s="291" t="str">
        <f t="shared" si="149"/>
        <v/>
      </c>
      <c r="LR42" s="291" t="str">
        <f t="shared" si="150"/>
        <v/>
      </c>
      <c r="LS42" s="291" t="str">
        <f t="shared" si="151"/>
        <v/>
      </c>
      <c r="LT42" s="291" t="str">
        <f t="shared" si="152"/>
        <v/>
      </c>
      <c r="LU42" s="291" t="str">
        <f t="shared" si="153"/>
        <v/>
      </c>
      <c r="LV42" s="291" t="str">
        <f t="shared" si="154"/>
        <v/>
      </c>
      <c r="LW42" s="291" t="str">
        <f t="shared" si="155"/>
        <v/>
      </c>
      <c r="LX42" s="291" t="str">
        <f t="shared" si="156"/>
        <v/>
      </c>
      <c r="LY42" s="291" t="str">
        <f t="shared" si="157"/>
        <v/>
      </c>
      <c r="LZ42" s="291" t="str">
        <f t="shared" si="158"/>
        <v/>
      </c>
      <c r="MA42" s="291" t="str">
        <f t="shared" si="159"/>
        <v/>
      </c>
      <c r="MB42" s="291" t="str">
        <f t="shared" si="160"/>
        <v/>
      </c>
      <c r="MC42" s="291" t="str">
        <f t="shared" si="161"/>
        <v/>
      </c>
      <c r="MD42" s="291" t="str">
        <f t="shared" si="162"/>
        <v/>
      </c>
      <c r="ME42" s="291" t="str">
        <f t="shared" si="163"/>
        <v/>
      </c>
      <c r="MF42" s="291" t="str">
        <f t="shared" si="164"/>
        <v/>
      </c>
      <c r="MG42" s="74">
        <f t="shared" si="165"/>
        <v>0</v>
      </c>
      <c r="MH42" s="70"/>
      <c r="MI42" s="70"/>
      <c r="MJ42" s="70"/>
      <c r="MK42" s="70"/>
      <c r="ML42" s="70"/>
      <c r="MM42" s="70"/>
      <c r="MN42" s="70"/>
      <c r="MO42" s="70"/>
      <c r="MP42" s="70"/>
      <c r="MQ42" s="70"/>
      <c r="MR42" s="70"/>
      <c r="MS42" s="70"/>
      <c r="MT42" s="70"/>
      <c r="MU42" s="70"/>
    </row>
    <row r="43" spans="1:359" s="3" customFormat="1" ht="6" customHeight="1" x14ac:dyDescent="0.15">
      <c r="A43" s="79"/>
      <c r="B43" s="303">
        <f t="shared" si="192"/>
        <v>29</v>
      </c>
      <c r="C43" s="84" t="s">
        <v>896</v>
      </c>
      <c r="D43" s="302" t="s">
        <v>904</v>
      </c>
      <c r="E43" s="70"/>
      <c r="F43" s="258"/>
      <c r="G43" s="259" t="s">
        <v>31</v>
      </c>
      <c r="H43" s="260" t="s">
        <v>11</v>
      </c>
      <c r="I43" s="258"/>
      <c r="J43" s="259" t="s">
        <v>102</v>
      </c>
      <c r="K43" s="260" t="s">
        <v>105</v>
      </c>
      <c r="L43" s="258"/>
      <c r="M43" s="259" t="s">
        <v>30</v>
      </c>
      <c r="N43" s="260">
        <v>0.3</v>
      </c>
      <c r="O43" s="258"/>
      <c r="P43" s="259" t="s">
        <v>31</v>
      </c>
      <c r="Q43" s="260">
        <v>1</v>
      </c>
      <c r="R43" s="258"/>
      <c r="S43" s="259"/>
      <c r="T43" s="260"/>
      <c r="U43" s="258"/>
      <c r="V43" s="259"/>
      <c r="W43" s="260"/>
      <c r="X43" s="258"/>
      <c r="Y43" s="259" t="s">
        <v>2</v>
      </c>
      <c r="Z43" s="259" t="s">
        <v>2</v>
      </c>
      <c r="AA43" s="258"/>
      <c r="AB43" s="259" t="s">
        <v>40</v>
      </c>
      <c r="AC43" s="260">
        <f>$AC$8</f>
        <v>1</v>
      </c>
      <c r="AD43" s="258"/>
      <c r="AE43" s="259" t="s">
        <v>92</v>
      </c>
      <c r="AF43" s="260">
        <f>AF12</f>
        <v>0.5</v>
      </c>
      <c r="AG43" s="258"/>
      <c r="AH43" s="259" t="s">
        <v>86</v>
      </c>
      <c r="AI43" s="260" t="s">
        <v>298</v>
      </c>
      <c r="AJ43" s="258"/>
      <c r="AK43" s="259" t="s">
        <v>57</v>
      </c>
      <c r="AL43" s="260" t="s">
        <v>9</v>
      </c>
      <c r="AM43" s="258"/>
      <c r="AN43" s="259" t="s">
        <v>12</v>
      </c>
      <c r="AO43" s="260">
        <v>9.9999999999999995E-7</v>
      </c>
      <c r="AP43" s="281"/>
      <c r="AQ43" s="353"/>
      <c r="AR43" s="348"/>
      <c r="AS43" s="281"/>
      <c r="AT43" s="353" t="s">
        <v>53</v>
      </c>
      <c r="AU43" s="348">
        <v>0</v>
      </c>
      <c r="AV43" s="258"/>
      <c r="AW43" s="259"/>
      <c r="AX43" s="260"/>
      <c r="AY43" s="258"/>
      <c r="AZ43" s="259" t="s">
        <v>405</v>
      </c>
      <c r="BA43" s="260" t="s">
        <v>798</v>
      </c>
      <c r="BB43" s="258"/>
      <c r="BC43" s="259" t="s">
        <v>740</v>
      </c>
      <c r="BD43" s="260" t="s">
        <v>810</v>
      </c>
      <c r="BE43" s="258"/>
      <c r="BF43" s="259" t="s">
        <v>12</v>
      </c>
      <c r="BG43" s="260">
        <v>1.0000000000000001E-9</v>
      </c>
      <c r="BH43" s="258"/>
      <c r="BI43" s="259" t="s">
        <v>852</v>
      </c>
      <c r="BJ43" s="260" t="s">
        <v>851</v>
      </c>
      <c r="BK43" s="258"/>
      <c r="BL43" s="259"/>
      <c r="BM43" s="260"/>
      <c r="BN43" s="258"/>
      <c r="BO43" s="259"/>
      <c r="BP43" s="260"/>
      <c r="BQ43" s="258"/>
      <c r="BR43" s="259" t="s">
        <v>717</v>
      </c>
      <c r="BS43" s="260" t="s">
        <v>835</v>
      </c>
      <c r="BT43" s="258"/>
      <c r="BU43" s="259" t="s">
        <v>717</v>
      </c>
      <c r="BV43" s="260" t="s">
        <v>835</v>
      </c>
      <c r="BW43" s="258"/>
      <c r="BX43" s="259" t="s">
        <v>483</v>
      </c>
      <c r="BY43" s="260">
        <v>2</v>
      </c>
      <c r="BZ43" s="258"/>
      <c r="CA43" s="259"/>
      <c r="CB43" s="260"/>
      <c r="CC43" s="258"/>
      <c r="CD43" s="259"/>
      <c r="CE43" s="260"/>
      <c r="CF43" s="410"/>
      <c r="CG43" s="411"/>
      <c r="CH43" s="412"/>
      <c r="CI43" s="410"/>
      <c r="CJ43" s="411" t="s">
        <v>362</v>
      </c>
      <c r="CK43" s="412">
        <v>0</v>
      </c>
      <c r="CL43" s="258"/>
      <c r="CM43" s="259" t="s">
        <v>556</v>
      </c>
      <c r="CN43" s="260">
        <v>0</v>
      </c>
      <c r="CO43" s="258"/>
      <c r="CP43" s="259" t="s">
        <v>362</v>
      </c>
      <c r="CQ43" s="260">
        <v>0</v>
      </c>
      <c r="CR43" s="373" t="s">
        <v>2</v>
      </c>
      <c r="CS43" s="228"/>
      <c r="CT43" s="229">
        <f>IF(ISNUMBER(HA43),IF(ISNUMBER(MATCH(HE43,$CS$15:$CS$313,0)),0,MAX(CT$14:CT42)+1),"")</f>
        <v>23</v>
      </c>
      <c r="CU43" s="7" t="str">
        <f t="shared" si="36"/>
        <v/>
      </c>
      <c r="CV43" s="7" t="str">
        <f t="shared" si="37"/>
        <v/>
      </c>
      <c r="CW43" s="7" t="str">
        <f t="shared" si="38"/>
        <v/>
      </c>
      <c r="CX43" s="7" t="str">
        <f t="shared" si="39"/>
        <v/>
      </c>
      <c r="CY43" s="7" t="str">
        <f t="shared" si="40"/>
        <v/>
      </c>
      <c r="CZ43" s="7" t="str">
        <f t="shared" si="41"/>
        <v/>
      </c>
      <c r="DA43" s="7" t="str">
        <f t="shared" si="42"/>
        <v/>
      </c>
      <c r="DB43" s="7" t="str">
        <f t="shared" si="43"/>
        <v/>
      </c>
      <c r="DC43" s="7" t="str">
        <f t="shared" si="44"/>
        <v/>
      </c>
      <c r="DD43" s="7" t="str">
        <f t="shared" si="45"/>
        <v/>
      </c>
      <c r="DE43" s="7" t="str">
        <f t="shared" si="46"/>
        <v/>
      </c>
      <c r="DF43" s="7" t="str">
        <f t="shared" si="47"/>
        <v/>
      </c>
      <c r="DG43" s="7" t="str">
        <f t="shared" si="48"/>
        <v/>
      </c>
      <c r="DH43" s="7" t="str">
        <f t="shared" si="49"/>
        <v/>
      </c>
      <c r="DI43" s="7" t="str">
        <f t="shared" si="50"/>
        <v/>
      </c>
      <c r="DJ43" s="7" t="str">
        <f t="shared" si="51"/>
        <v/>
      </c>
      <c r="DK43" s="7" t="str">
        <f t="shared" si="52"/>
        <v/>
      </c>
      <c r="DL43" s="7" t="str">
        <f t="shared" si="53"/>
        <v/>
      </c>
      <c r="DM43" s="7" t="str">
        <f t="shared" si="54"/>
        <v/>
      </c>
      <c r="DN43" s="7" t="str">
        <f t="shared" si="55"/>
        <v/>
      </c>
      <c r="DO43" s="7" t="str">
        <f t="shared" si="56"/>
        <v/>
      </c>
      <c r="DP43" s="7" t="str">
        <f t="shared" si="57"/>
        <v/>
      </c>
      <c r="DQ43" s="7" t="str">
        <f t="shared" si="58"/>
        <v/>
      </c>
      <c r="DR43" s="7" t="str">
        <f t="shared" si="59"/>
        <v/>
      </c>
      <c r="DS43" s="7" t="str">
        <f t="shared" si="60"/>
        <v/>
      </c>
      <c r="DT43" s="7" t="str">
        <f t="shared" si="61"/>
        <v/>
      </c>
      <c r="DU43" s="7" t="str">
        <f t="shared" si="166"/>
        <v/>
      </c>
      <c r="DV43" s="7" t="str">
        <f t="shared" si="167"/>
        <v/>
      </c>
      <c r="DW43" s="7" t="str">
        <f t="shared" si="168"/>
        <v/>
      </c>
      <c r="DX43" s="7" t="str">
        <f t="shared" si="169"/>
        <v/>
      </c>
      <c r="DY43" s="7"/>
      <c r="DZ43" s="7"/>
      <c r="EA43" s="7"/>
      <c r="EB43" s="7"/>
      <c r="EC43" s="64" t="s">
        <v>2</v>
      </c>
      <c r="ED43" s="306" t="str">
        <f t="shared" si="62"/>
        <v>-</v>
      </c>
      <c r="EE43" s="306" t="str">
        <f t="shared" si="63"/>
        <v>-</v>
      </c>
      <c r="EF43" s="306" t="str">
        <f t="shared" si="64"/>
        <v>-</v>
      </c>
      <c r="EG43" s="306" t="str">
        <f t="shared" si="65"/>
        <v>-</v>
      </c>
      <c r="EH43" s="306" t="str">
        <f t="shared" si="66"/>
        <v>-</v>
      </c>
      <c r="EI43" s="306" t="str">
        <f t="shared" si="67"/>
        <v>-</v>
      </c>
      <c r="EJ43" s="306" t="str">
        <f t="shared" si="68"/>
        <v>-</v>
      </c>
      <c r="EK43" s="306" t="str">
        <f t="shared" si="69"/>
        <v>-</v>
      </c>
      <c r="EL43" s="306" t="str">
        <f t="shared" si="70"/>
        <v>-</v>
      </c>
      <c r="EM43" s="306" t="str">
        <f t="shared" si="71"/>
        <v>-</v>
      </c>
      <c r="EN43" s="306" t="str">
        <f t="shared" si="72"/>
        <v>-</v>
      </c>
      <c r="EO43" s="306" t="str">
        <f t="shared" si="73"/>
        <v>-</v>
      </c>
      <c r="EP43" s="306" t="str">
        <f t="shared" si="74"/>
        <v>-</v>
      </c>
      <c r="EQ43" s="306" t="str">
        <f t="shared" si="75"/>
        <v>-</v>
      </c>
      <c r="ER43" s="306" t="str">
        <f t="shared" si="76"/>
        <v>-</v>
      </c>
      <c r="ES43" s="306" t="str">
        <f t="shared" si="77"/>
        <v>-</v>
      </c>
      <c r="ET43" s="306" t="str">
        <f t="shared" si="78"/>
        <v>-</v>
      </c>
      <c r="EU43" s="306" t="str">
        <f t="shared" si="79"/>
        <v>-</v>
      </c>
      <c r="EV43" s="306" t="str">
        <f t="shared" si="80"/>
        <v>-</v>
      </c>
      <c r="EW43" s="306" t="str">
        <f t="shared" si="81"/>
        <v>-</v>
      </c>
      <c r="EX43" s="306" t="str">
        <f t="shared" si="82"/>
        <v>-</v>
      </c>
      <c r="EY43" s="306" t="str">
        <f t="shared" si="83"/>
        <v>-</v>
      </c>
      <c r="EZ43" s="306" t="str">
        <f t="shared" si="84"/>
        <v>-</v>
      </c>
      <c r="FA43" s="306" t="str">
        <f t="shared" si="85"/>
        <v>-</v>
      </c>
      <c r="FB43" s="306" t="str">
        <f t="shared" si="86"/>
        <v>-</v>
      </c>
      <c r="FC43" s="306" t="str">
        <f t="shared" si="87"/>
        <v>-</v>
      </c>
      <c r="FD43" s="306" t="str">
        <f t="shared" si="170"/>
        <v>-</v>
      </c>
      <c r="FE43" s="306" t="str">
        <f t="shared" si="171"/>
        <v>-</v>
      </c>
      <c r="FF43" s="306" t="str">
        <f t="shared" si="172"/>
        <v>-</v>
      </c>
      <c r="FG43" s="306" t="str">
        <f t="shared" si="173"/>
        <v>-</v>
      </c>
      <c r="FH43" s="306"/>
      <c r="FI43" s="306"/>
      <c r="FJ43" s="306"/>
      <c r="FK43" s="306"/>
      <c r="FL43" s="306"/>
      <c r="FM43" s="422" t="s">
        <v>2</v>
      </c>
      <c r="FN43" s="65" t="str">
        <f t="shared" si="88"/>
        <v>-</v>
      </c>
      <c r="FO43" s="65" t="str">
        <f t="shared" si="89"/>
        <v>-</v>
      </c>
      <c r="FP43" s="65" t="str">
        <f t="shared" si="90"/>
        <v>-</v>
      </c>
      <c r="FQ43" s="65" t="str">
        <f t="shared" si="91"/>
        <v>-</v>
      </c>
      <c r="FR43" s="65" t="str">
        <f t="shared" si="92"/>
        <v>-</v>
      </c>
      <c r="FS43" s="65" t="str">
        <f t="shared" si="93"/>
        <v>-</v>
      </c>
      <c r="FT43" s="65" t="str">
        <f t="shared" si="94"/>
        <v>-</v>
      </c>
      <c r="FU43" s="65" t="str">
        <f t="shared" si="95"/>
        <v>-</v>
      </c>
      <c r="FV43" s="65" t="str">
        <f t="shared" si="96"/>
        <v>-</v>
      </c>
      <c r="FW43" s="65" t="str">
        <f t="shared" si="97"/>
        <v>-</v>
      </c>
      <c r="FX43" s="65" t="str">
        <f t="shared" si="98"/>
        <v>-</v>
      </c>
      <c r="FY43" s="65" t="str">
        <f t="shared" si="99"/>
        <v>-</v>
      </c>
      <c r="FZ43" s="65" t="str">
        <f t="shared" si="100"/>
        <v>-</v>
      </c>
      <c r="GA43" s="65" t="str">
        <f t="shared" si="101"/>
        <v>-</v>
      </c>
      <c r="GB43" s="65" t="str">
        <f t="shared" si="102"/>
        <v>-</v>
      </c>
      <c r="GC43" s="65" t="str">
        <f t="shared" si="103"/>
        <v>-</v>
      </c>
      <c r="GD43" s="65" t="str">
        <f t="shared" si="104"/>
        <v>-</v>
      </c>
      <c r="GE43" s="65" t="str">
        <f t="shared" si="105"/>
        <v>-</v>
      </c>
      <c r="GF43" s="65" t="str">
        <f t="shared" si="106"/>
        <v>-</v>
      </c>
      <c r="GG43" s="65" t="str">
        <f t="shared" si="107"/>
        <v>-</v>
      </c>
      <c r="GH43" s="65" t="str">
        <f t="shared" si="108"/>
        <v>-</v>
      </c>
      <c r="GI43" s="65" t="str">
        <f t="shared" si="109"/>
        <v>-</v>
      </c>
      <c r="GJ43" s="65" t="str">
        <f t="shared" si="110"/>
        <v>-</v>
      </c>
      <c r="GK43" s="65" t="str">
        <f t="shared" si="111"/>
        <v>-</v>
      </c>
      <c r="GL43" s="65" t="str">
        <f t="shared" si="112"/>
        <v>-</v>
      </c>
      <c r="GM43" s="65" t="str">
        <f t="shared" si="113"/>
        <v>-</v>
      </c>
      <c r="GN43" s="65" t="str">
        <f t="shared" si="174"/>
        <v>-</v>
      </c>
      <c r="GO43" s="65" t="str">
        <f t="shared" si="175"/>
        <v>-</v>
      </c>
      <c r="GP43" s="65" t="str">
        <f t="shared" si="176"/>
        <v>-</v>
      </c>
      <c r="GQ43" s="65" t="str">
        <f t="shared" si="177"/>
        <v>-</v>
      </c>
      <c r="GR43" s="65"/>
      <c r="GS43" s="65"/>
      <c r="GT43" s="65"/>
      <c r="GU43" s="96" t="s">
        <v>2</v>
      </c>
      <c r="GV43" s="70"/>
      <c r="GW43" s="7">
        <f>IF(ISNUMBER(INDEX($CU$15:$EC$314,$B43,HG$5)),MAX(GW$14:GW42)+1,0)</f>
        <v>0</v>
      </c>
      <c r="GX43" s="7">
        <f t="shared" si="114"/>
        <v>29</v>
      </c>
      <c r="GY43" s="7">
        <f t="shared" si="115"/>
        <v>226</v>
      </c>
      <c r="GZ43" s="289">
        <f t="shared" si="116"/>
        <v>0</v>
      </c>
      <c r="HA43" s="289">
        <f t="shared" si="117"/>
        <v>29</v>
      </c>
      <c r="HB43" s="289" t="str">
        <f t="shared" si="118"/>
        <v>---------------</v>
      </c>
      <c r="HC43" s="84" t="str">
        <f t="shared" si="119"/>
        <v>|dis</v>
      </c>
      <c r="HD43" s="335" t="str">
        <f t="shared" si="120"/>
        <v>---------------</v>
      </c>
      <c r="HE43" s="313" t="str">
        <f t="shared" si="121"/>
        <v>DIS</v>
      </c>
      <c r="HF43" s="28" t="str">
        <f t="shared" si="122"/>
        <v/>
      </c>
      <c r="HG43" s="277" t="str">
        <f t="shared" si="178"/>
        <v/>
      </c>
      <c r="HH43" s="363" t="str">
        <f t="shared" si="123"/>
        <v/>
      </c>
      <c r="HI43" s="80"/>
      <c r="HJ43" s="277" t="str">
        <f t="shared" si="179"/>
        <v/>
      </c>
      <c r="HK43" s="363" t="str">
        <f t="shared" si="124"/>
        <v/>
      </c>
      <c r="HL43" s="80"/>
      <c r="HM43" s="277" t="str">
        <f t="shared" si="180"/>
        <v/>
      </c>
      <c r="HN43" s="363" t="str">
        <f t="shared" si="125"/>
        <v/>
      </c>
      <c r="HO43" s="80"/>
      <c r="HP43" s="277" t="str">
        <f t="shared" si="181"/>
        <v/>
      </c>
      <c r="HQ43" s="359" t="str">
        <f t="shared" si="126"/>
        <v/>
      </c>
      <c r="HR43" s="80"/>
      <c r="HS43" s="277" t="str">
        <f t="shared" si="182"/>
        <v/>
      </c>
      <c r="HT43" s="284" t="str">
        <f t="shared" si="127"/>
        <v/>
      </c>
      <c r="HU43" s="28"/>
      <c r="HV43" s="336" t="str">
        <f t="shared" si="128"/>
        <v/>
      </c>
      <c r="HW43" s="338" t="str">
        <f t="shared" si="129"/>
        <v/>
      </c>
      <c r="HX43" s="337" t="str">
        <f t="shared" si="130"/>
        <v/>
      </c>
      <c r="HY43" s="277" t="str">
        <f t="shared" si="183"/>
        <v/>
      </c>
      <c r="HZ43" s="277" t="str">
        <f t="shared" si="195"/>
        <v/>
      </c>
      <c r="IA43" s="277" t="e">
        <f>IF(OR(#REF!="-",#REF!=""),"",INDEX($HC$15:$HC$313,MATCH(#REF!,$HE$15:$HE$313,0),1))</f>
        <v>#REF!</v>
      </c>
      <c r="IB43" s="277" t="str">
        <f t="shared" si="200"/>
        <v/>
      </c>
      <c r="IC43" s="277" t="str">
        <f t="shared" si="196"/>
        <v/>
      </c>
      <c r="ID43" s="70"/>
      <c r="IE43" s="367" t="s">
        <v>32</v>
      </c>
      <c r="IF43" s="367" t="s">
        <v>369</v>
      </c>
      <c r="IG43" s="367" t="s">
        <v>92</v>
      </c>
      <c r="IH43" s="367" t="s">
        <v>206</v>
      </c>
      <c r="II43" s="367" t="s">
        <v>108</v>
      </c>
      <c r="IJ43" s="367" t="s">
        <v>595</v>
      </c>
      <c r="IK43" s="367" t="s">
        <v>136</v>
      </c>
      <c r="IL43" s="367"/>
      <c r="IM43" s="367"/>
      <c r="IN43" s="367"/>
      <c r="IO43" s="292"/>
      <c r="IP43" s="292"/>
      <c r="IQ43" s="74"/>
      <c r="IR43" s="291">
        <f>IF(IE43&lt;&gt;"",MAX(IR$14:IR42)+1,0)</f>
        <v>22</v>
      </c>
      <c r="IS43" s="291">
        <f>IF(IF43&lt;&gt;"",MAX(IS$14:IS42)+1,0)</f>
        <v>22</v>
      </c>
      <c r="IT43" s="291">
        <f>IF(IG43&lt;&gt;"",MAX(IT$14:IT42)+1,0)</f>
        <v>29</v>
      </c>
      <c r="IU43" s="291">
        <f>IF(IH43&lt;&gt;"",MAX(IU$14:IU42)+1,0)</f>
        <v>21</v>
      </c>
      <c r="IV43" s="291">
        <f>IF(II43&lt;&gt;"",MAX(IV$14:IV42)+1,0)</f>
        <v>21</v>
      </c>
      <c r="IW43" s="291">
        <f>IF(IJ43&lt;&gt;"",MAX(IW$14:IW42)+1,0)</f>
        <v>1</v>
      </c>
      <c r="IX43" s="291">
        <f>IF(IK43&lt;&gt;"",MAX(IX$14:IX42)+1,0)</f>
        <v>1</v>
      </c>
      <c r="IY43" s="291">
        <f>IF(IL43&lt;&gt;"",MAX(IY$14:IY42)+1,0)</f>
        <v>0</v>
      </c>
      <c r="IZ43" s="291">
        <f>IF(IM43&lt;&gt;"",MAX(IZ$14:IZ42)+1,0)</f>
        <v>0</v>
      </c>
      <c r="JA43" s="291">
        <f>IF(IN43&lt;&gt;"",MAX(JA$14:JA42)+1,0)</f>
        <v>0</v>
      </c>
      <c r="JB43" s="291">
        <f>IF(IO43&lt;&gt;"",MAX(JB$14:JB42)+1,0)</f>
        <v>0</v>
      </c>
      <c r="JC43" s="291">
        <f>IF(IP43&lt;&gt;"",MAX(JC$14:JC42)+1,0)</f>
        <v>0</v>
      </c>
      <c r="JD43" s="74">
        <f t="shared" si="186"/>
        <v>1</v>
      </c>
      <c r="JE43" s="74">
        <f t="shared" si="187"/>
        <v>0</v>
      </c>
      <c r="JF43" s="74">
        <f t="shared" si="188"/>
        <v>29</v>
      </c>
      <c r="JG43" s="74" t="str">
        <f t="shared" si="189"/>
        <v>laytyp</v>
      </c>
      <c r="JH43" s="390">
        <f t="shared" si="190"/>
        <v>1</v>
      </c>
      <c r="JI43" s="389">
        <f>IF(ISNUMBER(MATCH(HE43,$JG$15:$JG$313,0)),0,MAX(JI$14:JI42)+1)</f>
        <v>0</v>
      </c>
      <c r="JJ43" s="389" t="str">
        <f t="shared" si="191"/>
        <v/>
      </c>
      <c r="JK43" s="378">
        <f t="shared" si="132"/>
        <v>29</v>
      </c>
      <c r="JL43" s="78"/>
      <c r="JM43" s="281" t="str">
        <f t="shared" si="133"/>
        <v>Jocopo_01</v>
      </c>
      <c r="JN43" s="393"/>
      <c r="JO43" s="70"/>
      <c r="JP43" s="228"/>
      <c r="JQ43" s="228"/>
      <c r="JR43" s="228"/>
      <c r="JS43" s="19"/>
      <c r="JT43" s="19"/>
      <c r="JU43" s="19"/>
      <c r="JV43" s="19"/>
      <c r="JW43" s="19"/>
      <c r="JX43" s="19"/>
      <c r="JY43" s="19"/>
      <c r="JZ43" s="19"/>
      <c r="KA43" s="19"/>
      <c r="KB43" s="19"/>
      <c r="KC43" s="19"/>
      <c r="KD43" s="19"/>
      <c r="KE43" s="97"/>
      <c r="KF43" s="188">
        <v>1.0116283071767824</v>
      </c>
      <c r="KG43" s="127">
        <v>840.8</v>
      </c>
      <c r="KH43" s="128">
        <v>836.15156328501371</v>
      </c>
      <c r="KI43" s="118">
        <v>2.9999902248382999</v>
      </c>
      <c r="KJ43" s="131">
        <v>840.1558</v>
      </c>
      <c r="KK43" s="147">
        <v>38</v>
      </c>
      <c r="KL43" s="178">
        <v>1.01163</v>
      </c>
      <c r="KM43" s="139">
        <v>835</v>
      </c>
      <c r="KN43" s="184"/>
      <c r="KO43" s="143"/>
      <c r="KP43" s="123"/>
      <c r="KQ43" s="123"/>
      <c r="KR43" s="151"/>
      <c r="KS43" s="126">
        <f t="shared" si="194"/>
        <v>1.01163</v>
      </c>
      <c r="KT43" s="125">
        <f t="shared" si="201"/>
        <v>1.01163</v>
      </c>
      <c r="KU43" s="126">
        <v>1.0116283071767824</v>
      </c>
      <c r="KV43" s="159">
        <f t="shared" si="197"/>
        <v>1.01163</v>
      </c>
      <c r="KW43" s="159">
        <f t="shared" si="198"/>
        <v>24.279119999999999</v>
      </c>
      <c r="KX43" s="159">
        <f t="shared" si="199"/>
        <v>1456.7472</v>
      </c>
      <c r="KY43" s="159">
        <f t="shared" si="11"/>
        <v>1456.7472</v>
      </c>
      <c r="KZ43" s="97"/>
      <c r="LA43" s="70"/>
      <c r="LB43" s="291" t="str">
        <f t="shared" si="134"/>
        <v>laytyp</v>
      </c>
      <c r="LC43" s="291" t="str">
        <f t="shared" si="135"/>
        <v/>
      </c>
      <c r="LD43" s="291" t="str">
        <f t="shared" si="136"/>
        <v/>
      </c>
      <c r="LE43" s="291" t="str">
        <f t="shared" si="137"/>
        <v/>
      </c>
      <c r="LF43" s="291" t="str">
        <f t="shared" si="138"/>
        <v>laytyp</v>
      </c>
      <c r="LG43" s="291" t="str">
        <f t="shared" si="139"/>
        <v/>
      </c>
      <c r="LH43" s="291" t="str">
        <f t="shared" si="140"/>
        <v>laytyp</v>
      </c>
      <c r="LI43" s="291" t="str">
        <f t="shared" si="141"/>
        <v/>
      </c>
      <c r="LJ43" s="291" t="str">
        <f t="shared" si="142"/>
        <v>laytyp</v>
      </c>
      <c r="LK43" s="291" t="str">
        <f t="shared" si="143"/>
        <v/>
      </c>
      <c r="LL43" s="291" t="str">
        <f t="shared" si="144"/>
        <v>laytyp</v>
      </c>
      <c r="LM43" s="291" t="str">
        <f t="shared" si="145"/>
        <v/>
      </c>
      <c r="LN43" s="291" t="str">
        <f t="shared" si="146"/>
        <v/>
      </c>
      <c r="LO43" s="291" t="str">
        <f t="shared" si="147"/>
        <v/>
      </c>
      <c r="LP43" s="291" t="str">
        <f t="shared" si="148"/>
        <v/>
      </c>
      <c r="LQ43" s="291" t="str">
        <f t="shared" si="149"/>
        <v/>
      </c>
      <c r="LR43" s="291" t="str">
        <f t="shared" si="150"/>
        <v/>
      </c>
      <c r="LS43" s="291" t="str">
        <f t="shared" si="151"/>
        <v/>
      </c>
      <c r="LT43" s="291" t="str">
        <f t="shared" si="152"/>
        <v/>
      </c>
      <c r="LU43" s="291" t="str">
        <f t="shared" si="153"/>
        <v/>
      </c>
      <c r="LV43" s="291" t="str">
        <f t="shared" si="154"/>
        <v/>
      </c>
      <c r="LW43" s="291" t="str">
        <f t="shared" si="155"/>
        <v/>
      </c>
      <c r="LX43" s="291" t="str">
        <f t="shared" si="156"/>
        <v/>
      </c>
      <c r="LY43" s="291" t="str">
        <f t="shared" si="157"/>
        <v/>
      </c>
      <c r="LZ43" s="291" t="str">
        <f t="shared" si="158"/>
        <v/>
      </c>
      <c r="MA43" s="291" t="str">
        <f t="shared" si="159"/>
        <v/>
      </c>
      <c r="MB43" s="291" t="str">
        <f t="shared" si="160"/>
        <v/>
      </c>
      <c r="MC43" s="291" t="str">
        <f t="shared" si="161"/>
        <v>laytyp</v>
      </c>
      <c r="MD43" s="291" t="str">
        <f t="shared" si="162"/>
        <v>laytyp</v>
      </c>
      <c r="ME43" s="291" t="str">
        <f t="shared" si="163"/>
        <v>laytyp</v>
      </c>
      <c r="MF43" s="291" t="str">
        <f t="shared" si="164"/>
        <v/>
      </c>
      <c r="MG43" s="74">
        <f t="shared" si="165"/>
        <v>6</v>
      </c>
      <c r="MH43" s="70"/>
      <c r="MI43" s="70"/>
      <c r="MJ43" s="70"/>
      <c r="MK43" s="70"/>
      <c r="ML43" s="70"/>
      <c r="MM43" s="70"/>
      <c r="MN43" s="70"/>
      <c r="MO43" s="70"/>
      <c r="MP43" s="70"/>
      <c r="MQ43" s="70"/>
      <c r="MR43" s="70"/>
      <c r="MS43" s="70"/>
      <c r="MT43" s="70"/>
      <c r="MU43" s="70"/>
    </row>
    <row r="44" spans="1:359" s="3" customFormat="1" ht="6" customHeight="1" x14ac:dyDescent="0.15">
      <c r="A44" s="79"/>
      <c r="B44" s="303">
        <f t="shared" si="192"/>
        <v>30</v>
      </c>
      <c r="C44" s="84" t="s">
        <v>897</v>
      </c>
      <c r="D44" s="302" t="s">
        <v>905</v>
      </c>
      <c r="E44" s="70"/>
      <c r="F44" s="258"/>
      <c r="G44" s="259" t="s">
        <v>32</v>
      </c>
      <c r="H44" s="260">
        <v>1</v>
      </c>
      <c r="I44" s="258"/>
      <c r="J44" s="259" t="s">
        <v>106</v>
      </c>
      <c r="K44" s="260">
        <v>100</v>
      </c>
      <c r="L44" s="258"/>
      <c r="M44" s="259" t="s">
        <v>36</v>
      </c>
      <c r="N44" s="260">
        <v>0.1</v>
      </c>
      <c r="O44" s="258"/>
      <c r="P44" s="259" t="s">
        <v>11</v>
      </c>
      <c r="Q44" s="260"/>
      <c r="R44" s="258"/>
      <c r="S44" s="259"/>
      <c r="T44" s="260"/>
      <c r="U44" s="258"/>
      <c r="V44" s="259"/>
      <c r="W44" s="260"/>
      <c r="X44" s="258"/>
      <c r="Y44" s="259" t="s">
        <v>2</v>
      </c>
      <c r="Z44" s="259" t="s">
        <v>2</v>
      </c>
      <c r="AA44" s="258"/>
      <c r="AB44" s="259" t="s">
        <v>53</v>
      </c>
      <c r="AC44" s="260" t="s">
        <v>257</v>
      </c>
      <c r="AD44" s="258"/>
      <c r="AE44" s="259" t="s">
        <v>70</v>
      </c>
      <c r="AF44" s="260" t="s">
        <v>9</v>
      </c>
      <c r="AG44" s="258"/>
      <c r="AH44" s="259" t="s">
        <v>52</v>
      </c>
      <c r="AI44" s="260">
        <v>0</v>
      </c>
      <c r="AJ44" s="258"/>
      <c r="AK44" s="259" t="s">
        <v>59</v>
      </c>
      <c r="AL44" s="260" t="s">
        <v>97</v>
      </c>
      <c r="AM44" s="258"/>
      <c r="AN44" s="259" t="s">
        <v>13</v>
      </c>
      <c r="AO44" s="260">
        <v>9.9999999999999995E-7</v>
      </c>
      <c r="AP44" s="281"/>
      <c r="AQ44" s="353"/>
      <c r="AR44" s="348"/>
      <c r="AS44" s="281"/>
      <c r="AT44" s="353" t="s">
        <v>1</v>
      </c>
      <c r="AU44" s="348">
        <v>2</v>
      </c>
      <c r="AV44" s="258"/>
      <c r="AW44" s="259"/>
      <c r="AX44" s="260"/>
      <c r="AY44" s="258"/>
      <c r="AZ44" s="259" t="s">
        <v>794</v>
      </c>
      <c r="BA44" s="260" t="s">
        <v>786</v>
      </c>
      <c r="BB44" s="258"/>
      <c r="BC44" s="259" t="s">
        <v>785</v>
      </c>
      <c r="BD44" s="260" t="s">
        <v>810</v>
      </c>
      <c r="BE44" s="258"/>
      <c r="BF44" s="259" t="s">
        <v>13</v>
      </c>
      <c r="BG44" s="260">
        <v>9.9999999999999995E-7</v>
      </c>
      <c r="BH44" s="258"/>
      <c r="BI44" s="259" t="s">
        <v>853</v>
      </c>
      <c r="BJ44" s="260" t="s">
        <v>854</v>
      </c>
      <c r="BK44" s="258"/>
      <c r="BL44" s="259"/>
      <c r="BM44" s="260"/>
      <c r="BN44" s="258"/>
      <c r="BO44" s="259"/>
      <c r="BP44" s="260"/>
      <c r="BQ44" s="258"/>
      <c r="BR44" s="259" t="s">
        <v>770</v>
      </c>
      <c r="BS44" s="260" t="s">
        <v>835</v>
      </c>
      <c r="BT44" s="258"/>
      <c r="BU44" s="259" t="s">
        <v>770</v>
      </c>
      <c r="BV44" s="260" t="s">
        <v>835</v>
      </c>
      <c r="BW44" s="258"/>
      <c r="BX44" s="259" t="s">
        <v>484</v>
      </c>
      <c r="BY44" s="260">
        <v>0.2</v>
      </c>
      <c r="BZ44" s="258"/>
      <c r="CA44" s="259"/>
      <c r="CB44" s="260"/>
      <c r="CC44" s="258"/>
      <c r="CD44" s="259"/>
      <c r="CE44" s="260"/>
      <c r="CF44" s="410"/>
      <c r="CG44" s="411"/>
      <c r="CH44" s="412"/>
      <c r="CI44" s="410"/>
      <c r="CJ44" s="411" t="s">
        <v>363</v>
      </c>
      <c r="CK44" s="412">
        <v>0</v>
      </c>
      <c r="CL44" s="258"/>
      <c r="CM44" s="259" t="s">
        <v>647</v>
      </c>
      <c r="CN44" s="260" t="s">
        <v>2</v>
      </c>
      <c r="CO44" s="258"/>
      <c r="CP44" s="259" t="s">
        <v>363</v>
      </c>
      <c r="CQ44" s="260">
        <v>0</v>
      </c>
      <c r="CR44" s="373" t="s">
        <v>2</v>
      </c>
      <c r="CS44" s="228"/>
      <c r="CT44" s="229">
        <f>IF(ISNUMBER(HA44),IF(ISNUMBER(MATCH(HE44,$CS$15:$CS$313,0)),0,MAX(CT$14:CT43)+1),"")</f>
        <v>24</v>
      </c>
      <c r="CU44" s="7" t="str">
        <f t="shared" si="36"/>
        <v/>
      </c>
      <c r="CV44" s="7" t="str">
        <f t="shared" si="37"/>
        <v/>
      </c>
      <c r="CW44" s="7" t="str">
        <f t="shared" si="38"/>
        <v/>
      </c>
      <c r="CX44" s="7" t="str">
        <f t="shared" si="39"/>
        <v/>
      </c>
      <c r="CY44" s="7" t="str">
        <f t="shared" si="40"/>
        <v/>
      </c>
      <c r="CZ44" s="7" t="str">
        <f t="shared" si="41"/>
        <v/>
      </c>
      <c r="DA44" s="7" t="str">
        <f t="shared" si="42"/>
        <v/>
      </c>
      <c r="DB44" s="7" t="str">
        <f t="shared" si="43"/>
        <v/>
      </c>
      <c r="DC44" s="7" t="str">
        <f t="shared" si="44"/>
        <v/>
      </c>
      <c r="DD44" s="7" t="str">
        <f t="shared" si="45"/>
        <v/>
      </c>
      <c r="DE44" s="7" t="str">
        <f t="shared" si="46"/>
        <v/>
      </c>
      <c r="DF44" s="7" t="str">
        <f t="shared" si="47"/>
        <v/>
      </c>
      <c r="DG44" s="7" t="str">
        <f t="shared" si="48"/>
        <v/>
      </c>
      <c r="DH44" s="7" t="str">
        <f t="shared" si="49"/>
        <v/>
      </c>
      <c r="DI44" s="7" t="str">
        <f t="shared" si="50"/>
        <v/>
      </c>
      <c r="DJ44" s="7" t="str">
        <f t="shared" si="51"/>
        <v/>
      </c>
      <c r="DK44" s="7" t="str">
        <f t="shared" si="52"/>
        <v/>
      </c>
      <c r="DL44" s="7" t="str">
        <f t="shared" si="53"/>
        <v/>
      </c>
      <c r="DM44" s="7" t="str">
        <f t="shared" si="54"/>
        <v/>
      </c>
      <c r="DN44" s="7" t="str">
        <f t="shared" si="55"/>
        <v/>
      </c>
      <c r="DO44" s="7" t="str">
        <f t="shared" si="56"/>
        <v/>
      </c>
      <c r="DP44" s="7" t="str">
        <f t="shared" si="57"/>
        <v/>
      </c>
      <c r="DQ44" s="7" t="str">
        <f t="shared" si="58"/>
        <v/>
      </c>
      <c r="DR44" s="7" t="str">
        <f t="shared" si="59"/>
        <v/>
      </c>
      <c r="DS44" s="7" t="str">
        <f t="shared" si="60"/>
        <v/>
      </c>
      <c r="DT44" s="7" t="str">
        <f t="shared" si="61"/>
        <v/>
      </c>
      <c r="DU44" s="7" t="str">
        <f t="shared" si="166"/>
        <v/>
      </c>
      <c r="DV44" s="7" t="str">
        <f t="shared" si="167"/>
        <v/>
      </c>
      <c r="DW44" s="7" t="str">
        <f t="shared" si="168"/>
        <v/>
      </c>
      <c r="DX44" s="7" t="str">
        <f t="shared" si="169"/>
        <v/>
      </c>
      <c r="DY44" s="7"/>
      <c r="DZ44" s="7"/>
      <c r="EA44" s="7"/>
      <c r="EB44" s="7"/>
      <c r="EC44" s="64" t="s">
        <v>2</v>
      </c>
      <c r="ED44" s="306" t="str">
        <f t="shared" si="62"/>
        <v>-</v>
      </c>
      <c r="EE44" s="306" t="str">
        <f t="shared" si="63"/>
        <v>-</v>
      </c>
      <c r="EF44" s="306" t="str">
        <f t="shared" si="64"/>
        <v>-</v>
      </c>
      <c r="EG44" s="306" t="str">
        <f t="shared" si="65"/>
        <v>-</v>
      </c>
      <c r="EH44" s="306" t="str">
        <f t="shared" si="66"/>
        <v>-</v>
      </c>
      <c r="EI44" s="306" t="str">
        <f t="shared" si="67"/>
        <v>-</v>
      </c>
      <c r="EJ44" s="306" t="str">
        <f t="shared" si="68"/>
        <v>-</v>
      </c>
      <c r="EK44" s="306" t="str">
        <f t="shared" si="69"/>
        <v>-</v>
      </c>
      <c r="EL44" s="306" t="str">
        <f t="shared" si="70"/>
        <v>-</v>
      </c>
      <c r="EM44" s="306" t="str">
        <f t="shared" si="71"/>
        <v>-</v>
      </c>
      <c r="EN44" s="306" t="str">
        <f t="shared" si="72"/>
        <v>-</v>
      </c>
      <c r="EO44" s="306" t="str">
        <f t="shared" si="73"/>
        <v>-</v>
      </c>
      <c r="EP44" s="306" t="str">
        <f t="shared" si="74"/>
        <v>-</v>
      </c>
      <c r="EQ44" s="306" t="str">
        <f t="shared" si="75"/>
        <v>-</v>
      </c>
      <c r="ER44" s="306" t="str">
        <f t="shared" si="76"/>
        <v>-</v>
      </c>
      <c r="ES44" s="306" t="str">
        <f t="shared" si="77"/>
        <v>-</v>
      </c>
      <c r="ET44" s="306" t="str">
        <f t="shared" si="78"/>
        <v>-</v>
      </c>
      <c r="EU44" s="306" t="str">
        <f t="shared" si="79"/>
        <v>-</v>
      </c>
      <c r="EV44" s="306" t="str">
        <f t="shared" si="80"/>
        <v>-</v>
      </c>
      <c r="EW44" s="306" t="str">
        <f t="shared" si="81"/>
        <v>-</v>
      </c>
      <c r="EX44" s="306" t="str">
        <f t="shared" si="82"/>
        <v>-</v>
      </c>
      <c r="EY44" s="306" t="str">
        <f t="shared" si="83"/>
        <v>-</v>
      </c>
      <c r="EZ44" s="306" t="str">
        <f t="shared" si="84"/>
        <v>-</v>
      </c>
      <c r="FA44" s="306" t="str">
        <f t="shared" si="85"/>
        <v>-</v>
      </c>
      <c r="FB44" s="306" t="str">
        <f t="shared" si="86"/>
        <v>-</v>
      </c>
      <c r="FC44" s="306" t="str">
        <f t="shared" si="87"/>
        <v>-</v>
      </c>
      <c r="FD44" s="306" t="str">
        <f t="shared" si="170"/>
        <v>-</v>
      </c>
      <c r="FE44" s="306" t="str">
        <f t="shared" si="171"/>
        <v>-</v>
      </c>
      <c r="FF44" s="306" t="str">
        <f t="shared" si="172"/>
        <v>-</v>
      </c>
      <c r="FG44" s="306" t="str">
        <f t="shared" si="173"/>
        <v>-</v>
      </c>
      <c r="FH44" s="306"/>
      <c r="FI44" s="306"/>
      <c r="FJ44" s="306"/>
      <c r="FK44" s="306"/>
      <c r="FL44" s="306"/>
      <c r="FM44" s="422" t="s">
        <v>2</v>
      </c>
      <c r="FN44" s="65" t="str">
        <f t="shared" si="88"/>
        <v>-</v>
      </c>
      <c r="FO44" s="65" t="str">
        <f t="shared" si="89"/>
        <v>-</v>
      </c>
      <c r="FP44" s="65" t="str">
        <f t="shared" si="90"/>
        <v>-</v>
      </c>
      <c r="FQ44" s="65" t="str">
        <f t="shared" si="91"/>
        <v>-</v>
      </c>
      <c r="FR44" s="65" t="str">
        <f t="shared" si="92"/>
        <v>-</v>
      </c>
      <c r="FS44" s="65" t="str">
        <f t="shared" si="93"/>
        <v>-</v>
      </c>
      <c r="FT44" s="65" t="str">
        <f t="shared" si="94"/>
        <v>-</v>
      </c>
      <c r="FU44" s="65" t="str">
        <f t="shared" si="95"/>
        <v>-</v>
      </c>
      <c r="FV44" s="65" t="str">
        <f t="shared" si="96"/>
        <v>-</v>
      </c>
      <c r="FW44" s="65" t="str">
        <f t="shared" si="97"/>
        <v>-</v>
      </c>
      <c r="FX44" s="65" t="str">
        <f t="shared" si="98"/>
        <v>-</v>
      </c>
      <c r="FY44" s="65" t="str">
        <f t="shared" si="99"/>
        <v>-</v>
      </c>
      <c r="FZ44" s="65" t="str">
        <f t="shared" si="100"/>
        <v>-</v>
      </c>
      <c r="GA44" s="65" t="str">
        <f t="shared" si="101"/>
        <v>-</v>
      </c>
      <c r="GB44" s="65" t="str">
        <f t="shared" si="102"/>
        <v>-</v>
      </c>
      <c r="GC44" s="65" t="str">
        <f t="shared" si="103"/>
        <v>-</v>
      </c>
      <c r="GD44" s="65" t="str">
        <f t="shared" si="104"/>
        <v>-</v>
      </c>
      <c r="GE44" s="65" t="str">
        <f t="shared" si="105"/>
        <v>-</v>
      </c>
      <c r="GF44" s="65" t="str">
        <f t="shared" si="106"/>
        <v>-</v>
      </c>
      <c r="GG44" s="65" t="str">
        <f t="shared" si="107"/>
        <v>-</v>
      </c>
      <c r="GH44" s="65" t="str">
        <f t="shared" si="108"/>
        <v>-</v>
      </c>
      <c r="GI44" s="65" t="str">
        <f t="shared" si="109"/>
        <v>-</v>
      </c>
      <c r="GJ44" s="65" t="str">
        <f t="shared" si="110"/>
        <v>-</v>
      </c>
      <c r="GK44" s="65" t="str">
        <f t="shared" si="111"/>
        <v>-</v>
      </c>
      <c r="GL44" s="65" t="str">
        <f t="shared" si="112"/>
        <v>-</v>
      </c>
      <c r="GM44" s="65" t="str">
        <f t="shared" si="113"/>
        <v>-</v>
      </c>
      <c r="GN44" s="65" t="str">
        <f t="shared" si="174"/>
        <v>-</v>
      </c>
      <c r="GO44" s="65" t="str">
        <f t="shared" si="175"/>
        <v>-</v>
      </c>
      <c r="GP44" s="65" t="str">
        <f t="shared" si="176"/>
        <v>-</v>
      </c>
      <c r="GQ44" s="65" t="str">
        <f t="shared" si="177"/>
        <v>-</v>
      </c>
      <c r="GR44" s="65"/>
      <c r="GS44" s="65"/>
      <c r="GT44" s="65"/>
      <c r="GU44" s="96" t="s">
        <v>2</v>
      </c>
      <c r="GV44" s="70"/>
      <c r="GW44" s="7">
        <f>IF(ISNUMBER(INDEX($CU$15:$EC$314,$B44,HG$5)),MAX(GW$14:GW43)+1,0)</f>
        <v>0</v>
      </c>
      <c r="GX44" s="7">
        <f t="shared" si="114"/>
        <v>30</v>
      </c>
      <c r="GY44" s="7">
        <f t="shared" si="115"/>
        <v>239</v>
      </c>
      <c r="GZ44" s="289">
        <f t="shared" si="116"/>
        <v>0</v>
      </c>
      <c r="HA44" s="289">
        <f t="shared" si="117"/>
        <v>30</v>
      </c>
      <c r="HB44" s="289" t="str">
        <f t="shared" si="118"/>
        <v>---------------</v>
      </c>
      <c r="HC44" s="84" t="str">
        <f t="shared" si="119"/>
        <v>STO</v>
      </c>
      <c r="HD44" s="335" t="str">
        <f t="shared" si="120"/>
        <v>---------------</v>
      </c>
      <c r="HE44" s="313" t="str">
        <f t="shared" si="121"/>
        <v>STO</v>
      </c>
      <c r="HF44" s="28" t="str">
        <f t="shared" si="122"/>
        <v/>
      </c>
      <c r="HG44" s="277" t="str">
        <f t="shared" si="178"/>
        <v/>
      </c>
      <c r="HH44" s="363" t="str">
        <f t="shared" si="123"/>
        <v/>
      </c>
      <c r="HI44" s="80"/>
      <c r="HJ44" s="277" t="str">
        <f t="shared" si="179"/>
        <v/>
      </c>
      <c r="HK44" s="363" t="str">
        <f t="shared" si="124"/>
        <v/>
      </c>
      <c r="HL44" s="80"/>
      <c r="HM44" s="277" t="str">
        <f t="shared" si="180"/>
        <v/>
      </c>
      <c r="HN44" s="363" t="str">
        <f t="shared" si="125"/>
        <v/>
      </c>
      <c r="HO44" s="80"/>
      <c r="HP44" s="277" t="str">
        <f t="shared" si="181"/>
        <v/>
      </c>
      <c r="HQ44" s="359" t="str">
        <f t="shared" si="126"/>
        <v/>
      </c>
      <c r="HR44" s="80"/>
      <c r="HS44" s="277" t="str">
        <f t="shared" si="182"/>
        <v/>
      </c>
      <c r="HT44" s="284" t="str">
        <f t="shared" si="127"/>
        <v/>
      </c>
      <c r="HU44" s="28"/>
      <c r="HV44" s="336" t="str">
        <f t="shared" si="128"/>
        <v/>
      </c>
      <c r="HW44" s="338" t="str">
        <f t="shared" si="129"/>
        <v/>
      </c>
      <c r="HX44" s="337" t="str">
        <f t="shared" si="130"/>
        <v/>
      </c>
      <c r="HY44" s="277" t="str">
        <f t="shared" si="183"/>
        <v/>
      </c>
      <c r="HZ44" s="277" t="str">
        <f t="shared" si="195"/>
        <v/>
      </c>
      <c r="IA44" s="277" t="str">
        <f t="shared" ref="IA44:IA54" si="202">IF(OR(HN44="-",HN44=""),"",INDEX($HC$15:$HC$313,MATCH(HM44,$HE$15:$HE$313,0),1))</f>
        <v/>
      </c>
      <c r="IB44" s="277" t="str">
        <f t="shared" si="200"/>
        <v/>
      </c>
      <c r="IC44" s="277" t="str">
        <f t="shared" si="196"/>
        <v/>
      </c>
      <c r="ID44" s="70"/>
      <c r="IE44" s="367" t="s">
        <v>551</v>
      </c>
      <c r="IF44" s="367" t="s">
        <v>557</v>
      </c>
      <c r="IG44" s="367" t="s">
        <v>377</v>
      </c>
      <c r="IH44" s="367" t="s">
        <v>378</v>
      </c>
      <c r="II44" s="367" t="s">
        <v>566</v>
      </c>
      <c r="IJ44" s="367" t="s">
        <v>248</v>
      </c>
      <c r="IK44" s="367" t="s">
        <v>34</v>
      </c>
      <c r="IL44" s="367"/>
      <c r="IM44" s="367"/>
      <c r="IN44" s="367"/>
      <c r="IO44" s="292"/>
      <c r="IP44" s="292"/>
      <c r="IQ44" s="74"/>
      <c r="IR44" s="291">
        <f>IF(IE44&lt;&gt;"",MAX(IR$14:IR43)+1,0)</f>
        <v>23</v>
      </c>
      <c r="IS44" s="291">
        <f>IF(IF44&lt;&gt;"",MAX(IS$14:IS43)+1,0)</f>
        <v>23</v>
      </c>
      <c r="IT44" s="291">
        <f>IF(IG44&lt;&gt;"",MAX(IT$14:IT43)+1,0)</f>
        <v>30</v>
      </c>
      <c r="IU44" s="291">
        <f>IF(IH44&lt;&gt;"",MAX(IU$14:IU43)+1,0)</f>
        <v>22</v>
      </c>
      <c r="IV44" s="291">
        <f>IF(II44&lt;&gt;"",MAX(IV$14:IV43)+1,0)</f>
        <v>22</v>
      </c>
      <c r="IW44" s="291">
        <f>IF(IJ44&lt;&gt;"",MAX(IW$14:IW43)+1,0)</f>
        <v>2</v>
      </c>
      <c r="IX44" s="291">
        <f>IF(IK44&lt;&gt;"",MAX(IX$14:IX43)+1,0)</f>
        <v>2</v>
      </c>
      <c r="IY44" s="291">
        <f>IF(IL44&lt;&gt;"",MAX(IY$14:IY43)+1,0)</f>
        <v>0</v>
      </c>
      <c r="IZ44" s="291">
        <f>IF(IM44&lt;&gt;"",MAX(IZ$14:IZ43)+1,0)</f>
        <v>0</v>
      </c>
      <c r="JA44" s="291">
        <f>IF(IN44&lt;&gt;"",MAX(JA$14:JA43)+1,0)</f>
        <v>0</v>
      </c>
      <c r="JB44" s="291">
        <f>IF(IO44&lt;&gt;"",MAX(JB$14:JB43)+1,0)</f>
        <v>0</v>
      </c>
      <c r="JC44" s="291">
        <f>IF(IP44&lt;&gt;"",MAX(JC$14:JC43)+1,0)</f>
        <v>0</v>
      </c>
      <c r="JD44" s="74">
        <f t="shared" si="186"/>
        <v>1</v>
      </c>
      <c r="JE44" s="74">
        <f t="shared" si="187"/>
        <v>0</v>
      </c>
      <c r="JF44" s="74">
        <f t="shared" si="188"/>
        <v>30</v>
      </c>
      <c r="JG44" s="74" t="str">
        <f t="shared" si="189"/>
        <v>ipakcb</v>
      </c>
      <c r="JH44" s="390">
        <f t="shared" si="190"/>
        <v>108</v>
      </c>
      <c r="JI44" s="389">
        <f>IF(ISNUMBER(MATCH(HE44,$JG$15:$JG$313,0)),0,MAX(JI$14:JI43)+1)</f>
        <v>0</v>
      </c>
      <c r="JJ44" s="389" t="str">
        <f t="shared" si="191"/>
        <v/>
      </c>
      <c r="JK44" s="378">
        <f t="shared" si="132"/>
        <v>30</v>
      </c>
      <c r="JL44" s="78"/>
      <c r="JM44" s="281" t="str">
        <f t="shared" si="133"/>
        <v>08_NWT_?</v>
      </c>
      <c r="JN44" s="393"/>
      <c r="JO44" s="70"/>
      <c r="JP44" s="228"/>
      <c r="JQ44" s="228"/>
      <c r="JR44" s="228"/>
      <c r="JS44" s="19"/>
      <c r="JT44" s="19"/>
      <c r="JU44" s="19"/>
      <c r="JV44" s="19"/>
      <c r="JW44" s="19"/>
      <c r="JX44" s="19"/>
      <c r="JY44" s="19"/>
      <c r="JZ44" s="19"/>
      <c r="KA44" s="19"/>
      <c r="KB44" s="19"/>
      <c r="KC44" s="19"/>
      <c r="KD44" s="19"/>
      <c r="KE44" s="97"/>
      <c r="KF44" s="188">
        <v>1.0145152821767824</v>
      </c>
      <c r="KG44" s="127">
        <v>840.8</v>
      </c>
      <c r="KH44" s="128">
        <v>836.2284863619368</v>
      </c>
      <c r="KI44" s="118">
        <v>2.9999902248382999</v>
      </c>
      <c r="KJ44" s="131">
        <v>840.1558</v>
      </c>
      <c r="KK44" s="147">
        <v>39</v>
      </c>
      <c r="KL44" s="178">
        <v>1.0145200000000001</v>
      </c>
      <c r="KM44" s="139">
        <v>835.1</v>
      </c>
      <c r="KN44" s="184"/>
      <c r="KO44" s="143"/>
      <c r="KP44" s="123"/>
      <c r="KQ44" s="123"/>
      <c r="KR44" s="151"/>
      <c r="KS44" s="126">
        <f t="shared" si="194"/>
        <v>1.0145200000000001</v>
      </c>
      <c r="KT44" s="125">
        <f t="shared" si="201"/>
        <v>1.0145200000000001</v>
      </c>
      <c r="KU44" s="126">
        <v>1.0145152821767824</v>
      </c>
      <c r="KV44" s="159">
        <f t="shared" si="197"/>
        <v>1.0145200000000001</v>
      </c>
      <c r="KW44" s="159">
        <f t="shared" si="198"/>
        <v>24.348480000000002</v>
      </c>
      <c r="KX44" s="159">
        <f t="shared" si="199"/>
        <v>1460.9088000000002</v>
      </c>
      <c r="KY44" s="159">
        <f t="shared" ref="KY44:KY75" si="203">IF(ISNUMBER($KV44),IF(KX44&lt;=$KV$4,KX44,KX44*$KY$4),"")</f>
        <v>1460.9088000000002</v>
      </c>
      <c r="KZ44" s="97"/>
      <c r="LA44" s="70"/>
      <c r="LB44" s="291" t="str">
        <f t="shared" si="134"/>
        <v/>
      </c>
      <c r="LC44" s="291" t="str">
        <f t="shared" si="135"/>
        <v/>
      </c>
      <c r="LD44" s="291" t="str">
        <f t="shared" si="136"/>
        <v/>
      </c>
      <c r="LE44" s="291" t="str">
        <f t="shared" si="137"/>
        <v/>
      </c>
      <c r="LF44" s="291" t="str">
        <f t="shared" si="138"/>
        <v/>
      </c>
      <c r="LG44" s="291" t="str">
        <f t="shared" si="139"/>
        <v/>
      </c>
      <c r="LH44" s="291" t="str">
        <f t="shared" si="140"/>
        <v/>
      </c>
      <c r="LI44" s="291" t="str">
        <f t="shared" si="141"/>
        <v/>
      </c>
      <c r="LJ44" s="291" t="str">
        <f t="shared" si="142"/>
        <v/>
      </c>
      <c r="LK44" s="291" t="str">
        <f t="shared" si="143"/>
        <v/>
      </c>
      <c r="LL44" s="291" t="str">
        <f t="shared" si="144"/>
        <v/>
      </c>
      <c r="LM44" s="291" t="str">
        <f t="shared" si="145"/>
        <v/>
      </c>
      <c r="LN44" s="291" t="str">
        <f t="shared" si="146"/>
        <v/>
      </c>
      <c r="LO44" s="291" t="str">
        <f t="shared" si="147"/>
        <v/>
      </c>
      <c r="LP44" s="291" t="str">
        <f t="shared" si="148"/>
        <v/>
      </c>
      <c r="LQ44" s="291" t="str">
        <f t="shared" si="149"/>
        <v/>
      </c>
      <c r="LR44" s="291" t="str">
        <f t="shared" si="150"/>
        <v/>
      </c>
      <c r="LS44" s="291" t="str">
        <f t="shared" si="151"/>
        <v/>
      </c>
      <c r="LT44" s="291" t="str">
        <f t="shared" si="152"/>
        <v/>
      </c>
      <c r="LU44" s="291" t="str">
        <f t="shared" si="153"/>
        <v/>
      </c>
      <c r="LV44" s="291" t="str">
        <f t="shared" si="154"/>
        <v/>
      </c>
      <c r="LW44" s="291" t="str">
        <f t="shared" si="155"/>
        <v/>
      </c>
      <c r="LX44" s="291" t="str">
        <f t="shared" si="156"/>
        <v/>
      </c>
      <c r="LY44" s="291" t="str">
        <f t="shared" si="157"/>
        <v/>
      </c>
      <c r="LZ44" s="291" t="str">
        <f t="shared" si="158"/>
        <v/>
      </c>
      <c r="MA44" s="291" t="str">
        <f t="shared" si="159"/>
        <v/>
      </c>
      <c r="MB44" s="291" t="str">
        <f t="shared" si="160"/>
        <v/>
      </c>
      <c r="MC44" s="291" t="str">
        <f t="shared" si="161"/>
        <v/>
      </c>
      <c r="MD44" s="291" t="str">
        <f t="shared" si="162"/>
        <v>ipakcb</v>
      </c>
      <c r="ME44" s="291" t="str">
        <f t="shared" si="163"/>
        <v/>
      </c>
      <c r="MF44" s="291" t="str">
        <f t="shared" si="164"/>
        <v/>
      </c>
      <c r="MG44" s="74">
        <f t="shared" si="165"/>
        <v>0</v>
      </c>
      <c r="MH44" s="70"/>
      <c r="MI44" s="70"/>
      <c r="MJ44" s="70"/>
      <c r="MK44" s="70"/>
      <c r="ML44" s="70"/>
      <c r="MM44" s="70"/>
      <c r="MN44" s="70"/>
      <c r="MO44" s="70"/>
      <c r="MP44" s="70"/>
      <c r="MQ44" s="70"/>
      <c r="MR44" s="70"/>
      <c r="MS44" s="70"/>
      <c r="MT44" s="70"/>
      <c r="MU44" s="70"/>
    </row>
    <row r="45" spans="1:359" s="3" customFormat="1" ht="6" customHeight="1" x14ac:dyDescent="0.15">
      <c r="A45" s="79"/>
      <c r="B45" s="303">
        <f t="shared" si="192"/>
        <v>31</v>
      </c>
      <c r="C45" s="84" t="s">
        <v>898</v>
      </c>
      <c r="D45" s="302" t="s">
        <v>906</v>
      </c>
      <c r="E45" s="70"/>
      <c r="F45" s="258"/>
      <c r="G45" s="259" t="s">
        <v>33</v>
      </c>
      <c r="H45" s="260">
        <v>100</v>
      </c>
      <c r="I45" s="258"/>
      <c r="J45" s="259" t="s">
        <v>107</v>
      </c>
      <c r="K45" s="260">
        <v>3.0000000000000001E-3</v>
      </c>
      <c r="L45" s="258"/>
      <c r="M45" s="259" t="s">
        <v>37</v>
      </c>
      <c r="N45" s="260" t="s">
        <v>68</v>
      </c>
      <c r="O45" s="258"/>
      <c r="P45" s="259" t="s">
        <v>39</v>
      </c>
      <c r="Q45" s="260">
        <v>0</v>
      </c>
      <c r="R45" s="258"/>
      <c r="S45" s="259"/>
      <c r="T45" s="260"/>
      <c r="U45" s="258"/>
      <c r="V45" s="259"/>
      <c r="W45" s="260"/>
      <c r="X45" s="258"/>
      <c r="Y45" s="259" t="s">
        <v>2</v>
      </c>
      <c r="Z45" s="259" t="s">
        <v>2</v>
      </c>
      <c r="AA45" s="258"/>
      <c r="AB45" s="259" t="s">
        <v>258</v>
      </c>
      <c r="AC45" s="260"/>
      <c r="AD45" s="258"/>
      <c r="AE45" s="259" t="s">
        <v>71</v>
      </c>
      <c r="AF45" s="260" t="s">
        <v>91</v>
      </c>
      <c r="AG45" s="258"/>
      <c r="AH45" s="259" t="s">
        <v>159</v>
      </c>
      <c r="AI45" s="260">
        <v>0</v>
      </c>
      <c r="AJ45" s="258"/>
      <c r="AK45" s="259" t="s">
        <v>191</v>
      </c>
      <c r="AL45" s="260" t="s">
        <v>231</v>
      </c>
      <c r="AM45" s="258"/>
      <c r="AN45" s="259" t="s">
        <v>14</v>
      </c>
      <c r="AO45" s="260">
        <v>1</v>
      </c>
      <c r="AP45" s="281"/>
      <c r="AQ45" s="353"/>
      <c r="AR45" s="348"/>
      <c r="AS45" s="281"/>
      <c r="AT45" s="353" t="s">
        <v>745</v>
      </c>
      <c r="AU45" s="348">
        <v>-5</v>
      </c>
      <c r="AV45" s="258"/>
      <c r="AW45" s="259"/>
      <c r="AX45" s="260"/>
      <c r="AY45" s="258"/>
      <c r="AZ45" s="259"/>
      <c r="BA45" s="260"/>
      <c r="BB45" s="258"/>
      <c r="BC45" s="259"/>
      <c r="BD45" s="260"/>
      <c r="BE45" s="258"/>
      <c r="BF45" s="259" t="s">
        <v>822</v>
      </c>
      <c r="BG45" s="260" t="s">
        <v>824</v>
      </c>
      <c r="BH45" s="258"/>
      <c r="BI45" s="259" t="s">
        <v>855</v>
      </c>
      <c r="BJ45" s="260">
        <v>200</v>
      </c>
      <c r="BK45" s="258"/>
      <c r="BL45" s="259"/>
      <c r="BM45" s="260"/>
      <c r="BN45" s="258"/>
      <c r="BO45" s="259"/>
      <c r="BP45" s="260"/>
      <c r="BQ45" s="258"/>
      <c r="BR45" s="259" t="s">
        <v>679</v>
      </c>
      <c r="BS45" s="260" t="s">
        <v>835</v>
      </c>
      <c r="BT45" s="258"/>
      <c r="BU45" s="259" t="s">
        <v>913</v>
      </c>
      <c r="BV45" s="260" t="s">
        <v>835</v>
      </c>
      <c r="BW45" s="258"/>
      <c r="BX45" s="259" t="s">
        <v>485</v>
      </c>
      <c r="BY45" s="260">
        <v>5.0000000000000001E-4</v>
      </c>
      <c r="BZ45" s="258"/>
      <c r="CA45" s="259"/>
      <c r="CB45" s="260"/>
      <c r="CC45" s="258"/>
      <c r="CD45" s="259"/>
      <c r="CE45" s="260"/>
      <c r="CF45" s="410"/>
      <c r="CG45" s="411"/>
      <c r="CH45" s="412"/>
      <c r="CI45" s="410"/>
      <c r="CJ45" s="411" t="s">
        <v>137</v>
      </c>
      <c r="CK45" s="412">
        <v>20</v>
      </c>
      <c r="CL45" s="258"/>
      <c r="CM45" s="259" t="s">
        <v>369</v>
      </c>
      <c r="CN45" s="260">
        <v>1</v>
      </c>
      <c r="CO45" s="258"/>
      <c r="CP45" s="259" t="s">
        <v>137</v>
      </c>
      <c r="CQ45" s="260">
        <v>20</v>
      </c>
      <c r="CR45" s="373" t="s">
        <v>2</v>
      </c>
      <c r="CS45" s="228"/>
      <c r="CT45" s="229">
        <f>IF(ISNUMBER(HA45),IF(ISNUMBER(MATCH(HE45,$CS$15:$CS$313,0)),0,MAX(CT$14:CT44)+1),"")</f>
        <v>25</v>
      </c>
      <c r="CU45" s="7" t="str">
        <f t="shared" si="36"/>
        <v/>
      </c>
      <c r="CV45" s="7" t="str">
        <f t="shared" si="37"/>
        <v/>
      </c>
      <c r="CW45" s="7" t="str">
        <f t="shared" si="38"/>
        <v/>
      </c>
      <c r="CX45" s="7" t="str">
        <f t="shared" si="39"/>
        <v/>
      </c>
      <c r="CY45" s="7" t="str">
        <f t="shared" si="40"/>
        <v/>
      </c>
      <c r="CZ45" s="7" t="str">
        <f t="shared" si="41"/>
        <v/>
      </c>
      <c r="DA45" s="7" t="str">
        <f t="shared" si="42"/>
        <v/>
      </c>
      <c r="DB45" s="7" t="str">
        <f t="shared" si="43"/>
        <v/>
      </c>
      <c r="DC45" s="7" t="str">
        <f t="shared" si="44"/>
        <v/>
      </c>
      <c r="DD45" s="7" t="str">
        <f t="shared" si="45"/>
        <v/>
      </c>
      <c r="DE45" s="7" t="str">
        <f t="shared" si="46"/>
        <v/>
      </c>
      <c r="DF45" s="7" t="str">
        <f t="shared" si="47"/>
        <v/>
      </c>
      <c r="DG45" s="7" t="str">
        <f t="shared" si="48"/>
        <v/>
      </c>
      <c r="DH45" s="7" t="str">
        <f t="shared" si="49"/>
        <v/>
      </c>
      <c r="DI45" s="7" t="str">
        <f t="shared" si="50"/>
        <v/>
      </c>
      <c r="DJ45" s="7" t="str">
        <f t="shared" si="51"/>
        <v/>
      </c>
      <c r="DK45" s="7" t="str">
        <f t="shared" si="52"/>
        <v/>
      </c>
      <c r="DL45" s="7" t="str">
        <f t="shared" si="53"/>
        <v/>
      </c>
      <c r="DM45" s="7" t="str">
        <f t="shared" si="54"/>
        <v/>
      </c>
      <c r="DN45" s="7" t="str">
        <f t="shared" si="55"/>
        <v/>
      </c>
      <c r="DO45" s="7" t="str">
        <f t="shared" si="56"/>
        <v/>
      </c>
      <c r="DP45" s="7" t="str">
        <f t="shared" si="57"/>
        <v/>
      </c>
      <c r="DQ45" s="7" t="str">
        <f t="shared" si="58"/>
        <v/>
      </c>
      <c r="DR45" s="7" t="str">
        <f t="shared" si="59"/>
        <v/>
      </c>
      <c r="DS45" s="7" t="str">
        <f t="shared" si="60"/>
        <v/>
      </c>
      <c r="DT45" s="7" t="str">
        <f t="shared" si="61"/>
        <v/>
      </c>
      <c r="DU45" s="7" t="str">
        <f t="shared" si="166"/>
        <v/>
      </c>
      <c r="DV45" s="7" t="str">
        <f t="shared" si="167"/>
        <v/>
      </c>
      <c r="DW45" s="7" t="str">
        <f t="shared" si="168"/>
        <v/>
      </c>
      <c r="DX45" s="7" t="str">
        <f t="shared" si="169"/>
        <v/>
      </c>
      <c r="DY45" s="7"/>
      <c r="DZ45" s="7"/>
      <c r="EA45" s="7"/>
      <c r="EB45" s="7"/>
      <c r="EC45" s="64" t="s">
        <v>2</v>
      </c>
      <c r="ED45" s="306" t="str">
        <f t="shared" si="62"/>
        <v>-</v>
      </c>
      <c r="EE45" s="306" t="str">
        <f t="shared" si="63"/>
        <v>-</v>
      </c>
      <c r="EF45" s="306" t="str">
        <f t="shared" si="64"/>
        <v>-</v>
      </c>
      <c r="EG45" s="306" t="str">
        <f t="shared" si="65"/>
        <v>-</v>
      </c>
      <c r="EH45" s="306" t="str">
        <f t="shared" si="66"/>
        <v>-</v>
      </c>
      <c r="EI45" s="306" t="str">
        <f t="shared" si="67"/>
        <v>-</v>
      </c>
      <c r="EJ45" s="306" t="str">
        <f t="shared" si="68"/>
        <v>-</v>
      </c>
      <c r="EK45" s="306" t="str">
        <f t="shared" si="69"/>
        <v>-</v>
      </c>
      <c r="EL45" s="306" t="str">
        <f t="shared" si="70"/>
        <v>-</v>
      </c>
      <c r="EM45" s="306" t="str">
        <f t="shared" si="71"/>
        <v>-</v>
      </c>
      <c r="EN45" s="306" t="str">
        <f t="shared" si="72"/>
        <v>-</v>
      </c>
      <c r="EO45" s="306" t="str">
        <f t="shared" si="73"/>
        <v>-</v>
      </c>
      <c r="EP45" s="306" t="str">
        <f t="shared" si="74"/>
        <v>-</v>
      </c>
      <c r="EQ45" s="306" t="str">
        <f t="shared" si="75"/>
        <v>-</v>
      </c>
      <c r="ER45" s="306" t="str">
        <f t="shared" si="76"/>
        <v>-</v>
      </c>
      <c r="ES45" s="306" t="str">
        <f t="shared" si="77"/>
        <v>-</v>
      </c>
      <c r="ET45" s="306" t="str">
        <f t="shared" si="78"/>
        <v>-</v>
      </c>
      <c r="EU45" s="306" t="str">
        <f t="shared" si="79"/>
        <v>-</v>
      </c>
      <c r="EV45" s="306" t="str">
        <f t="shared" si="80"/>
        <v>-</v>
      </c>
      <c r="EW45" s="306" t="str">
        <f t="shared" si="81"/>
        <v>-</v>
      </c>
      <c r="EX45" s="306" t="str">
        <f t="shared" si="82"/>
        <v>-</v>
      </c>
      <c r="EY45" s="306" t="str">
        <f t="shared" si="83"/>
        <v>-</v>
      </c>
      <c r="EZ45" s="306" t="str">
        <f t="shared" si="84"/>
        <v>-</v>
      </c>
      <c r="FA45" s="306" t="str">
        <f t="shared" si="85"/>
        <v>-</v>
      </c>
      <c r="FB45" s="306" t="str">
        <f t="shared" si="86"/>
        <v>-</v>
      </c>
      <c r="FC45" s="306" t="str">
        <f t="shared" si="87"/>
        <v>-</v>
      </c>
      <c r="FD45" s="306" t="str">
        <f t="shared" si="170"/>
        <v>-</v>
      </c>
      <c r="FE45" s="306" t="str">
        <f t="shared" si="171"/>
        <v>-</v>
      </c>
      <c r="FF45" s="306" t="str">
        <f t="shared" si="172"/>
        <v>-</v>
      </c>
      <c r="FG45" s="306" t="str">
        <f t="shared" si="173"/>
        <v>-</v>
      </c>
      <c r="FH45" s="306"/>
      <c r="FI45" s="306"/>
      <c r="FJ45" s="306"/>
      <c r="FK45" s="306"/>
      <c r="FL45" s="306"/>
      <c r="FM45" s="422" t="s">
        <v>2</v>
      </c>
      <c r="FN45" s="65" t="str">
        <f t="shared" si="88"/>
        <v>-</v>
      </c>
      <c r="FO45" s="65" t="str">
        <f t="shared" si="89"/>
        <v>-</v>
      </c>
      <c r="FP45" s="65" t="str">
        <f t="shared" si="90"/>
        <v>-</v>
      </c>
      <c r="FQ45" s="65" t="str">
        <f t="shared" si="91"/>
        <v>-</v>
      </c>
      <c r="FR45" s="65" t="str">
        <f t="shared" si="92"/>
        <v>-</v>
      </c>
      <c r="FS45" s="65" t="str">
        <f t="shared" si="93"/>
        <v>-</v>
      </c>
      <c r="FT45" s="65" t="str">
        <f t="shared" si="94"/>
        <v>-</v>
      </c>
      <c r="FU45" s="65" t="str">
        <f t="shared" si="95"/>
        <v>-</v>
      </c>
      <c r="FV45" s="65" t="str">
        <f t="shared" si="96"/>
        <v>-</v>
      </c>
      <c r="FW45" s="65" t="str">
        <f t="shared" si="97"/>
        <v>-</v>
      </c>
      <c r="FX45" s="65" t="str">
        <f t="shared" si="98"/>
        <v>-</v>
      </c>
      <c r="FY45" s="65" t="str">
        <f t="shared" si="99"/>
        <v>-</v>
      </c>
      <c r="FZ45" s="65" t="str">
        <f t="shared" si="100"/>
        <v>-</v>
      </c>
      <c r="GA45" s="65" t="str">
        <f t="shared" si="101"/>
        <v>-</v>
      </c>
      <c r="GB45" s="65" t="str">
        <f t="shared" si="102"/>
        <v>-</v>
      </c>
      <c r="GC45" s="65" t="str">
        <f t="shared" si="103"/>
        <v>-</v>
      </c>
      <c r="GD45" s="65" t="str">
        <f t="shared" si="104"/>
        <v>-</v>
      </c>
      <c r="GE45" s="65" t="str">
        <f t="shared" si="105"/>
        <v>-</v>
      </c>
      <c r="GF45" s="65" t="str">
        <f t="shared" si="106"/>
        <v>-</v>
      </c>
      <c r="GG45" s="65" t="str">
        <f t="shared" si="107"/>
        <v>-</v>
      </c>
      <c r="GH45" s="65" t="str">
        <f t="shared" si="108"/>
        <v>-</v>
      </c>
      <c r="GI45" s="65" t="str">
        <f t="shared" si="109"/>
        <v>-</v>
      </c>
      <c r="GJ45" s="65" t="str">
        <f t="shared" si="110"/>
        <v>-</v>
      </c>
      <c r="GK45" s="65" t="str">
        <f t="shared" si="111"/>
        <v>-</v>
      </c>
      <c r="GL45" s="65" t="str">
        <f t="shared" si="112"/>
        <v>-</v>
      </c>
      <c r="GM45" s="65" t="str">
        <f t="shared" si="113"/>
        <v>-</v>
      </c>
      <c r="GN45" s="65" t="str">
        <f t="shared" si="174"/>
        <v>-</v>
      </c>
      <c r="GO45" s="65" t="str">
        <f t="shared" si="175"/>
        <v>-</v>
      </c>
      <c r="GP45" s="65" t="str">
        <f t="shared" si="176"/>
        <v>-</v>
      </c>
      <c r="GQ45" s="65" t="str">
        <f t="shared" si="177"/>
        <v>-</v>
      </c>
      <c r="GR45" s="65"/>
      <c r="GS45" s="65"/>
      <c r="GT45" s="65"/>
      <c r="GU45" s="96" t="s">
        <v>2</v>
      </c>
      <c r="GV45" s="70"/>
      <c r="GW45" s="7">
        <f>IF(ISNUMBER(INDEX($CU$15:$EC$314,$B45,HG$5)),MAX(GW$14:GW44)+1,0)</f>
        <v>0</v>
      </c>
      <c r="GX45" s="7">
        <f t="shared" si="114"/>
        <v>31</v>
      </c>
      <c r="GY45" s="7">
        <f t="shared" si="115"/>
        <v>280</v>
      </c>
      <c r="GZ45" s="289">
        <f t="shared" si="116"/>
        <v>0</v>
      </c>
      <c r="HA45" s="289">
        <f t="shared" si="117"/>
        <v>31</v>
      </c>
      <c r="HB45" s="289" t="str">
        <f t="shared" si="118"/>
        <v>---------------</v>
      </c>
      <c r="HC45" s="84" t="str">
        <f t="shared" si="119"/>
        <v>|ana</v>
      </c>
      <c r="HD45" s="335" t="str">
        <f t="shared" si="120"/>
        <v>---------------</v>
      </c>
      <c r="HE45" s="313" t="str">
        <f t="shared" si="121"/>
        <v>A_TCAL</v>
      </c>
      <c r="HF45" s="28" t="str">
        <f t="shared" si="122"/>
        <v/>
      </c>
      <c r="HG45" s="277" t="str">
        <f t="shared" si="178"/>
        <v/>
      </c>
      <c r="HH45" s="363" t="str">
        <f t="shared" si="123"/>
        <v/>
      </c>
      <c r="HI45" s="80"/>
      <c r="HJ45" s="277" t="str">
        <f t="shared" si="179"/>
        <v/>
      </c>
      <c r="HK45" s="363" t="str">
        <f t="shared" si="124"/>
        <v/>
      </c>
      <c r="HL45" s="80"/>
      <c r="HM45" s="277" t="str">
        <f t="shared" si="180"/>
        <v/>
      </c>
      <c r="HN45" s="363" t="str">
        <f t="shared" si="125"/>
        <v/>
      </c>
      <c r="HO45" s="80"/>
      <c r="HP45" s="277" t="str">
        <f t="shared" si="181"/>
        <v/>
      </c>
      <c r="HQ45" s="359" t="str">
        <f t="shared" si="126"/>
        <v/>
      </c>
      <c r="HR45" s="80"/>
      <c r="HS45" s="277" t="str">
        <f t="shared" si="182"/>
        <v/>
      </c>
      <c r="HT45" s="284" t="str">
        <f t="shared" si="127"/>
        <v/>
      </c>
      <c r="HU45" s="28"/>
      <c r="HV45" s="336" t="str">
        <f t="shared" si="128"/>
        <v/>
      </c>
      <c r="HW45" s="338" t="str">
        <f t="shared" si="129"/>
        <v/>
      </c>
      <c r="HX45" s="337" t="str">
        <f t="shared" si="130"/>
        <v/>
      </c>
      <c r="HY45" s="277" t="str">
        <f t="shared" si="183"/>
        <v/>
      </c>
      <c r="HZ45" s="277" t="str">
        <f t="shared" si="195"/>
        <v/>
      </c>
      <c r="IA45" s="277" t="str">
        <f t="shared" si="202"/>
        <v/>
      </c>
      <c r="IB45" s="277" t="str">
        <f t="shared" si="200"/>
        <v/>
      </c>
      <c r="IC45" s="277" t="str">
        <f t="shared" si="196"/>
        <v/>
      </c>
      <c r="ID45" s="70"/>
      <c r="IE45" s="367" t="s">
        <v>137</v>
      </c>
      <c r="IF45" s="367" t="s">
        <v>30</v>
      </c>
      <c r="IG45" s="367" t="s">
        <v>193</v>
      </c>
      <c r="IH45" s="367" t="s">
        <v>379</v>
      </c>
      <c r="II45" s="367" t="s">
        <v>43</v>
      </c>
      <c r="IJ45" s="367" t="s">
        <v>657</v>
      </c>
      <c r="IK45" s="367" t="s">
        <v>194</v>
      </c>
      <c r="IL45" s="367"/>
      <c r="IM45" s="367"/>
      <c r="IN45" s="367"/>
      <c r="IO45" s="292"/>
      <c r="IP45" s="292"/>
      <c r="IQ45" s="74"/>
      <c r="IR45" s="291">
        <f>IF(IE45&lt;&gt;"",MAX(IR$14:IR44)+1,0)</f>
        <v>24</v>
      </c>
      <c r="IS45" s="291">
        <f>IF(IF45&lt;&gt;"",MAX(IS$14:IS44)+1,0)</f>
        <v>24</v>
      </c>
      <c r="IT45" s="291">
        <f>IF(IG45&lt;&gt;"",MAX(IT$14:IT44)+1,0)</f>
        <v>31</v>
      </c>
      <c r="IU45" s="291">
        <f>IF(IH45&lt;&gt;"",MAX(IU$14:IU44)+1,0)</f>
        <v>23</v>
      </c>
      <c r="IV45" s="291">
        <f>IF(II45&lt;&gt;"",MAX(IV$14:IV44)+1,0)</f>
        <v>23</v>
      </c>
      <c r="IW45" s="291">
        <f>IF(IJ45&lt;&gt;"",MAX(IW$14:IW44)+1,0)</f>
        <v>3</v>
      </c>
      <c r="IX45" s="291">
        <f>IF(IK45&lt;&gt;"",MAX(IX$14:IX44)+1,0)</f>
        <v>3</v>
      </c>
      <c r="IY45" s="291">
        <f>IF(IL45&lt;&gt;"",MAX(IY$14:IY44)+1,0)</f>
        <v>0</v>
      </c>
      <c r="IZ45" s="291">
        <f>IF(IM45&lt;&gt;"",MAX(IZ$14:IZ44)+1,0)</f>
        <v>0</v>
      </c>
      <c r="JA45" s="291">
        <f>IF(IN45&lt;&gt;"",MAX(JA$14:JA44)+1,0)</f>
        <v>0</v>
      </c>
      <c r="JB45" s="291">
        <f>IF(IO45&lt;&gt;"",MAX(JB$14:JB44)+1,0)</f>
        <v>0</v>
      </c>
      <c r="JC45" s="291">
        <f>IF(IP45&lt;&gt;"",MAX(JC$14:JC44)+1,0)</f>
        <v>0</v>
      </c>
      <c r="JD45" s="74">
        <f t="shared" si="186"/>
        <v>1</v>
      </c>
      <c r="JE45" s="74">
        <f t="shared" si="187"/>
        <v>0</v>
      </c>
      <c r="JF45" s="74">
        <f t="shared" si="188"/>
        <v>31</v>
      </c>
      <c r="JG45" s="74" t="str">
        <f t="shared" si="189"/>
        <v>hk</v>
      </c>
      <c r="JH45" s="390">
        <f t="shared" si="190"/>
        <v>120</v>
      </c>
      <c r="JI45" s="389">
        <f>IF(ISNUMBER(MATCH(HE45,$JG$15:$JG$313,0)),0,MAX(JI$14:JI44)+1)</f>
        <v>0</v>
      </c>
      <c r="JJ45" s="389" t="str">
        <f t="shared" si="191"/>
        <v/>
      </c>
      <c r="JK45" s="378" t="str">
        <f t="shared" si="132"/>
        <v/>
      </c>
      <c r="JL45" s="78"/>
      <c r="JM45" s="281" t="str">
        <f t="shared" si="133"/>
        <v/>
      </c>
      <c r="JN45" s="393"/>
      <c r="JO45" s="70"/>
      <c r="JP45" s="228"/>
      <c r="JQ45" s="228"/>
      <c r="JR45" s="228"/>
      <c r="JS45" s="19"/>
      <c r="JT45" s="19"/>
      <c r="JU45" s="19"/>
      <c r="JV45" s="19"/>
      <c r="JW45" s="19"/>
      <c r="JX45" s="19"/>
      <c r="JY45" s="19"/>
      <c r="JZ45" s="19"/>
      <c r="KA45" s="19"/>
      <c r="KB45" s="19"/>
      <c r="KC45" s="19"/>
      <c r="KD45" s="19"/>
      <c r="KE45" s="97"/>
      <c r="KF45" s="188">
        <v>1.0202892321767827</v>
      </c>
      <c r="KG45" s="127">
        <v>840.8</v>
      </c>
      <c r="KH45" s="128">
        <v>836.45925559270609</v>
      </c>
      <c r="KI45" s="118">
        <v>2.9999902248382999</v>
      </c>
      <c r="KJ45" s="131">
        <v>840.1558</v>
      </c>
      <c r="KK45" s="147">
        <v>40</v>
      </c>
      <c r="KL45" s="178">
        <v>1.0202899999999999</v>
      </c>
      <c r="KM45" s="139">
        <v>835.4</v>
      </c>
      <c r="KN45" s="184"/>
      <c r="KO45" s="143"/>
      <c r="KP45" s="123"/>
      <c r="KQ45" s="123"/>
      <c r="KR45" s="151"/>
      <c r="KS45" s="126">
        <f t="shared" si="194"/>
        <v>1.0202899999999999</v>
      </c>
      <c r="KT45" s="125">
        <f t="shared" si="201"/>
        <v>1.0202899999999999</v>
      </c>
      <c r="KU45" s="126">
        <v>1.0202892321767827</v>
      </c>
      <c r="KV45" s="159">
        <f t="shared" si="197"/>
        <v>1.0202899999999999</v>
      </c>
      <c r="KW45" s="159">
        <f t="shared" si="198"/>
        <v>24.486959999999996</v>
      </c>
      <c r="KX45" s="159">
        <f t="shared" si="199"/>
        <v>1469.2175999999997</v>
      </c>
      <c r="KY45" s="159">
        <f t="shared" si="203"/>
        <v>1469.2175999999997</v>
      </c>
      <c r="KZ45" s="97"/>
      <c r="LA45" s="70"/>
      <c r="LB45" s="291" t="str">
        <f t="shared" si="134"/>
        <v/>
      </c>
      <c r="LC45" s="291" t="str">
        <f t="shared" si="135"/>
        <v/>
      </c>
      <c r="LD45" s="291" t="str">
        <f t="shared" si="136"/>
        <v/>
      </c>
      <c r="LE45" s="291" t="str">
        <f t="shared" si="137"/>
        <v/>
      </c>
      <c r="LF45" s="291" t="str">
        <f t="shared" si="138"/>
        <v>hk</v>
      </c>
      <c r="LG45" s="291" t="str">
        <f t="shared" si="139"/>
        <v/>
      </c>
      <c r="LH45" s="291" t="str">
        <f t="shared" si="140"/>
        <v/>
      </c>
      <c r="LI45" s="291" t="str">
        <f t="shared" si="141"/>
        <v/>
      </c>
      <c r="LJ45" s="291" t="str">
        <f t="shared" si="142"/>
        <v>hk</v>
      </c>
      <c r="LK45" s="291" t="str">
        <f t="shared" si="143"/>
        <v/>
      </c>
      <c r="LL45" s="291" t="str">
        <f t="shared" si="144"/>
        <v>hk</v>
      </c>
      <c r="LM45" s="291" t="str">
        <f t="shared" si="145"/>
        <v/>
      </c>
      <c r="LN45" s="291" t="str">
        <f t="shared" si="146"/>
        <v/>
      </c>
      <c r="LO45" s="291" t="str">
        <f t="shared" si="147"/>
        <v/>
      </c>
      <c r="LP45" s="291" t="str">
        <f t="shared" si="148"/>
        <v>hk</v>
      </c>
      <c r="LQ45" s="291" t="str">
        <f t="shared" si="149"/>
        <v/>
      </c>
      <c r="LR45" s="291" t="str">
        <f t="shared" si="150"/>
        <v/>
      </c>
      <c r="LS45" s="291" t="str">
        <f t="shared" si="151"/>
        <v/>
      </c>
      <c r="LT45" s="291" t="str">
        <f t="shared" si="152"/>
        <v/>
      </c>
      <c r="LU45" s="291" t="str">
        <f t="shared" si="153"/>
        <v/>
      </c>
      <c r="LV45" s="291" t="str">
        <f t="shared" si="154"/>
        <v/>
      </c>
      <c r="LW45" s="291" t="str">
        <f t="shared" si="155"/>
        <v/>
      </c>
      <c r="LX45" s="291" t="str">
        <f t="shared" si="156"/>
        <v/>
      </c>
      <c r="LY45" s="291" t="str">
        <f t="shared" si="157"/>
        <v/>
      </c>
      <c r="LZ45" s="291" t="str">
        <f t="shared" si="158"/>
        <v/>
      </c>
      <c r="MA45" s="291" t="str">
        <f t="shared" si="159"/>
        <v/>
      </c>
      <c r="MB45" s="291" t="str">
        <f t="shared" si="160"/>
        <v/>
      </c>
      <c r="MC45" s="291" t="str">
        <f t="shared" si="161"/>
        <v>hk</v>
      </c>
      <c r="MD45" s="291" t="str">
        <f t="shared" si="162"/>
        <v>hk</v>
      </c>
      <c r="ME45" s="291" t="str">
        <f t="shared" si="163"/>
        <v>hk</v>
      </c>
      <c r="MF45" s="291" t="str">
        <f t="shared" si="164"/>
        <v/>
      </c>
      <c r="MG45" s="74">
        <f t="shared" si="165"/>
        <v>5</v>
      </c>
      <c r="MH45" s="70"/>
      <c r="MI45" s="70"/>
      <c r="MJ45" s="70"/>
      <c r="MK45" s="70"/>
      <c r="ML45" s="70"/>
      <c r="MM45" s="70"/>
      <c r="MN45" s="70"/>
      <c r="MO45" s="70"/>
      <c r="MP45" s="70"/>
      <c r="MQ45" s="70"/>
      <c r="MR45" s="70"/>
      <c r="MS45" s="70"/>
      <c r="MT45" s="70"/>
      <c r="MU45" s="70"/>
    </row>
    <row r="46" spans="1:359" s="3" customFormat="1" ht="6" customHeight="1" x14ac:dyDescent="0.15">
      <c r="A46" s="79"/>
      <c r="B46" s="303">
        <f t="shared" si="192"/>
        <v>32</v>
      </c>
      <c r="C46" s="84" t="s">
        <v>899</v>
      </c>
      <c r="D46" s="302" t="s">
        <v>907</v>
      </c>
      <c r="E46" s="70"/>
      <c r="F46" s="258"/>
      <c r="G46" s="259" t="s">
        <v>34</v>
      </c>
      <c r="H46" s="260" t="s">
        <v>67</v>
      </c>
      <c r="I46" s="258"/>
      <c r="J46" s="259" t="s">
        <v>25</v>
      </c>
      <c r="K46" s="260"/>
      <c r="L46" s="258"/>
      <c r="M46" s="259" t="s">
        <v>53</v>
      </c>
      <c r="N46" s="260" t="s">
        <v>89</v>
      </c>
      <c r="O46" s="258"/>
      <c r="P46" s="259" t="s">
        <v>35</v>
      </c>
      <c r="Q46" s="260">
        <v>1</v>
      </c>
      <c r="R46" s="258"/>
      <c r="S46" s="259"/>
      <c r="T46" s="260"/>
      <c r="U46" s="258"/>
      <c r="V46" s="259"/>
      <c r="W46" s="260"/>
      <c r="X46" s="258"/>
      <c r="Y46" s="259"/>
      <c r="Z46" s="260"/>
      <c r="AA46" s="258"/>
      <c r="AB46" s="259" t="s">
        <v>259</v>
      </c>
      <c r="AC46" s="260" t="s">
        <v>260</v>
      </c>
      <c r="AD46" s="258"/>
      <c r="AE46" s="259" t="s">
        <v>143</v>
      </c>
      <c r="AF46" s="260">
        <v>-1</v>
      </c>
      <c r="AG46" s="258"/>
      <c r="AH46" s="259" t="s">
        <v>6</v>
      </c>
      <c r="AI46" s="260" t="s">
        <v>299</v>
      </c>
      <c r="AJ46" s="258"/>
      <c r="AK46" s="259" t="s">
        <v>145</v>
      </c>
      <c r="AL46" s="260">
        <f>AL11</f>
        <v>1</v>
      </c>
      <c r="AM46" s="258"/>
      <c r="AN46" s="259" t="s">
        <v>217</v>
      </c>
      <c r="AO46" s="260">
        <v>9.9999999999999995E-7</v>
      </c>
      <c r="AP46" s="281"/>
      <c r="AQ46" s="353"/>
      <c r="AR46" s="348"/>
      <c r="AS46" s="281"/>
      <c r="AT46" s="353" t="s">
        <v>476</v>
      </c>
      <c r="AU46" s="348" t="s">
        <v>757</v>
      </c>
      <c r="AV46" s="258"/>
      <c r="AW46" s="259"/>
      <c r="AX46" s="260"/>
      <c r="AY46" s="258"/>
      <c r="AZ46" s="259"/>
      <c r="BA46" s="260"/>
      <c r="BB46" s="258"/>
      <c r="BC46" s="259"/>
      <c r="BD46" s="260"/>
      <c r="BE46" s="258"/>
      <c r="BF46" s="259" t="s">
        <v>872</v>
      </c>
      <c r="BG46" s="259" t="s">
        <v>184</v>
      </c>
      <c r="BH46" s="258"/>
      <c r="BI46" s="259" t="s">
        <v>856</v>
      </c>
      <c r="BJ46" s="260">
        <v>200</v>
      </c>
      <c r="BK46" s="258"/>
      <c r="BL46" s="259"/>
      <c r="BM46" s="260"/>
      <c r="BN46" s="258"/>
      <c r="BO46" s="259"/>
      <c r="BP46" s="260"/>
      <c r="BQ46" s="258"/>
      <c r="BR46" s="259" t="s">
        <v>712</v>
      </c>
      <c r="BS46" s="260" t="s">
        <v>835</v>
      </c>
      <c r="BT46" s="258"/>
      <c r="BU46" s="259"/>
      <c r="BV46" s="260"/>
      <c r="BW46" s="258"/>
      <c r="BX46" s="259" t="s">
        <v>486</v>
      </c>
      <c r="BY46" s="260">
        <v>1.0000000000000001E-5</v>
      </c>
      <c r="BZ46" s="258"/>
      <c r="CA46" s="259"/>
      <c r="CB46" s="260"/>
      <c r="CC46" s="258"/>
      <c r="CD46" s="259"/>
      <c r="CE46" s="260"/>
      <c r="CF46" s="410"/>
      <c r="CG46" s="411"/>
      <c r="CH46" s="412"/>
      <c r="CI46" s="410"/>
      <c r="CJ46" s="411" t="s">
        <v>364</v>
      </c>
      <c r="CK46" s="412">
        <v>1</v>
      </c>
      <c r="CL46" s="258"/>
      <c r="CM46" s="259" t="s">
        <v>1</v>
      </c>
      <c r="CN46" s="260">
        <v>3</v>
      </c>
      <c r="CO46" s="258"/>
      <c r="CP46" s="259" t="s">
        <v>364</v>
      </c>
      <c r="CQ46" s="260">
        <v>1</v>
      </c>
      <c r="CR46" s="373" t="s">
        <v>2</v>
      </c>
      <c r="CS46" s="228"/>
      <c r="CT46" s="229">
        <f>IF(ISNUMBER(HA46),IF(ISNUMBER(MATCH(HE46,$CS$15:$CS$313,0)),0,MAX(CT$14:CT45)+1),"")</f>
        <v>26</v>
      </c>
      <c r="CU46" s="7" t="str">
        <f t="shared" si="36"/>
        <v/>
      </c>
      <c r="CV46" s="7" t="str">
        <f t="shared" si="37"/>
        <v/>
      </c>
      <c r="CW46" s="7" t="str">
        <f t="shared" si="38"/>
        <v/>
      </c>
      <c r="CX46" s="7" t="str">
        <f t="shared" si="39"/>
        <v/>
      </c>
      <c r="CY46" s="7" t="str">
        <f t="shared" si="40"/>
        <v/>
      </c>
      <c r="CZ46" s="7" t="str">
        <f t="shared" si="41"/>
        <v/>
      </c>
      <c r="DA46" s="7" t="str">
        <f t="shared" si="42"/>
        <v/>
      </c>
      <c r="DB46" s="7" t="str">
        <f t="shared" si="43"/>
        <v/>
      </c>
      <c r="DC46" s="7" t="str">
        <f t="shared" si="44"/>
        <v/>
      </c>
      <c r="DD46" s="7" t="str">
        <f t="shared" si="45"/>
        <v/>
      </c>
      <c r="DE46" s="7" t="str">
        <f t="shared" si="46"/>
        <v/>
      </c>
      <c r="DF46" s="7" t="str">
        <f t="shared" si="47"/>
        <v/>
      </c>
      <c r="DG46" s="7" t="str">
        <f t="shared" si="48"/>
        <v/>
      </c>
      <c r="DH46" s="7" t="str">
        <f t="shared" si="49"/>
        <v/>
      </c>
      <c r="DI46" s="7" t="str">
        <f t="shared" si="50"/>
        <v/>
      </c>
      <c r="DJ46" s="7" t="str">
        <f t="shared" si="51"/>
        <v/>
      </c>
      <c r="DK46" s="7" t="str">
        <f t="shared" si="52"/>
        <v/>
      </c>
      <c r="DL46" s="7" t="str">
        <f t="shared" si="53"/>
        <v/>
      </c>
      <c r="DM46" s="7" t="str">
        <f t="shared" si="54"/>
        <v/>
      </c>
      <c r="DN46" s="7" t="str">
        <f t="shared" si="55"/>
        <v/>
      </c>
      <c r="DO46" s="7" t="str">
        <f t="shared" si="56"/>
        <v/>
      </c>
      <c r="DP46" s="7" t="str">
        <f t="shared" si="57"/>
        <v/>
      </c>
      <c r="DQ46" s="7" t="str">
        <f t="shared" si="58"/>
        <v/>
      </c>
      <c r="DR46" s="7" t="str">
        <f t="shared" si="59"/>
        <v/>
      </c>
      <c r="DS46" s="7" t="str">
        <f t="shared" si="60"/>
        <v/>
      </c>
      <c r="DT46" s="7" t="str">
        <f t="shared" si="61"/>
        <v/>
      </c>
      <c r="DU46" s="7" t="str">
        <f t="shared" si="166"/>
        <v/>
      </c>
      <c r="DV46" s="7" t="str">
        <f t="shared" si="167"/>
        <v/>
      </c>
      <c r="DW46" s="7" t="str">
        <f t="shared" si="168"/>
        <v/>
      </c>
      <c r="DX46" s="7" t="str">
        <f t="shared" si="169"/>
        <v/>
      </c>
      <c r="DY46" s="7"/>
      <c r="DZ46" s="7"/>
      <c r="EA46" s="7"/>
      <c r="EB46" s="7"/>
      <c r="EC46" s="64" t="s">
        <v>2</v>
      </c>
      <c r="ED46" s="306" t="str">
        <f t="shared" si="62"/>
        <v>-</v>
      </c>
      <c r="EE46" s="306" t="str">
        <f t="shared" si="63"/>
        <v>-</v>
      </c>
      <c r="EF46" s="306" t="str">
        <f t="shared" si="64"/>
        <v>-</v>
      </c>
      <c r="EG46" s="306" t="str">
        <f t="shared" si="65"/>
        <v>-</v>
      </c>
      <c r="EH46" s="306" t="str">
        <f t="shared" si="66"/>
        <v>-</v>
      </c>
      <c r="EI46" s="306" t="str">
        <f t="shared" si="67"/>
        <v>-</v>
      </c>
      <c r="EJ46" s="306" t="str">
        <f t="shared" si="68"/>
        <v>-</v>
      </c>
      <c r="EK46" s="306" t="str">
        <f t="shared" si="69"/>
        <v>-</v>
      </c>
      <c r="EL46" s="306" t="str">
        <f t="shared" si="70"/>
        <v>-</v>
      </c>
      <c r="EM46" s="306" t="str">
        <f t="shared" si="71"/>
        <v>-</v>
      </c>
      <c r="EN46" s="306" t="str">
        <f t="shared" si="72"/>
        <v>-</v>
      </c>
      <c r="EO46" s="306" t="str">
        <f t="shared" si="73"/>
        <v>-</v>
      </c>
      <c r="EP46" s="306" t="str">
        <f t="shared" si="74"/>
        <v>-</v>
      </c>
      <c r="EQ46" s="306" t="str">
        <f t="shared" si="75"/>
        <v>-</v>
      </c>
      <c r="ER46" s="306" t="str">
        <f t="shared" si="76"/>
        <v>-</v>
      </c>
      <c r="ES46" s="306" t="str">
        <f t="shared" si="77"/>
        <v>-</v>
      </c>
      <c r="ET46" s="306" t="str">
        <f t="shared" si="78"/>
        <v>-</v>
      </c>
      <c r="EU46" s="306" t="str">
        <f t="shared" si="79"/>
        <v>-</v>
      </c>
      <c r="EV46" s="306" t="str">
        <f t="shared" si="80"/>
        <v>-</v>
      </c>
      <c r="EW46" s="306" t="str">
        <f t="shared" si="81"/>
        <v>-</v>
      </c>
      <c r="EX46" s="306" t="str">
        <f t="shared" si="82"/>
        <v>-</v>
      </c>
      <c r="EY46" s="306" t="str">
        <f t="shared" si="83"/>
        <v>-</v>
      </c>
      <c r="EZ46" s="306" t="str">
        <f t="shared" si="84"/>
        <v>-</v>
      </c>
      <c r="FA46" s="306" t="str">
        <f t="shared" si="85"/>
        <v>-</v>
      </c>
      <c r="FB46" s="306" t="str">
        <f t="shared" si="86"/>
        <v>-</v>
      </c>
      <c r="FC46" s="306" t="str">
        <f t="shared" si="87"/>
        <v>-</v>
      </c>
      <c r="FD46" s="306" t="str">
        <f t="shared" si="170"/>
        <v>-</v>
      </c>
      <c r="FE46" s="306" t="str">
        <f t="shared" si="171"/>
        <v>-</v>
      </c>
      <c r="FF46" s="306" t="str">
        <f t="shared" si="172"/>
        <v>-</v>
      </c>
      <c r="FG46" s="306" t="str">
        <f t="shared" si="173"/>
        <v>-</v>
      </c>
      <c r="FH46" s="306"/>
      <c r="FI46" s="306"/>
      <c r="FJ46" s="306"/>
      <c r="FK46" s="306"/>
      <c r="FL46" s="306"/>
      <c r="FM46" s="422" t="s">
        <v>2</v>
      </c>
      <c r="FN46" s="65" t="str">
        <f t="shared" si="88"/>
        <v>-</v>
      </c>
      <c r="FO46" s="65" t="str">
        <f t="shared" si="89"/>
        <v>-</v>
      </c>
      <c r="FP46" s="65" t="str">
        <f t="shared" si="90"/>
        <v>-</v>
      </c>
      <c r="FQ46" s="65" t="str">
        <f t="shared" si="91"/>
        <v>-</v>
      </c>
      <c r="FR46" s="65" t="str">
        <f t="shared" si="92"/>
        <v>-</v>
      </c>
      <c r="FS46" s="65" t="str">
        <f t="shared" si="93"/>
        <v>-</v>
      </c>
      <c r="FT46" s="65" t="str">
        <f t="shared" si="94"/>
        <v>-</v>
      </c>
      <c r="FU46" s="65" t="str">
        <f t="shared" si="95"/>
        <v>-</v>
      </c>
      <c r="FV46" s="65" t="str">
        <f t="shared" si="96"/>
        <v>-</v>
      </c>
      <c r="FW46" s="65" t="str">
        <f t="shared" si="97"/>
        <v>-</v>
      </c>
      <c r="FX46" s="65" t="str">
        <f t="shared" si="98"/>
        <v>-</v>
      </c>
      <c r="FY46" s="65" t="str">
        <f t="shared" si="99"/>
        <v>-</v>
      </c>
      <c r="FZ46" s="65" t="str">
        <f t="shared" si="100"/>
        <v>-</v>
      </c>
      <c r="GA46" s="65" t="str">
        <f t="shared" si="101"/>
        <v>-</v>
      </c>
      <c r="GB46" s="65" t="str">
        <f t="shared" si="102"/>
        <v>-</v>
      </c>
      <c r="GC46" s="65" t="str">
        <f t="shared" si="103"/>
        <v>-</v>
      </c>
      <c r="GD46" s="65" t="str">
        <f t="shared" si="104"/>
        <v>-</v>
      </c>
      <c r="GE46" s="65" t="str">
        <f t="shared" si="105"/>
        <v>-</v>
      </c>
      <c r="GF46" s="65" t="str">
        <f t="shared" si="106"/>
        <v>-</v>
      </c>
      <c r="GG46" s="65" t="str">
        <f t="shared" si="107"/>
        <v>-</v>
      </c>
      <c r="GH46" s="65" t="str">
        <f t="shared" si="108"/>
        <v>-</v>
      </c>
      <c r="GI46" s="65" t="str">
        <f t="shared" si="109"/>
        <v>-</v>
      </c>
      <c r="GJ46" s="65" t="str">
        <f t="shared" si="110"/>
        <v>-</v>
      </c>
      <c r="GK46" s="65" t="str">
        <f t="shared" si="111"/>
        <v>-</v>
      </c>
      <c r="GL46" s="65" t="str">
        <f t="shared" si="112"/>
        <v>-</v>
      </c>
      <c r="GM46" s="65" t="str">
        <f t="shared" si="113"/>
        <v>-</v>
      </c>
      <c r="GN46" s="65" t="str">
        <f t="shared" si="174"/>
        <v>-</v>
      </c>
      <c r="GO46" s="65" t="str">
        <f t="shared" si="175"/>
        <v>-</v>
      </c>
      <c r="GP46" s="65" t="str">
        <f t="shared" si="176"/>
        <v>-</v>
      </c>
      <c r="GQ46" s="65" t="str">
        <f t="shared" si="177"/>
        <v>-</v>
      </c>
      <c r="GR46" s="65"/>
      <c r="GS46" s="65"/>
      <c r="GT46" s="65"/>
      <c r="GU46" s="96" t="s">
        <v>2</v>
      </c>
      <c r="GV46" s="70"/>
      <c r="GW46" s="7">
        <f>IF(ISNUMBER(INDEX($CU$15:$EC$314,$B46,HG$5)),MAX(GW$14:GW45)+1,0)</f>
        <v>0</v>
      </c>
      <c r="GX46" s="7">
        <f t="shared" si="114"/>
        <v>32</v>
      </c>
      <c r="GY46" s="7">
        <f t="shared" si="115"/>
        <v>281</v>
      </c>
      <c r="GZ46" s="289">
        <f t="shared" si="116"/>
        <v>0</v>
      </c>
      <c r="HA46" s="289">
        <f t="shared" si="117"/>
        <v>32</v>
      </c>
      <c r="HB46" s="289" t="str">
        <f t="shared" si="118"/>
        <v>---------------</v>
      </c>
      <c r="HC46" s="84" t="str">
        <f t="shared" si="119"/>
        <v>|sfr1</v>
      </c>
      <c r="HD46" s="335" t="str">
        <f t="shared" si="120"/>
        <v>---------------</v>
      </c>
      <c r="HE46" s="313" t="str">
        <f t="shared" si="121"/>
        <v>SFR</v>
      </c>
      <c r="HF46" s="28" t="str">
        <f t="shared" si="122"/>
        <v/>
      </c>
      <c r="HG46" s="277" t="str">
        <f t="shared" si="178"/>
        <v/>
      </c>
      <c r="HH46" s="363" t="str">
        <f t="shared" si="123"/>
        <v/>
      </c>
      <c r="HI46" s="80"/>
      <c r="HJ46" s="277" t="str">
        <f t="shared" si="179"/>
        <v/>
      </c>
      <c r="HK46" s="363" t="str">
        <f t="shared" si="124"/>
        <v/>
      </c>
      <c r="HL46" s="80"/>
      <c r="HM46" s="277" t="str">
        <f t="shared" si="180"/>
        <v/>
      </c>
      <c r="HN46" s="363" t="str">
        <f t="shared" si="125"/>
        <v/>
      </c>
      <c r="HO46" s="80"/>
      <c r="HP46" s="277" t="str">
        <f t="shared" si="181"/>
        <v/>
      </c>
      <c r="HQ46" s="359" t="str">
        <f t="shared" si="126"/>
        <v/>
      </c>
      <c r="HR46" s="80"/>
      <c r="HS46" s="277" t="str">
        <f t="shared" si="182"/>
        <v/>
      </c>
      <c r="HT46" s="284" t="str">
        <f t="shared" si="127"/>
        <v/>
      </c>
      <c r="HU46" s="28"/>
      <c r="HV46" s="336" t="str">
        <f t="shared" si="128"/>
        <v/>
      </c>
      <c r="HW46" s="338" t="str">
        <f t="shared" si="129"/>
        <v/>
      </c>
      <c r="HX46" s="337" t="str">
        <f t="shared" si="130"/>
        <v/>
      </c>
      <c r="HY46" s="277" t="str">
        <f t="shared" si="183"/>
        <v/>
      </c>
      <c r="HZ46" s="277" t="str">
        <f t="shared" si="195"/>
        <v/>
      </c>
      <c r="IA46" s="277" t="str">
        <f t="shared" si="202"/>
        <v/>
      </c>
      <c r="IB46" s="277" t="str">
        <f t="shared" si="200"/>
        <v/>
      </c>
      <c r="IC46" s="277" t="str">
        <f t="shared" si="196"/>
        <v/>
      </c>
      <c r="ID46" s="70"/>
      <c r="IE46" s="367" t="s">
        <v>199</v>
      </c>
      <c r="IF46" s="367" t="s">
        <v>52</v>
      </c>
      <c r="IG46" s="367" t="s">
        <v>93</v>
      </c>
      <c r="IH46" s="367" t="s">
        <v>380</v>
      </c>
      <c r="II46" s="367" t="s">
        <v>10</v>
      </c>
      <c r="IJ46" s="367" t="s">
        <v>206</v>
      </c>
      <c r="IK46" s="367" t="s">
        <v>157</v>
      </c>
      <c r="IL46" s="367"/>
      <c r="IM46" s="367"/>
      <c r="IN46" s="367"/>
      <c r="IO46" s="292"/>
      <c r="IP46" s="292"/>
      <c r="IQ46" s="74"/>
      <c r="IR46" s="291">
        <f>IF(IE46&lt;&gt;"",MAX(IR$14:IR45)+1,0)</f>
        <v>25</v>
      </c>
      <c r="IS46" s="291">
        <f>IF(IF46&lt;&gt;"",MAX(IS$14:IS45)+1,0)</f>
        <v>25</v>
      </c>
      <c r="IT46" s="291">
        <f>IF(IG46&lt;&gt;"",MAX(IT$14:IT45)+1,0)</f>
        <v>32</v>
      </c>
      <c r="IU46" s="291">
        <f>IF(IH46&lt;&gt;"",MAX(IU$14:IU45)+1,0)</f>
        <v>24</v>
      </c>
      <c r="IV46" s="291">
        <f>IF(II46&lt;&gt;"",MAX(IV$14:IV45)+1,0)</f>
        <v>24</v>
      </c>
      <c r="IW46" s="291">
        <f>IF(IJ46&lt;&gt;"",MAX(IW$14:IW45)+1,0)</f>
        <v>4</v>
      </c>
      <c r="IX46" s="291">
        <f>IF(IK46&lt;&gt;"",MAX(IX$14:IX45)+1,0)</f>
        <v>4</v>
      </c>
      <c r="IY46" s="291">
        <f>IF(IL46&lt;&gt;"",MAX(IY$14:IY45)+1,0)</f>
        <v>0</v>
      </c>
      <c r="IZ46" s="291">
        <f>IF(IM46&lt;&gt;"",MAX(IZ$14:IZ45)+1,0)</f>
        <v>0</v>
      </c>
      <c r="JA46" s="291">
        <f>IF(IN46&lt;&gt;"",MAX(JA$14:JA45)+1,0)</f>
        <v>0</v>
      </c>
      <c r="JB46" s="291">
        <f>IF(IO46&lt;&gt;"",MAX(JB$14:JB45)+1,0)</f>
        <v>0</v>
      </c>
      <c r="JC46" s="291">
        <f>IF(IP46&lt;&gt;"",MAX(JC$14:JC45)+1,0)</f>
        <v>0</v>
      </c>
      <c r="JD46" s="74">
        <f t="shared" si="186"/>
        <v>1</v>
      </c>
      <c r="JE46" s="74">
        <f t="shared" si="187"/>
        <v>0</v>
      </c>
      <c r="JF46" s="74">
        <f t="shared" si="188"/>
        <v>32</v>
      </c>
      <c r="JG46" s="74" t="str">
        <f t="shared" si="189"/>
        <v>vka</v>
      </c>
      <c r="JH46" s="390">
        <f t="shared" si="190"/>
        <v>83</v>
      </c>
      <c r="JI46" s="389">
        <f>IF(ISNUMBER(MATCH(HE46,$JG$15:$JG$313,0)),0,MAX(JI$14:JI45)+1)</f>
        <v>0</v>
      </c>
      <c r="JJ46" s="389" t="str">
        <f t="shared" si="191"/>
        <v/>
      </c>
      <c r="JK46" s="378" t="str">
        <f t="shared" si="132"/>
        <v/>
      </c>
      <c r="JL46" s="78"/>
      <c r="JM46" s="281" t="str">
        <f t="shared" si="133"/>
        <v/>
      </c>
      <c r="JN46" s="393"/>
      <c r="JO46" s="70"/>
      <c r="JP46" s="228"/>
      <c r="JQ46" s="228"/>
      <c r="JR46" s="228"/>
      <c r="JS46" s="19"/>
      <c r="JT46" s="19"/>
      <c r="JU46" s="19"/>
      <c r="JV46" s="19"/>
      <c r="JW46" s="19"/>
      <c r="JX46" s="19"/>
      <c r="JY46" s="19"/>
      <c r="JZ46" s="19"/>
      <c r="KA46" s="19"/>
      <c r="KB46" s="19"/>
      <c r="KC46" s="19"/>
      <c r="KD46" s="19"/>
      <c r="KE46" s="97"/>
      <c r="KF46" s="188">
        <v>1.0246240821767825</v>
      </c>
      <c r="KG46" s="127">
        <v>840.8</v>
      </c>
      <c r="KH46" s="128">
        <v>836.61310174655216</v>
      </c>
      <c r="KI46" s="118">
        <v>2.9999902248382999</v>
      </c>
      <c r="KJ46" s="131">
        <v>840.1558</v>
      </c>
      <c r="KK46" s="147">
        <v>41</v>
      </c>
      <c r="KL46" s="178">
        <v>1.0246200000000001</v>
      </c>
      <c r="KM46" s="139">
        <v>835.6</v>
      </c>
      <c r="KN46" s="184"/>
      <c r="KO46" s="143"/>
      <c r="KP46" s="123"/>
      <c r="KQ46" s="123"/>
      <c r="KR46" s="151"/>
      <c r="KS46" s="126">
        <f t="shared" si="194"/>
        <v>1.0246200000000001</v>
      </c>
      <c r="KT46" s="125">
        <f t="shared" si="201"/>
        <v>1.0246200000000001</v>
      </c>
      <c r="KU46" s="126">
        <v>1.0246240821767825</v>
      </c>
      <c r="KV46" s="159">
        <f t="shared" si="197"/>
        <v>1.0246200000000001</v>
      </c>
      <c r="KW46" s="159">
        <f t="shared" si="198"/>
        <v>24.590880000000002</v>
      </c>
      <c r="KX46" s="159">
        <f t="shared" si="199"/>
        <v>1475.4528</v>
      </c>
      <c r="KY46" s="159">
        <f t="shared" si="203"/>
        <v>1475.4528</v>
      </c>
      <c r="KZ46" s="97"/>
      <c r="LA46" s="70"/>
      <c r="LB46" s="291" t="str">
        <f t="shared" si="134"/>
        <v>vka</v>
      </c>
      <c r="LC46" s="291" t="str">
        <f t="shared" si="135"/>
        <v/>
      </c>
      <c r="LD46" s="291" t="str">
        <f t="shared" si="136"/>
        <v/>
      </c>
      <c r="LE46" s="291" t="str">
        <f t="shared" si="137"/>
        <v/>
      </c>
      <c r="LF46" s="291" t="str">
        <f t="shared" si="138"/>
        <v/>
      </c>
      <c r="LG46" s="291" t="str">
        <f t="shared" si="139"/>
        <v/>
      </c>
      <c r="LH46" s="291" t="str">
        <f t="shared" si="140"/>
        <v/>
      </c>
      <c r="LI46" s="291" t="str">
        <f t="shared" si="141"/>
        <v/>
      </c>
      <c r="LJ46" s="291" t="str">
        <f t="shared" si="142"/>
        <v/>
      </c>
      <c r="LK46" s="291" t="str">
        <f t="shared" si="143"/>
        <v/>
      </c>
      <c r="LL46" s="291" t="str">
        <f t="shared" si="144"/>
        <v/>
      </c>
      <c r="LM46" s="291" t="str">
        <f t="shared" si="145"/>
        <v/>
      </c>
      <c r="LN46" s="291" t="str">
        <f t="shared" si="146"/>
        <v/>
      </c>
      <c r="LO46" s="291" t="str">
        <f t="shared" si="147"/>
        <v/>
      </c>
      <c r="LP46" s="291" t="str">
        <f t="shared" si="148"/>
        <v/>
      </c>
      <c r="LQ46" s="291" t="str">
        <f t="shared" si="149"/>
        <v/>
      </c>
      <c r="LR46" s="291" t="str">
        <f t="shared" si="150"/>
        <v/>
      </c>
      <c r="LS46" s="291" t="str">
        <f t="shared" si="151"/>
        <v/>
      </c>
      <c r="LT46" s="291" t="str">
        <f t="shared" si="152"/>
        <v/>
      </c>
      <c r="LU46" s="291" t="str">
        <f t="shared" si="153"/>
        <v/>
      </c>
      <c r="LV46" s="291" t="str">
        <f t="shared" si="154"/>
        <v/>
      </c>
      <c r="LW46" s="291" t="str">
        <f t="shared" si="155"/>
        <v/>
      </c>
      <c r="LX46" s="291" t="str">
        <f t="shared" si="156"/>
        <v/>
      </c>
      <c r="LY46" s="291" t="str">
        <f t="shared" si="157"/>
        <v/>
      </c>
      <c r="LZ46" s="291" t="str">
        <f t="shared" si="158"/>
        <v/>
      </c>
      <c r="MA46" s="291" t="str">
        <f t="shared" si="159"/>
        <v/>
      </c>
      <c r="MB46" s="291" t="str">
        <f t="shared" si="160"/>
        <v/>
      </c>
      <c r="MC46" s="291" t="str">
        <f t="shared" si="161"/>
        <v>vka</v>
      </c>
      <c r="MD46" s="291" t="str">
        <f t="shared" si="162"/>
        <v>vka</v>
      </c>
      <c r="ME46" s="291" t="str">
        <f t="shared" si="163"/>
        <v>vka</v>
      </c>
      <c r="MF46" s="291" t="str">
        <f t="shared" si="164"/>
        <v/>
      </c>
      <c r="MG46" s="74">
        <f t="shared" si="165"/>
        <v>2</v>
      </c>
      <c r="MH46" s="70"/>
      <c r="MI46" s="70"/>
      <c r="MJ46" s="70"/>
      <c r="MK46" s="70"/>
      <c r="ML46" s="70"/>
      <c r="MM46" s="70"/>
      <c r="MN46" s="70"/>
      <c r="MO46" s="70"/>
      <c r="MP46" s="70"/>
      <c r="MQ46" s="70"/>
      <c r="MR46" s="70"/>
      <c r="MS46" s="70"/>
      <c r="MT46" s="70"/>
      <c r="MU46" s="70"/>
    </row>
    <row r="47" spans="1:359" s="3" customFormat="1" ht="6" customHeight="1" x14ac:dyDescent="0.15">
      <c r="A47" s="79"/>
      <c r="B47" s="303">
        <f t="shared" si="192"/>
        <v>33</v>
      </c>
      <c r="C47" s="83" t="s">
        <v>900</v>
      </c>
      <c r="D47" s="301" t="s">
        <v>908</v>
      </c>
      <c r="E47" s="70"/>
      <c r="F47" s="258"/>
      <c r="G47" s="259" t="s">
        <v>8</v>
      </c>
      <c r="H47" s="260" t="s">
        <v>61</v>
      </c>
      <c r="I47" s="258"/>
      <c r="J47" s="259"/>
      <c r="K47" s="260"/>
      <c r="L47" s="258"/>
      <c r="M47" s="259" t="s">
        <v>90</v>
      </c>
      <c r="N47" s="260" t="s">
        <v>37</v>
      </c>
      <c r="O47" s="258"/>
      <c r="P47" s="259" t="s">
        <v>36</v>
      </c>
      <c r="Q47" s="260" t="s">
        <v>110</v>
      </c>
      <c r="R47" s="258"/>
      <c r="S47" s="259"/>
      <c r="T47" s="260"/>
      <c r="U47" s="258"/>
      <c r="V47" s="259"/>
      <c r="W47" s="260"/>
      <c r="X47" s="258"/>
      <c r="Y47" s="259"/>
      <c r="Z47" s="260"/>
      <c r="AA47" s="258"/>
      <c r="AB47" s="259" t="s">
        <v>261</v>
      </c>
      <c r="AC47" s="260" t="s">
        <v>262</v>
      </c>
      <c r="AD47" s="258"/>
      <c r="AE47" s="259" t="s">
        <v>1</v>
      </c>
      <c r="AF47" s="260">
        <v>1</v>
      </c>
      <c r="AG47" s="258"/>
      <c r="AH47" s="259" t="s">
        <v>31</v>
      </c>
      <c r="AI47" s="260" t="s">
        <v>11</v>
      </c>
      <c r="AJ47" s="258"/>
      <c r="AK47" s="259" t="s">
        <v>657</v>
      </c>
      <c r="AL47" s="260" t="s">
        <v>223</v>
      </c>
      <c r="AM47" s="258"/>
      <c r="AN47" s="259" t="s">
        <v>218</v>
      </c>
      <c r="AO47" s="260">
        <v>9.9999999999999995E-7</v>
      </c>
      <c r="AP47" s="281"/>
      <c r="AQ47" s="353"/>
      <c r="AR47" s="348"/>
      <c r="AS47" s="281"/>
      <c r="AT47" s="353"/>
      <c r="AU47" s="348"/>
      <c r="AV47" s="258"/>
      <c r="AW47" s="259"/>
      <c r="AX47" s="260"/>
      <c r="AY47" s="258"/>
      <c r="AZ47" s="259"/>
      <c r="BA47" s="260"/>
      <c r="BB47" s="258"/>
      <c r="BC47" s="259"/>
      <c r="BD47" s="260"/>
      <c r="BE47" s="258"/>
      <c r="BF47" s="259" t="s">
        <v>871</v>
      </c>
      <c r="BG47" s="259" t="s">
        <v>7</v>
      </c>
      <c r="BH47" s="258"/>
      <c r="BI47" s="259" t="s">
        <v>15</v>
      </c>
      <c r="BJ47" s="260">
        <v>50</v>
      </c>
      <c r="BK47" s="258"/>
      <c r="BL47" s="259"/>
      <c r="BM47" s="260"/>
      <c r="BN47" s="258"/>
      <c r="BO47" s="259"/>
      <c r="BP47" s="260"/>
      <c r="BQ47" s="258"/>
      <c r="BR47" s="259" t="s">
        <v>681</v>
      </c>
      <c r="BS47" s="260" t="s">
        <v>835</v>
      </c>
      <c r="BT47" s="258"/>
      <c r="BU47" s="259" t="s">
        <v>915</v>
      </c>
      <c r="BV47" s="260" t="s">
        <v>930</v>
      </c>
      <c r="BW47" s="258"/>
      <c r="BX47" s="259" t="s">
        <v>487</v>
      </c>
      <c r="BY47" s="260" t="s">
        <v>488</v>
      </c>
      <c r="BZ47" s="258"/>
      <c r="CA47" s="259"/>
      <c r="CB47" s="260"/>
      <c r="CC47" s="258"/>
      <c r="CD47" s="259"/>
      <c r="CE47" s="260"/>
      <c r="CF47" s="410"/>
      <c r="CG47" s="411"/>
      <c r="CH47" s="412"/>
      <c r="CI47" s="410"/>
      <c r="CJ47" s="411" t="s">
        <v>199</v>
      </c>
      <c r="CK47" s="412">
        <v>0.5</v>
      </c>
      <c r="CL47" s="258"/>
      <c r="CM47" s="259" t="s">
        <v>557</v>
      </c>
      <c r="CN47" s="260">
        <v>1</v>
      </c>
      <c r="CO47" s="258"/>
      <c r="CP47" s="259" t="s">
        <v>199</v>
      </c>
      <c r="CQ47" s="260">
        <v>0.5</v>
      </c>
      <c r="CR47" s="373" t="s">
        <v>2</v>
      </c>
      <c r="CS47" s="228"/>
      <c r="CT47" s="229">
        <f>IF(ISNUMBER(HA47),IF(ISNUMBER(MATCH(HE47,$CS$15:$CS$313,0)),0,MAX(CT$14:CT46)+1),"")</f>
        <v>27</v>
      </c>
      <c r="CU47" s="7" t="str">
        <f t="shared" si="36"/>
        <v/>
      </c>
      <c r="CV47" s="7" t="str">
        <f t="shared" si="37"/>
        <v/>
      </c>
      <c r="CW47" s="7" t="str">
        <f t="shared" si="38"/>
        <v/>
      </c>
      <c r="CX47" s="7" t="str">
        <f t="shared" si="39"/>
        <v/>
      </c>
      <c r="CY47" s="7" t="str">
        <f t="shared" si="40"/>
        <v/>
      </c>
      <c r="CZ47" s="7" t="str">
        <f t="shared" si="41"/>
        <v/>
      </c>
      <c r="DA47" s="7" t="str">
        <f t="shared" si="42"/>
        <v/>
      </c>
      <c r="DB47" s="7" t="str">
        <f t="shared" si="43"/>
        <v/>
      </c>
      <c r="DC47" s="7" t="str">
        <f t="shared" si="44"/>
        <v/>
      </c>
      <c r="DD47" s="7" t="str">
        <f t="shared" si="45"/>
        <v/>
      </c>
      <c r="DE47" s="7" t="str">
        <f t="shared" si="46"/>
        <v/>
      </c>
      <c r="DF47" s="7" t="str">
        <f t="shared" si="47"/>
        <v/>
      </c>
      <c r="DG47" s="7" t="str">
        <f t="shared" si="48"/>
        <v/>
      </c>
      <c r="DH47" s="7" t="str">
        <f t="shared" si="49"/>
        <v/>
      </c>
      <c r="DI47" s="7" t="str">
        <f t="shared" si="50"/>
        <v/>
      </c>
      <c r="DJ47" s="7" t="str">
        <f t="shared" si="51"/>
        <v/>
      </c>
      <c r="DK47" s="7" t="str">
        <f t="shared" si="52"/>
        <v/>
      </c>
      <c r="DL47" s="7" t="str">
        <f t="shared" si="53"/>
        <v/>
      </c>
      <c r="DM47" s="7" t="str">
        <f t="shared" si="54"/>
        <v/>
      </c>
      <c r="DN47" s="7" t="str">
        <f t="shared" si="55"/>
        <v/>
      </c>
      <c r="DO47" s="7" t="str">
        <f t="shared" si="56"/>
        <v/>
      </c>
      <c r="DP47" s="7" t="str">
        <f t="shared" si="57"/>
        <v/>
      </c>
      <c r="DQ47" s="7" t="str">
        <f t="shared" si="58"/>
        <v/>
      </c>
      <c r="DR47" s="7" t="str">
        <f t="shared" si="59"/>
        <v/>
      </c>
      <c r="DS47" s="7" t="str">
        <f t="shared" si="60"/>
        <v/>
      </c>
      <c r="DT47" s="7" t="str">
        <f t="shared" si="61"/>
        <v/>
      </c>
      <c r="DU47" s="7" t="str">
        <f t="shared" si="166"/>
        <v/>
      </c>
      <c r="DV47" s="7" t="str">
        <f t="shared" si="167"/>
        <v/>
      </c>
      <c r="DW47" s="7" t="str">
        <f t="shared" si="168"/>
        <v/>
      </c>
      <c r="DX47" s="7" t="str">
        <f t="shared" si="169"/>
        <v/>
      </c>
      <c r="DY47" s="7"/>
      <c r="DZ47" s="7"/>
      <c r="EA47" s="7"/>
      <c r="EB47" s="7"/>
      <c r="EC47" s="64" t="s">
        <v>2</v>
      </c>
      <c r="ED47" s="306" t="str">
        <f t="shared" si="62"/>
        <v>-</v>
      </c>
      <c r="EE47" s="306" t="str">
        <f t="shared" si="63"/>
        <v>-</v>
      </c>
      <c r="EF47" s="306" t="str">
        <f t="shared" si="64"/>
        <v>-</v>
      </c>
      <c r="EG47" s="306" t="str">
        <f t="shared" si="65"/>
        <v>-</v>
      </c>
      <c r="EH47" s="306" t="str">
        <f t="shared" si="66"/>
        <v>-</v>
      </c>
      <c r="EI47" s="306" t="str">
        <f t="shared" si="67"/>
        <v>-</v>
      </c>
      <c r="EJ47" s="306" t="str">
        <f t="shared" si="68"/>
        <v>-</v>
      </c>
      <c r="EK47" s="306" t="str">
        <f t="shared" si="69"/>
        <v>-</v>
      </c>
      <c r="EL47" s="306" t="str">
        <f t="shared" si="70"/>
        <v>-</v>
      </c>
      <c r="EM47" s="306" t="str">
        <f t="shared" si="71"/>
        <v>-</v>
      </c>
      <c r="EN47" s="306" t="str">
        <f t="shared" si="72"/>
        <v>-</v>
      </c>
      <c r="EO47" s="306" t="str">
        <f t="shared" si="73"/>
        <v>-</v>
      </c>
      <c r="EP47" s="306" t="str">
        <f t="shared" si="74"/>
        <v>-</v>
      </c>
      <c r="EQ47" s="306" t="str">
        <f t="shared" si="75"/>
        <v>-</v>
      </c>
      <c r="ER47" s="306" t="str">
        <f t="shared" si="76"/>
        <v>-</v>
      </c>
      <c r="ES47" s="306" t="str">
        <f t="shared" si="77"/>
        <v>-</v>
      </c>
      <c r="ET47" s="306" t="str">
        <f t="shared" si="78"/>
        <v>-</v>
      </c>
      <c r="EU47" s="306" t="str">
        <f t="shared" si="79"/>
        <v>-</v>
      </c>
      <c r="EV47" s="306" t="str">
        <f t="shared" si="80"/>
        <v>-</v>
      </c>
      <c r="EW47" s="306" t="str">
        <f t="shared" si="81"/>
        <v>-</v>
      </c>
      <c r="EX47" s="306" t="str">
        <f t="shared" si="82"/>
        <v>-</v>
      </c>
      <c r="EY47" s="306" t="str">
        <f t="shared" si="83"/>
        <v>-</v>
      </c>
      <c r="EZ47" s="306" t="str">
        <f t="shared" si="84"/>
        <v>-</v>
      </c>
      <c r="FA47" s="306" t="str">
        <f t="shared" si="85"/>
        <v>-</v>
      </c>
      <c r="FB47" s="306" t="str">
        <f t="shared" si="86"/>
        <v>-</v>
      </c>
      <c r="FC47" s="306" t="str">
        <f t="shared" si="87"/>
        <v>-</v>
      </c>
      <c r="FD47" s="306" t="str">
        <f t="shared" si="170"/>
        <v>-</v>
      </c>
      <c r="FE47" s="306" t="str">
        <f t="shared" si="171"/>
        <v>-</v>
      </c>
      <c r="FF47" s="306" t="str">
        <f t="shared" si="172"/>
        <v>-</v>
      </c>
      <c r="FG47" s="306" t="str">
        <f t="shared" si="173"/>
        <v>-</v>
      </c>
      <c r="FH47" s="306"/>
      <c r="FI47" s="306"/>
      <c r="FJ47" s="306"/>
      <c r="FK47" s="306"/>
      <c r="FL47" s="306"/>
      <c r="FM47" s="422" t="s">
        <v>2</v>
      </c>
      <c r="FN47" s="65" t="str">
        <f t="shared" si="88"/>
        <v>-</v>
      </c>
      <c r="FO47" s="65" t="str">
        <f t="shared" si="89"/>
        <v>-</v>
      </c>
      <c r="FP47" s="65" t="str">
        <f t="shared" si="90"/>
        <v>-</v>
      </c>
      <c r="FQ47" s="65" t="str">
        <f t="shared" si="91"/>
        <v>-</v>
      </c>
      <c r="FR47" s="65" t="str">
        <f t="shared" si="92"/>
        <v>-</v>
      </c>
      <c r="FS47" s="65" t="str">
        <f t="shared" si="93"/>
        <v>-</v>
      </c>
      <c r="FT47" s="65" t="str">
        <f t="shared" si="94"/>
        <v>-</v>
      </c>
      <c r="FU47" s="65" t="str">
        <f t="shared" si="95"/>
        <v>-</v>
      </c>
      <c r="FV47" s="65" t="str">
        <f t="shared" si="96"/>
        <v>-</v>
      </c>
      <c r="FW47" s="65" t="str">
        <f t="shared" si="97"/>
        <v>-</v>
      </c>
      <c r="FX47" s="65" t="str">
        <f t="shared" si="98"/>
        <v>-</v>
      </c>
      <c r="FY47" s="65" t="str">
        <f t="shared" si="99"/>
        <v>-</v>
      </c>
      <c r="FZ47" s="65" t="str">
        <f t="shared" si="100"/>
        <v>-</v>
      </c>
      <c r="GA47" s="65" t="str">
        <f t="shared" si="101"/>
        <v>-</v>
      </c>
      <c r="GB47" s="65" t="str">
        <f t="shared" si="102"/>
        <v>-</v>
      </c>
      <c r="GC47" s="65" t="str">
        <f t="shared" si="103"/>
        <v>-</v>
      </c>
      <c r="GD47" s="65" t="str">
        <f t="shared" si="104"/>
        <v>-</v>
      </c>
      <c r="GE47" s="65" t="str">
        <f t="shared" si="105"/>
        <v>-</v>
      </c>
      <c r="GF47" s="65" t="str">
        <f t="shared" si="106"/>
        <v>-</v>
      </c>
      <c r="GG47" s="65" t="str">
        <f t="shared" si="107"/>
        <v>-</v>
      </c>
      <c r="GH47" s="65" t="str">
        <f t="shared" si="108"/>
        <v>-</v>
      </c>
      <c r="GI47" s="65" t="str">
        <f t="shared" si="109"/>
        <v>-</v>
      </c>
      <c r="GJ47" s="65" t="str">
        <f t="shared" si="110"/>
        <v>-</v>
      </c>
      <c r="GK47" s="65" t="str">
        <f t="shared" si="111"/>
        <v>-</v>
      </c>
      <c r="GL47" s="65" t="str">
        <f t="shared" si="112"/>
        <v>-</v>
      </c>
      <c r="GM47" s="65" t="str">
        <f t="shared" si="113"/>
        <v>-</v>
      </c>
      <c r="GN47" s="65" t="str">
        <f t="shared" si="174"/>
        <v>-</v>
      </c>
      <c r="GO47" s="65" t="str">
        <f t="shared" si="175"/>
        <v>-</v>
      </c>
      <c r="GP47" s="65" t="str">
        <f t="shared" si="176"/>
        <v>-</v>
      </c>
      <c r="GQ47" s="65" t="str">
        <f t="shared" si="177"/>
        <v>-</v>
      </c>
      <c r="GR47" s="65"/>
      <c r="GS47" s="65"/>
      <c r="GT47" s="65"/>
      <c r="GU47" s="96" t="s">
        <v>2</v>
      </c>
      <c r="GV47" s="70"/>
      <c r="GW47" s="7">
        <f>IF(ISNUMBER(INDEX($CU$15:$EC$314,$B47,HG$5)),MAX(GW$14:GW46)+1,0)</f>
        <v>0</v>
      </c>
      <c r="GX47" s="7">
        <f t="shared" si="114"/>
        <v>33</v>
      </c>
      <c r="GY47" s="7">
        <f t="shared" si="115"/>
        <v>282</v>
      </c>
      <c r="GZ47" s="289">
        <f t="shared" si="116"/>
        <v>0</v>
      </c>
      <c r="HA47" s="289">
        <f t="shared" si="117"/>
        <v>33</v>
      </c>
      <c r="HB47" s="289" t="str">
        <f t="shared" ref="HB47:HB78" si="204">IF(ISNUMBER($GX47),INDEX($FN$15:$GU$314,$GY47,HG$5),"")</f>
        <v>sfr1</v>
      </c>
      <c r="HC47" s="84" t="str">
        <f t="shared" si="119"/>
        <v>|sfr2</v>
      </c>
      <c r="HD47" s="335" t="str">
        <f t="shared" si="120"/>
        <v>sfr1</v>
      </c>
      <c r="HE47" s="313" t="str">
        <f t="shared" si="121"/>
        <v>jcol_sfr</v>
      </c>
      <c r="HF47" s="28" t="str">
        <f t="shared" si="122"/>
        <v/>
      </c>
      <c r="HG47" s="277" t="str">
        <f t="shared" si="178"/>
        <v/>
      </c>
      <c r="HH47" s="363" t="str">
        <f t="shared" ref="HH47:HH78" si="205">IF(HG47="","",IF(ISNUMBER(MATCH(HG47,$C$15:$C$316,0)),INDEX($FN$15:$GU$316,MATCH(HG47,$C$15:$C$316,0),$HG$5),"-"))</f>
        <v/>
      </c>
      <c r="HI47" s="80"/>
      <c r="HJ47" s="277" t="str">
        <f t="shared" si="179"/>
        <v/>
      </c>
      <c r="HK47" s="363" t="str">
        <f t="shared" ref="HK47:HK78" si="206">IF(HJ47="","",IF(ISNUMBER(MATCH(HJ47,$C$15:$C$316,0)),INDEX($FN$15:$GU$316,MATCH(HJ47,$C$15:$C$316,0),$HG$5),"-"))</f>
        <v/>
      </c>
      <c r="HL47" s="80"/>
      <c r="HM47" s="277" t="str">
        <f t="shared" si="180"/>
        <v/>
      </c>
      <c r="HN47" s="363" t="str">
        <f t="shared" ref="HN47:HN78" si="207">IF(HM47="","",IF(ISNUMBER(MATCH(HM47,$C$15:$C$316,0)),INDEX($FN$15:$GU$316,MATCH(HM47,$C$15:$C$316,0),$HG$5),"-"))</f>
        <v/>
      </c>
      <c r="HO47" s="80"/>
      <c r="HP47" s="277" t="str">
        <f t="shared" si="181"/>
        <v/>
      </c>
      <c r="HQ47" s="359" t="str">
        <f t="shared" ref="HQ47:HQ78" si="208">IF(HP47="","",IF(ISNUMBER(MATCH(HP47,$C$15:$C$316,0)),INDEX($FN$15:$GU$316,MATCH(HP47,$C$15:$C$316,0),$HG$5),"-"))</f>
        <v/>
      </c>
      <c r="HR47" s="80"/>
      <c r="HS47" s="277" t="str">
        <f t="shared" si="182"/>
        <v/>
      </c>
      <c r="HT47" s="284" t="str">
        <f t="shared" si="127"/>
        <v/>
      </c>
      <c r="HU47" s="28"/>
      <c r="HV47" s="336" t="str">
        <f t="shared" si="128"/>
        <v/>
      </c>
      <c r="HW47" s="338" t="str">
        <f t="shared" si="129"/>
        <v/>
      </c>
      <c r="HX47" s="337" t="str">
        <f t="shared" si="130"/>
        <v/>
      </c>
      <c r="HY47" s="277" t="str">
        <f t="shared" si="183"/>
        <v/>
      </c>
      <c r="HZ47" s="277" t="str">
        <f t="shared" si="195"/>
        <v/>
      </c>
      <c r="IA47" s="277" t="str">
        <f t="shared" si="202"/>
        <v/>
      </c>
      <c r="IB47" s="277" t="str">
        <f t="shared" si="200"/>
        <v/>
      </c>
      <c r="IC47" s="277" t="str">
        <f t="shared" si="196"/>
        <v/>
      </c>
      <c r="ID47" s="70"/>
      <c r="IE47" s="367" t="s">
        <v>358</v>
      </c>
      <c r="IF47" s="367" t="s">
        <v>371</v>
      </c>
      <c r="IG47" s="367" t="s">
        <v>94</v>
      </c>
      <c r="IH47" s="367" t="s">
        <v>76</v>
      </c>
      <c r="II47" s="367" t="s">
        <v>175</v>
      </c>
      <c r="IJ47" s="367" t="s">
        <v>378</v>
      </c>
      <c r="IK47" s="367" t="s">
        <v>375</v>
      </c>
      <c r="IL47" s="367"/>
      <c r="IM47" s="367"/>
      <c r="IN47" s="367"/>
      <c r="IO47" s="292"/>
      <c r="IP47" s="292"/>
      <c r="IQ47" s="74"/>
      <c r="IR47" s="291">
        <f>IF(IE47&lt;&gt;"",MAX(IR$14:IR46)+1,0)</f>
        <v>26</v>
      </c>
      <c r="IS47" s="291">
        <f>IF(IF47&lt;&gt;"",MAX(IS$14:IS46)+1,0)</f>
        <v>26</v>
      </c>
      <c r="IT47" s="291">
        <f>IF(IG47&lt;&gt;"",MAX(IT$14:IT46)+1,0)</f>
        <v>33</v>
      </c>
      <c r="IU47" s="291">
        <f>IF(IH47&lt;&gt;"",MAX(IU$14:IU46)+1,0)</f>
        <v>25</v>
      </c>
      <c r="IV47" s="291">
        <f>IF(II47&lt;&gt;"",MAX(IV$14:IV46)+1,0)</f>
        <v>25</v>
      </c>
      <c r="IW47" s="291">
        <f>IF(IJ47&lt;&gt;"",MAX(IW$14:IW46)+1,0)</f>
        <v>5</v>
      </c>
      <c r="IX47" s="291">
        <f>IF(IK47&lt;&gt;"",MAX(IX$14:IX46)+1,0)</f>
        <v>5</v>
      </c>
      <c r="IY47" s="291">
        <f>IF(IL47&lt;&gt;"",MAX(IY$14:IY46)+1,0)</f>
        <v>0</v>
      </c>
      <c r="IZ47" s="291">
        <f>IF(IM47&lt;&gt;"",MAX(IZ$14:IZ46)+1,0)</f>
        <v>0</v>
      </c>
      <c r="JA47" s="291">
        <f>IF(IN47&lt;&gt;"",MAX(JA$14:JA46)+1,0)</f>
        <v>0</v>
      </c>
      <c r="JB47" s="291">
        <f>IF(IO47&lt;&gt;"",MAX(JB$14:JB46)+1,0)</f>
        <v>0</v>
      </c>
      <c r="JC47" s="291">
        <f>IF(IP47&lt;&gt;"",MAX(JC$14:JC46)+1,0)</f>
        <v>0</v>
      </c>
      <c r="JD47" s="74">
        <f t="shared" si="186"/>
        <v>2</v>
      </c>
      <c r="JE47" s="74">
        <f t="shared" si="187"/>
        <v>1</v>
      </c>
      <c r="JF47" s="74">
        <f t="shared" si="188"/>
        <v>1</v>
      </c>
      <c r="JG47" s="74" t="str">
        <f t="shared" si="189"/>
        <v>T_DIS</v>
      </c>
      <c r="JH47" s="390">
        <f t="shared" si="190"/>
        <v>85</v>
      </c>
      <c r="JI47" s="389">
        <f>IF(ISNUMBER(MATCH(HE47,$JG$15:$JG$313,0)),0,MAX(JI$14:JI46)+1)</f>
        <v>0</v>
      </c>
      <c r="JJ47" s="389" t="str">
        <f t="shared" si="191"/>
        <v/>
      </c>
      <c r="JK47" s="378" t="str">
        <f t="shared" si="132"/>
        <v/>
      </c>
      <c r="JL47" s="78"/>
      <c r="JM47" s="281" t="str">
        <f t="shared" si="133"/>
        <v/>
      </c>
      <c r="JN47" s="393"/>
      <c r="JO47" s="70"/>
      <c r="JP47" s="228"/>
      <c r="JQ47" s="228"/>
      <c r="JR47" s="228"/>
      <c r="JS47" s="19"/>
      <c r="JT47" s="19"/>
      <c r="JU47" s="19"/>
      <c r="JV47" s="19"/>
      <c r="JW47" s="19"/>
      <c r="JX47" s="19"/>
      <c r="JY47" s="19"/>
      <c r="JZ47" s="19"/>
      <c r="KA47" s="19"/>
      <c r="KB47" s="19"/>
      <c r="KC47" s="19"/>
      <c r="KD47" s="19"/>
      <c r="KE47" s="97"/>
      <c r="KF47" s="188">
        <v>1.0765808571767823</v>
      </c>
      <c r="KG47" s="127">
        <v>840.8</v>
      </c>
      <c r="KH47" s="128">
        <v>837.53617866962918</v>
      </c>
      <c r="KI47" s="118">
        <v>2.9999902248382999</v>
      </c>
      <c r="KJ47" s="131">
        <v>840.1558</v>
      </c>
      <c r="KK47" s="147">
        <v>42</v>
      </c>
      <c r="KL47" s="178">
        <v>1.0765800000000001</v>
      </c>
      <c r="KM47" s="139">
        <v>836.7</v>
      </c>
      <c r="KN47" s="184"/>
      <c r="KO47" s="143"/>
      <c r="KP47" s="123"/>
      <c r="KQ47" s="123"/>
      <c r="KR47" s="151"/>
      <c r="KS47" s="126">
        <f t="shared" si="194"/>
        <v>1.0765800000000001</v>
      </c>
      <c r="KT47" s="125">
        <f t="shared" si="201"/>
        <v>1.0765800000000001</v>
      </c>
      <c r="KU47" s="126">
        <v>1.0765808571767823</v>
      </c>
      <c r="KV47" s="159">
        <f t="shared" si="197"/>
        <v>1.0765800000000001</v>
      </c>
      <c r="KW47" s="159">
        <f t="shared" si="198"/>
        <v>25.837920000000004</v>
      </c>
      <c r="KX47" s="159">
        <f t="shared" si="199"/>
        <v>1550.2752000000003</v>
      </c>
      <c r="KY47" s="159">
        <f t="shared" si="203"/>
        <v>1550.2752000000003</v>
      </c>
      <c r="KZ47" s="97"/>
      <c r="LA47" s="70"/>
      <c r="LB47" s="291" t="str">
        <f t="shared" si="134"/>
        <v/>
      </c>
      <c r="LC47" s="291" t="str">
        <f t="shared" si="135"/>
        <v/>
      </c>
      <c r="LD47" s="291" t="str">
        <f t="shared" si="136"/>
        <v/>
      </c>
      <c r="LE47" s="291" t="str">
        <f t="shared" si="137"/>
        <v/>
      </c>
      <c r="LF47" s="291" t="str">
        <f t="shared" si="138"/>
        <v/>
      </c>
      <c r="LG47" s="291" t="str">
        <f t="shared" si="139"/>
        <v/>
      </c>
      <c r="LH47" s="291" t="str">
        <f t="shared" si="140"/>
        <v/>
      </c>
      <c r="LI47" s="291" t="str">
        <f t="shared" si="141"/>
        <v/>
      </c>
      <c r="LJ47" s="291" t="str">
        <f t="shared" si="142"/>
        <v/>
      </c>
      <c r="LK47" s="291" t="str">
        <f t="shared" si="143"/>
        <v/>
      </c>
      <c r="LL47" s="291" t="str">
        <f t="shared" si="144"/>
        <v/>
      </c>
      <c r="LM47" s="291" t="str">
        <f t="shared" si="145"/>
        <v/>
      </c>
      <c r="LN47" s="291" t="str">
        <f t="shared" si="146"/>
        <v>T_DIS</v>
      </c>
      <c r="LO47" s="291" t="str">
        <f t="shared" si="147"/>
        <v>T_DIS</v>
      </c>
      <c r="LP47" s="291" t="str">
        <f t="shared" si="148"/>
        <v>T_DIS</v>
      </c>
      <c r="LQ47" s="291" t="str">
        <f t="shared" si="149"/>
        <v>T_DIS</v>
      </c>
      <c r="LR47" s="291" t="str">
        <f t="shared" si="150"/>
        <v>T_DIS</v>
      </c>
      <c r="LS47" s="291" t="str">
        <f t="shared" si="151"/>
        <v>T_DIS</v>
      </c>
      <c r="LT47" s="291" t="str">
        <f t="shared" si="152"/>
        <v>T_DIS</v>
      </c>
      <c r="LU47" s="291" t="str">
        <f t="shared" si="153"/>
        <v>T_DIS</v>
      </c>
      <c r="LV47" s="291" t="str">
        <f t="shared" si="154"/>
        <v>T_DIS</v>
      </c>
      <c r="LW47" s="291" t="str">
        <f t="shared" si="155"/>
        <v>T_DIS</v>
      </c>
      <c r="LX47" s="291" t="str">
        <f t="shared" si="156"/>
        <v>T_DIS</v>
      </c>
      <c r="LY47" s="291" t="str">
        <f t="shared" si="157"/>
        <v>T_DIS</v>
      </c>
      <c r="LZ47" s="291" t="str">
        <f t="shared" si="158"/>
        <v/>
      </c>
      <c r="MA47" s="291" t="str">
        <f t="shared" si="159"/>
        <v/>
      </c>
      <c r="MB47" s="291" t="str">
        <f t="shared" si="160"/>
        <v/>
      </c>
      <c r="MC47" s="291" t="str">
        <f t="shared" si="161"/>
        <v/>
      </c>
      <c r="MD47" s="291" t="str">
        <f t="shared" si="162"/>
        <v/>
      </c>
      <c r="ME47" s="291" t="str">
        <f t="shared" si="163"/>
        <v/>
      </c>
      <c r="MF47" s="291" t="str">
        <f t="shared" si="164"/>
        <v/>
      </c>
      <c r="MG47" s="74">
        <f t="shared" si="165"/>
        <v>12</v>
      </c>
      <c r="MH47" s="70"/>
      <c r="MI47" s="70"/>
      <c r="MJ47" s="70"/>
      <c r="MK47" s="70"/>
      <c r="ML47" s="70"/>
      <c r="MM47" s="70"/>
      <c r="MN47" s="70"/>
      <c r="MO47" s="70"/>
      <c r="MP47" s="70"/>
      <c r="MQ47" s="70"/>
      <c r="MR47" s="70"/>
      <c r="MS47" s="70"/>
      <c r="MT47" s="70"/>
      <c r="MU47" s="70"/>
    </row>
    <row r="48" spans="1:359" s="3" customFormat="1" ht="6" customHeight="1" x14ac:dyDescent="0.15">
      <c r="A48" s="79"/>
      <c r="B48" s="303">
        <f t="shared" si="192"/>
        <v>34</v>
      </c>
      <c r="C48" s="83" t="s">
        <v>901</v>
      </c>
      <c r="D48" s="301" t="s">
        <v>909</v>
      </c>
      <c r="E48" s="70"/>
      <c r="F48" s="258"/>
      <c r="G48" s="259" t="s">
        <v>35</v>
      </c>
      <c r="H48" s="260">
        <v>0.24</v>
      </c>
      <c r="I48" s="258"/>
      <c r="J48" s="259"/>
      <c r="K48" s="260"/>
      <c r="L48" s="258"/>
      <c r="M48" s="259" t="s">
        <v>15</v>
      </c>
      <c r="N48" s="260">
        <v>100</v>
      </c>
      <c r="O48" s="258"/>
      <c r="P48" s="259" t="s">
        <v>37</v>
      </c>
      <c r="Q48" s="260" t="s">
        <v>37</v>
      </c>
      <c r="R48" s="258"/>
      <c r="S48" s="259"/>
      <c r="T48" s="260"/>
      <c r="U48" s="258"/>
      <c r="V48" s="259"/>
      <c r="W48" s="260"/>
      <c r="X48" s="258"/>
      <c r="Y48" s="259"/>
      <c r="Z48" s="260"/>
      <c r="AA48" s="258"/>
      <c r="AB48" s="259" t="s">
        <v>263</v>
      </c>
      <c r="AC48" s="260" t="s">
        <v>264</v>
      </c>
      <c r="AD48" s="258"/>
      <c r="AE48" s="259"/>
      <c r="AF48" s="260"/>
      <c r="AG48" s="258"/>
      <c r="AH48" s="259" t="s">
        <v>39</v>
      </c>
      <c r="AI48" s="260" t="s">
        <v>177</v>
      </c>
      <c r="AJ48" s="258"/>
      <c r="AK48" s="259" t="s">
        <v>116</v>
      </c>
      <c r="AL48" s="274">
        <v>1.0000000000000001E-5</v>
      </c>
      <c r="AM48" s="258"/>
      <c r="AN48" s="259" t="s">
        <v>92</v>
      </c>
      <c r="AO48" s="260">
        <v>1</v>
      </c>
      <c r="AP48" s="281"/>
      <c r="AQ48" s="353" t="s">
        <v>717</v>
      </c>
      <c r="AR48" s="348" t="s">
        <v>718</v>
      </c>
      <c r="AS48" s="281"/>
      <c r="AT48" s="353" t="s">
        <v>717</v>
      </c>
      <c r="AU48" s="348" t="s">
        <v>718</v>
      </c>
      <c r="AV48" s="258"/>
      <c r="AW48" s="353" t="s">
        <v>717</v>
      </c>
      <c r="AX48" s="348" t="s">
        <v>718</v>
      </c>
      <c r="AY48" s="258"/>
      <c r="AZ48" s="353" t="s">
        <v>717</v>
      </c>
      <c r="BA48" s="348" t="s">
        <v>718</v>
      </c>
      <c r="BB48" s="258"/>
      <c r="BC48" s="353" t="s">
        <v>717</v>
      </c>
      <c r="BD48" s="348" t="s">
        <v>835</v>
      </c>
      <c r="BE48" s="258"/>
      <c r="BF48" s="259" t="s">
        <v>829</v>
      </c>
      <c r="BG48" s="260">
        <v>200</v>
      </c>
      <c r="BH48" s="258"/>
      <c r="BI48" s="259" t="s">
        <v>16</v>
      </c>
      <c r="BJ48" s="260">
        <v>100</v>
      </c>
      <c r="BK48" s="258"/>
      <c r="BL48" s="259" t="s">
        <v>678</v>
      </c>
      <c r="BM48" s="260" t="s">
        <v>835</v>
      </c>
      <c r="BN48" s="258"/>
      <c r="BO48" s="259" t="s">
        <v>678</v>
      </c>
      <c r="BP48" s="260" t="s">
        <v>835</v>
      </c>
      <c r="BQ48" s="258"/>
      <c r="BR48" s="259" t="s">
        <v>748</v>
      </c>
      <c r="BS48" s="260" t="s">
        <v>835</v>
      </c>
      <c r="BT48" s="258"/>
      <c r="BU48" s="259" t="s">
        <v>916</v>
      </c>
      <c r="BV48" s="260" t="s">
        <v>931</v>
      </c>
      <c r="BW48" s="258"/>
      <c r="BX48" s="259" t="s">
        <v>489</v>
      </c>
      <c r="BY48" s="260">
        <v>100</v>
      </c>
      <c r="BZ48" s="258"/>
      <c r="CA48" s="259"/>
      <c r="CB48" s="260"/>
      <c r="CC48" s="258"/>
      <c r="CD48" s="259"/>
      <c r="CE48" s="274"/>
      <c r="CF48" s="410"/>
      <c r="CG48" s="411"/>
      <c r="CH48" s="414"/>
      <c r="CI48" s="410"/>
      <c r="CJ48" s="411" t="s">
        <v>116</v>
      </c>
      <c r="CK48" s="414">
        <v>9.9999999999999995E-7</v>
      </c>
      <c r="CL48" s="258"/>
      <c r="CM48" s="259" t="s">
        <v>30</v>
      </c>
      <c r="CN48" s="260" t="s">
        <v>558</v>
      </c>
      <c r="CO48" s="258"/>
      <c r="CP48" s="259" t="s">
        <v>116</v>
      </c>
      <c r="CQ48" s="274">
        <v>9.9999999999999995E-7</v>
      </c>
      <c r="CR48" s="373" t="s">
        <v>2</v>
      </c>
      <c r="CS48" s="228"/>
      <c r="CT48" s="229">
        <f>IF(ISNUMBER(HA48),IF(ISNUMBER(MATCH(HE48,$CS$15:$CS$313,0)),0,MAX(CT$14:CT47)+1),"")</f>
        <v>28</v>
      </c>
      <c r="CU48" s="7" t="str">
        <f t="shared" si="36"/>
        <v/>
      </c>
      <c r="CV48" s="7" t="str">
        <f t="shared" si="37"/>
        <v/>
      </c>
      <c r="CW48" s="7" t="str">
        <f t="shared" si="38"/>
        <v/>
      </c>
      <c r="CX48" s="7" t="str">
        <f t="shared" si="39"/>
        <v/>
      </c>
      <c r="CY48" s="7" t="str">
        <f t="shared" si="40"/>
        <v/>
      </c>
      <c r="CZ48" s="7" t="str">
        <f t="shared" si="41"/>
        <v/>
      </c>
      <c r="DA48" s="7" t="str">
        <f t="shared" si="42"/>
        <v/>
      </c>
      <c r="DB48" s="7" t="str">
        <f t="shared" si="43"/>
        <v/>
      </c>
      <c r="DC48" s="7" t="str">
        <f t="shared" si="44"/>
        <v/>
      </c>
      <c r="DD48" s="7" t="str">
        <f t="shared" si="45"/>
        <v/>
      </c>
      <c r="DE48" s="7" t="str">
        <f t="shared" si="46"/>
        <v/>
      </c>
      <c r="DF48" s="7" t="str">
        <f t="shared" si="47"/>
        <v/>
      </c>
      <c r="DG48" s="7" t="str">
        <f t="shared" si="48"/>
        <v/>
      </c>
      <c r="DH48" s="7" t="str">
        <f t="shared" si="49"/>
        <v/>
      </c>
      <c r="DI48" s="7" t="str">
        <f t="shared" si="50"/>
        <v/>
      </c>
      <c r="DJ48" s="7" t="str">
        <f t="shared" si="51"/>
        <v/>
      </c>
      <c r="DK48" s="7" t="str">
        <f t="shared" si="52"/>
        <v/>
      </c>
      <c r="DL48" s="7" t="str">
        <f t="shared" si="53"/>
        <v/>
      </c>
      <c r="DM48" s="7" t="str">
        <f t="shared" si="54"/>
        <v/>
      </c>
      <c r="DN48" s="7" t="str">
        <f t="shared" si="55"/>
        <v/>
      </c>
      <c r="DO48" s="7" t="str">
        <f t="shared" si="56"/>
        <v/>
      </c>
      <c r="DP48" s="7" t="str">
        <f t="shared" si="57"/>
        <v/>
      </c>
      <c r="DQ48" s="7" t="str">
        <f t="shared" si="58"/>
        <v/>
      </c>
      <c r="DR48" s="7" t="str">
        <f t="shared" si="59"/>
        <v/>
      </c>
      <c r="DS48" s="7" t="str">
        <f t="shared" si="60"/>
        <v/>
      </c>
      <c r="DT48" s="7" t="str">
        <f t="shared" si="61"/>
        <v/>
      </c>
      <c r="DU48" s="7" t="str">
        <f t="shared" si="166"/>
        <v/>
      </c>
      <c r="DV48" s="7" t="str">
        <f t="shared" si="167"/>
        <v/>
      </c>
      <c r="DW48" s="7" t="str">
        <f t="shared" si="168"/>
        <v/>
      </c>
      <c r="DX48" s="7" t="str">
        <f t="shared" si="169"/>
        <v/>
      </c>
      <c r="DY48" s="7"/>
      <c r="DZ48" s="7"/>
      <c r="EA48" s="7"/>
      <c r="EB48" s="7"/>
      <c r="EC48" s="64" t="s">
        <v>2</v>
      </c>
      <c r="ED48" s="306" t="str">
        <f t="shared" si="62"/>
        <v>-</v>
      </c>
      <c r="EE48" s="306" t="str">
        <f t="shared" si="63"/>
        <v>-</v>
      </c>
      <c r="EF48" s="306" t="str">
        <f t="shared" si="64"/>
        <v>-</v>
      </c>
      <c r="EG48" s="306" t="str">
        <f t="shared" si="65"/>
        <v>-</v>
      </c>
      <c r="EH48" s="306" t="str">
        <f t="shared" si="66"/>
        <v>-</v>
      </c>
      <c r="EI48" s="306" t="str">
        <f t="shared" si="67"/>
        <v>-</v>
      </c>
      <c r="EJ48" s="306" t="str">
        <f t="shared" si="68"/>
        <v>-</v>
      </c>
      <c r="EK48" s="306" t="str">
        <f t="shared" si="69"/>
        <v>-</v>
      </c>
      <c r="EL48" s="306" t="str">
        <f t="shared" si="70"/>
        <v>-</v>
      </c>
      <c r="EM48" s="306" t="str">
        <f t="shared" si="71"/>
        <v>-</v>
      </c>
      <c r="EN48" s="306" t="str">
        <f t="shared" si="72"/>
        <v>-</v>
      </c>
      <c r="EO48" s="306" t="str">
        <f t="shared" si="73"/>
        <v>-</v>
      </c>
      <c r="EP48" s="306" t="str">
        <f t="shared" si="74"/>
        <v>-</v>
      </c>
      <c r="EQ48" s="306" t="str">
        <f t="shared" si="75"/>
        <v>-</v>
      </c>
      <c r="ER48" s="306" t="str">
        <f t="shared" si="76"/>
        <v>-</v>
      </c>
      <c r="ES48" s="306" t="str">
        <f t="shared" si="77"/>
        <v>-</v>
      </c>
      <c r="ET48" s="306" t="str">
        <f t="shared" si="78"/>
        <v>-</v>
      </c>
      <c r="EU48" s="306" t="str">
        <f t="shared" si="79"/>
        <v>-</v>
      </c>
      <c r="EV48" s="306" t="str">
        <f t="shared" si="80"/>
        <v>-</v>
      </c>
      <c r="EW48" s="306" t="str">
        <f t="shared" si="81"/>
        <v>-</v>
      </c>
      <c r="EX48" s="306" t="str">
        <f t="shared" si="82"/>
        <v>-</v>
      </c>
      <c r="EY48" s="306" t="str">
        <f t="shared" si="83"/>
        <v>-</v>
      </c>
      <c r="EZ48" s="306" t="str">
        <f t="shared" si="84"/>
        <v>-</v>
      </c>
      <c r="FA48" s="306" t="str">
        <f t="shared" si="85"/>
        <v>-</v>
      </c>
      <c r="FB48" s="306" t="str">
        <f t="shared" si="86"/>
        <v>-</v>
      </c>
      <c r="FC48" s="306" t="str">
        <f t="shared" si="87"/>
        <v>-</v>
      </c>
      <c r="FD48" s="306" t="str">
        <f t="shared" si="170"/>
        <v>-</v>
      </c>
      <c r="FE48" s="306" t="str">
        <f t="shared" si="171"/>
        <v>-</v>
      </c>
      <c r="FF48" s="306" t="str">
        <f t="shared" si="172"/>
        <v>-</v>
      </c>
      <c r="FG48" s="306" t="str">
        <f t="shared" si="173"/>
        <v>-</v>
      </c>
      <c r="FH48" s="306"/>
      <c r="FI48" s="306"/>
      <c r="FJ48" s="306"/>
      <c r="FK48" s="306"/>
      <c r="FL48" s="306"/>
      <c r="FM48" s="422" t="s">
        <v>2</v>
      </c>
      <c r="FN48" s="65" t="str">
        <f t="shared" si="88"/>
        <v>-</v>
      </c>
      <c r="FO48" s="65" t="str">
        <f t="shared" si="89"/>
        <v>-</v>
      </c>
      <c r="FP48" s="65" t="str">
        <f t="shared" si="90"/>
        <v>-</v>
      </c>
      <c r="FQ48" s="65" t="str">
        <f t="shared" si="91"/>
        <v>-</v>
      </c>
      <c r="FR48" s="65" t="str">
        <f t="shared" si="92"/>
        <v>-</v>
      </c>
      <c r="FS48" s="65" t="str">
        <f t="shared" si="93"/>
        <v>-</v>
      </c>
      <c r="FT48" s="65" t="str">
        <f t="shared" si="94"/>
        <v>-</v>
      </c>
      <c r="FU48" s="65" t="str">
        <f t="shared" si="95"/>
        <v>-</v>
      </c>
      <c r="FV48" s="65" t="str">
        <f t="shared" si="96"/>
        <v>-</v>
      </c>
      <c r="FW48" s="65" t="str">
        <f t="shared" si="97"/>
        <v>-</v>
      </c>
      <c r="FX48" s="65" t="str">
        <f t="shared" si="98"/>
        <v>-</v>
      </c>
      <c r="FY48" s="65" t="str">
        <f t="shared" si="99"/>
        <v>-</v>
      </c>
      <c r="FZ48" s="65" t="str">
        <f t="shared" si="100"/>
        <v>-</v>
      </c>
      <c r="GA48" s="65" t="str">
        <f t="shared" si="101"/>
        <v>-</v>
      </c>
      <c r="GB48" s="65" t="str">
        <f t="shared" si="102"/>
        <v>-</v>
      </c>
      <c r="GC48" s="65" t="str">
        <f t="shared" si="103"/>
        <v>-</v>
      </c>
      <c r="GD48" s="65" t="str">
        <f t="shared" si="104"/>
        <v>-</v>
      </c>
      <c r="GE48" s="65" t="str">
        <f t="shared" si="105"/>
        <v>-</v>
      </c>
      <c r="GF48" s="65" t="str">
        <f t="shared" si="106"/>
        <v>-</v>
      </c>
      <c r="GG48" s="65" t="str">
        <f t="shared" si="107"/>
        <v>-</v>
      </c>
      <c r="GH48" s="65" t="str">
        <f t="shared" si="108"/>
        <v>-</v>
      </c>
      <c r="GI48" s="65" t="str">
        <f t="shared" si="109"/>
        <v>-</v>
      </c>
      <c r="GJ48" s="65" t="str">
        <f t="shared" si="110"/>
        <v>-</v>
      </c>
      <c r="GK48" s="65" t="str">
        <f t="shared" si="111"/>
        <v>-</v>
      </c>
      <c r="GL48" s="65" t="str">
        <f t="shared" si="112"/>
        <v>-</v>
      </c>
      <c r="GM48" s="65" t="str">
        <f t="shared" si="113"/>
        <v>-</v>
      </c>
      <c r="GN48" s="65" t="str">
        <f t="shared" si="174"/>
        <v>-</v>
      </c>
      <c r="GO48" s="65" t="str">
        <f t="shared" si="175"/>
        <v>-</v>
      </c>
      <c r="GP48" s="65" t="str">
        <f t="shared" si="176"/>
        <v>-</v>
      </c>
      <c r="GQ48" s="65" t="str">
        <f t="shared" si="177"/>
        <v>-</v>
      </c>
      <c r="GR48" s="65"/>
      <c r="GS48" s="65"/>
      <c r="GT48" s="65"/>
      <c r="GU48" s="96" t="s">
        <v>2</v>
      </c>
      <c r="GV48" s="70"/>
      <c r="GW48" s="7">
        <f>IF(ISNUMBER(INDEX($CU$15:$EC$314,$B48,HG$5)),MAX(GW$14:GW47)+1,0)</f>
        <v>0</v>
      </c>
      <c r="GX48" s="7">
        <f t="shared" si="114"/>
        <v>34</v>
      </c>
      <c r="GY48" s="7">
        <f t="shared" si="115"/>
        <v>283</v>
      </c>
      <c r="GZ48" s="289">
        <f t="shared" si="116"/>
        <v>0</v>
      </c>
      <c r="HA48" s="289">
        <f t="shared" si="117"/>
        <v>34</v>
      </c>
      <c r="HB48" s="289" t="str">
        <f t="shared" si="204"/>
        <v>sfr2</v>
      </c>
      <c r="HC48" s="84" t="str">
        <f t="shared" si="119"/>
        <v>|sfr3</v>
      </c>
      <c r="HD48" s="335" t="str">
        <f t="shared" si="120"/>
        <v>sfr2</v>
      </c>
      <c r="HE48" s="313" t="str">
        <f t="shared" si="121"/>
        <v>leakance</v>
      </c>
      <c r="HF48" s="28" t="str">
        <f t="shared" si="122"/>
        <v/>
      </c>
      <c r="HG48" s="277" t="str">
        <f t="shared" si="178"/>
        <v/>
      </c>
      <c r="HH48" s="363" t="str">
        <f t="shared" si="205"/>
        <v/>
      </c>
      <c r="HI48" s="80"/>
      <c r="HJ48" s="277" t="str">
        <f t="shared" si="179"/>
        <v/>
      </c>
      <c r="HK48" s="363" t="str">
        <f t="shared" si="206"/>
        <v/>
      </c>
      <c r="HL48" s="80"/>
      <c r="HM48" s="277" t="str">
        <f t="shared" si="180"/>
        <v/>
      </c>
      <c r="HN48" s="363" t="str">
        <f t="shared" si="207"/>
        <v/>
      </c>
      <c r="HO48" s="80"/>
      <c r="HP48" s="277" t="str">
        <f t="shared" si="181"/>
        <v/>
      </c>
      <c r="HQ48" s="359" t="str">
        <f t="shared" si="208"/>
        <v/>
      </c>
      <c r="HR48" s="80"/>
      <c r="HS48" s="277" t="str">
        <f t="shared" si="182"/>
        <v/>
      </c>
      <c r="HT48" s="284" t="str">
        <f t="shared" si="127"/>
        <v/>
      </c>
      <c r="HU48" s="28"/>
      <c r="HV48" s="336" t="str">
        <f t="shared" si="128"/>
        <v/>
      </c>
      <c r="HW48" s="338" t="str">
        <f t="shared" si="129"/>
        <v/>
      </c>
      <c r="HX48" s="337" t="str">
        <f t="shared" si="130"/>
        <v/>
      </c>
      <c r="HY48" s="277" t="str">
        <f t="shared" ref="HY48:HY66" si="209">IF(OR(HH48="-",HH48=""),"",INDEX($HC$15:$HC$313,MATCH(HG48,$HE$15:$HE$313,0),1))</f>
        <v/>
      </c>
      <c r="HZ48" s="277" t="str">
        <f t="shared" si="195"/>
        <v/>
      </c>
      <c r="IA48" s="277" t="str">
        <f t="shared" si="202"/>
        <v/>
      </c>
      <c r="IB48" s="277" t="str">
        <f t="shared" si="200"/>
        <v/>
      </c>
      <c r="IC48" s="277" t="str">
        <f t="shared" si="196"/>
        <v/>
      </c>
      <c r="ID48" s="70"/>
      <c r="IE48" s="367" t="s">
        <v>361</v>
      </c>
      <c r="IF48" s="367" t="s">
        <v>372</v>
      </c>
      <c r="IG48" s="367" t="s">
        <v>19</v>
      </c>
      <c r="IH48" s="367" t="s">
        <v>382</v>
      </c>
      <c r="II48" s="367"/>
      <c r="IJ48" s="367" t="s">
        <v>552</v>
      </c>
      <c r="IK48" s="367" t="s">
        <v>202</v>
      </c>
      <c r="IL48" s="367"/>
      <c r="IM48" s="367"/>
      <c r="IN48" s="367"/>
      <c r="IO48" s="292"/>
      <c r="IP48" s="292"/>
      <c r="IQ48" s="74"/>
      <c r="IR48" s="291">
        <f>IF(IE48&lt;&gt;"",MAX(IR$14:IR47)+1,0)</f>
        <v>27</v>
      </c>
      <c r="IS48" s="291">
        <f>IF(IF48&lt;&gt;"",MAX(IS$14:IS47)+1,0)</f>
        <v>27</v>
      </c>
      <c r="IT48" s="291">
        <f>IF(IG48&lt;&gt;"",MAX(IT$14:IT47)+1,0)</f>
        <v>34</v>
      </c>
      <c r="IU48" s="291">
        <f>IF(IH48&lt;&gt;"",MAX(IU$14:IU47)+1,0)</f>
        <v>26</v>
      </c>
      <c r="IV48" s="291">
        <f>IF(II48&lt;&gt;"",MAX(IV$14:IV47)+1,0)</f>
        <v>0</v>
      </c>
      <c r="IW48" s="291">
        <f>IF(IJ48&lt;&gt;"",MAX(IW$14:IW47)+1,0)</f>
        <v>6</v>
      </c>
      <c r="IX48" s="291">
        <f>IF(IK48&lt;&gt;"",MAX(IX$14:IX47)+1,0)</f>
        <v>6</v>
      </c>
      <c r="IY48" s="291">
        <f>IF(IL48&lt;&gt;"",MAX(IY$14:IY47)+1,0)</f>
        <v>0</v>
      </c>
      <c r="IZ48" s="291">
        <f>IF(IM48&lt;&gt;"",MAX(IZ$14:IZ47)+1,0)</f>
        <v>0</v>
      </c>
      <c r="JA48" s="291">
        <f>IF(IN48&lt;&gt;"",MAX(JA$14:JA47)+1,0)</f>
        <v>0</v>
      </c>
      <c r="JB48" s="291">
        <f>IF(IO48&lt;&gt;"",MAX(JB$14:JB47)+1,0)</f>
        <v>0</v>
      </c>
      <c r="JC48" s="291">
        <f>IF(IP48&lt;&gt;"",MAX(JC$14:JC47)+1,0)</f>
        <v>0</v>
      </c>
      <c r="JD48" s="74">
        <f t="shared" si="186"/>
        <v>2</v>
      </c>
      <c r="JE48" s="74">
        <f t="shared" si="187"/>
        <v>0</v>
      </c>
      <c r="JF48" s="74">
        <f t="shared" si="188"/>
        <v>2</v>
      </c>
      <c r="JG48" s="74" t="str">
        <f t="shared" si="189"/>
        <v>mt_Lunit</v>
      </c>
      <c r="JH48" s="390">
        <f t="shared" si="190"/>
        <v>88</v>
      </c>
      <c r="JI48" s="389">
        <f>IF(ISNUMBER(MATCH(HE48,$JG$15:$JG$313,0)),0,MAX(JI$14:JI47)+1)</f>
        <v>0</v>
      </c>
      <c r="JJ48" s="389" t="str">
        <f t="shared" si="191"/>
        <v/>
      </c>
      <c r="JK48" s="378" t="str">
        <f t="shared" si="132"/>
        <v/>
      </c>
      <c r="JL48" s="78"/>
      <c r="JM48" s="281" t="str">
        <f t="shared" si="133"/>
        <v/>
      </c>
      <c r="JN48" s="393"/>
      <c r="JO48" s="70"/>
      <c r="JP48" s="228"/>
      <c r="JQ48" s="228"/>
      <c r="JR48" s="228"/>
      <c r="JS48" s="19"/>
      <c r="JT48" s="19"/>
      <c r="JU48" s="19"/>
      <c r="JV48" s="19"/>
      <c r="JW48" s="19"/>
      <c r="JX48" s="19"/>
      <c r="JY48" s="19"/>
      <c r="JZ48" s="19"/>
      <c r="KA48" s="19"/>
      <c r="KB48" s="19"/>
      <c r="KC48" s="19"/>
      <c r="KD48" s="19"/>
      <c r="KE48" s="97"/>
      <c r="KF48" s="188">
        <v>1.1112157821767825</v>
      </c>
      <c r="KG48" s="127">
        <v>840.8</v>
      </c>
      <c r="KH48" s="128">
        <v>837.84387097732144</v>
      </c>
      <c r="KI48" s="118">
        <v>2.9999902248382999</v>
      </c>
      <c r="KJ48" s="131">
        <v>840.1558</v>
      </c>
      <c r="KK48" s="147">
        <v>43</v>
      </c>
      <c r="KL48" s="178">
        <v>1.1112200000000001</v>
      </c>
      <c r="KM48" s="139">
        <v>837.1</v>
      </c>
      <c r="KN48" s="184"/>
      <c r="KO48" s="143"/>
      <c r="KP48" s="123"/>
      <c r="KQ48" s="123"/>
      <c r="KR48" s="151"/>
      <c r="KS48" s="126">
        <f t="shared" si="194"/>
        <v>1.1112200000000001</v>
      </c>
      <c r="KT48" s="125">
        <f t="shared" si="201"/>
        <v>1.1112200000000001</v>
      </c>
      <c r="KU48" s="126">
        <v>1.1112157821767825</v>
      </c>
      <c r="KV48" s="159">
        <f t="shared" si="197"/>
        <v>1.1112200000000001</v>
      </c>
      <c r="KW48" s="159">
        <f t="shared" si="198"/>
        <v>26.669280000000001</v>
      </c>
      <c r="KX48" s="159">
        <f t="shared" si="199"/>
        <v>1600.1568</v>
      </c>
      <c r="KY48" s="159">
        <f t="shared" si="203"/>
        <v>1600.1568</v>
      </c>
      <c r="KZ48" s="97"/>
      <c r="LA48" s="70"/>
      <c r="LB48" s="291" t="str">
        <f t="shared" si="134"/>
        <v>mt_Lunit</v>
      </c>
      <c r="LC48" s="291" t="str">
        <f t="shared" si="135"/>
        <v>mt_Lunit</v>
      </c>
      <c r="LD48" s="291" t="str">
        <f t="shared" si="136"/>
        <v>mt_Lunit</v>
      </c>
      <c r="LE48" s="291" t="str">
        <f t="shared" si="137"/>
        <v>mt_Lunit</v>
      </c>
      <c r="LF48" s="291" t="str">
        <f t="shared" si="138"/>
        <v/>
      </c>
      <c r="LG48" s="291" t="str">
        <f t="shared" si="139"/>
        <v>mt_Lunit</v>
      </c>
      <c r="LH48" s="291" t="str">
        <f t="shared" si="140"/>
        <v>mt_Lunit</v>
      </c>
      <c r="LI48" s="291" t="str">
        <f t="shared" si="141"/>
        <v>mt_Lunit</v>
      </c>
      <c r="LJ48" s="291" t="str">
        <f t="shared" si="142"/>
        <v/>
      </c>
      <c r="LK48" s="291" t="str">
        <f t="shared" si="143"/>
        <v>mt_Lunit</v>
      </c>
      <c r="LL48" s="291" t="str">
        <f t="shared" si="144"/>
        <v>mt_Lunit</v>
      </c>
      <c r="LM48" s="291" t="str">
        <f t="shared" si="145"/>
        <v>mt_Lunit</v>
      </c>
      <c r="LN48" s="291" t="str">
        <f t="shared" si="146"/>
        <v>mt_Lunit</v>
      </c>
      <c r="LO48" s="291" t="str">
        <f t="shared" si="147"/>
        <v>mt_Lunit</v>
      </c>
      <c r="LP48" s="291" t="str">
        <f t="shared" si="148"/>
        <v>mt_Lunit</v>
      </c>
      <c r="LQ48" s="291" t="str">
        <f t="shared" si="149"/>
        <v>mt_Lunit</v>
      </c>
      <c r="LR48" s="291" t="str">
        <f t="shared" si="150"/>
        <v>mt_Lunit</v>
      </c>
      <c r="LS48" s="291" t="str">
        <f t="shared" si="151"/>
        <v>mt_Lunit</v>
      </c>
      <c r="LT48" s="291" t="str">
        <f t="shared" si="152"/>
        <v>mt_Lunit</v>
      </c>
      <c r="LU48" s="291" t="str">
        <f t="shared" si="153"/>
        <v>mt_Lunit</v>
      </c>
      <c r="LV48" s="291" t="str">
        <f t="shared" si="154"/>
        <v>mt_Lunit</v>
      </c>
      <c r="LW48" s="291" t="str">
        <f t="shared" si="155"/>
        <v>mt_Lunit</v>
      </c>
      <c r="LX48" s="291" t="str">
        <f t="shared" si="156"/>
        <v>mt_Lunit</v>
      </c>
      <c r="LY48" s="291" t="str">
        <f t="shared" si="157"/>
        <v>mt_Lunit</v>
      </c>
      <c r="LZ48" s="291" t="str">
        <f t="shared" si="158"/>
        <v/>
      </c>
      <c r="MA48" s="291" t="str">
        <f t="shared" si="159"/>
        <v/>
      </c>
      <c r="MB48" s="291" t="str">
        <f t="shared" si="160"/>
        <v/>
      </c>
      <c r="MC48" s="291" t="str">
        <f t="shared" si="161"/>
        <v/>
      </c>
      <c r="MD48" s="291" t="str">
        <f t="shared" si="162"/>
        <v>mt_Lunit</v>
      </c>
      <c r="ME48" s="291" t="str">
        <f t="shared" si="163"/>
        <v/>
      </c>
      <c r="MF48" s="291" t="str">
        <f t="shared" si="164"/>
        <v/>
      </c>
      <c r="MG48" s="74">
        <f t="shared" si="165"/>
        <v>22</v>
      </c>
      <c r="MH48" s="70"/>
      <c r="MI48" s="70"/>
      <c r="MJ48" s="70"/>
      <c r="MK48" s="70"/>
      <c r="ML48" s="70"/>
      <c r="MM48" s="70"/>
      <c r="MN48" s="70"/>
      <c r="MO48" s="70"/>
      <c r="MP48" s="70"/>
      <c r="MQ48" s="70"/>
      <c r="MR48" s="70"/>
      <c r="MS48" s="70"/>
      <c r="MT48" s="70"/>
      <c r="MU48" s="70"/>
    </row>
    <row r="49" spans="1:359" s="3" customFormat="1" ht="6" customHeight="1" x14ac:dyDescent="0.15">
      <c r="A49" s="79"/>
      <c r="B49" s="303">
        <f t="shared" si="192"/>
        <v>35</v>
      </c>
      <c r="C49" s="83" t="s">
        <v>902</v>
      </c>
      <c r="D49" s="301" t="s">
        <v>910</v>
      </c>
      <c r="E49" s="70"/>
      <c r="F49" s="258"/>
      <c r="G49" s="259" t="s">
        <v>36</v>
      </c>
      <c r="H49" s="260" t="s">
        <v>62</v>
      </c>
      <c r="I49" s="258"/>
      <c r="J49" s="259"/>
      <c r="K49" s="260"/>
      <c r="L49" s="258"/>
      <c r="M49" s="259" t="s">
        <v>16</v>
      </c>
      <c r="N49" s="260">
        <v>300</v>
      </c>
      <c r="O49" s="258"/>
      <c r="P49" s="259" t="s">
        <v>79</v>
      </c>
      <c r="Q49" s="260">
        <v>-1</v>
      </c>
      <c r="R49" s="258"/>
      <c r="S49" s="259"/>
      <c r="T49" s="260"/>
      <c r="U49" s="258"/>
      <c r="V49" s="259"/>
      <c r="W49" s="260"/>
      <c r="X49" s="258"/>
      <c r="Y49" s="259"/>
      <c r="Z49" s="260"/>
      <c r="AA49" s="258"/>
      <c r="AB49" s="259" t="s">
        <v>202</v>
      </c>
      <c r="AC49" s="260">
        <v>1</v>
      </c>
      <c r="AD49" s="258"/>
      <c r="AE49" s="259" t="s">
        <v>33</v>
      </c>
      <c r="AF49" s="260">
        <v>10</v>
      </c>
      <c r="AG49" s="258"/>
      <c r="AH49" s="259" t="s">
        <v>40</v>
      </c>
      <c r="AI49" s="260">
        <f>$AI$8</f>
        <v>0</v>
      </c>
      <c r="AJ49" s="258"/>
      <c r="AK49" s="259" t="s">
        <v>136</v>
      </c>
      <c r="AL49" s="260" t="s">
        <v>232</v>
      </c>
      <c r="AM49" s="258"/>
      <c r="AN49" s="259" t="s">
        <v>93</v>
      </c>
      <c r="AO49" s="260">
        <v>2</v>
      </c>
      <c r="AP49" s="281"/>
      <c r="AQ49" s="353" t="s">
        <v>679</v>
      </c>
      <c r="AR49" s="348" t="s">
        <v>718</v>
      </c>
      <c r="AS49" s="281"/>
      <c r="AT49" s="353" t="s">
        <v>679</v>
      </c>
      <c r="AU49" s="348" t="s">
        <v>718</v>
      </c>
      <c r="AV49" s="258"/>
      <c r="AW49" s="353" t="s">
        <v>679</v>
      </c>
      <c r="AX49" s="348" t="s">
        <v>718</v>
      </c>
      <c r="AY49" s="258"/>
      <c r="AZ49" s="353" t="s">
        <v>679</v>
      </c>
      <c r="BA49" s="348" t="s">
        <v>718</v>
      </c>
      <c r="BB49" s="258"/>
      <c r="BC49" s="353" t="s">
        <v>679</v>
      </c>
      <c r="BD49" s="348" t="s">
        <v>835</v>
      </c>
      <c r="BE49" s="258"/>
      <c r="BF49" s="259" t="s">
        <v>830</v>
      </c>
      <c r="BG49" s="348">
        <v>200</v>
      </c>
      <c r="BH49" s="258"/>
      <c r="BI49" s="259" t="s">
        <v>12</v>
      </c>
      <c r="BJ49" s="260">
        <v>1.0000000000000001E-9</v>
      </c>
      <c r="BK49" s="258"/>
      <c r="BL49" s="259" t="s">
        <v>681</v>
      </c>
      <c r="BM49" s="260" t="s">
        <v>835</v>
      </c>
      <c r="BN49" s="258"/>
      <c r="BO49" s="259" t="s">
        <v>720</v>
      </c>
      <c r="BP49" s="260" t="s">
        <v>835</v>
      </c>
      <c r="BQ49" s="258"/>
      <c r="BR49" s="259" t="s">
        <v>786</v>
      </c>
      <c r="BS49" s="260" t="s">
        <v>835</v>
      </c>
      <c r="BT49" s="258"/>
      <c r="BU49" s="259" t="s">
        <v>917</v>
      </c>
      <c r="BV49" s="260" t="s">
        <v>929</v>
      </c>
      <c r="BW49" s="258"/>
      <c r="BX49" s="259" t="s">
        <v>490</v>
      </c>
      <c r="BY49" s="260">
        <v>0</v>
      </c>
      <c r="BZ49" s="258"/>
      <c r="CA49" s="259"/>
      <c r="CB49" s="260"/>
      <c r="CC49" s="258"/>
      <c r="CD49" s="259"/>
      <c r="CE49" s="260"/>
      <c r="CF49" s="410"/>
      <c r="CG49" s="411"/>
      <c r="CH49" s="412"/>
      <c r="CI49" s="410"/>
      <c r="CJ49" s="411" t="s">
        <v>115</v>
      </c>
      <c r="CK49" s="412">
        <v>0.2</v>
      </c>
      <c r="CL49" s="258"/>
      <c r="CM49" s="259" t="s">
        <v>52</v>
      </c>
      <c r="CN49" s="260">
        <v>0</v>
      </c>
      <c r="CO49" s="258"/>
      <c r="CP49" s="259" t="s">
        <v>115</v>
      </c>
      <c r="CQ49" s="260">
        <v>0.2</v>
      </c>
      <c r="CR49" s="373" t="s">
        <v>2</v>
      </c>
      <c r="CS49" s="228"/>
      <c r="CT49" s="229">
        <f>IF(ISNUMBER(HA49),IF(ISNUMBER(MATCH(HE49,$CS$15:$CS$313,0)),0,MAX(CT$14:CT48)+1),"")</f>
        <v>29</v>
      </c>
      <c r="CU49" s="7" t="str">
        <f t="shared" si="36"/>
        <v/>
      </c>
      <c r="CV49" s="7" t="str">
        <f t="shared" si="37"/>
        <v/>
      </c>
      <c r="CW49" s="7" t="str">
        <f t="shared" si="38"/>
        <v/>
      </c>
      <c r="CX49" s="7" t="str">
        <f t="shared" si="39"/>
        <v/>
      </c>
      <c r="CY49" s="7" t="str">
        <f t="shared" si="40"/>
        <v/>
      </c>
      <c r="CZ49" s="7" t="str">
        <f t="shared" si="41"/>
        <v/>
      </c>
      <c r="DA49" s="7" t="str">
        <f t="shared" si="42"/>
        <v/>
      </c>
      <c r="DB49" s="7" t="str">
        <f t="shared" si="43"/>
        <v/>
      </c>
      <c r="DC49" s="7" t="str">
        <f t="shared" si="44"/>
        <v/>
      </c>
      <c r="DD49" s="7" t="str">
        <f t="shared" si="45"/>
        <v/>
      </c>
      <c r="DE49" s="7" t="str">
        <f t="shared" si="46"/>
        <v/>
      </c>
      <c r="DF49" s="7" t="str">
        <f t="shared" si="47"/>
        <v/>
      </c>
      <c r="DG49" s="7" t="str">
        <f t="shared" si="48"/>
        <v/>
      </c>
      <c r="DH49" s="7" t="str">
        <f t="shared" si="49"/>
        <v/>
      </c>
      <c r="DI49" s="7" t="str">
        <f t="shared" si="50"/>
        <v/>
      </c>
      <c r="DJ49" s="7" t="str">
        <f t="shared" si="51"/>
        <v/>
      </c>
      <c r="DK49" s="7" t="str">
        <f t="shared" si="52"/>
        <v/>
      </c>
      <c r="DL49" s="7" t="str">
        <f t="shared" si="53"/>
        <v/>
      </c>
      <c r="DM49" s="7" t="str">
        <f t="shared" si="54"/>
        <v/>
      </c>
      <c r="DN49" s="7" t="str">
        <f t="shared" si="55"/>
        <v/>
      </c>
      <c r="DO49" s="7" t="str">
        <f t="shared" si="56"/>
        <v/>
      </c>
      <c r="DP49" s="7" t="str">
        <f t="shared" si="57"/>
        <v/>
      </c>
      <c r="DQ49" s="7" t="str">
        <f t="shared" si="58"/>
        <v/>
      </c>
      <c r="DR49" s="7" t="str">
        <f t="shared" si="59"/>
        <v/>
      </c>
      <c r="DS49" s="7" t="str">
        <f t="shared" si="60"/>
        <v/>
      </c>
      <c r="DT49" s="7" t="str">
        <f t="shared" si="61"/>
        <v/>
      </c>
      <c r="DU49" s="7" t="str">
        <f t="shared" si="166"/>
        <v/>
      </c>
      <c r="DV49" s="7" t="str">
        <f t="shared" si="167"/>
        <v/>
      </c>
      <c r="DW49" s="7" t="str">
        <f t="shared" si="168"/>
        <v/>
      </c>
      <c r="DX49" s="7" t="str">
        <f t="shared" si="169"/>
        <v/>
      </c>
      <c r="DY49" s="7"/>
      <c r="DZ49" s="7"/>
      <c r="EA49" s="7"/>
      <c r="EB49" s="7"/>
      <c r="EC49" s="64" t="s">
        <v>2</v>
      </c>
      <c r="ED49" s="306" t="str">
        <f t="shared" si="62"/>
        <v>-</v>
      </c>
      <c r="EE49" s="306" t="str">
        <f t="shared" si="63"/>
        <v>-</v>
      </c>
      <c r="EF49" s="306" t="str">
        <f t="shared" si="64"/>
        <v>-</v>
      </c>
      <c r="EG49" s="306" t="str">
        <f t="shared" si="65"/>
        <v>-</v>
      </c>
      <c r="EH49" s="306" t="str">
        <f t="shared" si="66"/>
        <v>-</v>
      </c>
      <c r="EI49" s="306" t="str">
        <f t="shared" si="67"/>
        <v>-</v>
      </c>
      <c r="EJ49" s="306" t="str">
        <f t="shared" si="68"/>
        <v>-</v>
      </c>
      <c r="EK49" s="306" t="str">
        <f t="shared" si="69"/>
        <v>-</v>
      </c>
      <c r="EL49" s="306" t="str">
        <f t="shared" si="70"/>
        <v>-</v>
      </c>
      <c r="EM49" s="306" t="str">
        <f t="shared" si="71"/>
        <v>-</v>
      </c>
      <c r="EN49" s="306" t="str">
        <f t="shared" si="72"/>
        <v>-</v>
      </c>
      <c r="EO49" s="306" t="str">
        <f t="shared" si="73"/>
        <v>-</v>
      </c>
      <c r="EP49" s="306" t="str">
        <f t="shared" si="74"/>
        <v>-</v>
      </c>
      <c r="EQ49" s="306" t="str">
        <f t="shared" si="75"/>
        <v>-</v>
      </c>
      <c r="ER49" s="306" t="str">
        <f t="shared" si="76"/>
        <v>-</v>
      </c>
      <c r="ES49" s="306" t="str">
        <f t="shared" si="77"/>
        <v>-</v>
      </c>
      <c r="ET49" s="306" t="str">
        <f t="shared" si="78"/>
        <v>-</v>
      </c>
      <c r="EU49" s="306" t="str">
        <f t="shared" si="79"/>
        <v>-</v>
      </c>
      <c r="EV49" s="306" t="str">
        <f t="shared" si="80"/>
        <v>-</v>
      </c>
      <c r="EW49" s="306" t="str">
        <f t="shared" si="81"/>
        <v>-</v>
      </c>
      <c r="EX49" s="306" t="str">
        <f t="shared" si="82"/>
        <v>-</v>
      </c>
      <c r="EY49" s="306" t="str">
        <f t="shared" si="83"/>
        <v>-</v>
      </c>
      <c r="EZ49" s="306" t="str">
        <f t="shared" si="84"/>
        <v>-</v>
      </c>
      <c r="FA49" s="306" t="str">
        <f t="shared" si="85"/>
        <v>-</v>
      </c>
      <c r="FB49" s="306" t="str">
        <f t="shared" si="86"/>
        <v>-</v>
      </c>
      <c r="FC49" s="306" t="str">
        <f t="shared" si="87"/>
        <v>-</v>
      </c>
      <c r="FD49" s="306" t="str">
        <f t="shared" si="170"/>
        <v>-</v>
      </c>
      <c r="FE49" s="306" t="str">
        <f t="shared" si="171"/>
        <v>-</v>
      </c>
      <c r="FF49" s="306" t="str">
        <f t="shared" si="172"/>
        <v>-</v>
      </c>
      <c r="FG49" s="306" t="str">
        <f t="shared" si="173"/>
        <v>-</v>
      </c>
      <c r="FH49" s="306"/>
      <c r="FI49" s="306"/>
      <c r="FJ49" s="306"/>
      <c r="FK49" s="306"/>
      <c r="FL49" s="306"/>
      <c r="FM49" s="422" t="s">
        <v>2</v>
      </c>
      <c r="FN49" s="65" t="str">
        <f t="shared" si="88"/>
        <v>-</v>
      </c>
      <c r="FO49" s="65" t="str">
        <f t="shared" si="89"/>
        <v>-</v>
      </c>
      <c r="FP49" s="65" t="str">
        <f t="shared" si="90"/>
        <v>-</v>
      </c>
      <c r="FQ49" s="65" t="str">
        <f t="shared" si="91"/>
        <v>-</v>
      </c>
      <c r="FR49" s="65" t="str">
        <f t="shared" si="92"/>
        <v>-</v>
      </c>
      <c r="FS49" s="65" t="str">
        <f t="shared" si="93"/>
        <v>-</v>
      </c>
      <c r="FT49" s="65" t="str">
        <f t="shared" si="94"/>
        <v>-</v>
      </c>
      <c r="FU49" s="65" t="str">
        <f t="shared" si="95"/>
        <v>-</v>
      </c>
      <c r="FV49" s="65" t="str">
        <f t="shared" si="96"/>
        <v>-</v>
      </c>
      <c r="FW49" s="65" t="str">
        <f t="shared" si="97"/>
        <v>-</v>
      </c>
      <c r="FX49" s="65" t="str">
        <f t="shared" si="98"/>
        <v>-</v>
      </c>
      <c r="FY49" s="65" t="str">
        <f t="shared" si="99"/>
        <v>-</v>
      </c>
      <c r="FZ49" s="65" t="str">
        <f t="shared" si="100"/>
        <v>-</v>
      </c>
      <c r="GA49" s="65" t="str">
        <f t="shared" si="101"/>
        <v>-</v>
      </c>
      <c r="GB49" s="65" t="str">
        <f t="shared" si="102"/>
        <v>-</v>
      </c>
      <c r="GC49" s="65" t="str">
        <f t="shared" si="103"/>
        <v>-</v>
      </c>
      <c r="GD49" s="65" t="str">
        <f t="shared" si="104"/>
        <v>-</v>
      </c>
      <c r="GE49" s="65" t="str">
        <f t="shared" si="105"/>
        <v>-</v>
      </c>
      <c r="GF49" s="65" t="str">
        <f t="shared" si="106"/>
        <v>-</v>
      </c>
      <c r="GG49" s="65" t="str">
        <f t="shared" si="107"/>
        <v>-</v>
      </c>
      <c r="GH49" s="65" t="str">
        <f t="shared" si="108"/>
        <v>-</v>
      </c>
      <c r="GI49" s="65" t="str">
        <f t="shared" si="109"/>
        <v>-</v>
      </c>
      <c r="GJ49" s="65" t="str">
        <f t="shared" si="110"/>
        <v>-</v>
      </c>
      <c r="GK49" s="65" t="str">
        <f t="shared" si="111"/>
        <v>-</v>
      </c>
      <c r="GL49" s="65" t="str">
        <f t="shared" si="112"/>
        <v>-</v>
      </c>
      <c r="GM49" s="65" t="str">
        <f t="shared" si="113"/>
        <v>-</v>
      </c>
      <c r="GN49" s="65" t="str">
        <f t="shared" si="174"/>
        <v>-</v>
      </c>
      <c r="GO49" s="65" t="str">
        <f t="shared" si="175"/>
        <v>-</v>
      </c>
      <c r="GP49" s="65" t="str">
        <f t="shared" si="176"/>
        <v>-</v>
      </c>
      <c r="GQ49" s="65" t="str">
        <f t="shared" si="177"/>
        <v>-</v>
      </c>
      <c r="GR49" s="65"/>
      <c r="GS49" s="65"/>
      <c r="GT49" s="65"/>
      <c r="GU49" s="96" t="s">
        <v>2</v>
      </c>
      <c r="GV49" s="70"/>
      <c r="GW49" s="7">
        <f>IF(ISNUMBER(INDEX($CU$15:$EC$314,$B49,HG$5)),MAX(GW$14:GW48)+1,0)</f>
        <v>0</v>
      </c>
      <c r="GX49" s="7">
        <f t="shared" si="114"/>
        <v>35</v>
      </c>
      <c r="GY49" s="7">
        <f t="shared" si="115"/>
        <v>284</v>
      </c>
      <c r="GZ49" s="289">
        <f t="shared" si="116"/>
        <v>0</v>
      </c>
      <c r="HA49" s="289">
        <f t="shared" si="117"/>
        <v>35</v>
      </c>
      <c r="HB49" s="289" t="str">
        <f t="shared" si="204"/>
        <v>com</v>
      </c>
      <c r="HC49" s="84" t="str">
        <f t="shared" si="119"/>
        <v>|sfr4</v>
      </c>
      <c r="HD49" s="335" t="str">
        <f t="shared" si="120"/>
        <v>com</v>
      </c>
      <c r="HE49" s="313" t="str">
        <f t="shared" si="121"/>
        <v>nconn</v>
      </c>
      <c r="HF49" s="28" t="str">
        <f t="shared" si="122"/>
        <v/>
      </c>
      <c r="HG49" s="277" t="str">
        <f t="shared" si="178"/>
        <v/>
      </c>
      <c r="HH49" s="363" t="str">
        <f t="shared" si="205"/>
        <v/>
      </c>
      <c r="HI49" s="80"/>
      <c r="HJ49" s="277" t="str">
        <f t="shared" si="179"/>
        <v/>
      </c>
      <c r="HK49" s="363" t="str">
        <f t="shared" si="206"/>
        <v/>
      </c>
      <c r="HL49" s="80"/>
      <c r="HM49" s="277" t="str">
        <f t="shared" si="180"/>
        <v/>
      </c>
      <c r="HN49" s="363" t="str">
        <f t="shared" si="207"/>
        <v/>
      </c>
      <c r="HO49" s="80"/>
      <c r="HP49" s="277" t="str">
        <f t="shared" si="181"/>
        <v/>
      </c>
      <c r="HQ49" s="359" t="str">
        <f t="shared" si="208"/>
        <v/>
      </c>
      <c r="HR49" s="80"/>
      <c r="HS49" s="277" t="str">
        <f t="shared" si="182"/>
        <v/>
      </c>
      <c r="HT49" s="284" t="str">
        <f t="shared" si="127"/>
        <v/>
      </c>
      <c r="HU49" s="28"/>
      <c r="HV49" s="336" t="str">
        <f t="shared" si="128"/>
        <v/>
      </c>
      <c r="HW49" s="338" t="str">
        <f t="shared" si="129"/>
        <v/>
      </c>
      <c r="HX49" s="337" t="str">
        <f t="shared" si="130"/>
        <v/>
      </c>
      <c r="HY49" s="277" t="str">
        <f t="shared" si="209"/>
        <v/>
      </c>
      <c r="HZ49" s="277" t="str">
        <f t="shared" si="195"/>
        <v/>
      </c>
      <c r="IA49" s="277" t="str">
        <f t="shared" si="202"/>
        <v/>
      </c>
      <c r="IB49" s="277" t="str">
        <f t="shared" si="200"/>
        <v/>
      </c>
      <c r="IC49" s="277" t="str">
        <f t="shared" si="196"/>
        <v/>
      </c>
      <c r="ID49" s="70"/>
      <c r="IE49" s="367" t="s">
        <v>660</v>
      </c>
      <c r="IF49" s="367" t="s">
        <v>559</v>
      </c>
      <c r="IG49" s="367" t="s">
        <v>17</v>
      </c>
      <c r="IH49" s="387" t="s">
        <v>40</v>
      </c>
      <c r="II49" s="387"/>
      <c r="IJ49" s="367" t="s">
        <v>553</v>
      </c>
      <c r="IK49" s="367"/>
      <c r="IL49" s="367"/>
      <c r="IM49" s="367"/>
      <c r="IN49" s="367"/>
      <c r="IO49" s="292"/>
      <c r="IP49" s="292"/>
      <c r="IQ49" s="74"/>
      <c r="IR49" s="291">
        <f>IF(IE49&lt;&gt;"",MAX(IR$14:IR48)+1,0)</f>
        <v>28</v>
      </c>
      <c r="IS49" s="291">
        <f>IF(IF49&lt;&gt;"",MAX(IS$14:IS48)+1,0)</f>
        <v>28</v>
      </c>
      <c r="IT49" s="291">
        <f>IF(IG49&lt;&gt;"",MAX(IT$14:IT48)+1,0)</f>
        <v>35</v>
      </c>
      <c r="IU49" s="291">
        <f>IF(IH49&lt;&gt;"",MAX(IU$14:IU48)+1,0)</f>
        <v>27</v>
      </c>
      <c r="IV49" s="291">
        <f>IF(II49&lt;&gt;"",MAX(IV$14:IV48)+1,0)</f>
        <v>0</v>
      </c>
      <c r="IW49" s="291">
        <f>IF(IJ49&lt;&gt;"",MAX(IW$14:IW48)+1,0)</f>
        <v>7</v>
      </c>
      <c r="IX49" s="291">
        <f>IF(IK49&lt;&gt;"",MAX(IX$14:IX48)+1,0)</f>
        <v>0</v>
      </c>
      <c r="IY49" s="291">
        <f>IF(IL49&lt;&gt;"",MAX(IY$14:IY48)+1,0)</f>
        <v>0</v>
      </c>
      <c r="IZ49" s="291">
        <f>IF(IM49&lt;&gt;"",MAX(IZ$14:IZ48)+1,0)</f>
        <v>0</v>
      </c>
      <c r="JA49" s="291">
        <f>IF(IN49&lt;&gt;"",MAX(JA$14:JA48)+1,0)</f>
        <v>0</v>
      </c>
      <c r="JB49" s="291">
        <f>IF(IO49&lt;&gt;"",MAX(JB$14:JB48)+1,0)</f>
        <v>0</v>
      </c>
      <c r="JC49" s="291">
        <f>IF(IP49&lt;&gt;"",MAX(JC$14:JC48)+1,0)</f>
        <v>0</v>
      </c>
      <c r="JD49" s="74">
        <f t="shared" si="186"/>
        <v>2</v>
      </c>
      <c r="JE49" s="74">
        <f t="shared" si="187"/>
        <v>0</v>
      </c>
      <c r="JF49" s="74">
        <f t="shared" si="188"/>
        <v>3</v>
      </c>
      <c r="JG49" s="74" t="str">
        <f t="shared" si="189"/>
        <v>nper</v>
      </c>
      <c r="JH49" s="390">
        <f t="shared" si="190"/>
        <v>90</v>
      </c>
      <c r="JI49" s="389">
        <f>IF(ISNUMBER(MATCH(HE49,$JG$15:$JG$313,0)),0,MAX(JI$14:JI48)+1)</f>
        <v>0</v>
      </c>
      <c r="JJ49" s="389" t="str">
        <f t="shared" si="191"/>
        <v/>
      </c>
      <c r="JK49" s="378" t="str">
        <f t="shared" si="132"/>
        <v/>
      </c>
      <c r="JL49" s="78"/>
      <c r="JM49" s="281" t="str">
        <f t="shared" si="133"/>
        <v/>
      </c>
      <c r="JN49" s="393"/>
      <c r="JO49" s="70"/>
      <c r="JP49" s="228"/>
      <c r="JQ49" s="228"/>
      <c r="JR49" s="228"/>
      <c r="JS49" s="19"/>
      <c r="JT49" s="19"/>
      <c r="JU49" s="19"/>
      <c r="JV49" s="19"/>
      <c r="JW49" s="19"/>
      <c r="JX49" s="19"/>
      <c r="JY49" s="19"/>
      <c r="JZ49" s="19"/>
      <c r="KA49" s="19"/>
      <c r="KB49" s="19"/>
      <c r="KC49" s="19"/>
      <c r="KD49" s="19"/>
      <c r="KE49" s="97"/>
      <c r="KF49" s="188">
        <v>1.3190428821767823</v>
      </c>
      <c r="KG49" s="127">
        <v>840.8</v>
      </c>
      <c r="KH49" s="128">
        <v>838.76694790039835</v>
      </c>
      <c r="KI49" s="118">
        <v>2.9999902248382999</v>
      </c>
      <c r="KJ49" s="131">
        <v>840.1558</v>
      </c>
      <c r="KK49" s="147">
        <v>44</v>
      </c>
      <c r="KL49" s="178">
        <v>1.31904</v>
      </c>
      <c r="KM49" s="139">
        <v>838.2</v>
      </c>
      <c r="KN49" s="184"/>
      <c r="KO49" s="143"/>
      <c r="KP49" s="123"/>
      <c r="KQ49" s="123"/>
      <c r="KR49" s="151"/>
      <c r="KS49" s="126">
        <f t="shared" si="194"/>
        <v>1.31904</v>
      </c>
      <c r="KT49" s="125">
        <f t="shared" si="201"/>
        <v>1.31904</v>
      </c>
      <c r="KU49" s="126">
        <v>1.3190428821767823</v>
      </c>
      <c r="KV49" s="159">
        <f t="shared" si="197"/>
        <v>1.31904</v>
      </c>
      <c r="KW49" s="159">
        <f t="shared" si="198"/>
        <v>31.656959999999998</v>
      </c>
      <c r="KX49" s="159">
        <f t="shared" si="199"/>
        <v>1899.4175999999998</v>
      </c>
      <c r="KY49" s="159">
        <f t="shared" si="203"/>
        <v>1899.4175999999998</v>
      </c>
      <c r="KZ49" s="97"/>
      <c r="LA49" s="70"/>
      <c r="LB49" s="291" t="str">
        <f t="shared" si="134"/>
        <v>nper</v>
      </c>
      <c r="LC49" s="291" t="str">
        <f t="shared" si="135"/>
        <v>nper</v>
      </c>
      <c r="LD49" s="291" t="str">
        <f t="shared" si="136"/>
        <v>nper</v>
      </c>
      <c r="LE49" s="291" t="str">
        <f t="shared" si="137"/>
        <v>nper</v>
      </c>
      <c r="LF49" s="291" t="str">
        <f t="shared" si="138"/>
        <v/>
      </c>
      <c r="LG49" s="291" t="str">
        <f t="shared" si="139"/>
        <v>nper</v>
      </c>
      <c r="LH49" s="291" t="str">
        <f t="shared" si="140"/>
        <v>nper</v>
      </c>
      <c r="LI49" s="291" t="str">
        <f t="shared" si="141"/>
        <v>nper</v>
      </c>
      <c r="LJ49" s="291" t="str">
        <f t="shared" si="142"/>
        <v>nper</v>
      </c>
      <c r="LK49" s="291" t="str">
        <f t="shared" si="143"/>
        <v>nper</v>
      </c>
      <c r="LL49" s="291" t="str">
        <f t="shared" si="144"/>
        <v/>
      </c>
      <c r="LM49" s="291" t="str">
        <f t="shared" si="145"/>
        <v>nper</v>
      </c>
      <c r="LN49" s="291" t="str">
        <f t="shared" si="146"/>
        <v>nper</v>
      </c>
      <c r="LO49" s="291" t="str">
        <f t="shared" si="147"/>
        <v>nper</v>
      </c>
      <c r="LP49" s="291" t="str">
        <f t="shared" si="148"/>
        <v>nper</v>
      </c>
      <c r="LQ49" s="291" t="str">
        <f t="shared" si="149"/>
        <v>nper</v>
      </c>
      <c r="LR49" s="291" t="str">
        <f t="shared" si="150"/>
        <v>nper</v>
      </c>
      <c r="LS49" s="291" t="str">
        <f t="shared" si="151"/>
        <v>nper</v>
      </c>
      <c r="LT49" s="291" t="str">
        <f t="shared" si="152"/>
        <v>nper</v>
      </c>
      <c r="LU49" s="291" t="str">
        <f t="shared" si="153"/>
        <v>nper</v>
      </c>
      <c r="LV49" s="291" t="str">
        <f t="shared" si="154"/>
        <v>nper</v>
      </c>
      <c r="LW49" s="291" t="str">
        <f t="shared" si="155"/>
        <v>nper</v>
      </c>
      <c r="LX49" s="291" t="str">
        <f t="shared" si="156"/>
        <v>nper</v>
      </c>
      <c r="LY49" s="291" t="str">
        <f t="shared" si="157"/>
        <v>nper</v>
      </c>
      <c r="LZ49" s="291" t="str">
        <f t="shared" si="158"/>
        <v/>
      </c>
      <c r="MA49" s="291" t="str">
        <f t="shared" si="159"/>
        <v/>
      </c>
      <c r="MB49" s="291" t="str">
        <f t="shared" si="160"/>
        <v/>
      </c>
      <c r="MC49" s="291" t="str">
        <f t="shared" si="161"/>
        <v>nper</v>
      </c>
      <c r="MD49" s="291" t="str">
        <f t="shared" si="162"/>
        <v>nper</v>
      </c>
      <c r="ME49" s="291" t="str">
        <f t="shared" si="163"/>
        <v>nper</v>
      </c>
      <c r="MF49" s="291" t="str">
        <f t="shared" si="164"/>
        <v/>
      </c>
      <c r="MG49" s="74">
        <f t="shared" si="165"/>
        <v>23</v>
      </c>
      <c r="MH49" s="70"/>
      <c r="MI49" s="70"/>
      <c r="MJ49" s="70"/>
      <c r="MK49" s="70"/>
      <c r="ML49" s="70"/>
      <c r="MM49" s="70"/>
      <c r="MN49" s="70"/>
      <c r="MO49" s="70"/>
      <c r="MP49" s="70"/>
      <c r="MQ49" s="70"/>
      <c r="MR49" s="70"/>
      <c r="MS49" s="70"/>
      <c r="MT49" s="70"/>
      <c r="MU49" s="70"/>
    </row>
    <row r="50" spans="1:359" s="3" customFormat="1" ht="6" customHeight="1" x14ac:dyDescent="0.15">
      <c r="A50" s="79"/>
      <c r="B50" s="303">
        <f t="shared" si="192"/>
        <v>36</v>
      </c>
      <c r="C50" s="83" t="s">
        <v>903</v>
      </c>
      <c r="D50" s="301" t="s">
        <v>911</v>
      </c>
      <c r="E50" s="70"/>
      <c r="F50" s="258"/>
      <c r="G50" s="259" t="s">
        <v>37</v>
      </c>
      <c r="H50" s="260" t="s">
        <v>68</v>
      </c>
      <c r="I50" s="258"/>
      <c r="J50" s="259"/>
      <c r="K50" s="260"/>
      <c r="L50" s="258"/>
      <c r="M50" s="259" t="s">
        <v>12</v>
      </c>
      <c r="N50" s="260">
        <v>9.9999999999999995E-7</v>
      </c>
      <c r="O50" s="258"/>
      <c r="P50" s="259" t="s">
        <v>111</v>
      </c>
      <c r="Q50" s="260">
        <v>-1</v>
      </c>
      <c r="R50" s="258"/>
      <c r="S50" s="259"/>
      <c r="T50" s="260"/>
      <c r="U50" s="258"/>
      <c r="V50" s="259"/>
      <c r="W50" s="260"/>
      <c r="X50" s="258"/>
      <c r="Y50" s="259"/>
      <c r="Z50" s="260"/>
      <c r="AA50" s="258"/>
      <c r="AB50" s="259" t="s">
        <v>57</v>
      </c>
      <c r="AC50" s="260" t="s">
        <v>346</v>
      </c>
      <c r="AD50" s="258"/>
      <c r="AE50" s="259" t="s">
        <v>86</v>
      </c>
      <c r="AF50" s="260">
        <v>1</v>
      </c>
      <c r="AG50" s="258"/>
      <c r="AH50" s="259" t="s">
        <v>57</v>
      </c>
      <c r="AI50" s="260" t="s">
        <v>9</v>
      </c>
      <c r="AJ50" s="258"/>
      <c r="AK50" s="259"/>
      <c r="AL50" s="260"/>
      <c r="AM50" s="258"/>
      <c r="AN50" s="259" t="s">
        <v>94</v>
      </c>
      <c r="AO50" s="260">
        <v>0.5</v>
      </c>
      <c r="AP50" s="281"/>
      <c r="AQ50" s="353" t="s">
        <v>678</v>
      </c>
      <c r="AR50" s="348" t="s">
        <v>718</v>
      </c>
      <c r="AS50" s="281"/>
      <c r="AT50" s="353" t="s">
        <v>678</v>
      </c>
      <c r="AU50" s="348" t="s">
        <v>718</v>
      </c>
      <c r="AV50" s="258"/>
      <c r="AW50" s="353" t="s">
        <v>678</v>
      </c>
      <c r="AX50" s="348" t="s">
        <v>718</v>
      </c>
      <c r="AY50" s="258"/>
      <c r="AZ50" s="353" t="s">
        <v>678</v>
      </c>
      <c r="BA50" s="348" t="s">
        <v>718</v>
      </c>
      <c r="BB50" s="258"/>
      <c r="BC50" s="353" t="s">
        <v>678</v>
      </c>
      <c r="BD50" s="348" t="s">
        <v>835</v>
      </c>
      <c r="BE50" s="258"/>
      <c r="BF50" s="259" t="s">
        <v>717</v>
      </c>
      <c r="BG50" s="348" t="s">
        <v>835</v>
      </c>
      <c r="BH50" s="258"/>
      <c r="BI50" s="259" t="s">
        <v>13</v>
      </c>
      <c r="BJ50" s="260">
        <v>9.9999999999999995E-7</v>
      </c>
      <c r="BK50" s="258"/>
      <c r="BL50" s="259" t="s">
        <v>748</v>
      </c>
      <c r="BM50" s="260" t="s">
        <v>835</v>
      </c>
      <c r="BN50" s="258"/>
      <c r="BO50" s="259"/>
      <c r="BP50" s="260"/>
      <c r="BQ50" s="258"/>
      <c r="BR50" s="259"/>
      <c r="BS50" s="260"/>
      <c r="BT50" s="258"/>
      <c r="BU50" s="259" t="s">
        <v>918</v>
      </c>
      <c r="BV50" s="260" t="s">
        <v>932</v>
      </c>
      <c r="BW50" s="258"/>
      <c r="BX50" s="259" t="s">
        <v>491</v>
      </c>
      <c r="BY50" s="260">
        <v>2</v>
      </c>
      <c r="BZ50" s="258"/>
      <c r="CA50" s="259"/>
      <c r="CB50" s="260"/>
      <c r="CC50" s="258"/>
      <c r="CD50" s="259"/>
      <c r="CE50" s="260"/>
      <c r="CF50" s="410"/>
      <c r="CG50" s="411"/>
      <c r="CH50" s="412"/>
      <c r="CI50" s="410"/>
      <c r="CJ50" s="411" t="s">
        <v>369</v>
      </c>
      <c r="CK50" s="412">
        <v>1</v>
      </c>
      <c r="CL50" s="258"/>
      <c r="CM50" s="259" t="s">
        <v>371</v>
      </c>
      <c r="CN50" s="260">
        <v>-1E+30</v>
      </c>
      <c r="CO50" s="258"/>
      <c r="CP50" s="259" t="s">
        <v>369</v>
      </c>
      <c r="CQ50" s="260">
        <v>1</v>
      </c>
      <c r="CR50" s="373" t="s">
        <v>2</v>
      </c>
      <c r="CS50" s="228"/>
      <c r="CT50" s="229">
        <f>IF(ISNUMBER(HA50),IF(ISNUMBER(MATCH(HE50,$CS$15:$CS$313,0)),0,MAX(CT$14:CT49)+1),"")</f>
        <v>30</v>
      </c>
      <c r="CU50" s="7" t="str">
        <f t="shared" si="36"/>
        <v/>
      </c>
      <c r="CV50" s="7" t="str">
        <f t="shared" si="37"/>
        <v/>
      </c>
      <c r="CW50" s="7" t="str">
        <f t="shared" si="38"/>
        <v/>
      </c>
      <c r="CX50" s="7" t="str">
        <f t="shared" si="39"/>
        <v/>
      </c>
      <c r="CY50" s="7" t="str">
        <f t="shared" si="40"/>
        <v/>
      </c>
      <c r="CZ50" s="7" t="str">
        <f t="shared" si="41"/>
        <v/>
      </c>
      <c r="DA50" s="7" t="str">
        <f t="shared" si="42"/>
        <v/>
      </c>
      <c r="DB50" s="7" t="str">
        <f t="shared" si="43"/>
        <v/>
      </c>
      <c r="DC50" s="7" t="str">
        <f t="shared" si="44"/>
        <v/>
      </c>
      <c r="DD50" s="7" t="str">
        <f t="shared" si="45"/>
        <v/>
      </c>
      <c r="DE50" s="7" t="str">
        <f t="shared" si="46"/>
        <v/>
      </c>
      <c r="DF50" s="7" t="str">
        <f t="shared" si="47"/>
        <v/>
      </c>
      <c r="DG50" s="7" t="str">
        <f t="shared" si="48"/>
        <v/>
      </c>
      <c r="DH50" s="7" t="str">
        <f t="shared" si="49"/>
        <v/>
      </c>
      <c r="DI50" s="7" t="str">
        <f t="shared" si="50"/>
        <v/>
      </c>
      <c r="DJ50" s="7" t="str">
        <f t="shared" si="51"/>
        <v/>
      </c>
      <c r="DK50" s="7" t="str">
        <f t="shared" si="52"/>
        <v/>
      </c>
      <c r="DL50" s="7" t="str">
        <f t="shared" si="53"/>
        <v/>
      </c>
      <c r="DM50" s="7" t="str">
        <f t="shared" si="54"/>
        <v/>
      </c>
      <c r="DN50" s="7" t="str">
        <f t="shared" si="55"/>
        <v/>
      </c>
      <c r="DO50" s="7" t="str">
        <f t="shared" si="56"/>
        <v/>
      </c>
      <c r="DP50" s="7" t="str">
        <f t="shared" si="57"/>
        <v/>
      </c>
      <c r="DQ50" s="7" t="str">
        <f t="shared" si="58"/>
        <v/>
      </c>
      <c r="DR50" s="7" t="str">
        <f t="shared" si="59"/>
        <v/>
      </c>
      <c r="DS50" s="7" t="str">
        <f t="shared" si="60"/>
        <v/>
      </c>
      <c r="DT50" s="7" t="str">
        <f t="shared" si="61"/>
        <v/>
      </c>
      <c r="DU50" s="7" t="str">
        <f t="shared" si="166"/>
        <v/>
      </c>
      <c r="DV50" s="7" t="str">
        <f t="shared" si="167"/>
        <v/>
      </c>
      <c r="DW50" s="7" t="str">
        <f t="shared" si="168"/>
        <v/>
      </c>
      <c r="DX50" s="7" t="str">
        <f t="shared" si="169"/>
        <v/>
      </c>
      <c r="DY50" s="7"/>
      <c r="DZ50" s="7"/>
      <c r="EA50" s="7"/>
      <c r="EB50" s="7"/>
      <c r="EC50" s="64" t="s">
        <v>2</v>
      </c>
      <c r="ED50" s="306" t="str">
        <f t="shared" si="62"/>
        <v>-</v>
      </c>
      <c r="EE50" s="306" t="str">
        <f t="shared" si="63"/>
        <v>-</v>
      </c>
      <c r="EF50" s="306" t="str">
        <f t="shared" si="64"/>
        <v>-</v>
      </c>
      <c r="EG50" s="306" t="str">
        <f t="shared" si="65"/>
        <v>-</v>
      </c>
      <c r="EH50" s="306" t="str">
        <f t="shared" si="66"/>
        <v>-</v>
      </c>
      <c r="EI50" s="306" t="str">
        <f t="shared" si="67"/>
        <v>-</v>
      </c>
      <c r="EJ50" s="306" t="str">
        <f t="shared" si="68"/>
        <v>-</v>
      </c>
      <c r="EK50" s="306" t="str">
        <f t="shared" si="69"/>
        <v>-</v>
      </c>
      <c r="EL50" s="306" t="str">
        <f t="shared" si="70"/>
        <v>-</v>
      </c>
      <c r="EM50" s="306" t="str">
        <f t="shared" si="71"/>
        <v>-</v>
      </c>
      <c r="EN50" s="306" t="str">
        <f t="shared" si="72"/>
        <v>-</v>
      </c>
      <c r="EO50" s="306" t="str">
        <f t="shared" si="73"/>
        <v>-</v>
      </c>
      <c r="EP50" s="306" t="str">
        <f t="shared" si="74"/>
        <v>-</v>
      </c>
      <c r="EQ50" s="306" t="str">
        <f t="shared" si="75"/>
        <v>-</v>
      </c>
      <c r="ER50" s="306" t="str">
        <f t="shared" si="76"/>
        <v>-</v>
      </c>
      <c r="ES50" s="306" t="str">
        <f t="shared" si="77"/>
        <v>-</v>
      </c>
      <c r="ET50" s="306" t="str">
        <f t="shared" si="78"/>
        <v>-</v>
      </c>
      <c r="EU50" s="306" t="str">
        <f t="shared" si="79"/>
        <v>-</v>
      </c>
      <c r="EV50" s="306" t="str">
        <f t="shared" si="80"/>
        <v>-</v>
      </c>
      <c r="EW50" s="306" t="str">
        <f t="shared" si="81"/>
        <v>-</v>
      </c>
      <c r="EX50" s="306" t="str">
        <f t="shared" si="82"/>
        <v>-</v>
      </c>
      <c r="EY50" s="306" t="str">
        <f t="shared" si="83"/>
        <v>-</v>
      </c>
      <c r="EZ50" s="306" t="str">
        <f t="shared" si="84"/>
        <v>-</v>
      </c>
      <c r="FA50" s="306" t="str">
        <f t="shared" si="85"/>
        <v>-</v>
      </c>
      <c r="FB50" s="306" t="str">
        <f t="shared" si="86"/>
        <v>-</v>
      </c>
      <c r="FC50" s="306" t="str">
        <f t="shared" si="87"/>
        <v>-</v>
      </c>
      <c r="FD50" s="306" t="str">
        <f t="shared" si="170"/>
        <v>-</v>
      </c>
      <c r="FE50" s="306" t="str">
        <f t="shared" si="171"/>
        <v>-</v>
      </c>
      <c r="FF50" s="306" t="str">
        <f t="shared" si="172"/>
        <v>-</v>
      </c>
      <c r="FG50" s="306" t="str">
        <f t="shared" si="173"/>
        <v>-</v>
      </c>
      <c r="FH50" s="306"/>
      <c r="FI50" s="306"/>
      <c r="FJ50" s="306"/>
      <c r="FK50" s="306"/>
      <c r="FL50" s="306"/>
      <c r="FM50" s="422" t="s">
        <v>2</v>
      </c>
      <c r="FN50" s="65" t="str">
        <f t="shared" si="88"/>
        <v>-</v>
      </c>
      <c r="FO50" s="65" t="str">
        <f t="shared" si="89"/>
        <v>-</v>
      </c>
      <c r="FP50" s="65" t="str">
        <f t="shared" si="90"/>
        <v>-</v>
      </c>
      <c r="FQ50" s="65" t="str">
        <f t="shared" si="91"/>
        <v>-</v>
      </c>
      <c r="FR50" s="65" t="str">
        <f t="shared" si="92"/>
        <v>-</v>
      </c>
      <c r="FS50" s="65" t="str">
        <f t="shared" si="93"/>
        <v>-</v>
      </c>
      <c r="FT50" s="65" t="str">
        <f t="shared" si="94"/>
        <v>-</v>
      </c>
      <c r="FU50" s="65" t="str">
        <f t="shared" si="95"/>
        <v>-</v>
      </c>
      <c r="FV50" s="65" t="str">
        <f t="shared" si="96"/>
        <v>-</v>
      </c>
      <c r="FW50" s="65" t="str">
        <f t="shared" si="97"/>
        <v>-</v>
      </c>
      <c r="FX50" s="65" t="str">
        <f t="shared" si="98"/>
        <v>-</v>
      </c>
      <c r="FY50" s="65" t="str">
        <f t="shared" si="99"/>
        <v>-</v>
      </c>
      <c r="FZ50" s="65" t="str">
        <f t="shared" si="100"/>
        <v>-</v>
      </c>
      <c r="GA50" s="65" t="str">
        <f t="shared" si="101"/>
        <v>-</v>
      </c>
      <c r="GB50" s="65" t="str">
        <f t="shared" si="102"/>
        <v>-</v>
      </c>
      <c r="GC50" s="65" t="str">
        <f t="shared" si="103"/>
        <v>-</v>
      </c>
      <c r="GD50" s="65" t="str">
        <f t="shared" si="104"/>
        <v>-</v>
      </c>
      <c r="GE50" s="65" t="str">
        <f t="shared" si="105"/>
        <v>-</v>
      </c>
      <c r="GF50" s="65" t="str">
        <f t="shared" si="106"/>
        <v>-</v>
      </c>
      <c r="GG50" s="65" t="str">
        <f t="shared" si="107"/>
        <v>-</v>
      </c>
      <c r="GH50" s="65" t="str">
        <f t="shared" si="108"/>
        <v>-</v>
      </c>
      <c r="GI50" s="65" t="str">
        <f t="shared" si="109"/>
        <v>-</v>
      </c>
      <c r="GJ50" s="65" t="str">
        <f t="shared" si="110"/>
        <v>-</v>
      </c>
      <c r="GK50" s="65" t="str">
        <f t="shared" si="111"/>
        <v>-</v>
      </c>
      <c r="GL50" s="65" t="str">
        <f t="shared" si="112"/>
        <v>-</v>
      </c>
      <c r="GM50" s="65" t="str">
        <f t="shared" si="113"/>
        <v>-</v>
      </c>
      <c r="GN50" s="65" t="str">
        <f t="shared" si="174"/>
        <v>-</v>
      </c>
      <c r="GO50" s="65" t="str">
        <f t="shared" si="175"/>
        <v>-</v>
      </c>
      <c r="GP50" s="65" t="str">
        <f t="shared" si="176"/>
        <v>-</v>
      </c>
      <c r="GQ50" s="65" t="str">
        <f t="shared" si="177"/>
        <v>-</v>
      </c>
      <c r="GR50" s="65"/>
      <c r="GS50" s="65"/>
      <c r="GT50" s="65"/>
      <c r="GU50" s="96" t="s">
        <v>2</v>
      </c>
      <c r="GV50" s="70"/>
      <c r="GW50" s="7">
        <f>IF(ISNUMBER(INDEX($CU$15:$EC$314,$B50,HG$5)),MAX(GW$14:GW49)+1,0)</f>
        <v>0</v>
      </c>
      <c r="GX50" s="7">
        <f t="shared" si="114"/>
        <v>36</v>
      </c>
      <c r="GY50" s="7">
        <f t="shared" si="115"/>
        <v>285</v>
      </c>
      <c r="GZ50" s="289">
        <f t="shared" si="116"/>
        <v>0</v>
      </c>
      <c r="HA50" s="289">
        <f t="shared" si="117"/>
        <v>36</v>
      </c>
      <c r="HB50" s="289" t="str">
        <f t="shared" si="204"/>
        <v>sfr3</v>
      </c>
      <c r="HC50" s="84" t="str">
        <f t="shared" si="119"/>
        <v>|sfr5</v>
      </c>
      <c r="HD50" s="335" t="str">
        <f t="shared" si="120"/>
        <v>sfr3</v>
      </c>
      <c r="HE50" s="313" t="str">
        <f t="shared" si="121"/>
        <v>sfr_conn</v>
      </c>
      <c r="HF50" s="28" t="str">
        <f t="shared" si="122"/>
        <v/>
      </c>
      <c r="HG50" s="277" t="str">
        <f t="shared" si="178"/>
        <v/>
      </c>
      <c r="HH50" s="363" t="str">
        <f t="shared" si="205"/>
        <v/>
      </c>
      <c r="HI50" s="80"/>
      <c r="HJ50" s="277" t="str">
        <f t="shared" si="179"/>
        <v/>
      </c>
      <c r="HK50" s="363" t="str">
        <f t="shared" si="206"/>
        <v/>
      </c>
      <c r="HL50" s="80"/>
      <c r="HM50" s="277" t="str">
        <f t="shared" si="180"/>
        <v/>
      </c>
      <c r="HN50" s="363" t="str">
        <f t="shared" si="207"/>
        <v/>
      </c>
      <c r="HO50" s="80"/>
      <c r="HP50" s="277" t="str">
        <f t="shared" si="181"/>
        <v/>
      </c>
      <c r="HQ50" s="359" t="str">
        <f t="shared" si="208"/>
        <v/>
      </c>
      <c r="HR50" s="80"/>
      <c r="HS50" s="277" t="str">
        <f t="shared" si="182"/>
        <v/>
      </c>
      <c r="HT50" s="284" t="str">
        <f t="shared" si="127"/>
        <v/>
      </c>
      <c r="HU50" s="28"/>
      <c r="HV50" s="336" t="str">
        <f t="shared" si="128"/>
        <v/>
      </c>
      <c r="HW50" s="338" t="str">
        <f t="shared" si="129"/>
        <v/>
      </c>
      <c r="HX50" s="337" t="str">
        <f t="shared" si="130"/>
        <v/>
      </c>
      <c r="HY50" s="277" t="str">
        <f t="shared" si="209"/>
        <v/>
      </c>
      <c r="HZ50" s="277" t="str">
        <f t="shared" si="195"/>
        <v/>
      </c>
      <c r="IA50" s="277" t="str">
        <f t="shared" si="202"/>
        <v/>
      </c>
      <c r="IB50" s="277" t="str">
        <f t="shared" si="200"/>
        <v/>
      </c>
      <c r="IC50" s="277" t="str">
        <f t="shared" si="196"/>
        <v/>
      </c>
      <c r="ID50" s="70"/>
      <c r="IE50" s="367" t="s">
        <v>206</v>
      </c>
      <c r="IF50" s="367" t="s">
        <v>560</v>
      </c>
      <c r="IG50" s="367" t="s">
        <v>20</v>
      </c>
      <c r="IH50" s="387" t="s">
        <v>145</v>
      </c>
      <c r="II50" s="387" t="s">
        <v>20</v>
      </c>
      <c r="IJ50" s="367" t="s">
        <v>14</v>
      </c>
      <c r="IK50" s="367"/>
      <c r="IL50" s="367"/>
      <c r="IM50" s="367"/>
      <c r="IN50" s="367"/>
      <c r="IO50" s="292"/>
      <c r="IP50" s="292"/>
      <c r="IQ50" s="74"/>
      <c r="IR50" s="291">
        <f>IF(IE50&lt;&gt;"",MAX(IR$14:IR49)+1,0)</f>
        <v>29</v>
      </c>
      <c r="IS50" s="291">
        <f>IF(IF50&lt;&gt;"",MAX(IS$14:IS49)+1,0)</f>
        <v>29</v>
      </c>
      <c r="IT50" s="291">
        <f>IF(IG50&lt;&gt;"",MAX(IT$14:IT49)+1,0)</f>
        <v>36</v>
      </c>
      <c r="IU50" s="291">
        <f>IF(IH50&lt;&gt;"",MAX(IU$14:IU49)+1,0)</f>
        <v>28</v>
      </c>
      <c r="IV50" s="291">
        <f>IF(II50&lt;&gt;"",MAX(IV$14:IV49)+1,0)</f>
        <v>26</v>
      </c>
      <c r="IW50" s="291">
        <f>IF(IJ50&lt;&gt;"",MAX(IW$14:IW49)+1,0)</f>
        <v>8</v>
      </c>
      <c r="IX50" s="291">
        <f>IF(IK50&lt;&gt;"",MAX(IX$14:IX49)+1,0)</f>
        <v>0</v>
      </c>
      <c r="IY50" s="291">
        <f>IF(IL50&lt;&gt;"",MAX(IY$14:IY49)+1,0)</f>
        <v>0</v>
      </c>
      <c r="IZ50" s="291">
        <f>IF(IM50&lt;&gt;"",MAX(IZ$14:IZ49)+1,0)</f>
        <v>0</v>
      </c>
      <c r="JA50" s="291">
        <f>IF(IN50&lt;&gt;"",MAX(JA$14:JA49)+1,0)</f>
        <v>0</v>
      </c>
      <c r="JB50" s="291">
        <f>IF(IO50&lt;&gt;"",MAX(JB$14:JB49)+1,0)</f>
        <v>0</v>
      </c>
      <c r="JC50" s="291">
        <f>IF(IP50&lt;&gt;"",MAX(JC$14:JC49)+1,0)</f>
        <v>0</v>
      </c>
      <c r="JD50" s="74">
        <f t="shared" si="186"/>
        <v>2</v>
      </c>
      <c r="JE50" s="74">
        <f t="shared" si="187"/>
        <v>0</v>
      </c>
      <c r="JF50" s="74">
        <f t="shared" si="188"/>
        <v>4</v>
      </c>
      <c r="JG50" s="74" t="str">
        <f t="shared" si="189"/>
        <v>perlen</v>
      </c>
      <c r="JH50" s="390">
        <f t="shared" si="190"/>
        <v>91</v>
      </c>
      <c r="JI50" s="389">
        <f>IF(ISNUMBER(MATCH(HE50,$JG$15:$JG$313,0)),0,MAX(JI$14:JI49)+1)</f>
        <v>0</v>
      </c>
      <c r="JJ50" s="389" t="str">
        <f t="shared" si="191"/>
        <v/>
      </c>
      <c r="JK50" s="379"/>
      <c r="JL50" s="79"/>
      <c r="JM50" s="19"/>
      <c r="JN50" s="280"/>
      <c r="JO50" s="70"/>
      <c r="JP50" s="228"/>
      <c r="JQ50" s="228"/>
      <c r="JR50" s="228"/>
      <c r="JS50" s="19"/>
      <c r="JT50" s="19"/>
      <c r="JU50" s="19"/>
      <c r="JV50" s="19"/>
      <c r="JW50" s="19"/>
      <c r="JX50" s="19"/>
      <c r="JY50" s="19"/>
      <c r="JZ50" s="19"/>
      <c r="KA50" s="19"/>
      <c r="KB50" s="19"/>
      <c r="KC50" s="19"/>
      <c r="KD50" s="19"/>
      <c r="KE50" s="97"/>
      <c r="KF50" s="188">
        <v>1.5268787571767826</v>
      </c>
      <c r="KG50" s="127">
        <v>840.8</v>
      </c>
      <c r="KH50" s="128">
        <v>839.3054094388599</v>
      </c>
      <c r="KI50" s="118">
        <v>2.9999902248382999</v>
      </c>
      <c r="KJ50" s="131">
        <v>840.1558</v>
      </c>
      <c r="KK50" s="147">
        <v>45</v>
      </c>
      <c r="KL50" s="178">
        <v>1.52688</v>
      </c>
      <c r="KM50" s="139">
        <v>838.8</v>
      </c>
      <c r="KN50" s="184"/>
      <c r="KO50" s="143"/>
      <c r="KP50" s="123"/>
      <c r="KQ50" s="123"/>
      <c r="KR50" s="151"/>
      <c r="KS50" s="126">
        <f t="shared" si="194"/>
        <v>1.52688</v>
      </c>
      <c r="KT50" s="125">
        <f t="shared" si="201"/>
        <v>1.52688</v>
      </c>
      <c r="KU50" s="126">
        <v>1.5268787571767826</v>
      </c>
      <c r="KV50" s="159">
        <f t="shared" si="197"/>
        <v>1.52688</v>
      </c>
      <c r="KW50" s="159">
        <f t="shared" si="198"/>
        <v>36.645119999999999</v>
      </c>
      <c r="KX50" s="159">
        <f t="shared" si="199"/>
        <v>2198.7071999999998</v>
      </c>
      <c r="KY50" s="159">
        <f t="shared" si="203"/>
        <v>2198.7071999999998</v>
      </c>
      <c r="KZ50" s="97"/>
      <c r="LA50" s="70"/>
      <c r="LB50" s="291" t="str">
        <f t="shared" si="134"/>
        <v>perlen</v>
      </c>
      <c r="LC50" s="291" t="str">
        <f t="shared" si="135"/>
        <v>perlen</v>
      </c>
      <c r="LD50" s="291" t="str">
        <f t="shared" si="136"/>
        <v>perlen</v>
      </c>
      <c r="LE50" s="291" t="str">
        <f t="shared" si="137"/>
        <v>perlen</v>
      </c>
      <c r="LF50" s="291" t="str">
        <f t="shared" si="138"/>
        <v/>
      </c>
      <c r="LG50" s="291" t="str">
        <f t="shared" si="139"/>
        <v/>
      </c>
      <c r="LH50" s="291" t="str">
        <f t="shared" si="140"/>
        <v/>
      </c>
      <c r="LI50" s="291" t="str">
        <f t="shared" si="141"/>
        <v>perlen</v>
      </c>
      <c r="LJ50" s="291" t="str">
        <f t="shared" si="142"/>
        <v>perlen</v>
      </c>
      <c r="LK50" s="291" t="str">
        <f t="shared" si="143"/>
        <v>perlen</v>
      </c>
      <c r="LL50" s="291" t="str">
        <f t="shared" si="144"/>
        <v/>
      </c>
      <c r="LM50" s="291" t="str">
        <f t="shared" si="145"/>
        <v>perlen</v>
      </c>
      <c r="LN50" s="291" t="str">
        <f t="shared" si="146"/>
        <v>perlen</v>
      </c>
      <c r="LO50" s="291" t="str">
        <f t="shared" si="147"/>
        <v/>
      </c>
      <c r="LP50" s="291" t="str">
        <f t="shared" si="148"/>
        <v/>
      </c>
      <c r="LQ50" s="291" t="str">
        <f t="shared" si="149"/>
        <v/>
      </c>
      <c r="LR50" s="291" t="str">
        <f t="shared" si="150"/>
        <v>perlen</v>
      </c>
      <c r="LS50" s="291" t="str">
        <f t="shared" si="151"/>
        <v>perlen</v>
      </c>
      <c r="LT50" s="291" t="str">
        <f t="shared" si="152"/>
        <v>perlen</v>
      </c>
      <c r="LU50" s="291" t="str">
        <f t="shared" si="153"/>
        <v/>
      </c>
      <c r="LV50" s="291" t="str">
        <f t="shared" si="154"/>
        <v/>
      </c>
      <c r="LW50" s="291" t="str">
        <f t="shared" si="155"/>
        <v/>
      </c>
      <c r="LX50" s="291" t="str">
        <f t="shared" si="156"/>
        <v/>
      </c>
      <c r="LY50" s="291" t="str">
        <f t="shared" si="157"/>
        <v/>
      </c>
      <c r="LZ50" s="291" t="str">
        <f t="shared" si="158"/>
        <v/>
      </c>
      <c r="MA50" s="291" t="str">
        <f t="shared" si="159"/>
        <v/>
      </c>
      <c r="MB50" s="291" t="str">
        <f t="shared" si="160"/>
        <v/>
      </c>
      <c r="MC50" s="291" t="str">
        <f t="shared" si="161"/>
        <v>perlen</v>
      </c>
      <c r="MD50" s="291" t="str">
        <f t="shared" si="162"/>
        <v>perlen</v>
      </c>
      <c r="ME50" s="291" t="str">
        <f t="shared" si="163"/>
        <v>perlen</v>
      </c>
      <c r="MF50" s="291" t="str">
        <f t="shared" si="164"/>
        <v/>
      </c>
      <c r="MG50" s="74">
        <f t="shared" si="165"/>
        <v>13</v>
      </c>
      <c r="MH50" s="70"/>
      <c r="MI50" s="70"/>
      <c r="MJ50" s="70"/>
      <c r="MK50" s="70"/>
      <c r="ML50" s="70"/>
      <c r="MM50" s="70"/>
      <c r="MN50" s="70"/>
      <c r="MO50" s="70"/>
      <c r="MP50" s="70"/>
      <c r="MQ50" s="70"/>
      <c r="MR50" s="70"/>
      <c r="MS50" s="70"/>
      <c r="MT50" s="70"/>
      <c r="MU50" s="70"/>
    </row>
    <row r="51" spans="1:359" s="3" customFormat="1" ht="6" customHeight="1" x14ac:dyDescent="0.15">
      <c r="A51" s="79"/>
      <c r="B51" s="303">
        <f t="shared" si="192"/>
        <v>37</v>
      </c>
      <c r="C51" s="83" t="s">
        <v>75</v>
      </c>
      <c r="D51" s="301" t="s">
        <v>75</v>
      </c>
      <c r="E51" s="70"/>
      <c r="F51" s="258"/>
      <c r="G51" s="259" t="s">
        <v>53</v>
      </c>
      <c r="H51" s="260" t="s">
        <v>2</v>
      </c>
      <c r="I51" s="258"/>
      <c r="J51" s="259"/>
      <c r="K51" s="260"/>
      <c r="L51" s="258"/>
      <c r="M51" s="259" t="s">
        <v>13</v>
      </c>
      <c r="N51" s="260">
        <v>9.9999999999999995E-7</v>
      </c>
      <c r="O51" s="258"/>
      <c r="P51" s="259" t="s">
        <v>112</v>
      </c>
      <c r="Q51" s="260">
        <v>1</v>
      </c>
      <c r="R51" s="258"/>
      <c r="S51" s="259"/>
      <c r="T51" s="260"/>
      <c r="U51" s="258"/>
      <c r="V51" s="259"/>
      <c r="W51" s="260"/>
      <c r="X51" s="258"/>
      <c r="Y51" s="259"/>
      <c r="Z51" s="260"/>
      <c r="AA51" s="258"/>
      <c r="AB51" s="259" t="s">
        <v>59</v>
      </c>
      <c r="AC51" s="260" t="s">
        <v>91</v>
      </c>
      <c r="AD51" s="258"/>
      <c r="AE51" s="259"/>
      <c r="AF51" s="260"/>
      <c r="AG51" s="258"/>
      <c r="AH51" s="259" t="s">
        <v>59</v>
      </c>
      <c r="AI51" s="260" t="s">
        <v>91</v>
      </c>
      <c r="AJ51" s="258"/>
      <c r="AK51" s="259"/>
      <c r="AL51" s="260"/>
      <c r="AM51" s="258"/>
      <c r="AN51" s="259" t="s">
        <v>19</v>
      </c>
      <c r="AO51" s="260">
        <v>1.0000000000000001E-5</v>
      </c>
      <c r="AP51" s="281"/>
      <c r="AQ51" s="353" t="s">
        <v>712</v>
      </c>
      <c r="AR51" s="348" t="s">
        <v>718</v>
      </c>
      <c r="AS51" s="281"/>
      <c r="AT51" s="353" t="s">
        <v>712</v>
      </c>
      <c r="AU51" s="348" t="s">
        <v>718</v>
      </c>
      <c r="AV51" s="258"/>
      <c r="AW51" s="353" t="s">
        <v>712</v>
      </c>
      <c r="AX51" s="348" t="s">
        <v>718</v>
      </c>
      <c r="AY51" s="258"/>
      <c r="AZ51" s="353" t="s">
        <v>712</v>
      </c>
      <c r="BA51" s="348" t="s">
        <v>718</v>
      </c>
      <c r="BB51" s="258"/>
      <c r="BC51" s="353" t="s">
        <v>712</v>
      </c>
      <c r="BD51" s="348" t="s">
        <v>835</v>
      </c>
      <c r="BE51" s="258"/>
      <c r="BF51" s="259" t="s">
        <v>679</v>
      </c>
      <c r="BG51" s="348" t="s">
        <v>835</v>
      </c>
      <c r="BH51" s="258"/>
      <c r="BI51" s="259" t="s">
        <v>726</v>
      </c>
      <c r="BJ51" s="348" t="s">
        <v>293</v>
      </c>
      <c r="BK51" s="258"/>
      <c r="BL51" s="259" t="s">
        <v>717</v>
      </c>
      <c r="BM51" s="260" t="s">
        <v>835</v>
      </c>
      <c r="BN51" s="258"/>
      <c r="BO51" s="259" t="s">
        <v>717</v>
      </c>
      <c r="BP51" s="260" t="s">
        <v>835</v>
      </c>
      <c r="BQ51" s="258"/>
      <c r="BR51" s="259"/>
      <c r="BS51" s="260"/>
      <c r="BT51" s="258"/>
      <c r="BU51" s="259" t="s">
        <v>919</v>
      </c>
      <c r="BV51" s="260" t="s">
        <v>933</v>
      </c>
      <c r="BW51" s="258"/>
      <c r="BX51" s="259" t="s">
        <v>492</v>
      </c>
      <c r="BY51" s="260">
        <v>8</v>
      </c>
      <c r="BZ51" s="258"/>
      <c r="CA51" s="259"/>
      <c r="CB51" s="260"/>
      <c r="CC51" s="258"/>
      <c r="CD51" s="259"/>
      <c r="CE51" s="260"/>
      <c r="CF51" s="410"/>
      <c r="CG51" s="411"/>
      <c r="CH51" s="412"/>
      <c r="CI51" s="410"/>
      <c r="CJ51" s="411" t="s">
        <v>370</v>
      </c>
      <c r="CK51" s="412" t="s">
        <v>376</v>
      </c>
      <c r="CL51" s="258"/>
      <c r="CM51" s="259" t="s">
        <v>372</v>
      </c>
      <c r="CN51" s="260">
        <v>0.01</v>
      </c>
      <c r="CO51" s="258"/>
      <c r="CP51" s="259" t="s">
        <v>370</v>
      </c>
      <c r="CQ51" s="260" t="s">
        <v>376</v>
      </c>
      <c r="CR51" s="373" t="s">
        <v>2</v>
      </c>
      <c r="CS51" s="228"/>
      <c r="CT51" s="229">
        <f>IF(ISNUMBER(HA51),IF(ISNUMBER(MATCH(HE51,$CS$15:$CS$313,0)),0,MAX(CT$14:CT50)+1),"")</f>
        <v>31</v>
      </c>
      <c r="CU51" s="7">
        <f t="shared" si="36"/>
        <v>105</v>
      </c>
      <c r="CV51" s="7">
        <f t="shared" si="37"/>
        <v>44</v>
      </c>
      <c r="CW51" s="7" t="str">
        <f t="shared" si="38"/>
        <v/>
      </c>
      <c r="CX51" s="7" t="str">
        <f t="shared" si="39"/>
        <v/>
      </c>
      <c r="CY51" s="7" t="str">
        <f t="shared" si="40"/>
        <v/>
      </c>
      <c r="CZ51" s="7" t="str">
        <f t="shared" si="41"/>
        <v/>
      </c>
      <c r="DA51" s="7" t="str">
        <f t="shared" si="42"/>
        <v/>
      </c>
      <c r="DB51" s="7">
        <f t="shared" si="43"/>
        <v>38</v>
      </c>
      <c r="DC51" s="7" t="str">
        <f t="shared" si="44"/>
        <v/>
      </c>
      <c r="DD51" s="7" t="str">
        <f t="shared" si="45"/>
        <v/>
      </c>
      <c r="DE51" s="7" t="str">
        <f t="shared" si="46"/>
        <v/>
      </c>
      <c r="DF51" s="7" t="str">
        <f t="shared" si="47"/>
        <v/>
      </c>
      <c r="DG51" s="7" t="str">
        <f t="shared" si="48"/>
        <v/>
      </c>
      <c r="DH51" s="7" t="str">
        <f t="shared" si="49"/>
        <v/>
      </c>
      <c r="DI51" s="7" t="str">
        <f t="shared" si="50"/>
        <v/>
      </c>
      <c r="DJ51" s="7" t="str">
        <f t="shared" si="51"/>
        <v/>
      </c>
      <c r="DK51" s="7" t="str">
        <f t="shared" si="52"/>
        <v/>
      </c>
      <c r="DL51" s="7" t="str">
        <f t="shared" si="53"/>
        <v/>
      </c>
      <c r="DM51" s="7" t="str">
        <f t="shared" si="54"/>
        <v/>
      </c>
      <c r="DN51" s="7" t="str">
        <f t="shared" si="55"/>
        <v/>
      </c>
      <c r="DO51" s="7" t="str">
        <f t="shared" si="56"/>
        <v/>
      </c>
      <c r="DP51" s="7" t="str">
        <f t="shared" si="57"/>
        <v/>
      </c>
      <c r="DQ51" s="7" t="str">
        <f t="shared" si="58"/>
        <v/>
      </c>
      <c r="DR51" s="7" t="str">
        <f t="shared" si="59"/>
        <v/>
      </c>
      <c r="DS51" s="7" t="str">
        <f t="shared" si="60"/>
        <v/>
      </c>
      <c r="DT51" s="7" t="str">
        <f t="shared" si="61"/>
        <v/>
      </c>
      <c r="DU51" s="7" t="str">
        <f t="shared" si="166"/>
        <v/>
      </c>
      <c r="DV51" s="7" t="str">
        <f t="shared" si="167"/>
        <v/>
      </c>
      <c r="DW51" s="7" t="str">
        <f t="shared" si="168"/>
        <v/>
      </c>
      <c r="DX51" s="7" t="str">
        <f t="shared" si="169"/>
        <v/>
      </c>
      <c r="DY51" s="7"/>
      <c r="DZ51" s="7"/>
      <c r="EA51" s="7"/>
      <c r="EB51" s="7"/>
      <c r="EC51" s="64" t="s">
        <v>2</v>
      </c>
      <c r="ED51" s="306" t="str">
        <f t="shared" si="62"/>
        <v>peclet</v>
      </c>
      <c r="EE51" s="306" t="str">
        <f t="shared" si="63"/>
        <v>peclet</v>
      </c>
      <c r="EF51" s="306" t="str">
        <f t="shared" si="64"/>
        <v>-</v>
      </c>
      <c r="EG51" s="306" t="str">
        <f t="shared" si="65"/>
        <v>-</v>
      </c>
      <c r="EH51" s="306" t="str">
        <f t="shared" si="66"/>
        <v>-</v>
      </c>
      <c r="EI51" s="306" t="str">
        <f t="shared" si="67"/>
        <v>-</v>
      </c>
      <c r="EJ51" s="306" t="str">
        <f t="shared" si="68"/>
        <v>-</v>
      </c>
      <c r="EK51" s="306" t="str">
        <f t="shared" si="69"/>
        <v>Peclet</v>
      </c>
      <c r="EL51" s="306" t="str">
        <f t="shared" si="70"/>
        <v>-</v>
      </c>
      <c r="EM51" s="306" t="str">
        <f t="shared" si="71"/>
        <v>-</v>
      </c>
      <c r="EN51" s="306" t="str">
        <f t="shared" si="72"/>
        <v>-</v>
      </c>
      <c r="EO51" s="306" t="str">
        <f t="shared" si="73"/>
        <v>-</v>
      </c>
      <c r="EP51" s="306" t="str">
        <f t="shared" si="74"/>
        <v>-</v>
      </c>
      <c r="EQ51" s="306" t="str">
        <f t="shared" si="75"/>
        <v>-</v>
      </c>
      <c r="ER51" s="306" t="str">
        <f t="shared" si="76"/>
        <v>-</v>
      </c>
      <c r="ES51" s="306" t="str">
        <f t="shared" si="77"/>
        <v>-</v>
      </c>
      <c r="ET51" s="306" t="str">
        <f t="shared" si="78"/>
        <v>-</v>
      </c>
      <c r="EU51" s="306" t="str">
        <f t="shared" si="79"/>
        <v>-</v>
      </c>
      <c r="EV51" s="306" t="str">
        <f t="shared" si="80"/>
        <v>-</v>
      </c>
      <c r="EW51" s="306" t="str">
        <f t="shared" si="81"/>
        <v>-</v>
      </c>
      <c r="EX51" s="306" t="str">
        <f t="shared" si="82"/>
        <v>-</v>
      </c>
      <c r="EY51" s="306" t="str">
        <f t="shared" si="83"/>
        <v>-</v>
      </c>
      <c r="EZ51" s="306" t="str">
        <f t="shared" si="84"/>
        <v>-</v>
      </c>
      <c r="FA51" s="306" t="str">
        <f t="shared" si="85"/>
        <v>-</v>
      </c>
      <c r="FB51" s="306" t="str">
        <f t="shared" si="86"/>
        <v>-</v>
      </c>
      <c r="FC51" s="306" t="str">
        <f t="shared" si="87"/>
        <v>-</v>
      </c>
      <c r="FD51" s="306" t="str">
        <f t="shared" si="170"/>
        <v>-</v>
      </c>
      <c r="FE51" s="306" t="str">
        <f t="shared" si="171"/>
        <v>-</v>
      </c>
      <c r="FF51" s="306" t="str">
        <f t="shared" si="172"/>
        <v>-</v>
      </c>
      <c r="FG51" s="306" t="str">
        <f t="shared" si="173"/>
        <v>-</v>
      </c>
      <c r="FH51" s="306"/>
      <c r="FI51" s="306"/>
      <c r="FJ51" s="306"/>
      <c r="FK51" s="306"/>
      <c r="FL51" s="306"/>
      <c r="FM51" s="422" t="s">
        <v>2</v>
      </c>
      <c r="FN51" s="65" t="str">
        <f t="shared" si="88"/>
        <v>-</v>
      </c>
      <c r="FO51" s="65">
        <f t="shared" si="89"/>
        <v>0.16</v>
      </c>
      <c r="FP51" s="65" t="str">
        <f t="shared" si="90"/>
        <v>-</v>
      </c>
      <c r="FQ51" s="65" t="str">
        <f t="shared" si="91"/>
        <v>-</v>
      </c>
      <c r="FR51" s="65" t="str">
        <f t="shared" si="92"/>
        <v>-</v>
      </c>
      <c r="FS51" s="65" t="str">
        <f t="shared" si="93"/>
        <v>-</v>
      </c>
      <c r="FT51" s="65" t="str">
        <f t="shared" si="94"/>
        <v>-</v>
      </c>
      <c r="FU51" s="65">
        <f t="shared" si="95"/>
        <v>13</v>
      </c>
      <c r="FV51" s="65" t="str">
        <f t="shared" si="96"/>
        <v>-</v>
      </c>
      <c r="FW51" s="65" t="str">
        <f t="shared" si="97"/>
        <v>-</v>
      </c>
      <c r="FX51" s="65" t="str">
        <f t="shared" si="98"/>
        <v>-</v>
      </c>
      <c r="FY51" s="65" t="str">
        <f t="shared" si="99"/>
        <v>-</v>
      </c>
      <c r="FZ51" s="65" t="str">
        <f t="shared" si="100"/>
        <v>-</v>
      </c>
      <c r="GA51" s="65" t="str">
        <f t="shared" si="101"/>
        <v>-</v>
      </c>
      <c r="GB51" s="65" t="str">
        <f t="shared" si="102"/>
        <v>-</v>
      </c>
      <c r="GC51" s="65" t="str">
        <f t="shared" si="103"/>
        <v>-</v>
      </c>
      <c r="GD51" s="65" t="str">
        <f t="shared" si="104"/>
        <v>-</v>
      </c>
      <c r="GE51" s="65" t="str">
        <f t="shared" si="105"/>
        <v>-</v>
      </c>
      <c r="GF51" s="65" t="str">
        <f t="shared" si="106"/>
        <v>-</v>
      </c>
      <c r="GG51" s="65" t="str">
        <f t="shared" si="107"/>
        <v>-</v>
      </c>
      <c r="GH51" s="65" t="str">
        <f t="shared" si="108"/>
        <v>-</v>
      </c>
      <c r="GI51" s="65" t="str">
        <f t="shared" si="109"/>
        <v>-</v>
      </c>
      <c r="GJ51" s="65" t="str">
        <f t="shared" si="110"/>
        <v>-</v>
      </c>
      <c r="GK51" s="65" t="str">
        <f t="shared" si="111"/>
        <v>-</v>
      </c>
      <c r="GL51" s="65" t="str">
        <f t="shared" si="112"/>
        <v>-</v>
      </c>
      <c r="GM51" s="65" t="str">
        <f t="shared" si="113"/>
        <v>-</v>
      </c>
      <c r="GN51" s="65" t="str">
        <f t="shared" si="174"/>
        <v>-</v>
      </c>
      <c r="GO51" s="65" t="str">
        <f t="shared" si="175"/>
        <v>-</v>
      </c>
      <c r="GP51" s="65" t="str">
        <f t="shared" si="176"/>
        <v>-</v>
      </c>
      <c r="GQ51" s="65" t="str">
        <f t="shared" si="177"/>
        <v>-</v>
      </c>
      <c r="GR51" s="65"/>
      <c r="GS51" s="65"/>
      <c r="GT51" s="65"/>
      <c r="GU51" s="96" t="s">
        <v>2</v>
      </c>
      <c r="GV51" s="70"/>
      <c r="GW51" s="7">
        <f>IF(ISNUMBER(INDEX($CU$15:$EC$314,$B51,HG$5)),MAX(GW$14:GW50)+1,0)</f>
        <v>0</v>
      </c>
      <c r="GX51" s="7">
        <f t="shared" si="114"/>
        <v>37</v>
      </c>
      <c r="GY51" s="7">
        <f t="shared" si="115"/>
        <v>286</v>
      </c>
      <c r="GZ51" s="289">
        <f t="shared" si="116"/>
        <v>0</v>
      </c>
      <c r="HA51" s="289">
        <f t="shared" si="117"/>
        <v>37</v>
      </c>
      <c r="HB51" s="289" t="str">
        <f t="shared" si="204"/>
        <v>csv</v>
      </c>
      <c r="HC51" s="84" t="str">
        <f t="shared" si="119"/>
        <v>|sfr6</v>
      </c>
      <c r="HD51" s="335" t="str">
        <f t="shared" si="120"/>
        <v>csv</v>
      </c>
      <c r="HE51" s="313" t="str">
        <f t="shared" si="121"/>
        <v>stage</v>
      </c>
      <c r="HF51" s="28" t="str">
        <f t="shared" si="122"/>
        <v/>
      </c>
      <c r="HG51" s="277" t="str">
        <f t="shared" si="178"/>
        <v/>
      </c>
      <c r="HH51" s="363" t="str">
        <f t="shared" si="205"/>
        <v/>
      </c>
      <c r="HI51" s="80"/>
      <c r="HJ51" s="277" t="str">
        <f t="shared" si="179"/>
        <v/>
      </c>
      <c r="HK51" s="363" t="str">
        <f t="shared" si="206"/>
        <v/>
      </c>
      <c r="HL51" s="80"/>
      <c r="HM51" s="277" t="str">
        <f t="shared" si="180"/>
        <v/>
      </c>
      <c r="HN51" s="363" t="str">
        <f t="shared" si="207"/>
        <v/>
      </c>
      <c r="HO51" s="80"/>
      <c r="HP51" s="277" t="str">
        <f t="shared" si="181"/>
        <v/>
      </c>
      <c r="HQ51" s="359" t="str">
        <f t="shared" si="208"/>
        <v/>
      </c>
      <c r="HR51" s="80"/>
      <c r="HS51" s="277" t="str">
        <f t="shared" si="182"/>
        <v/>
      </c>
      <c r="HT51" s="284" t="str">
        <f t="shared" si="127"/>
        <v/>
      </c>
      <c r="HU51" s="28"/>
      <c r="HV51" s="336" t="str">
        <f t="shared" si="128"/>
        <v/>
      </c>
      <c r="HW51" s="338" t="str">
        <f t="shared" si="129"/>
        <v/>
      </c>
      <c r="HX51" s="337" t="str">
        <f t="shared" si="130"/>
        <v/>
      </c>
      <c r="HY51" s="277" t="str">
        <f t="shared" si="209"/>
        <v/>
      </c>
      <c r="HZ51" s="277" t="str">
        <f t="shared" si="195"/>
        <v/>
      </c>
      <c r="IA51" s="277" t="str">
        <f t="shared" si="202"/>
        <v/>
      </c>
      <c r="IB51" s="277" t="str">
        <f t="shared" si="200"/>
        <v/>
      </c>
      <c r="IC51" s="277" t="str">
        <f t="shared" si="196"/>
        <v/>
      </c>
      <c r="ID51" s="70"/>
      <c r="IE51" s="367" t="s">
        <v>378</v>
      </c>
      <c r="IF51" s="367" t="s">
        <v>561</v>
      </c>
      <c r="IG51" s="367" t="s">
        <v>18</v>
      </c>
      <c r="IH51" s="387" t="s">
        <v>117</v>
      </c>
      <c r="II51" s="387" t="s">
        <v>18</v>
      </c>
      <c r="IJ51" s="367" t="s">
        <v>554</v>
      </c>
      <c r="IK51" s="367"/>
      <c r="IL51" s="367"/>
      <c r="IM51" s="367"/>
      <c r="IN51" s="367"/>
      <c r="IO51" s="292"/>
      <c r="IP51" s="292"/>
      <c r="IQ51" s="74"/>
      <c r="IR51" s="291">
        <f>IF(IE51&lt;&gt;"",MAX(IR$14:IR50)+1,0)</f>
        <v>30</v>
      </c>
      <c r="IS51" s="291">
        <f>IF(IF51&lt;&gt;"",MAX(IS$14:IS50)+1,0)</f>
        <v>30</v>
      </c>
      <c r="IT51" s="291">
        <f>IF(IG51&lt;&gt;"",MAX(IT$14:IT50)+1,0)</f>
        <v>37</v>
      </c>
      <c r="IU51" s="291">
        <f>IF(IH51&lt;&gt;"",MAX(IU$14:IU50)+1,0)</f>
        <v>29</v>
      </c>
      <c r="IV51" s="291">
        <f>IF(II51&lt;&gt;"",MAX(IV$14:IV50)+1,0)</f>
        <v>27</v>
      </c>
      <c r="IW51" s="291">
        <f>IF(IJ51&lt;&gt;"",MAX(IW$14:IW50)+1,0)</f>
        <v>9</v>
      </c>
      <c r="IX51" s="291">
        <f>IF(IK51&lt;&gt;"",MAX(IX$14:IX50)+1,0)</f>
        <v>0</v>
      </c>
      <c r="IY51" s="291">
        <f>IF(IL51&lt;&gt;"",MAX(IY$14:IY50)+1,0)</f>
        <v>0</v>
      </c>
      <c r="IZ51" s="291">
        <f>IF(IM51&lt;&gt;"",MAX(IZ$14:IZ50)+1,0)</f>
        <v>0</v>
      </c>
      <c r="JA51" s="291">
        <f>IF(IN51&lt;&gt;"",MAX(JA$14:JA50)+1,0)</f>
        <v>0</v>
      </c>
      <c r="JB51" s="291">
        <f>IF(IO51&lt;&gt;"",MAX(JB$14:JB50)+1,0)</f>
        <v>0</v>
      </c>
      <c r="JC51" s="291">
        <f>IF(IP51&lt;&gt;"",MAX(JC$14:JC50)+1,0)</f>
        <v>0</v>
      </c>
      <c r="JD51" s="74">
        <f t="shared" si="186"/>
        <v>2</v>
      </c>
      <c r="JE51" s="74">
        <f t="shared" si="187"/>
        <v>0</v>
      </c>
      <c r="JF51" s="74">
        <f t="shared" si="188"/>
        <v>5</v>
      </c>
      <c r="JG51" s="74" t="str">
        <f t="shared" si="189"/>
        <v>nstp</v>
      </c>
      <c r="JH51" s="390">
        <f t="shared" si="190"/>
        <v>92</v>
      </c>
      <c r="JI51" s="389">
        <f>IF(ISNUMBER(MATCH(HE51,$JG$15:$JG$313,0)),0,MAX(JI$14:JI50)+1)</f>
        <v>0</v>
      </c>
      <c r="JJ51" s="389" t="str">
        <f t="shared" si="191"/>
        <v/>
      </c>
      <c r="JK51" s="379"/>
      <c r="JL51" s="79"/>
      <c r="JM51" s="19"/>
      <c r="JN51" s="280"/>
      <c r="JO51" s="70"/>
      <c r="JP51" s="228"/>
      <c r="JQ51" s="228"/>
      <c r="JR51" s="228"/>
      <c r="JS51" s="19"/>
      <c r="JT51" s="19"/>
      <c r="JU51" s="19"/>
      <c r="JV51" s="19"/>
      <c r="JW51" s="19"/>
      <c r="JX51" s="19"/>
      <c r="JY51" s="19"/>
      <c r="JZ51" s="19"/>
      <c r="KA51" s="19"/>
      <c r="KB51" s="19"/>
      <c r="KC51" s="19"/>
      <c r="KD51" s="19"/>
      <c r="KE51" s="97"/>
      <c r="KF51" s="188">
        <v>1.7347058571767828</v>
      </c>
      <c r="KG51" s="127">
        <v>840.8</v>
      </c>
      <c r="KH51" s="128">
        <v>839.61310174655216</v>
      </c>
      <c r="KI51" s="118">
        <v>2.9999902248382999</v>
      </c>
      <c r="KJ51" s="131">
        <v>840.1558</v>
      </c>
      <c r="KK51" s="147">
        <v>46</v>
      </c>
      <c r="KL51" s="178">
        <v>1.73471</v>
      </c>
      <c r="KM51" s="139">
        <v>839.2</v>
      </c>
      <c r="KN51" s="184"/>
      <c r="KO51" s="143"/>
      <c r="KP51" s="123"/>
      <c r="KQ51" s="123"/>
      <c r="KR51" s="151"/>
      <c r="KS51" s="126">
        <f t="shared" si="194"/>
        <v>1.73471</v>
      </c>
      <c r="KT51" s="125">
        <f t="shared" si="201"/>
        <v>1.73471</v>
      </c>
      <c r="KU51" s="126">
        <v>1.7347058571767828</v>
      </c>
      <c r="KV51" s="159">
        <f t="shared" si="197"/>
        <v>1.73471</v>
      </c>
      <c r="KW51" s="159">
        <f t="shared" si="198"/>
        <v>41.633040000000001</v>
      </c>
      <c r="KX51" s="159">
        <f t="shared" si="199"/>
        <v>2497.9823999999999</v>
      </c>
      <c r="KY51" s="159">
        <f t="shared" si="203"/>
        <v>41.633039999999994</v>
      </c>
      <c r="KZ51" s="97"/>
      <c r="LA51" s="70"/>
      <c r="LB51" s="291" t="str">
        <f t="shared" si="134"/>
        <v>nstp</v>
      </c>
      <c r="LC51" s="291" t="str">
        <f t="shared" si="135"/>
        <v/>
      </c>
      <c r="LD51" s="291" t="str">
        <f t="shared" si="136"/>
        <v>nstp</v>
      </c>
      <c r="LE51" s="291" t="str">
        <f t="shared" si="137"/>
        <v>nstp</v>
      </c>
      <c r="LF51" s="291" t="str">
        <f t="shared" si="138"/>
        <v/>
      </c>
      <c r="LG51" s="291" t="str">
        <f t="shared" si="139"/>
        <v>nstp</v>
      </c>
      <c r="LH51" s="291" t="str">
        <f t="shared" si="140"/>
        <v>nstp</v>
      </c>
      <c r="LI51" s="291" t="str">
        <f t="shared" si="141"/>
        <v>nstp</v>
      </c>
      <c r="LJ51" s="291" t="str">
        <f t="shared" si="142"/>
        <v>nstp</v>
      </c>
      <c r="LK51" s="291" t="str">
        <f t="shared" si="143"/>
        <v>nstp</v>
      </c>
      <c r="LL51" s="291" t="str">
        <f t="shared" si="144"/>
        <v/>
      </c>
      <c r="LM51" s="291" t="str">
        <f t="shared" si="145"/>
        <v>nstp</v>
      </c>
      <c r="LN51" s="291" t="str">
        <f t="shared" si="146"/>
        <v>nstp</v>
      </c>
      <c r="LO51" s="291" t="str">
        <f t="shared" si="147"/>
        <v/>
      </c>
      <c r="LP51" s="291" t="str">
        <f t="shared" si="148"/>
        <v/>
      </c>
      <c r="LQ51" s="291" t="str">
        <f t="shared" si="149"/>
        <v/>
      </c>
      <c r="LR51" s="291" t="str">
        <f t="shared" si="150"/>
        <v>nstp</v>
      </c>
      <c r="LS51" s="291" t="str">
        <f t="shared" si="151"/>
        <v/>
      </c>
      <c r="LT51" s="291" t="str">
        <f t="shared" si="152"/>
        <v>nstp</v>
      </c>
      <c r="LU51" s="291" t="str">
        <f t="shared" si="153"/>
        <v/>
      </c>
      <c r="LV51" s="291" t="str">
        <f t="shared" si="154"/>
        <v/>
      </c>
      <c r="LW51" s="291" t="str">
        <f t="shared" si="155"/>
        <v/>
      </c>
      <c r="LX51" s="291" t="str">
        <f t="shared" si="156"/>
        <v>nstp</v>
      </c>
      <c r="LY51" s="291" t="str">
        <f t="shared" si="157"/>
        <v/>
      </c>
      <c r="LZ51" s="291" t="str">
        <f t="shared" si="158"/>
        <v/>
      </c>
      <c r="MA51" s="291" t="str">
        <f t="shared" si="159"/>
        <v/>
      </c>
      <c r="MB51" s="291" t="str">
        <f t="shared" si="160"/>
        <v/>
      </c>
      <c r="MC51" s="291" t="str">
        <f t="shared" si="161"/>
        <v>nstp</v>
      </c>
      <c r="MD51" s="291" t="str">
        <f t="shared" si="162"/>
        <v/>
      </c>
      <c r="ME51" s="291" t="str">
        <f t="shared" si="163"/>
        <v>nstp</v>
      </c>
      <c r="MF51" s="291" t="str">
        <f t="shared" si="164"/>
        <v/>
      </c>
      <c r="MG51" s="74">
        <f t="shared" si="165"/>
        <v>14</v>
      </c>
      <c r="MH51" s="70"/>
      <c r="MI51" s="70"/>
      <c r="MJ51" s="70"/>
      <c r="MK51" s="70"/>
      <c r="ML51" s="70"/>
      <c r="MM51" s="70"/>
      <c r="MN51" s="70"/>
      <c r="MO51" s="70"/>
      <c r="MP51" s="70"/>
      <c r="MQ51" s="70"/>
      <c r="MR51" s="70"/>
      <c r="MS51" s="70"/>
      <c r="MT51" s="70"/>
      <c r="MU51" s="70"/>
    </row>
    <row r="52" spans="1:359" s="3" customFormat="1" ht="6" customHeight="1" x14ac:dyDescent="0.15">
      <c r="A52" s="79"/>
      <c r="B52" s="303">
        <f t="shared" si="192"/>
        <v>38</v>
      </c>
      <c r="C52" s="83" t="s">
        <v>52</v>
      </c>
      <c r="D52" s="301" t="s">
        <v>674</v>
      </c>
      <c r="E52" s="70"/>
      <c r="F52" s="258"/>
      <c r="G52" s="259" t="s">
        <v>38</v>
      </c>
      <c r="H52" s="260">
        <v>1000</v>
      </c>
      <c r="I52" s="258"/>
      <c r="J52" s="259"/>
      <c r="K52" s="260"/>
      <c r="L52" s="258"/>
      <c r="M52" s="259" t="s">
        <v>14</v>
      </c>
      <c r="N52" s="260">
        <v>1</v>
      </c>
      <c r="O52" s="258"/>
      <c r="P52" s="259" t="s">
        <v>3</v>
      </c>
      <c r="Q52" s="260">
        <v>1</v>
      </c>
      <c r="R52" s="258"/>
      <c r="S52" s="259"/>
      <c r="T52" s="260"/>
      <c r="U52" s="258"/>
      <c r="V52" s="259"/>
      <c r="W52" s="260"/>
      <c r="X52" s="258"/>
      <c r="Y52" s="259"/>
      <c r="Z52" s="260"/>
      <c r="AA52" s="258"/>
      <c r="AB52" s="259" t="s">
        <v>268</v>
      </c>
      <c r="AC52" s="260">
        <v>13</v>
      </c>
      <c r="AD52" s="258"/>
      <c r="AE52" s="259"/>
      <c r="AF52" s="260"/>
      <c r="AG52" s="258"/>
      <c r="AH52" s="259" t="s">
        <v>15</v>
      </c>
      <c r="AI52" s="260">
        <v>100</v>
      </c>
      <c r="AJ52" s="258"/>
      <c r="AK52" s="259"/>
      <c r="AL52" s="260"/>
      <c r="AM52" s="258"/>
      <c r="AN52" s="259" t="s">
        <v>17</v>
      </c>
      <c r="AO52" s="260">
        <v>0</v>
      </c>
      <c r="AP52" s="281"/>
      <c r="AQ52" s="353" t="s">
        <v>681</v>
      </c>
      <c r="AR52" s="348" t="s">
        <v>718</v>
      </c>
      <c r="AS52" s="281"/>
      <c r="AT52" s="353" t="s">
        <v>681</v>
      </c>
      <c r="AU52" s="348" t="s">
        <v>718</v>
      </c>
      <c r="AV52" s="258"/>
      <c r="AW52" s="353" t="s">
        <v>681</v>
      </c>
      <c r="AX52" s="348" t="s">
        <v>718</v>
      </c>
      <c r="AY52" s="258"/>
      <c r="AZ52" s="353" t="s">
        <v>681</v>
      </c>
      <c r="BA52" s="348" t="s">
        <v>718</v>
      </c>
      <c r="BB52" s="258"/>
      <c r="BC52" s="353" t="s">
        <v>681</v>
      </c>
      <c r="BD52" s="348" t="s">
        <v>835</v>
      </c>
      <c r="BE52" s="258"/>
      <c r="BF52" s="259" t="s">
        <v>833</v>
      </c>
      <c r="BG52" s="348" t="s">
        <v>109</v>
      </c>
      <c r="BH52" s="258"/>
      <c r="BI52" s="259"/>
      <c r="BJ52" s="260"/>
      <c r="BK52" s="258"/>
      <c r="BL52" s="259" t="s">
        <v>646</v>
      </c>
      <c r="BM52" s="260" t="s">
        <v>835</v>
      </c>
      <c r="BN52" s="258"/>
      <c r="BO52" s="259" t="s">
        <v>646</v>
      </c>
      <c r="BP52" s="260" t="s">
        <v>835</v>
      </c>
      <c r="BQ52" s="258"/>
      <c r="BR52" s="259"/>
      <c r="BS52" s="260"/>
      <c r="BT52" s="258"/>
      <c r="BU52" s="259" t="s">
        <v>920</v>
      </c>
      <c r="BV52" s="260" t="s">
        <v>934</v>
      </c>
      <c r="BW52" s="258"/>
      <c r="BX52" s="259" t="s">
        <v>651</v>
      </c>
      <c r="BY52" s="260">
        <v>1E-3</v>
      </c>
      <c r="BZ52" s="258"/>
      <c r="CA52" s="259"/>
      <c r="CB52" s="260"/>
      <c r="CC52" s="258"/>
      <c r="CD52" s="259"/>
      <c r="CE52" s="260"/>
      <c r="CF52" s="410"/>
      <c r="CG52" s="411"/>
      <c r="CH52" s="412"/>
      <c r="CI52" s="410"/>
      <c r="CJ52" s="411" t="s">
        <v>52</v>
      </c>
      <c r="CK52" s="412">
        <v>0</v>
      </c>
      <c r="CL52" s="258"/>
      <c r="CM52" s="259" t="s">
        <v>559</v>
      </c>
      <c r="CN52" s="260">
        <v>12</v>
      </c>
      <c r="CO52" s="258"/>
      <c r="CP52" s="259" t="s">
        <v>52</v>
      </c>
      <c r="CQ52" s="260">
        <v>0</v>
      </c>
      <c r="CR52" s="373" t="s">
        <v>2</v>
      </c>
      <c r="CS52" s="228"/>
      <c r="CT52" s="229">
        <f>IF(ISNUMBER(HA52),IF(ISNUMBER(MATCH(HE52,$CS$15:$CS$313,0)),0,MAX(CT$14:CT51)+1),"")</f>
        <v>32</v>
      </c>
      <c r="CU52" s="7">
        <f t="shared" si="36"/>
        <v>27</v>
      </c>
      <c r="CV52" s="7" t="str">
        <f t="shared" si="37"/>
        <v/>
      </c>
      <c r="CW52" s="7">
        <f t="shared" si="38"/>
        <v>21</v>
      </c>
      <c r="CX52" s="7">
        <f t="shared" si="39"/>
        <v>23</v>
      </c>
      <c r="CY52" s="7" t="str">
        <f t="shared" si="40"/>
        <v/>
      </c>
      <c r="CZ52" s="7" t="str">
        <f t="shared" si="41"/>
        <v/>
      </c>
      <c r="DA52" s="7" t="str">
        <f t="shared" si="42"/>
        <v/>
      </c>
      <c r="DB52" s="7">
        <f t="shared" si="43"/>
        <v>21</v>
      </c>
      <c r="DC52" s="7" t="str">
        <f t="shared" si="44"/>
        <v/>
      </c>
      <c r="DD52" s="7">
        <f t="shared" si="45"/>
        <v>30</v>
      </c>
      <c r="DE52" s="7" t="str">
        <f t="shared" si="46"/>
        <v/>
      </c>
      <c r="DF52" s="7" t="str">
        <f t="shared" si="47"/>
        <v/>
      </c>
      <c r="DG52" s="7" t="str">
        <f t="shared" si="48"/>
        <v/>
      </c>
      <c r="DH52" s="7" t="str">
        <f t="shared" si="49"/>
        <v/>
      </c>
      <c r="DI52" s="7" t="str">
        <f t="shared" si="50"/>
        <v/>
      </c>
      <c r="DJ52" s="7" t="str">
        <f t="shared" si="51"/>
        <v/>
      </c>
      <c r="DK52" s="7" t="str">
        <f t="shared" si="52"/>
        <v/>
      </c>
      <c r="DL52" s="7" t="str">
        <f t="shared" si="53"/>
        <v/>
      </c>
      <c r="DM52" s="7" t="str">
        <f t="shared" si="54"/>
        <v/>
      </c>
      <c r="DN52" s="7" t="str">
        <f t="shared" si="55"/>
        <v/>
      </c>
      <c r="DO52" s="7" t="str">
        <f t="shared" si="56"/>
        <v/>
      </c>
      <c r="DP52" s="7" t="str">
        <f t="shared" si="57"/>
        <v/>
      </c>
      <c r="DQ52" s="7" t="str">
        <f t="shared" si="58"/>
        <v/>
      </c>
      <c r="DR52" s="7" t="str">
        <f t="shared" si="59"/>
        <v/>
      </c>
      <c r="DS52" s="7" t="str">
        <f t="shared" si="60"/>
        <v/>
      </c>
      <c r="DT52" s="7" t="str">
        <f t="shared" si="61"/>
        <v/>
      </c>
      <c r="DU52" s="7" t="str">
        <f t="shared" si="166"/>
        <v/>
      </c>
      <c r="DV52" s="7">
        <f t="shared" si="167"/>
        <v>38</v>
      </c>
      <c r="DW52" s="7">
        <f t="shared" si="168"/>
        <v>35</v>
      </c>
      <c r="DX52" s="7">
        <f t="shared" si="169"/>
        <v>38</v>
      </c>
      <c r="DY52" s="7"/>
      <c r="DZ52" s="7"/>
      <c r="EA52" s="7"/>
      <c r="EB52" s="7"/>
      <c r="EC52" s="64" t="s">
        <v>2</v>
      </c>
      <c r="ED52" s="306" t="str">
        <f t="shared" si="62"/>
        <v>sconc</v>
      </c>
      <c r="EE52" s="306" t="str">
        <f t="shared" si="63"/>
        <v>-</v>
      </c>
      <c r="EF52" s="306" t="str">
        <f t="shared" si="64"/>
        <v>sconc</v>
      </c>
      <c r="EG52" s="306" t="str">
        <f t="shared" si="65"/>
        <v>sconc</v>
      </c>
      <c r="EH52" s="306" t="str">
        <f t="shared" si="66"/>
        <v>-</v>
      </c>
      <c r="EI52" s="306" t="str">
        <f t="shared" si="67"/>
        <v>-</v>
      </c>
      <c r="EJ52" s="306" t="str">
        <f t="shared" si="68"/>
        <v>-</v>
      </c>
      <c r="EK52" s="306" t="str">
        <f t="shared" si="69"/>
        <v>sconc</v>
      </c>
      <c r="EL52" s="306" t="str">
        <f t="shared" si="70"/>
        <v>-</v>
      </c>
      <c r="EM52" s="306" t="str">
        <f t="shared" si="71"/>
        <v>sconc</v>
      </c>
      <c r="EN52" s="306" t="str">
        <f t="shared" si="72"/>
        <v>-</v>
      </c>
      <c r="EO52" s="306" t="str">
        <f t="shared" si="73"/>
        <v>-</v>
      </c>
      <c r="EP52" s="306" t="str">
        <f t="shared" si="74"/>
        <v>-</v>
      </c>
      <c r="EQ52" s="306" t="str">
        <f t="shared" si="75"/>
        <v>-</v>
      </c>
      <c r="ER52" s="306" t="str">
        <f t="shared" si="76"/>
        <v>-</v>
      </c>
      <c r="ES52" s="306" t="str">
        <f t="shared" si="77"/>
        <v>-</v>
      </c>
      <c r="ET52" s="306" t="str">
        <f t="shared" si="78"/>
        <v>-</v>
      </c>
      <c r="EU52" s="306" t="str">
        <f t="shared" si="79"/>
        <v>-</v>
      </c>
      <c r="EV52" s="306" t="str">
        <f t="shared" si="80"/>
        <v>-</v>
      </c>
      <c r="EW52" s="306" t="str">
        <f t="shared" si="81"/>
        <v>-</v>
      </c>
      <c r="EX52" s="306" t="str">
        <f t="shared" si="82"/>
        <v>-</v>
      </c>
      <c r="EY52" s="306" t="str">
        <f t="shared" si="83"/>
        <v>-</v>
      </c>
      <c r="EZ52" s="306" t="str">
        <f t="shared" si="84"/>
        <v>-</v>
      </c>
      <c r="FA52" s="306" t="str">
        <f t="shared" si="85"/>
        <v>-</v>
      </c>
      <c r="FB52" s="306" t="str">
        <f t="shared" si="86"/>
        <v>-</v>
      </c>
      <c r="FC52" s="306" t="str">
        <f t="shared" si="87"/>
        <v>-</v>
      </c>
      <c r="FD52" s="306" t="str">
        <f t="shared" si="170"/>
        <v>-</v>
      </c>
      <c r="FE52" s="306" t="str">
        <f t="shared" si="171"/>
        <v>sconc</v>
      </c>
      <c r="FF52" s="306" t="str">
        <f t="shared" si="172"/>
        <v>sconc</v>
      </c>
      <c r="FG52" s="306" t="str">
        <f t="shared" si="173"/>
        <v>sconc</v>
      </c>
      <c r="FH52" s="306"/>
      <c r="FI52" s="306"/>
      <c r="FJ52" s="306"/>
      <c r="FK52" s="306"/>
      <c r="FL52" s="306"/>
      <c r="FM52" s="422" t="s">
        <v>2</v>
      </c>
      <c r="FN52" s="65" t="str">
        <f t="shared" si="88"/>
        <v>-</v>
      </c>
      <c r="FO52" s="65" t="str">
        <f t="shared" si="89"/>
        <v>-</v>
      </c>
      <c r="FP52" s="65">
        <f t="shared" si="90"/>
        <v>0</v>
      </c>
      <c r="FQ52" s="65">
        <f t="shared" si="91"/>
        <v>0</v>
      </c>
      <c r="FR52" s="65" t="str">
        <f t="shared" si="92"/>
        <v>-</v>
      </c>
      <c r="FS52" s="65" t="str">
        <f t="shared" si="93"/>
        <v>-</v>
      </c>
      <c r="FT52" s="65" t="str">
        <f t="shared" si="94"/>
        <v>-</v>
      </c>
      <c r="FU52" s="65">
        <f t="shared" si="95"/>
        <v>0</v>
      </c>
      <c r="FV52" s="65" t="str">
        <f t="shared" si="96"/>
        <v>-</v>
      </c>
      <c r="FW52" s="65">
        <f t="shared" si="97"/>
        <v>0</v>
      </c>
      <c r="FX52" s="65" t="str">
        <f t="shared" si="98"/>
        <v>-</v>
      </c>
      <c r="FY52" s="65" t="str">
        <f t="shared" si="99"/>
        <v>-</v>
      </c>
      <c r="FZ52" s="65" t="str">
        <f t="shared" si="100"/>
        <v>-</v>
      </c>
      <c r="GA52" s="65" t="str">
        <f t="shared" si="101"/>
        <v>-</v>
      </c>
      <c r="GB52" s="65" t="str">
        <f t="shared" si="102"/>
        <v>-</v>
      </c>
      <c r="GC52" s="65" t="str">
        <f t="shared" si="103"/>
        <v>-</v>
      </c>
      <c r="GD52" s="65" t="str">
        <f t="shared" si="104"/>
        <v>-</v>
      </c>
      <c r="GE52" s="65" t="str">
        <f t="shared" si="105"/>
        <v>-</v>
      </c>
      <c r="GF52" s="65" t="str">
        <f t="shared" si="106"/>
        <v>-</v>
      </c>
      <c r="GG52" s="65" t="str">
        <f t="shared" si="107"/>
        <v>-</v>
      </c>
      <c r="GH52" s="65" t="str">
        <f t="shared" si="108"/>
        <v>-</v>
      </c>
      <c r="GI52" s="65" t="str">
        <f t="shared" si="109"/>
        <v>-</v>
      </c>
      <c r="GJ52" s="65" t="str">
        <f t="shared" si="110"/>
        <v>-</v>
      </c>
      <c r="GK52" s="65" t="str">
        <f t="shared" si="111"/>
        <v>-</v>
      </c>
      <c r="GL52" s="65" t="str">
        <f t="shared" si="112"/>
        <v>-</v>
      </c>
      <c r="GM52" s="65" t="str">
        <f t="shared" si="113"/>
        <v>-</v>
      </c>
      <c r="GN52" s="65" t="str">
        <f t="shared" si="174"/>
        <v>-</v>
      </c>
      <c r="GO52" s="65">
        <f t="shared" si="175"/>
        <v>0</v>
      </c>
      <c r="GP52" s="65">
        <f t="shared" si="176"/>
        <v>0</v>
      </c>
      <c r="GQ52" s="65">
        <f t="shared" si="177"/>
        <v>0</v>
      </c>
      <c r="GR52" s="65"/>
      <c r="GS52" s="65"/>
      <c r="GT52" s="65"/>
      <c r="GU52" s="96" t="s">
        <v>2</v>
      </c>
      <c r="GV52" s="70"/>
      <c r="GW52" s="7">
        <f>IF(ISNUMBER(INDEX($CU$15:$EC$314,$B52,HG$5)),MAX(GW$14:GW51)+1,0)</f>
        <v>0</v>
      </c>
      <c r="GX52" s="7">
        <f t="shared" si="114"/>
        <v>38</v>
      </c>
      <c r="GY52" s="7">
        <f t="shared" si="115"/>
        <v>287</v>
      </c>
      <c r="GZ52" s="289">
        <f t="shared" si="116"/>
        <v>0</v>
      </c>
      <c r="HA52" s="289">
        <f t="shared" si="117"/>
        <v>38</v>
      </c>
      <c r="HB52" s="289" t="str">
        <f t="shared" si="204"/>
        <v>inflow</v>
      </c>
      <c r="HC52" s="84" t="str">
        <f t="shared" si="119"/>
        <v>|sfr7</v>
      </c>
      <c r="HD52" s="335" t="str">
        <f t="shared" si="120"/>
        <v>inflow</v>
      </c>
      <c r="HE52" s="313" t="str">
        <f t="shared" si="121"/>
        <v>sfr_spd</v>
      </c>
      <c r="HF52" s="28" t="str">
        <f t="shared" si="122"/>
        <v/>
      </c>
      <c r="HG52" s="277" t="str">
        <f t="shared" si="178"/>
        <v/>
      </c>
      <c r="HH52" s="363" t="str">
        <f t="shared" si="205"/>
        <v/>
      </c>
      <c r="HI52" s="80"/>
      <c r="HJ52" s="277" t="str">
        <f t="shared" si="179"/>
        <v/>
      </c>
      <c r="HK52" s="363" t="str">
        <f t="shared" si="206"/>
        <v/>
      </c>
      <c r="HL52" s="80"/>
      <c r="HM52" s="277" t="str">
        <f t="shared" si="180"/>
        <v/>
      </c>
      <c r="HN52" s="363" t="str">
        <f t="shared" si="207"/>
        <v/>
      </c>
      <c r="HO52" s="80"/>
      <c r="HP52" s="277" t="str">
        <f t="shared" si="181"/>
        <v/>
      </c>
      <c r="HQ52" s="359" t="str">
        <f t="shared" si="208"/>
        <v/>
      </c>
      <c r="HR52" s="80"/>
      <c r="HS52" s="277" t="str">
        <f t="shared" si="182"/>
        <v/>
      </c>
      <c r="HT52" s="284" t="str">
        <f t="shared" si="127"/>
        <v/>
      </c>
      <c r="HU52" s="28"/>
      <c r="HV52" s="336" t="str">
        <f t="shared" si="128"/>
        <v/>
      </c>
      <c r="HW52" s="338" t="str">
        <f t="shared" si="129"/>
        <v/>
      </c>
      <c r="HX52" s="337" t="str">
        <f t="shared" si="130"/>
        <v/>
      </c>
      <c r="HY52" s="277" t="str">
        <f t="shared" si="209"/>
        <v/>
      </c>
      <c r="HZ52" s="277" t="str">
        <f t="shared" si="195"/>
        <v/>
      </c>
      <c r="IA52" s="277" t="str">
        <f t="shared" si="202"/>
        <v/>
      </c>
      <c r="IB52" s="277" t="str">
        <f t="shared" si="200"/>
        <v/>
      </c>
      <c r="IC52" s="277" t="str">
        <f t="shared" si="196"/>
        <v/>
      </c>
      <c r="ID52" s="70"/>
      <c r="IE52" s="367" t="s">
        <v>552</v>
      </c>
      <c r="IF52" s="367" t="s">
        <v>562</v>
      </c>
      <c r="IG52" s="367" t="s">
        <v>21</v>
      </c>
      <c r="IH52" s="387" t="s">
        <v>144</v>
      </c>
      <c r="II52" s="387" t="s">
        <v>21</v>
      </c>
      <c r="IJ52" s="367" t="s">
        <v>555</v>
      </c>
      <c r="IK52" s="367"/>
      <c r="IL52" s="367"/>
      <c r="IM52" s="367"/>
      <c r="IN52" s="368"/>
      <c r="IO52" s="292"/>
      <c r="IP52" s="292"/>
      <c r="IQ52" s="74"/>
      <c r="IR52" s="291">
        <f>IF(IE52&lt;&gt;"",MAX(IR$14:IR51)+1,0)</f>
        <v>31</v>
      </c>
      <c r="IS52" s="291">
        <f>IF(IF52&lt;&gt;"",MAX(IS$14:IS51)+1,0)</f>
        <v>31</v>
      </c>
      <c r="IT52" s="291">
        <f>IF(IG52&lt;&gt;"",MAX(IT$14:IT51)+1,0)</f>
        <v>38</v>
      </c>
      <c r="IU52" s="291">
        <f>IF(IH52&lt;&gt;"",MAX(IU$14:IU51)+1,0)</f>
        <v>30</v>
      </c>
      <c r="IV52" s="291">
        <f>IF(II52&lt;&gt;"",MAX(IV$14:IV51)+1,0)</f>
        <v>28</v>
      </c>
      <c r="IW52" s="291">
        <f>IF(IJ52&lt;&gt;"",MAX(IW$14:IW51)+1,0)</f>
        <v>10</v>
      </c>
      <c r="IX52" s="291">
        <f>IF(IK52&lt;&gt;"",MAX(IX$14:IX51)+1,0)</f>
        <v>0</v>
      </c>
      <c r="IY52" s="291">
        <f>IF(IL52&lt;&gt;"",MAX(IY$14:IY51)+1,0)</f>
        <v>0</v>
      </c>
      <c r="IZ52" s="291">
        <f>IF(IM52&lt;&gt;"",MAX(IZ$14:IZ51)+1,0)</f>
        <v>0</v>
      </c>
      <c r="JA52" s="291">
        <f>IF(IN52&lt;&gt;"",MAX(JA$14:JA51)+1,0)</f>
        <v>0</v>
      </c>
      <c r="JB52" s="291">
        <f>IF(IO52&lt;&gt;"",MAX(JB$14:JB51)+1,0)</f>
        <v>0</v>
      </c>
      <c r="JC52" s="291">
        <f>IF(IP52&lt;&gt;"",MAX(JC$14:JC51)+1,0)</f>
        <v>0</v>
      </c>
      <c r="JD52" s="74">
        <f t="shared" si="186"/>
        <v>2</v>
      </c>
      <c r="JE52" s="74">
        <f t="shared" si="187"/>
        <v>0</v>
      </c>
      <c r="JF52" s="74">
        <f t="shared" si="188"/>
        <v>6</v>
      </c>
      <c r="JG52" s="74" t="str">
        <f t="shared" si="189"/>
        <v>tsmult</v>
      </c>
      <c r="JH52" s="390">
        <f t="shared" si="190"/>
        <v>93</v>
      </c>
      <c r="JI52" s="389">
        <f>IF(ISNUMBER(MATCH(HE52,$JG$15:$JG$313,0)),0,MAX(JI$14:JI51)+1)</f>
        <v>0</v>
      </c>
      <c r="JJ52" s="389" t="str">
        <f t="shared" si="191"/>
        <v/>
      </c>
      <c r="JK52" s="379"/>
      <c r="JL52" s="79"/>
      <c r="JM52" s="19"/>
      <c r="JN52" s="280"/>
      <c r="JO52" s="70"/>
      <c r="JP52" s="228"/>
      <c r="JQ52" s="228"/>
      <c r="JR52" s="228"/>
      <c r="JS52" s="19"/>
      <c r="JT52" s="19"/>
      <c r="JU52" s="19"/>
      <c r="JV52" s="19"/>
      <c r="JW52" s="19"/>
      <c r="JX52" s="19"/>
      <c r="JY52" s="19"/>
      <c r="JZ52" s="19"/>
      <c r="KA52" s="19"/>
      <c r="KB52" s="19"/>
      <c r="KC52" s="19"/>
      <c r="KD52" s="19"/>
      <c r="KE52" s="97"/>
      <c r="KF52" s="188">
        <v>1.9425329571767826</v>
      </c>
      <c r="KG52" s="127">
        <v>840.8</v>
      </c>
      <c r="KH52" s="128">
        <v>839.92079405424454</v>
      </c>
      <c r="KI52" s="118">
        <v>2.9999902248382999</v>
      </c>
      <c r="KJ52" s="131">
        <v>840.1558</v>
      </c>
      <c r="KK52" s="147">
        <v>47</v>
      </c>
      <c r="KL52" s="178">
        <v>1.9425300000000001</v>
      </c>
      <c r="KM52" s="139">
        <v>839.6</v>
      </c>
      <c r="KN52" s="184"/>
      <c r="KO52" s="143"/>
      <c r="KP52" s="123"/>
      <c r="KQ52" s="123"/>
      <c r="KR52" s="151"/>
      <c r="KS52" s="126">
        <f t="shared" si="194"/>
        <v>1.9425300000000001</v>
      </c>
      <c r="KT52" s="125">
        <f t="shared" si="201"/>
        <v>1.9425300000000001</v>
      </c>
      <c r="KU52" s="126">
        <v>1.9425329571767826</v>
      </c>
      <c r="KV52" s="159">
        <f t="shared" si="197"/>
        <v>1.9425300000000001</v>
      </c>
      <c r="KW52" s="159">
        <f t="shared" si="198"/>
        <v>46.620720000000006</v>
      </c>
      <c r="KX52" s="159">
        <f t="shared" si="199"/>
        <v>2797.2432000000003</v>
      </c>
      <c r="KY52" s="159">
        <f t="shared" si="203"/>
        <v>46.620720000000006</v>
      </c>
      <c r="KZ52" s="97"/>
      <c r="LA52" s="70"/>
      <c r="LB52" s="291" t="str">
        <f t="shared" si="134"/>
        <v>tsmult</v>
      </c>
      <c r="LC52" s="291" t="str">
        <f t="shared" si="135"/>
        <v/>
      </c>
      <c r="LD52" s="291" t="str">
        <f t="shared" si="136"/>
        <v>tsmult</v>
      </c>
      <c r="LE52" s="291" t="str">
        <f t="shared" si="137"/>
        <v>tsmult</v>
      </c>
      <c r="LF52" s="291" t="str">
        <f t="shared" si="138"/>
        <v/>
      </c>
      <c r="LG52" s="291" t="str">
        <f t="shared" si="139"/>
        <v/>
      </c>
      <c r="LH52" s="291" t="str">
        <f t="shared" si="140"/>
        <v/>
      </c>
      <c r="LI52" s="291" t="str">
        <f t="shared" si="141"/>
        <v>tsmult</v>
      </c>
      <c r="LJ52" s="291" t="str">
        <f t="shared" si="142"/>
        <v>tsmult</v>
      </c>
      <c r="LK52" s="291" t="str">
        <f t="shared" si="143"/>
        <v>tsmult</v>
      </c>
      <c r="LL52" s="291" t="str">
        <f t="shared" si="144"/>
        <v/>
      </c>
      <c r="LM52" s="291" t="str">
        <f t="shared" si="145"/>
        <v/>
      </c>
      <c r="LN52" s="291" t="str">
        <f t="shared" si="146"/>
        <v>tsmult</v>
      </c>
      <c r="LO52" s="291" t="str">
        <f t="shared" si="147"/>
        <v/>
      </c>
      <c r="LP52" s="291" t="str">
        <f t="shared" si="148"/>
        <v/>
      </c>
      <c r="LQ52" s="291" t="str">
        <f t="shared" si="149"/>
        <v/>
      </c>
      <c r="LR52" s="291" t="str">
        <f t="shared" si="150"/>
        <v>tsmult</v>
      </c>
      <c r="LS52" s="291" t="str">
        <f t="shared" si="151"/>
        <v>tsmult</v>
      </c>
      <c r="LT52" s="291" t="str">
        <f t="shared" si="152"/>
        <v>tsmult</v>
      </c>
      <c r="LU52" s="291" t="str">
        <f t="shared" si="153"/>
        <v/>
      </c>
      <c r="LV52" s="291" t="str">
        <f t="shared" si="154"/>
        <v/>
      </c>
      <c r="LW52" s="291" t="str">
        <f t="shared" si="155"/>
        <v/>
      </c>
      <c r="LX52" s="291" t="str">
        <f t="shared" si="156"/>
        <v/>
      </c>
      <c r="LY52" s="291" t="str">
        <f t="shared" si="157"/>
        <v/>
      </c>
      <c r="LZ52" s="291" t="str">
        <f t="shared" si="158"/>
        <v/>
      </c>
      <c r="MA52" s="291" t="str">
        <f t="shared" si="159"/>
        <v/>
      </c>
      <c r="MB52" s="291" t="str">
        <f t="shared" si="160"/>
        <v/>
      </c>
      <c r="MC52" s="291" t="str">
        <f t="shared" si="161"/>
        <v>tsmult</v>
      </c>
      <c r="MD52" s="291" t="str">
        <f t="shared" si="162"/>
        <v/>
      </c>
      <c r="ME52" s="291" t="str">
        <f t="shared" si="163"/>
        <v>tsmult</v>
      </c>
      <c r="MF52" s="291" t="str">
        <f t="shared" si="164"/>
        <v/>
      </c>
      <c r="MG52" s="74">
        <f t="shared" si="165"/>
        <v>11</v>
      </c>
      <c r="MH52" s="70"/>
      <c r="MI52" s="70"/>
      <c r="MJ52" s="70"/>
      <c r="MK52" s="70"/>
      <c r="ML52" s="70"/>
      <c r="MM52" s="70"/>
      <c r="MN52" s="70"/>
      <c r="MO52" s="70"/>
      <c r="MP52" s="70"/>
      <c r="MQ52" s="70"/>
      <c r="MR52" s="70"/>
      <c r="MS52" s="70"/>
      <c r="MT52" s="70"/>
      <c r="MU52" s="70"/>
    </row>
    <row r="53" spans="1:359" s="3" customFormat="1" ht="6" customHeight="1" x14ac:dyDescent="0.15">
      <c r="A53" s="79"/>
      <c r="B53" s="303">
        <f t="shared" si="192"/>
        <v>39</v>
      </c>
      <c r="C53" s="83" t="s">
        <v>32</v>
      </c>
      <c r="D53" s="301" t="s">
        <v>589</v>
      </c>
      <c r="E53" s="70"/>
      <c r="F53" s="258"/>
      <c r="G53" s="259" t="s">
        <v>39</v>
      </c>
      <c r="H53" s="260">
        <v>1</v>
      </c>
      <c r="I53" s="258"/>
      <c r="J53" s="259"/>
      <c r="K53" s="260"/>
      <c r="L53" s="258"/>
      <c r="M53" s="259" t="s">
        <v>92</v>
      </c>
      <c r="N53" s="260">
        <v>0.5</v>
      </c>
      <c r="O53" s="258"/>
      <c r="P53" s="259" t="s">
        <v>113</v>
      </c>
      <c r="Q53" s="260" t="s">
        <v>113</v>
      </c>
      <c r="R53" s="258"/>
      <c r="S53" s="259"/>
      <c r="T53" s="260"/>
      <c r="U53" s="258"/>
      <c r="V53" s="259"/>
      <c r="W53" s="260"/>
      <c r="X53" s="258"/>
      <c r="Y53" s="259"/>
      <c r="Z53" s="260"/>
      <c r="AA53" s="258"/>
      <c r="AB53" s="259" t="s">
        <v>15</v>
      </c>
      <c r="AC53" s="260">
        <v>100</v>
      </c>
      <c r="AD53" s="258"/>
      <c r="AE53" s="259"/>
      <c r="AF53" s="260"/>
      <c r="AG53" s="258"/>
      <c r="AH53" s="259" t="s">
        <v>16</v>
      </c>
      <c r="AI53" s="260">
        <v>300</v>
      </c>
      <c r="AJ53" s="258"/>
      <c r="AK53" s="259"/>
      <c r="AL53" s="260"/>
      <c r="AM53" s="258"/>
      <c r="AN53" s="259" t="s">
        <v>20</v>
      </c>
      <c r="AO53" s="260">
        <v>0</v>
      </c>
      <c r="AP53" s="281"/>
      <c r="AQ53" s="353" t="s">
        <v>646</v>
      </c>
      <c r="AR53" s="348" t="s">
        <v>718</v>
      </c>
      <c r="AS53" s="281"/>
      <c r="AT53" s="353" t="s">
        <v>646</v>
      </c>
      <c r="AU53" s="348" t="s">
        <v>718</v>
      </c>
      <c r="AV53" s="258"/>
      <c r="AW53" s="353" t="s">
        <v>646</v>
      </c>
      <c r="AX53" s="348" t="s">
        <v>718</v>
      </c>
      <c r="AY53" s="258"/>
      <c r="AZ53" s="353"/>
      <c r="BA53" s="348"/>
      <c r="BB53" s="258"/>
      <c r="BC53" s="353"/>
      <c r="BD53" s="348"/>
      <c r="BE53" s="258"/>
      <c r="BF53" s="259" t="s">
        <v>712</v>
      </c>
      <c r="BG53" s="348" t="s">
        <v>835</v>
      </c>
      <c r="BH53" s="258"/>
      <c r="BI53" s="259"/>
      <c r="BJ53" s="348"/>
      <c r="BK53" s="258"/>
      <c r="BL53" s="259" t="s">
        <v>679</v>
      </c>
      <c r="BM53" s="260" t="s">
        <v>835</v>
      </c>
      <c r="BN53" s="258"/>
      <c r="BO53" s="259" t="s">
        <v>679</v>
      </c>
      <c r="BP53" s="260" t="s">
        <v>835</v>
      </c>
      <c r="BQ53" s="258"/>
      <c r="BR53" s="259"/>
      <c r="BS53" s="260"/>
      <c r="BT53" s="258"/>
      <c r="BU53" s="259"/>
      <c r="BV53" s="260"/>
      <c r="BW53" s="258"/>
      <c r="BX53" s="259" t="s">
        <v>57</v>
      </c>
      <c r="BY53" s="260" t="s">
        <v>173</v>
      </c>
      <c r="BZ53" s="258"/>
      <c r="CA53" s="259"/>
      <c r="CB53" s="260"/>
      <c r="CC53" s="258"/>
      <c r="CD53" s="259"/>
      <c r="CE53" s="260"/>
      <c r="CF53" s="410"/>
      <c r="CG53" s="411"/>
      <c r="CH53" s="412"/>
      <c r="CI53" s="410"/>
      <c r="CJ53" s="411" t="s">
        <v>30</v>
      </c>
      <c r="CK53" s="412" t="s">
        <v>115</v>
      </c>
      <c r="CL53" s="258"/>
      <c r="CM53" s="259" t="s">
        <v>560</v>
      </c>
      <c r="CN53" s="260">
        <v>5</v>
      </c>
      <c r="CO53" s="258"/>
      <c r="CP53" s="259" t="s">
        <v>30</v>
      </c>
      <c r="CQ53" s="260" t="s">
        <v>115</v>
      </c>
      <c r="CR53" s="373" t="s">
        <v>2</v>
      </c>
      <c r="CS53" s="228"/>
      <c r="CT53" s="229" t="str">
        <f>IF(ISNUMBER(HA53),IF(ISNUMBER(MATCH(HE53,$CS$15:$CS$313,0)),0,MAX(CT$14:CT52)+1),"")</f>
        <v/>
      </c>
      <c r="CU53" s="7">
        <f t="shared" si="36"/>
        <v>30</v>
      </c>
      <c r="CV53" s="7" t="str">
        <f t="shared" si="37"/>
        <v/>
      </c>
      <c r="CW53" s="7" t="str">
        <f t="shared" si="38"/>
        <v/>
      </c>
      <c r="CX53" s="7" t="str">
        <f t="shared" si="39"/>
        <v/>
      </c>
      <c r="CY53" s="7">
        <f t="shared" si="40"/>
        <v>15</v>
      </c>
      <c r="CZ53" s="7" t="str">
        <f t="shared" si="41"/>
        <v/>
      </c>
      <c r="DA53" s="7">
        <f t="shared" si="42"/>
        <v>15</v>
      </c>
      <c r="DB53" s="7" t="str">
        <f t="shared" si="43"/>
        <v/>
      </c>
      <c r="DC53" s="7">
        <f t="shared" si="44"/>
        <v>19</v>
      </c>
      <c r="DD53" s="7" t="str">
        <f t="shared" si="45"/>
        <v/>
      </c>
      <c r="DE53" s="7">
        <f t="shared" si="46"/>
        <v>12</v>
      </c>
      <c r="DF53" s="7" t="str">
        <f t="shared" si="47"/>
        <v/>
      </c>
      <c r="DG53" s="7" t="str">
        <f t="shared" si="48"/>
        <v/>
      </c>
      <c r="DH53" s="7" t="str">
        <f t="shared" si="49"/>
        <v/>
      </c>
      <c r="DI53" s="7" t="str">
        <f t="shared" si="50"/>
        <v/>
      </c>
      <c r="DJ53" s="7" t="str">
        <f t="shared" si="51"/>
        <v/>
      </c>
      <c r="DK53" s="7" t="str">
        <f t="shared" si="52"/>
        <v/>
      </c>
      <c r="DL53" s="7" t="str">
        <f t="shared" si="53"/>
        <v/>
      </c>
      <c r="DM53" s="7" t="str">
        <f t="shared" si="54"/>
        <v/>
      </c>
      <c r="DN53" s="7" t="str">
        <f t="shared" si="55"/>
        <v/>
      </c>
      <c r="DO53" s="7" t="str">
        <f t="shared" si="56"/>
        <v/>
      </c>
      <c r="DP53" s="7" t="str">
        <f t="shared" si="57"/>
        <v/>
      </c>
      <c r="DQ53" s="7" t="str">
        <f t="shared" si="58"/>
        <v/>
      </c>
      <c r="DR53" s="7" t="str">
        <f t="shared" si="59"/>
        <v/>
      </c>
      <c r="DS53" s="7" t="str">
        <f t="shared" si="60"/>
        <v/>
      </c>
      <c r="DT53" s="7" t="str">
        <f t="shared" si="61"/>
        <v/>
      </c>
      <c r="DU53" s="7" t="str">
        <f t="shared" si="166"/>
        <v/>
      </c>
      <c r="DV53" s="7">
        <f t="shared" si="167"/>
        <v>26</v>
      </c>
      <c r="DW53" s="7">
        <f t="shared" si="168"/>
        <v>9</v>
      </c>
      <c r="DX53" s="7">
        <f t="shared" si="169"/>
        <v>26</v>
      </c>
      <c r="DY53" s="7"/>
      <c r="DZ53" s="7"/>
      <c r="EA53" s="7"/>
      <c r="EB53" s="7"/>
      <c r="EC53" s="64" t="s">
        <v>2</v>
      </c>
      <c r="ED53" s="306" t="str">
        <f t="shared" si="62"/>
        <v>laytyp</v>
      </c>
      <c r="EE53" s="306" t="str">
        <f t="shared" si="63"/>
        <v>-</v>
      </c>
      <c r="EF53" s="306" t="str">
        <f t="shared" si="64"/>
        <v>-</v>
      </c>
      <c r="EG53" s="306" t="str">
        <f t="shared" si="65"/>
        <v>-</v>
      </c>
      <c r="EH53" s="306" t="str">
        <f t="shared" si="66"/>
        <v>laytyp</v>
      </c>
      <c r="EI53" s="306" t="str">
        <f t="shared" si="67"/>
        <v>-</v>
      </c>
      <c r="EJ53" s="306" t="str">
        <f t="shared" si="68"/>
        <v>laytyp</v>
      </c>
      <c r="EK53" s="306" t="str">
        <f t="shared" si="69"/>
        <v>-</v>
      </c>
      <c r="EL53" s="306" t="str">
        <f t="shared" si="70"/>
        <v>laytyp</v>
      </c>
      <c r="EM53" s="306" t="str">
        <f t="shared" si="71"/>
        <v>-</v>
      </c>
      <c r="EN53" s="306" t="str">
        <f t="shared" si="72"/>
        <v>laytyp</v>
      </c>
      <c r="EO53" s="306" t="str">
        <f t="shared" si="73"/>
        <v>-</v>
      </c>
      <c r="EP53" s="306" t="str">
        <f t="shared" si="74"/>
        <v>-</v>
      </c>
      <c r="EQ53" s="306" t="str">
        <f t="shared" si="75"/>
        <v>-</v>
      </c>
      <c r="ER53" s="306" t="str">
        <f t="shared" si="76"/>
        <v>-</v>
      </c>
      <c r="ES53" s="306" t="str">
        <f t="shared" si="77"/>
        <v>-</v>
      </c>
      <c r="ET53" s="306" t="str">
        <f t="shared" si="78"/>
        <v>-</v>
      </c>
      <c r="EU53" s="306" t="str">
        <f t="shared" si="79"/>
        <v>-</v>
      </c>
      <c r="EV53" s="306" t="str">
        <f t="shared" si="80"/>
        <v>-</v>
      </c>
      <c r="EW53" s="306" t="str">
        <f t="shared" si="81"/>
        <v>-</v>
      </c>
      <c r="EX53" s="306" t="str">
        <f t="shared" si="82"/>
        <v>-</v>
      </c>
      <c r="EY53" s="306" t="str">
        <f t="shared" si="83"/>
        <v>-</v>
      </c>
      <c r="EZ53" s="306" t="str">
        <f t="shared" si="84"/>
        <v>-</v>
      </c>
      <c r="FA53" s="306" t="str">
        <f t="shared" si="85"/>
        <v>-</v>
      </c>
      <c r="FB53" s="306" t="str">
        <f t="shared" si="86"/>
        <v>-</v>
      </c>
      <c r="FC53" s="306" t="str">
        <f t="shared" si="87"/>
        <v>-</v>
      </c>
      <c r="FD53" s="306" t="str">
        <f t="shared" si="170"/>
        <v>-</v>
      </c>
      <c r="FE53" s="306" t="str">
        <f t="shared" si="171"/>
        <v>laytyp</v>
      </c>
      <c r="FF53" s="306" t="str">
        <f t="shared" si="172"/>
        <v>laytyp</v>
      </c>
      <c r="FG53" s="306" t="str">
        <f t="shared" si="173"/>
        <v>laytyp</v>
      </c>
      <c r="FH53" s="306"/>
      <c r="FI53" s="306"/>
      <c r="FJ53" s="306"/>
      <c r="FK53" s="306"/>
      <c r="FL53" s="306"/>
      <c r="FM53" s="422" t="s">
        <v>2</v>
      </c>
      <c r="FN53" s="65">
        <f t="shared" si="88"/>
        <v>1</v>
      </c>
      <c r="FO53" s="65" t="str">
        <f t="shared" si="89"/>
        <v>-</v>
      </c>
      <c r="FP53" s="65" t="str">
        <f t="shared" si="90"/>
        <v>-</v>
      </c>
      <c r="FQ53" s="65" t="str">
        <f t="shared" si="91"/>
        <v>-</v>
      </c>
      <c r="FR53" s="65">
        <f t="shared" si="92"/>
        <v>0</v>
      </c>
      <c r="FS53" s="65" t="str">
        <f t="shared" si="93"/>
        <v>-</v>
      </c>
      <c r="FT53" s="65">
        <f t="shared" si="94"/>
        <v>0</v>
      </c>
      <c r="FU53" s="65" t="str">
        <f t="shared" si="95"/>
        <v>-</v>
      </c>
      <c r="FV53" s="65">
        <f t="shared" si="96"/>
        <v>0</v>
      </c>
      <c r="FW53" s="65" t="str">
        <f t="shared" si="97"/>
        <v>-</v>
      </c>
      <c r="FX53" s="65">
        <f t="shared" si="98"/>
        <v>0</v>
      </c>
      <c r="FY53" s="65" t="str">
        <f t="shared" si="99"/>
        <v>-</v>
      </c>
      <c r="FZ53" s="65" t="str">
        <f t="shared" si="100"/>
        <v>-</v>
      </c>
      <c r="GA53" s="65" t="str">
        <f t="shared" si="101"/>
        <v>-</v>
      </c>
      <c r="GB53" s="65" t="str">
        <f t="shared" si="102"/>
        <v>-</v>
      </c>
      <c r="GC53" s="65" t="str">
        <f t="shared" si="103"/>
        <v>-</v>
      </c>
      <c r="GD53" s="65" t="str">
        <f t="shared" si="104"/>
        <v>-</v>
      </c>
      <c r="GE53" s="65" t="str">
        <f t="shared" si="105"/>
        <v>-</v>
      </c>
      <c r="GF53" s="65" t="str">
        <f t="shared" si="106"/>
        <v>-</v>
      </c>
      <c r="GG53" s="65" t="str">
        <f t="shared" si="107"/>
        <v>-</v>
      </c>
      <c r="GH53" s="65" t="str">
        <f t="shared" si="108"/>
        <v>-</v>
      </c>
      <c r="GI53" s="65" t="str">
        <f t="shared" si="109"/>
        <v>-</v>
      </c>
      <c r="GJ53" s="65" t="str">
        <f t="shared" si="110"/>
        <v>-</v>
      </c>
      <c r="GK53" s="65" t="str">
        <f t="shared" si="111"/>
        <v>-</v>
      </c>
      <c r="GL53" s="65" t="str">
        <f t="shared" si="112"/>
        <v>-</v>
      </c>
      <c r="GM53" s="65" t="str">
        <f t="shared" si="113"/>
        <v>-</v>
      </c>
      <c r="GN53" s="65" t="str">
        <f t="shared" si="174"/>
        <v>-</v>
      </c>
      <c r="GO53" s="65">
        <f t="shared" si="175"/>
        <v>1</v>
      </c>
      <c r="GP53" s="65">
        <f t="shared" si="176"/>
        <v>1</v>
      </c>
      <c r="GQ53" s="65">
        <f t="shared" si="177"/>
        <v>1</v>
      </c>
      <c r="GR53" s="65"/>
      <c r="GS53" s="65"/>
      <c r="GT53" s="65"/>
      <c r="GU53" s="96" t="s">
        <v>2</v>
      </c>
      <c r="GV53" s="70"/>
      <c r="GW53" s="7">
        <f>IF(ISNUMBER(INDEX($CU$15:$EC$314,$B53,HG$5)),MAX(GW$14:GW52)+1,0)</f>
        <v>0</v>
      </c>
      <c r="GX53" s="7" t="str">
        <f t="shared" si="114"/>
        <v/>
      </c>
      <c r="GY53" s="7" t="str">
        <f t="shared" si="115"/>
        <v/>
      </c>
      <c r="GZ53" s="289">
        <f t="shared" si="116"/>
        <v>39</v>
      </c>
      <c r="HA53" s="289" t="str">
        <f t="shared" si="117"/>
        <v/>
      </c>
      <c r="HB53" s="289" t="str">
        <f t="shared" si="204"/>
        <v/>
      </c>
      <c r="HC53" s="84" t="str">
        <f t="shared" si="119"/>
        <v/>
      </c>
      <c r="HD53" s="335" t="str">
        <f t="shared" si="120"/>
        <v/>
      </c>
      <c r="HE53" s="313" t="str">
        <f t="shared" si="121"/>
        <v/>
      </c>
      <c r="HF53" s="28" t="str">
        <f t="shared" si="122"/>
        <v/>
      </c>
      <c r="HG53" s="277" t="str">
        <f t="shared" si="178"/>
        <v/>
      </c>
      <c r="HH53" s="363" t="str">
        <f t="shared" si="205"/>
        <v/>
      </c>
      <c r="HI53" s="80"/>
      <c r="HJ53" s="277" t="str">
        <f t="shared" si="179"/>
        <v/>
      </c>
      <c r="HK53" s="363" t="str">
        <f t="shared" si="206"/>
        <v/>
      </c>
      <c r="HL53" s="80"/>
      <c r="HM53" s="277" t="str">
        <f t="shared" si="180"/>
        <v/>
      </c>
      <c r="HN53" s="363" t="str">
        <f t="shared" si="207"/>
        <v/>
      </c>
      <c r="HO53" s="80"/>
      <c r="HP53" s="277" t="str">
        <f t="shared" si="181"/>
        <v/>
      </c>
      <c r="HQ53" s="359" t="str">
        <f t="shared" si="208"/>
        <v/>
      </c>
      <c r="HR53" s="80"/>
      <c r="HS53" s="277" t="str">
        <f t="shared" si="182"/>
        <v/>
      </c>
      <c r="HT53" s="284" t="str">
        <f t="shared" si="127"/>
        <v/>
      </c>
      <c r="HU53" s="28"/>
      <c r="HV53" s="336" t="str">
        <f t="shared" si="128"/>
        <v/>
      </c>
      <c r="HW53" s="338" t="str">
        <f t="shared" si="129"/>
        <v/>
      </c>
      <c r="HX53" s="337" t="str">
        <f t="shared" si="130"/>
        <v/>
      </c>
      <c r="HY53" s="277" t="str">
        <f t="shared" si="209"/>
        <v/>
      </c>
      <c r="HZ53" s="277" t="str">
        <f t="shared" si="195"/>
        <v/>
      </c>
      <c r="IA53" s="277" t="str">
        <f t="shared" si="202"/>
        <v/>
      </c>
      <c r="IB53" s="277" t="str">
        <f t="shared" si="200"/>
        <v/>
      </c>
      <c r="IC53" s="277" t="str">
        <f t="shared" si="196"/>
        <v/>
      </c>
      <c r="ID53" s="70"/>
      <c r="IE53" s="367" t="s">
        <v>553</v>
      </c>
      <c r="IF53" s="367" t="s">
        <v>564</v>
      </c>
      <c r="IG53" s="367" t="s">
        <v>22</v>
      </c>
      <c r="IH53" s="387" t="s">
        <v>113</v>
      </c>
      <c r="II53" s="387" t="s">
        <v>22</v>
      </c>
      <c r="IJ53" s="367" t="s">
        <v>556</v>
      </c>
      <c r="IK53" s="367"/>
      <c r="IL53" s="367"/>
      <c r="IM53" s="367"/>
      <c r="IN53" s="368"/>
      <c r="IO53" s="292"/>
      <c r="IP53" s="292"/>
      <c r="IQ53" s="74"/>
      <c r="IR53" s="291">
        <f>IF(IE53&lt;&gt;"",MAX(IR$14:IR52)+1,0)</f>
        <v>32</v>
      </c>
      <c r="IS53" s="291">
        <f>IF(IF53&lt;&gt;"",MAX(IS$14:IS52)+1,0)</f>
        <v>32</v>
      </c>
      <c r="IT53" s="291">
        <f>IF(IG53&lt;&gt;"",MAX(IT$14:IT52)+1,0)</f>
        <v>39</v>
      </c>
      <c r="IU53" s="291">
        <f>IF(IH53&lt;&gt;"",MAX(IU$14:IU52)+1,0)</f>
        <v>31</v>
      </c>
      <c r="IV53" s="291">
        <f>IF(II53&lt;&gt;"",MAX(IV$14:IV52)+1,0)</f>
        <v>29</v>
      </c>
      <c r="IW53" s="291">
        <f>IF(IJ53&lt;&gt;"",MAX(IW$14:IW52)+1,0)</f>
        <v>11</v>
      </c>
      <c r="IX53" s="291">
        <f>IF(IK53&lt;&gt;"",MAX(IX$14:IX52)+1,0)</f>
        <v>0</v>
      </c>
      <c r="IY53" s="291">
        <f>IF(IL53&lt;&gt;"",MAX(IY$14:IY52)+1,0)</f>
        <v>0</v>
      </c>
      <c r="IZ53" s="291">
        <f>IF(IM53&lt;&gt;"",MAX(IZ$14:IZ52)+1,0)</f>
        <v>0</v>
      </c>
      <c r="JA53" s="291">
        <f>IF(IN53&lt;&gt;"",MAX(JA$14:JA52)+1,0)</f>
        <v>0</v>
      </c>
      <c r="JB53" s="291">
        <f>IF(IO53&lt;&gt;"",MAX(JB$14:JB52)+1,0)</f>
        <v>0</v>
      </c>
      <c r="JC53" s="291">
        <f>IF(IP53&lt;&gt;"",MAX(JC$14:JC52)+1,0)</f>
        <v>0</v>
      </c>
      <c r="JD53" s="74">
        <f t="shared" si="186"/>
        <v>2</v>
      </c>
      <c r="JE53" s="74">
        <f t="shared" si="187"/>
        <v>0</v>
      </c>
      <c r="JF53" s="74">
        <f t="shared" si="188"/>
        <v>7</v>
      </c>
      <c r="JG53" s="74" t="str">
        <f t="shared" si="189"/>
        <v>tdis</v>
      </c>
      <c r="JH53" s="390" t="str">
        <f t="shared" si="190"/>
        <v/>
      </c>
      <c r="JI53" s="389">
        <f>IF(ISNUMBER(MATCH(HE53,$JG$15:$JG$313,0)),0,MAX(JI$14:JI52)+1)</f>
        <v>0</v>
      </c>
      <c r="JJ53" s="389" t="str">
        <f t="shared" si="191"/>
        <v/>
      </c>
      <c r="JK53" s="379"/>
      <c r="JL53" s="79"/>
      <c r="JM53" s="19"/>
      <c r="JN53" s="280"/>
      <c r="JO53" s="70"/>
      <c r="JP53" s="228"/>
      <c r="JQ53" s="228"/>
      <c r="JR53" s="228"/>
      <c r="JS53" s="19"/>
      <c r="JT53" s="19"/>
      <c r="JU53" s="19"/>
      <c r="JV53" s="19"/>
      <c r="JW53" s="19"/>
      <c r="JX53" s="19"/>
      <c r="JY53" s="19"/>
      <c r="JZ53" s="19"/>
      <c r="KA53" s="19"/>
      <c r="KB53" s="19"/>
      <c r="KC53" s="19"/>
      <c r="KD53" s="19"/>
      <c r="KE53" s="97"/>
      <c r="KF53" s="188">
        <v>2.1503600571767829</v>
      </c>
      <c r="KG53" s="127">
        <v>840.8</v>
      </c>
      <c r="KH53" s="128">
        <v>840.15156328501371</v>
      </c>
      <c r="KI53" s="118">
        <v>2.9999902248382999</v>
      </c>
      <c r="KJ53" s="131">
        <v>840.1558</v>
      </c>
      <c r="KK53" s="147">
        <v>48</v>
      </c>
      <c r="KL53" s="178">
        <v>2.15036</v>
      </c>
      <c r="KM53" s="139">
        <v>839.9</v>
      </c>
      <c r="KN53" s="184"/>
      <c r="KO53" s="143"/>
      <c r="KP53" s="123"/>
      <c r="KQ53" s="123"/>
      <c r="KR53" s="151"/>
      <c r="KS53" s="126">
        <f t="shared" si="194"/>
        <v>2.15036</v>
      </c>
      <c r="KT53" s="125">
        <f t="shared" si="201"/>
        <v>2.15036</v>
      </c>
      <c r="KU53" s="126">
        <v>2.1503600571767829</v>
      </c>
      <c r="KV53" s="159">
        <f t="shared" si="197"/>
        <v>2.15036</v>
      </c>
      <c r="KW53" s="159">
        <f t="shared" si="198"/>
        <v>51.608640000000001</v>
      </c>
      <c r="KX53" s="159">
        <f t="shared" si="199"/>
        <v>3096.5183999999999</v>
      </c>
      <c r="KY53" s="159">
        <f t="shared" si="203"/>
        <v>51.608640000000001</v>
      </c>
      <c r="KZ53" s="97"/>
      <c r="LA53" s="70"/>
      <c r="LB53" s="291" t="str">
        <f t="shared" si="134"/>
        <v/>
      </c>
      <c r="LC53" s="291" t="str">
        <f t="shared" si="135"/>
        <v/>
      </c>
      <c r="LD53" s="291" t="str">
        <f t="shared" si="136"/>
        <v/>
      </c>
      <c r="LE53" s="291" t="str">
        <f t="shared" si="137"/>
        <v/>
      </c>
      <c r="LF53" s="291" t="str">
        <f t="shared" si="138"/>
        <v/>
      </c>
      <c r="LG53" s="291" t="str">
        <f t="shared" si="139"/>
        <v/>
      </c>
      <c r="LH53" s="291" t="str">
        <f t="shared" si="140"/>
        <v/>
      </c>
      <c r="LI53" s="291" t="str">
        <f t="shared" si="141"/>
        <v/>
      </c>
      <c r="LJ53" s="291" t="str">
        <f t="shared" si="142"/>
        <v/>
      </c>
      <c r="LK53" s="291" t="str">
        <f t="shared" si="143"/>
        <v/>
      </c>
      <c r="LL53" s="291" t="str">
        <f t="shared" si="144"/>
        <v/>
      </c>
      <c r="LM53" s="291" t="str">
        <f t="shared" si="145"/>
        <v/>
      </c>
      <c r="LN53" s="291" t="str">
        <f t="shared" si="146"/>
        <v>tdis</v>
      </c>
      <c r="LO53" s="291" t="str">
        <f t="shared" si="147"/>
        <v/>
      </c>
      <c r="LP53" s="291" t="str">
        <f t="shared" si="148"/>
        <v/>
      </c>
      <c r="LQ53" s="291" t="str">
        <f t="shared" si="149"/>
        <v/>
      </c>
      <c r="LR53" s="291" t="str">
        <f t="shared" si="150"/>
        <v>tdis</v>
      </c>
      <c r="LS53" s="291" t="str">
        <f t="shared" si="151"/>
        <v>tdis</v>
      </c>
      <c r="LT53" s="291" t="str">
        <f t="shared" si="152"/>
        <v>tdis</v>
      </c>
      <c r="LU53" s="291" t="str">
        <f t="shared" si="153"/>
        <v/>
      </c>
      <c r="LV53" s="291" t="str">
        <f t="shared" si="154"/>
        <v/>
      </c>
      <c r="LW53" s="291" t="str">
        <f t="shared" si="155"/>
        <v/>
      </c>
      <c r="LX53" s="291" t="str">
        <f t="shared" si="156"/>
        <v/>
      </c>
      <c r="LY53" s="291" t="str">
        <f t="shared" si="157"/>
        <v/>
      </c>
      <c r="LZ53" s="291" t="str">
        <f t="shared" si="158"/>
        <v/>
      </c>
      <c r="MA53" s="291" t="str">
        <f t="shared" si="159"/>
        <v/>
      </c>
      <c r="MB53" s="291" t="str">
        <f t="shared" si="160"/>
        <v/>
      </c>
      <c r="MC53" s="291" t="str">
        <f t="shared" si="161"/>
        <v/>
      </c>
      <c r="MD53" s="291" t="str">
        <f t="shared" si="162"/>
        <v/>
      </c>
      <c r="ME53" s="291" t="str">
        <f t="shared" si="163"/>
        <v/>
      </c>
      <c r="MF53" s="291" t="str">
        <f t="shared" si="164"/>
        <v/>
      </c>
      <c r="MG53" s="74">
        <f t="shared" si="165"/>
        <v>4</v>
      </c>
      <c r="MH53" s="70"/>
      <c r="MI53" s="70"/>
      <c r="MJ53" s="70"/>
      <c r="MK53" s="70"/>
      <c r="ML53" s="70"/>
      <c r="MM53" s="70"/>
      <c r="MN53" s="70"/>
      <c r="MO53" s="70"/>
      <c r="MP53" s="70"/>
      <c r="MQ53" s="70"/>
      <c r="MR53" s="70"/>
      <c r="MS53" s="70"/>
      <c r="MT53" s="70"/>
      <c r="MU53" s="70"/>
    </row>
    <row r="54" spans="1:359" s="3" customFormat="1" ht="6" customHeight="1" x14ac:dyDescent="0.15">
      <c r="A54" s="79"/>
      <c r="B54" s="303">
        <f t="shared" si="192"/>
        <v>40</v>
      </c>
      <c r="C54" s="84" t="s">
        <v>34</v>
      </c>
      <c r="D54" s="302" t="s">
        <v>637</v>
      </c>
      <c r="E54" s="70"/>
      <c r="F54" s="258"/>
      <c r="G54" s="259" t="s">
        <v>40</v>
      </c>
      <c r="H54" s="260">
        <v>0</v>
      </c>
      <c r="I54" s="258"/>
      <c r="J54" s="259"/>
      <c r="K54" s="260"/>
      <c r="L54" s="258"/>
      <c r="M54" s="259" t="s">
        <v>93</v>
      </c>
      <c r="N54" s="260">
        <v>3</v>
      </c>
      <c r="O54" s="258"/>
      <c r="P54" s="259" t="s">
        <v>15</v>
      </c>
      <c r="Q54" s="260">
        <v>100</v>
      </c>
      <c r="R54" s="258"/>
      <c r="S54" s="259"/>
      <c r="T54" s="260"/>
      <c r="U54" s="258"/>
      <c r="V54" s="259"/>
      <c r="W54" s="260"/>
      <c r="X54" s="258"/>
      <c r="Y54" s="259"/>
      <c r="Z54" s="260"/>
      <c r="AA54" s="258"/>
      <c r="AB54" s="259" t="s">
        <v>16</v>
      </c>
      <c r="AC54" s="260">
        <v>300</v>
      </c>
      <c r="AD54" s="258"/>
      <c r="AE54" s="259"/>
      <c r="AF54" s="260"/>
      <c r="AG54" s="258"/>
      <c r="AH54" s="259" t="s">
        <v>12</v>
      </c>
      <c r="AI54" s="260">
        <v>9.9999999999999995E-7</v>
      </c>
      <c r="AJ54" s="258"/>
      <c r="AK54" s="259"/>
      <c r="AL54" s="260"/>
      <c r="AM54" s="258"/>
      <c r="AN54" s="259" t="s">
        <v>18</v>
      </c>
      <c r="AO54" s="260">
        <v>16</v>
      </c>
      <c r="AP54" s="281"/>
      <c r="AQ54" s="353" t="s">
        <v>739</v>
      </c>
      <c r="AR54" s="348" t="s">
        <v>718</v>
      </c>
      <c r="AS54" s="281"/>
      <c r="AT54" s="353"/>
      <c r="AU54" s="348"/>
      <c r="AV54" s="258"/>
      <c r="AW54" s="353" t="s">
        <v>739</v>
      </c>
      <c r="AX54" s="348" t="s">
        <v>718</v>
      </c>
      <c r="AY54" s="258"/>
      <c r="AZ54" s="353"/>
      <c r="BA54" s="348"/>
      <c r="BB54" s="258"/>
      <c r="BC54" s="353"/>
      <c r="BD54" s="348"/>
      <c r="BE54" s="258"/>
      <c r="BF54" s="259" t="s">
        <v>681</v>
      </c>
      <c r="BG54" s="348" t="s">
        <v>835</v>
      </c>
      <c r="BH54" s="258"/>
      <c r="BI54" s="259"/>
      <c r="BJ54" s="348"/>
      <c r="BK54" s="258"/>
      <c r="BL54" s="259" t="s">
        <v>770</v>
      </c>
      <c r="BM54" s="260" t="s">
        <v>835</v>
      </c>
      <c r="BN54" s="258"/>
      <c r="BO54" s="259"/>
      <c r="BP54" s="260"/>
      <c r="BQ54" s="258"/>
      <c r="BR54" s="259"/>
      <c r="BS54" s="260"/>
      <c r="BT54" s="258"/>
      <c r="BU54" s="259"/>
      <c r="BV54" s="260"/>
      <c r="BW54" s="258"/>
      <c r="BX54" s="259" t="s">
        <v>59</v>
      </c>
      <c r="BY54" s="260" t="s">
        <v>97</v>
      </c>
      <c r="BZ54" s="258"/>
      <c r="CA54" s="259"/>
      <c r="CB54" s="260"/>
      <c r="CC54" s="258"/>
      <c r="CD54" s="259"/>
      <c r="CE54" s="260"/>
      <c r="CF54" s="410"/>
      <c r="CG54" s="411"/>
      <c r="CH54" s="412"/>
      <c r="CI54" s="410"/>
      <c r="CJ54" s="411" t="s">
        <v>371</v>
      </c>
      <c r="CK54" s="412">
        <v>-1</v>
      </c>
      <c r="CL54" s="258"/>
      <c r="CM54" s="259" t="s">
        <v>561</v>
      </c>
      <c r="CN54" s="260">
        <v>12</v>
      </c>
      <c r="CO54" s="258"/>
      <c r="CP54" s="259" t="s">
        <v>371</v>
      </c>
      <c r="CQ54" s="260">
        <v>-1</v>
      </c>
      <c r="CR54" s="373" t="s">
        <v>2</v>
      </c>
      <c r="CS54" s="228"/>
      <c r="CT54" s="229" t="str">
        <f>IF(ISNUMBER(HA54),IF(ISNUMBER(MATCH(HE54,$CS$15:$CS$313,0)),0,MAX(CT$14:CT53)+1),"")</f>
        <v/>
      </c>
      <c r="CU54" s="7">
        <f t="shared" si="36"/>
        <v>32</v>
      </c>
      <c r="CV54" s="7" t="str">
        <f t="shared" si="37"/>
        <v/>
      </c>
      <c r="CW54" s="7">
        <f t="shared" si="38"/>
        <v>22</v>
      </c>
      <c r="CX54" s="7">
        <f t="shared" si="39"/>
        <v>24</v>
      </c>
      <c r="CY54" s="7" t="str">
        <f t="shared" si="40"/>
        <v/>
      </c>
      <c r="CZ54" s="7" t="str">
        <f t="shared" si="41"/>
        <v/>
      </c>
      <c r="DA54" s="7" t="str">
        <f t="shared" si="42"/>
        <v/>
      </c>
      <c r="DB54" s="7">
        <f t="shared" si="43"/>
        <v>23</v>
      </c>
      <c r="DC54" s="7" t="str">
        <f t="shared" si="44"/>
        <v/>
      </c>
      <c r="DD54" s="7" t="str">
        <f t="shared" si="45"/>
        <v/>
      </c>
      <c r="DE54" s="7" t="str">
        <f t="shared" si="46"/>
        <v/>
      </c>
      <c r="DF54" s="7" t="str">
        <f t="shared" si="47"/>
        <v/>
      </c>
      <c r="DG54" s="7" t="str">
        <f t="shared" si="48"/>
        <v/>
      </c>
      <c r="DH54" s="7" t="str">
        <f t="shared" si="49"/>
        <v/>
      </c>
      <c r="DI54" s="7" t="str">
        <f t="shared" si="50"/>
        <v/>
      </c>
      <c r="DJ54" s="7" t="str">
        <f t="shared" si="51"/>
        <v/>
      </c>
      <c r="DK54" s="7" t="str">
        <f t="shared" si="52"/>
        <v/>
      </c>
      <c r="DL54" s="7" t="str">
        <f t="shared" si="53"/>
        <v/>
      </c>
      <c r="DM54" s="7" t="str">
        <f t="shared" si="54"/>
        <v/>
      </c>
      <c r="DN54" s="7" t="str">
        <f t="shared" si="55"/>
        <v/>
      </c>
      <c r="DO54" s="7" t="str">
        <f t="shared" si="56"/>
        <v/>
      </c>
      <c r="DP54" s="7" t="str">
        <f t="shared" si="57"/>
        <v/>
      </c>
      <c r="DQ54" s="7" t="str">
        <f t="shared" si="58"/>
        <v/>
      </c>
      <c r="DR54" s="7" t="str">
        <f t="shared" si="59"/>
        <v/>
      </c>
      <c r="DS54" s="7" t="str">
        <f t="shared" si="60"/>
        <v/>
      </c>
      <c r="DT54" s="7" t="str">
        <f t="shared" si="61"/>
        <v/>
      </c>
      <c r="DU54" s="7" t="str">
        <f t="shared" si="166"/>
        <v/>
      </c>
      <c r="DV54" s="7">
        <f t="shared" si="167"/>
        <v>45</v>
      </c>
      <c r="DW54" s="7">
        <f t="shared" si="168"/>
        <v>46</v>
      </c>
      <c r="DX54" s="7">
        <f t="shared" si="169"/>
        <v>45</v>
      </c>
      <c r="DY54" s="7"/>
      <c r="DZ54" s="7"/>
      <c r="EA54" s="7"/>
      <c r="EB54" s="7"/>
      <c r="EC54" s="64" t="s">
        <v>2</v>
      </c>
      <c r="ED54" s="306" t="str">
        <f t="shared" si="62"/>
        <v>dt0</v>
      </c>
      <c r="EE54" s="306" t="str">
        <f t="shared" si="63"/>
        <v>-</v>
      </c>
      <c r="EF54" s="306" t="str">
        <f t="shared" si="64"/>
        <v>dt0</v>
      </c>
      <c r="EG54" s="306" t="str">
        <f t="shared" si="65"/>
        <v>dt0</v>
      </c>
      <c r="EH54" s="306" t="str">
        <f t="shared" si="66"/>
        <v>-</v>
      </c>
      <c r="EI54" s="306" t="str">
        <f t="shared" si="67"/>
        <v>-</v>
      </c>
      <c r="EJ54" s="306" t="str">
        <f t="shared" si="68"/>
        <v>-</v>
      </c>
      <c r="EK54" s="306" t="str">
        <f t="shared" si="69"/>
        <v>dt0</v>
      </c>
      <c r="EL54" s="306" t="str">
        <f t="shared" si="70"/>
        <v>-</v>
      </c>
      <c r="EM54" s="306" t="str">
        <f t="shared" si="71"/>
        <v>-</v>
      </c>
      <c r="EN54" s="306" t="str">
        <f t="shared" si="72"/>
        <v>-</v>
      </c>
      <c r="EO54" s="306" t="str">
        <f t="shared" si="73"/>
        <v>-</v>
      </c>
      <c r="EP54" s="306" t="str">
        <f t="shared" si="74"/>
        <v>-</v>
      </c>
      <c r="EQ54" s="306" t="str">
        <f t="shared" si="75"/>
        <v>-</v>
      </c>
      <c r="ER54" s="306" t="str">
        <f t="shared" si="76"/>
        <v>-</v>
      </c>
      <c r="ES54" s="306" t="str">
        <f t="shared" si="77"/>
        <v>-</v>
      </c>
      <c r="ET54" s="306" t="str">
        <f t="shared" si="78"/>
        <v>-</v>
      </c>
      <c r="EU54" s="306" t="str">
        <f t="shared" si="79"/>
        <v>-</v>
      </c>
      <c r="EV54" s="306" t="str">
        <f t="shared" si="80"/>
        <v>-</v>
      </c>
      <c r="EW54" s="306" t="str">
        <f t="shared" si="81"/>
        <v>-</v>
      </c>
      <c r="EX54" s="306" t="str">
        <f t="shared" si="82"/>
        <v>-</v>
      </c>
      <c r="EY54" s="306" t="str">
        <f t="shared" si="83"/>
        <v>-</v>
      </c>
      <c r="EZ54" s="306" t="str">
        <f t="shared" si="84"/>
        <v>-</v>
      </c>
      <c r="FA54" s="306" t="str">
        <f t="shared" si="85"/>
        <v>-</v>
      </c>
      <c r="FB54" s="306" t="str">
        <f t="shared" si="86"/>
        <v>-</v>
      </c>
      <c r="FC54" s="306" t="str">
        <f t="shared" si="87"/>
        <v>-</v>
      </c>
      <c r="FD54" s="306" t="str">
        <f t="shared" si="170"/>
        <v>-</v>
      </c>
      <c r="FE54" s="306" t="str">
        <f t="shared" si="171"/>
        <v>dt0</v>
      </c>
      <c r="FF54" s="306" t="str">
        <f t="shared" si="172"/>
        <v>dt0</v>
      </c>
      <c r="FG54" s="306" t="str">
        <f t="shared" si="173"/>
        <v>dt0</v>
      </c>
      <c r="FH54" s="306"/>
      <c r="FI54" s="306"/>
      <c r="FJ54" s="306"/>
      <c r="FK54" s="306"/>
      <c r="FL54" s="306"/>
      <c r="FM54" s="422" t="s">
        <v>2</v>
      </c>
      <c r="FN54" s="65" t="str">
        <f t="shared" si="88"/>
        <v>perlen/nstp</v>
      </c>
      <c r="FO54" s="65" t="str">
        <f t="shared" si="89"/>
        <v>-</v>
      </c>
      <c r="FP54" s="65">
        <f t="shared" si="90"/>
        <v>0.3</v>
      </c>
      <c r="FQ54" s="65">
        <f t="shared" si="91"/>
        <v>0.3</v>
      </c>
      <c r="FR54" s="65" t="str">
        <f t="shared" si="92"/>
        <v>-</v>
      </c>
      <c r="FS54" s="65" t="str">
        <f t="shared" si="93"/>
        <v>-</v>
      </c>
      <c r="FT54" s="65" t="str">
        <f t="shared" si="94"/>
        <v>-</v>
      </c>
      <c r="FU54" s="65" t="str">
        <f t="shared" si="95"/>
        <v>56.25 nope</v>
      </c>
      <c r="FV54" s="65" t="str">
        <f t="shared" si="96"/>
        <v>-</v>
      </c>
      <c r="FW54" s="65" t="str">
        <f t="shared" si="97"/>
        <v>-</v>
      </c>
      <c r="FX54" s="65" t="str">
        <f t="shared" si="98"/>
        <v>-</v>
      </c>
      <c r="FY54" s="65" t="str">
        <f t="shared" si="99"/>
        <v>-</v>
      </c>
      <c r="FZ54" s="65" t="str">
        <f t="shared" si="100"/>
        <v>-</v>
      </c>
      <c r="GA54" s="65" t="str">
        <f t="shared" si="101"/>
        <v>-</v>
      </c>
      <c r="GB54" s="65" t="str">
        <f t="shared" si="102"/>
        <v>-</v>
      </c>
      <c r="GC54" s="65" t="str">
        <f t="shared" si="103"/>
        <v>-</v>
      </c>
      <c r="GD54" s="65" t="str">
        <f t="shared" si="104"/>
        <v>-</v>
      </c>
      <c r="GE54" s="65" t="str">
        <f t="shared" si="105"/>
        <v>-</v>
      </c>
      <c r="GF54" s="65" t="str">
        <f t="shared" si="106"/>
        <v>-</v>
      </c>
      <c r="GG54" s="65" t="str">
        <f t="shared" si="107"/>
        <v>-</v>
      </c>
      <c r="GH54" s="65" t="str">
        <f t="shared" si="108"/>
        <v>-</v>
      </c>
      <c r="GI54" s="65" t="str">
        <f t="shared" si="109"/>
        <v>-</v>
      </c>
      <c r="GJ54" s="65" t="str">
        <f t="shared" si="110"/>
        <v>-</v>
      </c>
      <c r="GK54" s="65" t="str">
        <f t="shared" si="111"/>
        <v>-</v>
      </c>
      <c r="GL54" s="65" t="str">
        <f t="shared" si="112"/>
        <v>-</v>
      </c>
      <c r="GM54" s="65" t="str">
        <f t="shared" si="113"/>
        <v>-</v>
      </c>
      <c r="GN54" s="65" t="str">
        <f t="shared" si="174"/>
        <v>-</v>
      </c>
      <c r="GO54" s="65">
        <f t="shared" si="175"/>
        <v>1</v>
      </c>
      <c r="GP54" s="65">
        <f t="shared" si="176"/>
        <v>0</v>
      </c>
      <c r="GQ54" s="65">
        <f t="shared" si="177"/>
        <v>1</v>
      </c>
      <c r="GR54" s="65"/>
      <c r="GS54" s="65"/>
      <c r="GT54" s="65"/>
      <c r="GU54" s="96" t="s">
        <v>2</v>
      </c>
      <c r="GV54" s="70"/>
      <c r="GW54" s="7">
        <f>IF(ISNUMBER(INDEX($CU$15:$EC$314,$B54,HG$5)),MAX(GW$14:GW53)+1,0)</f>
        <v>0</v>
      </c>
      <c r="GX54" s="7" t="str">
        <f t="shared" si="114"/>
        <v/>
      </c>
      <c r="GY54" s="7" t="str">
        <f t="shared" si="115"/>
        <v/>
      </c>
      <c r="GZ54" s="289">
        <f t="shared" si="116"/>
        <v>40</v>
      </c>
      <c r="HA54" s="289" t="str">
        <f t="shared" si="117"/>
        <v/>
      </c>
      <c r="HB54" s="289" t="str">
        <f t="shared" si="204"/>
        <v/>
      </c>
      <c r="HC54" s="84" t="str">
        <f t="shared" si="119"/>
        <v/>
      </c>
      <c r="HD54" s="335" t="str">
        <f t="shared" si="120"/>
        <v/>
      </c>
      <c r="HE54" s="313" t="str">
        <f t="shared" si="121"/>
        <v/>
      </c>
      <c r="HF54" s="28" t="str">
        <f t="shared" si="122"/>
        <v/>
      </c>
      <c r="HG54" s="277" t="str">
        <f t="shared" si="178"/>
        <v/>
      </c>
      <c r="HH54" s="363" t="str">
        <f t="shared" si="205"/>
        <v/>
      </c>
      <c r="HI54" s="80"/>
      <c r="HJ54" s="277" t="str">
        <f t="shared" si="179"/>
        <v/>
      </c>
      <c r="HK54" s="363" t="str">
        <f t="shared" si="206"/>
        <v/>
      </c>
      <c r="HL54" s="80"/>
      <c r="HM54" s="277" t="str">
        <f t="shared" si="180"/>
        <v/>
      </c>
      <c r="HN54" s="363" t="str">
        <f t="shared" si="207"/>
        <v/>
      </c>
      <c r="HO54" s="80"/>
      <c r="HP54" s="277" t="str">
        <f t="shared" si="181"/>
        <v/>
      </c>
      <c r="HQ54" s="359" t="str">
        <f t="shared" si="208"/>
        <v/>
      </c>
      <c r="HR54" s="80"/>
      <c r="HS54" s="277" t="str">
        <f t="shared" si="182"/>
        <v/>
      </c>
      <c r="HT54" s="284" t="str">
        <f t="shared" si="127"/>
        <v/>
      </c>
      <c r="HU54" s="28"/>
      <c r="HV54" s="336" t="str">
        <f t="shared" si="128"/>
        <v/>
      </c>
      <c r="HW54" s="338" t="str">
        <f t="shared" si="129"/>
        <v/>
      </c>
      <c r="HX54" s="337" t="str">
        <f t="shared" si="130"/>
        <v/>
      </c>
      <c r="HY54" s="277" t="str">
        <f t="shared" si="209"/>
        <v/>
      </c>
      <c r="HZ54" s="277" t="str">
        <f t="shared" si="195"/>
        <v/>
      </c>
      <c r="IA54" s="277" t="str">
        <f t="shared" si="202"/>
        <v/>
      </c>
      <c r="IB54" s="277" t="e">
        <f>IF(OR(#REF!="-",#REF!=""),"",INDEX($HC$15:$HC$313,MATCH(#REF!,$HE$15:$HE$313,0),1))</f>
        <v>#REF!</v>
      </c>
      <c r="IC54" s="277" t="e">
        <f>IF(OR(#REF!="-",#REF!=""),"",INDEX($HC$15:$HC$313,MATCH(#REF!,$HE$15:$HE$313,0),1))</f>
        <v>#REF!</v>
      </c>
      <c r="ID54" s="70"/>
      <c r="IE54" s="285"/>
      <c r="IF54" s="367"/>
      <c r="IG54" s="367" t="s">
        <v>69</v>
      </c>
      <c r="IH54" s="285" t="s">
        <v>142</v>
      </c>
      <c r="II54" s="285"/>
      <c r="IJ54" s="367" t="s">
        <v>680</v>
      </c>
      <c r="IK54" s="367"/>
      <c r="IL54" s="367"/>
      <c r="IM54" s="367"/>
      <c r="IN54" s="368"/>
      <c r="IO54" s="292"/>
      <c r="IP54" s="292"/>
      <c r="IQ54" s="74"/>
      <c r="IR54" s="291">
        <f>IF(IE54&lt;&gt;"",MAX(IR$14:IR53)+1,0)</f>
        <v>0</v>
      </c>
      <c r="IS54" s="291">
        <f>IF(IF54&lt;&gt;"",MAX(IS$14:IS53)+1,0)</f>
        <v>0</v>
      </c>
      <c r="IT54" s="291">
        <f>IF(IG54&lt;&gt;"",MAX(IT$14:IT53)+1,0)</f>
        <v>40</v>
      </c>
      <c r="IU54" s="291">
        <f>IF(IH54&lt;&gt;"",MAX(IU$14:IU53)+1,0)</f>
        <v>32</v>
      </c>
      <c r="IV54" s="291">
        <f>IF(II54&lt;&gt;"",MAX(IV$14:IV53)+1,0)</f>
        <v>0</v>
      </c>
      <c r="IW54" s="291">
        <f>IF(IJ54&lt;&gt;"",MAX(IW$14:IW53)+1,0)</f>
        <v>12</v>
      </c>
      <c r="IX54" s="291">
        <f>IF(IK54&lt;&gt;"",MAX(IX$14:IX53)+1,0)</f>
        <v>0</v>
      </c>
      <c r="IY54" s="291">
        <f>IF(IL54&lt;&gt;"",MAX(IY$14:IY53)+1,0)</f>
        <v>0</v>
      </c>
      <c r="IZ54" s="291">
        <f>IF(IM54&lt;&gt;"",MAX(IZ$14:IZ53)+1,0)</f>
        <v>0</v>
      </c>
      <c r="JA54" s="291">
        <f>IF(IN54&lt;&gt;"",MAX(JA$14:JA53)+1,0)</f>
        <v>0</v>
      </c>
      <c r="JB54" s="291">
        <f>IF(IO54&lt;&gt;"",MAX(JB$14:JB53)+1,0)</f>
        <v>0</v>
      </c>
      <c r="JC54" s="291">
        <f>IF(IP54&lt;&gt;"",MAX(JC$14:JC53)+1,0)</f>
        <v>0</v>
      </c>
      <c r="JD54" s="74">
        <f t="shared" si="186"/>
        <v>2</v>
      </c>
      <c r="JE54" s="74">
        <f t="shared" si="187"/>
        <v>0</v>
      </c>
      <c r="JF54" s="74">
        <f t="shared" si="188"/>
        <v>8</v>
      </c>
      <c r="JG54" s="74">
        <f t="shared" si="189"/>
        <v>0</v>
      </c>
      <c r="JH54" s="390" t="str">
        <f t="shared" si="190"/>
        <v/>
      </c>
      <c r="JI54" s="389">
        <f>IF(ISNUMBER(MATCH(HE54,$JG$15:$JG$313,0)),0,MAX(JI$14:JI53)+1)</f>
        <v>0</v>
      </c>
      <c r="JJ54" s="389" t="str">
        <f t="shared" si="191"/>
        <v/>
      </c>
      <c r="JK54" s="379"/>
      <c r="JL54" s="79"/>
      <c r="JM54" s="19"/>
      <c r="JN54" s="280"/>
      <c r="JO54" s="70"/>
      <c r="JP54" s="228"/>
      <c r="JQ54" s="228"/>
      <c r="JR54" s="228"/>
      <c r="JS54" s="19"/>
      <c r="JT54" s="19"/>
      <c r="JU54" s="19"/>
      <c r="JV54" s="19"/>
      <c r="JW54" s="19"/>
      <c r="JX54" s="19"/>
      <c r="JY54" s="19"/>
      <c r="JZ54" s="19"/>
      <c r="KA54" s="19"/>
      <c r="KB54" s="19"/>
      <c r="KC54" s="19"/>
      <c r="KD54" s="19"/>
      <c r="KE54" s="97"/>
      <c r="KF54" s="188">
        <v>2.3581871571767827</v>
      </c>
      <c r="KG54" s="127">
        <v>840.8</v>
      </c>
      <c r="KH54" s="128">
        <v>840.3054094388599</v>
      </c>
      <c r="KI54" s="118">
        <v>2.9999902248382999</v>
      </c>
      <c r="KJ54" s="131">
        <v>840.1558</v>
      </c>
      <c r="KK54" s="147">
        <v>49</v>
      </c>
      <c r="KL54" s="178">
        <v>2.35819</v>
      </c>
      <c r="KM54" s="139">
        <v>840</v>
      </c>
      <c r="KN54" s="184"/>
      <c r="KO54" s="143"/>
      <c r="KP54" s="123"/>
      <c r="KQ54" s="123"/>
      <c r="KR54" s="151"/>
      <c r="KS54" s="126">
        <f t="shared" si="194"/>
        <v>2.35819</v>
      </c>
      <c r="KT54" s="125">
        <f t="shared" si="201"/>
        <v>2.35819</v>
      </c>
      <c r="KU54" s="126">
        <v>2.3581871571767827</v>
      </c>
      <c r="KV54" s="159">
        <f t="shared" si="197"/>
        <v>2.35819</v>
      </c>
      <c r="KW54" s="159">
        <f t="shared" si="198"/>
        <v>56.596559999999997</v>
      </c>
      <c r="KX54" s="159">
        <f t="shared" si="199"/>
        <v>3395.7936</v>
      </c>
      <c r="KY54" s="159">
        <f t="shared" si="203"/>
        <v>56.596559999999997</v>
      </c>
      <c r="KZ54" s="97"/>
      <c r="LA54" s="70"/>
      <c r="LB54" s="291" t="str">
        <f t="shared" si="134"/>
        <v/>
      </c>
      <c r="LC54" s="291" t="str">
        <f t="shared" si="135"/>
        <v/>
      </c>
      <c r="LD54" s="291" t="str">
        <f t="shared" si="136"/>
        <v/>
      </c>
      <c r="LE54" s="291" t="str">
        <f t="shared" si="137"/>
        <v/>
      </c>
      <c r="LF54" s="291" t="str">
        <f t="shared" si="138"/>
        <v/>
      </c>
      <c r="LG54" s="291" t="str">
        <f t="shared" si="139"/>
        <v/>
      </c>
      <c r="LH54" s="291" t="str">
        <f t="shared" si="140"/>
        <v/>
      </c>
      <c r="LI54" s="291" t="str">
        <f t="shared" si="141"/>
        <v/>
      </c>
      <c r="LJ54" s="291" t="str">
        <f t="shared" si="142"/>
        <v/>
      </c>
      <c r="LK54" s="291" t="str">
        <f t="shared" si="143"/>
        <v/>
      </c>
      <c r="LL54" s="291" t="str">
        <f t="shared" si="144"/>
        <v/>
      </c>
      <c r="LM54" s="291" t="str">
        <f t="shared" si="145"/>
        <v/>
      </c>
      <c r="LN54" s="291" t="str">
        <f t="shared" si="146"/>
        <v/>
      </c>
      <c r="LO54" s="291" t="str">
        <f t="shared" si="147"/>
        <v/>
      </c>
      <c r="LP54" s="291" t="str">
        <f t="shared" si="148"/>
        <v/>
      </c>
      <c r="LQ54" s="291" t="str">
        <f t="shared" si="149"/>
        <v/>
      </c>
      <c r="LR54" s="291" t="str">
        <f t="shared" si="150"/>
        <v/>
      </c>
      <c r="LS54" s="291" t="str">
        <f t="shared" si="151"/>
        <v/>
      </c>
      <c r="LT54" s="291" t="str">
        <f t="shared" si="152"/>
        <v/>
      </c>
      <c r="LU54" s="291" t="str">
        <f t="shared" si="153"/>
        <v/>
      </c>
      <c r="LV54" s="291" t="str">
        <f t="shared" si="154"/>
        <v/>
      </c>
      <c r="LW54" s="291" t="str">
        <f t="shared" si="155"/>
        <v/>
      </c>
      <c r="LX54" s="291" t="str">
        <f t="shared" si="156"/>
        <v/>
      </c>
      <c r="LY54" s="291" t="str">
        <f t="shared" si="157"/>
        <v/>
      </c>
      <c r="LZ54" s="291" t="str">
        <f t="shared" si="158"/>
        <v/>
      </c>
      <c r="MA54" s="291" t="str">
        <f t="shared" si="159"/>
        <v/>
      </c>
      <c r="MB54" s="291" t="str">
        <f t="shared" si="160"/>
        <v/>
      </c>
      <c r="MC54" s="291" t="str">
        <f t="shared" si="161"/>
        <v/>
      </c>
      <c r="MD54" s="291" t="str">
        <f t="shared" si="162"/>
        <v/>
      </c>
      <c r="ME54" s="291" t="str">
        <f t="shared" si="163"/>
        <v/>
      </c>
      <c r="MF54" s="291" t="str">
        <f t="shared" si="164"/>
        <v/>
      </c>
      <c r="MG54" s="74">
        <f t="shared" si="165"/>
        <v>0</v>
      </c>
      <c r="MH54" s="70"/>
      <c r="MI54" s="70"/>
      <c r="MJ54" s="70"/>
      <c r="MK54" s="70"/>
      <c r="ML54" s="70"/>
      <c r="MM54" s="70"/>
      <c r="MN54" s="70"/>
      <c r="MO54" s="70"/>
      <c r="MP54" s="70"/>
      <c r="MQ54" s="70"/>
      <c r="MR54" s="70"/>
      <c r="MS54" s="70"/>
      <c r="MT54" s="70"/>
      <c r="MU54" s="70"/>
    </row>
    <row r="55" spans="1:359" s="3" customFormat="1" ht="6" customHeight="1" x14ac:dyDescent="0.15">
      <c r="A55" s="79"/>
      <c r="B55" s="303">
        <f t="shared" si="192"/>
        <v>41</v>
      </c>
      <c r="C55" s="84" t="s">
        <v>35</v>
      </c>
      <c r="D55" s="302" t="s">
        <v>701</v>
      </c>
      <c r="E55" s="70"/>
      <c r="F55" s="258"/>
      <c r="G55" s="259" t="s">
        <v>41</v>
      </c>
      <c r="H55" s="260">
        <v>0.25</v>
      </c>
      <c r="I55" s="258"/>
      <c r="J55" s="259"/>
      <c r="K55" s="260"/>
      <c r="L55" s="258"/>
      <c r="M55" s="259" t="s">
        <v>94</v>
      </c>
      <c r="N55" s="260">
        <v>0.5</v>
      </c>
      <c r="O55" s="258"/>
      <c r="P55" s="259" t="s">
        <v>16</v>
      </c>
      <c r="Q55" s="260">
        <v>300</v>
      </c>
      <c r="R55" s="258"/>
      <c r="S55" s="259"/>
      <c r="T55" s="260"/>
      <c r="U55" s="258"/>
      <c r="V55" s="259"/>
      <c r="W55" s="260"/>
      <c r="X55" s="258"/>
      <c r="Y55" s="259"/>
      <c r="Z55" s="260"/>
      <c r="AA55" s="258"/>
      <c r="AB55" s="259" t="s">
        <v>12</v>
      </c>
      <c r="AC55" s="274">
        <v>9.9999999999999995E-7</v>
      </c>
      <c r="AD55" s="258"/>
      <c r="AE55" s="259"/>
      <c r="AF55" s="260"/>
      <c r="AG55" s="258"/>
      <c r="AH55" s="259" t="s">
        <v>13</v>
      </c>
      <c r="AI55" s="260">
        <v>9.9999999999999995E-7</v>
      </c>
      <c r="AJ55" s="258"/>
      <c r="AK55" s="259"/>
      <c r="AL55" s="260"/>
      <c r="AM55" s="258"/>
      <c r="AN55" s="259" t="s">
        <v>21</v>
      </c>
      <c r="AO55" s="260">
        <v>2</v>
      </c>
      <c r="AP55" s="281"/>
      <c r="AQ55" s="353"/>
      <c r="AR55" s="348"/>
      <c r="AS55" s="281"/>
      <c r="AT55" s="353" t="s">
        <v>746</v>
      </c>
      <c r="AU55" s="348" t="s">
        <v>718</v>
      </c>
      <c r="AV55" s="258"/>
      <c r="AW55" s="353" t="s">
        <v>746</v>
      </c>
      <c r="AX55" s="348" t="s">
        <v>718</v>
      </c>
      <c r="AY55" s="258"/>
      <c r="AZ55" s="353" t="s">
        <v>746</v>
      </c>
      <c r="BA55" s="348" t="s">
        <v>718</v>
      </c>
      <c r="BB55" s="258"/>
      <c r="BC55" s="353"/>
      <c r="BD55" s="348"/>
      <c r="BE55" s="258"/>
      <c r="BF55" s="259" t="s">
        <v>730</v>
      </c>
      <c r="BG55" s="348" t="s">
        <v>835</v>
      </c>
      <c r="BH55" s="258"/>
      <c r="BI55" s="259"/>
      <c r="BJ55" s="348"/>
      <c r="BK55" s="258"/>
      <c r="BL55" s="259" t="s">
        <v>712</v>
      </c>
      <c r="BM55" s="260" t="s">
        <v>835</v>
      </c>
      <c r="BN55" s="258"/>
      <c r="BO55" s="259" t="s">
        <v>712</v>
      </c>
      <c r="BP55" s="260" t="s">
        <v>835</v>
      </c>
      <c r="BQ55" s="258"/>
      <c r="BR55" s="259"/>
      <c r="BS55" s="260"/>
      <c r="BT55" s="258"/>
      <c r="BU55" s="259"/>
      <c r="BV55" s="260"/>
      <c r="BW55" s="258" t="s">
        <v>3</v>
      </c>
      <c r="BX55" s="259" t="s">
        <v>499</v>
      </c>
      <c r="BY55" s="260">
        <v>300</v>
      </c>
      <c r="BZ55" s="258"/>
      <c r="CA55" s="259"/>
      <c r="CB55" s="260"/>
      <c r="CC55" s="258"/>
      <c r="CD55" s="259"/>
      <c r="CE55" s="260"/>
      <c r="CF55" s="410"/>
      <c r="CG55" s="411"/>
      <c r="CH55" s="412"/>
      <c r="CI55" s="410"/>
      <c r="CJ55" s="411" t="s">
        <v>372</v>
      </c>
      <c r="CK55" s="412">
        <v>9.9999999999999995E-7</v>
      </c>
      <c r="CL55" s="258"/>
      <c r="CM55" s="259" t="s">
        <v>562</v>
      </c>
      <c r="CN55" s="260" t="s">
        <v>563</v>
      </c>
      <c r="CO55" s="258"/>
      <c r="CP55" s="259" t="s">
        <v>372</v>
      </c>
      <c r="CQ55" s="260">
        <v>9.9999999999999995E-7</v>
      </c>
      <c r="CR55" s="373" t="s">
        <v>2</v>
      </c>
      <c r="CS55" s="228"/>
      <c r="CT55" s="229" t="str">
        <f>IF(ISNUMBER(HA55),IF(ISNUMBER(MATCH(HE55,$CS$15:$CS$313,0)),0,MAX(CT$14:CT54)+1),"")</f>
        <v/>
      </c>
      <c r="CU55" s="7">
        <f t="shared" si="36"/>
        <v>34</v>
      </c>
      <c r="CV55" s="7">
        <f t="shared" si="37"/>
        <v>14</v>
      </c>
      <c r="CW55" s="7">
        <f t="shared" si="38"/>
        <v>28</v>
      </c>
      <c r="CX55" s="7">
        <f t="shared" si="39"/>
        <v>32</v>
      </c>
      <c r="CY55" s="7" t="str">
        <f t="shared" si="40"/>
        <v/>
      </c>
      <c r="CZ55" s="7" t="str">
        <f t="shared" si="41"/>
        <v/>
      </c>
      <c r="DA55" s="7">
        <f t="shared" si="42"/>
        <v>22</v>
      </c>
      <c r="DB55" s="7" t="str">
        <f t="shared" si="43"/>
        <v/>
      </c>
      <c r="DC55" s="7">
        <f t="shared" si="44"/>
        <v>8</v>
      </c>
      <c r="DD55" s="7" t="str">
        <f t="shared" si="45"/>
        <v/>
      </c>
      <c r="DE55" s="7" t="str">
        <f t="shared" si="46"/>
        <v/>
      </c>
      <c r="DF55" s="7" t="str">
        <f t="shared" si="47"/>
        <v/>
      </c>
      <c r="DG55" s="7" t="str">
        <f t="shared" si="48"/>
        <v/>
      </c>
      <c r="DH55" s="7" t="str">
        <f t="shared" si="49"/>
        <v/>
      </c>
      <c r="DI55" s="7" t="str">
        <f t="shared" si="50"/>
        <v/>
      </c>
      <c r="DJ55" s="7" t="str">
        <f t="shared" si="51"/>
        <v/>
      </c>
      <c r="DK55" s="7" t="str">
        <f t="shared" si="52"/>
        <v/>
      </c>
      <c r="DL55" s="7" t="str">
        <f t="shared" si="53"/>
        <v/>
      </c>
      <c r="DM55" s="7" t="str">
        <f t="shared" si="54"/>
        <v/>
      </c>
      <c r="DN55" s="7" t="str">
        <f t="shared" si="55"/>
        <v/>
      </c>
      <c r="DO55" s="7" t="str">
        <f t="shared" si="56"/>
        <v/>
      </c>
      <c r="DP55" s="7" t="str">
        <f t="shared" si="57"/>
        <v/>
      </c>
      <c r="DQ55" s="7" t="str">
        <f t="shared" si="58"/>
        <v/>
      </c>
      <c r="DR55" s="7" t="str">
        <f t="shared" si="59"/>
        <v/>
      </c>
      <c r="DS55" s="7" t="str">
        <f t="shared" si="60"/>
        <v/>
      </c>
      <c r="DT55" s="7" t="str">
        <f t="shared" si="61"/>
        <v/>
      </c>
      <c r="DU55" s="7" t="str">
        <f t="shared" si="166"/>
        <v/>
      </c>
      <c r="DV55" s="7" t="str">
        <f t="shared" si="167"/>
        <v/>
      </c>
      <c r="DW55" s="7" t="str">
        <f t="shared" si="168"/>
        <v/>
      </c>
      <c r="DX55" s="7" t="str">
        <f t="shared" si="169"/>
        <v/>
      </c>
      <c r="DY55" s="7"/>
      <c r="DZ55" s="7"/>
      <c r="EA55" s="7"/>
      <c r="EB55" s="7"/>
      <c r="EC55" s="64" t="s">
        <v>2</v>
      </c>
      <c r="ED55" s="306" t="str">
        <f t="shared" si="62"/>
        <v>v</v>
      </c>
      <c r="EE55" s="306" t="str">
        <f t="shared" si="63"/>
        <v>v</v>
      </c>
      <c r="EF55" s="306" t="str">
        <f t="shared" si="64"/>
        <v>v</v>
      </c>
      <c r="EG55" s="306" t="str">
        <f t="shared" si="65"/>
        <v>v</v>
      </c>
      <c r="EH55" s="306" t="str">
        <f t="shared" si="66"/>
        <v>-</v>
      </c>
      <c r="EI55" s="306" t="str">
        <f t="shared" si="67"/>
        <v>-</v>
      </c>
      <c r="EJ55" s="306" t="str">
        <f t="shared" si="68"/>
        <v>v</v>
      </c>
      <c r="EK55" s="306" t="str">
        <f t="shared" si="69"/>
        <v>-</v>
      </c>
      <c r="EL55" s="306" t="str">
        <f t="shared" si="70"/>
        <v>v</v>
      </c>
      <c r="EM55" s="306" t="str">
        <f t="shared" si="71"/>
        <v>-</v>
      </c>
      <c r="EN55" s="306" t="str">
        <f t="shared" si="72"/>
        <v>-</v>
      </c>
      <c r="EO55" s="306" t="str">
        <f t="shared" si="73"/>
        <v>-</v>
      </c>
      <c r="EP55" s="306" t="str">
        <f t="shared" si="74"/>
        <v>-</v>
      </c>
      <c r="EQ55" s="306" t="str">
        <f t="shared" si="75"/>
        <v>-</v>
      </c>
      <c r="ER55" s="306" t="str">
        <f t="shared" si="76"/>
        <v>-</v>
      </c>
      <c r="ES55" s="306" t="str">
        <f t="shared" si="77"/>
        <v>-</v>
      </c>
      <c r="ET55" s="306" t="str">
        <f t="shared" si="78"/>
        <v>-</v>
      </c>
      <c r="EU55" s="306" t="str">
        <f t="shared" si="79"/>
        <v>-</v>
      </c>
      <c r="EV55" s="306" t="str">
        <f t="shared" si="80"/>
        <v>-</v>
      </c>
      <c r="EW55" s="306" t="str">
        <f t="shared" si="81"/>
        <v>-</v>
      </c>
      <c r="EX55" s="306" t="str">
        <f t="shared" si="82"/>
        <v>-</v>
      </c>
      <c r="EY55" s="306" t="str">
        <f t="shared" si="83"/>
        <v>-</v>
      </c>
      <c r="EZ55" s="306" t="str">
        <f t="shared" si="84"/>
        <v>-</v>
      </c>
      <c r="FA55" s="306" t="str">
        <f t="shared" si="85"/>
        <v>-</v>
      </c>
      <c r="FB55" s="306" t="str">
        <f t="shared" si="86"/>
        <v>-</v>
      </c>
      <c r="FC55" s="306" t="str">
        <f t="shared" si="87"/>
        <v>-</v>
      </c>
      <c r="FD55" s="306" t="str">
        <f t="shared" si="170"/>
        <v>-</v>
      </c>
      <c r="FE55" s="306" t="str">
        <f t="shared" si="171"/>
        <v>-</v>
      </c>
      <c r="FF55" s="306" t="str">
        <f t="shared" si="172"/>
        <v>-</v>
      </c>
      <c r="FG55" s="306" t="str">
        <f t="shared" si="173"/>
        <v>-</v>
      </c>
      <c r="FH55" s="306"/>
      <c r="FI55" s="306"/>
      <c r="FJ55" s="306"/>
      <c r="FK55" s="306"/>
      <c r="FL55" s="306"/>
      <c r="FM55" s="422" t="s">
        <v>2</v>
      </c>
      <c r="FN55" s="65">
        <f t="shared" si="88"/>
        <v>0.24</v>
      </c>
      <c r="FO55" s="65">
        <f t="shared" si="89"/>
        <v>0.1</v>
      </c>
      <c r="FP55" s="65">
        <f t="shared" si="90"/>
        <v>0.33333333333333331</v>
      </c>
      <c r="FQ55" s="65">
        <f t="shared" si="91"/>
        <v>1</v>
      </c>
      <c r="FR55" s="65" t="str">
        <f t="shared" si="92"/>
        <v>-</v>
      </c>
      <c r="FS55" s="65" t="str">
        <f t="shared" si="93"/>
        <v>-</v>
      </c>
      <c r="FT55" s="65">
        <f t="shared" si="94"/>
        <v>0.01</v>
      </c>
      <c r="FU55" s="65" t="str">
        <f t="shared" si="95"/>
        <v>-</v>
      </c>
      <c r="FV55" s="65">
        <f t="shared" si="96"/>
        <v>0.33333333333333331</v>
      </c>
      <c r="FW55" s="65" t="str">
        <f t="shared" si="97"/>
        <v>-</v>
      </c>
      <c r="FX55" s="65" t="str">
        <f t="shared" si="98"/>
        <v>-</v>
      </c>
      <c r="FY55" s="65" t="str">
        <f t="shared" si="99"/>
        <v>-</v>
      </c>
      <c r="FZ55" s="65" t="str">
        <f t="shared" si="100"/>
        <v>-</v>
      </c>
      <c r="GA55" s="65" t="str">
        <f t="shared" si="101"/>
        <v>-</v>
      </c>
      <c r="GB55" s="65" t="str">
        <f t="shared" si="102"/>
        <v>-</v>
      </c>
      <c r="GC55" s="65" t="str">
        <f t="shared" si="103"/>
        <v>-</v>
      </c>
      <c r="GD55" s="65" t="str">
        <f t="shared" si="104"/>
        <v>-</v>
      </c>
      <c r="GE55" s="65" t="str">
        <f t="shared" si="105"/>
        <v>-</v>
      </c>
      <c r="GF55" s="65" t="str">
        <f t="shared" si="106"/>
        <v>-</v>
      </c>
      <c r="GG55" s="65" t="str">
        <f t="shared" si="107"/>
        <v>-</v>
      </c>
      <c r="GH55" s="65" t="str">
        <f t="shared" si="108"/>
        <v>-</v>
      </c>
      <c r="GI55" s="65" t="str">
        <f t="shared" si="109"/>
        <v>-</v>
      </c>
      <c r="GJ55" s="65" t="str">
        <f t="shared" si="110"/>
        <v>-</v>
      </c>
      <c r="GK55" s="65" t="str">
        <f t="shared" si="111"/>
        <v>-</v>
      </c>
      <c r="GL55" s="65" t="str">
        <f t="shared" si="112"/>
        <v>-</v>
      </c>
      <c r="GM55" s="65" t="str">
        <f t="shared" si="113"/>
        <v>-</v>
      </c>
      <c r="GN55" s="65" t="str">
        <f t="shared" si="174"/>
        <v>-</v>
      </c>
      <c r="GO55" s="65" t="str">
        <f t="shared" si="175"/>
        <v>-</v>
      </c>
      <c r="GP55" s="65" t="str">
        <f t="shared" si="176"/>
        <v>-</v>
      </c>
      <c r="GQ55" s="65" t="str">
        <f t="shared" si="177"/>
        <v>-</v>
      </c>
      <c r="GR55" s="65"/>
      <c r="GS55" s="65"/>
      <c r="GT55" s="65"/>
      <c r="GU55" s="96" t="s">
        <v>2</v>
      </c>
      <c r="GV55" s="70"/>
      <c r="GW55" s="7">
        <f>IF(ISNUMBER(INDEX($CU$15:$EC$314,$B55,HG$5)),MAX(GW$14:GW54)+1,0)</f>
        <v>0</v>
      </c>
      <c r="GX55" s="7" t="str">
        <f t="shared" si="114"/>
        <v/>
      </c>
      <c r="GY55" s="7" t="str">
        <f t="shared" si="115"/>
        <v/>
      </c>
      <c r="GZ55" s="289">
        <f t="shared" si="116"/>
        <v>41</v>
      </c>
      <c r="HA55" s="289" t="str">
        <f t="shared" si="117"/>
        <v/>
      </c>
      <c r="HB55" s="289" t="str">
        <f t="shared" si="204"/>
        <v/>
      </c>
      <c r="HC55" s="84" t="str">
        <f t="shared" si="119"/>
        <v/>
      </c>
      <c r="HD55" s="335" t="str">
        <f t="shared" si="120"/>
        <v/>
      </c>
      <c r="HE55" s="313" t="str">
        <f t="shared" si="121"/>
        <v/>
      </c>
      <c r="HF55" s="28" t="str">
        <f t="shared" si="122"/>
        <v/>
      </c>
      <c r="HG55" s="277" t="str">
        <f t="shared" si="178"/>
        <v/>
      </c>
      <c r="HH55" s="363" t="str">
        <f t="shared" si="205"/>
        <v/>
      </c>
      <c r="HI55" s="80"/>
      <c r="HJ55" s="277" t="str">
        <f t="shared" si="179"/>
        <v/>
      </c>
      <c r="HK55" s="363" t="str">
        <f t="shared" si="206"/>
        <v/>
      </c>
      <c r="HL55" s="80"/>
      <c r="HM55" s="277" t="str">
        <f t="shared" si="180"/>
        <v/>
      </c>
      <c r="HN55" s="363" t="str">
        <f t="shared" si="207"/>
        <v/>
      </c>
      <c r="HO55" s="80"/>
      <c r="HP55" s="277" t="str">
        <f t="shared" si="181"/>
        <v/>
      </c>
      <c r="HQ55" s="359" t="str">
        <f t="shared" si="208"/>
        <v/>
      </c>
      <c r="HR55" s="80"/>
      <c r="HS55" s="277" t="str">
        <f t="shared" si="182"/>
        <v/>
      </c>
      <c r="HT55" s="284" t="str">
        <f t="shared" si="127"/>
        <v/>
      </c>
      <c r="HU55" s="28"/>
      <c r="HV55" s="336" t="str">
        <f t="shared" si="128"/>
        <v/>
      </c>
      <c r="HW55" s="338" t="str">
        <f t="shared" si="129"/>
        <v/>
      </c>
      <c r="HX55" s="337" t="str">
        <f t="shared" si="130"/>
        <v/>
      </c>
      <c r="HY55" s="277" t="str">
        <f t="shared" si="209"/>
        <v/>
      </c>
      <c r="HZ55" s="277" t="str">
        <f t="shared" si="195"/>
        <v/>
      </c>
      <c r="IA55" s="277" t="str">
        <f>IF(OR(HH55="-",HH55=""),"",INDEX($HC$15:$HC$313,MATCH(HG55,$HE$15:$HE$313,0),1))</f>
        <v/>
      </c>
      <c r="IB55" s="277" t="str">
        <f>IF(OR(HK55="-",HK55=""),"",INDEX($HC$15:$HC$313,MATCH(HJ55,$HE$15:$HE$313,0),1))</f>
        <v/>
      </c>
      <c r="IC55" s="277" t="str">
        <f>IF(OR(HN55="-",HN55=""),"",INDEX($HC$15:$HC$313,MATCH(HM55,$HE$15:$HE$313,0),1))</f>
        <v/>
      </c>
      <c r="ID55" s="70"/>
      <c r="IE55" s="285"/>
      <c r="IF55" s="387"/>
      <c r="IG55" s="367" t="s">
        <v>114</v>
      </c>
      <c r="IH55" s="285"/>
      <c r="II55" s="367"/>
      <c r="IJ55" s="367"/>
      <c r="IK55" s="367"/>
      <c r="IL55" s="367"/>
      <c r="IM55" s="367"/>
      <c r="IN55" s="368"/>
      <c r="IO55" s="292"/>
      <c r="IP55" s="292"/>
      <c r="IQ55" s="74"/>
      <c r="IR55" s="291">
        <f>IF(IE55&lt;&gt;"",MAX(IR$14:IR54)+1,0)</f>
        <v>0</v>
      </c>
      <c r="IS55" s="291">
        <f>IF(IF55&lt;&gt;"",MAX(IS$14:IS54)+1,0)</f>
        <v>0</v>
      </c>
      <c r="IT55" s="291">
        <f>IF(IG55&lt;&gt;"",MAX(IT$14:IT54)+1,0)</f>
        <v>41</v>
      </c>
      <c r="IU55" s="291">
        <f>IF(IH55&lt;&gt;"",MAX(IU$14:IU54)+1,0)</f>
        <v>0</v>
      </c>
      <c r="IV55" s="291">
        <f>IF(II55&lt;&gt;"",MAX(IV$14:IV54)+1,0)</f>
        <v>0</v>
      </c>
      <c r="IW55" s="291">
        <f>IF(IJ55&lt;&gt;"",MAX(IW$14:IW54)+1,0)</f>
        <v>0</v>
      </c>
      <c r="IX55" s="291">
        <f>IF(IK55&lt;&gt;"",MAX(IX$14:IX54)+1,0)</f>
        <v>0</v>
      </c>
      <c r="IY55" s="291">
        <f>IF(IL55&lt;&gt;"",MAX(IY$14:IY54)+1,0)</f>
        <v>0</v>
      </c>
      <c r="IZ55" s="291">
        <f>IF(IM55&lt;&gt;"",MAX(IZ$14:IZ54)+1,0)</f>
        <v>0</v>
      </c>
      <c r="JA55" s="291">
        <f>IF(IN55&lt;&gt;"",MAX(JA$14:JA54)+1,0)</f>
        <v>0</v>
      </c>
      <c r="JB55" s="291">
        <f>IF(IO55&lt;&gt;"",MAX(JB$14:JB54)+1,0)</f>
        <v>0</v>
      </c>
      <c r="JC55" s="291">
        <f>IF(IP55&lt;&gt;"",MAX(JC$14:JC54)+1,0)</f>
        <v>0</v>
      </c>
      <c r="JD55" s="74">
        <f t="shared" si="186"/>
        <v>2</v>
      </c>
      <c r="JE55" s="74">
        <f t="shared" si="187"/>
        <v>0</v>
      </c>
      <c r="JF55" s="74">
        <f t="shared" si="188"/>
        <v>9</v>
      </c>
      <c r="JG55" s="74" t="str">
        <f t="shared" si="189"/>
        <v>NPF</v>
      </c>
      <c r="JH55" s="390" t="str">
        <f t="shared" si="190"/>
        <v/>
      </c>
      <c r="JI55" s="389">
        <f>IF(ISNUMBER(MATCH(HE55,$JG$15:$JG$313,0)),0,MAX(JI$14:JI54)+1)</f>
        <v>0</v>
      </c>
      <c r="JJ55" s="389" t="str">
        <f t="shared" si="191"/>
        <v/>
      </c>
      <c r="JK55" s="379"/>
      <c r="JL55" s="79"/>
      <c r="JM55" s="19"/>
      <c r="JN55" s="280"/>
      <c r="JO55" s="70"/>
      <c r="JP55" s="228"/>
      <c r="JQ55" s="228"/>
      <c r="JR55" s="228"/>
      <c r="JS55" s="19"/>
      <c r="JT55" s="19"/>
      <c r="JU55" s="19"/>
      <c r="JV55" s="19"/>
      <c r="JW55" s="19"/>
      <c r="JX55" s="19"/>
      <c r="JY55" s="19"/>
      <c r="JZ55" s="19"/>
      <c r="KA55" s="19"/>
      <c r="KB55" s="19"/>
      <c r="KC55" s="19"/>
      <c r="KD55" s="19"/>
      <c r="KE55" s="97"/>
      <c r="KF55" s="188">
        <v>2.566023032176783</v>
      </c>
      <c r="KG55" s="127">
        <v>840.8</v>
      </c>
      <c r="KH55" s="128">
        <v>840.45925559270609</v>
      </c>
      <c r="KI55" s="118">
        <v>2.9999902248382999</v>
      </c>
      <c r="KJ55" s="131">
        <v>840.1558</v>
      </c>
      <c r="KK55" s="147">
        <v>50</v>
      </c>
      <c r="KL55" s="178">
        <v>2.56602</v>
      </c>
      <c r="KM55" s="139">
        <v>840.2</v>
      </c>
      <c r="KN55" s="184"/>
      <c r="KO55" s="143"/>
      <c r="KP55" s="124"/>
      <c r="KQ55" s="124"/>
      <c r="KR55" s="152"/>
      <c r="KS55" s="126">
        <f t="shared" si="194"/>
        <v>2.56602</v>
      </c>
      <c r="KT55" s="125">
        <f t="shared" si="201"/>
        <v>2.56602</v>
      </c>
      <c r="KU55" s="126">
        <v>2.566023032176783</v>
      </c>
      <c r="KV55" s="159">
        <f t="shared" si="197"/>
        <v>2.56602</v>
      </c>
      <c r="KW55" s="159">
        <f t="shared" si="198"/>
        <v>61.584479999999999</v>
      </c>
      <c r="KX55" s="159">
        <f t="shared" si="199"/>
        <v>3695.0688</v>
      </c>
      <c r="KY55" s="159">
        <f t="shared" si="203"/>
        <v>61.584479999999999</v>
      </c>
      <c r="KZ55" s="97"/>
      <c r="LA55" s="70"/>
      <c r="LB55" s="291" t="str">
        <f t="shared" si="134"/>
        <v/>
      </c>
      <c r="LC55" s="291" t="str">
        <f t="shared" si="135"/>
        <v/>
      </c>
      <c r="LD55" s="291" t="str">
        <f t="shared" si="136"/>
        <v/>
      </c>
      <c r="LE55" s="291" t="str">
        <f t="shared" si="137"/>
        <v/>
      </c>
      <c r="LF55" s="291" t="str">
        <f t="shared" si="138"/>
        <v/>
      </c>
      <c r="LG55" s="291" t="str">
        <f t="shared" si="139"/>
        <v/>
      </c>
      <c r="LH55" s="291" t="str">
        <f t="shared" si="140"/>
        <v/>
      </c>
      <c r="LI55" s="291" t="str">
        <f t="shared" si="141"/>
        <v/>
      </c>
      <c r="LJ55" s="291" t="str">
        <f t="shared" si="142"/>
        <v/>
      </c>
      <c r="LK55" s="291" t="str">
        <f t="shared" si="143"/>
        <v/>
      </c>
      <c r="LL55" s="291" t="str">
        <f t="shared" si="144"/>
        <v/>
      </c>
      <c r="LM55" s="291" t="str">
        <f t="shared" si="145"/>
        <v/>
      </c>
      <c r="LN55" s="291" t="str">
        <f t="shared" si="146"/>
        <v>NPF</v>
      </c>
      <c r="LO55" s="291" t="str">
        <f t="shared" si="147"/>
        <v>NPF</v>
      </c>
      <c r="LP55" s="291" t="str">
        <f t="shared" si="148"/>
        <v>NPF</v>
      </c>
      <c r="LQ55" s="291" t="str">
        <f t="shared" si="149"/>
        <v>NPF</v>
      </c>
      <c r="LR55" s="291" t="str">
        <f t="shared" si="150"/>
        <v>NPF</v>
      </c>
      <c r="LS55" s="291" t="str">
        <f t="shared" si="151"/>
        <v>NPF</v>
      </c>
      <c r="LT55" s="291" t="str">
        <f t="shared" si="152"/>
        <v>NPF</v>
      </c>
      <c r="LU55" s="291" t="str">
        <f t="shared" si="153"/>
        <v>NPF</v>
      </c>
      <c r="LV55" s="291" t="str">
        <f t="shared" si="154"/>
        <v>NPF</v>
      </c>
      <c r="LW55" s="291" t="str">
        <f t="shared" si="155"/>
        <v>NPF</v>
      </c>
      <c r="LX55" s="291" t="str">
        <f t="shared" si="156"/>
        <v/>
      </c>
      <c r="LY55" s="291" t="str">
        <f t="shared" si="157"/>
        <v>NPF</v>
      </c>
      <c r="LZ55" s="291" t="str">
        <f t="shared" si="158"/>
        <v/>
      </c>
      <c r="MA55" s="291" t="str">
        <f t="shared" si="159"/>
        <v/>
      </c>
      <c r="MB55" s="291" t="str">
        <f t="shared" si="160"/>
        <v/>
      </c>
      <c r="MC55" s="291" t="str">
        <f t="shared" si="161"/>
        <v/>
      </c>
      <c r="MD55" s="291" t="str">
        <f t="shared" si="162"/>
        <v/>
      </c>
      <c r="ME55" s="291" t="str">
        <f t="shared" si="163"/>
        <v/>
      </c>
      <c r="MF55" s="291" t="str">
        <f t="shared" si="164"/>
        <v/>
      </c>
      <c r="MG55" s="74">
        <f t="shared" si="165"/>
        <v>11</v>
      </c>
      <c r="MH55" s="70"/>
      <c r="MI55" s="70"/>
      <c r="MJ55" s="70"/>
      <c r="MK55" s="70"/>
      <c r="ML55" s="70"/>
      <c r="MM55" s="70"/>
      <c r="MN55" s="70"/>
      <c r="MO55" s="70"/>
      <c r="MP55" s="70"/>
      <c r="MQ55" s="70"/>
      <c r="MR55" s="70"/>
      <c r="MS55" s="70"/>
      <c r="MT55" s="70"/>
      <c r="MU55" s="70"/>
    </row>
    <row r="56" spans="1:359" s="3" customFormat="1" ht="6" customHeight="1" x14ac:dyDescent="0.15">
      <c r="A56" s="79"/>
      <c r="B56" s="303">
        <f t="shared" si="192"/>
        <v>42</v>
      </c>
      <c r="C56" s="84" t="s">
        <v>36</v>
      </c>
      <c r="D56" s="302" t="s">
        <v>186</v>
      </c>
      <c r="E56" s="70"/>
      <c r="F56" s="258"/>
      <c r="G56" s="259" t="s">
        <v>42</v>
      </c>
      <c r="H56" s="260">
        <v>0</v>
      </c>
      <c r="I56" s="258"/>
      <c r="J56" s="259"/>
      <c r="K56" s="260"/>
      <c r="L56" s="258"/>
      <c r="M56" s="259" t="s">
        <v>19</v>
      </c>
      <c r="N56" s="260">
        <v>1.0000000000000001E-5</v>
      </c>
      <c r="O56" s="258"/>
      <c r="P56" s="259" t="s">
        <v>12</v>
      </c>
      <c r="Q56" s="260">
        <v>9.9999999999999995E-7</v>
      </c>
      <c r="R56" s="258"/>
      <c r="S56" s="259"/>
      <c r="T56" s="260"/>
      <c r="U56" s="258"/>
      <c r="V56" s="259"/>
      <c r="W56" s="260"/>
      <c r="X56" s="258"/>
      <c r="Y56" s="259"/>
      <c r="Z56" s="260"/>
      <c r="AA56" s="258"/>
      <c r="AB56" s="259" t="s">
        <v>13</v>
      </c>
      <c r="AC56" s="274">
        <v>9.9999999999999995E-7</v>
      </c>
      <c r="AD56" s="258"/>
      <c r="AE56" s="259"/>
      <c r="AF56" s="260"/>
      <c r="AG56" s="258"/>
      <c r="AH56" s="259" t="s">
        <v>14</v>
      </c>
      <c r="AI56" s="260">
        <v>1</v>
      </c>
      <c r="AJ56" s="258"/>
      <c r="AK56" s="259"/>
      <c r="AL56" s="260"/>
      <c r="AM56" s="258"/>
      <c r="AN56" s="259" t="s">
        <v>22</v>
      </c>
      <c r="AO56" s="260">
        <v>32</v>
      </c>
      <c r="AP56" s="281"/>
      <c r="AQ56" s="353" t="s">
        <v>748</v>
      </c>
      <c r="AR56" s="348" t="s">
        <v>718</v>
      </c>
      <c r="AS56" s="281"/>
      <c r="AT56" s="353" t="s">
        <v>748</v>
      </c>
      <c r="AU56" s="348" t="s">
        <v>718</v>
      </c>
      <c r="AV56" s="258"/>
      <c r="AW56" s="353" t="s">
        <v>748</v>
      </c>
      <c r="AX56" s="348" t="s">
        <v>718</v>
      </c>
      <c r="AY56" s="258"/>
      <c r="AZ56" s="353" t="s">
        <v>748</v>
      </c>
      <c r="BA56" s="348" t="s">
        <v>718</v>
      </c>
      <c r="BB56" s="258"/>
      <c r="BC56" s="353" t="s">
        <v>748</v>
      </c>
      <c r="BD56" s="348"/>
      <c r="BE56" s="258"/>
      <c r="BF56" s="259" t="s">
        <v>646</v>
      </c>
      <c r="BG56" s="348" t="s">
        <v>835</v>
      </c>
      <c r="BH56" s="258"/>
      <c r="BI56" s="259" t="s">
        <v>646</v>
      </c>
      <c r="BJ56" s="259" t="s">
        <v>835</v>
      </c>
      <c r="BK56" s="258"/>
      <c r="BL56" s="259"/>
      <c r="BM56" s="260"/>
      <c r="BN56" s="258"/>
      <c r="BO56" s="259"/>
      <c r="BP56" s="260"/>
      <c r="BQ56" s="258"/>
      <c r="BR56" s="259"/>
      <c r="BS56" s="260"/>
      <c r="BT56" s="258"/>
      <c r="BU56" s="259"/>
      <c r="BV56" s="260"/>
      <c r="BW56" s="258"/>
      <c r="BX56" s="259"/>
      <c r="BY56" s="260"/>
      <c r="BZ56" s="258"/>
      <c r="CA56" s="259"/>
      <c r="CB56" s="260"/>
      <c r="CC56" s="258"/>
      <c r="CD56" s="259"/>
      <c r="CE56" s="260"/>
      <c r="CF56" s="410"/>
      <c r="CG56" s="411"/>
      <c r="CH56" s="412"/>
      <c r="CI56" s="410"/>
      <c r="CJ56" s="411" t="s">
        <v>248</v>
      </c>
      <c r="CK56" s="412">
        <v>-1</v>
      </c>
      <c r="CL56" s="258"/>
      <c r="CM56" s="259" t="s">
        <v>0</v>
      </c>
      <c r="CN56" s="260" t="e">
        <f>CN12</f>
        <v>#DIV/0!</v>
      </c>
      <c r="CO56" s="258"/>
      <c r="CP56" s="259" t="s">
        <v>248</v>
      </c>
      <c r="CQ56" s="260">
        <v>-1</v>
      </c>
      <c r="CR56" s="373" t="s">
        <v>2</v>
      </c>
      <c r="CS56" s="228"/>
      <c r="CT56" s="229" t="str">
        <f>IF(ISNUMBER(HA56),IF(ISNUMBER(MATCH(HE56,$CS$15:$CS$313,0)),0,MAX(CT$14:CT55)+1),"")</f>
        <v/>
      </c>
      <c r="CU56" s="7">
        <f t="shared" si="36"/>
        <v>35</v>
      </c>
      <c r="CV56" s="7" t="str">
        <f t="shared" si="37"/>
        <v/>
      </c>
      <c r="CW56" s="7">
        <f t="shared" si="38"/>
        <v>30</v>
      </c>
      <c r="CX56" s="7">
        <f t="shared" si="39"/>
        <v>33</v>
      </c>
      <c r="CY56" s="7" t="str">
        <f t="shared" si="40"/>
        <v/>
      </c>
      <c r="CZ56" s="7" t="str">
        <f t="shared" si="41"/>
        <v/>
      </c>
      <c r="DA56" s="7" t="str">
        <f t="shared" si="42"/>
        <v/>
      </c>
      <c r="DB56" s="7" t="str">
        <f t="shared" si="43"/>
        <v/>
      </c>
      <c r="DC56" s="7">
        <f t="shared" si="44"/>
        <v>10</v>
      </c>
      <c r="DD56" s="7" t="str">
        <f t="shared" si="45"/>
        <v/>
      </c>
      <c r="DE56" s="7" t="str">
        <f t="shared" si="46"/>
        <v/>
      </c>
      <c r="DF56" s="7" t="str">
        <f t="shared" si="47"/>
        <v/>
      </c>
      <c r="DG56" s="7" t="str">
        <f t="shared" si="48"/>
        <v/>
      </c>
      <c r="DH56" s="7" t="str">
        <f t="shared" si="49"/>
        <v/>
      </c>
      <c r="DI56" s="7" t="str">
        <f t="shared" si="50"/>
        <v/>
      </c>
      <c r="DJ56" s="7" t="str">
        <f t="shared" si="51"/>
        <v/>
      </c>
      <c r="DK56" s="7" t="str">
        <f t="shared" si="52"/>
        <v/>
      </c>
      <c r="DL56" s="7" t="str">
        <f t="shared" si="53"/>
        <v/>
      </c>
      <c r="DM56" s="7" t="str">
        <f t="shared" si="54"/>
        <v/>
      </c>
      <c r="DN56" s="7" t="str">
        <f t="shared" si="55"/>
        <v/>
      </c>
      <c r="DO56" s="7" t="str">
        <f t="shared" si="56"/>
        <v/>
      </c>
      <c r="DP56" s="7" t="str">
        <f t="shared" si="57"/>
        <v/>
      </c>
      <c r="DQ56" s="7" t="str">
        <f t="shared" si="58"/>
        <v/>
      </c>
      <c r="DR56" s="7" t="str">
        <f t="shared" si="59"/>
        <v/>
      </c>
      <c r="DS56" s="7" t="str">
        <f t="shared" si="60"/>
        <v/>
      </c>
      <c r="DT56" s="7" t="str">
        <f t="shared" si="61"/>
        <v/>
      </c>
      <c r="DU56" s="7" t="str">
        <f t="shared" si="166"/>
        <v/>
      </c>
      <c r="DV56" s="7" t="str">
        <f t="shared" si="167"/>
        <v/>
      </c>
      <c r="DW56" s="7" t="str">
        <f t="shared" si="168"/>
        <v/>
      </c>
      <c r="DX56" s="7" t="str">
        <f t="shared" si="169"/>
        <v/>
      </c>
      <c r="DY56" s="7"/>
      <c r="DZ56" s="7"/>
      <c r="EA56" s="7"/>
      <c r="EB56" s="7"/>
      <c r="EC56" s="64" t="s">
        <v>2</v>
      </c>
      <c r="ED56" s="306" t="str">
        <f t="shared" si="62"/>
        <v>q</v>
      </c>
      <c r="EE56" s="306" t="str">
        <f t="shared" si="63"/>
        <v>-</v>
      </c>
      <c r="EF56" s="306" t="str">
        <f t="shared" si="64"/>
        <v>q</v>
      </c>
      <c r="EG56" s="306" t="str">
        <f t="shared" si="65"/>
        <v>q</v>
      </c>
      <c r="EH56" s="306" t="str">
        <f t="shared" si="66"/>
        <v>-</v>
      </c>
      <c r="EI56" s="306" t="str">
        <f t="shared" si="67"/>
        <v>-</v>
      </c>
      <c r="EJ56" s="306" t="str">
        <f t="shared" si="68"/>
        <v>-</v>
      </c>
      <c r="EK56" s="306" t="str">
        <f t="shared" si="69"/>
        <v>-</v>
      </c>
      <c r="EL56" s="306" t="str">
        <f t="shared" si="70"/>
        <v>q</v>
      </c>
      <c r="EM56" s="306" t="str">
        <f t="shared" si="71"/>
        <v>-</v>
      </c>
      <c r="EN56" s="306" t="str">
        <f t="shared" si="72"/>
        <v>-</v>
      </c>
      <c r="EO56" s="306" t="str">
        <f t="shared" si="73"/>
        <v>-</v>
      </c>
      <c r="EP56" s="306" t="str">
        <f t="shared" si="74"/>
        <v>-</v>
      </c>
      <c r="EQ56" s="306" t="str">
        <f t="shared" si="75"/>
        <v>-</v>
      </c>
      <c r="ER56" s="306" t="str">
        <f t="shared" si="76"/>
        <v>-</v>
      </c>
      <c r="ES56" s="306" t="str">
        <f t="shared" si="77"/>
        <v>-</v>
      </c>
      <c r="ET56" s="306" t="str">
        <f t="shared" si="78"/>
        <v>-</v>
      </c>
      <c r="EU56" s="306" t="str">
        <f t="shared" si="79"/>
        <v>-</v>
      </c>
      <c r="EV56" s="306" t="str">
        <f t="shared" si="80"/>
        <v>-</v>
      </c>
      <c r="EW56" s="306" t="str">
        <f t="shared" si="81"/>
        <v>-</v>
      </c>
      <c r="EX56" s="306" t="str">
        <f t="shared" si="82"/>
        <v>-</v>
      </c>
      <c r="EY56" s="306" t="str">
        <f t="shared" si="83"/>
        <v>-</v>
      </c>
      <c r="EZ56" s="306" t="str">
        <f t="shared" si="84"/>
        <v>-</v>
      </c>
      <c r="FA56" s="306" t="str">
        <f t="shared" si="85"/>
        <v>-</v>
      </c>
      <c r="FB56" s="306" t="str">
        <f t="shared" si="86"/>
        <v>-</v>
      </c>
      <c r="FC56" s="306" t="str">
        <f t="shared" si="87"/>
        <v>-</v>
      </c>
      <c r="FD56" s="306" t="str">
        <f t="shared" si="170"/>
        <v>-</v>
      </c>
      <c r="FE56" s="306" t="str">
        <f t="shared" si="171"/>
        <v>-</v>
      </c>
      <c r="FF56" s="306" t="str">
        <f t="shared" si="172"/>
        <v>-</v>
      </c>
      <c r="FG56" s="306" t="str">
        <f t="shared" si="173"/>
        <v>-</v>
      </c>
      <c r="FH56" s="306"/>
      <c r="FI56" s="306"/>
      <c r="FJ56" s="306"/>
      <c r="FK56" s="306"/>
      <c r="FL56" s="306"/>
      <c r="FM56" s="422" t="s">
        <v>2</v>
      </c>
      <c r="FN56" s="65" t="str">
        <f t="shared" si="88"/>
        <v>v*prsity</v>
      </c>
      <c r="FO56" s="65" t="str">
        <f t="shared" si="89"/>
        <v>-</v>
      </c>
      <c r="FP56" s="65">
        <f t="shared" si="90"/>
        <v>0.1</v>
      </c>
      <c r="FQ56" s="65" t="str">
        <f t="shared" si="91"/>
        <v>q*Ls</v>
      </c>
      <c r="FR56" s="65" t="str">
        <f t="shared" si="92"/>
        <v>-</v>
      </c>
      <c r="FS56" s="65" t="str">
        <f t="shared" si="93"/>
        <v>-</v>
      </c>
      <c r="FT56" s="65" t="str">
        <f t="shared" si="94"/>
        <v>-</v>
      </c>
      <c r="FU56" s="65" t="str">
        <f t="shared" si="95"/>
        <v>-</v>
      </c>
      <c r="FV56" s="65" t="str">
        <f t="shared" si="96"/>
        <v>v*prsity</v>
      </c>
      <c r="FW56" s="65" t="str">
        <f t="shared" si="97"/>
        <v>-</v>
      </c>
      <c r="FX56" s="65" t="str">
        <f t="shared" si="98"/>
        <v>-</v>
      </c>
      <c r="FY56" s="65" t="str">
        <f t="shared" si="99"/>
        <v>-</v>
      </c>
      <c r="FZ56" s="65" t="str">
        <f t="shared" si="100"/>
        <v>-</v>
      </c>
      <c r="GA56" s="65" t="str">
        <f t="shared" si="101"/>
        <v>-</v>
      </c>
      <c r="GB56" s="65" t="str">
        <f t="shared" si="102"/>
        <v>-</v>
      </c>
      <c r="GC56" s="65" t="str">
        <f t="shared" si="103"/>
        <v>-</v>
      </c>
      <c r="GD56" s="65" t="str">
        <f t="shared" si="104"/>
        <v>-</v>
      </c>
      <c r="GE56" s="65" t="str">
        <f t="shared" si="105"/>
        <v>-</v>
      </c>
      <c r="GF56" s="65" t="str">
        <f t="shared" si="106"/>
        <v>-</v>
      </c>
      <c r="GG56" s="65" t="str">
        <f t="shared" si="107"/>
        <v>-</v>
      </c>
      <c r="GH56" s="65" t="str">
        <f t="shared" si="108"/>
        <v>-</v>
      </c>
      <c r="GI56" s="65" t="str">
        <f t="shared" si="109"/>
        <v>-</v>
      </c>
      <c r="GJ56" s="65" t="str">
        <f t="shared" si="110"/>
        <v>-</v>
      </c>
      <c r="GK56" s="65" t="str">
        <f t="shared" si="111"/>
        <v>-</v>
      </c>
      <c r="GL56" s="65" t="str">
        <f t="shared" si="112"/>
        <v>-</v>
      </c>
      <c r="GM56" s="65" t="str">
        <f t="shared" si="113"/>
        <v>-</v>
      </c>
      <c r="GN56" s="65" t="str">
        <f t="shared" si="174"/>
        <v>-</v>
      </c>
      <c r="GO56" s="65" t="str">
        <f t="shared" si="175"/>
        <v>-</v>
      </c>
      <c r="GP56" s="65" t="str">
        <f t="shared" si="176"/>
        <v>-</v>
      </c>
      <c r="GQ56" s="65" t="str">
        <f t="shared" si="177"/>
        <v>-</v>
      </c>
      <c r="GR56" s="65"/>
      <c r="GS56" s="65"/>
      <c r="GT56" s="65"/>
      <c r="GU56" s="96" t="s">
        <v>2</v>
      </c>
      <c r="GV56" s="70"/>
      <c r="GW56" s="7">
        <f>IF(ISNUMBER(INDEX($CU$15:$EC$314,$B56,HG$5)),MAX(GW$14:GW55)+1,0)</f>
        <v>0</v>
      </c>
      <c r="GX56" s="7" t="str">
        <f t="shared" si="114"/>
        <v/>
      </c>
      <c r="GY56" s="7" t="str">
        <f t="shared" si="115"/>
        <v/>
      </c>
      <c r="GZ56" s="289">
        <f t="shared" si="116"/>
        <v>42</v>
      </c>
      <c r="HA56" s="289" t="str">
        <f t="shared" si="117"/>
        <v/>
      </c>
      <c r="HB56" s="289" t="str">
        <f t="shared" si="204"/>
        <v/>
      </c>
      <c r="HC56" s="84" t="str">
        <f t="shared" si="119"/>
        <v/>
      </c>
      <c r="HD56" s="335" t="str">
        <f t="shared" si="120"/>
        <v/>
      </c>
      <c r="HE56" s="313" t="str">
        <f t="shared" si="121"/>
        <v/>
      </c>
      <c r="HF56" s="28" t="str">
        <f t="shared" si="122"/>
        <v/>
      </c>
      <c r="HG56" s="277" t="str">
        <f t="shared" si="178"/>
        <v/>
      </c>
      <c r="HH56" s="363" t="str">
        <f t="shared" si="205"/>
        <v/>
      </c>
      <c r="HI56" s="80"/>
      <c r="HJ56" s="277" t="str">
        <f t="shared" si="179"/>
        <v/>
      </c>
      <c r="HK56" s="363" t="str">
        <f t="shared" si="206"/>
        <v/>
      </c>
      <c r="HL56" s="80"/>
      <c r="HM56" s="277" t="str">
        <f t="shared" si="180"/>
        <v/>
      </c>
      <c r="HN56" s="363" t="str">
        <f t="shared" si="207"/>
        <v/>
      </c>
      <c r="HO56" s="80"/>
      <c r="HP56" s="277" t="str">
        <f t="shared" si="181"/>
        <v/>
      </c>
      <c r="HQ56" s="359" t="str">
        <f t="shared" si="208"/>
        <v/>
      </c>
      <c r="HR56" s="80"/>
      <c r="HS56" s="277" t="str">
        <f t="shared" si="182"/>
        <v/>
      </c>
      <c r="HT56" s="284" t="str">
        <f t="shared" si="127"/>
        <v/>
      </c>
      <c r="HU56" s="28"/>
      <c r="HV56" s="336" t="str">
        <f t="shared" si="128"/>
        <v/>
      </c>
      <c r="HW56" s="338" t="str">
        <f t="shared" si="129"/>
        <v/>
      </c>
      <c r="HX56" s="337" t="str">
        <f t="shared" si="130"/>
        <v/>
      </c>
      <c r="HY56" s="277" t="str">
        <f t="shared" si="209"/>
        <v/>
      </c>
      <c r="HZ56" s="277" t="str">
        <f t="shared" si="195"/>
        <v/>
      </c>
      <c r="IA56" s="277" t="str">
        <f t="shared" ref="IA56:IA63" si="210">IF(OR(HN56="-",HN56=""),"",INDEX($HC$15:$HC$313,MATCH(HM56,$HE$15:$HE$313,0),1))</f>
        <v/>
      </c>
      <c r="IB56" s="277" t="str">
        <f>IF(OR(HK56="-",HK56=""),"",INDEX($HC$15:$HC$313,MATCH(HJ56,$HE$15:$HE$313,0),1))</f>
        <v/>
      </c>
      <c r="IC56" s="277" t="str">
        <f>IF(OR(HN56="-",HN56=""),"",INDEX($HC$15:$HC$313,MATCH(HM56,$HE$15:$HE$313,0),1))</f>
        <v/>
      </c>
      <c r="ID56" s="70"/>
      <c r="IE56" s="279"/>
      <c r="IF56" s="368"/>
      <c r="IG56" s="368"/>
      <c r="IH56" s="367"/>
      <c r="II56" s="367"/>
      <c r="IJ56" s="367"/>
      <c r="IK56" s="367"/>
      <c r="IL56" s="367"/>
      <c r="IM56" s="367"/>
      <c r="IN56" s="368"/>
      <c r="IO56" s="292"/>
      <c r="IP56" s="292"/>
      <c r="IQ56" s="74"/>
      <c r="IR56" s="291">
        <f>IF(IE56&lt;&gt;"",MAX(IR$14:IR55)+1,0)</f>
        <v>0</v>
      </c>
      <c r="IS56" s="291">
        <f>IF(IF56&lt;&gt;"",MAX(IS$14:IS55)+1,0)</f>
        <v>0</v>
      </c>
      <c r="IT56" s="291">
        <f>IF(IG56&lt;&gt;"",MAX(IT$14:IT55)+1,0)</f>
        <v>0</v>
      </c>
      <c r="IU56" s="291">
        <f>IF(IH56&lt;&gt;"",MAX(IU$14:IU55)+1,0)</f>
        <v>0</v>
      </c>
      <c r="IV56" s="291">
        <f>IF(II56&lt;&gt;"",MAX(IV$14:IV55)+1,0)</f>
        <v>0</v>
      </c>
      <c r="IW56" s="291">
        <f>IF(IJ56&lt;&gt;"",MAX(IW$14:IW55)+1,0)</f>
        <v>0</v>
      </c>
      <c r="IX56" s="291">
        <f>IF(IK56&lt;&gt;"",MAX(IX$14:IX55)+1,0)</f>
        <v>0</v>
      </c>
      <c r="IY56" s="291">
        <f>IF(IL56&lt;&gt;"",MAX(IY$14:IY55)+1,0)</f>
        <v>0</v>
      </c>
      <c r="IZ56" s="291">
        <f>IF(IM56&lt;&gt;"",MAX(IZ$14:IZ55)+1,0)</f>
        <v>0</v>
      </c>
      <c r="JA56" s="291">
        <f>IF(IN56&lt;&gt;"",MAX(JA$14:JA55)+1,0)</f>
        <v>0</v>
      </c>
      <c r="JB56" s="291">
        <f>IF(IO56&lt;&gt;"",MAX(JB$14:JB55)+1,0)</f>
        <v>0</v>
      </c>
      <c r="JC56" s="291">
        <f>IF(IP56&lt;&gt;"",MAX(JC$14:JC55)+1,0)</f>
        <v>0</v>
      </c>
      <c r="JD56" s="74">
        <f t="shared" si="186"/>
        <v>2</v>
      </c>
      <c r="JE56" s="74">
        <f t="shared" si="187"/>
        <v>0</v>
      </c>
      <c r="JF56" s="74">
        <f t="shared" si="188"/>
        <v>10</v>
      </c>
      <c r="JG56" s="74" t="str">
        <f t="shared" si="189"/>
        <v>k11</v>
      </c>
      <c r="JH56" s="390" t="str">
        <f t="shared" si="190"/>
        <v/>
      </c>
      <c r="JI56" s="389">
        <f>IF(ISNUMBER(MATCH(HE56,$JG$15:$JG$313,0)),0,MAX(JI$14:JI55)+1)</f>
        <v>0</v>
      </c>
      <c r="JJ56" s="389" t="str">
        <f t="shared" si="191"/>
        <v/>
      </c>
      <c r="JK56" s="379"/>
      <c r="JL56" s="79"/>
      <c r="JM56" s="19"/>
      <c r="JN56" s="280"/>
      <c r="JO56" s="70"/>
      <c r="JP56" s="228"/>
      <c r="JQ56" s="228"/>
      <c r="JR56" s="228"/>
      <c r="JS56" s="19"/>
      <c r="JT56" s="19"/>
      <c r="JU56" s="19"/>
      <c r="JV56" s="19"/>
      <c r="JW56" s="19"/>
      <c r="JX56" s="19"/>
      <c r="JY56" s="19"/>
      <c r="JZ56" s="19"/>
      <c r="KA56" s="19"/>
      <c r="KB56" s="19"/>
      <c r="KC56" s="19"/>
      <c r="KD56" s="19"/>
      <c r="KE56" s="97"/>
      <c r="KF56" s="188">
        <v>2.7738501321767828</v>
      </c>
      <c r="KG56" s="127">
        <v>840.8</v>
      </c>
      <c r="KH56" s="128">
        <v>840.61310174655216</v>
      </c>
      <c r="KI56" s="118">
        <v>2.9999902248382999</v>
      </c>
      <c r="KJ56" s="131">
        <v>840.1558</v>
      </c>
      <c r="KK56" s="147">
        <v>51</v>
      </c>
      <c r="KL56" s="178">
        <v>2.7738499999999999</v>
      </c>
      <c r="KM56" s="139">
        <v>840.4</v>
      </c>
      <c r="KN56" s="184"/>
      <c r="KO56" s="143"/>
      <c r="KP56" s="124"/>
      <c r="KQ56" s="124"/>
      <c r="KR56" s="152"/>
      <c r="KS56" s="126">
        <f t="shared" si="194"/>
        <v>2.7738499999999999</v>
      </c>
      <c r="KT56" s="125">
        <f t="shared" si="201"/>
        <v>2.7738499999999999</v>
      </c>
      <c r="KU56" s="126">
        <v>2.7738501321767828</v>
      </c>
      <c r="KV56" s="159">
        <f t="shared" si="197"/>
        <v>2.7738499999999999</v>
      </c>
      <c r="KW56" s="159">
        <f t="shared" si="198"/>
        <v>66.572400000000002</v>
      </c>
      <c r="KX56" s="159">
        <f t="shared" si="199"/>
        <v>3994.3440000000001</v>
      </c>
      <c r="KY56" s="159">
        <f t="shared" si="203"/>
        <v>66.572400000000002</v>
      </c>
      <c r="KZ56" s="97"/>
      <c r="LA56" s="70"/>
      <c r="LB56" s="291" t="str">
        <f t="shared" si="134"/>
        <v>k11</v>
      </c>
      <c r="LC56" s="291" t="str">
        <f t="shared" si="135"/>
        <v>k11</v>
      </c>
      <c r="LD56" s="291" t="str">
        <f t="shared" si="136"/>
        <v>k11</v>
      </c>
      <c r="LE56" s="291" t="str">
        <f t="shared" si="137"/>
        <v>k11</v>
      </c>
      <c r="LF56" s="291" t="str">
        <f t="shared" si="138"/>
        <v/>
      </c>
      <c r="LG56" s="291" t="str">
        <f t="shared" si="139"/>
        <v>k11</v>
      </c>
      <c r="LH56" s="291" t="str">
        <f t="shared" si="140"/>
        <v>k11</v>
      </c>
      <c r="LI56" s="291" t="str">
        <f t="shared" si="141"/>
        <v>k11</v>
      </c>
      <c r="LJ56" s="291" t="str">
        <f t="shared" si="142"/>
        <v/>
      </c>
      <c r="LK56" s="291" t="str">
        <f t="shared" si="143"/>
        <v>k11</v>
      </c>
      <c r="LL56" s="291" t="str">
        <f t="shared" si="144"/>
        <v>k11</v>
      </c>
      <c r="LM56" s="291" t="str">
        <f t="shared" si="145"/>
        <v>k11</v>
      </c>
      <c r="LN56" s="291" t="str">
        <f t="shared" si="146"/>
        <v>k11</v>
      </c>
      <c r="LO56" s="291" t="str">
        <f t="shared" si="147"/>
        <v>k11</v>
      </c>
      <c r="LP56" s="291" t="str">
        <f t="shared" si="148"/>
        <v/>
      </c>
      <c r="LQ56" s="291" t="str">
        <f t="shared" si="149"/>
        <v>k11</v>
      </c>
      <c r="LR56" s="291" t="str">
        <f t="shared" si="150"/>
        <v>k11</v>
      </c>
      <c r="LS56" s="291" t="str">
        <f t="shared" si="151"/>
        <v>k11</v>
      </c>
      <c r="LT56" s="291" t="str">
        <f t="shared" si="152"/>
        <v>k11</v>
      </c>
      <c r="LU56" s="291" t="str">
        <f t="shared" si="153"/>
        <v>k11</v>
      </c>
      <c r="LV56" s="291" t="str">
        <f t="shared" si="154"/>
        <v>k11</v>
      </c>
      <c r="LW56" s="291" t="str">
        <f t="shared" si="155"/>
        <v>k11</v>
      </c>
      <c r="LX56" s="291" t="str">
        <f t="shared" si="156"/>
        <v>k11</v>
      </c>
      <c r="LY56" s="291" t="str">
        <f t="shared" si="157"/>
        <v>k11</v>
      </c>
      <c r="LZ56" s="291" t="str">
        <f t="shared" si="158"/>
        <v/>
      </c>
      <c r="MA56" s="291" t="str">
        <f t="shared" si="159"/>
        <v/>
      </c>
      <c r="MB56" s="291" t="str">
        <f t="shared" si="160"/>
        <v/>
      </c>
      <c r="MC56" s="291" t="str">
        <f t="shared" si="161"/>
        <v/>
      </c>
      <c r="MD56" s="291" t="str">
        <f t="shared" si="162"/>
        <v/>
      </c>
      <c r="ME56" s="291" t="str">
        <f t="shared" si="163"/>
        <v/>
      </c>
      <c r="MF56" s="291" t="str">
        <f t="shared" si="164"/>
        <v/>
      </c>
      <c r="MG56" s="74">
        <f t="shared" si="165"/>
        <v>21</v>
      </c>
      <c r="MH56" s="70"/>
      <c r="MI56" s="70"/>
      <c r="MJ56" s="70"/>
      <c r="MK56" s="70"/>
      <c r="ML56" s="70"/>
      <c r="MM56" s="70"/>
      <c r="MN56" s="70"/>
      <c r="MO56" s="70"/>
      <c r="MP56" s="70"/>
      <c r="MQ56" s="70"/>
      <c r="MR56" s="70"/>
      <c r="MS56" s="70"/>
      <c r="MT56" s="70"/>
      <c r="MU56" s="70"/>
    </row>
    <row r="57" spans="1:359" s="3" customFormat="1" ht="6" customHeight="1" x14ac:dyDescent="0.15">
      <c r="A57" s="79"/>
      <c r="B57" s="303">
        <f t="shared" si="192"/>
        <v>43</v>
      </c>
      <c r="C57" s="84" t="s">
        <v>38</v>
      </c>
      <c r="D57" s="302" t="s">
        <v>675</v>
      </c>
      <c r="E57" s="70"/>
      <c r="F57" s="258"/>
      <c r="G57" s="259" t="s">
        <v>43</v>
      </c>
      <c r="H57" s="260">
        <v>0</v>
      </c>
      <c r="I57" s="258"/>
      <c r="J57" s="259"/>
      <c r="K57" s="260"/>
      <c r="L57" s="258"/>
      <c r="M57" s="259" t="s">
        <v>17</v>
      </c>
      <c r="N57" s="260">
        <v>1</v>
      </c>
      <c r="O57" s="258"/>
      <c r="P57" s="259" t="s">
        <v>13</v>
      </c>
      <c r="Q57" s="260">
        <v>9.9999999999999995E-7</v>
      </c>
      <c r="R57" s="258"/>
      <c r="S57" s="259"/>
      <c r="T57" s="260"/>
      <c r="U57" s="258"/>
      <c r="V57" s="259"/>
      <c r="W57" s="260"/>
      <c r="X57" s="258"/>
      <c r="Y57" s="259"/>
      <c r="Z57" s="260"/>
      <c r="AA57" s="258"/>
      <c r="AB57" s="259" t="s">
        <v>14</v>
      </c>
      <c r="AC57" s="260">
        <v>1</v>
      </c>
      <c r="AD57" s="258"/>
      <c r="AE57" s="259"/>
      <c r="AF57" s="260"/>
      <c r="AG57" s="258"/>
      <c r="AH57" s="259" t="s">
        <v>92</v>
      </c>
      <c r="AI57" s="260">
        <v>1</v>
      </c>
      <c r="AJ57" s="258"/>
      <c r="AK57" s="259"/>
      <c r="AL57" s="260"/>
      <c r="AM57" s="258"/>
      <c r="AN57" s="259" t="s">
        <v>114</v>
      </c>
      <c r="AO57" s="260">
        <v>1E-3</v>
      </c>
      <c r="AP57" s="281"/>
      <c r="AQ57" s="353" t="s">
        <v>742</v>
      </c>
      <c r="AR57" s="348" t="s">
        <v>718</v>
      </c>
      <c r="AS57" s="281"/>
      <c r="AT57" s="353" t="s">
        <v>742</v>
      </c>
      <c r="AU57" s="348" t="s">
        <v>718</v>
      </c>
      <c r="AV57" s="258"/>
      <c r="AW57" s="353" t="s">
        <v>742</v>
      </c>
      <c r="AX57" s="348" t="s">
        <v>718</v>
      </c>
      <c r="AY57" s="258"/>
      <c r="AZ57" s="353" t="s">
        <v>742</v>
      </c>
      <c r="BA57" s="348" t="s">
        <v>718</v>
      </c>
      <c r="BB57" s="258"/>
      <c r="BC57" s="353" t="s">
        <v>742</v>
      </c>
      <c r="BD57" s="348"/>
      <c r="BE57" s="258"/>
      <c r="BF57" s="259"/>
      <c r="BG57" s="260"/>
      <c r="BH57" s="258"/>
      <c r="BI57" s="259" t="s">
        <v>717</v>
      </c>
      <c r="BJ57" s="259" t="s">
        <v>835</v>
      </c>
      <c r="BK57" s="258"/>
      <c r="BL57" s="259"/>
      <c r="BM57" s="260"/>
      <c r="BN57" s="258"/>
      <c r="BO57" s="259"/>
      <c r="BP57" s="260"/>
      <c r="BQ57" s="258"/>
      <c r="BR57" s="259"/>
      <c r="BS57" s="260"/>
      <c r="BT57" s="258"/>
      <c r="BU57" s="259"/>
      <c r="BV57" s="260"/>
      <c r="BW57" s="258"/>
      <c r="BX57" s="259" t="s">
        <v>935</v>
      </c>
      <c r="BY57" s="260" t="s">
        <v>835</v>
      </c>
      <c r="BZ57" s="258"/>
      <c r="CA57" s="259"/>
      <c r="CB57" s="260"/>
      <c r="CC57" s="258"/>
      <c r="CD57" s="259"/>
      <c r="CE57" s="260"/>
      <c r="CF57" s="410"/>
      <c r="CG57" s="411"/>
      <c r="CH57" s="412"/>
      <c r="CI57" s="410"/>
      <c r="CJ57" s="411" t="s">
        <v>373</v>
      </c>
      <c r="CK57" s="412">
        <v>10</v>
      </c>
      <c r="CL57" s="258"/>
      <c r="CM57" s="259" t="s">
        <v>564</v>
      </c>
      <c r="CN57" s="260" t="s">
        <v>565</v>
      </c>
      <c r="CO57" s="258"/>
      <c r="CP57" s="259" t="s">
        <v>373</v>
      </c>
      <c r="CQ57" s="260">
        <v>10</v>
      </c>
      <c r="CR57" s="373" t="s">
        <v>2</v>
      </c>
      <c r="CS57" s="228"/>
      <c r="CT57" s="229" t="str">
        <f>IF(ISNUMBER(HA57),IF(ISNUMBER(MATCH(HE57,$CS$15:$CS$313,0)),0,MAX(CT$14:CT56)+1),"")</f>
        <v/>
      </c>
      <c r="CU57" s="7">
        <f t="shared" si="36"/>
        <v>38</v>
      </c>
      <c r="CV57" s="7" t="str">
        <f t="shared" si="37"/>
        <v/>
      </c>
      <c r="CW57" s="7" t="str">
        <f t="shared" si="38"/>
        <v/>
      </c>
      <c r="CX57" s="7" t="str">
        <f t="shared" si="39"/>
        <v/>
      </c>
      <c r="CY57" s="7" t="str">
        <f t="shared" si="40"/>
        <v/>
      </c>
      <c r="CZ57" s="7" t="str">
        <f t="shared" si="41"/>
        <v/>
      </c>
      <c r="DA57" s="7" t="str">
        <f t="shared" si="42"/>
        <v/>
      </c>
      <c r="DB57" s="7" t="str">
        <f t="shared" si="43"/>
        <v/>
      </c>
      <c r="DC57" s="7" t="str">
        <f t="shared" si="44"/>
        <v/>
      </c>
      <c r="DD57" s="7" t="str">
        <f t="shared" si="45"/>
        <v/>
      </c>
      <c r="DE57" s="7" t="str">
        <f t="shared" si="46"/>
        <v/>
      </c>
      <c r="DF57" s="7" t="str">
        <f t="shared" si="47"/>
        <v/>
      </c>
      <c r="DG57" s="7" t="str">
        <f t="shared" si="48"/>
        <v/>
      </c>
      <c r="DH57" s="7" t="str">
        <f t="shared" si="49"/>
        <v/>
      </c>
      <c r="DI57" s="7" t="str">
        <f t="shared" si="50"/>
        <v/>
      </c>
      <c r="DJ57" s="7" t="str">
        <f t="shared" si="51"/>
        <v/>
      </c>
      <c r="DK57" s="7" t="str">
        <f t="shared" si="52"/>
        <v/>
      </c>
      <c r="DL57" s="7" t="str">
        <f t="shared" si="53"/>
        <v/>
      </c>
      <c r="DM57" s="7" t="str">
        <f t="shared" si="54"/>
        <v/>
      </c>
      <c r="DN57" s="7" t="str">
        <f t="shared" si="55"/>
        <v/>
      </c>
      <c r="DO57" s="7" t="str">
        <f t="shared" si="56"/>
        <v/>
      </c>
      <c r="DP57" s="7" t="str">
        <f t="shared" si="57"/>
        <v/>
      </c>
      <c r="DQ57" s="7" t="str">
        <f t="shared" si="58"/>
        <v/>
      </c>
      <c r="DR57" s="7" t="str">
        <f t="shared" si="59"/>
        <v/>
      </c>
      <c r="DS57" s="7" t="str">
        <f t="shared" si="60"/>
        <v/>
      </c>
      <c r="DT57" s="7" t="str">
        <f t="shared" si="61"/>
        <v/>
      </c>
      <c r="DU57" s="7" t="str">
        <f t="shared" si="166"/>
        <v/>
      </c>
      <c r="DV57" s="7" t="str">
        <f t="shared" si="167"/>
        <v/>
      </c>
      <c r="DW57" s="7" t="str">
        <f t="shared" si="168"/>
        <v/>
      </c>
      <c r="DX57" s="7" t="str">
        <f t="shared" si="169"/>
        <v/>
      </c>
      <c r="DY57" s="7"/>
      <c r="DZ57" s="7"/>
      <c r="EA57" s="7"/>
      <c r="EB57" s="7"/>
      <c r="EC57" s="64" t="s">
        <v>2</v>
      </c>
      <c r="ED57" s="306" t="str">
        <f t="shared" si="62"/>
        <v>l</v>
      </c>
      <c r="EE57" s="306" t="str">
        <f t="shared" si="63"/>
        <v>-</v>
      </c>
      <c r="EF57" s="306" t="str">
        <f t="shared" si="64"/>
        <v>-</v>
      </c>
      <c r="EG57" s="306" t="str">
        <f t="shared" si="65"/>
        <v>-</v>
      </c>
      <c r="EH57" s="306" t="str">
        <f t="shared" si="66"/>
        <v>-</v>
      </c>
      <c r="EI57" s="306" t="str">
        <f t="shared" si="67"/>
        <v>-</v>
      </c>
      <c r="EJ57" s="306" t="str">
        <f t="shared" si="68"/>
        <v>-</v>
      </c>
      <c r="EK57" s="306" t="str">
        <f t="shared" si="69"/>
        <v>-</v>
      </c>
      <c r="EL57" s="306" t="str">
        <f t="shared" si="70"/>
        <v>-</v>
      </c>
      <c r="EM57" s="306" t="str">
        <f t="shared" si="71"/>
        <v>-</v>
      </c>
      <c r="EN57" s="306" t="str">
        <f t="shared" si="72"/>
        <v>-</v>
      </c>
      <c r="EO57" s="306" t="str">
        <f t="shared" si="73"/>
        <v>-</v>
      </c>
      <c r="EP57" s="306" t="str">
        <f t="shared" si="74"/>
        <v>-</v>
      </c>
      <c r="EQ57" s="306" t="str">
        <f t="shared" si="75"/>
        <v>-</v>
      </c>
      <c r="ER57" s="306" t="str">
        <f t="shared" si="76"/>
        <v>-</v>
      </c>
      <c r="ES57" s="306" t="str">
        <f t="shared" si="77"/>
        <v>-</v>
      </c>
      <c r="ET57" s="306" t="str">
        <f t="shared" si="78"/>
        <v>-</v>
      </c>
      <c r="EU57" s="306" t="str">
        <f t="shared" si="79"/>
        <v>-</v>
      </c>
      <c r="EV57" s="306" t="str">
        <f t="shared" si="80"/>
        <v>-</v>
      </c>
      <c r="EW57" s="306" t="str">
        <f t="shared" si="81"/>
        <v>-</v>
      </c>
      <c r="EX57" s="306" t="str">
        <f t="shared" si="82"/>
        <v>-</v>
      </c>
      <c r="EY57" s="306" t="str">
        <f t="shared" si="83"/>
        <v>-</v>
      </c>
      <c r="EZ57" s="306" t="str">
        <f t="shared" si="84"/>
        <v>-</v>
      </c>
      <c r="FA57" s="306" t="str">
        <f t="shared" si="85"/>
        <v>-</v>
      </c>
      <c r="FB57" s="306" t="str">
        <f t="shared" si="86"/>
        <v>-</v>
      </c>
      <c r="FC57" s="306" t="str">
        <f t="shared" si="87"/>
        <v>-</v>
      </c>
      <c r="FD57" s="306" t="str">
        <f t="shared" si="170"/>
        <v>-</v>
      </c>
      <c r="FE57" s="306" t="str">
        <f t="shared" si="171"/>
        <v>-</v>
      </c>
      <c r="FF57" s="306" t="str">
        <f t="shared" si="172"/>
        <v>-</v>
      </c>
      <c r="FG57" s="306" t="str">
        <f t="shared" si="173"/>
        <v>-</v>
      </c>
      <c r="FH57" s="306"/>
      <c r="FI57" s="306"/>
      <c r="FJ57" s="306"/>
      <c r="FK57" s="306"/>
      <c r="FL57" s="306"/>
      <c r="FM57" s="422" t="s">
        <v>2</v>
      </c>
      <c r="FN57" s="65">
        <f t="shared" si="88"/>
        <v>1000</v>
      </c>
      <c r="FO57" s="65" t="str">
        <f t="shared" si="89"/>
        <v>-</v>
      </c>
      <c r="FP57" s="65" t="str">
        <f t="shared" si="90"/>
        <v>-</v>
      </c>
      <c r="FQ57" s="65" t="str">
        <f t="shared" si="91"/>
        <v>-</v>
      </c>
      <c r="FR57" s="65" t="str">
        <f t="shared" si="92"/>
        <v>-</v>
      </c>
      <c r="FS57" s="65" t="str">
        <f t="shared" si="93"/>
        <v>-</v>
      </c>
      <c r="FT57" s="65" t="str">
        <f t="shared" si="94"/>
        <v>-</v>
      </c>
      <c r="FU57" s="65" t="str">
        <f t="shared" si="95"/>
        <v>-</v>
      </c>
      <c r="FV57" s="65" t="str">
        <f t="shared" si="96"/>
        <v>-</v>
      </c>
      <c r="FW57" s="65" t="str">
        <f t="shared" si="97"/>
        <v>-</v>
      </c>
      <c r="FX57" s="65" t="str">
        <f t="shared" si="98"/>
        <v>-</v>
      </c>
      <c r="FY57" s="65" t="str">
        <f t="shared" si="99"/>
        <v>-</v>
      </c>
      <c r="FZ57" s="65" t="str">
        <f t="shared" si="100"/>
        <v>-</v>
      </c>
      <c r="GA57" s="65" t="str">
        <f t="shared" si="101"/>
        <v>-</v>
      </c>
      <c r="GB57" s="65" t="str">
        <f t="shared" si="102"/>
        <v>-</v>
      </c>
      <c r="GC57" s="65" t="str">
        <f t="shared" si="103"/>
        <v>-</v>
      </c>
      <c r="GD57" s="65" t="str">
        <f t="shared" si="104"/>
        <v>-</v>
      </c>
      <c r="GE57" s="65" t="str">
        <f t="shared" si="105"/>
        <v>-</v>
      </c>
      <c r="GF57" s="65" t="str">
        <f t="shared" si="106"/>
        <v>-</v>
      </c>
      <c r="GG57" s="65" t="str">
        <f t="shared" si="107"/>
        <v>-</v>
      </c>
      <c r="GH57" s="65" t="str">
        <f t="shared" si="108"/>
        <v>-</v>
      </c>
      <c r="GI57" s="65" t="str">
        <f t="shared" si="109"/>
        <v>-</v>
      </c>
      <c r="GJ57" s="65" t="str">
        <f t="shared" si="110"/>
        <v>-</v>
      </c>
      <c r="GK57" s="65" t="str">
        <f t="shared" si="111"/>
        <v>-</v>
      </c>
      <c r="GL57" s="65" t="str">
        <f t="shared" si="112"/>
        <v>-</v>
      </c>
      <c r="GM57" s="65" t="str">
        <f t="shared" si="113"/>
        <v>-</v>
      </c>
      <c r="GN57" s="65" t="str">
        <f t="shared" si="174"/>
        <v>-</v>
      </c>
      <c r="GO57" s="65" t="str">
        <f t="shared" si="175"/>
        <v>-</v>
      </c>
      <c r="GP57" s="65" t="str">
        <f t="shared" si="176"/>
        <v>-</v>
      </c>
      <c r="GQ57" s="65" t="str">
        <f t="shared" si="177"/>
        <v>-</v>
      </c>
      <c r="GR57" s="65"/>
      <c r="GS57" s="65"/>
      <c r="GT57" s="65"/>
      <c r="GU57" s="96" t="s">
        <v>2</v>
      </c>
      <c r="GV57" s="70"/>
      <c r="GW57" s="7">
        <f>IF(ISNUMBER(INDEX($CU$15:$EC$314,$B57,HG$5)),MAX(GW$14:GW56)+1,0)</f>
        <v>0</v>
      </c>
      <c r="GX57" s="7" t="str">
        <f t="shared" si="114"/>
        <v/>
      </c>
      <c r="GY57" s="7" t="str">
        <f t="shared" si="115"/>
        <v/>
      </c>
      <c r="GZ57" s="289">
        <f t="shared" si="116"/>
        <v>43</v>
      </c>
      <c r="HA57" s="289" t="str">
        <f t="shared" si="117"/>
        <v/>
      </c>
      <c r="HB57" s="289" t="str">
        <f t="shared" si="204"/>
        <v/>
      </c>
      <c r="HC57" s="84" t="str">
        <f t="shared" si="119"/>
        <v/>
      </c>
      <c r="HD57" s="335" t="str">
        <f t="shared" si="120"/>
        <v/>
      </c>
      <c r="HE57" s="313" t="str">
        <f t="shared" si="121"/>
        <v/>
      </c>
      <c r="HF57" s="28" t="str">
        <f t="shared" si="122"/>
        <v/>
      </c>
      <c r="HG57" s="277" t="str">
        <f t="shared" si="178"/>
        <v/>
      </c>
      <c r="HH57" s="363" t="str">
        <f t="shared" si="205"/>
        <v/>
      </c>
      <c r="HI57" s="80"/>
      <c r="HJ57" s="277" t="str">
        <f t="shared" si="179"/>
        <v/>
      </c>
      <c r="HK57" s="363" t="str">
        <f t="shared" si="206"/>
        <v/>
      </c>
      <c r="HL57" s="80"/>
      <c r="HM57" s="277" t="str">
        <f t="shared" si="180"/>
        <v/>
      </c>
      <c r="HN57" s="363" t="str">
        <f t="shared" si="207"/>
        <v/>
      </c>
      <c r="HO57" s="80"/>
      <c r="HP57" s="277" t="str">
        <f t="shared" si="181"/>
        <v/>
      </c>
      <c r="HQ57" s="359" t="str">
        <f t="shared" si="208"/>
        <v/>
      </c>
      <c r="HR57" s="80"/>
      <c r="HS57" s="277" t="str">
        <f t="shared" si="182"/>
        <v/>
      </c>
      <c r="HT57" s="284" t="str">
        <f t="shared" si="127"/>
        <v/>
      </c>
      <c r="HU57" s="28"/>
      <c r="HV57" s="336" t="str">
        <f t="shared" si="128"/>
        <v/>
      </c>
      <c r="HW57" s="338" t="str">
        <f t="shared" si="129"/>
        <v/>
      </c>
      <c r="HX57" s="337" t="str">
        <f t="shared" si="130"/>
        <v/>
      </c>
      <c r="HY57" s="277" t="str">
        <f t="shared" si="209"/>
        <v/>
      </c>
      <c r="HZ57" s="277" t="str">
        <f t="shared" si="195"/>
        <v/>
      </c>
      <c r="IA57" s="277" t="str">
        <f t="shared" si="210"/>
        <v/>
      </c>
      <c r="IB57" s="277" t="str">
        <f t="shared" ref="IB57:IB63" si="211">IF(OR(HQ57="-",HQ57=""),"",INDEX($HC$15:$HC$313,MATCH(HP57,$HE$15:$HE$313,0),1))</f>
        <v/>
      </c>
      <c r="IC57" s="277" t="str">
        <f t="shared" ref="IC57:IC63" si="212">IF(OR(HT57="-",HT57=""),"",INDEX($HC$15:$HC$313,MATCH(HS57,$HE$15:$HE$313,0),1))</f>
        <v/>
      </c>
      <c r="ID57" s="70"/>
      <c r="IE57" s="279"/>
      <c r="IF57" s="368"/>
      <c r="IG57" s="368"/>
      <c r="IH57" s="368"/>
      <c r="II57" s="368"/>
      <c r="IJ57" s="367"/>
      <c r="IK57" s="367"/>
      <c r="IL57" s="368"/>
      <c r="IM57" s="368"/>
      <c r="IN57" s="368"/>
      <c r="IO57" s="292"/>
      <c r="IP57" s="292"/>
      <c r="IQ57" s="74"/>
      <c r="IR57" s="291">
        <f>IF(IE57&lt;&gt;"",MAX(IR$14:IR56)+1,0)</f>
        <v>0</v>
      </c>
      <c r="IS57" s="291">
        <f>IF(IF57&lt;&gt;"",MAX(IS$14:IS56)+1,0)</f>
        <v>0</v>
      </c>
      <c r="IT57" s="291">
        <f>IF(IG57&lt;&gt;"",MAX(IT$14:IT56)+1,0)</f>
        <v>0</v>
      </c>
      <c r="IU57" s="291">
        <f>IF(IH57&lt;&gt;"",MAX(IU$14:IU56)+1,0)</f>
        <v>0</v>
      </c>
      <c r="IV57" s="291">
        <f>IF(II57&lt;&gt;"",MAX(IV$14:IV56)+1,0)</f>
        <v>0</v>
      </c>
      <c r="IW57" s="291">
        <f>IF(IJ57&lt;&gt;"",MAX(IW$14:IW56)+1,0)</f>
        <v>0</v>
      </c>
      <c r="IX57" s="291">
        <f>IF(IK57&lt;&gt;"",MAX(IX$14:IX56)+1,0)</f>
        <v>0</v>
      </c>
      <c r="IY57" s="291">
        <f>IF(IL57&lt;&gt;"",MAX(IY$14:IY56)+1,0)</f>
        <v>0</v>
      </c>
      <c r="IZ57" s="291">
        <f>IF(IM57&lt;&gt;"",MAX(IZ$14:IZ56)+1,0)</f>
        <v>0</v>
      </c>
      <c r="JA57" s="291">
        <f>IF(IN57&lt;&gt;"",MAX(JA$14:JA56)+1,0)</f>
        <v>0</v>
      </c>
      <c r="JB57" s="291">
        <f>IF(IO57&lt;&gt;"",MAX(JB$14:JB56)+1,0)</f>
        <v>0</v>
      </c>
      <c r="JC57" s="291">
        <f>IF(IP57&lt;&gt;"",MAX(JC$14:JC56)+1,0)</f>
        <v>0</v>
      </c>
      <c r="JD57" s="74">
        <f t="shared" si="186"/>
        <v>2</v>
      </c>
      <c r="JE57" s="74">
        <f t="shared" si="187"/>
        <v>0</v>
      </c>
      <c r="JF57" s="74">
        <f t="shared" si="188"/>
        <v>11</v>
      </c>
      <c r="JG57" s="74" t="str">
        <f t="shared" si="189"/>
        <v>k11b</v>
      </c>
      <c r="JH57" s="390" t="str">
        <f t="shared" si="190"/>
        <v/>
      </c>
      <c r="JI57" s="389">
        <f>IF(ISNUMBER(MATCH(HE57,$JG$15:$JG$313,0)),0,MAX(JI$14:JI56)+1)</f>
        <v>0</v>
      </c>
      <c r="JJ57" s="389" t="str">
        <f t="shared" si="191"/>
        <v/>
      </c>
      <c r="JK57" s="379"/>
      <c r="JL57" s="79"/>
      <c r="JM57" s="19"/>
      <c r="JN57" s="280"/>
      <c r="JO57" s="70"/>
      <c r="JP57" s="228"/>
      <c r="JQ57" s="228"/>
      <c r="JR57" s="228"/>
      <c r="JS57" s="19"/>
      <c r="JT57" s="19"/>
      <c r="JU57" s="19"/>
      <c r="JV57" s="19"/>
      <c r="JW57" s="19"/>
      <c r="JX57" s="19"/>
      <c r="JY57" s="19"/>
      <c r="JZ57" s="19"/>
      <c r="KA57" s="19"/>
      <c r="KB57" s="19"/>
      <c r="KC57" s="19"/>
      <c r="KD57" s="19"/>
      <c r="KE57" s="97"/>
      <c r="KF57" s="188">
        <v>2.9813654915267831</v>
      </c>
      <c r="KG57" s="127">
        <v>840.8</v>
      </c>
      <c r="KH57" s="128">
        <v>840.76671713116764</v>
      </c>
      <c r="KI57" s="118">
        <v>2.9999902248382999</v>
      </c>
      <c r="KJ57" s="131">
        <v>840.1558</v>
      </c>
      <c r="KK57" s="147">
        <v>52</v>
      </c>
      <c r="KL57" s="178">
        <v>2.9813700000000001</v>
      </c>
      <c r="KM57" s="139">
        <v>840.6</v>
      </c>
      <c r="KN57" s="184"/>
      <c r="KO57" s="143"/>
      <c r="KP57" s="124"/>
      <c r="KQ57" s="124"/>
      <c r="KR57" s="152"/>
      <c r="KS57" s="126">
        <f t="shared" si="194"/>
        <v>2.9813700000000001</v>
      </c>
      <c r="KT57" s="125">
        <f t="shared" si="201"/>
        <v>2.9813700000000001</v>
      </c>
      <c r="KU57" s="126">
        <v>2.9813654915267831</v>
      </c>
      <c r="KV57" s="159">
        <f t="shared" si="197"/>
        <v>2.9813700000000001</v>
      </c>
      <c r="KW57" s="159">
        <f t="shared" si="198"/>
        <v>71.552880000000002</v>
      </c>
      <c r="KX57" s="159">
        <f t="shared" si="199"/>
        <v>4293.1728000000003</v>
      </c>
      <c r="KY57" s="159">
        <f t="shared" si="203"/>
        <v>71.552880000000002</v>
      </c>
      <c r="KZ57" s="97"/>
      <c r="LA57" s="70"/>
      <c r="LB57" s="291" t="str">
        <f t="shared" si="134"/>
        <v/>
      </c>
      <c r="LC57" s="291" t="str">
        <f t="shared" si="135"/>
        <v/>
      </c>
      <c r="LD57" s="291" t="str">
        <f t="shared" si="136"/>
        <v/>
      </c>
      <c r="LE57" s="291" t="str">
        <f t="shared" si="137"/>
        <v/>
      </c>
      <c r="LF57" s="291" t="str">
        <f t="shared" si="138"/>
        <v/>
      </c>
      <c r="LG57" s="291" t="str">
        <f t="shared" si="139"/>
        <v/>
      </c>
      <c r="LH57" s="291" t="str">
        <f t="shared" si="140"/>
        <v/>
      </c>
      <c r="LI57" s="291" t="str">
        <f t="shared" si="141"/>
        <v/>
      </c>
      <c r="LJ57" s="291" t="str">
        <f t="shared" si="142"/>
        <v/>
      </c>
      <c r="LK57" s="291" t="str">
        <f t="shared" si="143"/>
        <v/>
      </c>
      <c r="LL57" s="291" t="str">
        <f t="shared" si="144"/>
        <v/>
      </c>
      <c r="LM57" s="291" t="str">
        <f t="shared" si="145"/>
        <v/>
      </c>
      <c r="LN57" s="291" t="str">
        <f t="shared" si="146"/>
        <v/>
      </c>
      <c r="LO57" s="291" t="str">
        <f t="shared" si="147"/>
        <v/>
      </c>
      <c r="LP57" s="291" t="str">
        <f t="shared" si="148"/>
        <v/>
      </c>
      <c r="LQ57" s="291" t="str">
        <f t="shared" si="149"/>
        <v/>
      </c>
      <c r="LR57" s="291" t="str">
        <f t="shared" si="150"/>
        <v/>
      </c>
      <c r="LS57" s="291" t="str">
        <f t="shared" si="151"/>
        <v/>
      </c>
      <c r="LT57" s="291" t="str">
        <f t="shared" si="152"/>
        <v/>
      </c>
      <c r="LU57" s="291" t="str">
        <f t="shared" si="153"/>
        <v/>
      </c>
      <c r="LV57" s="291" t="str">
        <f t="shared" si="154"/>
        <v/>
      </c>
      <c r="LW57" s="291" t="str">
        <f t="shared" si="155"/>
        <v/>
      </c>
      <c r="LX57" s="291" t="str">
        <f t="shared" si="156"/>
        <v/>
      </c>
      <c r="LY57" s="291" t="str">
        <f t="shared" si="157"/>
        <v/>
      </c>
      <c r="LZ57" s="291" t="str">
        <f t="shared" si="158"/>
        <v/>
      </c>
      <c r="MA57" s="291" t="str">
        <f t="shared" si="159"/>
        <v/>
      </c>
      <c r="MB57" s="291" t="str">
        <f t="shared" si="160"/>
        <v/>
      </c>
      <c r="MC57" s="291" t="str">
        <f t="shared" si="161"/>
        <v/>
      </c>
      <c r="MD57" s="291" t="str">
        <f t="shared" si="162"/>
        <v/>
      </c>
      <c r="ME57" s="291" t="str">
        <f t="shared" si="163"/>
        <v/>
      </c>
      <c r="MF57" s="291" t="str">
        <f t="shared" si="164"/>
        <v/>
      </c>
      <c r="MG57" s="74">
        <f t="shared" si="165"/>
        <v>0</v>
      </c>
      <c r="MH57" s="70"/>
      <c r="MI57" s="70"/>
      <c r="MJ57" s="70"/>
      <c r="MK57" s="70"/>
      <c r="ML57" s="70"/>
      <c r="MM57" s="70"/>
      <c r="MN57" s="70"/>
      <c r="MO57" s="70"/>
      <c r="MP57" s="70"/>
      <c r="MQ57" s="70"/>
      <c r="MR57" s="70"/>
      <c r="MS57" s="70"/>
      <c r="MT57" s="70"/>
      <c r="MU57" s="70"/>
    </row>
    <row r="58" spans="1:359" s="3" customFormat="1" ht="6" customHeight="1" x14ac:dyDescent="0.25">
      <c r="A58" s="79"/>
      <c r="B58" s="303">
        <f t="shared" si="192"/>
        <v>44</v>
      </c>
      <c r="C58" s="83" t="s">
        <v>108</v>
      </c>
      <c r="D58" s="301" t="s">
        <v>590</v>
      </c>
      <c r="E58" s="70"/>
      <c r="F58" s="258"/>
      <c r="G58" s="259" t="s">
        <v>15</v>
      </c>
      <c r="H58" s="260">
        <v>200</v>
      </c>
      <c r="I58" s="258"/>
      <c r="J58" s="259" t="s">
        <v>75</v>
      </c>
      <c r="K58" s="260">
        <v>0.16</v>
      </c>
      <c r="L58" s="258"/>
      <c r="M58" s="259" t="s">
        <v>20</v>
      </c>
      <c r="N58" s="260">
        <v>0</v>
      </c>
      <c r="O58" s="258"/>
      <c r="P58" s="259" t="s">
        <v>14</v>
      </c>
      <c r="Q58" s="260">
        <v>1</v>
      </c>
      <c r="R58" s="258"/>
      <c r="S58" s="259"/>
      <c r="T58" s="260"/>
      <c r="U58" s="258"/>
      <c r="V58" s="259"/>
      <c r="W58" s="260"/>
      <c r="X58" s="258"/>
      <c r="Y58" s="259"/>
      <c r="Z58" s="260"/>
      <c r="AA58" s="258"/>
      <c r="AB58" s="259" t="s">
        <v>92</v>
      </c>
      <c r="AC58" s="260">
        <v>1</v>
      </c>
      <c r="AD58" s="258"/>
      <c r="AE58" s="259"/>
      <c r="AF58" s="260"/>
      <c r="AG58" s="258"/>
      <c r="AH58" s="259" t="s">
        <v>93</v>
      </c>
      <c r="AI58" s="260">
        <v>3</v>
      </c>
      <c r="AJ58" s="258"/>
      <c r="AK58" s="259"/>
      <c r="AL58" s="260"/>
      <c r="AM58" s="258"/>
      <c r="AN58" s="259" t="s">
        <v>23</v>
      </c>
      <c r="AO58" s="260" t="s">
        <v>17</v>
      </c>
      <c r="AP58" s="281"/>
      <c r="AQ58" s="353" t="s">
        <v>720</v>
      </c>
      <c r="AR58" s="348" t="s">
        <v>718</v>
      </c>
      <c r="AS58" s="281"/>
      <c r="AT58" s="353" t="s">
        <v>720</v>
      </c>
      <c r="AU58" s="348" t="s">
        <v>718</v>
      </c>
      <c r="AV58" s="258"/>
      <c r="AW58" s="353" t="s">
        <v>720</v>
      </c>
      <c r="AX58" s="348" t="s">
        <v>718</v>
      </c>
      <c r="AY58" s="258"/>
      <c r="AZ58" s="353" t="s">
        <v>720</v>
      </c>
      <c r="BA58" s="348" t="s">
        <v>718</v>
      </c>
      <c r="BB58" s="258"/>
      <c r="BC58" s="353"/>
      <c r="BD58" s="348"/>
      <c r="BE58" s="258"/>
      <c r="BF58" s="259" t="s">
        <v>748</v>
      </c>
      <c r="BG58" s="348" t="s">
        <v>835</v>
      </c>
      <c r="BH58" s="258"/>
      <c r="BI58" s="259" t="s">
        <v>679</v>
      </c>
      <c r="BJ58" s="259" t="s">
        <v>835</v>
      </c>
      <c r="BK58" s="258"/>
      <c r="BL58" s="259"/>
      <c r="BM58" s="260"/>
      <c r="BN58" s="258"/>
      <c r="BO58" s="259"/>
      <c r="BP58" s="260"/>
      <c r="BQ58" s="258"/>
      <c r="BR58" s="259"/>
      <c r="BS58" s="260"/>
      <c r="BT58" s="258"/>
      <c r="BU58" s="259"/>
      <c r="BV58" s="260"/>
      <c r="BW58" s="258"/>
      <c r="BX58" s="259" t="s">
        <v>678</v>
      </c>
      <c r="BY58" s="260" t="s">
        <v>835</v>
      </c>
      <c r="BZ58" s="258"/>
      <c r="CA58" s="259"/>
      <c r="CB58" s="260"/>
      <c r="CC58" s="258"/>
      <c r="CD58" s="259"/>
      <c r="CE58" s="260"/>
      <c r="CF58" s="410"/>
      <c r="CG58" s="411"/>
      <c r="CH58" s="412"/>
      <c r="CI58" s="410"/>
      <c r="CJ58" s="411" t="s">
        <v>374</v>
      </c>
      <c r="CK58" s="412">
        <v>10</v>
      </c>
      <c r="CL58" s="258"/>
      <c r="CM58" s="259" t="s">
        <v>248</v>
      </c>
      <c r="CN58" s="260" t="s">
        <v>248</v>
      </c>
      <c r="CO58" s="258"/>
      <c r="CP58" s="259" t="s">
        <v>374</v>
      </c>
      <c r="CQ58" s="260">
        <v>10</v>
      </c>
      <c r="CR58" s="373" t="s">
        <v>2</v>
      </c>
      <c r="CS58" s="228"/>
      <c r="CT58" s="229" t="str">
        <f>IF(ISNUMBER(HA58),IF(ISNUMBER(MATCH(HE58,$CS$15:$CS$313,0)),0,MAX(CT$14:CT57)+1),"")</f>
        <v/>
      </c>
      <c r="CU58" s="7" t="str">
        <f t="shared" si="36"/>
        <v/>
      </c>
      <c r="CV58" s="7" t="str">
        <f t="shared" si="37"/>
        <v/>
      </c>
      <c r="CW58" s="7">
        <f t="shared" si="38"/>
        <v>60</v>
      </c>
      <c r="CX58" s="7">
        <f t="shared" si="39"/>
        <v>16</v>
      </c>
      <c r="CY58" s="7">
        <f t="shared" si="40"/>
        <v>8</v>
      </c>
      <c r="CZ58" s="7">
        <f t="shared" si="41"/>
        <v>17</v>
      </c>
      <c r="DA58" s="7">
        <f t="shared" si="42"/>
        <v>19</v>
      </c>
      <c r="DB58" s="7">
        <f t="shared" si="43"/>
        <v>14</v>
      </c>
      <c r="DC58" s="7">
        <f t="shared" si="44"/>
        <v>11</v>
      </c>
      <c r="DD58" s="7">
        <f t="shared" si="45"/>
        <v>12</v>
      </c>
      <c r="DE58" s="7">
        <f t="shared" si="46"/>
        <v>8</v>
      </c>
      <c r="DF58" s="7">
        <f t="shared" si="47"/>
        <v>17</v>
      </c>
      <c r="DG58" s="7" t="str">
        <f t="shared" si="48"/>
        <v/>
      </c>
      <c r="DH58" s="7" t="str">
        <f t="shared" si="49"/>
        <v/>
      </c>
      <c r="DI58" s="7" t="str">
        <f t="shared" si="50"/>
        <v/>
      </c>
      <c r="DJ58" s="7" t="str">
        <f t="shared" si="51"/>
        <v/>
      </c>
      <c r="DK58" s="7" t="str">
        <f t="shared" si="52"/>
        <v/>
      </c>
      <c r="DL58" s="7" t="str">
        <f t="shared" si="53"/>
        <v/>
      </c>
      <c r="DM58" s="7" t="str">
        <f t="shared" si="54"/>
        <v/>
      </c>
      <c r="DN58" s="7" t="str">
        <f t="shared" si="55"/>
        <v/>
      </c>
      <c r="DO58" s="7" t="str">
        <f t="shared" si="56"/>
        <v/>
      </c>
      <c r="DP58" s="7" t="str">
        <f t="shared" si="57"/>
        <v/>
      </c>
      <c r="DQ58" s="7" t="str">
        <f t="shared" si="58"/>
        <v/>
      </c>
      <c r="DR58" s="7" t="str">
        <f t="shared" si="59"/>
        <v/>
      </c>
      <c r="DS58" s="7" t="str">
        <f t="shared" si="60"/>
        <v/>
      </c>
      <c r="DT58" s="7" t="str">
        <f t="shared" si="61"/>
        <v/>
      </c>
      <c r="DU58" s="7" t="str">
        <f t="shared" si="166"/>
        <v/>
      </c>
      <c r="DV58" s="7" t="str">
        <f t="shared" si="167"/>
        <v/>
      </c>
      <c r="DW58" s="7">
        <f t="shared" si="168"/>
        <v>82</v>
      </c>
      <c r="DX58" s="7" t="str">
        <f t="shared" si="169"/>
        <v/>
      </c>
      <c r="DY58" s="7"/>
      <c r="DZ58" s="7"/>
      <c r="EA58" s="7"/>
      <c r="EB58" s="7"/>
      <c r="EC58" s="64" t="s">
        <v>2</v>
      </c>
      <c r="ED58" s="306" t="str">
        <f t="shared" si="62"/>
        <v>-</v>
      </c>
      <c r="EE58" s="306" t="str">
        <f t="shared" si="63"/>
        <v>-</v>
      </c>
      <c r="EF58" s="306" t="str">
        <f t="shared" si="64"/>
        <v>al</v>
      </c>
      <c r="EG58" s="306" t="str">
        <f t="shared" si="65"/>
        <v>al</v>
      </c>
      <c r="EH58" s="306" t="str">
        <f t="shared" si="66"/>
        <v>al</v>
      </c>
      <c r="EI58" s="306" t="str">
        <f t="shared" si="67"/>
        <v>al</v>
      </c>
      <c r="EJ58" s="306" t="str">
        <f t="shared" si="68"/>
        <v>al</v>
      </c>
      <c r="EK58" s="306" t="str">
        <f t="shared" si="69"/>
        <v>al</v>
      </c>
      <c r="EL58" s="306" t="str">
        <f t="shared" si="70"/>
        <v>al</v>
      </c>
      <c r="EM58" s="306" t="str">
        <f t="shared" si="71"/>
        <v>al</v>
      </c>
      <c r="EN58" s="306" t="str">
        <f t="shared" si="72"/>
        <v>al</v>
      </c>
      <c r="EO58" s="306" t="str">
        <f t="shared" si="73"/>
        <v>al</v>
      </c>
      <c r="EP58" s="306" t="str">
        <f t="shared" si="74"/>
        <v>-</v>
      </c>
      <c r="EQ58" s="306" t="str">
        <f t="shared" si="75"/>
        <v>-</v>
      </c>
      <c r="ER58" s="306" t="str">
        <f t="shared" si="76"/>
        <v>-</v>
      </c>
      <c r="ES58" s="306" t="str">
        <f t="shared" si="77"/>
        <v>-</v>
      </c>
      <c r="ET58" s="306" t="str">
        <f t="shared" si="78"/>
        <v>-</v>
      </c>
      <c r="EU58" s="306" t="str">
        <f t="shared" si="79"/>
        <v>-</v>
      </c>
      <c r="EV58" s="306" t="str">
        <f t="shared" si="80"/>
        <v>-</v>
      </c>
      <c r="EW58" s="306" t="str">
        <f t="shared" si="81"/>
        <v>-</v>
      </c>
      <c r="EX58" s="306" t="str">
        <f t="shared" si="82"/>
        <v>-</v>
      </c>
      <c r="EY58" s="306" t="str">
        <f t="shared" si="83"/>
        <v>-</v>
      </c>
      <c r="EZ58" s="306" t="str">
        <f t="shared" si="84"/>
        <v>-</v>
      </c>
      <c r="FA58" s="306" t="str">
        <f t="shared" si="85"/>
        <v>-</v>
      </c>
      <c r="FB58" s="306" t="str">
        <f t="shared" si="86"/>
        <v>-</v>
      </c>
      <c r="FC58" s="306" t="str">
        <f t="shared" si="87"/>
        <v>-</v>
      </c>
      <c r="FD58" s="306" t="str">
        <f t="shared" si="170"/>
        <v>-</v>
      </c>
      <c r="FE58" s="306" t="str">
        <f t="shared" si="171"/>
        <v>-</v>
      </c>
      <c r="FF58" s="306" t="str">
        <f t="shared" si="172"/>
        <v>al</v>
      </c>
      <c r="FG58" s="306" t="str">
        <f t="shared" si="173"/>
        <v>-</v>
      </c>
      <c r="FH58" s="306"/>
      <c r="FI58" s="306"/>
      <c r="FJ58" s="306"/>
      <c r="FK58" s="306"/>
      <c r="FL58" s="306"/>
      <c r="FM58" s="422" t="s">
        <v>2</v>
      </c>
      <c r="FN58" s="65" t="str">
        <f t="shared" si="88"/>
        <v>-</v>
      </c>
      <c r="FO58" s="65" t="str">
        <f t="shared" si="89"/>
        <v>-</v>
      </c>
      <c r="FP58" s="65">
        <f t="shared" si="90"/>
        <v>10</v>
      </c>
      <c r="FQ58" s="65">
        <f t="shared" si="91"/>
        <v>2</v>
      </c>
      <c r="FR58" s="65">
        <f t="shared" si="92"/>
        <v>10</v>
      </c>
      <c r="FS58" s="65">
        <f t="shared" si="93"/>
        <v>0.1</v>
      </c>
      <c r="FT58" s="65">
        <f t="shared" si="94"/>
        <v>0.2</v>
      </c>
      <c r="FU58" s="65">
        <f t="shared" si="95"/>
        <v>100</v>
      </c>
      <c r="FV58" s="65">
        <f t="shared" si="96"/>
        <v>10</v>
      </c>
      <c r="FW58" s="65">
        <f t="shared" si="97"/>
        <v>0.5</v>
      </c>
      <c r="FX58" s="65">
        <f t="shared" si="98"/>
        <v>20</v>
      </c>
      <c r="FY58" s="65">
        <f t="shared" si="99"/>
        <v>10</v>
      </c>
      <c r="FZ58" s="65" t="str">
        <f t="shared" si="100"/>
        <v>-</v>
      </c>
      <c r="GA58" s="65" t="str">
        <f t="shared" si="101"/>
        <v>-</v>
      </c>
      <c r="GB58" s="65" t="str">
        <f t="shared" si="102"/>
        <v>-</v>
      </c>
      <c r="GC58" s="65" t="str">
        <f t="shared" si="103"/>
        <v>-</v>
      </c>
      <c r="GD58" s="65" t="str">
        <f t="shared" si="104"/>
        <v>-</v>
      </c>
      <c r="GE58" s="65" t="str">
        <f t="shared" si="105"/>
        <v>-</v>
      </c>
      <c r="GF58" s="65" t="str">
        <f t="shared" si="106"/>
        <v>-</v>
      </c>
      <c r="GG58" s="65" t="str">
        <f t="shared" si="107"/>
        <v>-</v>
      </c>
      <c r="GH58" s="65" t="str">
        <f t="shared" si="108"/>
        <v>-</v>
      </c>
      <c r="GI58" s="65" t="str">
        <f t="shared" si="109"/>
        <v>-</v>
      </c>
      <c r="GJ58" s="65" t="str">
        <f t="shared" si="110"/>
        <v>-</v>
      </c>
      <c r="GK58" s="65" t="str">
        <f t="shared" si="111"/>
        <v>-</v>
      </c>
      <c r="GL58" s="65" t="str">
        <f t="shared" si="112"/>
        <v>-</v>
      </c>
      <c r="GM58" s="65" t="str">
        <f t="shared" si="113"/>
        <v>-</v>
      </c>
      <c r="GN58" s="65" t="str">
        <f t="shared" si="174"/>
        <v>-</v>
      </c>
      <c r="GO58" s="65" t="str">
        <f t="shared" si="175"/>
        <v>-</v>
      </c>
      <c r="GP58" s="65">
        <f t="shared" si="176"/>
        <v>0</v>
      </c>
      <c r="GQ58" s="65" t="str">
        <f t="shared" si="177"/>
        <v>-</v>
      </c>
      <c r="GR58" s="65"/>
      <c r="GS58" s="65"/>
      <c r="GT58" s="65"/>
      <c r="GU58" s="96" t="s">
        <v>2</v>
      </c>
      <c r="GV58" s="70"/>
      <c r="GW58" s="7">
        <f>IF(ISNUMBER(INDEX($CU$15:$EC$314,$B58,HG$5)),MAX(GW$14:GW57)+1,0)</f>
        <v>0</v>
      </c>
      <c r="GX58" s="7" t="str">
        <f t="shared" si="114"/>
        <v/>
      </c>
      <c r="GY58" s="7" t="str">
        <f t="shared" si="115"/>
        <v/>
      </c>
      <c r="GZ58" s="289">
        <f t="shared" si="116"/>
        <v>44</v>
      </c>
      <c r="HA58" s="289" t="str">
        <f t="shared" si="117"/>
        <v/>
      </c>
      <c r="HB58" s="289" t="str">
        <f t="shared" si="204"/>
        <v/>
      </c>
      <c r="HC58" s="84" t="str">
        <f t="shared" si="119"/>
        <v/>
      </c>
      <c r="HD58" s="335" t="str">
        <f t="shared" si="120"/>
        <v/>
      </c>
      <c r="HE58" s="313" t="str">
        <f t="shared" si="121"/>
        <v/>
      </c>
      <c r="HF58" s="28" t="str">
        <f t="shared" si="122"/>
        <v/>
      </c>
      <c r="HG58" s="277" t="str">
        <f t="shared" si="178"/>
        <v/>
      </c>
      <c r="HH58" s="363" t="str">
        <f t="shared" si="205"/>
        <v/>
      </c>
      <c r="HI58" s="80"/>
      <c r="HJ58" s="277" t="str">
        <f t="shared" si="179"/>
        <v/>
      </c>
      <c r="HK58" s="363" t="str">
        <f t="shared" si="206"/>
        <v/>
      </c>
      <c r="HL58" s="80"/>
      <c r="HM58" s="277" t="str">
        <f t="shared" si="180"/>
        <v/>
      </c>
      <c r="HN58" s="363" t="str">
        <f t="shared" si="207"/>
        <v/>
      </c>
      <c r="HO58" s="80"/>
      <c r="HP58" s="277" t="str">
        <f t="shared" si="181"/>
        <v/>
      </c>
      <c r="HQ58" s="359" t="str">
        <f t="shared" si="208"/>
        <v/>
      </c>
      <c r="HR58" s="80"/>
      <c r="HS58" s="277" t="str">
        <f t="shared" si="182"/>
        <v/>
      </c>
      <c r="HT58" s="284" t="str">
        <f t="shared" si="127"/>
        <v/>
      </c>
      <c r="HU58" s="277"/>
      <c r="HV58" s="336" t="str">
        <f t="shared" si="128"/>
        <v/>
      </c>
      <c r="HW58" s="338" t="str">
        <f t="shared" si="129"/>
        <v/>
      </c>
      <c r="HX58" s="337" t="str">
        <f t="shared" si="130"/>
        <v/>
      </c>
      <c r="HY58" s="277" t="str">
        <f t="shared" si="209"/>
        <v/>
      </c>
      <c r="HZ58" s="277" t="str">
        <f t="shared" si="195"/>
        <v/>
      </c>
      <c r="IA58" s="277" t="str">
        <f t="shared" si="210"/>
        <v/>
      </c>
      <c r="IB58" s="277" t="str">
        <f t="shared" si="211"/>
        <v/>
      </c>
      <c r="IC58" s="277" t="str">
        <f t="shared" si="212"/>
        <v/>
      </c>
      <c r="ID58" s="70"/>
      <c r="IE58" s="279"/>
      <c r="IF58" s="368"/>
      <c r="IG58" s="368"/>
      <c r="IH58" s="368"/>
      <c r="II58" s="368"/>
      <c r="IJ58" s="368"/>
      <c r="IK58" s="368"/>
      <c r="IL58" s="368"/>
      <c r="IM58" s="368"/>
      <c r="IN58" s="368"/>
      <c r="IO58" s="292"/>
      <c r="IP58" s="292"/>
      <c r="IQ58" s="74"/>
      <c r="IR58" s="291">
        <f>IF(IE58&lt;&gt;"",MAX(IR$14:IR57)+1,0)</f>
        <v>0</v>
      </c>
      <c r="IS58" s="291">
        <f>IF(IF58&lt;&gt;"",MAX(IS$14:IS57)+1,0)</f>
        <v>0</v>
      </c>
      <c r="IT58" s="291">
        <f>IF(IG58&lt;&gt;"",MAX(IT$14:IT57)+1,0)</f>
        <v>0</v>
      </c>
      <c r="IU58" s="291">
        <f>IF(IH58&lt;&gt;"",MAX(IU$14:IU57)+1,0)</f>
        <v>0</v>
      </c>
      <c r="IV58" s="291">
        <f>IF(II58&lt;&gt;"",MAX(IV$14:IV57)+1,0)</f>
        <v>0</v>
      </c>
      <c r="IW58" s="291">
        <f>IF(IJ58&lt;&gt;"",MAX(IW$14:IW57)+1,0)</f>
        <v>0</v>
      </c>
      <c r="IX58" s="291">
        <f>IF(IK58&lt;&gt;"",MAX(IX$14:IX57)+1,0)</f>
        <v>0</v>
      </c>
      <c r="IY58" s="291">
        <f>IF(IL58&lt;&gt;"",MAX(IY$14:IY57)+1,0)</f>
        <v>0</v>
      </c>
      <c r="IZ58" s="291">
        <f>IF(IM58&lt;&gt;"",MAX(IZ$14:IZ57)+1,0)</f>
        <v>0</v>
      </c>
      <c r="JA58" s="291">
        <f>IF(IN58&lt;&gt;"",MAX(JA$14:JA57)+1,0)</f>
        <v>0</v>
      </c>
      <c r="JB58" s="291">
        <f>IF(IO58&lt;&gt;"",MAX(JB$14:JB57)+1,0)</f>
        <v>0</v>
      </c>
      <c r="JC58" s="291">
        <f>IF(IP58&lt;&gt;"",MAX(JC$14:JC57)+1,0)</f>
        <v>0</v>
      </c>
      <c r="JD58" s="74">
        <f t="shared" si="186"/>
        <v>2</v>
      </c>
      <c r="JE58" s="74">
        <f t="shared" si="187"/>
        <v>0</v>
      </c>
      <c r="JF58" s="74">
        <f t="shared" si="188"/>
        <v>12</v>
      </c>
      <c r="JG58" s="74" t="str">
        <f t="shared" si="189"/>
        <v>k33</v>
      </c>
      <c r="JH58" s="390" t="str">
        <f t="shared" si="190"/>
        <v/>
      </c>
      <c r="JI58" s="389">
        <f>IF(ISNUMBER(MATCH(HE58,$JG$15:$JG$313,0)),0,MAX(JI$14:JI57)+1)</f>
        <v>0</v>
      </c>
      <c r="JJ58" s="389" t="str">
        <f t="shared" si="191"/>
        <v/>
      </c>
      <c r="JK58" s="379"/>
      <c r="JL58" s="79"/>
      <c r="JM58" s="19"/>
      <c r="JN58" s="280"/>
      <c r="JO58" s="70"/>
      <c r="JP58" s="228"/>
      <c r="JQ58" s="228"/>
      <c r="JR58" s="228"/>
      <c r="JS58" s="19"/>
      <c r="JT58" s="19"/>
      <c r="JU58" s="19"/>
      <c r="JV58" s="19"/>
      <c r="JW58" s="19"/>
      <c r="JX58" s="19"/>
      <c r="JY58" s="19"/>
      <c r="JZ58" s="19"/>
      <c r="KA58" s="19"/>
      <c r="KB58" s="19"/>
      <c r="KC58" s="19"/>
      <c r="KD58" s="19"/>
      <c r="KE58" s="97"/>
      <c r="KF58" s="179"/>
      <c r="KG58" s="106"/>
      <c r="KH58" s="106"/>
      <c r="KI58" s="106"/>
      <c r="KJ58" s="106"/>
      <c r="KK58" s="187"/>
      <c r="KL58" s="179"/>
      <c r="KM58" s="133"/>
      <c r="KN58" s="179"/>
      <c r="KO58" s="133"/>
      <c r="KP58" s="106"/>
      <c r="KQ58" s="106"/>
      <c r="KR58" s="133"/>
      <c r="KS58" s="106"/>
      <c r="KT58" s="106"/>
      <c r="KU58" s="106"/>
      <c r="KV58" s="159" t="str">
        <f t="shared" si="197"/>
        <v/>
      </c>
      <c r="KW58" s="159" t="str">
        <f t="shared" si="198"/>
        <v/>
      </c>
      <c r="KX58" s="159" t="str">
        <f t="shared" si="199"/>
        <v/>
      </c>
      <c r="KY58" s="159" t="str">
        <f t="shared" si="203"/>
        <v/>
      </c>
      <c r="KZ58" s="97"/>
      <c r="LA58" s="70"/>
      <c r="LB58" s="291" t="str">
        <f t="shared" si="134"/>
        <v/>
      </c>
      <c r="LC58" s="291" t="str">
        <f t="shared" si="135"/>
        <v/>
      </c>
      <c r="LD58" s="291" t="str">
        <f t="shared" si="136"/>
        <v/>
      </c>
      <c r="LE58" s="291" t="str">
        <f t="shared" si="137"/>
        <v/>
      </c>
      <c r="LF58" s="291" t="str">
        <f t="shared" si="138"/>
        <v/>
      </c>
      <c r="LG58" s="291" t="str">
        <f t="shared" si="139"/>
        <v/>
      </c>
      <c r="LH58" s="291" t="str">
        <f t="shared" si="140"/>
        <v/>
      </c>
      <c r="LI58" s="291" t="str">
        <f t="shared" si="141"/>
        <v/>
      </c>
      <c r="LJ58" s="291" t="str">
        <f t="shared" si="142"/>
        <v/>
      </c>
      <c r="LK58" s="291" t="str">
        <f t="shared" si="143"/>
        <v/>
      </c>
      <c r="LL58" s="291" t="str">
        <f t="shared" si="144"/>
        <v/>
      </c>
      <c r="LM58" s="291" t="str">
        <f t="shared" si="145"/>
        <v/>
      </c>
      <c r="LN58" s="291" t="str">
        <f t="shared" si="146"/>
        <v/>
      </c>
      <c r="LO58" s="291" t="str">
        <f t="shared" si="147"/>
        <v/>
      </c>
      <c r="LP58" s="291" t="str">
        <f t="shared" si="148"/>
        <v/>
      </c>
      <c r="LQ58" s="291" t="str">
        <f t="shared" si="149"/>
        <v/>
      </c>
      <c r="LR58" s="291" t="str">
        <f t="shared" si="150"/>
        <v/>
      </c>
      <c r="LS58" s="291" t="str">
        <f t="shared" si="151"/>
        <v/>
      </c>
      <c r="LT58" s="291" t="str">
        <f t="shared" si="152"/>
        <v/>
      </c>
      <c r="LU58" s="291" t="str">
        <f t="shared" si="153"/>
        <v/>
      </c>
      <c r="LV58" s="291" t="str">
        <f t="shared" si="154"/>
        <v/>
      </c>
      <c r="LW58" s="291" t="str">
        <f t="shared" si="155"/>
        <v/>
      </c>
      <c r="LX58" s="291" t="str">
        <f t="shared" si="156"/>
        <v/>
      </c>
      <c r="LY58" s="291" t="str">
        <f t="shared" si="157"/>
        <v/>
      </c>
      <c r="LZ58" s="291" t="str">
        <f t="shared" si="158"/>
        <v/>
      </c>
      <c r="MA58" s="291" t="str">
        <f t="shared" si="159"/>
        <v/>
      </c>
      <c r="MB58" s="291" t="str">
        <f t="shared" si="160"/>
        <v/>
      </c>
      <c r="MC58" s="291" t="str">
        <f t="shared" si="161"/>
        <v/>
      </c>
      <c r="MD58" s="291" t="str">
        <f t="shared" si="162"/>
        <v/>
      </c>
      <c r="ME58" s="291" t="str">
        <f t="shared" si="163"/>
        <v/>
      </c>
      <c r="MF58" s="291" t="str">
        <f t="shared" si="164"/>
        <v/>
      </c>
      <c r="MG58" s="74">
        <f t="shared" si="165"/>
        <v>0</v>
      </c>
      <c r="MH58" s="70"/>
      <c r="MI58" s="70"/>
      <c r="MJ58" s="70"/>
      <c r="MK58" s="70"/>
      <c r="ML58" s="70"/>
      <c r="MM58" s="70"/>
      <c r="MN58" s="70"/>
      <c r="MO58" s="70"/>
      <c r="MP58" s="70"/>
      <c r="MQ58" s="70"/>
      <c r="MR58" s="70"/>
      <c r="MS58" s="70"/>
      <c r="MT58" s="70"/>
      <c r="MU58" s="70"/>
    </row>
    <row r="59" spans="1:359" ht="6" customHeight="1" x14ac:dyDescent="0.25">
      <c r="A59" s="79"/>
      <c r="B59" s="303">
        <f t="shared" si="192"/>
        <v>45</v>
      </c>
      <c r="C59" s="84" t="s">
        <v>10</v>
      </c>
      <c r="D59" s="302" t="s">
        <v>592</v>
      </c>
      <c r="E59" s="70"/>
      <c r="F59" s="258"/>
      <c r="G59" s="259" t="s">
        <v>16</v>
      </c>
      <c r="H59" s="260">
        <v>300</v>
      </c>
      <c r="I59" s="258"/>
      <c r="J59" s="259" t="s">
        <v>76</v>
      </c>
      <c r="K59" s="260">
        <v>1E-8</v>
      </c>
      <c r="L59" s="258"/>
      <c r="M59" s="259" t="s">
        <v>18</v>
      </c>
      <c r="N59" s="260">
        <v>16</v>
      </c>
      <c r="O59" s="258"/>
      <c r="P59" s="259" t="s">
        <v>92</v>
      </c>
      <c r="Q59" s="260">
        <v>0.5</v>
      </c>
      <c r="R59" s="258"/>
      <c r="S59" s="259"/>
      <c r="T59" s="260"/>
      <c r="U59" s="258"/>
      <c r="V59" s="259"/>
      <c r="W59" s="260"/>
      <c r="X59" s="258"/>
      <c r="Y59" s="259"/>
      <c r="Z59" s="260"/>
      <c r="AA59" s="258"/>
      <c r="AB59" s="259" t="s">
        <v>93</v>
      </c>
      <c r="AC59" s="260">
        <v>3</v>
      </c>
      <c r="AD59" s="258"/>
      <c r="AE59" s="259"/>
      <c r="AF59" s="260"/>
      <c r="AG59" s="258"/>
      <c r="AH59" s="259" t="s">
        <v>94</v>
      </c>
      <c r="AI59" s="260">
        <v>0.5</v>
      </c>
      <c r="AJ59" s="258"/>
      <c r="AK59" s="259"/>
      <c r="AL59" s="260"/>
      <c r="AM59" s="258"/>
      <c r="AN59" s="259" t="s">
        <v>69</v>
      </c>
      <c r="AO59" s="260" t="s">
        <v>18</v>
      </c>
      <c r="AP59" s="281"/>
      <c r="AQ59" s="353" t="s">
        <v>724</v>
      </c>
      <c r="AR59" s="348" t="s">
        <v>718</v>
      </c>
      <c r="AS59" s="281"/>
      <c r="AT59" s="353" t="s">
        <v>724</v>
      </c>
      <c r="AU59" s="348" t="s">
        <v>718</v>
      </c>
      <c r="AV59" s="258"/>
      <c r="AW59" s="353" t="s">
        <v>724</v>
      </c>
      <c r="AX59" s="348" t="s">
        <v>718</v>
      </c>
      <c r="AY59" s="258"/>
      <c r="AZ59" s="353" t="s">
        <v>724</v>
      </c>
      <c r="BA59" s="348" t="s">
        <v>718</v>
      </c>
      <c r="BB59" s="258"/>
      <c r="BC59" s="353"/>
      <c r="BD59" s="348"/>
      <c r="BE59" s="258"/>
      <c r="BF59" s="259" t="s">
        <v>828</v>
      </c>
      <c r="BG59" s="260" t="s">
        <v>749</v>
      </c>
      <c r="BH59" s="258"/>
      <c r="BI59" s="259" t="s">
        <v>678</v>
      </c>
      <c r="BJ59" s="259" t="s">
        <v>835</v>
      </c>
      <c r="BK59" s="258"/>
      <c r="BL59" s="259"/>
      <c r="BM59" s="260"/>
      <c r="BN59" s="258"/>
      <c r="BO59" s="259"/>
      <c r="BP59" s="260"/>
      <c r="BQ59" s="258"/>
      <c r="BR59" s="259"/>
      <c r="BS59" s="260"/>
      <c r="BT59" s="258"/>
      <c r="BU59" s="259"/>
      <c r="BV59" s="260"/>
      <c r="BW59" s="258"/>
      <c r="BX59" s="259" t="s">
        <v>717</v>
      </c>
      <c r="BY59" s="260" t="s">
        <v>835</v>
      </c>
      <c r="BZ59" s="258"/>
      <c r="CA59" s="259"/>
      <c r="CB59" s="260"/>
      <c r="CC59" s="258"/>
      <c r="CD59" s="259"/>
      <c r="CE59" s="260"/>
      <c r="CF59" s="410"/>
      <c r="CG59" s="411"/>
      <c r="CH59" s="412"/>
      <c r="CI59" s="410"/>
      <c r="CJ59" s="411" t="s">
        <v>34</v>
      </c>
      <c r="CK59" s="412">
        <v>1</v>
      </c>
      <c r="CL59" s="258"/>
      <c r="CM59" s="259" t="s">
        <v>136</v>
      </c>
      <c r="CN59" s="260" t="s">
        <v>136</v>
      </c>
      <c r="CO59" s="258"/>
      <c r="CP59" s="259" t="s">
        <v>34</v>
      </c>
      <c r="CQ59" s="260">
        <v>1</v>
      </c>
      <c r="CR59" s="373" t="s">
        <v>2</v>
      </c>
      <c r="CS59" s="228"/>
      <c r="CT59" s="229" t="str">
        <f>IF(ISNUMBER(HA59),IF(ISNUMBER(MATCH(HE59,$CS$15:$CS$313,0)),0,MAX(CT$14:CT58)+1),"")</f>
        <v/>
      </c>
      <c r="CU59" s="7">
        <f t="shared" si="36"/>
        <v>68</v>
      </c>
      <c r="CV59" s="7" t="str">
        <f t="shared" si="37"/>
        <v/>
      </c>
      <c r="CW59" s="7">
        <f t="shared" si="38"/>
        <v>17</v>
      </c>
      <c r="CX59" s="7">
        <f t="shared" si="39"/>
        <v>17</v>
      </c>
      <c r="CY59" s="7">
        <f t="shared" si="40"/>
        <v>9</v>
      </c>
      <c r="CZ59" s="7" t="str">
        <f t="shared" si="41"/>
        <v/>
      </c>
      <c r="DA59" s="7">
        <f t="shared" si="42"/>
        <v>24</v>
      </c>
      <c r="DB59" s="7">
        <f t="shared" si="43"/>
        <v>15</v>
      </c>
      <c r="DC59" s="7">
        <f t="shared" si="44"/>
        <v>12</v>
      </c>
      <c r="DD59" s="7">
        <f t="shared" si="45"/>
        <v>21</v>
      </c>
      <c r="DE59" s="7">
        <f t="shared" si="46"/>
        <v>9</v>
      </c>
      <c r="DF59" s="7">
        <f t="shared" si="47"/>
        <v>18</v>
      </c>
      <c r="DG59" s="7" t="str">
        <f t="shared" si="48"/>
        <v/>
      </c>
      <c r="DH59" s="7" t="str">
        <f t="shared" si="49"/>
        <v/>
      </c>
      <c r="DI59" s="7" t="str">
        <f t="shared" si="50"/>
        <v/>
      </c>
      <c r="DJ59" s="7" t="str">
        <f t="shared" si="51"/>
        <v/>
      </c>
      <c r="DK59" s="7" t="str">
        <f t="shared" si="52"/>
        <v/>
      </c>
      <c r="DL59" s="7" t="str">
        <f t="shared" si="53"/>
        <v/>
      </c>
      <c r="DM59" s="7" t="str">
        <f t="shared" si="54"/>
        <v/>
      </c>
      <c r="DN59" s="7" t="str">
        <f t="shared" si="55"/>
        <v/>
      </c>
      <c r="DO59" s="7" t="str">
        <f t="shared" si="56"/>
        <v/>
      </c>
      <c r="DP59" s="7" t="str">
        <f t="shared" si="57"/>
        <v/>
      </c>
      <c r="DQ59" s="7" t="str">
        <f t="shared" si="58"/>
        <v/>
      </c>
      <c r="DR59" s="7" t="str">
        <f t="shared" si="59"/>
        <v/>
      </c>
      <c r="DS59" s="7" t="str">
        <f t="shared" si="60"/>
        <v/>
      </c>
      <c r="DT59" s="7" t="str">
        <f t="shared" si="61"/>
        <v/>
      </c>
      <c r="DU59" s="7" t="str">
        <f t="shared" si="166"/>
        <v/>
      </c>
      <c r="DV59" s="7" t="str">
        <f t="shared" si="167"/>
        <v/>
      </c>
      <c r="DW59" s="7">
        <f t="shared" si="168"/>
        <v>85</v>
      </c>
      <c r="DX59" s="7" t="str">
        <f t="shared" si="169"/>
        <v/>
      </c>
      <c r="DY59" s="7"/>
      <c r="DZ59" s="7"/>
      <c r="EA59" s="7"/>
      <c r="EB59" s="7"/>
      <c r="EC59" s="64" t="s">
        <v>2</v>
      </c>
      <c r="ED59" s="306" t="str">
        <f t="shared" si="62"/>
        <v>trpt</v>
      </c>
      <c r="EE59" s="306" t="str">
        <f t="shared" si="63"/>
        <v>-</v>
      </c>
      <c r="EF59" s="306" t="str">
        <f t="shared" si="64"/>
        <v>trpt</v>
      </c>
      <c r="EG59" s="306" t="str">
        <f t="shared" si="65"/>
        <v>trpt</v>
      </c>
      <c r="EH59" s="306" t="str">
        <f t="shared" si="66"/>
        <v>trpt</v>
      </c>
      <c r="EI59" s="306" t="str">
        <f t="shared" si="67"/>
        <v>-</v>
      </c>
      <c r="EJ59" s="306" t="str">
        <f t="shared" si="68"/>
        <v>trpt</v>
      </c>
      <c r="EK59" s="306" t="str">
        <f t="shared" si="69"/>
        <v>trpt</v>
      </c>
      <c r="EL59" s="306" t="str">
        <f t="shared" si="70"/>
        <v>trpt</v>
      </c>
      <c r="EM59" s="306" t="str">
        <f t="shared" si="71"/>
        <v>trpt</v>
      </c>
      <c r="EN59" s="306" t="str">
        <f t="shared" si="72"/>
        <v>trpt</v>
      </c>
      <c r="EO59" s="306" t="str">
        <f t="shared" si="73"/>
        <v>trpt</v>
      </c>
      <c r="EP59" s="306" t="str">
        <f t="shared" si="74"/>
        <v>-</v>
      </c>
      <c r="EQ59" s="306" t="str">
        <f t="shared" si="75"/>
        <v>-</v>
      </c>
      <c r="ER59" s="306" t="str">
        <f t="shared" si="76"/>
        <v>-</v>
      </c>
      <c r="ES59" s="306" t="str">
        <f t="shared" si="77"/>
        <v>-</v>
      </c>
      <c r="ET59" s="306" t="str">
        <f t="shared" si="78"/>
        <v>-</v>
      </c>
      <c r="EU59" s="306" t="str">
        <f t="shared" si="79"/>
        <v>-</v>
      </c>
      <c r="EV59" s="306" t="str">
        <f t="shared" si="80"/>
        <v>-</v>
      </c>
      <c r="EW59" s="306" t="str">
        <f t="shared" si="81"/>
        <v>-</v>
      </c>
      <c r="EX59" s="306" t="str">
        <f t="shared" si="82"/>
        <v>-</v>
      </c>
      <c r="EY59" s="306" t="str">
        <f t="shared" si="83"/>
        <v>-</v>
      </c>
      <c r="EZ59" s="306" t="str">
        <f t="shared" si="84"/>
        <v>-</v>
      </c>
      <c r="FA59" s="306" t="str">
        <f t="shared" si="85"/>
        <v>-</v>
      </c>
      <c r="FB59" s="306" t="str">
        <f t="shared" si="86"/>
        <v>-</v>
      </c>
      <c r="FC59" s="306" t="str">
        <f t="shared" si="87"/>
        <v>-</v>
      </c>
      <c r="FD59" s="306" t="str">
        <f t="shared" si="170"/>
        <v>-</v>
      </c>
      <c r="FE59" s="306" t="str">
        <f t="shared" si="171"/>
        <v>-</v>
      </c>
      <c r="FF59" s="306" t="str">
        <f t="shared" si="172"/>
        <v>trpt</v>
      </c>
      <c r="FG59" s="306" t="str">
        <f t="shared" si="173"/>
        <v>-</v>
      </c>
      <c r="FH59" s="306"/>
      <c r="FI59" s="306"/>
      <c r="FJ59" s="306"/>
      <c r="FK59" s="306"/>
      <c r="FL59" s="306"/>
      <c r="FM59" s="422" t="s">
        <v>2</v>
      </c>
      <c r="FN59" s="65" t="str">
        <f t="shared" si="88"/>
        <v>-</v>
      </c>
      <c r="FO59" s="65" t="str">
        <f t="shared" si="89"/>
        <v>-</v>
      </c>
      <c r="FP59" s="65">
        <f t="shared" si="90"/>
        <v>0.3</v>
      </c>
      <c r="FQ59" s="65">
        <f t="shared" si="91"/>
        <v>0.1</v>
      </c>
      <c r="FR59" s="65">
        <f t="shared" si="92"/>
        <v>1</v>
      </c>
      <c r="FS59" s="65" t="str">
        <f t="shared" si="93"/>
        <v>-</v>
      </c>
      <c r="FT59" s="65">
        <f t="shared" si="94"/>
        <v>0.1</v>
      </c>
      <c r="FU59" s="65">
        <f t="shared" si="95"/>
        <v>1</v>
      </c>
      <c r="FV59" s="65">
        <f t="shared" si="96"/>
        <v>0.3</v>
      </c>
      <c r="FW59" s="65">
        <f t="shared" si="97"/>
        <v>0.01</v>
      </c>
      <c r="FX59" s="65">
        <f t="shared" si="98"/>
        <v>0.2</v>
      </c>
      <c r="FY59" s="65">
        <f t="shared" si="99"/>
        <v>0.2</v>
      </c>
      <c r="FZ59" s="65" t="str">
        <f t="shared" si="100"/>
        <v>-</v>
      </c>
      <c r="GA59" s="65" t="str">
        <f t="shared" si="101"/>
        <v>-</v>
      </c>
      <c r="GB59" s="65" t="str">
        <f t="shared" si="102"/>
        <v>-</v>
      </c>
      <c r="GC59" s="65" t="str">
        <f t="shared" si="103"/>
        <v>-</v>
      </c>
      <c r="GD59" s="65" t="str">
        <f t="shared" si="104"/>
        <v>-</v>
      </c>
      <c r="GE59" s="65" t="str">
        <f t="shared" si="105"/>
        <v>-</v>
      </c>
      <c r="GF59" s="65" t="str">
        <f t="shared" si="106"/>
        <v>-</v>
      </c>
      <c r="GG59" s="65" t="str">
        <f t="shared" si="107"/>
        <v>-</v>
      </c>
      <c r="GH59" s="65" t="str">
        <f t="shared" si="108"/>
        <v>-</v>
      </c>
      <c r="GI59" s="65" t="str">
        <f t="shared" si="109"/>
        <v>-</v>
      </c>
      <c r="GJ59" s="65" t="str">
        <f t="shared" si="110"/>
        <v>-</v>
      </c>
      <c r="GK59" s="65" t="str">
        <f t="shared" si="111"/>
        <v>-</v>
      </c>
      <c r="GL59" s="65" t="str">
        <f t="shared" si="112"/>
        <v>-</v>
      </c>
      <c r="GM59" s="65" t="str">
        <f t="shared" si="113"/>
        <v>-</v>
      </c>
      <c r="GN59" s="65" t="str">
        <f t="shared" si="174"/>
        <v>-</v>
      </c>
      <c r="GO59" s="65" t="str">
        <f t="shared" si="175"/>
        <v>-</v>
      </c>
      <c r="GP59" s="65">
        <f t="shared" si="176"/>
        <v>0.1</v>
      </c>
      <c r="GQ59" s="65" t="str">
        <f t="shared" si="177"/>
        <v>-</v>
      </c>
      <c r="GR59" s="65"/>
      <c r="GS59" s="65"/>
      <c r="GT59" s="65"/>
      <c r="GU59" s="96" t="s">
        <v>2</v>
      </c>
      <c r="GV59" s="70"/>
      <c r="GW59" s="7">
        <f>IF(ISNUMBER(INDEX($CU$15:$EC$314,$B59,HG$5)),MAX(GW$14:GW58)+1,0)</f>
        <v>0</v>
      </c>
      <c r="GX59" s="7" t="str">
        <f t="shared" si="114"/>
        <v/>
      </c>
      <c r="GY59" s="7" t="str">
        <f t="shared" si="115"/>
        <v/>
      </c>
      <c r="GZ59" s="289">
        <f t="shared" si="116"/>
        <v>45</v>
      </c>
      <c r="HA59" s="289" t="str">
        <f t="shared" si="117"/>
        <v/>
      </c>
      <c r="HB59" s="289" t="str">
        <f t="shared" si="204"/>
        <v/>
      </c>
      <c r="HC59" s="84" t="str">
        <f t="shared" si="119"/>
        <v/>
      </c>
      <c r="HD59" s="335" t="str">
        <f t="shared" si="120"/>
        <v/>
      </c>
      <c r="HE59" s="313" t="str">
        <f t="shared" si="121"/>
        <v/>
      </c>
      <c r="HF59" s="28" t="str">
        <f t="shared" si="122"/>
        <v/>
      </c>
      <c r="HG59" s="277" t="str">
        <f t="shared" si="178"/>
        <v/>
      </c>
      <c r="HH59" s="363" t="str">
        <f t="shared" si="205"/>
        <v/>
      </c>
      <c r="HI59" s="80"/>
      <c r="HJ59" s="277" t="str">
        <f t="shared" si="179"/>
        <v/>
      </c>
      <c r="HK59" s="363" t="str">
        <f t="shared" si="206"/>
        <v/>
      </c>
      <c r="HL59" s="80"/>
      <c r="HM59" s="277" t="str">
        <f t="shared" si="180"/>
        <v/>
      </c>
      <c r="HN59" s="363" t="str">
        <f t="shared" si="207"/>
        <v/>
      </c>
      <c r="HO59" s="80"/>
      <c r="HP59" s="277" t="str">
        <f t="shared" si="181"/>
        <v/>
      </c>
      <c r="HQ59" s="359" t="str">
        <f t="shared" si="208"/>
        <v/>
      </c>
      <c r="HR59" s="80"/>
      <c r="HS59" s="277" t="str">
        <f t="shared" si="182"/>
        <v/>
      </c>
      <c r="HT59" s="284" t="str">
        <f t="shared" si="127"/>
        <v/>
      </c>
      <c r="HU59" s="277"/>
      <c r="HV59" s="336" t="str">
        <f t="shared" si="128"/>
        <v/>
      </c>
      <c r="HW59" s="338" t="str">
        <f t="shared" si="129"/>
        <v/>
      </c>
      <c r="HX59" s="337" t="str">
        <f t="shared" si="130"/>
        <v/>
      </c>
      <c r="HY59" s="277" t="str">
        <f t="shared" si="209"/>
        <v/>
      </c>
      <c r="HZ59" s="277" t="str">
        <f t="shared" si="195"/>
        <v/>
      </c>
      <c r="IA59" s="277" t="str">
        <f t="shared" si="210"/>
        <v/>
      </c>
      <c r="IB59" s="277" t="str">
        <f t="shared" si="211"/>
        <v/>
      </c>
      <c r="IC59" s="277" t="str">
        <f t="shared" si="212"/>
        <v/>
      </c>
      <c r="ID59" s="70"/>
      <c r="IE59" s="279"/>
      <c r="IF59" s="368"/>
      <c r="IG59" s="368"/>
      <c r="IH59" s="368"/>
      <c r="II59" s="368"/>
      <c r="IJ59" s="368"/>
      <c r="IK59" s="368"/>
      <c r="IL59" s="368"/>
      <c r="IM59" s="368"/>
      <c r="IN59" s="368"/>
      <c r="IO59" s="292"/>
      <c r="IP59" s="292"/>
      <c r="IQ59" s="74"/>
      <c r="IR59" s="291">
        <f>IF(IE59&lt;&gt;"",MAX(IR$14:IR58)+1,0)</f>
        <v>0</v>
      </c>
      <c r="IS59" s="291">
        <f>IF(IF59&lt;&gt;"",MAX(IS$14:IS58)+1,0)</f>
        <v>0</v>
      </c>
      <c r="IT59" s="291">
        <f>IF(IG59&lt;&gt;"",MAX(IT$14:IT58)+1,0)</f>
        <v>0</v>
      </c>
      <c r="IU59" s="291">
        <f>IF(IH59&lt;&gt;"",MAX(IU$14:IU58)+1,0)</f>
        <v>0</v>
      </c>
      <c r="IV59" s="291">
        <f>IF(II59&lt;&gt;"",MAX(IV$14:IV58)+1,0)</f>
        <v>0</v>
      </c>
      <c r="IW59" s="291">
        <f>IF(IJ59&lt;&gt;"",MAX(IW$14:IW58)+1,0)</f>
        <v>0</v>
      </c>
      <c r="IX59" s="291">
        <f>IF(IK59&lt;&gt;"",MAX(IX$14:IX58)+1,0)</f>
        <v>0</v>
      </c>
      <c r="IY59" s="291">
        <f>IF(IL59&lt;&gt;"",MAX(IY$14:IY58)+1,0)</f>
        <v>0</v>
      </c>
      <c r="IZ59" s="291">
        <f>IF(IM59&lt;&gt;"",MAX(IZ$14:IZ58)+1,0)</f>
        <v>0</v>
      </c>
      <c r="JA59" s="291">
        <f>IF(IN59&lt;&gt;"",MAX(JA$14:JA58)+1,0)</f>
        <v>0</v>
      </c>
      <c r="JB59" s="291">
        <f>IF(IO59&lt;&gt;"",MAX(JB$14:JB58)+1,0)</f>
        <v>0</v>
      </c>
      <c r="JC59" s="291">
        <f>IF(IP59&lt;&gt;"",MAX(JC$14:JC58)+1,0)</f>
        <v>0</v>
      </c>
      <c r="JD59" s="74">
        <f t="shared" si="186"/>
        <v>2</v>
      </c>
      <c r="JE59" s="74">
        <f t="shared" si="187"/>
        <v>0</v>
      </c>
      <c r="JF59" s="74">
        <f t="shared" si="188"/>
        <v>13</v>
      </c>
      <c r="JG59" s="74" t="str">
        <f t="shared" si="189"/>
        <v>perched</v>
      </c>
      <c r="JH59" s="390" t="str">
        <f t="shared" si="190"/>
        <v/>
      </c>
      <c r="JI59" s="389">
        <f>IF(ISNUMBER(MATCH(HE59,$JG$15:$JG$313,0)),0,MAX(JI$14:JI58)+1)</f>
        <v>0</v>
      </c>
      <c r="JJ59" s="389" t="str">
        <f t="shared" si="191"/>
        <v/>
      </c>
      <c r="JK59" s="379"/>
      <c r="JL59" s="79"/>
      <c r="JM59" s="19"/>
      <c r="JN59" s="280"/>
      <c r="JO59" s="70"/>
      <c r="JP59" s="228"/>
      <c r="JQ59" s="228"/>
      <c r="JR59" s="228"/>
      <c r="JS59" s="19"/>
      <c r="JT59" s="19"/>
      <c r="JU59" s="19"/>
      <c r="JV59" s="19"/>
      <c r="JW59" s="19"/>
      <c r="JX59" s="19"/>
      <c r="JY59" s="19"/>
      <c r="JZ59" s="19"/>
      <c r="KA59" s="19"/>
      <c r="KB59" s="19"/>
      <c r="KC59" s="19"/>
      <c r="KD59" s="19"/>
      <c r="KE59" s="97"/>
      <c r="KF59" s="179"/>
      <c r="KG59" s="106"/>
      <c r="KH59" s="106"/>
      <c r="KI59" s="106"/>
      <c r="KJ59" s="106"/>
      <c r="KK59" s="187"/>
      <c r="KL59" s="179"/>
      <c r="KM59" s="133"/>
      <c r="KN59" s="179"/>
      <c r="KO59" s="133"/>
      <c r="KP59" s="106"/>
      <c r="KQ59" s="106"/>
      <c r="KR59" s="133"/>
      <c r="KS59" s="106"/>
      <c r="KT59" s="106"/>
      <c r="KU59" s="106"/>
      <c r="KV59" s="159" t="str">
        <f t="shared" si="197"/>
        <v/>
      </c>
      <c r="KW59" s="159" t="str">
        <f t="shared" si="198"/>
        <v/>
      </c>
      <c r="KX59" s="159" t="str">
        <f t="shared" si="199"/>
        <v/>
      </c>
      <c r="KY59" s="159" t="str">
        <f t="shared" si="203"/>
        <v/>
      </c>
      <c r="KZ59" s="97"/>
      <c r="LA59" s="70"/>
      <c r="LB59" s="291" t="str">
        <f t="shared" si="134"/>
        <v/>
      </c>
      <c r="LC59" s="291" t="str">
        <f t="shared" si="135"/>
        <v/>
      </c>
      <c r="LD59" s="291" t="str">
        <f t="shared" si="136"/>
        <v/>
      </c>
      <c r="LE59" s="291" t="str">
        <f t="shared" si="137"/>
        <v/>
      </c>
      <c r="LF59" s="291" t="str">
        <f t="shared" si="138"/>
        <v/>
      </c>
      <c r="LG59" s="291" t="str">
        <f t="shared" si="139"/>
        <v/>
      </c>
      <c r="LH59" s="291" t="str">
        <f t="shared" si="140"/>
        <v/>
      </c>
      <c r="LI59" s="291" t="str">
        <f t="shared" si="141"/>
        <v/>
      </c>
      <c r="LJ59" s="291" t="str">
        <f t="shared" si="142"/>
        <v/>
      </c>
      <c r="LK59" s="291" t="str">
        <f t="shared" si="143"/>
        <v/>
      </c>
      <c r="LL59" s="291" t="str">
        <f t="shared" si="144"/>
        <v/>
      </c>
      <c r="LM59" s="291" t="str">
        <f t="shared" si="145"/>
        <v/>
      </c>
      <c r="LN59" s="291" t="str">
        <f t="shared" si="146"/>
        <v>perched</v>
      </c>
      <c r="LO59" s="291" t="str">
        <f t="shared" si="147"/>
        <v>perched</v>
      </c>
      <c r="LP59" s="291" t="str">
        <f t="shared" si="148"/>
        <v/>
      </c>
      <c r="LQ59" s="291" t="str">
        <f t="shared" si="149"/>
        <v>perched</v>
      </c>
      <c r="LR59" s="291" t="str">
        <f t="shared" si="150"/>
        <v/>
      </c>
      <c r="LS59" s="291" t="str">
        <f t="shared" si="151"/>
        <v/>
      </c>
      <c r="LT59" s="291" t="str">
        <f t="shared" si="152"/>
        <v/>
      </c>
      <c r="LU59" s="291" t="str">
        <f t="shared" si="153"/>
        <v/>
      </c>
      <c r="LV59" s="291" t="str">
        <f t="shared" si="154"/>
        <v/>
      </c>
      <c r="LW59" s="291" t="str">
        <f t="shared" si="155"/>
        <v/>
      </c>
      <c r="LX59" s="291" t="str">
        <f t="shared" si="156"/>
        <v/>
      </c>
      <c r="LY59" s="291" t="str">
        <f t="shared" si="157"/>
        <v/>
      </c>
      <c r="LZ59" s="291" t="str">
        <f t="shared" si="158"/>
        <v/>
      </c>
      <c r="MA59" s="291" t="str">
        <f t="shared" si="159"/>
        <v/>
      </c>
      <c r="MB59" s="291" t="str">
        <f t="shared" si="160"/>
        <v/>
      </c>
      <c r="MC59" s="291" t="str">
        <f t="shared" si="161"/>
        <v/>
      </c>
      <c r="MD59" s="291" t="str">
        <f t="shared" si="162"/>
        <v/>
      </c>
      <c r="ME59" s="291" t="str">
        <f t="shared" si="163"/>
        <v/>
      </c>
      <c r="MF59" s="291" t="str">
        <f t="shared" si="164"/>
        <v/>
      </c>
      <c r="MG59" s="74">
        <f t="shared" si="165"/>
        <v>3</v>
      </c>
      <c r="MH59" s="70"/>
      <c r="MI59" s="70"/>
      <c r="MJ59" s="70"/>
      <c r="MK59" s="70"/>
      <c r="ML59" s="70"/>
      <c r="MM59" s="70"/>
      <c r="MN59" s="70"/>
      <c r="MO59" s="70"/>
      <c r="MP59" s="70"/>
      <c r="MQ59" s="70"/>
      <c r="MR59" s="70"/>
      <c r="MS59" s="70"/>
      <c r="MT59" s="70"/>
      <c r="MU59" s="70"/>
    </row>
    <row r="60" spans="1:359" ht="6" customHeight="1" x14ac:dyDescent="0.25">
      <c r="A60" s="79"/>
      <c r="B60" s="303">
        <f t="shared" si="192"/>
        <v>46</v>
      </c>
      <c r="C60" s="84" t="s">
        <v>37</v>
      </c>
      <c r="D60" s="302" t="s">
        <v>469</v>
      </c>
      <c r="E60" s="70"/>
      <c r="F60" s="258"/>
      <c r="G60" s="259" t="s">
        <v>12</v>
      </c>
      <c r="H60" s="260">
        <v>9.9999999999999995E-7</v>
      </c>
      <c r="I60" s="258"/>
      <c r="J60" s="259" t="s">
        <v>77</v>
      </c>
      <c r="K60" s="260">
        <v>2</v>
      </c>
      <c r="L60" s="258"/>
      <c r="M60" s="259" t="s">
        <v>21</v>
      </c>
      <c r="N60" s="260">
        <v>4</v>
      </c>
      <c r="O60" s="258"/>
      <c r="P60" s="259" t="s">
        <v>93</v>
      </c>
      <c r="Q60" s="260">
        <v>3</v>
      </c>
      <c r="R60" s="258"/>
      <c r="S60" s="259"/>
      <c r="T60" s="260"/>
      <c r="U60" s="258"/>
      <c r="V60" s="259"/>
      <c r="W60" s="260"/>
      <c r="X60" s="258"/>
      <c r="Y60" s="259"/>
      <c r="Z60" s="260"/>
      <c r="AA60" s="258"/>
      <c r="AB60" s="259" t="s">
        <v>94</v>
      </c>
      <c r="AC60" s="260">
        <v>0.5</v>
      </c>
      <c r="AD60" s="258"/>
      <c r="AE60" s="259"/>
      <c r="AF60" s="260"/>
      <c r="AG60" s="258"/>
      <c r="AH60" s="259" t="s">
        <v>19</v>
      </c>
      <c r="AI60" s="260">
        <v>1.0000000000000001E-5</v>
      </c>
      <c r="AJ60" s="258"/>
      <c r="AK60" s="259"/>
      <c r="AL60" s="260"/>
      <c r="AM60" s="258"/>
      <c r="AN60" s="259" t="s">
        <v>193</v>
      </c>
      <c r="AO60" s="260">
        <v>1</v>
      </c>
      <c r="AP60" s="281"/>
      <c r="AQ60" s="353"/>
      <c r="AR60" s="348"/>
      <c r="AS60" s="281"/>
      <c r="AT60" s="353"/>
      <c r="AU60" s="348"/>
      <c r="AV60" s="258"/>
      <c r="AW60" s="259"/>
      <c r="AX60" s="260"/>
      <c r="AY60" s="258"/>
      <c r="AZ60" s="259" t="s">
        <v>770</v>
      </c>
      <c r="BA60" s="348" t="s">
        <v>718</v>
      </c>
      <c r="BB60" s="258"/>
      <c r="BC60" s="259" t="s">
        <v>770</v>
      </c>
      <c r="BD60" s="348" t="s">
        <v>835</v>
      </c>
      <c r="BE60" s="258"/>
      <c r="BF60" s="259"/>
      <c r="BG60" s="260"/>
      <c r="BH60" s="258"/>
      <c r="BI60" s="259" t="s">
        <v>712</v>
      </c>
      <c r="BJ60" s="259" t="s">
        <v>835</v>
      </c>
      <c r="BK60" s="258"/>
      <c r="BL60" s="259"/>
      <c r="BM60" s="260"/>
      <c r="BN60" s="258"/>
      <c r="BO60" s="259"/>
      <c r="BP60" s="260"/>
      <c r="BQ60" s="258"/>
      <c r="BR60" s="259"/>
      <c r="BS60" s="260"/>
      <c r="BT60" s="258"/>
      <c r="BU60" s="259"/>
      <c r="BV60" s="260"/>
      <c r="BW60" s="258"/>
      <c r="BX60" s="259" t="s">
        <v>679</v>
      </c>
      <c r="BY60" s="260" t="s">
        <v>835</v>
      </c>
      <c r="BZ60" s="258"/>
      <c r="CA60" s="259"/>
      <c r="CB60" s="260"/>
      <c r="CC60" s="258"/>
      <c r="CD60" s="259"/>
      <c r="CE60" s="260"/>
      <c r="CF60" s="410"/>
      <c r="CG60" s="411"/>
      <c r="CH60" s="412"/>
      <c r="CI60" s="410"/>
      <c r="CJ60" s="411" t="s">
        <v>33</v>
      </c>
      <c r="CK60" s="412">
        <v>1</v>
      </c>
      <c r="CL60" s="258"/>
      <c r="CM60" s="259" t="s">
        <v>34</v>
      </c>
      <c r="CN60" s="260">
        <v>0</v>
      </c>
      <c r="CO60" s="258"/>
      <c r="CP60" s="259" t="s">
        <v>33</v>
      </c>
      <c r="CQ60" s="260">
        <v>1</v>
      </c>
      <c r="CR60" s="373" t="s">
        <v>2</v>
      </c>
      <c r="CS60" s="228"/>
      <c r="CT60" s="229" t="str">
        <f>IF(ISNUMBER(HA60),IF(ISNUMBER(MATCH(HE60,$CS$15:$CS$313,0)),0,MAX(CT$14:CT59)+1),"")</f>
        <v/>
      </c>
      <c r="CU60" s="7">
        <f t="shared" si="36"/>
        <v>36</v>
      </c>
      <c r="CV60" s="7" t="str">
        <f t="shared" si="37"/>
        <v/>
      </c>
      <c r="CW60" s="7">
        <f t="shared" si="38"/>
        <v>31</v>
      </c>
      <c r="CX60" s="7">
        <f t="shared" si="39"/>
        <v>34</v>
      </c>
      <c r="CY60" s="7" t="str">
        <f t="shared" si="40"/>
        <v/>
      </c>
      <c r="CZ60" s="7" t="str">
        <f t="shared" si="41"/>
        <v/>
      </c>
      <c r="DA60" s="7" t="str">
        <f t="shared" si="42"/>
        <v/>
      </c>
      <c r="DB60" s="7" t="str">
        <f t="shared" si="43"/>
        <v/>
      </c>
      <c r="DC60" s="7" t="str">
        <f t="shared" si="44"/>
        <v/>
      </c>
      <c r="DD60" s="7" t="str">
        <f t="shared" si="45"/>
        <v/>
      </c>
      <c r="DE60" s="7" t="str">
        <f t="shared" si="46"/>
        <v/>
      </c>
      <c r="DF60" s="7">
        <f t="shared" si="47"/>
        <v>50</v>
      </c>
      <c r="DG60" s="7" t="str">
        <f t="shared" si="48"/>
        <v/>
      </c>
      <c r="DH60" s="7" t="str">
        <f t="shared" si="49"/>
        <v/>
      </c>
      <c r="DI60" s="7" t="str">
        <f t="shared" si="50"/>
        <v/>
      </c>
      <c r="DJ60" s="7" t="str">
        <f t="shared" si="51"/>
        <v/>
      </c>
      <c r="DK60" s="7" t="str">
        <f t="shared" si="52"/>
        <v/>
      </c>
      <c r="DL60" s="7" t="str">
        <f t="shared" si="53"/>
        <v/>
      </c>
      <c r="DM60" s="7" t="str">
        <f t="shared" si="54"/>
        <v/>
      </c>
      <c r="DN60" s="7">
        <f t="shared" si="55"/>
        <v>19</v>
      </c>
      <c r="DO60" s="7">
        <f t="shared" si="56"/>
        <v>9</v>
      </c>
      <c r="DP60" s="7" t="str">
        <f t="shared" si="57"/>
        <v/>
      </c>
      <c r="DQ60" s="7" t="str">
        <f t="shared" si="58"/>
        <v/>
      </c>
      <c r="DR60" s="7" t="str">
        <f t="shared" si="59"/>
        <v/>
      </c>
      <c r="DS60" s="7" t="str">
        <f t="shared" si="60"/>
        <v/>
      </c>
      <c r="DT60" s="7" t="str">
        <f t="shared" si="61"/>
        <v/>
      </c>
      <c r="DU60" s="7" t="str">
        <f t="shared" si="166"/>
        <v/>
      </c>
      <c r="DV60" s="7" t="str">
        <f t="shared" si="167"/>
        <v/>
      </c>
      <c r="DW60" s="7" t="str">
        <f t="shared" si="168"/>
        <v/>
      </c>
      <c r="DX60" s="7" t="str">
        <f t="shared" si="169"/>
        <v/>
      </c>
      <c r="DY60" s="7"/>
      <c r="DZ60" s="7"/>
      <c r="EA60" s="7"/>
      <c r="EB60" s="7"/>
      <c r="EC60" s="64" t="s">
        <v>2</v>
      </c>
      <c r="ED60" s="306" t="str">
        <f t="shared" si="62"/>
        <v>h1</v>
      </c>
      <c r="EE60" s="306" t="str">
        <f t="shared" si="63"/>
        <v>-</v>
      </c>
      <c r="EF60" s="306" t="str">
        <f t="shared" si="64"/>
        <v>h1</v>
      </c>
      <c r="EG60" s="306" t="str">
        <f t="shared" si="65"/>
        <v>h1</v>
      </c>
      <c r="EH60" s="306" t="str">
        <f t="shared" si="66"/>
        <v>-</v>
      </c>
      <c r="EI60" s="306" t="str">
        <f t="shared" si="67"/>
        <v>-</v>
      </c>
      <c r="EJ60" s="306" t="str">
        <f t="shared" si="68"/>
        <v>-</v>
      </c>
      <c r="EK60" s="306" t="str">
        <f t="shared" si="69"/>
        <v>-</v>
      </c>
      <c r="EL60" s="306" t="str">
        <f t="shared" si="70"/>
        <v>-</v>
      </c>
      <c r="EM60" s="306" t="str">
        <f t="shared" si="71"/>
        <v>-</v>
      </c>
      <c r="EN60" s="306" t="str">
        <f t="shared" si="72"/>
        <v>-</v>
      </c>
      <c r="EO60" s="306" t="str">
        <f t="shared" si="73"/>
        <v>h1</v>
      </c>
      <c r="EP60" s="306" t="str">
        <f t="shared" si="74"/>
        <v>-</v>
      </c>
      <c r="EQ60" s="306" t="str">
        <f t="shared" si="75"/>
        <v>-</v>
      </c>
      <c r="ER60" s="306" t="str">
        <f t="shared" si="76"/>
        <v>-</v>
      </c>
      <c r="ES60" s="306" t="str">
        <f t="shared" si="77"/>
        <v>-</v>
      </c>
      <c r="ET60" s="306" t="str">
        <f t="shared" si="78"/>
        <v>-</v>
      </c>
      <c r="EU60" s="306" t="str">
        <f t="shared" si="79"/>
        <v>-</v>
      </c>
      <c r="EV60" s="306" t="str">
        <f t="shared" si="80"/>
        <v>-</v>
      </c>
      <c r="EW60" s="306" t="str">
        <f t="shared" si="81"/>
        <v>H1</v>
      </c>
      <c r="EX60" s="306" t="str">
        <f t="shared" si="82"/>
        <v>H1</v>
      </c>
      <c r="EY60" s="306" t="str">
        <f t="shared" si="83"/>
        <v>-</v>
      </c>
      <c r="EZ60" s="306" t="str">
        <f t="shared" si="84"/>
        <v>-</v>
      </c>
      <c r="FA60" s="306" t="str">
        <f t="shared" si="85"/>
        <v>-</v>
      </c>
      <c r="FB60" s="306" t="str">
        <f t="shared" si="86"/>
        <v>-</v>
      </c>
      <c r="FC60" s="306" t="str">
        <f t="shared" si="87"/>
        <v>-</v>
      </c>
      <c r="FD60" s="306" t="str">
        <f t="shared" si="170"/>
        <v>-</v>
      </c>
      <c r="FE60" s="306" t="str">
        <f t="shared" si="171"/>
        <v>-</v>
      </c>
      <c r="FF60" s="306" t="str">
        <f t="shared" si="172"/>
        <v>-</v>
      </c>
      <c r="FG60" s="306" t="str">
        <f t="shared" si="173"/>
        <v>-</v>
      </c>
      <c r="FH60" s="306"/>
      <c r="FI60" s="306"/>
      <c r="FJ60" s="306"/>
      <c r="FK60" s="306"/>
      <c r="FL60" s="306"/>
      <c r="FM60" s="422" t="s">
        <v>2</v>
      </c>
      <c r="FN60" s="65" t="str">
        <f t="shared" si="88"/>
        <v>q*Lx</v>
      </c>
      <c r="FO60" s="65" t="str">
        <f t="shared" si="89"/>
        <v>-</v>
      </c>
      <c r="FP60" s="65" t="str">
        <f t="shared" si="90"/>
        <v>q*Lx</v>
      </c>
      <c r="FQ60" s="65" t="str">
        <f t="shared" si="91"/>
        <v>h1</v>
      </c>
      <c r="FR60" s="65" t="str">
        <f t="shared" si="92"/>
        <v>-</v>
      </c>
      <c r="FS60" s="65" t="str">
        <f t="shared" si="93"/>
        <v>-</v>
      </c>
      <c r="FT60" s="65" t="str">
        <f t="shared" si="94"/>
        <v>-</v>
      </c>
      <c r="FU60" s="65" t="str">
        <f t="shared" si="95"/>
        <v>-</v>
      </c>
      <c r="FV60" s="65" t="str">
        <f t="shared" si="96"/>
        <v>-</v>
      </c>
      <c r="FW60" s="65" t="str">
        <f t="shared" si="97"/>
        <v>-</v>
      </c>
      <c r="FX60" s="65" t="str">
        <f t="shared" si="98"/>
        <v>-</v>
      </c>
      <c r="FY60" s="65">
        <f t="shared" si="99"/>
        <v>2.9</v>
      </c>
      <c r="FZ60" s="65" t="str">
        <f t="shared" si="100"/>
        <v>-</v>
      </c>
      <c r="GA60" s="65" t="str">
        <f t="shared" si="101"/>
        <v>-</v>
      </c>
      <c r="GB60" s="65" t="str">
        <f t="shared" si="102"/>
        <v>-</v>
      </c>
      <c r="GC60" s="65" t="str">
        <f t="shared" si="103"/>
        <v>-</v>
      </c>
      <c r="GD60" s="65" t="str">
        <f t="shared" si="104"/>
        <v>-</v>
      </c>
      <c r="GE60" s="65" t="str">
        <f t="shared" si="105"/>
        <v>-</v>
      </c>
      <c r="GF60" s="65" t="str">
        <f t="shared" si="106"/>
        <v>-</v>
      </c>
      <c r="GG60" s="65">
        <f t="shared" si="107"/>
        <v>25</v>
      </c>
      <c r="GH60" s="65">
        <f t="shared" si="108"/>
        <v>24</v>
      </c>
      <c r="GI60" s="65" t="str">
        <f t="shared" si="109"/>
        <v>-</v>
      </c>
      <c r="GJ60" s="65" t="str">
        <f t="shared" si="110"/>
        <v>-</v>
      </c>
      <c r="GK60" s="65" t="str">
        <f t="shared" si="111"/>
        <v>-</v>
      </c>
      <c r="GL60" s="65" t="str">
        <f t="shared" si="112"/>
        <v>-</v>
      </c>
      <c r="GM60" s="65" t="str">
        <f t="shared" si="113"/>
        <v>-</v>
      </c>
      <c r="GN60" s="65" t="str">
        <f t="shared" si="174"/>
        <v>-</v>
      </c>
      <c r="GO60" s="65" t="str">
        <f t="shared" si="175"/>
        <v>-</v>
      </c>
      <c r="GP60" s="65" t="str">
        <f t="shared" si="176"/>
        <v>-</v>
      </c>
      <c r="GQ60" s="65" t="str">
        <f t="shared" si="177"/>
        <v>-</v>
      </c>
      <c r="GR60" s="65"/>
      <c r="GS60" s="65"/>
      <c r="GT60" s="65"/>
      <c r="GU60" s="96" t="s">
        <v>2</v>
      </c>
      <c r="GV60" s="70"/>
      <c r="GW60" s="7">
        <f>IF(ISNUMBER(INDEX($CU$15:$EC$314,$B60,HG$5)),MAX(GW$14:GW59)+1,0)</f>
        <v>0</v>
      </c>
      <c r="GX60" s="7" t="str">
        <f t="shared" si="114"/>
        <v/>
      </c>
      <c r="GY60" s="7" t="str">
        <f t="shared" si="115"/>
        <v/>
      </c>
      <c r="GZ60" s="289">
        <f t="shared" si="116"/>
        <v>46</v>
      </c>
      <c r="HA60" s="289" t="str">
        <f t="shared" si="117"/>
        <v/>
      </c>
      <c r="HB60" s="289" t="str">
        <f t="shared" si="204"/>
        <v/>
      </c>
      <c r="HC60" s="84" t="str">
        <f t="shared" si="119"/>
        <v/>
      </c>
      <c r="HD60" s="335" t="str">
        <f t="shared" si="120"/>
        <v/>
      </c>
      <c r="HE60" s="313" t="str">
        <f t="shared" si="121"/>
        <v/>
      </c>
      <c r="HF60" s="28" t="str">
        <f t="shared" si="122"/>
        <v/>
      </c>
      <c r="HG60" s="277" t="str">
        <f t="shared" si="178"/>
        <v/>
      </c>
      <c r="HH60" s="363" t="str">
        <f t="shared" si="205"/>
        <v/>
      </c>
      <c r="HI60" s="80"/>
      <c r="HJ60" s="277" t="str">
        <f t="shared" si="179"/>
        <v/>
      </c>
      <c r="HK60" s="363" t="str">
        <f t="shared" si="206"/>
        <v/>
      </c>
      <c r="HL60" s="80"/>
      <c r="HM60" s="277" t="str">
        <f t="shared" si="180"/>
        <v/>
      </c>
      <c r="HN60" s="363" t="str">
        <f t="shared" si="207"/>
        <v/>
      </c>
      <c r="HO60" s="80"/>
      <c r="HP60" s="277" t="str">
        <f t="shared" si="181"/>
        <v/>
      </c>
      <c r="HQ60" s="359" t="str">
        <f t="shared" si="208"/>
        <v/>
      </c>
      <c r="HR60" s="80"/>
      <c r="HS60" s="277" t="str">
        <f t="shared" si="182"/>
        <v/>
      </c>
      <c r="HT60" s="284" t="str">
        <f t="shared" si="127"/>
        <v/>
      </c>
      <c r="HU60" s="277"/>
      <c r="HV60" s="336" t="str">
        <f t="shared" si="128"/>
        <v/>
      </c>
      <c r="HW60" s="338" t="str">
        <f t="shared" si="129"/>
        <v/>
      </c>
      <c r="HX60" s="337" t="str">
        <f t="shared" si="130"/>
        <v/>
      </c>
      <c r="HY60" s="277" t="str">
        <f t="shared" si="209"/>
        <v/>
      </c>
      <c r="HZ60" s="277" t="str">
        <f t="shared" si="195"/>
        <v/>
      </c>
      <c r="IA60" s="277" t="str">
        <f t="shared" si="210"/>
        <v/>
      </c>
      <c r="IB60" s="277" t="str">
        <f t="shared" si="211"/>
        <v/>
      </c>
      <c r="IC60" s="277" t="str">
        <f t="shared" si="212"/>
        <v/>
      </c>
      <c r="ID60" s="70"/>
      <c r="IE60" s="279"/>
      <c r="IF60" s="368"/>
      <c r="IG60" s="368"/>
      <c r="IH60" s="368"/>
      <c r="II60" s="368"/>
      <c r="IJ60" s="368"/>
      <c r="IK60" s="368"/>
      <c r="IL60" s="368"/>
      <c r="IM60" s="368"/>
      <c r="IN60" s="368"/>
      <c r="IO60" s="292"/>
      <c r="IP60" s="292"/>
      <c r="IQ60" s="74"/>
      <c r="IR60" s="291">
        <f>IF(IE60&lt;&gt;"",MAX(IR$14:IR59)+1,0)</f>
        <v>0</v>
      </c>
      <c r="IS60" s="291">
        <f>IF(IF60&lt;&gt;"",MAX(IS$14:IS59)+1,0)</f>
        <v>0</v>
      </c>
      <c r="IT60" s="291">
        <f>IF(IG60&lt;&gt;"",MAX(IT$14:IT59)+1,0)</f>
        <v>0</v>
      </c>
      <c r="IU60" s="291">
        <f>IF(IH60&lt;&gt;"",MAX(IU$14:IU59)+1,0)</f>
        <v>0</v>
      </c>
      <c r="IV60" s="291">
        <f>IF(II60&lt;&gt;"",MAX(IV$14:IV59)+1,0)</f>
        <v>0</v>
      </c>
      <c r="IW60" s="291">
        <f>IF(IJ60&lt;&gt;"",MAX(IW$14:IW59)+1,0)</f>
        <v>0</v>
      </c>
      <c r="IX60" s="291">
        <f>IF(IK60&lt;&gt;"",MAX(IX$14:IX59)+1,0)</f>
        <v>0</v>
      </c>
      <c r="IY60" s="291">
        <f>IF(IL60&lt;&gt;"",MAX(IY$14:IY59)+1,0)</f>
        <v>0</v>
      </c>
      <c r="IZ60" s="291">
        <f>IF(IM60&lt;&gt;"",MAX(IZ$14:IZ59)+1,0)</f>
        <v>0</v>
      </c>
      <c r="JA60" s="291">
        <f>IF(IN60&lt;&gt;"",MAX(JA$14:JA59)+1,0)</f>
        <v>0</v>
      </c>
      <c r="JB60" s="291">
        <f>IF(IO60&lt;&gt;"",MAX(JB$14:JB59)+1,0)</f>
        <v>0</v>
      </c>
      <c r="JC60" s="291">
        <f>IF(IP60&lt;&gt;"",MAX(JC$14:JC59)+1,0)</f>
        <v>0</v>
      </c>
      <c r="JD60" s="74">
        <f t="shared" si="186"/>
        <v>2</v>
      </c>
      <c r="JE60" s="74">
        <f t="shared" si="187"/>
        <v>0</v>
      </c>
      <c r="JF60" s="74">
        <f t="shared" si="188"/>
        <v>14</v>
      </c>
      <c r="JG60" s="74" t="str">
        <f t="shared" si="189"/>
        <v>icelltype</v>
      </c>
      <c r="JH60" s="390" t="str">
        <f t="shared" si="190"/>
        <v/>
      </c>
      <c r="JI60" s="389">
        <f>IF(ISNUMBER(MATCH(HE60,$JG$15:$JG$313,0)),0,MAX(JI$14:JI59)+1)</f>
        <v>0</v>
      </c>
      <c r="JJ60" s="389" t="str">
        <f t="shared" si="191"/>
        <v/>
      </c>
      <c r="JK60" s="379"/>
      <c r="JL60" s="79"/>
      <c r="JM60" s="19"/>
      <c r="JN60" s="280"/>
      <c r="JO60" s="70"/>
      <c r="JP60" s="228"/>
      <c r="JQ60" s="228"/>
      <c r="JR60" s="228"/>
      <c r="JS60" s="19"/>
      <c r="JT60" s="19"/>
      <c r="JU60" s="19"/>
      <c r="JV60" s="19"/>
      <c r="JW60" s="19"/>
      <c r="JX60" s="19"/>
      <c r="JY60" s="19"/>
      <c r="JZ60" s="19"/>
      <c r="KA60" s="19"/>
      <c r="KB60" s="19"/>
      <c r="KC60" s="19"/>
      <c r="KD60" s="19"/>
      <c r="KE60" s="97"/>
      <c r="KF60" s="179"/>
      <c r="KG60" s="106"/>
      <c r="KH60" s="106"/>
      <c r="KI60" s="106"/>
      <c r="KJ60" s="106"/>
      <c r="KK60" s="187"/>
      <c r="KL60" s="179"/>
      <c r="KM60" s="133"/>
      <c r="KN60" s="179"/>
      <c r="KO60" s="133"/>
      <c r="KP60" s="106"/>
      <c r="KQ60" s="106"/>
      <c r="KR60" s="133"/>
      <c r="KS60" s="106"/>
      <c r="KT60" s="106"/>
      <c r="KU60" s="106"/>
      <c r="KV60" s="159" t="str">
        <f t="shared" si="197"/>
        <v/>
      </c>
      <c r="KW60" s="159" t="str">
        <f t="shared" si="198"/>
        <v/>
      </c>
      <c r="KX60" s="159" t="str">
        <f t="shared" si="199"/>
        <v/>
      </c>
      <c r="KY60" s="159" t="str">
        <f t="shared" si="203"/>
        <v/>
      </c>
      <c r="KZ60" s="97"/>
      <c r="LA60" s="70"/>
      <c r="LB60" s="291" t="str">
        <f t="shared" si="134"/>
        <v>icelltype</v>
      </c>
      <c r="LC60" s="291" t="str">
        <f t="shared" si="135"/>
        <v>icelltype</v>
      </c>
      <c r="LD60" s="291" t="str">
        <f t="shared" si="136"/>
        <v>icelltype</v>
      </c>
      <c r="LE60" s="291" t="str">
        <f t="shared" si="137"/>
        <v>icelltype</v>
      </c>
      <c r="LF60" s="291" t="str">
        <f t="shared" si="138"/>
        <v/>
      </c>
      <c r="LG60" s="291" t="str">
        <f t="shared" si="139"/>
        <v/>
      </c>
      <c r="LH60" s="291" t="str">
        <f t="shared" si="140"/>
        <v/>
      </c>
      <c r="LI60" s="291" t="str">
        <f t="shared" si="141"/>
        <v>icelltype</v>
      </c>
      <c r="LJ60" s="291" t="str">
        <f t="shared" si="142"/>
        <v/>
      </c>
      <c r="LK60" s="291" t="str">
        <f t="shared" si="143"/>
        <v>icelltype</v>
      </c>
      <c r="LL60" s="291" t="str">
        <f t="shared" si="144"/>
        <v/>
      </c>
      <c r="LM60" s="291" t="str">
        <f t="shared" si="145"/>
        <v/>
      </c>
      <c r="LN60" s="291" t="str">
        <f t="shared" si="146"/>
        <v/>
      </c>
      <c r="LO60" s="291" t="str">
        <f t="shared" si="147"/>
        <v>icelltype</v>
      </c>
      <c r="LP60" s="291" t="str">
        <f t="shared" si="148"/>
        <v/>
      </c>
      <c r="LQ60" s="291" t="str">
        <f t="shared" si="149"/>
        <v>icelltype</v>
      </c>
      <c r="LR60" s="291" t="str">
        <f t="shared" si="150"/>
        <v>icelltype</v>
      </c>
      <c r="LS60" s="291" t="str">
        <f t="shared" si="151"/>
        <v>icelltype</v>
      </c>
      <c r="LT60" s="291" t="str">
        <f t="shared" si="152"/>
        <v>icelltype</v>
      </c>
      <c r="LU60" s="291" t="str">
        <f t="shared" si="153"/>
        <v/>
      </c>
      <c r="LV60" s="291" t="str">
        <f t="shared" si="154"/>
        <v/>
      </c>
      <c r="LW60" s="291" t="str">
        <f t="shared" si="155"/>
        <v/>
      </c>
      <c r="LX60" s="291" t="str">
        <f t="shared" si="156"/>
        <v/>
      </c>
      <c r="LY60" s="291" t="str">
        <f t="shared" si="157"/>
        <v/>
      </c>
      <c r="LZ60" s="291" t="str">
        <f t="shared" si="158"/>
        <v/>
      </c>
      <c r="MA60" s="291" t="str">
        <f t="shared" si="159"/>
        <v/>
      </c>
      <c r="MB60" s="291" t="str">
        <f t="shared" si="160"/>
        <v/>
      </c>
      <c r="MC60" s="291" t="str">
        <f t="shared" si="161"/>
        <v/>
      </c>
      <c r="MD60" s="291" t="str">
        <f t="shared" si="162"/>
        <v/>
      </c>
      <c r="ME60" s="291" t="str">
        <f t="shared" si="163"/>
        <v/>
      </c>
      <c r="MF60" s="291" t="str">
        <f t="shared" si="164"/>
        <v/>
      </c>
      <c r="MG60" s="74">
        <f t="shared" si="165"/>
        <v>11</v>
      </c>
      <c r="MH60" s="70"/>
      <c r="MI60" s="70"/>
      <c r="MJ60" s="70"/>
      <c r="MK60" s="70"/>
      <c r="ML60" s="70"/>
      <c r="MM60" s="70"/>
      <c r="MN60" s="70"/>
      <c r="MO60" s="70"/>
      <c r="MP60" s="70"/>
      <c r="MQ60" s="70"/>
      <c r="MR60" s="70"/>
      <c r="MS60" s="70"/>
      <c r="MT60" s="70"/>
      <c r="MU60" s="70"/>
    </row>
    <row r="61" spans="1:359" ht="6" customHeight="1" x14ac:dyDescent="0.25">
      <c r="A61" s="79"/>
      <c r="B61" s="303">
        <f t="shared" si="192"/>
        <v>47</v>
      </c>
      <c r="C61" s="84" t="s">
        <v>53</v>
      </c>
      <c r="D61" s="302" t="s">
        <v>504</v>
      </c>
      <c r="E61" s="70"/>
      <c r="F61" s="258"/>
      <c r="G61" s="259" t="s">
        <v>13</v>
      </c>
      <c r="H61" s="260">
        <v>9.9999999999999995E-7</v>
      </c>
      <c r="I61" s="258"/>
      <c r="J61" s="259"/>
      <c r="K61" s="260"/>
      <c r="L61" s="258"/>
      <c r="M61" s="259" t="s">
        <v>22</v>
      </c>
      <c r="N61" s="260">
        <v>32</v>
      </c>
      <c r="O61" s="258"/>
      <c r="P61" s="259" t="s">
        <v>94</v>
      </c>
      <c r="Q61" s="260">
        <v>0.5</v>
      </c>
      <c r="R61" s="258"/>
      <c r="S61" s="259"/>
      <c r="T61" s="260"/>
      <c r="U61" s="258"/>
      <c r="V61" s="259"/>
      <c r="W61" s="260"/>
      <c r="X61" s="258"/>
      <c r="Y61" s="259"/>
      <c r="Z61" s="260"/>
      <c r="AA61" s="258"/>
      <c r="AB61" s="259" t="s">
        <v>19</v>
      </c>
      <c r="AC61" s="274">
        <v>1.0000000000000001E-5</v>
      </c>
      <c r="AD61" s="258"/>
      <c r="AE61" s="259"/>
      <c r="AF61" s="260"/>
      <c r="AG61" s="258"/>
      <c r="AH61" s="259" t="s">
        <v>17</v>
      </c>
      <c r="AI61" s="260">
        <v>0</v>
      </c>
      <c r="AJ61" s="258"/>
      <c r="AK61" s="259"/>
      <c r="AL61" s="260"/>
      <c r="AM61" s="258"/>
      <c r="AN61" s="259" t="s">
        <v>57</v>
      </c>
      <c r="AO61" s="260" t="s">
        <v>173</v>
      </c>
      <c r="AP61" s="281"/>
      <c r="AQ61" s="353"/>
      <c r="AR61" s="348"/>
      <c r="AS61" s="281"/>
      <c r="AT61" s="353"/>
      <c r="AU61" s="348"/>
      <c r="AV61" s="258"/>
      <c r="AW61" s="259"/>
      <c r="AX61" s="260"/>
      <c r="AY61" s="258"/>
      <c r="AZ61" s="259" t="s">
        <v>772</v>
      </c>
      <c r="BA61" s="348" t="s">
        <v>718</v>
      </c>
      <c r="BB61" s="258"/>
      <c r="BC61" s="259"/>
      <c r="BD61" s="348"/>
      <c r="BE61" s="258"/>
      <c r="BF61" s="259"/>
      <c r="BG61" s="260"/>
      <c r="BH61" s="258"/>
      <c r="BI61" s="259" t="s">
        <v>681</v>
      </c>
      <c r="BJ61" s="259" t="s">
        <v>835</v>
      </c>
      <c r="BK61" s="258"/>
      <c r="BL61" s="259"/>
      <c r="BM61" s="260"/>
      <c r="BN61" s="258"/>
      <c r="BO61" s="259"/>
      <c r="BP61" s="260"/>
      <c r="BQ61" s="258"/>
      <c r="BR61" s="259"/>
      <c r="BS61" s="260"/>
      <c r="BT61" s="258"/>
      <c r="BU61" s="259"/>
      <c r="BV61" s="260"/>
      <c r="BW61" s="258"/>
      <c r="BX61" s="259" t="s">
        <v>770</v>
      </c>
      <c r="BY61" s="260" t="s">
        <v>835</v>
      </c>
      <c r="BZ61" s="258"/>
      <c r="CA61" s="259"/>
      <c r="CB61" s="260"/>
      <c r="CC61" s="258"/>
      <c r="CD61" s="259"/>
      <c r="CE61" s="260"/>
      <c r="CF61" s="410"/>
      <c r="CG61" s="411"/>
      <c r="CH61" s="412"/>
      <c r="CI61" s="410"/>
      <c r="CJ61" s="411" t="s">
        <v>194</v>
      </c>
      <c r="CK61" s="412">
        <v>500</v>
      </c>
      <c r="CL61" s="258"/>
      <c r="CM61" s="259" t="s">
        <v>194</v>
      </c>
      <c r="CN61" s="260">
        <v>50000</v>
      </c>
      <c r="CO61" s="258"/>
      <c r="CP61" s="259" t="s">
        <v>194</v>
      </c>
      <c r="CQ61" s="260">
        <v>500</v>
      </c>
      <c r="CR61" s="373" t="s">
        <v>2</v>
      </c>
      <c r="CS61" s="228"/>
      <c r="CT61" s="229" t="str">
        <f>IF(ISNUMBER(HA61),IF(ISNUMBER(MATCH(HE61,$CS$15:$CS$313,0)),0,MAX(CT$14:CT60)+1),"")</f>
        <v/>
      </c>
      <c r="CU61" s="7">
        <f t="shared" si="36"/>
        <v>37</v>
      </c>
      <c r="CV61" s="7">
        <f t="shared" si="37"/>
        <v>22</v>
      </c>
      <c r="CW61" s="7">
        <f t="shared" si="38"/>
        <v>32</v>
      </c>
      <c r="CX61" s="7" t="str">
        <f t="shared" si="39"/>
        <v/>
      </c>
      <c r="CY61" s="7" t="str">
        <f t="shared" si="40"/>
        <v/>
      </c>
      <c r="CZ61" s="7" t="str">
        <f t="shared" si="41"/>
        <v/>
      </c>
      <c r="DA61" s="7" t="str">
        <f t="shared" si="42"/>
        <v/>
      </c>
      <c r="DB61" s="7">
        <f t="shared" si="43"/>
        <v>30</v>
      </c>
      <c r="DC61" s="7" t="str">
        <f t="shared" si="44"/>
        <v/>
      </c>
      <c r="DD61" s="7" t="str">
        <f t="shared" si="45"/>
        <v/>
      </c>
      <c r="DE61" s="7" t="str">
        <f t="shared" si="46"/>
        <v/>
      </c>
      <c r="DF61" s="7" t="str">
        <f t="shared" si="47"/>
        <v/>
      </c>
      <c r="DG61" s="7">
        <f t="shared" si="48"/>
        <v>26</v>
      </c>
      <c r="DH61" s="7">
        <f t="shared" si="49"/>
        <v>29</v>
      </c>
      <c r="DI61" s="7" t="str">
        <f t="shared" si="50"/>
        <v/>
      </c>
      <c r="DJ61" s="7">
        <f t="shared" si="51"/>
        <v>11</v>
      </c>
      <c r="DK61" s="7">
        <f t="shared" si="52"/>
        <v>11</v>
      </c>
      <c r="DL61" s="7">
        <f t="shared" si="53"/>
        <v>7</v>
      </c>
      <c r="DM61" s="7">
        <f t="shared" si="54"/>
        <v>7</v>
      </c>
      <c r="DN61" s="7" t="str">
        <f t="shared" si="55"/>
        <v/>
      </c>
      <c r="DO61" s="7" t="str">
        <f t="shared" si="56"/>
        <v/>
      </c>
      <c r="DP61" s="7">
        <f t="shared" si="57"/>
        <v>9</v>
      </c>
      <c r="DQ61" s="7">
        <f t="shared" si="58"/>
        <v>11</v>
      </c>
      <c r="DR61" s="7">
        <f t="shared" si="59"/>
        <v>7</v>
      </c>
      <c r="DS61" s="7" t="str">
        <f t="shared" si="60"/>
        <v/>
      </c>
      <c r="DT61" s="7" t="str">
        <f t="shared" si="61"/>
        <v/>
      </c>
      <c r="DU61" s="7" t="str">
        <f t="shared" si="166"/>
        <v/>
      </c>
      <c r="DV61" s="7" t="str">
        <f t="shared" si="167"/>
        <v/>
      </c>
      <c r="DW61" s="7" t="str">
        <f t="shared" si="168"/>
        <v/>
      </c>
      <c r="DX61" s="7" t="str">
        <f t="shared" si="169"/>
        <v/>
      </c>
      <c r="DY61" s="7"/>
      <c r="DZ61" s="7"/>
      <c r="EA61" s="7"/>
      <c r="EB61" s="7"/>
      <c r="EC61" s="64" t="s">
        <v>2</v>
      </c>
      <c r="ED61" s="306" t="str">
        <f t="shared" si="62"/>
        <v>strt</v>
      </c>
      <c r="EE61" s="306" t="str">
        <f t="shared" si="63"/>
        <v>strt</v>
      </c>
      <c r="EF61" s="306" t="str">
        <f t="shared" si="64"/>
        <v>strt</v>
      </c>
      <c r="EG61" s="306" t="str">
        <f t="shared" si="65"/>
        <v>-</v>
      </c>
      <c r="EH61" s="306" t="str">
        <f t="shared" si="66"/>
        <v>-</v>
      </c>
      <c r="EI61" s="306" t="str">
        <f t="shared" si="67"/>
        <v>-</v>
      </c>
      <c r="EJ61" s="306" t="str">
        <f t="shared" si="68"/>
        <v>-</v>
      </c>
      <c r="EK61" s="306" t="str">
        <f t="shared" si="69"/>
        <v>strt</v>
      </c>
      <c r="EL61" s="306" t="str">
        <f t="shared" si="70"/>
        <v>-</v>
      </c>
      <c r="EM61" s="306" t="str">
        <f t="shared" si="71"/>
        <v>-</v>
      </c>
      <c r="EN61" s="306" t="str">
        <f t="shared" si="72"/>
        <v>-</v>
      </c>
      <c r="EO61" s="306" t="str">
        <f t="shared" si="73"/>
        <v>-</v>
      </c>
      <c r="EP61" s="306" t="str">
        <f t="shared" si="74"/>
        <v>strt</v>
      </c>
      <c r="EQ61" s="306" t="str">
        <f t="shared" si="75"/>
        <v>strt</v>
      </c>
      <c r="ER61" s="306" t="str">
        <f t="shared" si="76"/>
        <v>-</v>
      </c>
      <c r="ES61" s="306" t="str">
        <f t="shared" si="77"/>
        <v>strt</v>
      </c>
      <c r="ET61" s="306" t="str">
        <f t="shared" si="78"/>
        <v>strt</v>
      </c>
      <c r="EU61" s="306" t="str">
        <f t="shared" si="79"/>
        <v>strt</v>
      </c>
      <c r="EV61" s="306" t="str">
        <f t="shared" si="80"/>
        <v>strt</v>
      </c>
      <c r="EW61" s="306" t="str">
        <f t="shared" si="81"/>
        <v>-</v>
      </c>
      <c r="EX61" s="306" t="str">
        <f t="shared" si="82"/>
        <v>-</v>
      </c>
      <c r="EY61" s="306" t="str">
        <f t="shared" si="83"/>
        <v>strt</v>
      </c>
      <c r="EZ61" s="306" t="str">
        <f t="shared" si="84"/>
        <v>strt</v>
      </c>
      <c r="FA61" s="306" t="str">
        <f t="shared" si="85"/>
        <v>strt</v>
      </c>
      <c r="FB61" s="306" t="str">
        <f t="shared" si="86"/>
        <v>-</v>
      </c>
      <c r="FC61" s="306" t="str">
        <f t="shared" si="87"/>
        <v>-</v>
      </c>
      <c r="FD61" s="306" t="str">
        <f t="shared" si="170"/>
        <v>-</v>
      </c>
      <c r="FE61" s="306" t="str">
        <f t="shared" si="171"/>
        <v>-</v>
      </c>
      <c r="FF61" s="306" t="str">
        <f t="shared" si="172"/>
        <v>-</v>
      </c>
      <c r="FG61" s="306" t="str">
        <f t="shared" si="173"/>
        <v>-</v>
      </c>
      <c r="FH61" s="306"/>
      <c r="FI61" s="306"/>
      <c r="FJ61" s="306"/>
      <c r="FK61" s="306"/>
      <c r="FL61" s="306"/>
      <c r="FM61" s="422" t="s">
        <v>2</v>
      </c>
      <c r="FN61" s="65" t="str">
        <f t="shared" si="88"/>
        <v>-</v>
      </c>
      <c r="FO61" s="65">
        <f t="shared" si="89"/>
        <v>320</v>
      </c>
      <c r="FP61" s="65" t="str">
        <f t="shared" si="90"/>
        <v>np.zeros((nlay,nro</v>
      </c>
      <c r="FQ61" s="65" t="str">
        <f t="shared" si="91"/>
        <v>-</v>
      </c>
      <c r="FR61" s="65" t="str">
        <f t="shared" si="92"/>
        <v>-</v>
      </c>
      <c r="FS61" s="65" t="str">
        <f t="shared" si="93"/>
        <v>-</v>
      </c>
      <c r="FT61" s="65" t="str">
        <f t="shared" si="94"/>
        <v>-</v>
      </c>
      <c r="FU61" s="65" t="str">
        <f t="shared" si="95"/>
        <v>np.zeros((nlay,nrow,ncol),dtype=float)</v>
      </c>
      <c r="FV61" s="65" t="str">
        <f t="shared" si="96"/>
        <v>-</v>
      </c>
      <c r="FW61" s="65" t="str">
        <f t="shared" si="97"/>
        <v>-</v>
      </c>
      <c r="FX61" s="65" t="str">
        <f t="shared" si="98"/>
        <v>-</v>
      </c>
      <c r="FY61" s="65" t="str">
        <f t="shared" si="99"/>
        <v>-</v>
      </c>
      <c r="FZ61" s="65">
        <f t="shared" si="100"/>
        <v>0</v>
      </c>
      <c r="GA61" s="65">
        <f t="shared" si="101"/>
        <v>0</v>
      </c>
      <c r="GB61" s="65" t="str">
        <f t="shared" si="102"/>
        <v>-</v>
      </c>
      <c r="GC61" s="65">
        <f t="shared" si="103"/>
        <v>50</v>
      </c>
      <c r="GD61" s="65">
        <f t="shared" si="104"/>
        <v>0</v>
      </c>
      <c r="GE61" s="65">
        <f t="shared" si="105"/>
        <v>0</v>
      </c>
      <c r="GF61" s="65">
        <f t="shared" si="106"/>
        <v>0</v>
      </c>
      <c r="GG61" s="65" t="str">
        <f t="shared" si="107"/>
        <v>-</v>
      </c>
      <c r="GH61" s="65" t="str">
        <f t="shared" si="108"/>
        <v>-</v>
      </c>
      <c r="GI61" s="65">
        <f t="shared" si="109"/>
        <v>1050</v>
      </c>
      <c r="GJ61" s="65" t="str">
        <f t="shared" si="110"/>
        <v>"varies"</v>
      </c>
      <c r="GK61" s="65" t="str">
        <f t="shared" si="111"/>
        <v>"varies"</v>
      </c>
      <c r="GL61" s="65" t="str">
        <f t="shared" si="112"/>
        <v>-</v>
      </c>
      <c r="GM61" s="65" t="str">
        <f t="shared" si="113"/>
        <v>-</v>
      </c>
      <c r="GN61" s="65" t="str">
        <f t="shared" si="174"/>
        <v>-</v>
      </c>
      <c r="GO61" s="65" t="str">
        <f t="shared" si="175"/>
        <v>-</v>
      </c>
      <c r="GP61" s="65" t="str">
        <f t="shared" si="176"/>
        <v>-</v>
      </c>
      <c r="GQ61" s="65" t="str">
        <f t="shared" si="177"/>
        <v>-</v>
      </c>
      <c r="GR61" s="65"/>
      <c r="GS61" s="65"/>
      <c r="GT61" s="65"/>
      <c r="GU61" s="96" t="s">
        <v>2</v>
      </c>
      <c r="GV61" s="70"/>
      <c r="GW61" s="7">
        <f>IF(ISNUMBER(INDEX($CU$15:$EC$314,$B61,HG$5)),MAX(GW$14:GW60)+1,0)</f>
        <v>12</v>
      </c>
      <c r="GX61" s="7" t="str">
        <f t="shared" si="114"/>
        <v/>
      </c>
      <c r="GY61" s="7" t="str">
        <f t="shared" si="115"/>
        <v/>
      </c>
      <c r="GZ61" s="289">
        <f t="shared" si="116"/>
        <v>47</v>
      </c>
      <c r="HA61" s="289" t="str">
        <f t="shared" si="117"/>
        <v/>
      </c>
      <c r="HB61" s="289" t="str">
        <f t="shared" si="204"/>
        <v/>
      </c>
      <c r="HC61" s="84" t="str">
        <f t="shared" si="119"/>
        <v/>
      </c>
      <c r="HD61" s="335" t="str">
        <f t="shared" si="120"/>
        <v/>
      </c>
      <c r="HE61" s="313" t="str">
        <f t="shared" si="121"/>
        <v/>
      </c>
      <c r="HF61" s="28" t="str">
        <f t="shared" si="122"/>
        <v/>
      </c>
      <c r="HG61" s="277" t="str">
        <f t="shared" si="178"/>
        <v/>
      </c>
      <c r="HH61" s="363" t="str">
        <f t="shared" si="205"/>
        <v/>
      </c>
      <c r="HI61" s="80"/>
      <c r="HJ61" s="277" t="str">
        <f t="shared" si="179"/>
        <v/>
      </c>
      <c r="HK61" s="363" t="str">
        <f t="shared" si="206"/>
        <v/>
      </c>
      <c r="HL61" s="80"/>
      <c r="HM61" s="277" t="str">
        <f t="shared" si="180"/>
        <v/>
      </c>
      <c r="HN61" s="363" t="str">
        <f t="shared" si="207"/>
        <v/>
      </c>
      <c r="HO61" s="80"/>
      <c r="HP61" s="277" t="str">
        <f t="shared" si="181"/>
        <v/>
      </c>
      <c r="HQ61" s="359" t="str">
        <f t="shared" si="208"/>
        <v/>
      </c>
      <c r="HR61" s="80"/>
      <c r="HS61" s="277" t="str">
        <f t="shared" si="182"/>
        <v/>
      </c>
      <c r="HT61" s="284" t="str">
        <f t="shared" si="127"/>
        <v/>
      </c>
      <c r="HU61" s="277"/>
      <c r="HV61" s="336" t="str">
        <f t="shared" si="128"/>
        <v/>
      </c>
      <c r="HW61" s="338" t="str">
        <f t="shared" si="129"/>
        <v/>
      </c>
      <c r="HX61" s="337" t="str">
        <f t="shared" si="130"/>
        <v/>
      </c>
      <c r="HY61" s="277" t="str">
        <f t="shared" si="209"/>
        <v/>
      </c>
      <c r="HZ61" s="277" t="str">
        <f t="shared" si="195"/>
        <v/>
      </c>
      <c r="IA61" s="277" t="str">
        <f t="shared" si="210"/>
        <v/>
      </c>
      <c r="IB61" s="277" t="str">
        <f t="shared" si="211"/>
        <v/>
      </c>
      <c r="IC61" s="277" t="str">
        <f t="shared" si="212"/>
        <v/>
      </c>
      <c r="ID61" s="70"/>
      <c r="IE61" s="279"/>
      <c r="IF61" s="368"/>
      <c r="IG61" s="368"/>
      <c r="IH61" s="368"/>
      <c r="II61" s="368"/>
      <c r="IJ61" s="368"/>
      <c r="IK61" s="368"/>
      <c r="IL61" s="368"/>
      <c r="IM61" s="368"/>
      <c r="IN61" s="368"/>
      <c r="IO61" s="292"/>
      <c r="IP61" s="292"/>
      <c r="IQ61" s="74"/>
      <c r="IR61" s="291">
        <f>IF(IE61&lt;&gt;"",MAX(IR$14:IR60)+1,0)</f>
        <v>0</v>
      </c>
      <c r="IS61" s="291">
        <f>IF(IF61&lt;&gt;"",MAX(IS$14:IS60)+1,0)</f>
        <v>0</v>
      </c>
      <c r="IT61" s="291">
        <f>IF(IG61&lt;&gt;"",MAX(IT$14:IT60)+1,0)</f>
        <v>0</v>
      </c>
      <c r="IU61" s="291">
        <f>IF(IH61&lt;&gt;"",MAX(IU$14:IU60)+1,0)</f>
        <v>0</v>
      </c>
      <c r="IV61" s="291">
        <f>IF(II61&lt;&gt;"",MAX(IV$14:IV60)+1,0)</f>
        <v>0</v>
      </c>
      <c r="IW61" s="291">
        <f>IF(IJ61&lt;&gt;"",MAX(IW$14:IW60)+1,0)</f>
        <v>0</v>
      </c>
      <c r="IX61" s="291">
        <f>IF(IK61&lt;&gt;"",MAX(IX$14:IX60)+1,0)</f>
        <v>0</v>
      </c>
      <c r="IY61" s="291">
        <f>IF(IL61&lt;&gt;"",MAX(IY$14:IY60)+1,0)</f>
        <v>0</v>
      </c>
      <c r="IZ61" s="291">
        <f>IF(IM61&lt;&gt;"",MAX(IZ$14:IZ60)+1,0)</f>
        <v>0</v>
      </c>
      <c r="JA61" s="291">
        <f>IF(IN61&lt;&gt;"",MAX(JA$14:JA60)+1,0)</f>
        <v>0</v>
      </c>
      <c r="JB61" s="291">
        <f>IF(IO61&lt;&gt;"",MAX(JB$14:JB60)+1,0)</f>
        <v>0</v>
      </c>
      <c r="JC61" s="291">
        <f>IF(IP61&lt;&gt;"",MAX(JC$14:JC60)+1,0)</f>
        <v>0</v>
      </c>
      <c r="JD61" s="74">
        <f t="shared" si="186"/>
        <v>2</v>
      </c>
      <c r="JE61" s="74">
        <f t="shared" si="187"/>
        <v>0</v>
      </c>
      <c r="JF61" s="74">
        <f t="shared" si="188"/>
        <v>15</v>
      </c>
      <c r="JG61" s="74" t="str">
        <f t="shared" si="189"/>
        <v>xt3doptions</v>
      </c>
      <c r="JH61" s="390" t="str">
        <f t="shared" si="190"/>
        <v/>
      </c>
      <c r="JI61" s="389">
        <f>IF(ISNUMBER(MATCH(HE61,$JG$15:$JG$313,0)),0,MAX(JI$14:JI60)+1)</f>
        <v>0</v>
      </c>
      <c r="JJ61" s="389" t="str">
        <f t="shared" si="191"/>
        <v/>
      </c>
      <c r="JK61" s="379"/>
      <c r="JL61" s="79"/>
      <c r="JM61" s="19"/>
      <c r="JN61" s="280"/>
      <c r="JO61" s="70"/>
      <c r="JP61" s="228"/>
      <c r="JQ61" s="228"/>
      <c r="JR61" s="228"/>
      <c r="JS61" s="19"/>
      <c r="JT61" s="19"/>
      <c r="JU61" s="19"/>
      <c r="JV61" s="19"/>
      <c r="JW61" s="19"/>
      <c r="JX61" s="19"/>
      <c r="JY61" s="19"/>
      <c r="JZ61" s="19"/>
      <c r="KA61" s="19"/>
      <c r="KB61" s="19"/>
      <c r="KC61" s="19"/>
      <c r="KD61" s="19"/>
      <c r="KE61" s="97"/>
      <c r="KF61" s="179"/>
      <c r="KG61" s="106"/>
      <c r="KH61" s="106"/>
      <c r="KI61" s="106"/>
      <c r="KJ61" s="106"/>
      <c r="KK61" s="187"/>
      <c r="KL61" s="179"/>
      <c r="KM61" s="133"/>
      <c r="KN61" s="179"/>
      <c r="KO61" s="133"/>
      <c r="KP61" s="106"/>
      <c r="KQ61" s="106"/>
      <c r="KR61" s="133"/>
      <c r="KS61" s="106"/>
      <c r="KT61" s="106"/>
      <c r="KU61" s="106"/>
      <c r="KV61" s="159" t="str">
        <f t="shared" ref="KV61:KV95" si="213">IF(ISNUMBER(KS61),KS61,"")</f>
        <v/>
      </c>
      <c r="KW61" s="159" t="str">
        <f t="shared" ref="KW61:KW95" si="214">IF(ISNUMBER(KV61),KV61*$KW$4,"")</f>
        <v/>
      </c>
      <c r="KX61" s="159" t="str">
        <f t="shared" ref="KX61:KX95" si="215">IF(ISNUMBER(KV61),KW61*$KX$4,"")</f>
        <v/>
      </c>
      <c r="KY61" s="159" t="str">
        <f t="shared" si="203"/>
        <v/>
      </c>
      <c r="KZ61" s="97"/>
      <c r="LA61" s="70"/>
      <c r="LB61" s="291" t="str">
        <f t="shared" si="134"/>
        <v/>
      </c>
      <c r="LC61" s="291" t="str">
        <f t="shared" si="135"/>
        <v/>
      </c>
      <c r="LD61" s="291" t="str">
        <f t="shared" si="136"/>
        <v/>
      </c>
      <c r="LE61" s="291" t="str">
        <f t="shared" si="137"/>
        <v/>
      </c>
      <c r="LF61" s="291" t="str">
        <f t="shared" si="138"/>
        <v/>
      </c>
      <c r="LG61" s="291" t="str">
        <f t="shared" si="139"/>
        <v/>
      </c>
      <c r="LH61" s="291" t="str">
        <f t="shared" si="140"/>
        <v/>
      </c>
      <c r="LI61" s="291" t="str">
        <f t="shared" si="141"/>
        <v/>
      </c>
      <c r="LJ61" s="291" t="str">
        <f t="shared" si="142"/>
        <v/>
      </c>
      <c r="LK61" s="291" t="str">
        <f t="shared" si="143"/>
        <v/>
      </c>
      <c r="LL61" s="291" t="str">
        <f t="shared" si="144"/>
        <v/>
      </c>
      <c r="LM61" s="291" t="str">
        <f t="shared" si="145"/>
        <v/>
      </c>
      <c r="LN61" s="291" t="str">
        <f t="shared" si="146"/>
        <v/>
      </c>
      <c r="LO61" s="291" t="str">
        <f t="shared" si="147"/>
        <v/>
      </c>
      <c r="LP61" s="291" t="str">
        <f t="shared" si="148"/>
        <v/>
      </c>
      <c r="LQ61" s="291" t="str">
        <f t="shared" si="149"/>
        <v/>
      </c>
      <c r="LR61" s="291" t="str">
        <f t="shared" si="150"/>
        <v/>
      </c>
      <c r="LS61" s="291" t="str">
        <f t="shared" si="151"/>
        <v>xt3doptions</v>
      </c>
      <c r="LT61" s="291" t="str">
        <f t="shared" si="152"/>
        <v/>
      </c>
      <c r="LU61" s="291" t="str">
        <f t="shared" si="153"/>
        <v/>
      </c>
      <c r="LV61" s="291" t="str">
        <f t="shared" si="154"/>
        <v/>
      </c>
      <c r="LW61" s="291" t="str">
        <f t="shared" si="155"/>
        <v/>
      </c>
      <c r="LX61" s="291" t="str">
        <f t="shared" si="156"/>
        <v/>
      </c>
      <c r="LY61" s="291" t="str">
        <f t="shared" si="157"/>
        <v/>
      </c>
      <c r="LZ61" s="291" t="str">
        <f t="shared" si="158"/>
        <v/>
      </c>
      <c r="MA61" s="291" t="str">
        <f t="shared" si="159"/>
        <v/>
      </c>
      <c r="MB61" s="291" t="str">
        <f t="shared" si="160"/>
        <v/>
      </c>
      <c r="MC61" s="291" t="str">
        <f t="shared" si="161"/>
        <v/>
      </c>
      <c r="MD61" s="291" t="str">
        <f t="shared" si="162"/>
        <v/>
      </c>
      <c r="ME61" s="291" t="str">
        <f t="shared" si="163"/>
        <v/>
      </c>
      <c r="MF61" s="291" t="str">
        <f t="shared" si="164"/>
        <v/>
      </c>
      <c r="MG61" s="74">
        <f t="shared" si="165"/>
        <v>1</v>
      </c>
      <c r="MH61" s="70"/>
      <c r="MI61" s="70"/>
      <c r="MJ61" s="70"/>
      <c r="MK61" s="70"/>
      <c r="ML61" s="70"/>
      <c r="MM61" s="70"/>
      <c r="MN61" s="70"/>
      <c r="MO61" s="70"/>
      <c r="MP61" s="70"/>
      <c r="MQ61" s="70"/>
      <c r="MR61" s="70"/>
      <c r="MS61" s="70"/>
      <c r="MT61" s="70"/>
      <c r="MU61" s="70"/>
    </row>
    <row r="62" spans="1:359" ht="6" customHeight="1" x14ac:dyDescent="0.25">
      <c r="A62" s="79"/>
      <c r="B62" s="303">
        <f t="shared" si="192"/>
        <v>48</v>
      </c>
      <c r="C62" s="83" t="s">
        <v>39</v>
      </c>
      <c r="D62" s="301" t="s">
        <v>673</v>
      </c>
      <c r="E62" s="70"/>
      <c r="F62" s="258"/>
      <c r="G62" s="259" t="s">
        <v>14</v>
      </c>
      <c r="H62" s="260">
        <v>1</v>
      </c>
      <c r="I62" s="258"/>
      <c r="J62" s="259"/>
      <c r="K62" s="260"/>
      <c r="L62" s="258"/>
      <c r="M62" s="259" t="s">
        <v>95</v>
      </c>
      <c r="N62" s="260" t="s">
        <v>96</v>
      </c>
      <c r="O62" s="258"/>
      <c r="P62" s="259" t="s">
        <v>19</v>
      </c>
      <c r="Q62" s="260">
        <v>1.0000000000000001E-5</v>
      </c>
      <c r="R62" s="258"/>
      <c r="S62" s="259"/>
      <c r="T62" s="260"/>
      <c r="U62" s="258"/>
      <c r="V62" s="259"/>
      <c r="W62" s="260"/>
      <c r="X62" s="258"/>
      <c r="Y62" s="259"/>
      <c r="Z62" s="260"/>
      <c r="AA62" s="258"/>
      <c r="AB62" s="259" t="s">
        <v>17</v>
      </c>
      <c r="AC62" s="260">
        <v>1</v>
      </c>
      <c r="AD62" s="258"/>
      <c r="AE62" s="259"/>
      <c r="AF62" s="260"/>
      <c r="AG62" s="258"/>
      <c r="AH62" s="259" t="s">
        <v>20</v>
      </c>
      <c r="AI62" s="260">
        <v>0</v>
      </c>
      <c r="AJ62" s="258"/>
      <c r="AK62" s="259"/>
      <c r="AL62" s="260"/>
      <c r="AM62" s="258"/>
      <c r="AN62" s="259" t="s">
        <v>59</v>
      </c>
      <c r="AO62" s="260" t="s">
        <v>91</v>
      </c>
      <c r="AP62" s="281"/>
      <c r="AQ62" s="353"/>
      <c r="AR62" s="348"/>
      <c r="AS62" s="281"/>
      <c r="AT62" s="353"/>
      <c r="AU62" s="348"/>
      <c r="AV62" s="258"/>
      <c r="AW62" s="259"/>
      <c r="AX62" s="260"/>
      <c r="AY62" s="258"/>
      <c r="AZ62" s="259" t="s">
        <v>786</v>
      </c>
      <c r="BA62" s="348" t="s">
        <v>718</v>
      </c>
      <c r="BB62" s="258"/>
      <c r="BC62" s="259"/>
      <c r="BD62" s="348"/>
      <c r="BE62" s="258"/>
      <c r="BF62" s="259"/>
      <c r="BG62" s="260"/>
      <c r="BH62" s="258"/>
      <c r="BI62" s="259"/>
      <c r="BJ62" s="259"/>
      <c r="BK62" s="258"/>
      <c r="BL62" s="259"/>
      <c r="BM62" s="260"/>
      <c r="BN62" s="258"/>
      <c r="BO62" s="259"/>
      <c r="BP62" s="260"/>
      <c r="BQ62" s="258"/>
      <c r="BR62" s="259"/>
      <c r="BS62" s="260"/>
      <c r="BT62" s="258"/>
      <c r="BU62" s="259"/>
      <c r="BV62" s="260"/>
      <c r="BW62" s="258"/>
      <c r="BX62" s="259" t="s">
        <v>681</v>
      </c>
      <c r="BY62" s="260" t="s">
        <v>835</v>
      </c>
      <c r="BZ62" s="258"/>
      <c r="CA62" s="259"/>
      <c r="CB62" s="260"/>
      <c r="CC62" s="258"/>
      <c r="CD62" s="259"/>
      <c r="CE62" s="260"/>
      <c r="CF62" s="410"/>
      <c r="CG62" s="411"/>
      <c r="CH62" s="412"/>
      <c r="CI62" s="410"/>
      <c r="CJ62" s="411" t="s">
        <v>157</v>
      </c>
      <c r="CK62" s="412">
        <v>1</v>
      </c>
      <c r="CL62" s="258"/>
      <c r="CM62" s="259" t="s">
        <v>157</v>
      </c>
      <c r="CN62" s="260">
        <v>1</v>
      </c>
      <c r="CO62" s="258"/>
      <c r="CP62" s="259" t="s">
        <v>157</v>
      </c>
      <c r="CQ62" s="260">
        <v>1</v>
      </c>
      <c r="CR62" s="373" t="s">
        <v>2</v>
      </c>
      <c r="CS62" s="228"/>
      <c r="CT62" s="229" t="str">
        <f>IF(ISNUMBER(HA62),IF(ISNUMBER(MATCH(HE62,$CS$15:$CS$313,0)),0,MAX(CT$14:CT61)+1),"")</f>
        <v/>
      </c>
      <c r="CU62" s="7">
        <f t="shared" si="36"/>
        <v>39</v>
      </c>
      <c r="CV62" s="7">
        <f t="shared" si="37"/>
        <v>23</v>
      </c>
      <c r="CW62" s="7">
        <f t="shared" si="38"/>
        <v>27</v>
      </c>
      <c r="CX62" s="7">
        <f t="shared" si="39"/>
        <v>31</v>
      </c>
      <c r="CY62" s="7" t="str">
        <f t="shared" si="40"/>
        <v/>
      </c>
      <c r="CZ62" s="7" t="str">
        <f t="shared" si="41"/>
        <v/>
      </c>
      <c r="DA62" s="7" t="str">
        <f t="shared" si="42"/>
        <v/>
      </c>
      <c r="DB62" s="7">
        <f t="shared" si="43"/>
        <v>28</v>
      </c>
      <c r="DC62" s="7" t="str">
        <f t="shared" si="44"/>
        <v/>
      </c>
      <c r="DD62" s="7">
        <f t="shared" si="45"/>
        <v>34</v>
      </c>
      <c r="DE62" s="7" t="str">
        <f t="shared" si="46"/>
        <v/>
      </c>
      <c r="DF62" s="7" t="str">
        <f t="shared" si="47"/>
        <v/>
      </c>
      <c r="DG62" s="7" t="str">
        <f t="shared" si="48"/>
        <v/>
      </c>
      <c r="DH62" s="7">
        <f t="shared" si="49"/>
        <v>27</v>
      </c>
      <c r="DI62" s="7" t="str">
        <f t="shared" si="50"/>
        <v/>
      </c>
      <c r="DJ62" s="7">
        <f t="shared" si="51"/>
        <v>12</v>
      </c>
      <c r="DK62" s="7">
        <f t="shared" si="52"/>
        <v>12</v>
      </c>
      <c r="DL62" s="7">
        <f t="shared" si="53"/>
        <v>8</v>
      </c>
      <c r="DM62" s="7">
        <f t="shared" si="54"/>
        <v>8</v>
      </c>
      <c r="DN62" s="7" t="str">
        <f t="shared" si="55"/>
        <v/>
      </c>
      <c r="DO62" s="7" t="str">
        <f t="shared" si="56"/>
        <v/>
      </c>
      <c r="DP62" s="7" t="str">
        <f t="shared" si="57"/>
        <v/>
      </c>
      <c r="DQ62" s="7" t="str">
        <f t="shared" si="58"/>
        <v/>
      </c>
      <c r="DR62" s="7" t="str">
        <f t="shared" si="59"/>
        <v/>
      </c>
      <c r="DS62" s="7" t="str">
        <f t="shared" si="60"/>
        <v/>
      </c>
      <c r="DT62" s="7" t="str">
        <f t="shared" si="61"/>
        <v/>
      </c>
      <c r="DU62" s="7" t="str">
        <f t="shared" si="166"/>
        <v/>
      </c>
      <c r="DV62" s="7" t="str">
        <f t="shared" si="167"/>
        <v/>
      </c>
      <c r="DW62" s="7" t="str">
        <f t="shared" si="168"/>
        <v/>
      </c>
      <c r="DX62" s="7" t="str">
        <f t="shared" si="169"/>
        <v/>
      </c>
      <c r="DY62" s="7"/>
      <c r="DZ62" s="7"/>
      <c r="EA62" s="7"/>
      <c r="EB62" s="7"/>
      <c r="EC62" s="64" t="s">
        <v>2</v>
      </c>
      <c r="ED62" s="306" t="str">
        <f t="shared" si="62"/>
        <v>icelltype</v>
      </c>
      <c r="EE62" s="306" t="str">
        <f t="shared" si="63"/>
        <v>icelltype</v>
      </c>
      <c r="EF62" s="306" t="str">
        <f t="shared" si="64"/>
        <v>icelltype</v>
      </c>
      <c r="EG62" s="306" t="str">
        <f t="shared" si="65"/>
        <v>icelltype</v>
      </c>
      <c r="EH62" s="306" t="str">
        <f t="shared" si="66"/>
        <v>-</v>
      </c>
      <c r="EI62" s="306" t="str">
        <f t="shared" si="67"/>
        <v>-</v>
      </c>
      <c r="EJ62" s="306" t="str">
        <f t="shared" si="68"/>
        <v>-</v>
      </c>
      <c r="EK62" s="306" t="str">
        <f t="shared" si="69"/>
        <v>icelltype</v>
      </c>
      <c r="EL62" s="306" t="str">
        <f t="shared" si="70"/>
        <v>-</v>
      </c>
      <c r="EM62" s="306" t="str">
        <f t="shared" si="71"/>
        <v>icelltype</v>
      </c>
      <c r="EN62" s="306" t="str">
        <f t="shared" si="72"/>
        <v>-</v>
      </c>
      <c r="EO62" s="306" t="str">
        <f t="shared" si="73"/>
        <v>-</v>
      </c>
      <c r="EP62" s="306" t="str">
        <f t="shared" si="74"/>
        <v>-</v>
      </c>
      <c r="EQ62" s="306" t="str">
        <f t="shared" si="75"/>
        <v>icelltype</v>
      </c>
      <c r="ER62" s="306" t="str">
        <f t="shared" si="76"/>
        <v>-</v>
      </c>
      <c r="ES62" s="306" t="str">
        <f t="shared" si="77"/>
        <v>icelltype</v>
      </c>
      <c r="ET62" s="306" t="str">
        <f t="shared" si="78"/>
        <v>icelltype</v>
      </c>
      <c r="EU62" s="306" t="str">
        <f t="shared" si="79"/>
        <v>icelltype</v>
      </c>
      <c r="EV62" s="306" t="str">
        <f t="shared" si="80"/>
        <v>icelltype</v>
      </c>
      <c r="EW62" s="306" t="str">
        <f t="shared" si="81"/>
        <v>-</v>
      </c>
      <c r="EX62" s="306" t="str">
        <f t="shared" si="82"/>
        <v>-</v>
      </c>
      <c r="EY62" s="306" t="str">
        <f t="shared" si="83"/>
        <v>-</v>
      </c>
      <c r="EZ62" s="306" t="str">
        <f t="shared" si="84"/>
        <v>-</v>
      </c>
      <c r="FA62" s="306" t="str">
        <f t="shared" si="85"/>
        <v>-</v>
      </c>
      <c r="FB62" s="306" t="str">
        <f t="shared" si="86"/>
        <v>-</v>
      </c>
      <c r="FC62" s="306" t="str">
        <f t="shared" si="87"/>
        <v>-</v>
      </c>
      <c r="FD62" s="306" t="str">
        <f t="shared" si="170"/>
        <v>-</v>
      </c>
      <c r="FE62" s="306" t="str">
        <f t="shared" si="171"/>
        <v>-</v>
      </c>
      <c r="FF62" s="306" t="str">
        <f t="shared" si="172"/>
        <v>-</v>
      </c>
      <c r="FG62" s="306" t="str">
        <f t="shared" si="173"/>
        <v>-</v>
      </c>
      <c r="FH62" s="306"/>
      <c r="FI62" s="306"/>
      <c r="FJ62" s="306"/>
      <c r="FK62" s="306"/>
      <c r="FL62" s="306"/>
      <c r="FM62" s="422" t="s">
        <v>2</v>
      </c>
      <c r="FN62" s="65">
        <f t="shared" si="88"/>
        <v>1</v>
      </c>
      <c r="FO62" s="65">
        <f t="shared" si="89"/>
        <v>1</v>
      </c>
      <c r="FP62" s="65">
        <f t="shared" si="90"/>
        <v>0</v>
      </c>
      <c r="FQ62" s="65">
        <f t="shared" si="91"/>
        <v>0</v>
      </c>
      <c r="FR62" s="65" t="str">
        <f t="shared" si="92"/>
        <v>-</v>
      </c>
      <c r="FS62" s="65" t="str">
        <f t="shared" si="93"/>
        <v>-</v>
      </c>
      <c r="FT62" s="65" t="str">
        <f t="shared" si="94"/>
        <v>-</v>
      </c>
      <c r="FU62" s="65">
        <f t="shared" si="95"/>
        <v>0</v>
      </c>
      <c r="FV62" s="65" t="str">
        <f t="shared" si="96"/>
        <v>-</v>
      </c>
      <c r="FW62" s="65" t="str">
        <f t="shared" si="97"/>
        <v>6*[1]+21*[0]</v>
      </c>
      <c r="FX62" s="65" t="str">
        <f t="shared" si="98"/>
        <v>-</v>
      </c>
      <c r="FY62" s="65" t="str">
        <f t="shared" si="99"/>
        <v>-</v>
      </c>
      <c r="FZ62" s="65" t="str">
        <f t="shared" si="100"/>
        <v>-</v>
      </c>
      <c r="GA62" s="65" t="str">
        <f t="shared" si="101"/>
        <v>1|0</v>
      </c>
      <c r="GB62" s="65" t="str">
        <f t="shared" si="102"/>
        <v>-</v>
      </c>
      <c r="GC62" s="65" t="str">
        <f t="shared" si="103"/>
        <v>1|0|0</v>
      </c>
      <c r="GD62" s="65" t="str">
        <f t="shared" si="104"/>
        <v>"0"</v>
      </c>
      <c r="GE62" s="65">
        <f t="shared" si="105"/>
        <v>0</v>
      </c>
      <c r="GF62" s="65">
        <f t="shared" si="106"/>
        <v>0</v>
      </c>
      <c r="GG62" s="65" t="str">
        <f t="shared" si="107"/>
        <v>-</v>
      </c>
      <c r="GH62" s="65" t="str">
        <f t="shared" si="108"/>
        <v>-</v>
      </c>
      <c r="GI62" s="65" t="str">
        <f t="shared" si="109"/>
        <v>-</v>
      </c>
      <c r="GJ62" s="65" t="str">
        <f t="shared" si="110"/>
        <v>-</v>
      </c>
      <c r="GK62" s="65" t="str">
        <f t="shared" si="111"/>
        <v>-</v>
      </c>
      <c r="GL62" s="65" t="str">
        <f t="shared" si="112"/>
        <v>-</v>
      </c>
      <c r="GM62" s="65" t="str">
        <f t="shared" si="113"/>
        <v>-</v>
      </c>
      <c r="GN62" s="65" t="str">
        <f t="shared" si="174"/>
        <v>-</v>
      </c>
      <c r="GO62" s="65" t="str">
        <f t="shared" si="175"/>
        <v>-</v>
      </c>
      <c r="GP62" s="65" t="str">
        <f t="shared" si="176"/>
        <v>-</v>
      </c>
      <c r="GQ62" s="65" t="str">
        <f t="shared" si="177"/>
        <v>-</v>
      </c>
      <c r="GR62" s="65"/>
      <c r="GS62" s="65"/>
      <c r="GT62" s="65"/>
      <c r="GU62" s="96" t="s">
        <v>2</v>
      </c>
      <c r="GV62" s="70"/>
      <c r="GW62" s="7">
        <f>IF(ISNUMBER(INDEX($CU$15:$EC$314,$B62,HG$5)),MAX(GW$14:GW61)+1,0)</f>
        <v>0</v>
      </c>
      <c r="GX62" s="7" t="str">
        <f t="shared" si="114"/>
        <v/>
      </c>
      <c r="GY62" s="7" t="str">
        <f t="shared" si="115"/>
        <v/>
      </c>
      <c r="GZ62" s="289">
        <f t="shared" si="116"/>
        <v>48</v>
      </c>
      <c r="HA62" s="289" t="str">
        <f t="shared" si="117"/>
        <v/>
      </c>
      <c r="HB62" s="289" t="str">
        <f t="shared" si="204"/>
        <v/>
      </c>
      <c r="HC62" s="84" t="str">
        <f t="shared" si="119"/>
        <v/>
      </c>
      <c r="HD62" s="335" t="str">
        <f t="shared" si="120"/>
        <v/>
      </c>
      <c r="HE62" s="313" t="str">
        <f t="shared" si="121"/>
        <v/>
      </c>
      <c r="HF62" s="28" t="str">
        <f t="shared" si="122"/>
        <v/>
      </c>
      <c r="HG62" s="277" t="str">
        <f t="shared" si="178"/>
        <v/>
      </c>
      <c r="HH62" s="363" t="str">
        <f t="shared" si="205"/>
        <v/>
      </c>
      <c r="HI62" s="80"/>
      <c r="HJ62" s="277" t="str">
        <f t="shared" si="179"/>
        <v/>
      </c>
      <c r="HK62" s="363" t="str">
        <f t="shared" si="206"/>
        <v/>
      </c>
      <c r="HL62" s="80"/>
      <c r="HM62" s="277" t="str">
        <f t="shared" si="180"/>
        <v/>
      </c>
      <c r="HN62" s="363" t="str">
        <f t="shared" si="207"/>
        <v/>
      </c>
      <c r="HO62" s="80"/>
      <c r="HP62" s="277" t="str">
        <f t="shared" si="181"/>
        <v/>
      </c>
      <c r="HQ62" s="359" t="str">
        <f t="shared" si="208"/>
        <v/>
      </c>
      <c r="HR62" s="80"/>
      <c r="HS62" s="277" t="str">
        <f t="shared" si="182"/>
        <v/>
      </c>
      <c r="HT62" s="284" t="str">
        <f t="shared" si="127"/>
        <v/>
      </c>
      <c r="HU62" s="277"/>
      <c r="HV62" s="336" t="str">
        <f t="shared" si="128"/>
        <v/>
      </c>
      <c r="HW62" s="338" t="str">
        <f t="shared" si="129"/>
        <v/>
      </c>
      <c r="HX62" s="337" t="str">
        <f t="shared" si="130"/>
        <v/>
      </c>
      <c r="HY62" s="277" t="str">
        <f t="shared" si="209"/>
        <v/>
      </c>
      <c r="HZ62" s="277" t="str">
        <f t="shared" si="195"/>
        <v/>
      </c>
      <c r="IA62" s="277" t="str">
        <f t="shared" si="210"/>
        <v/>
      </c>
      <c r="IB62" s="277" t="str">
        <f t="shared" si="211"/>
        <v/>
      </c>
      <c r="IC62" s="277" t="str">
        <f t="shared" si="212"/>
        <v/>
      </c>
      <c r="ID62" s="70"/>
      <c r="IE62" s="279"/>
      <c r="IF62" s="368"/>
      <c r="IG62" s="368"/>
      <c r="IH62" s="368"/>
      <c r="II62" s="368"/>
      <c r="IJ62" s="368"/>
      <c r="IK62" s="368"/>
      <c r="IL62" s="368"/>
      <c r="IM62" s="368"/>
      <c r="IN62" s="279"/>
      <c r="IO62" s="292"/>
      <c r="IP62" s="292"/>
      <c r="IQ62" s="74"/>
      <c r="IR62" s="291">
        <f>IF(IE62&lt;&gt;"",MAX(IR$14:IR61)+1,0)</f>
        <v>0</v>
      </c>
      <c r="IS62" s="291">
        <f>IF(IF62&lt;&gt;"",MAX(IS$14:IS61)+1,0)</f>
        <v>0</v>
      </c>
      <c r="IT62" s="291">
        <f>IF(IG62&lt;&gt;"",MAX(IT$14:IT61)+1,0)</f>
        <v>0</v>
      </c>
      <c r="IU62" s="291">
        <f>IF(IH62&lt;&gt;"",MAX(IU$14:IU61)+1,0)</f>
        <v>0</v>
      </c>
      <c r="IV62" s="291">
        <f>IF(II62&lt;&gt;"",MAX(IV$14:IV61)+1,0)</f>
        <v>0</v>
      </c>
      <c r="IW62" s="291">
        <f>IF(IJ62&lt;&gt;"",MAX(IW$14:IW61)+1,0)</f>
        <v>0</v>
      </c>
      <c r="IX62" s="291">
        <f>IF(IK62&lt;&gt;"",MAX(IX$14:IX61)+1,0)</f>
        <v>0</v>
      </c>
      <c r="IY62" s="291">
        <f>IF(IL62&lt;&gt;"",MAX(IY$14:IY61)+1,0)</f>
        <v>0</v>
      </c>
      <c r="IZ62" s="291">
        <f>IF(IM62&lt;&gt;"",MAX(IZ$14:IZ61)+1,0)</f>
        <v>0</v>
      </c>
      <c r="JA62" s="291">
        <f>IF(IN62&lt;&gt;"",MAX(JA$14:JA61)+1,0)</f>
        <v>0</v>
      </c>
      <c r="JB62" s="291">
        <f>IF(IO62&lt;&gt;"",MAX(JB$14:JB61)+1,0)</f>
        <v>0</v>
      </c>
      <c r="JC62" s="291">
        <f>IF(IP62&lt;&gt;"",MAX(JC$14:JC61)+1,0)</f>
        <v>0</v>
      </c>
      <c r="JD62" s="74">
        <f t="shared" si="186"/>
        <v>2</v>
      </c>
      <c r="JE62" s="74">
        <f t="shared" si="187"/>
        <v>0</v>
      </c>
      <c r="JF62" s="74">
        <f t="shared" si="188"/>
        <v>16</v>
      </c>
      <c r="JG62" s="74" t="str">
        <f t="shared" si="189"/>
        <v>newton</v>
      </c>
      <c r="JH62" s="390" t="str">
        <f t="shared" si="190"/>
        <v/>
      </c>
      <c r="JI62" s="389">
        <f>IF(ISNUMBER(MATCH(HE62,$JG$15:$JG$313,0)),0,MAX(JI$14:JI61)+1)</f>
        <v>0</v>
      </c>
      <c r="JJ62" s="389" t="str">
        <f t="shared" si="191"/>
        <v/>
      </c>
      <c r="JK62" s="379"/>
      <c r="JL62" s="79"/>
      <c r="JM62" s="19"/>
      <c r="JN62" s="280"/>
      <c r="JO62" s="70"/>
      <c r="JP62" s="228"/>
      <c r="JQ62" s="228"/>
      <c r="JR62" s="228"/>
      <c r="JS62" s="19"/>
      <c r="JT62" s="19"/>
      <c r="JU62" s="19"/>
      <c r="JV62" s="19"/>
      <c r="JW62" s="19"/>
      <c r="JX62" s="19"/>
      <c r="JY62" s="19"/>
      <c r="JZ62" s="19"/>
      <c r="KA62" s="19"/>
      <c r="KB62" s="19"/>
      <c r="KC62" s="19"/>
      <c r="KD62" s="19"/>
      <c r="KE62" s="97"/>
      <c r="KF62" s="179"/>
      <c r="KG62" s="106"/>
      <c r="KH62" s="106"/>
      <c r="KI62" s="106"/>
      <c r="KJ62" s="106"/>
      <c r="KK62" s="187"/>
      <c r="KL62" s="179"/>
      <c r="KM62" s="133"/>
      <c r="KN62" s="179"/>
      <c r="KO62" s="133"/>
      <c r="KP62" s="106"/>
      <c r="KQ62" s="106"/>
      <c r="KR62" s="133"/>
      <c r="KS62" s="106"/>
      <c r="KT62" s="106"/>
      <c r="KU62" s="106"/>
      <c r="KV62" s="159" t="str">
        <f t="shared" si="213"/>
        <v/>
      </c>
      <c r="KW62" s="159" t="str">
        <f t="shared" si="214"/>
        <v/>
      </c>
      <c r="KX62" s="159" t="str">
        <f t="shared" si="215"/>
        <v/>
      </c>
      <c r="KY62" s="159" t="str">
        <f t="shared" si="203"/>
        <v/>
      </c>
      <c r="KZ62" s="97"/>
      <c r="LA62" s="70"/>
      <c r="LB62" s="291" t="str">
        <f t="shared" si="134"/>
        <v/>
      </c>
      <c r="LC62" s="291" t="str">
        <f t="shared" si="135"/>
        <v/>
      </c>
      <c r="LD62" s="291" t="str">
        <f t="shared" si="136"/>
        <v/>
      </c>
      <c r="LE62" s="291" t="str">
        <f t="shared" si="137"/>
        <v/>
      </c>
      <c r="LF62" s="291" t="str">
        <f t="shared" si="138"/>
        <v/>
      </c>
      <c r="LG62" s="291" t="str">
        <f t="shared" si="139"/>
        <v/>
      </c>
      <c r="LH62" s="291" t="str">
        <f t="shared" si="140"/>
        <v/>
      </c>
      <c r="LI62" s="291" t="str">
        <f t="shared" si="141"/>
        <v/>
      </c>
      <c r="LJ62" s="291" t="str">
        <f t="shared" si="142"/>
        <v/>
      </c>
      <c r="LK62" s="291" t="str">
        <f t="shared" si="143"/>
        <v/>
      </c>
      <c r="LL62" s="291" t="str">
        <f t="shared" si="144"/>
        <v/>
      </c>
      <c r="LM62" s="291" t="str">
        <f t="shared" si="145"/>
        <v/>
      </c>
      <c r="LN62" s="291" t="str">
        <f t="shared" si="146"/>
        <v/>
      </c>
      <c r="LO62" s="291" t="str">
        <f t="shared" si="147"/>
        <v/>
      </c>
      <c r="LP62" s="291" t="str">
        <f t="shared" si="148"/>
        <v/>
      </c>
      <c r="LQ62" s="291" t="str">
        <f t="shared" si="149"/>
        <v/>
      </c>
      <c r="LR62" s="291" t="str">
        <f t="shared" si="150"/>
        <v/>
      </c>
      <c r="LS62" s="291" t="str">
        <f t="shared" si="151"/>
        <v/>
      </c>
      <c r="LT62" s="291" t="str">
        <f t="shared" si="152"/>
        <v/>
      </c>
      <c r="LU62" s="291" t="str">
        <f t="shared" si="153"/>
        <v>newton</v>
      </c>
      <c r="LV62" s="291" t="str">
        <f t="shared" si="154"/>
        <v/>
      </c>
      <c r="LW62" s="291" t="str">
        <f t="shared" si="155"/>
        <v/>
      </c>
      <c r="LX62" s="291" t="str">
        <f t="shared" si="156"/>
        <v/>
      </c>
      <c r="LY62" s="291" t="str">
        <f t="shared" si="157"/>
        <v/>
      </c>
      <c r="LZ62" s="291" t="str">
        <f t="shared" si="158"/>
        <v/>
      </c>
      <c r="MA62" s="291" t="str">
        <f t="shared" si="159"/>
        <v/>
      </c>
      <c r="MB62" s="291" t="str">
        <f t="shared" si="160"/>
        <v/>
      </c>
      <c r="MC62" s="291" t="str">
        <f t="shared" si="161"/>
        <v/>
      </c>
      <c r="MD62" s="291" t="str">
        <f t="shared" si="162"/>
        <v/>
      </c>
      <c r="ME62" s="291" t="str">
        <f t="shared" si="163"/>
        <v/>
      </c>
      <c r="MF62" s="291" t="str">
        <f t="shared" si="164"/>
        <v/>
      </c>
      <c r="MG62" s="74">
        <f t="shared" si="165"/>
        <v>1</v>
      </c>
      <c r="MH62" s="70"/>
      <c r="MI62" s="70"/>
      <c r="MJ62" s="70"/>
      <c r="MK62" s="70"/>
      <c r="ML62" s="70"/>
      <c r="MM62" s="70"/>
      <c r="MN62" s="70"/>
      <c r="MO62" s="70"/>
      <c r="MP62" s="70"/>
      <c r="MQ62" s="70"/>
      <c r="MR62" s="70"/>
      <c r="MS62" s="70"/>
      <c r="MT62" s="70"/>
      <c r="MU62" s="70"/>
    </row>
    <row r="63" spans="1:359" ht="6" customHeight="1" x14ac:dyDescent="0.25">
      <c r="A63" s="79"/>
      <c r="B63" s="303">
        <f t="shared" si="192"/>
        <v>49</v>
      </c>
      <c r="C63" s="83" t="s">
        <v>209</v>
      </c>
      <c r="D63" s="301" t="s">
        <v>240</v>
      </c>
      <c r="E63" s="70"/>
      <c r="F63" s="258"/>
      <c r="G63" s="259" t="s">
        <v>86</v>
      </c>
      <c r="H63" s="260" t="s">
        <v>2</v>
      </c>
      <c r="I63" s="258"/>
      <c r="J63" s="259"/>
      <c r="K63" s="260"/>
      <c r="L63" s="258"/>
      <c r="M63" s="259" t="s">
        <v>23</v>
      </c>
      <c r="N63" s="260" t="s">
        <v>17</v>
      </c>
      <c r="O63" s="258"/>
      <c r="P63" s="259" t="s">
        <v>17</v>
      </c>
      <c r="Q63" s="260">
        <v>1</v>
      </c>
      <c r="R63" s="258"/>
      <c r="S63" s="259"/>
      <c r="T63" s="260"/>
      <c r="U63" s="258"/>
      <c r="V63" s="259"/>
      <c r="W63" s="260"/>
      <c r="X63" s="258"/>
      <c r="Y63" s="259"/>
      <c r="Z63" s="260"/>
      <c r="AA63" s="258"/>
      <c r="AB63" s="259" t="s">
        <v>20</v>
      </c>
      <c r="AC63" s="260">
        <f>$AC$4</f>
        <v>0</v>
      </c>
      <c r="AD63" s="258"/>
      <c r="AE63" s="259"/>
      <c r="AF63" s="260"/>
      <c r="AG63" s="258"/>
      <c r="AH63" s="259" t="s">
        <v>18</v>
      </c>
      <c r="AI63" s="260">
        <v>10</v>
      </c>
      <c r="AJ63" s="258"/>
      <c r="AK63" s="259"/>
      <c r="AL63" s="260"/>
      <c r="AM63" s="258"/>
      <c r="AN63" s="259" t="s">
        <v>51</v>
      </c>
      <c r="AO63" s="260">
        <v>200</v>
      </c>
      <c r="AP63" s="281"/>
      <c r="AQ63" s="353"/>
      <c r="AR63" s="348"/>
      <c r="AS63" s="281"/>
      <c r="AT63" s="353"/>
      <c r="AU63" s="348"/>
      <c r="AV63" s="258"/>
      <c r="AW63" s="259"/>
      <c r="AX63" s="260"/>
      <c r="AY63" s="258"/>
      <c r="AZ63" s="259" t="s">
        <v>785</v>
      </c>
      <c r="BA63" s="260" t="s">
        <v>79</v>
      </c>
      <c r="BB63" s="258"/>
      <c r="BC63" s="259"/>
      <c r="BD63" s="260"/>
      <c r="BE63" s="258"/>
      <c r="BF63" s="259"/>
      <c r="BG63" s="260"/>
      <c r="BH63" s="258"/>
      <c r="BI63" s="259"/>
      <c r="BJ63" s="259"/>
      <c r="BK63" s="258"/>
      <c r="BL63" s="259"/>
      <c r="BM63" s="260"/>
      <c r="BN63" s="258"/>
      <c r="BO63" s="259"/>
      <c r="BP63" s="260"/>
      <c r="BQ63" s="258"/>
      <c r="BR63" s="259"/>
      <c r="BS63" s="260"/>
      <c r="BT63" s="258"/>
      <c r="BU63" s="259"/>
      <c r="BV63" s="260"/>
      <c r="BW63" s="258"/>
      <c r="BX63" s="259" t="s">
        <v>712</v>
      </c>
      <c r="BY63" s="260" t="s">
        <v>835</v>
      </c>
      <c r="BZ63" s="258"/>
      <c r="CA63" s="259"/>
      <c r="CB63" s="260"/>
      <c r="CC63" s="258"/>
      <c r="CD63" s="259"/>
      <c r="CE63" s="260"/>
      <c r="CF63" s="410"/>
      <c r="CG63" s="411"/>
      <c r="CH63" s="412"/>
      <c r="CI63" s="410"/>
      <c r="CJ63" s="411" t="s">
        <v>375</v>
      </c>
      <c r="CK63" s="412">
        <v>100</v>
      </c>
      <c r="CL63" s="258"/>
      <c r="CM63" s="259" t="s">
        <v>375</v>
      </c>
      <c r="CN63" s="260">
        <v>0</v>
      </c>
      <c r="CO63" s="258"/>
      <c r="CP63" s="259" t="s">
        <v>375</v>
      </c>
      <c r="CQ63" s="260">
        <v>100</v>
      </c>
      <c r="CR63" s="373" t="s">
        <v>2</v>
      </c>
      <c r="CS63" s="228"/>
      <c r="CT63" s="229" t="str">
        <f>IF(ISNUMBER(HA63),IF(ISNUMBER(MATCH(HE63,$CS$15:$CS$313,0)),0,MAX(CT$14:CT62)+1),"")</f>
        <v/>
      </c>
      <c r="CU63" s="7">
        <f t="shared" si="36"/>
        <v>99</v>
      </c>
      <c r="CV63" s="7" t="str">
        <f t="shared" si="37"/>
        <v/>
      </c>
      <c r="CW63" s="7" t="str">
        <f t="shared" si="38"/>
        <v/>
      </c>
      <c r="CX63" s="7" t="str">
        <f t="shared" si="39"/>
        <v/>
      </c>
      <c r="CY63" s="7" t="str">
        <f t="shared" si="40"/>
        <v/>
      </c>
      <c r="CZ63" s="7" t="str">
        <f t="shared" si="41"/>
        <v/>
      </c>
      <c r="DA63" s="7" t="str">
        <f t="shared" si="42"/>
        <v/>
      </c>
      <c r="DB63" s="7" t="str">
        <f t="shared" si="43"/>
        <v/>
      </c>
      <c r="DC63" s="7" t="str">
        <f t="shared" si="44"/>
        <v/>
      </c>
      <c r="DD63" s="7" t="str">
        <f t="shared" si="45"/>
        <v/>
      </c>
      <c r="DE63" s="7" t="str">
        <f t="shared" si="46"/>
        <v/>
      </c>
      <c r="DF63" s="7">
        <f t="shared" si="47"/>
        <v>21</v>
      </c>
      <c r="DG63" s="7" t="str">
        <f t="shared" si="48"/>
        <v/>
      </c>
      <c r="DH63" s="7" t="str">
        <f t="shared" si="49"/>
        <v/>
      </c>
      <c r="DI63" s="7" t="str">
        <f t="shared" si="50"/>
        <v/>
      </c>
      <c r="DJ63" s="7" t="str">
        <f t="shared" si="51"/>
        <v/>
      </c>
      <c r="DK63" s="7" t="str">
        <f t="shared" si="52"/>
        <v/>
      </c>
      <c r="DL63" s="7" t="str">
        <f t="shared" si="53"/>
        <v/>
      </c>
      <c r="DM63" s="7" t="str">
        <f t="shared" si="54"/>
        <v/>
      </c>
      <c r="DN63" s="7" t="str">
        <f t="shared" si="55"/>
        <v/>
      </c>
      <c r="DO63" s="7" t="str">
        <f t="shared" si="56"/>
        <v/>
      </c>
      <c r="DP63" s="7" t="str">
        <f t="shared" si="57"/>
        <v/>
      </c>
      <c r="DQ63" s="7" t="str">
        <f t="shared" si="58"/>
        <v/>
      </c>
      <c r="DR63" s="7" t="str">
        <f t="shared" si="59"/>
        <v/>
      </c>
      <c r="DS63" s="7" t="str">
        <f t="shared" si="60"/>
        <v/>
      </c>
      <c r="DT63" s="7" t="str">
        <f t="shared" si="61"/>
        <v/>
      </c>
      <c r="DU63" s="7" t="str">
        <f t="shared" si="166"/>
        <v/>
      </c>
      <c r="DV63" s="7" t="str">
        <f t="shared" si="167"/>
        <v/>
      </c>
      <c r="DW63" s="7" t="str">
        <f t="shared" si="168"/>
        <v/>
      </c>
      <c r="DX63" s="7" t="str">
        <f t="shared" si="169"/>
        <v/>
      </c>
      <c r="DY63" s="7"/>
      <c r="DZ63" s="7"/>
      <c r="EA63" s="7"/>
      <c r="EB63" s="7"/>
      <c r="EC63" s="64" t="s">
        <v>2</v>
      </c>
      <c r="ED63" s="306" t="str">
        <f t="shared" si="62"/>
        <v>sp1</v>
      </c>
      <c r="EE63" s="306" t="str">
        <f t="shared" si="63"/>
        <v>-</v>
      </c>
      <c r="EF63" s="306" t="str">
        <f t="shared" si="64"/>
        <v>-</v>
      </c>
      <c r="EG63" s="306" t="str">
        <f t="shared" si="65"/>
        <v>-</v>
      </c>
      <c r="EH63" s="306" t="str">
        <f t="shared" si="66"/>
        <v>-</v>
      </c>
      <c r="EI63" s="306" t="str">
        <f t="shared" si="67"/>
        <v>-</v>
      </c>
      <c r="EJ63" s="306" t="str">
        <f t="shared" si="68"/>
        <v>-</v>
      </c>
      <c r="EK63" s="306" t="str">
        <f t="shared" si="69"/>
        <v>-</v>
      </c>
      <c r="EL63" s="306" t="str">
        <f t="shared" si="70"/>
        <v>-</v>
      </c>
      <c r="EM63" s="306" t="str">
        <f t="shared" si="71"/>
        <v>-</v>
      </c>
      <c r="EN63" s="306" t="str">
        <f t="shared" si="72"/>
        <v>-</v>
      </c>
      <c r="EO63" s="306" t="str">
        <f t="shared" si="73"/>
        <v>sp1</v>
      </c>
      <c r="EP63" s="306" t="str">
        <f t="shared" si="74"/>
        <v>-</v>
      </c>
      <c r="EQ63" s="306" t="str">
        <f t="shared" si="75"/>
        <v>-</v>
      </c>
      <c r="ER63" s="306" t="str">
        <f t="shared" si="76"/>
        <v>-</v>
      </c>
      <c r="ES63" s="306" t="str">
        <f t="shared" si="77"/>
        <v>-</v>
      </c>
      <c r="ET63" s="306" t="str">
        <f t="shared" si="78"/>
        <v>-</v>
      </c>
      <c r="EU63" s="306" t="str">
        <f t="shared" si="79"/>
        <v>-</v>
      </c>
      <c r="EV63" s="306" t="str">
        <f t="shared" si="80"/>
        <v>-</v>
      </c>
      <c r="EW63" s="306" t="str">
        <f t="shared" si="81"/>
        <v>-</v>
      </c>
      <c r="EX63" s="306" t="str">
        <f t="shared" si="82"/>
        <v>-</v>
      </c>
      <c r="EY63" s="306" t="str">
        <f t="shared" si="83"/>
        <v>-</v>
      </c>
      <c r="EZ63" s="306" t="str">
        <f t="shared" si="84"/>
        <v>-</v>
      </c>
      <c r="FA63" s="306" t="str">
        <f t="shared" si="85"/>
        <v>-</v>
      </c>
      <c r="FB63" s="306" t="str">
        <f t="shared" si="86"/>
        <v>-</v>
      </c>
      <c r="FC63" s="306" t="str">
        <f t="shared" si="87"/>
        <v>-</v>
      </c>
      <c r="FD63" s="306" t="str">
        <f t="shared" si="170"/>
        <v>-</v>
      </c>
      <c r="FE63" s="306" t="str">
        <f t="shared" si="171"/>
        <v>-</v>
      </c>
      <c r="FF63" s="306" t="str">
        <f t="shared" si="172"/>
        <v>-</v>
      </c>
      <c r="FG63" s="306" t="str">
        <f t="shared" si="173"/>
        <v>-</v>
      </c>
      <c r="FH63" s="306"/>
      <c r="FI63" s="306"/>
      <c r="FJ63" s="306"/>
      <c r="FK63" s="306"/>
      <c r="FL63" s="306"/>
      <c r="FM63" s="422" t="s">
        <v>2</v>
      </c>
      <c r="FN63" s="65" t="str">
        <f t="shared" si="88"/>
        <v>-</v>
      </c>
      <c r="FO63" s="65" t="str">
        <f t="shared" si="89"/>
        <v>-</v>
      </c>
      <c r="FP63" s="65" t="str">
        <f t="shared" si="90"/>
        <v>-</v>
      </c>
      <c r="FQ63" s="65" t="str">
        <f t="shared" si="91"/>
        <v>-</v>
      </c>
      <c r="FR63" s="65" t="str">
        <f t="shared" si="92"/>
        <v>-</v>
      </c>
      <c r="FS63" s="65" t="str">
        <f t="shared" si="93"/>
        <v>-</v>
      </c>
      <c r="FT63" s="65" t="str">
        <f t="shared" si="94"/>
        <v>-</v>
      </c>
      <c r="FU63" s="65" t="str">
        <f t="shared" si="95"/>
        <v>-</v>
      </c>
      <c r="FV63" s="65" t="str">
        <f t="shared" si="96"/>
        <v>-</v>
      </c>
      <c r="FW63" s="65" t="str">
        <f t="shared" si="97"/>
        <v>-</v>
      </c>
      <c r="FX63" s="65" t="str">
        <f t="shared" si="98"/>
        <v>-</v>
      </c>
      <c r="FY63" s="65">
        <f t="shared" si="99"/>
        <v>0.17599999999999999</v>
      </c>
      <c r="FZ63" s="65" t="str">
        <f t="shared" si="100"/>
        <v>-</v>
      </c>
      <c r="GA63" s="65" t="str">
        <f t="shared" si="101"/>
        <v>-</v>
      </c>
      <c r="GB63" s="65" t="str">
        <f t="shared" si="102"/>
        <v>-</v>
      </c>
      <c r="GC63" s="65" t="str">
        <f t="shared" si="103"/>
        <v>-</v>
      </c>
      <c r="GD63" s="65" t="str">
        <f t="shared" si="104"/>
        <v>-</v>
      </c>
      <c r="GE63" s="65" t="str">
        <f t="shared" si="105"/>
        <v>-</v>
      </c>
      <c r="GF63" s="65" t="str">
        <f t="shared" si="106"/>
        <v>-</v>
      </c>
      <c r="GG63" s="65" t="str">
        <f t="shared" si="107"/>
        <v>-</v>
      </c>
      <c r="GH63" s="65" t="str">
        <f t="shared" si="108"/>
        <v>-</v>
      </c>
      <c r="GI63" s="65" t="str">
        <f t="shared" si="109"/>
        <v>-</v>
      </c>
      <c r="GJ63" s="65" t="str">
        <f t="shared" si="110"/>
        <v>-</v>
      </c>
      <c r="GK63" s="65" t="str">
        <f t="shared" si="111"/>
        <v>-</v>
      </c>
      <c r="GL63" s="65" t="str">
        <f t="shared" si="112"/>
        <v>-</v>
      </c>
      <c r="GM63" s="65" t="str">
        <f t="shared" si="113"/>
        <v>-</v>
      </c>
      <c r="GN63" s="65" t="str">
        <f t="shared" si="174"/>
        <v>-</v>
      </c>
      <c r="GO63" s="65" t="str">
        <f t="shared" si="175"/>
        <v>-</v>
      </c>
      <c r="GP63" s="65" t="str">
        <f t="shared" si="176"/>
        <v>-</v>
      </c>
      <c r="GQ63" s="65" t="str">
        <f t="shared" si="177"/>
        <v>-</v>
      </c>
      <c r="GR63" s="65"/>
      <c r="GS63" s="65"/>
      <c r="GT63" s="65"/>
      <c r="GU63" s="96" t="s">
        <v>2</v>
      </c>
      <c r="GV63" s="70"/>
      <c r="GW63" s="7">
        <f>IF(ISNUMBER(INDEX($CU$15:$EC$314,$B63,HG$5)),MAX(GW$14:GW62)+1,0)</f>
        <v>0</v>
      </c>
      <c r="GX63" s="7" t="str">
        <f t="shared" si="114"/>
        <v/>
      </c>
      <c r="GY63" s="7" t="str">
        <f t="shared" si="115"/>
        <v/>
      </c>
      <c r="GZ63" s="289">
        <f t="shared" si="116"/>
        <v>49</v>
      </c>
      <c r="HA63" s="289" t="str">
        <f t="shared" si="117"/>
        <v/>
      </c>
      <c r="HB63" s="289" t="str">
        <f t="shared" si="204"/>
        <v/>
      </c>
      <c r="HC63" s="84" t="str">
        <f t="shared" si="119"/>
        <v/>
      </c>
      <c r="HD63" s="335" t="str">
        <f t="shared" si="120"/>
        <v/>
      </c>
      <c r="HE63" s="313" t="str">
        <f t="shared" si="121"/>
        <v/>
      </c>
      <c r="HF63" s="28" t="str">
        <f t="shared" si="122"/>
        <v/>
      </c>
      <c r="HG63" s="277" t="str">
        <f t="shared" si="178"/>
        <v/>
      </c>
      <c r="HH63" s="363" t="str">
        <f t="shared" si="205"/>
        <v/>
      </c>
      <c r="HI63" s="80"/>
      <c r="HJ63" s="277" t="str">
        <f t="shared" si="179"/>
        <v/>
      </c>
      <c r="HK63" s="363" t="str">
        <f t="shared" si="206"/>
        <v/>
      </c>
      <c r="HL63" s="80"/>
      <c r="HM63" s="277" t="str">
        <f t="shared" si="180"/>
        <v/>
      </c>
      <c r="HN63" s="363" t="str">
        <f t="shared" si="207"/>
        <v/>
      </c>
      <c r="HO63" s="80"/>
      <c r="HP63" s="277" t="str">
        <f t="shared" si="181"/>
        <v/>
      </c>
      <c r="HQ63" s="359" t="str">
        <f t="shared" si="208"/>
        <v/>
      </c>
      <c r="HR63" s="80"/>
      <c r="HS63" s="277" t="str">
        <f t="shared" si="182"/>
        <v/>
      </c>
      <c r="HT63" s="284" t="str">
        <f t="shared" si="127"/>
        <v/>
      </c>
      <c r="HU63" s="277"/>
      <c r="HV63" s="336" t="str">
        <f t="shared" si="128"/>
        <v/>
      </c>
      <c r="HW63" s="338" t="str">
        <f t="shared" si="129"/>
        <v/>
      </c>
      <c r="HX63" s="337" t="str">
        <f t="shared" si="130"/>
        <v/>
      </c>
      <c r="HY63" s="277" t="str">
        <f t="shared" si="209"/>
        <v/>
      </c>
      <c r="HZ63" s="277" t="str">
        <f t="shared" si="195"/>
        <v/>
      </c>
      <c r="IA63" s="277" t="str">
        <f t="shared" si="210"/>
        <v/>
      </c>
      <c r="IB63" s="277" t="str">
        <f t="shared" si="211"/>
        <v/>
      </c>
      <c r="IC63" s="277" t="str">
        <f t="shared" si="212"/>
        <v/>
      </c>
      <c r="ID63" s="70"/>
      <c r="IE63" s="279"/>
      <c r="IF63" s="368"/>
      <c r="IG63" s="368"/>
      <c r="IH63" s="368"/>
      <c r="II63" s="368"/>
      <c r="IJ63" s="368"/>
      <c r="IK63" s="368"/>
      <c r="IL63" s="368"/>
      <c r="IM63" s="368"/>
      <c r="IN63" s="279"/>
      <c r="IO63" s="292"/>
      <c r="IP63" s="292"/>
      <c r="IQ63" s="74"/>
      <c r="IR63" s="291">
        <f>IF(IE63&lt;&gt;"",MAX(IR$14:IR62)+1,0)</f>
        <v>0</v>
      </c>
      <c r="IS63" s="291">
        <f>IF(IF63&lt;&gt;"",MAX(IS$14:IS62)+1,0)</f>
        <v>0</v>
      </c>
      <c r="IT63" s="291">
        <f>IF(IG63&lt;&gt;"",MAX(IT$14:IT62)+1,0)</f>
        <v>0</v>
      </c>
      <c r="IU63" s="291">
        <f>IF(IH63&lt;&gt;"",MAX(IU$14:IU62)+1,0)</f>
        <v>0</v>
      </c>
      <c r="IV63" s="291">
        <f>IF(II63&lt;&gt;"",MAX(IV$14:IV62)+1,0)</f>
        <v>0</v>
      </c>
      <c r="IW63" s="291">
        <f>IF(IJ63&lt;&gt;"",MAX(IW$14:IW62)+1,0)</f>
        <v>0</v>
      </c>
      <c r="IX63" s="291">
        <f>IF(IK63&lt;&gt;"",MAX(IX$14:IX62)+1,0)</f>
        <v>0</v>
      </c>
      <c r="IY63" s="291">
        <f>IF(IL63&lt;&gt;"",MAX(IY$14:IY62)+1,0)</f>
        <v>0</v>
      </c>
      <c r="IZ63" s="291">
        <f>IF(IM63&lt;&gt;"",MAX(IZ$14:IZ62)+1,0)</f>
        <v>0</v>
      </c>
      <c r="JA63" s="291">
        <f>IF(IN63&lt;&gt;"",MAX(JA$14:JA62)+1,0)</f>
        <v>0</v>
      </c>
      <c r="JB63" s="291">
        <f>IF(IO63&lt;&gt;"",MAX(JB$14:JB62)+1,0)</f>
        <v>0</v>
      </c>
      <c r="JC63" s="291">
        <f>IF(IP63&lt;&gt;"",MAX(JC$14:JC62)+1,0)</f>
        <v>0</v>
      </c>
      <c r="JD63" s="74">
        <f t="shared" si="186"/>
        <v>2</v>
      </c>
      <c r="JE63" s="74">
        <f t="shared" si="187"/>
        <v>0</v>
      </c>
      <c r="JF63" s="74">
        <f t="shared" si="188"/>
        <v>17</v>
      </c>
      <c r="JG63" s="74" t="str">
        <f t="shared" si="189"/>
        <v>rewet</v>
      </c>
      <c r="JH63" s="390" t="str">
        <f t="shared" si="190"/>
        <v/>
      </c>
      <c r="JI63" s="389">
        <f>IF(ISNUMBER(MATCH(HE63,$JG$15:$JG$313,0)),0,MAX(JI$14:JI62)+1)</f>
        <v>0</v>
      </c>
      <c r="JJ63" s="389" t="str">
        <f t="shared" si="191"/>
        <v/>
      </c>
      <c r="JK63" s="379"/>
      <c r="JL63" s="79"/>
      <c r="JM63" s="19"/>
      <c r="JN63" s="280"/>
      <c r="JO63" s="70"/>
      <c r="JP63" s="228"/>
      <c r="JQ63" s="228"/>
      <c r="JR63" s="228"/>
      <c r="JS63" s="19"/>
      <c r="JT63" s="19"/>
      <c r="JU63" s="19"/>
      <c r="JV63" s="19"/>
      <c r="JW63" s="19"/>
      <c r="JX63" s="19"/>
      <c r="JY63" s="19"/>
      <c r="JZ63" s="19"/>
      <c r="KA63" s="19"/>
      <c r="KB63" s="19"/>
      <c r="KC63" s="19"/>
      <c r="KD63" s="19"/>
      <c r="KE63" s="97"/>
      <c r="KF63" s="179"/>
      <c r="KG63" s="106"/>
      <c r="KH63" s="106"/>
      <c r="KI63" s="106"/>
      <c r="KJ63" s="106"/>
      <c r="KK63" s="187"/>
      <c r="KL63" s="179"/>
      <c r="KM63" s="133"/>
      <c r="KN63" s="179"/>
      <c r="KO63" s="133"/>
      <c r="KP63" s="106"/>
      <c r="KQ63" s="106"/>
      <c r="KR63" s="133"/>
      <c r="KS63" s="106"/>
      <c r="KT63" s="106"/>
      <c r="KU63" s="106"/>
      <c r="KV63" s="159" t="str">
        <f t="shared" si="213"/>
        <v/>
      </c>
      <c r="KW63" s="159" t="str">
        <f t="shared" si="214"/>
        <v/>
      </c>
      <c r="KX63" s="159" t="str">
        <f t="shared" si="215"/>
        <v/>
      </c>
      <c r="KY63" s="159" t="str">
        <f t="shared" si="203"/>
        <v/>
      </c>
      <c r="KZ63" s="97"/>
      <c r="LA63" s="70"/>
      <c r="LB63" s="291" t="str">
        <f t="shared" si="134"/>
        <v/>
      </c>
      <c r="LC63" s="291" t="str">
        <f t="shared" si="135"/>
        <v/>
      </c>
      <c r="LD63" s="291" t="str">
        <f t="shared" si="136"/>
        <v/>
      </c>
      <c r="LE63" s="291" t="str">
        <f t="shared" si="137"/>
        <v/>
      </c>
      <c r="LF63" s="291" t="str">
        <f t="shared" si="138"/>
        <v/>
      </c>
      <c r="LG63" s="291" t="str">
        <f t="shared" si="139"/>
        <v/>
      </c>
      <c r="LH63" s="291" t="str">
        <f t="shared" si="140"/>
        <v/>
      </c>
      <c r="LI63" s="291" t="str">
        <f t="shared" si="141"/>
        <v/>
      </c>
      <c r="LJ63" s="291" t="str">
        <f t="shared" si="142"/>
        <v/>
      </c>
      <c r="LK63" s="291" t="str">
        <f t="shared" si="143"/>
        <v/>
      </c>
      <c r="LL63" s="291" t="str">
        <f t="shared" si="144"/>
        <v/>
      </c>
      <c r="LM63" s="291" t="str">
        <f t="shared" si="145"/>
        <v/>
      </c>
      <c r="LN63" s="291" t="str">
        <f t="shared" si="146"/>
        <v/>
      </c>
      <c r="LO63" s="291" t="str">
        <f t="shared" si="147"/>
        <v>rewet</v>
      </c>
      <c r="LP63" s="291" t="str">
        <f t="shared" si="148"/>
        <v/>
      </c>
      <c r="LQ63" s="291" t="str">
        <f t="shared" si="149"/>
        <v/>
      </c>
      <c r="LR63" s="291" t="str">
        <f t="shared" si="150"/>
        <v/>
      </c>
      <c r="LS63" s="291" t="str">
        <f t="shared" si="151"/>
        <v/>
      </c>
      <c r="LT63" s="291" t="str">
        <f t="shared" si="152"/>
        <v/>
      </c>
      <c r="LU63" s="291" t="str">
        <f t="shared" si="153"/>
        <v>rewet</v>
      </c>
      <c r="LV63" s="291" t="str">
        <f t="shared" si="154"/>
        <v/>
      </c>
      <c r="LW63" s="291" t="str">
        <f t="shared" si="155"/>
        <v/>
      </c>
      <c r="LX63" s="291" t="str">
        <f t="shared" si="156"/>
        <v/>
      </c>
      <c r="LY63" s="291" t="str">
        <f t="shared" si="157"/>
        <v/>
      </c>
      <c r="LZ63" s="291" t="str">
        <f t="shared" si="158"/>
        <v/>
      </c>
      <c r="MA63" s="291" t="str">
        <f t="shared" si="159"/>
        <v/>
      </c>
      <c r="MB63" s="291" t="str">
        <f t="shared" si="160"/>
        <v/>
      </c>
      <c r="MC63" s="291" t="str">
        <f t="shared" si="161"/>
        <v/>
      </c>
      <c r="MD63" s="291" t="str">
        <f t="shared" si="162"/>
        <v/>
      </c>
      <c r="ME63" s="291" t="str">
        <f t="shared" si="163"/>
        <v/>
      </c>
      <c r="MF63" s="291" t="str">
        <f t="shared" si="164"/>
        <v/>
      </c>
      <c r="MG63" s="74">
        <f t="shared" si="165"/>
        <v>2</v>
      </c>
      <c r="MH63" s="70"/>
      <c r="MI63" s="70"/>
      <c r="MJ63" s="70"/>
      <c r="MK63" s="70"/>
      <c r="ML63" s="70"/>
      <c r="MM63" s="70"/>
      <c r="MN63" s="70"/>
      <c r="MO63" s="70"/>
      <c r="MP63" s="70"/>
      <c r="MQ63" s="70"/>
      <c r="MR63" s="70"/>
      <c r="MS63" s="70"/>
      <c r="MT63" s="70"/>
      <c r="MU63" s="70"/>
    </row>
    <row r="64" spans="1:359" ht="6" customHeight="1" x14ac:dyDescent="0.25">
      <c r="A64" s="79"/>
      <c r="B64" s="303">
        <f t="shared" si="192"/>
        <v>50</v>
      </c>
      <c r="C64" s="83" t="s">
        <v>42</v>
      </c>
      <c r="D64" s="301" t="s">
        <v>240</v>
      </c>
      <c r="E64" s="70"/>
      <c r="F64" s="258"/>
      <c r="G64" s="259" t="s">
        <v>19</v>
      </c>
      <c r="H64" s="260">
        <v>1.0000000000000001E-5</v>
      </c>
      <c r="I64" s="258"/>
      <c r="J64" s="259"/>
      <c r="K64" s="260"/>
      <c r="L64" s="258"/>
      <c r="M64" s="259" t="s">
        <v>69</v>
      </c>
      <c r="N64" s="260" t="s">
        <v>18</v>
      </c>
      <c r="O64" s="258"/>
      <c r="P64" s="259" t="s">
        <v>20</v>
      </c>
      <c r="Q64" s="260">
        <v>0</v>
      </c>
      <c r="R64" s="258"/>
      <c r="S64" s="259"/>
      <c r="T64" s="260"/>
      <c r="U64" s="258"/>
      <c r="V64" s="259"/>
      <c r="W64" s="260"/>
      <c r="X64" s="258"/>
      <c r="Y64" s="259"/>
      <c r="Z64" s="260"/>
      <c r="AA64" s="258"/>
      <c r="AB64" s="259" t="s">
        <v>18</v>
      </c>
      <c r="AC64" s="260">
        <f>$AC$5</f>
        <v>16</v>
      </c>
      <c r="AD64" s="258"/>
      <c r="AE64" s="259"/>
      <c r="AF64" s="260"/>
      <c r="AG64" s="258"/>
      <c r="AH64" s="259" t="s">
        <v>21</v>
      </c>
      <c r="AI64" s="260">
        <v>2</v>
      </c>
      <c r="AJ64" s="258"/>
      <c r="AK64" s="259"/>
      <c r="AL64" s="260"/>
      <c r="AM64" s="258"/>
      <c r="AN64" s="259" t="s">
        <v>37</v>
      </c>
      <c r="AO64" s="260">
        <v>2.9</v>
      </c>
      <c r="AP64" s="281"/>
      <c r="AQ64" s="353"/>
      <c r="AR64" s="348"/>
      <c r="AS64" s="281"/>
      <c r="AT64" s="353"/>
      <c r="AU64" s="348"/>
      <c r="AV64" s="258"/>
      <c r="AW64" s="259"/>
      <c r="AX64" s="260"/>
      <c r="AY64" s="258"/>
      <c r="AZ64" s="259" t="s">
        <v>740</v>
      </c>
      <c r="BA64" s="260" t="s">
        <v>801</v>
      </c>
      <c r="BB64" s="258"/>
      <c r="BC64" s="259"/>
      <c r="BD64" s="260"/>
      <c r="BE64" s="258"/>
      <c r="BF64" s="259"/>
      <c r="BG64" s="260"/>
      <c r="BH64" s="258"/>
      <c r="BI64" s="259"/>
      <c r="BJ64" s="259"/>
      <c r="BK64" s="258"/>
      <c r="BL64" s="259"/>
      <c r="BM64" s="260"/>
      <c r="BN64" s="258"/>
      <c r="BO64" s="259"/>
      <c r="BP64" s="260"/>
      <c r="BQ64" s="258"/>
      <c r="BR64" s="259"/>
      <c r="BS64" s="260"/>
      <c r="BT64" s="258"/>
      <c r="BU64" s="259"/>
      <c r="BV64" s="260"/>
      <c r="BW64" s="258"/>
      <c r="BX64" s="259"/>
      <c r="BY64" s="260"/>
      <c r="BZ64" s="258"/>
      <c r="CA64" s="259"/>
      <c r="CB64" s="274"/>
      <c r="CC64" s="258"/>
      <c r="CD64" s="259"/>
      <c r="CE64" s="260"/>
      <c r="CF64" s="410"/>
      <c r="CG64" s="411"/>
      <c r="CH64" s="412"/>
      <c r="CI64" s="410"/>
      <c r="CJ64" s="411" t="s">
        <v>377</v>
      </c>
      <c r="CK64" s="412">
        <v>5000</v>
      </c>
      <c r="CL64" s="258"/>
      <c r="CM64" s="259" t="s">
        <v>202</v>
      </c>
      <c r="CN64" s="274" t="s">
        <v>202</v>
      </c>
      <c r="CO64" s="258"/>
      <c r="CP64" s="259" t="s">
        <v>377</v>
      </c>
      <c r="CQ64" s="260">
        <v>5000</v>
      </c>
      <c r="CR64" s="373" t="s">
        <v>2</v>
      </c>
      <c r="CS64" s="228"/>
      <c r="CT64" s="229" t="str">
        <f>IF(ISNUMBER(HA64),IF(ISNUMBER(MATCH(HE64,$CS$15:$CS$313,0)),0,MAX(CT$14:CT63)+1),"")</f>
        <v/>
      </c>
      <c r="CU64" s="7">
        <f t="shared" si="36"/>
        <v>42</v>
      </c>
      <c r="CV64" s="7" t="str">
        <f t="shared" si="37"/>
        <v/>
      </c>
      <c r="CW64" s="7" t="str">
        <f t="shared" si="38"/>
        <v/>
      </c>
      <c r="CX64" s="7" t="str">
        <f t="shared" si="39"/>
        <v/>
      </c>
      <c r="CY64" s="7" t="str">
        <f t="shared" si="40"/>
        <v/>
      </c>
      <c r="CZ64" s="7" t="str">
        <f t="shared" si="41"/>
        <v/>
      </c>
      <c r="DA64" s="7" t="str">
        <f t="shared" si="42"/>
        <v/>
      </c>
      <c r="DB64" s="7" t="str">
        <f t="shared" si="43"/>
        <v/>
      </c>
      <c r="DC64" s="7" t="str">
        <f t="shared" si="44"/>
        <v/>
      </c>
      <c r="DD64" s="7" t="str">
        <f t="shared" si="45"/>
        <v/>
      </c>
      <c r="DE64" s="7" t="str">
        <f t="shared" si="46"/>
        <v/>
      </c>
      <c r="DF64" s="7">
        <f t="shared" si="47"/>
        <v>26</v>
      </c>
      <c r="DG64" s="7" t="str">
        <f t="shared" si="48"/>
        <v/>
      </c>
      <c r="DH64" s="7" t="str">
        <f t="shared" si="49"/>
        <v/>
      </c>
      <c r="DI64" s="7" t="str">
        <f t="shared" si="50"/>
        <v/>
      </c>
      <c r="DJ64" s="7" t="str">
        <f t="shared" si="51"/>
        <v/>
      </c>
      <c r="DK64" s="7" t="str">
        <f t="shared" si="52"/>
        <v/>
      </c>
      <c r="DL64" s="7" t="str">
        <f t="shared" si="53"/>
        <v/>
      </c>
      <c r="DM64" s="7" t="str">
        <f t="shared" si="54"/>
        <v/>
      </c>
      <c r="DN64" s="7" t="str">
        <f t="shared" si="55"/>
        <v/>
      </c>
      <c r="DO64" s="7" t="str">
        <f t="shared" si="56"/>
        <v/>
      </c>
      <c r="DP64" s="7" t="str">
        <f t="shared" si="57"/>
        <v/>
      </c>
      <c r="DQ64" s="7" t="str">
        <f t="shared" si="58"/>
        <v/>
      </c>
      <c r="DR64" s="7" t="str">
        <f t="shared" si="59"/>
        <v/>
      </c>
      <c r="DS64" s="7" t="str">
        <f t="shared" si="60"/>
        <v/>
      </c>
      <c r="DT64" s="7" t="str">
        <f t="shared" si="61"/>
        <v/>
      </c>
      <c r="DU64" s="7" t="str">
        <f t="shared" si="166"/>
        <v/>
      </c>
      <c r="DV64" s="7" t="str">
        <f t="shared" si="167"/>
        <v/>
      </c>
      <c r="DW64" s="7" t="str">
        <f t="shared" si="168"/>
        <v/>
      </c>
      <c r="DX64" s="7" t="str">
        <f t="shared" si="169"/>
        <v/>
      </c>
      <c r="DY64" s="7"/>
      <c r="DZ64" s="7"/>
      <c r="EA64" s="7"/>
      <c r="EB64" s="7"/>
      <c r="EC64" s="64" t="s">
        <v>2</v>
      </c>
      <c r="ED64" s="306" t="str">
        <f t="shared" si="62"/>
        <v>sp2</v>
      </c>
      <c r="EE64" s="306" t="str">
        <f t="shared" si="63"/>
        <v>-</v>
      </c>
      <c r="EF64" s="306" t="str">
        <f t="shared" si="64"/>
        <v>-</v>
      </c>
      <c r="EG64" s="306" t="str">
        <f t="shared" si="65"/>
        <v>-</v>
      </c>
      <c r="EH64" s="306" t="str">
        <f t="shared" si="66"/>
        <v>-</v>
      </c>
      <c r="EI64" s="306" t="str">
        <f t="shared" si="67"/>
        <v>-</v>
      </c>
      <c r="EJ64" s="306" t="str">
        <f t="shared" si="68"/>
        <v>-</v>
      </c>
      <c r="EK64" s="306" t="str">
        <f t="shared" si="69"/>
        <v>-</v>
      </c>
      <c r="EL64" s="306" t="str">
        <f t="shared" si="70"/>
        <v>-</v>
      </c>
      <c r="EM64" s="306" t="str">
        <f t="shared" si="71"/>
        <v>-</v>
      </c>
      <c r="EN64" s="306" t="str">
        <f t="shared" si="72"/>
        <v>-</v>
      </c>
      <c r="EO64" s="306" t="str">
        <f t="shared" si="73"/>
        <v>sp2</v>
      </c>
      <c r="EP64" s="306" t="str">
        <f t="shared" si="74"/>
        <v>-</v>
      </c>
      <c r="EQ64" s="306" t="str">
        <f t="shared" si="75"/>
        <v>-</v>
      </c>
      <c r="ER64" s="306" t="str">
        <f t="shared" si="76"/>
        <v>-</v>
      </c>
      <c r="ES64" s="306" t="str">
        <f t="shared" si="77"/>
        <v>-</v>
      </c>
      <c r="ET64" s="306" t="str">
        <f t="shared" si="78"/>
        <v>-</v>
      </c>
      <c r="EU64" s="306" t="str">
        <f t="shared" si="79"/>
        <v>-</v>
      </c>
      <c r="EV64" s="306" t="str">
        <f t="shared" si="80"/>
        <v>-</v>
      </c>
      <c r="EW64" s="306" t="str">
        <f t="shared" si="81"/>
        <v>-</v>
      </c>
      <c r="EX64" s="306" t="str">
        <f t="shared" si="82"/>
        <v>-</v>
      </c>
      <c r="EY64" s="306" t="str">
        <f t="shared" si="83"/>
        <v>-</v>
      </c>
      <c r="EZ64" s="306" t="str">
        <f t="shared" si="84"/>
        <v>-</v>
      </c>
      <c r="FA64" s="306" t="str">
        <f t="shared" si="85"/>
        <v>-</v>
      </c>
      <c r="FB64" s="306" t="str">
        <f t="shared" si="86"/>
        <v>-</v>
      </c>
      <c r="FC64" s="306" t="str">
        <f t="shared" si="87"/>
        <v>-</v>
      </c>
      <c r="FD64" s="306" t="str">
        <f t="shared" si="170"/>
        <v>-</v>
      </c>
      <c r="FE64" s="306" t="str">
        <f t="shared" si="171"/>
        <v>-</v>
      </c>
      <c r="FF64" s="306" t="str">
        <f t="shared" si="172"/>
        <v>-</v>
      </c>
      <c r="FG64" s="306" t="str">
        <f t="shared" si="173"/>
        <v>-</v>
      </c>
      <c r="FH64" s="306"/>
      <c r="FI64" s="306"/>
      <c r="FJ64" s="306"/>
      <c r="FK64" s="306"/>
      <c r="FL64" s="306"/>
      <c r="FM64" s="422" t="s">
        <v>2</v>
      </c>
      <c r="FN64" s="65">
        <f t="shared" si="88"/>
        <v>0</v>
      </c>
      <c r="FO64" s="65" t="str">
        <f t="shared" si="89"/>
        <v>-</v>
      </c>
      <c r="FP64" s="65" t="str">
        <f t="shared" si="90"/>
        <v>-</v>
      </c>
      <c r="FQ64" s="65" t="str">
        <f t="shared" si="91"/>
        <v>-</v>
      </c>
      <c r="FR64" s="65" t="str">
        <f t="shared" si="92"/>
        <v>-</v>
      </c>
      <c r="FS64" s="65" t="str">
        <f t="shared" si="93"/>
        <v>-</v>
      </c>
      <c r="FT64" s="65" t="str">
        <f t="shared" si="94"/>
        <v>-</v>
      </c>
      <c r="FU64" s="65" t="str">
        <f t="shared" si="95"/>
        <v>-</v>
      </c>
      <c r="FV64" s="65" t="str">
        <f t="shared" si="96"/>
        <v>-</v>
      </c>
      <c r="FW64" s="65" t="str">
        <f t="shared" si="97"/>
        <v>-</v>
      </c>
      <c r="FX64" s="65" t="str">
        <f t="shared" si="98"/>
        <v>-</v>
      </c>
      <c r="FY64" s="65">
        <f t="shared" si="99"/>
        <v>0</v>
      </c>
      <c r="FZ64" s="65" t="str">
        <f t="shared" si="100"/>
        <v>-</v>
      </c>
      <c r="GA64" s="65" t="str">
        <f t="shared" si="101"/>
        <v>-</v>
      </c>
      <c r="GB64" s="65" t="str">
        <f t="shared" si="102"/>
        <v>-</v>
      </c>
      <c r="GC64" s="65" t="str">
        <f t="shared" si="103"/>
        <v>-</v>
      </c>
      <c r="GD64" s="65" t="str">
        <f t="shared" si="104"/>
        <v>-</v>
      </c>
      <c r="GE64" s="65" t="str">
        <f t="shared" si="105"/>
        <v>-</v>
      </c>
      <c r="GF64" s="65" t="str">
        <f t="shared" si="106"/>
        <v>-</v>
      </c>
      <c r="GG64" s="65" t="str">
        <f t="shared" si="107"/>
        <v>-</v>
      </c>
      <c r="GH64" s="65" t="str">
        <f t="shared" si="108"/>
        <v>-</v>
      </c>
      <c r="GI64" s="65" t="str">
        <f t="shared" si="109"/>
        <v>-</v>
      </c>
      <c r="GJ64" s="65" t="str">
        <f t="shared" si="110"/>
        <v>-</v>
      </c>
      <c r="GK64" s="65" t="str">
        <f t="shared" si="111"/>
        <v>-</v>
      </c>
      <c r="GL64" s="65" t="str">
        <f t="shared" si="112"/>
        <v>-</v>
      </c>
      <c r="GM64" s="65" t="str">
        <f t="shared" si="113"/>
        <v>-</v>
      </c>
      <c r="GN64" s="65" t="str">
        <f t="shared" si="174"/>
        <v>-</v>
      </c>
      <c r="GO64" s="65" t="str">
        <f t="shared" si="175"/>
        <v>-</v>
      </c>
      <c r="GP64" s="65" t="str">
        <f t="shared" si="176"/>
        <v>-</v>
      </c>
      <c r="GQ64" s="65" t="str">
        <f t="shared" si="177"/>
        <v>-</v>
      </c>
      <c r="GR64" s="65"/>
      <c r="GS64" s="65"/>
      <c r="GT64" s="65"/>
      <c r="GU64" s="96" t="s">
        <v>2</v>
      </c>
      <c r="GV64" s="70"/>
      <c r="GW64" s="7">
        <f>IF(ISNUMBER(INDEX($CU$15:$EC$314,$B64,HG$5)),MAX(GW$14:GW63)+1,0)</f>
        <v>0</v>
      </c>
      <c r="GX64" s="7" t="str">
        <f t="shared" si="114"/>
        <v/>
      </c>
      <c r="GY64" s="7" t="str">
        <f t="shared" si="115"/>
        <v/>
      </c>
      <c r="GZ64" s="289">
        <f t="shared" si="116"/>
        <v>50</v>
      </c>
      <c r="HA64" s="289" t="str">
        <f t="shared" si="117"/>
        <v/>
      </c>
      <c r="HB64" s="289" t="str">
        <f t="shared" si="204"/>
        <v/>
      </c>
      <c r="HC64" s="84" t="str">
        <f t="shared" si="119"/>
        <v/>
      </c>
      <c r="HD64" s="335" t="str">
        <f t="shared" si="120"/>
        <v/>
      </c>
      <c r="HE64" s="313" t="str">
        <f t="shared" si="121"/>
        <v/>
      </c>
      <c r="HF64" s="28" t="str">
        <f t="shared" si="122"/>
        <v/>
      </c>
      <c r="HG64" s="277" t="str">
        <f t="shared" si="178"/>
        <v/>
      </c>
      <c r="HH64" s="363" t="str">
        <f t="shared" si="205"/>
        <v/>
      </c>
      <c r="HI64" s="80"/>
      <c r="HJ64" s="277" t="str">
        <f t="shared" si="179"/>
        <v/>
      </c>
      <c r="HK64" s="363" t="str">
        <f t="shared" si="206"/>
        <v/>
      </c>
      <c r="HL64" s="80"/>
      <c r="HM64" s="277" t="str">
        <f t="shared" si="180"/>
        <v/>
      </c>
      <c r="HN64" s="363" t="str">
        <f t="shared" si="207"/>
        <v/>
      </c>
      <c r="HO64" s="80"/>
      <c r="HP64" s="277" t="str">
        <f t="shared" si="181"/>
        <v/>
      </c>
      <c r="HQ64" s="359" t="str">
        <f t="shared" si="208"/>
        <v/>
      </c>
      <c r="HR64" s="80"/>
      <c r="HS64" s="277" t="str">
        <f t="shared" si="182"/>
        <v/>
      </c>
      <c r="HT64" s="284" t="str">
        <f t="shared" si="127"/>
        <v/>
      </c>
      <c r="HU64" s="277"/>
      <c r="HV64" s="336" t="str">
        <f t="shared" si="128"/>
        <v/>
      </c>
      <c r="HW64" s="338" t="str">
        <f t="shared" si="129"/>
        <v/>
      </c>
      <c r="HX64" s="337" t="str">
        <f t="shared" si="130"/>
        <v/>
      </c>
      <c r="HY64" s="277" t="str">
        <f t="shared" si="209"/>
        <v/>
      </c>
      <c r="HZ64" s="277" t="str">
        <f t="shared" si="195"/>
        <v/>
      </c>
      <c r="IA64" s="277"/>
      <c r="IB64" s="277"/>
      <c r="IC64" s="277"/>
      <c r="ID64" s="70"/>
      <c r="IE64" s="279"/>
      <c r="IF64" s="368"/>
      <c r="IG64" s="368"/>
      <c r="IH64" s="368"/>
      <c r="II64" s="368"/>
      <c r="IJ64" s="368"/>
      <c r="IK64" s="368"/>
      <c r="IL64" s="368"/>
      <c r="IM64" s="368"/>
      <c r="IN64" s="279"/>
      <c r="IO64" s="292"/>
      <c r="IP64" s="292"/>
      <c r="IQ64" s="74"/>
      <c r="IR64" s="291">
        <f>IF(IE64&lt;&gt;"",MAX(IR$14:IR63)+1,0)</f>
        <v>0</v>
      </c>
      <c r="IS64" s="291">
        <f>IF(IF64&lt;&gt;"",MAX(IS$14:IS63)+1,0)</f>
        <v>0</v>
      </c>
      <c r="IT64" s="291">
        <f>IF(IG64&lt;&gt;"",MAX(IT$14:IT63)+1,0)</f>
        <v>0</v>
      </c>
      <c r="IU64" s="291">
        <f>IF(IH64&lt;&gt;"",MAX(IU$14:IU63)+1,0)</f>
        <v>0</v>
      </c>
      <c r="IV64" s="291">
        <f>IF(II64&lt;&gt;"",MAX(IV$14:IV63)+1,0)</f>
        <v>0</v>
      </c>
      <c r="IW64" s="291">
        <f>IF(IJ64&lt;&gt;"",MAX(IW$14:IW63)+1,0)</f>
        <v>0</v>
      </c>
      <c r="IX64" s="291">
        <f>IF(IK64&lt;&gt;"",MAX(IX$14:IX63)+1,0)</f>
        <v>0</v>
      </c>
      <c r="IY64" s="291">
        <f>IF(IL64&lt;&gt;"",MAX(IY$14:IY63)+1,0)</f>
        <v>0</v>
      </c>
      <c r="IZ64" s="291">
        <f>IF(IM64&lt;&gt;"",MAX(IZ$14:IZ63)+1,0)</f>
        <v>0</v>
      </c>
      <c r="JA64" s="291">
        <f>IF(IN64&lt;&gt;"",MAX(JA$14:JA63)+1,0)</f>
        <v>0</v>
      </c>
      <c r="JB64" s="291">
        <f>IF(IO64&lt;&gt;"",MAX(JB$14:JB63)+1,0)</f>
        <v>0</v>
      </c>
      <c r="JC64" s="291">
        <f>IF(IP64&lt;&gt;"",MAX(JC$14:JC63)+1,0)</f>
        <v>0</v>
      </c>
      <c r="JD64" s="74">
        <f t="shared" si="186"/>
        <v>2</v>
      </c>
      <c r="JE64" s="74">
        <f t="shared" si="187"/>
        <v>0</v>
      </c>
      <c r="JF64" s="74">
        <f t="shared" si="188"/>
        <v>18</v>
      </c>
      <c r="JG64" s="74" t="str">
        <f t="shared" si="189"/>
        <v>wetdry</v>
      </c>
      <c r="JH64" s="390" t="str">
        <f t="shared" si="190"/>
        <v/>
      </c>
      <c r="JI64" s="389">
        <f>IF(ISNUMBER(MATCH(HE64,$JG$15:$JG$313,0)),0,MAX(JI$14:JI63)+1)</f>
        <v>0</v>
      </c>
      <c r="JJ64" s="389" t="str">
        <f t="shared" si="191"/>
        <v/>
      </c>
      <c r="JK64" s="379"/>
      <c r="JL64" s="79"/>
      <c r="JM64" s="19"/>
      <c r="JN64" s="280"/>
      <c r="JO64" s="70"/>
      <c r="JP64" s="228"/>
      <c r="JQ64" s="228"/>
      <c r="JR64" s="228"/>
      <c r="JS64" s="19"/>
      <c r="JT64" s="19"/>
      <c r="JU64" s="19"/>
      <c r="JV64" s="19"/>
      <c r="JW64" s="19"/>
      <c r="JX64" s="19"/>
      <c r="JY64" s="19"/>
      <c r="JZ64" s="19"/>
      <c r="KA64" s="19"/>
      <c r="KB64" s="19"/>
      <c r="KC64" s="19"/>
      <c r="KD64" s="19"/>
      <c r="KE64" s="97"/>
      <c r="KF64" s="179"/>
      <c r="KG64" s="106"/>
      <c r="KH64" s="106"/>
      <c r="KI64" s="106"/>
      <c r="KJ64" s="106"/>
      <c r="KK64" s="187"/>
      <c r="KL64" s="179"/>
      <c r="KM64" s="133"/>
      <c r="KN64" s="179"/>
      <c r="KO64" s="133"/>
      <c r="KP64" s="106"/>
      <c r="KQ64" s="106"/>
      <c r="KR64" s="133"/>
      <c r="KS64" s="106"/>
      <c r="KT64" s="106"/>
      <c r="KU64" s="106"/>
      <c r="KV64" s="159" t="str">
        <f t="shared" si="213"/>
        <v/>
      </c>
      <c r="KW64" s="159" t="str">
        <f t="shared" si="214"/>
        <v/>
      </c>
      <c r="KX64" s="159" t="str">
        <f t="shared" si="215"/>
        <v/>
      </c>
      <c r="KY64" s="159" t="str">
        <f t="shared" si="203"/>
        <v/>
      </c>
      <c r="KZ64" s="97"/>
      <c r="LA64" s="70"/>
      <c r="LB64" s="291" t="str">
        <f t="shared" si="134"/>
        <v/>
      </c>
      <c r="LC64" s="291" t="str">
        <f t="shared" si="135"/>
        <v/>
      </c>
      <c r="LD64" s="291" t="str">
        <f t="shared" si="136"/>
        <v/>
      </c>
      <c r="LE64" s="291" t="str">
        <f t="shared" si="137"/>
        <v/>
      </c>
      <c r="LF64" s="291" t="str">
        <f t="shared" si="138"/>
        <v/>
      </c>
      <c r="LG64" s="291" t="str">
        <f t="shared" si="139"/>
        <v/>
      </c>
      <c r="LH64" s="291" t="str">
        <f t="shared" si="140"/>
        <v/>
      </c>
      <c r="LI64" s="291" t="str">
        <f t="shared" si="141"/>
        <v/>
      </c>
      <c r="LJ64" s="291" t="str">
        <f t="shared" si="142"/>
        <v/>
      </c>
      <c r="LK64" s="291" t="str">
        <f t="shared" si="143"/>
        <v/>
      </c>
      <c r="LL64" s="291" t="str">
        <f t="shared" si="144"/>
        <v/>
      </c>
      <c r="LM64" s="291" t="str">
        <f t="shared" si="145"/>
        <v/>
      </c>
      <c r="LN64" s="291" t="str">
        <f t="shared" si="146"/>
        <v/>
      </c>
      <c r="LO64" s="291" t="str">
        <f t="shared" si="147"/>
        <v>wetdry</v>
      </c>
      <c r="LP64" s="291" t="str">
        <f t="shared" si="148"/>
        <v/>
      </c>
      <c r="LQ64" s="291" t="str">
        <f t="shared" si="149"/>
        <v/>
      </c>
      <c r="LR64" s="291" t="str">
        <f t="shared" si="150"/>
        <v/>
      </c>
      <c r="LS64" s="291" t="str">
        <f t="shared" si="151"/>
        <v/>
      </c>
      <c r="LT64" s="291" t="str">
        <f t="shared" si="152"/>
        <v/>
      </c>
      <c r="LU64" s="291" t="str">
        <f t="shared" si="153"/>
        <v>wetdry</v>
      </c>
      <c r="LV64" s="291" t="str">
        <f t="shared" si="154"/>
        <v/>
      </c>
      <c r="LW64" s="291" t="str">
        <f t="shared" si="155"/>
        <v/>
      </c>
      <c r="LX64" s="291" t="str">
        <f t="shared" si="156"/>
        <v/>
      </c>
      <c r="LY64" s="291" t="str">
        <f t="shared" si="157"/>
        <v/>
      </c>
      <c r="LZ64" s="291" t="str">
        <f t="shared" si="158"/>
        <v/>
      </c>
      <c r="MA64" s="291" t="str">
        <f t="shared" si="159"/>
        <v/>
      </c>
      <c r="MB64" s="291" t="str">
        <f t="shared" si="160"/>
        <v/>
      </c>
      <c r="MC64" s="291" t="str">
        <f t="shared" si="161"/>
        <v/>
      </c>
      <c r="MD64" s="291" t="str">
        <f t="shared" si="162"/>
        <v/>
      </c>
      <c r="ME64" s="291" t="str">
        <f t="shared" si="163"/>
        <v/>
      </c>
      <c r="MF64" s="291" t="str">
        <f t="shared" si="164"/>
        <v/>
      </c>
      <c r="MG64" s="74">
        <f t="shared" si="165"/>
        <v>2</v>
      </c>
      <c r="MH64" s="70"/>
      <c r="MI64" s="70"/>
      <c r="MJ64" s="70"/>
      <c r="MK64" s="70"/>
      <c r="ML64" s="70"/>
      <c r="MM64" s="70"/>
      <c r="MN64" s="70"/>
      <c r="MO64" s="70"/>
      <c r="MP64" s="70"/>
      <c r="MQ64" s="70"/>
      <c r="MR64" s="70"/>
      <c r="MS64" s="70"/>
      <c r="MT64" s="70"/>
      <c r="MU64" s="70"/>
    </row>
    <row r="65" spans="1:359" ht="6" customHeight="1" x14ac:dyDescent="0.25">
      <c r="A65" s="79"/>
      <c r="B65" s="303">
        <f t="shared" si="192"/>
        <v>51</v>
      </c>
      <c r="C65" s="83" t="s">
        <v>43</v>
      </c>
      <c r="D65" s="301" t="s">
        <v>593</v>
      </c>
      <c r="E65" s="70"/>
      <c r="F65" s="258"/>
      <c r="G65" s="259" t="s">
        <v>17</v>
      </c>
      <c r="H65" s="260">
        <v>1</v>
      </c>
      <c r="I65" s="258"/>
      <c r="J65" s="259"/>
      <c r="K65" s="260"/>
      <c r="L65" s="258"/>
      <c r="M65" s="259" t="s">
        <v>15</v>
      </c>
      <c r="N65" s="260">
        <v>100</v>
      </c>
      <c r="O65" s="258"/>
      <c r="P65" s="259" t="s">
        <v>18</v>
      </c>
      <c r="Q65" s="260">
        <v>16</v>
      </c>
      <c r="R65" s="258"/>
      <c r="S65" s="259"/>
      <c r="T65" s="260"/>
      <c r="U65" s="258"/>
      <c r="V65" s="259"/>
      <c r="W65" s="260"/>
      <c r="X65" s="258"/>
      <c r="Y65" s="259"/>
      <c r="Z65" s="260"/>
      <c r="AA65" s="258"/>
      <c r="AB65" s="259" t="s">
        <v>21</v>
      </c>
      <c r="AC65" s="260">
        <f>$AC$6</f>
        <v>2</v>
      </c>
      <c r="AD65" s="258"/>
      <c r="AE65" s="259"/>
      <c r="AF65" s="260"/>
      <c r="AG65" s="258"/>
      <c r="AH65" s="259" t="s">
        <v>22</v>
      </c>
      <c r="AI65" s="260">
        <v>20</v>
      </c>
      <c r="AJ65" s="258"/>
      <c r="AK65" s="259"/>
      <c r="AL65" s="260"/>
      <c r="AM65" s="258"/>
      <c r="AN65" s="259" t="s">
        <v>1</v>
      </c>
      <c r="AO65" s="260">
        <v>1</v>
      </c>
      <c r="AP65" s="281"/>
      <c r="AQ65" s="353"/>
      <c r="AR65" s="348"/>
      <c r="AS65" s="281"/>
      <c r="AT65" s="353"/>
      <c r="AU65" s="348"/>
      <c r="AV65" s="258"/>
      <c r="AW65" s="259"/>
      <c r="AX65" s="260"/>
      <c r="AY65" s="258"/>
      <c r="AZ65" s="259" t="s">
        <v>782</v>
      </c>
      <c r="BA65" s="260" t="s">
        <v>111</v>
      </c>
      <c r="BB65" s="258"/>
      <c r="BC65" s="259"/>
      <c r="BD65" s="260"/>
      <c r="BE65" s="258"/>
      <c r="BF65" s="259"/>
      <c r="BG65" s="260"/>
      <c r="BH65" s="258"/>
      <c r="BI65" s="259"/>
      <c r="BJ65" s="259"/>
      <c r="BK65" s="258"/>
      <c r="BL65" s="259"/>
      <c r="BM65" s="260"/>
      <c r="BN65" s="258"/>
      <c r="BO65" s="259"/>
      <c r="BP65" s="260"/>
      <c r="BQ65" s="258"/>
      <c r="BR65" s="259"/>
      <c r="BS65" s="260"/>
      <c r="BT65" s="258"/>
      <c r="BU65" s="259"/>
      <c r="BV65" s="260"/>
      <c r="BW65" s="258"/>
      <c r="BX65" s="259"/>
      <c r="BY65" s="260"/>
      <c r="BZ65" s="258"/>
      <c r="CA65" s="259"/>
      <c r="CB65" s="260"/>
      <c r="CC65" s="258"/>
      <c r="CD65" s="259"/>
      <c r="CE65" s="260"/>
      <c r="CF65" s="410"/>
      <c r="CG65" s="411"/>
      <c r="CH65" s="412"/>
      <c r="CI65" s="410"/>
      <c r="CJ65" s="411" t="s">
        <v>206</v>
      </c>
      <c r="CK65" s="412">
        <v>1</v>
      </c>
      <c r="CL65" s="258"/>
      <c r="CM65" s="259" t="s">
        <v>648</v>
      </c>
      <c r="CN65" s="260" t="s">
        <v>2</v>
      </c>
      <c r="CO65" s="258"/>
      <c r="CP65" s="259" t="s">
        <v>206</v>
      </c>
      <c r="CQ65" s="260">
        <v>1</v>
      </c>
      <c r="CR65" s="373" t="s">
        <v>2</v>
      </c>
      <c r="CS65" s="228"/>
      <c r="CT65" s="229" t="str">
        <f>IF(ISNUMBER(HA65),IF(ISNUMBER(MATCH(HE65,$CS$15:$CS$313,0)),0,MAX(CT$14:CT64)+1),"")</f>
        <v/>
      </c>
      <c r="CU65" s="7">
        <f t="shared" si="36"/>
        <v>43</v>
      </c>
      <c r="CV65" s="7" t="str">
        <f t="shared" si="37"/>
        <v/>
      </c>
      <c r="CW65" s="7">
        <f t="shared" si="38"/>
        <v>24</v>
      </c>
      <c r="CX65" s="7">
        <f t="shared" si="39"/>
        <v>18</v>
      </c>
      <c r="CY65" s="7" t="str">
        <f t="shared" si="40"/>
        <v/>
      </c>
      <c r="CZ65" s="7" t="str">
        <f t="shared" si="41"/>
        <v/>
      </c>
      <c r="DA65" s="7" t="str">
        <f t="shared" si="42"/>
        <v/>
      </c>
      <c r="DB65" s="7">
        <f t="shared" si="43"/>
        <v>24</v>
      </c>
      <c r="DC65" s="7" t="str">
        <f t="shared" si="44"/>
        <v/>
      </c>
      <c r="DD65" s="7">
        <f t="shared" si="45"/>
        <v>14</v>
      </c>
      <c r="DE65" s="7" t="str">
        <f t="shared" si="46"/>
        <v/>
      </c>
      <c r="DF65" s="7" t="str">
        <f t="shared" si="47"/>
        <v/>
      </c>
      <c r="DG65" s="7" t="str">
        <f t="shared" si="48"/>
        <v/>
      </c>
      <c r="DH65" s="7" t="str">
        <f t="shared" si="49"/>
        <v/>
      </c>
      <c r="DI65" s="7" t="str">
        <f t="shared" si="50"/>
        <v/>
      </c>
      <c r="DJ65" s="7" t="str">
        <f t="shared" si="51"/>
        <v/>
      </c>
      <c r="DK65" s="7" t="str">
        <f t="shared" si="52"/>
        <v/>
      </c>
      <c r="DL65" s="7" t="str">
        <f t="shared" si="53"/>
        <v/>
      </c>
      <c r="DM65" s="7" t="str">
        <f t="shared" si="54"/>
        <v/>
      </c>
      <c r="DN65" s="7" t="str">
        <f t="shared" si="55"/>
        <v/>
      </c>
      <c r="DO65" s="7" t="str">
        <f t="shared" si="56"/>
        <v/>
      </c>
      <c r="DP65" s="7" t="str">
        <f t="shared" si="57"/>
        <v/>
      </c>
      <c r="DQ65" s="7" t="str">
        <f t="shared" si="58"/>
        <v/>
      </c>
      <c r="DR65" s="7" t="str">
        <f t="shared" si="59"/>
        <v/>
      </c>
      <c r="DS65" s="7" t="str">
        <f t="shared" si="60"/>
        <v/>
      </c>
      <c r="DT65" s="7" t="str">
        <f t="shared" si="61"/>
        <v/>
      </c>
      <c r="DU65" s="7" t="str">
        <f t="shared" si="166"/>
        <v/>
      </c>
      <c r="DV65" s="7" t="str">
        <f t="shared" si="167"/>
        <v/>
      </c>
      <c r="DW65" s="7">
        <f t="shared" si="168"/>
        <v>84</v>
      </c>
      <c r="DX65" s="7" t="str">
        <f t="shared" si="169"/>
        <v/>
      </c>
      <c r="DY65" s="7"/>
      <c r="DZ65" s="7"/>
      <c r="EA65" s="7"/>
      <c r="EB65" s="7"/>
      <c r="EC65" s="64" t="s">
        <v>2</v>
      </c>
      <c r="ED65" s="306" t="str">
        <f t="shared" si="62"/>
        <v>dmcoef</v>
      </c>
      <c r="EE65" s="306" t="str">
        <f t="shared" si="63"/>
        <v>-</v>
      </c>
      <c r="EF65" s="306" t="str">
        <f t="shared" si="64"/>
        <v>dmcoef</v>
      </c>
      <c r="EG65" s="306" t="str">
        <f t="shared" si="65"/>
        <v>dmcoef</v>
      </c>
      <c r="EH65" s="306" t="str">
        <f t="shared" si="66"/>
        <v>-</v>
      </c>
      <c r="EI65" s="306" t="str">
        <f t="shared" si="67"/>
        <v>-</v>
      </c>
      <c r="EJ65" s="306" t="str">
        <f t="shared" si="68"/>
        <v>-</v>
      </c>
      <c r="EK65" s="306" t="str">
        <f t="shared" si="69"/>
        <v>dmcoef</v>
      </c>
      <c r="EL65" s="306" t="str">
        <f t="shared" si="70"/>
        <v>-</v>
      </c>
      <c r="EM65" s="306" t="str">
        <f t="shared" si="71"/>
        <v>dmcoef</v>
      </c>
      <c r="EN65" s="306" t="str">
        <f t="shared" si="72"/>
        <v>-</v>
      </c>
      <c r="EO65" s="306" t="str">
        <f t="shared" si="73"/>
        <v>-</v>
      </c>
      <c r="EP65" s="306" t="str">
        <f t="shared" si="74"/>
        <v>-</v>
      </c>
      <c r="EQ65" s="306" t="str">
        <f t="shared" si="75"/>
        <v>-</v>
      </c>
      <c r="ER65" s="306" t="str">
        <f t="shared" si="76"/>
        <v>-</v>
      </c>
      <c r="ES65" s="306" t="str">
        <f t="shared" si="77"/>
        <v>-</v>
      </c>
      <c r="ET65" s="306" t="str">
        <f t="shared" si="78"/>
        <v>-</v>
      </c>
      <c r="EU65" s="306" t="str">
        <f t="shared" si="79"/>
        <v>-</v>
      </c>
      <c r="EV65" s="306" t="str">
        <f t="shared" si="80"/>
        <v>-</v>
      </c>
      <c r="EW65" s="306" t="str">
        <f t="shared" si="81"/>
        <v>-</v>
      </c>
      <c r="EX65" s="306" t="str">
        <f t="shared" si="82"/>
        <v>-</v>
      </c>
      <c r="EY65" s="306" t="str">
        <f t="shared" si="83"/>
        <v>-</v>
      </c>
      <c r="EZ65" s="306" t="str">
        <f t="shared" si="84"/>
        <v>-</v>
      </c>
      <c r="FA65" s="306" t="str">
        <f t="shared" si="85"/>
        <v>-</v>
      </c>
      <c r="FB65" s="306" t="str">
        <f t="shared" si="86"/>
        <v>-</v>
      </c>
      <c r="FC65" s="306" t="str">
        <f t="shared" si="87"/>
        <v>-</v>
      </c>
      <c r="FD65" s="306" t="str">
        <f t="shared" si="170"/>
        <v>-</v>
      </c>
      <c r="FE65" s="306" t="str">
        <f t="shared" si="171"/>
        <v>-</v>
      </c>
      <c r="FF65" s="306" t="str">
        <f t="shared" si="172"/>
        <v>dmcoef</v>
      </c>
      <c r="FG65" s="306" t="str">
        <f t="shared" si="173"/>
        <v>-</v>
      </c>
      <c r="FH65" s="306"/>
      <c r="FI65" s="306"/>
      <c r="FJ65" s="306"/>
      <c r="FK65" s="306"/>
      <c r="FL65" s="306"/>
      <c r="FM65" s="422" t="s">
        <v>2</v>
      </c>
      <c r="FN65" s="65">
        <f t="shared" si="88"/>
        <v>0</v>
      </c>
      <c r="FO65" s="65" t="str">
        <f t="shared" si="89"/>
        <v>-</v>
      </c>
      <c r="FP65" s="65">
        <f t="shared" si="90"/>
        <v>0</v>
      </c>
      <c r="FQ65" s="65">
        <f t="shared" si="91"/>
        <v>1.0000000000000001E-9</v>
      </c>
      <c r="FR65" s="65" t="str">
        <f t="shared" si="92"/>
        <v>-</v>
      </c>
      <c r="FS65" s="65" t="str">
        <f t="shared" si="93"/>
        <v>-</v>
      </c>
      <c r="FT65" s="65" t="str">
        <f t="shared" si="94"/>
        <v>-</v>
      </c>
      <c r="FU65" s="65">
        <f t="shared" si="95"/>
        <v>0</v>
      </c>
      <c r="FV65" s="65" t="str">
        <f t="shared" si="96"/>
        <v>-</v>
      </c>
      <c r="FW65" s="65">
        <f t="shared" si="97"/>
        <v>1.34E-5</v>
      </c>
      <c r="FX65" s="65" t="str">
        <f t="shared" si="98"/>
        <v>-</v>
      </c>
      <c r="FY65" s="65" t="str">
        <f t="shared" si="99"/>
        <v>-</v>
      </c>
      <c r="FZ65" s="65" t="str">
        <f t="shared" si="100"/>
        <v>-</v>
      </c>
      <c r="GA65" s="65" t="str">
        <f t="shared" si="101"/>
        <v>-</v>
      </c>
      <c r="GB65" s="65" t="str">
        <f t="shared" si="102"/>
        <v>-</v>
      </c>
      <c r="GC65" s="65" t="str">
        <f t="shared" si="103"/>
        <v>-</v>
      </c>
      <c r="GD65" s="65" t="str">
        <f t="shared" si="104"/>
        <v>-</v>
      </c>
      <c r="GE65" s="65" t="str">
        <f t="shared" si="105"/>
        <v>-</v>
      </c>
      <c r="GF65" s="65" t="str">
        <f t="shared" si="106"/>
        <v>-</v>
      </c>
      <c r="GG65" s="65" t="str">
        <f t="shared" si="107"/>
        <v>-</v>
      </c>
      <c r="GH65" s="65" t="str">
        <f t="shared" si="108"/>
        <v>-</v>
      </c>
      <c r="GI65" s="65" t="str">
        <f t="shared" si="109"/>
        <v>-</v>
      </c>
      <c r="GJ65" s="65" t="str">
        <f t="shared" si="110"/>
        <v>-</v>
      </c>
      <c r="GK65" s="65" t="str">
        <f t="shared" si="111"/>
        <v>-</v>
      </c>
      <c r="GL65" s="65" t="str">
        <f t="shared" si="112"/>
        <v>-</v>
      </c>
      <c r="GM65" s="65" t="str">
        <f t="shared" si="113"/>
        <v>-</v>
      </c>
      <c r="GN65" s="65" t="str">
        <f t="shared" si="174"/>
        <v>-</v>
      </c>
      <c r="GO65" s="65" t="str">
        <f t="shared" si="175"/>
        <v>-</v>
      </c>
      <c r="GP65" s="65">
        <f t="shared" si="176"/>
        <v>0</v>
      </c>
      <c r="GQ65" s="65" t="str">
        <f t="shared" si="177"/>
        <v>-</v>
      </c>
      <c r="GR65" s="65"/>
      <c r="GS65" s="65"/>
      <c r="GT65" s="65"/>
      <c r="GU65" s="96" t="s">
        <v>2</v>
      </c>
      <c r="GV65" s="70"/>
      <c r="GW65" s="7">
        <f>IF(ISNUMBER(INDEX($CU$15:$EC$314,$B65,HG$5)),MAX(GW$14:GW64)+1,0)</f>
        <v>0</v>
      </c>
      <c r="GX65" s="7" t="str">
        <f t="shared" si="114"/>
        <v/>
      </c>
      <c r="GY65" s="7" t="str">
        <f t="shared" si="115"/>
        <v/>
      </c>
      <c r="GZ65" s="289">
        <f t="shared" si="116"/>
        <v>51</v>
      </c>
      <c r="HA65" s="289" t="str">
        <f t="shared" si="117"/>
        <v/>
      </c>
      <c r="HB65" s="289" t="str">
        <f t="shared" si="204"/>
        <v/>
      </c>
      <c r="HC65" s="84" t="str">
        <f t="shared" si="119"/>
        <v/>
      </c>
      <c r="HD65" s="335" t="str">
        <f t="shared" si="120"/>
        <v/>
      </c>
      <c r="HE65" s="313" t="str">
        <f t="shared" si="121"/>
        <v/>
      </c>
      <c r="HF65" s="28" t="str">
        <f t="shared" si="122"/>
        <v/>
      </c>
      <c r="HG65" s="277" t="str">
        <f t="shared" si="178"/>
        <v/>
      </c>
      <c r="HH65" s="363" t="str">
        <f t="shared" si="205"/>
        <v/>
      </c>
      <c r="HI65" s="80"/>
      <c r="HJ65" s="277" t="str">
        <f t="shared" si="179"/>
        <v/>
      </c>
      <c r="HK65" s="363" t="str">
        <f t="shared" si="206"/>
        <v/>
      </c>
      <c r="HL65" s="80"/>
      <c r="HM65" s="277" t="str">
        <f t="shared" si="180"/>
        <v/>
      </c>
      <c r="HN65" s="363" t="str">
        <f t="shared" si="207"/>
        <v/>
      </c>
      <c r="HO65" s="80"/>
      <c r="HP65" s="277" t="str">
        <f t="shared" si="181"/>
        <v/>
      </c>
      <c r="HQ65" s="359" t="str">
        <f t="shared" si="208"/>
        <v/>
      </c>
      <c r="HR65" s="80"/>
      <c r="HS65" s="277" t="str">
        <f t="shared" si="182"/>
        <v/>
      </c>
      <c r="HT65" s="284" t="str">
        <f t="shared" si="127"/>
        <v/>
      </c>
      <c r="HU65" s="277"/>
      <c r="HV65" s="336" t="str">
        <f t="shared" si="128"/>
        <v/>
      </c>
      <c r="HW65" s="338" t="str">
        <f t="shared" si="129"/>
        <v/>
      </c>
      <c r="HX65" s="337" t="str">
        <f t="shared" si="130"/>
        <v/>
      </c>
      <c r="HY65" s="277" t="str">
        <f t="shared" si="209"/>
        <v/>
      </c>
      <c r="HZ65" s="277" t="str">
        <f t="shared" si="195"/>
        <v/>
      </c>
      <c r="IA65" s="277"/>
      <c r="IB65" s="277"/>
      <c r="IC65" s="277"/>
      <c r="ID65" s="70"/>
      <c r="IE65" s="279"/>
      <c r="IF65" s="368"/>
      <c r="IG65" s="368"/>
      <c r="IH65" s="368"/>
      <c r="II65" s="368"/>
      <c r="IJ65" s="368"/>
      <c r="IK65" s="368"/>
      <c r="IL65" s="368"/>
      <c r="IM65" s="368"/>
      <c r="IN65" s="279"/>
      <c r="IO65" s="292"/>
      <c r="IP65" s="292"/>
      <c r="IQ65" s="74"/>
      <c r="IR65" s="291">
        <f>IF(IE65&lt;&gt;"",MAX(IR$14:IR64)+1,0)</f>
        <v>0</v>
      </c>
      <c r="IS65" s="291">
        <f>IF(IF65&lt;&gt;"",MAX(IS$14:IS64)+1,0)</f>
        <v>0</v>
      </c>
      <c r="IT65" s="291">
        <f>IF(IG65&lt;&gt;"",MAX(IT$14:IT64)+1,0)</f>
        <v>0</v>
      </c>
      <c r="IU65" s="291">
        <f>IF(IH65&lt;&gt;"",MAX(IU$14:IU64)+1,0)</f>
        <v>0</v>
      </c>
      <c r="IV65" s="291">
        <f>IF(II65&lt;&gt;"",MAX(IV$14:IV64)+1,0)</f>
        <v>0</v>
      </c>
      <c r="IW65" s="291">
        <f>IF(IJ65&lt;&gt;"",MAX(IW$14:IW64)+1,0)</f>
        <v>0</v>
      </c>
      <c r="IX65" s="291">
        <f>IF(IK65&lt;&gt;"",MAX(IX$14:IX64)+1,0)</f>
        <v>0</v>
      </c>
      <c r="IY65" s="291">
        <f>IF(IL65&lt;&gt;"",MAX(IY$14:IY64)+1,0)</f>
        <v>0</v>
      </c>
      <c r="IZ65" s="291">
        <f>IF(IM65&lt;&gt;"",MAX(IZ$14:IZ64)+1,0)</f>
        <v>0</v>
      </c>
      <c r="JA65" s="291">
        <f>IF(IN65&lt;&gt;"",MAX(JA$14:JA64)+1,0)</f>
        <v>0</v>
      </c>
      <c r="JB65" s="291">
        <f>IF(IO65&lt;&gt;"",MAX(JB$14:JB64)+1,0)</f>
        <v>0</v>
      </c>
      <c r="JC65" s="291">
        <f>IF(IP65&lt;&gt;"",MAX(JC$14:JC64)+1,0)</f>
        <v>0</v>
      </c>
      <c r="JD65" s="74">
        <f t="shared" si="186"/>
        <v>2</v>
      </c>
      <c r="JE65" s="74">
        <f t="shared" si="187"/>
        <v>0</v>
      </c>
      <c r="JF65" s="74">
        <f t="shared" si="188"/>
        <v>19</v>
      </c>
      <c r="JG65" s="74" t="str">
        <f t="shared" si="189"/>
        <v>wetfct</v>
      </c>
      <c r="JH65" s="390" t="str">
        <f t="shared" si="190"/>
        <v/>
      </c>
      <c r="JI65" s="389">
        <f>IF(ISNUMBER(MATCH(HE65,$JG$15:$JG$313,0)),0,MAX(JI$14:JI64)+1)</f>
        <v>0</v>
      </c>
      <c r="JJ65" s="389" t="str">
        <f t="shared" si="191"/>
        <v/>
      </c>
      <c r="JK65" s="379"/>
      <c r="JL65" s="79"/>
      <c r="JM65" s="19"/>
      <c r="JN65" s="280"/>
      <c r="JO65" s="70"/>
      <c r="JP65" s="228"/>
      <c r="JQ65" s="228"/>
      <c r="JR65" s="228"/>
      <c r="JS65" s="19"/>
      <c r="JT65" s="19"/>
      <c r="JU65" s="19"/>
      <c r="JV65" s="19"/>
      <c r="JW65" s="19"/>
      <c r="JX65" s="19"/>
      <c r="JY65" s="19"/>
      <c r="JZ65" s="19"/>
      <c r="KA65" s="19"/>
      <c r="KB65" s="19"/>
      <c r="KC65" s="19"/>
      <c r="KD65" s="19"/>
      <c r="KE65" s="97"/>
      <c r="KF65" s="179"/>
      <c r="KG65" s="106"/>
      <c r="KH65" s="106"/>
      <c r="KI65" s="106"/>
      <c r="KJ65" s="106"/>
      <c r="KK65" s="187"/>
      <c r="KL65" s="179"/>
      <c r="KM65" s="133"/>
      <c r="KN65" s="179"/>
      <c r="KO65" s="133"/>
      <c r="KP65" s="106"/>
      <c r="KQ65" s="106"/>
      <c r="KR65" s="133"/>
      <c r="KS65" s="106"/>
      <c r="KT65" s="106"/>
      <c r="KU65" s="106"/>
      <c r="KV65" s="159" t="str">
        <f t="shared" si="213"/>
        <v/>
      </c>
      <c r="KW65" s="159" t="str">
        <f t="shared" si="214"/>
        <v/>
      </c>
      <c r="KX65" s="159" t="str">
        <f t="shared" si="215"/>
        <v/>
      </c>
      <c r="KY65" s="159" t="str">
        <f t="shared" si="203"/>
        <v/>
      </c>
      <c r="KZ65" s="97"/>
      <c r="LA65" s="70"/>
      <c r="LB65" s="291" t="str">
        <f t="shared" si="134"/>
        <v/>
      </c>
      <c r="LC65" s="291" t="str">
        <f t="shared" si="135"/>
        <v/>
      </c>
      <c r="LD65" s="291" t="str">
        <f t="shared" si="136"/>
        <v/>
      </c>
      <c r="LE65" s="291" t="str">
        <f t="shared" si="137"/>
        <v/>
      </c>
      <c r="LF65" s="291" t="str">
        <f t="shared" si="138"/>
        <v/>
      </c>
      <c r="LG65" s="291" t="str">
        <f t="shared" si="139"/>
        <v/>
      </c>
      <c r="LH65" s="291" t="str">
        <f t="shared" si="140"/>
        <v/>
      </c>
      <c r="LI65" s="291" t="str">
        <f t="shared" si="141"/>
        <v/>
      </c>
      <c r="LJ65" s="291" t="str">
        <f t="shared" si="142"/>
        <v/>
      </c>
      <c r="LK65" s="291" t="str">
        <f t="shared" si="143"/>
        <v/>
      </c>
      <c r="LL65" s="291" t="str">
        <f t="shared" si="144"/>
        <v/>
      </c>
      <c r="LM65" s="291" t="str">
        <f t="shared" si="145"/>
        <v/>
      </c>
      <c r="LN65" s="291" t="str">
        <f t="shared" si="146"/>
        <v/>
      </c>
      <c r="LO65" s="291" t="str">
        <f t="shared" si="147"/>
        <v>wetfct</v>
      </c>
      <c r="LP65" s="291" t="str">
        <f t="shared" si="148"/>
        <v/>
      </c>
      <c r="LQ65" s="291" t="str">
        <f t="shared" si="149"/>
        <v/>
      </c>
      <c r="LR65" s="291" t="str">
        <f t="shared" si="150"/>
        <v/>
      </c>
      <c r="LS65" s="291" t="str">
        <f t="shared" si="151"/>
        <v/>
      </c>
      <c r="LT65" s="291" t="str">
        <f t="shared" si="152"/>
        <v/>
      </c>
      <c r="LU65" s="291" t="str">
        <f t="shared" si="153"/>
        <v>wetfct</v>
      </c>
      <c r="LV65" s="291" t="str">
        <f t="shared" si="154"/>
        <v/>
      </c>
      <c r="LW65" s="291" t="str">
        <f t="shared" si="155"/>
        <v/>
      </c>
      <c r="LX65" s="291" t="str">
        <f t="shared" si="156"/>
        <v/>
      </c>
      <c r="LY65" s="291" t="str">
        <f t="shared" si="157"/>
        <v/>
      </c>
      <c r="LZ65" s="291" t="str">
        <f t="shared" si="158"/>
        <v/>
      </c>
      <c r="MA65" s="291" t="str">
        <f t="shared" si="159"/>
        <v/>
      </c>
      <c r="MB65" s="291" t="str">
        <f t="shared" si="160"/>
        <v/>
      </c>
      <c r="MC65" s="291" t="str">
        <f t="shared" si="161"/>
        <v/>
      </c>
      <c r="MD65" s="291" t="str">
        <f t="shared" si="162"/>
        <v/>
      </c>
      <c r="ME65" s="291" t="str">
        <f t="shared" si="163"/>
        <v/>
      </c>
      <c r="MF65" s="291" t="str">
        <f t="shared" si="164"/>
        <v/>
      </c>
      <c r="MG65" s="74">
        <f t="shared" si="165"/>
        <v>2</v>
      </c>
      <c r="MH65" s="70"/>
      <c r="MI65" s="70"/>
      <c r="MJ65" s="70"/>
      <c r="MK65" s="70"/>
      <c r="ML65" s="70"/>
      <c r="MM65" s="70"/>
      <c r="MN65" s="70"/>
      <c r="MO65" s="70"/>
      <c r="MP65" s="70"/>
      <c r="MQ65" s="70"/>
      <c r="MR65" s="70"/>
      <c r="MS65" s="70"/>
      <c r="MT65" s="70"/>
      <c r="MU65" s="70"/>
    </row>
    <row r="66" spans="1:359" ht="6" customHeight="1" x14ac:dyDescent="0.25">
      <c r="A66" s="79"/>
      <c r="B66" s="303">
        <f t="shared" si="192"/>
        <v>52</v>
      </c>
      <c r="C66" s="83" t="s">
        <v>15</v>
      </c>
      <c r="D66" s="301" t="s">
        <v>545</v>
      </c>
      <c r="E66" s="70"/>
      <c r="F66" s="258"/>
      <c r="G66" s="259" t="s">
        <v>20</v>
      </c>
      <c r="H66" s="260">
        <v>0</v>
      </c>
      <c r="I66" s="258"/>
      <c r="J66" s="259"/>
      <c r="K66" s="260"/>
      <c r="L66" s="258"/>
      <c r="M66" s="259" t="s">
        <v>16</v>
      </c>
      <c r="N66" s="260">
        <v>300</v>
      </c>
      <c r="O66" s="258"/>
      <c r="P66" s="259" t="s">
        <v>21</v>
      </c>
      <c r="Q66" s="260">
        <v>2</v>
      </c>
      <c r="R66" s="258"/>
      <c r="S66" s="259"/>
      <c r="T66" s="260"/>
      <c r="U66" s="258"/>
      <c r="V66" s="259"/>
      <c r="W66" s="260"/>
      <c r="X66" s="258"/>
      <c r="Y66" s="259"/>
      <c r="Z66" s="260"/>
      <c r="AA66" s="258"/>
      <c r="AB66" s="259" t="s">
        <v>22</v>
      </c>
      <c r="AC66" s="260">
        <f>$AC$7</f>
        <v>32</v>
      </c>
      <c r="AD66" s="258"/>
      <c r="AE66" s="259"/>
      <c r="AF66" s="260"/>
      <c r="AG66" s="258"/>
      <c r="AH66" s="259" t="s">
        <v>114</v>
      </c>
      <c r="AI66" s="260">
        <v>1E-3</v>
      </c>
      <c r="AJ66" s="258"/>
      <c r="AK66" s="259"/>
      <c r="AL66" s="260"/>
      <c r="AM66" s="258"/>
      <c r="AN66" s="259" t="s">
        <v>657</v>
      </c>
      <c r="AO66" s="260" t="s">
        <v>244</v>
      </c>
      <c r="AP66" s="281"/>
      <c r="AQ66" s="353"/>
      <c r="AR66" s="348"/>
      <c r="AS66" s="281"/>
      <c r="AT66" s="353"/>
      <c r="AU66" s="348"/>
      <c r="AV66" s="258"/>
      <c r="AW66" s="259"/>
      <c r="AX66" s="260"/>
      <c r="AY66" s="258"/>
      <c r="AZ66" s="259" t="s">
        <v>745</v>
      </c>
      <c r="BA66" s="260" t="s">
        <v>799</v>
      </c>
      <c r="BB66" s="258"/>
      <c r="BC66" s="259"/>
      <c r="BD66" s="260"/>
      <c r="BE66" s="258"/>
      <c r="BF66" s="259"/>
      <c r="BG66" s="260"/>
      <c r="BH66" s="258"/>
      <c r="BI66" s="259"/>
      <c r="BJ66" s="259"/>
      <c r="BK66" s="258"/>
      <c r="BL66" s="259"/>
      <c r="BM66" s="260"/>
      <c r="BN66" s="258"/>
      <c r="BO66" s="259"/>
      <c r="BP66" s="260"/>
      <c r="BQ66" s="258"/>
      <c r="BR66" s="259"/>
      <c r="BS66" s="260"/>
      <c r="BT66" s="258"/>
      <c r="BU66" s="259"/>
      <c r="BV66" s="260"/>
      <c r="BW66" s="258"/>
      <c r="BX66" s="259"/>
      <c r="BY66" s="260"/>
      <c r="BZ66" s="258"/>
      <c r="CA66" s="259"/>
      <c r="CB66" s="260"/>
      <c r="CC66" s="258"/>
      <c r="CD66" s="259"/>
      <c r="CE66" s="260"/>
      <c r="CF66" s="410"/>
      <c r="CG66" s="411"/>
      <c r="CH66" s="412"/>
      <c r="CI66" s="410"/>
      <c r="CJ66" s="411" t="s">
        <v>378</v>
      </c>
      <c r="CK66" s="412">
        <v>200</v>
      </c>
      <c r="CL66" s="258"/>
      <c r="CM66" s="259" t="s">
        <v>40</v>
      </c>
      <c r="CN66" s="260">
        <v>3</v>
      </c>
      <c r="CO66" s="258"/>
      <c r="CP66" s="259" t="s">
        <v>378</v>
      </c>
      <c r="CQ66" s="260">
        <v>200</v>
      </c>
      <c r="CR66" s="373" t="s">
        <v>2</v>
      </c>
      <c r="CS66" s="228"/>
      <c r="CT66" s="229" t="str">
        <f>IF(ISNUMBER(HA66),IF(ISNUMBER(MATCH(HE66,$CS$15:$CS$313,0)),0,MAX(CT$14:CT65)+1),"")</f>
        <v/>
      </c>
      <c r="CU66" s="7">
        <f t="shared" si="36"/>
        <v>44</v>
      </c>
      <c r="CV66" s="7" t="str">
        <f t="shared" si="37"/>
        <v/>
      </c>
      <c r="CW66" s="7">
        <f t="shared" si="38"/>
        <v>34</v>
      </c>
      <c r="CX66" s="7">
        <f t="shared" si="39"/>
        <v>40</v>
      </c>
      <c r="CY66" s="7" t="str">
        <f t="shared" si="40"/>
        <v/>
      </c>
      <c r="CZ66" s="7" t="str">
        <f t="shared" si="41"/>
        <v/>
      </c>
      <c r="DA66" s="7" t="str">
        <f t="shared" si="42"/>
        <v/>
      </c>
      <c r="DB66" s="7">
        <f t="shared" si="43"/>
        <v>39</v>
      </c>
      <c r="DC66" s="7" t="str">
        <f t="shared" si="44"/>
        <v/>
      </c>
      <c r="DD66" s="7">
        <f t="shared" si="45"/>
        <v>38</v>
      </c>
      <c r="DE66" s="7" t="str">
        <f t="shared" si="46"/>
        <v/>
      </c>
      <c r="DF66" s="7">
        <f t="shared" si="47"/>
        <v>27</v>
      </c>
      <c r="DG66" s="7">
        <f t="shared" si="48"/>
        <v>13</v>
      </c>
      <c r="DH66" s="7">
        <f t="shared" si="49"/>
        <v>11</v>
      </c>
      <c r="DI66" s="7" t="str">
        <f t="shared" si="50"/>
        <v/>
      </c>
      <c r="DJ66" s="7">
        <f t="shared" si="51"/>
        <v>17</v>
      </c>
      <c r="DK66" s="7">
        <f t="shared" si="52"/>
        <v>22</v>
      </c>
      <c r="DL66" s="7">
        <f t="shared" si="53"/>
        <v>27</v>
      </c>
      <c r="DM66" s="7">
        <f t="shared" si="54"/>
        <v>33</v>
      </c>
      <c r="DN66" s="7">
        <f t="shared" si="55"/>
        <v>21</v>
      </c>
      <c r="DO66" s="7">
        <f t="shared" si="56"/>
        <v>10</v>
      </c>
      <c r="DP66" s="7">
        <f t="shared" si="57"/>
        <v>17</v>
      </c>
      <c r="DQ66" s="7" t="str">
        <f t="shared" si="58"/>
        <v/>
      </c>
      <c r="DR66" s="7">
        <f t="shared" si="59"/>
        <v>16</v>
      </c>
      <c r="DS66" s="7" t="str">
        <f t="shared" si="60"/>
        <v/>
      </c>
      <c r="DT66" s="7" t="str">
        <f t="shared" si="61"/>
        <v/>
      </c>
      <c r="DU66" s="7" t="str">
        <f t="shared" si="166"/>
        <v/>
      </c>
      <c r="DV66" s="7" t="str">
        <f t="shared" si="167"/>
        <v/>
      </c>
      <c r="DW66" s="7" t="str">
        <f t="shared" si="168"/>
        <v/>
      </c>
      <c r="DX66" s="7" t="str">
        <f t="shared" si="169"/>
        <v/>
      </c>
      <c r="DY66" s="7"/>
      <c r="DZ66" s="7"/>
      <c r="EA66" s="7"/>
      <c r="EB66" s="7"/>
      <c r="EC66" s="64" t="s">
        <v>2</v>
      </c>
      <c r="ED66" s="306" t="str">
        <f t="shared" si="62"/>
        <v>nouter</v>
      </c>
      <c r="EE66" s="306" t="str">
        <f t="shared" si="63"/>
        <v>-</v>
      </c>
      <c r="EF66" s="306" t="str">
        <f t="shared" si="64"/>
        <v>nouter</v>
      </c>
      <c r="EG66" s="306" t="str">
        <f t="shared" si="65"/>
        <v>nouter</v>
      </c>
      <c r="EH66" s="306" t="str">
        <f t="shared" si="66"/>
        <v>-</v>
      </c>
      <c r="EI66" s="306" t="str">
        <f t="shared" si="67"/>
        <v>-</v>
      </c>
      <c r="EJ66" s="306" t="str">
        <f t="shared" si="68"/>
        <v>-</v>
      </c>
      <c r="EK66" s="306" t="str">
        <f t="shared" si="69"/>
        <v>nouter</v>
      </c>
      <c r="EL66" s="306" t="str">
        <f t="shared" si="70"/>
        <v>-</v>
      </c>
      <c r="EM66" s="306" t="str">
        <f t="shared" si="71"/>
        <v>nouter</v>
      </c>
      <c r="EN66" s="306" t="str">
        <f t="shared" si="72"/>
        <v>-</v>
      </c>
      <c r="EO66" s="306" t="str">
        <f t="shared" si="73"/>
        <v>nouter</v>
      </c>
      <c r="EP66" s="306" t="str">
        <f t="shared" si="74"/>
        <v>nouter</v>
      </c>
      <c r="EQ66" s="306" t="str">
        <f t="shared" si="75"/>
        <v>nouter</v>
      </c>
      <c r="ER66" s="306" t="str">
        <f t="shared" si="76"/>
        <v>-</v>
      </c>
      <c r="ES66" s="306" t="str">
        <f t="shared" si="77"/>
        <v>nouter</v>
      </c>
      <c r="ET66" s="306" t="str">
        <f t="shared" si="78"/>
        <v>nouter</v>
      </c>
      <c r="EU66" s="306" t="str">
        <f t="shared" si="79"/>
        <v>nouter</v>
      </c>
      <c r="EV66" s="306" t="str">
        <f t="shared" si="80"/>
        <v>nouter</v>
      </c>
      <c r="EW66" s="306" t="str">
        <f t="shared" si="81"/>
        <v>nouter</v>
      </c>
      <c r="EX66" s="306" t="str">
        <f t="shared" si="82"/>
        <v>nouter</v>
      </c>
      <c r="EY66" s="306" t="str">
        <f t="shared" si="83"/>
        <v>nouter</v>
      </c>
      <c r="EZ66" s="306" t="str">
        <f t="shared" si="84"/>
        <v>-</v>
      </c>
      <c r="FA66" s="306" t="str">
        <f t="shared" si="85"/>
        <v>Nouter</v>
      </c>
      <c r="FB66" s="306" t="str">
        <f t="shared" si="86"/>
        <v>-</v>
      </c>
      <c r="FC66" s="306" t="str">
        <f t="shared" si="87"/>
        <v>-</v>
      </c>
      <c r="FD66" s="306" t="str">
        <f t="shared" si="170"/>
        <v>-</v>
      </c>
      <c r="FE66" s="306" t="str">
        <f t="shared" si="171"/>
        <v>-</v>
      </c>
      <c r="FF66" s="306" t="str">
        <f t="shared" si="172"/>
        <v>-</v>
      </c>
      <c r="FG66" s="306" t="str">
        <f t="shared" si="173"/>
        <v>-</v>
      </c>
      <c r="FH66" s="306"/>
      <c r="FI66" s="306"/>
      <c r="FJ66" s="306"/>
      <c r="FK66" s="306"/>
      <c r="FL66" s="306"/>
      <c r="FM66" s="422" t="s">
        <v>2</v>
      </c>
      <c r="FN66" s="65">
        <f t="shared" si="88"/>
        <v>200</v>
      </c>
      <c r="FO66" s="65" t="str">
        <f t="shared" si="89"/>
        <v>-</v>
      </c>
      <c r="FP66" s="65">
        <f t="shared" si="90"/>
        <v>100</v>
      </c>
      <c r="FQ66" s="65">
        <f t="shared" si="91"/>
        <v>100</v>
      </c>
      <c r="FR66" s="65" t="str">
        <f t="shared" si="92"/>
        <v>-</v>
      </c>
      <c r="FS66" s="65" t="str">
        <f t="shared" si="93"/>
        <v>-</v>
      </c>
      <c r="FT66" s="65" t="str">
        <f t="shared" si="94"/>
        <v>-</v>
      </c>
      <c r="FU66" s="65">
        <f t="shared" si="95"/>
        <v>100</v>
      </c>
      <c r="FV66" s="65" t="str">
        <f t="shared" si="96"/>
        <v>-</v>
      </c>
      <c r="FW66" s="65">
        <f t="shared" si="97"/>
        <v>100</v>
      </c>
      <c r="FX66" s="65" t="str">
        <f t="shared" si="98"/>
        <v>-</v>
      </c>
      <c r="FY66" s="65">
        <f t="shared" si="99"/>
        <v>100</v>
      </c>
      <c r="FZ66" s="65">
        <f t="shared" si="100"/>
        <v>50</v>
      </c>
      <c r="GA66" s="65">
        <f t="shared" si="101"/>
        <v>500</v>
      </c>
      <c r="GB66" s="65" t="str">
        <f t="shared" si="102"/>
        <v>-</v>
      </c>
      <c r="GC66" s="65">
        <f t="shared" si="103"/>
        <v>50</v>
      </c>
      <c r="GD66" s="65">
        <f t="shared" si="104"/>
        <v>50</v>
      </c>
      <c r="GE66" s="65">
        <f t="shared" si="105"/>
        <v>50</v>
      </c>
      <c r="GF66" s="65">
        <f t="shared" si="106"/>
        <v>50</v>
      </c>
      <c r="GG66" s="65">
        <f t="shared" si="107"/>
        <v>500</v>
      </c>
      <c r="GH66" s="65">
        <f t="shared" si="108"/>
        <v>500</v>
      </c>
      <c r="GI66" s="65">
        <f t="shared" si="109"/>
        <v>100</v>
      </c>
      <c r="GJ66" s="65" t="str">
        <f t="shared" si="110"/>
        <v>-</v>
      </c>
      <c r="GK66" s="65">
        <f t="shared" si="111"/>
        <v>100</v>
      </c>
      <c r="GL66" s="65" t="str">
        <f t="shared" si="112"/>
        <v>-</v>
      </c>
      <c r="GM66" s="65" t="str">
        <f t="shared" si="113"/>
        <v>-</v>
      </c>
      <c r="GN66" s="65" t="str">
        <f t="shared" si="174"/>
        <v>-</v>
      </c>
      <c r="GO66" s="65" t="str">
        <f t="shared" si="175"/>
        <v>-</v>
      </c>
      <c r="GP66" s="65" t="str">
        <f t="shared" si="176"/>
        <v>-</v>
      </c>
      <c r="GQ66" s="65" t="str">
        <f t="shared" si="177"/>
        <v>-</v>
      </c>
      <c r="GR66" s="65"/>
      <c r="GS66" s="65"/>
      <c r="GT66" s="65"/>
      <c r="GU66" s="96" t="s">
        <v>2</v>
      </c>
      <c r="GV66" s="70"/>
      <c r="GW66" s="7">
        <f>IF(ISNUMBER(INDEX($CU$15:$EC$314,$B66,HG$5)),MAX(GW$14:GW65)+1,0)</f>
        <v>0</v>
      </c>
      <c r="GX66" s="7" t="str">
        <f t="shared" si="114"/>
        <v/>
      </c>
      <c r="GY66" s="7" t="str">
        <f t="shared" si="115"/>
        <v/>
      </c>
      <c r="GZ66" s="289">
        <f t="shared" si="116"/>
        <v>52</v>
      </c>
      <c r="HA66" s="289" t="str">
        <f t="shared" si="117"/>
        <v/>
      </c>
      <c r="HB66" s="289" t="str">
        <f t="shared" si="204"/>
        <v/>
      </c>
      <c r="HC66" s="84" t="str">
        <f t="shared" si="119"/>
        <v/>
      </c>
      <c r="HD66" s="335" t="str">
        <f t="shared" si="120"/>
        <v/>
      </c>
      <c r="HE66" s="313" t="str">
        <f t="shared" si="121"/>
        <v/>
      </c>
      <c r="HF66" s="28" t="str">
        <f t="shared" si="122"/>
        <v/>
      </c>
      <c r="HG66" s="277" t="str">
        <f t="shared" si="178"/>
        <v/>
      </c>
      <c r="HH66" s="363" t="str">
        <f t="shared" si="205"/>
        <v/>
      </c>
      <c r="HI66" s="80"/>
      <c r="HJ66" s="277" t="str">
        <f t="shared" si="179"/>
        <v/>
      </c>
      <c r="HK66" s="363" t="str">
        <f t="shared" si="206"/>
        <v/>
      </c>
      <c r="HL66" s="80"/>
      <c r="HM66" s="277" t="str">
        <f t="shared" si="180"/>
        <v/>
      </c>
      <c r="HN66" s="363" t="str">
        <f t="shared" si="207"/>
        <v/>
      </c>
      <c r="HO66" s="80"/>
      <c r="HP66" s="277" t="str">
        <f t="shared" si="181"/>
        <v/>
      </c>
      <c r="HQ66" s="359" t="str">
        <f t="shared" si="208"/>
        <v/>
      </c>
      <c r="HR66" s="80"/>
      <c r="HS66" s="277" t="str">
        <f t="shared" si="182"/>
        <v/>
      </c>
      <c r="HT66" s="284" t="str">
        <f t="shared" si="127"/>
        <v/>
      </c>
      <c r="HU66" s="277"/>
      <c r="HV66" s="336" t="str">
        <f t="shared" si="128"/>
        <v/>
      </c>
      <c r="HW66" s="338" t="str">
        <f t="shared" si="129"/>
        <v/>
      </c>
      <c r="HX66" s="337" t="str">
        <f t="shared" si="130"/>
        <v/>
      </c>
      <c r="HY66" s="277" t="str">
        <f t="shared" si="209"/>
        <v/>
      </c>
      <c r="HZ66" s="277" t="str">
        <f t="shared" si="195"/>
        <v/>
      </c>
      <c r="IA66" s="277"/>
      <c r="IB66" s="277"/>
      <c r="IC66" s="277"/>
      <c r="ID66" s="70"/>
      <c r="IE66" s="279"/>
      <c r="IF66" s="368"/>
      <c r="IG66" s="368"/>
      <c r="IH66" s="368"/>
      <c r="II66" s="368"/>
      <c r="IJ66" s="368"/>
      <c r="IK66" s="368"/>
      <c r="IL66" s="368"/>
      <c r="IM66" s="368"/>
      <c r="IN66" s="279"/>
      <c r="IO66" s="292"/>
      <c r="IP66" s="292"/>
      <c r="IQ66" s="74"/>
      <c r="IR66" s="291">
        <f>IF(IE66&lt;&gt;"",MAX(IR$14:IR65)+1,0)</f>
        <v>0</v>
      </c>
      <c r="IS66" s="291">
        <f>IF(IF66&lt;&gt;"",MAX(IS$14:IS65)+1,0)</f>
        <v>0</v>
      </c>
      <c r="IT66" s="291">
        <f>IF(IG66&lt;&gt;"",MAX(IT$14:IT65)+1,0)</f>
        <v>0</v>
      </c>
      <c r="IU66" s="291">
        <f>IF(IH66&lt;&gt;"",MAX(IU$14:IU65)+1,0)</f>
        <v>0</v>
      </c>
      <c r="IV66" s="291">
        <f>IF(II66&lt;&gt;"",MAX(IV$14:IV65)+1,0)</f>
        <v>0</v>
      </c>
      <c r="IW66" s="291">
        <f>IF(IJ66&lt;&gt;"",MAX(IW$14:IW65)+1,0)</f>
        <v>0</v>
      </c>
      <c r="IX66" s="291">
        <f>IF(IK66&lt;&gt;"",MAX(IX$14:IX65)+1,0)</f>
        <v>0</v>
      </c>
      <c r="IY66" s="291">
        <f>IF(IL66&lt;&gt;"",MAX(IY$14:IY65)+1,0)</f>
        <v>0</v>
      </c>
      <c r="IZ66" s="291">
        <f>IF(IM66&lt;&gt;"",MAX(IZ$14:IZ65)+1,0)</f>
        <v>0</v>
      </c>
      <c r="JA66" s="291">
        <f>IF(IN66&lt;&gt;"",MAX(JA$14:JA65)+1,0)</f>
        <v>0</v>
      </c>
      <c r="JB66" s="291">
        <f>IF(IO66&lt;&gt;"",MAX(JB$14:JB65)+1,0)</f>
        <v>0</v>
      </c>
      <c r="JC66" s="291">
        <f>IF(IP66&lt;&gt;"",MAX(JC$14:JC65)+1,0)</f>
        <v>0</v>
      </c>
      <c r="JD66" s="74">
        <f t="shared" si="186"/>
        <v>2</v>
      </c>
      <c r="JE66" s="74">
        <f t="shared" si="187"/>
        <v>0</v>
      </c>
      <c r="JF66" s="74">
        <f t="shared" si="188"/>
        <v>20</v>
      </c>
      <c r="JG66" s="74" t="str">
        <f t="shared" si="189"/>
        <v>iwetit</v>
      </c>
      <c r="JH66" s="390" t="str">
        <f t="shared" si="190"/>
        <v/>
      </c>
      <c r="JI66" s="389">
        <f>IF(ISNUMBER(MATCH(HE66,$JG$15:$JG$313,0)),0,MAX(JI$14:JI65)+1)</f>
        <v>0</v>
      </c>
      <c r="JJ66" s="389" t="str">
        <f t="shared" si="191"/>
        <v/>
      </c>
      <c r="JK66" s="379"/>
      <c r="JL66" s="79"/>
      <c r="JM66" s="19"/>
      <c r="JN66" s="280"/>
      <c r="JO66" s="70"/>
      <c r="JP66" s="228"/>
      <c r="JQ66" s="228"/>
      <c r="JR66" s="228"/>
      <c r="JS66" s="19"/>
      <c r="JT66" s="19"/>
      <c r="JU66" s="19"/>
      <c r="JV66" s="19"/>
      <c r="JW66" s="19"/>
      <c r="JX66" s="19"/>
      <c r="JY66" s="19"/>
      <c r="JZ66" s="19"/>
      <c r="KA66" s="19"/>
      <c r="KB66" s="19"/>
      <c r="KC66" s="19"/>
      <c r="KD66" s="19"/>
      <c r="KE66" s="97"/>
      <c r="KF66" s="179"/>
      <c r="KG66" s="106"/>
      <c r="KH66" s="106"/>
      <c r="KI66" s="106"/>
      <c r="KJ66" s="106"/>
      <c r="KK66" s="187"/>
      <c r="KL66" s="179"/>
      <c r="KM66" s="133"/>
      <c r="KN66" s="179"/>
      <c r="KO66" s="133"/>
      <c r="KP66" s="106"/>
      <c r="KQ66" s="106"/>
      <c r="KR66" s="133"/>
      <c r="KS66" s="106"/>
      <c r="KT66" s="106"/>
      <c r="KU66" s="106"/>
      <c r="KV66" s="159" t="str">
        <f t="shared" si="213"/>
        <v/>
      </c>
      <c r="KW66" s="159" t="str">
        <f t="shared" si="214"/>
        <v/>
      </c>
      <c r="KX66" s="159" t="str">
        <f t="shared" si="215"/>
        <v/>
      </c>
      <c r="KY66" s="159" t="str">
        <f t="shared" si="203"/>
        <v/>
      </c>
      <c r="KZ66" s="97"/>
      <c r="LA66" s="70"/>
      <c r="LB66" s="291" t="str">
        <f t="shared" si="134"/>
        <v/>
      </c>
      <c r="LC66" s="291" t="str">
        <f t="shared" si="135"/>
        <v/>
      </c>
      <c r="LD66" s="291" t="str">
        <f t="shared" si="136"/>
        <v/>
      </c>
      <c r="LE66" s="291" t="str">
        <f t="shared" si="137"/>
        <v/>
      </c>
      <c r="LF66" s="291" t="str">
        <f t="shared" si="138"/>
        <v/>
      </c>
      <c r="LG66" s="291" t="str">
        <f t="shared" si="139"/>
        <v/>
      </c>
      <c r="LH66" s="291" t="str">
        <f t="shared" si="140"/>
        <v/>
      </c>
      <c r="LI66" s="291" t="str">
        <f t="shared" si="141"/>
        <v/>
      </c>
      <c r="LJ66" s="291" t="str">
        <f t="shared" si="142"/>
        <v/>
      </c>
      <c r="LK66" s="291" t="str">
        <f t="shared" si="143"/>
        <v/>
      </c>
      <c r="LL66" s="291" t="str">
        <f t="shared" si="144"/>
        <v/>
      </c>
      <c r="LM66" s="291" t="str">
        <f t="shared" si="145"/>
        <v/>
      </c>
      <c r="LN66" s="291" t="str">
        <f t="shared" si="146"/>
        <v/>
      </c>
      <c r="LO66" s="291" t="str">
        <f t="shared" si="147"/>
        <v>iwetit</v>
      </c>
      <c r="LP66" s="291" t="str">
        <f t="shared" si="148"/>
        <v/>
      </c>
      <c r="LQ66" s="291" t="str">
        <f t="shared" si="149"/>
        <v/>
      </c>
      <c r="LR66" s="291" t="str">
        <f t="shared" si="150"/>
        <v/>
      </c>
      <c r="LS66" s="291" t="str">
        <f t="shared" si="151"/>
        <v/>
      </c>
      <c r="LT66" s="291" t="str">
        <f t="shared" si="152"/>
        <v/>
      </c>
      <c r="LU66" s="291" t="str">
        <f t="shared" si="153"/>
        <v>iwetit</v>
      </c>
      <c r="LV66" s="291" t="str">
        <f t="shared" si="154"/>
        <v/>
      </c>
      <c r="LW66" s="291" t="str">
        <f t="shared" si="155"/>
        <v/>
      </c>
      <c r="LX66" s="291" t="str">
        <f t="shared" si="156"/>
        <v/>
      </c>
      <c r="LY66" s="291" t="str">
        <f t="shared" si="157"/>
        <v/>
      </c>
      <c r="LZ66" s="291" t="str">
        <f t="shared" si="158"/>
        <v/>
      </c>
      <c r="MA66" s="291" t="str">
        <f t="shared" si="159"/>
        <v/>
      </c>
      <c r="MB66" s="291" t="str">
        <f t="shared" si="160"/>
        <v/>
      </c>
      <c r="MC66" s="291" t="str">
        <f t="shared" si="161"/>
        <v/>
      </c>
      <c r="MD66" s="291" t="str">
        <f t="shared" si="162"/>
        <v/>
      </c>
      <c r="ME66" s="291" t="str">
        <f t="shared" si="163"/>
        <v/>
      </c>
      <c r="MF66" s="291" t="str">
        <f t="shared" si="164"/>
        <v/>
      </c>
      <c r="MG66" s="74">
        <f t="shared" si="165"/>
        <v>2</v>
      </c>
      <c r="MH66" s="70"/>
      <c r="MI66" s="70"/>
      <c r="MJ66" s="70"/>
      <c r="MK66" s="70"/>
      <c r="ML66" s="70"/>
      <c r="MM66" s="70"/>
      <c r="MN66" s="70"/>
      <c r="MO66" s="70"/>
      <c r="MP66" s="70"/>
      <c r="MQ66" s="70"/>
      <c r="MR66" s="70"/>
      <c r="MS66" s="70"/>
      <c r="MT66" s="70"/>
      <c r="MU66" s="70"/>
    </row>
    <row r="67" spans="1:359" ht="6" customHeight="1" x14ac:dyDescent="0.25">
      <c r="A67" s="79"/>
      <c r="B67" s="303">
        <f t="shared" si="192"/>
        <v>53</v>
      </c>
      <c r="C67" s="83" t="s">
        <v>16</v>
      </c>
      <c r="D67" s="301" t="s">
        <v>546</v>
      </c>
      <c r="E67" s="70"/>
      <c r="F67" s="258"/>
      <c r="G67" s="259" t="s">
        <v>18</v>
      </c>
      <c r="H67" s="260">
        <v>4</v>
      </c>
      <c r="I67" s="258"/>
      <c r="J67" s="259"/>
      <c r="K67" s="260"/>
      <c r="L67" s="258"/>
      <c r="M67" s="259" t="s">
        <v>12</v>
      </c>
      <c r="N67" s="260">
        <v>9.9999999999999995E-7</v>
      </c>
      <c r="O67" s="258"/>
      <c r="P67" s="259" t="s">
        <v>22</v>
      </c>
      <c r="Q67" s="260">
        <v>32</v>
      </c>
      <c r="R67" s="258"/>
      <c r="S67" s="259"/>
      <c r="T67" s="260"/>
      <c r="U67" s="258"/>
      <c r="V67" s="259"/>
      <c r="W67" s="260"/>
      <c r="X67" s="258"/>
      <c r="Y67" s="259"/>
      <c r="Z67" s="260"/>
      <c r="AA67" s="258"/>
      <c r="AB67" s="259" t="s">
        <v>114</v>
      </c>
      <c r="AC67" s="274">
        <v>1E-3</v>
      </c>
      <c r="AD67" s="258"/>
      <c r="AE67" s="259"/>
      <c r="AF67" s="260"/>
      <c r="AG67" s="258"/>
      <c r="AH67" s="259" t="s">
        <v>23</v>
      </c>
      <c r="AI67" s="260" t="s">
        <v>17</v>
      </c>
      <c r="AJ67" s="258"/>
      <c r="AK67" s="259"/>
      <c r="AL67" s="260"/>
      <c r="AM67" s="258"/>
      <c r="AN67" s="259" t="s">
        <v>212</v>
      </c>
      <c r="AO67" s="260"/>
      <c r="AP67" s="281"/>
      <c r="AQ67" s="353"/>
      <c r="AR67" s="348"/>
      <c r="AS67" s="281"/>
      <c r="AT67" s="353"/>
      <c r="AU67" s="348"/>
      <c r="AV67" s="258"/>
      <c r="AW67" s="259"/>
      <c r="AX67" s="260"/>
      <c r="AY67" s="258"/>
      <c r="AZ67" s="259" t="s">
        <v>783</v>
      </c>
      <c r="BA67" s="260" t="s">
        <v>112</v>
      </c>
      <c r="BB67" s="258"/>
      <c r="BC67" s="259"/>
      <c r="BD67" s="260"/>
      <c r="BE67" s="258"/>
      <c r="BF67" s="259"/>
      <c r="BG67" s="260"/>
      <c r="BH67" s="258"/>
      <c r="BI67" s="259"/>
      <c r="BJ67" s="259"/>
      <c r="BK67" s="258"/>
      <c r="BL67" s="259"/>
      <c r="BM67" s="260"/>
      <c r="BN67" s="258"/>
      <c r="BO67" s="259"/>
      <c r="BP67" s="260"/>
      <c r="BQ67" s="258"/>
      <c r="BR67" s="259"/>
      <c r="BS67" s="260"/>
      <c r="BT67" s="258"/>
      <c r="BU67" s="259"/>
      <c r="BV67" s="260"/>
      <c r="BW67" s="258"/>
      <c r="BX67" s="259"/>
      <c r="BY67" s="260"/>
      <c r="BZ67" s="258"/>
      <c r="CA67" s="259"/>
      <c r="CB67" s="260"/>
      <c r="CC67" s="258"/>
      <c r="CD67" s="259"/>
      <c r="CE67" s="260"/>
      <c r="CF67" s="410"/>
      <c r="CG67" s="411"/>
      <c r="CH67" s="412"/>
      <c r="CI67" s="410"/>
      <c r="CJ67" s="411" t="s">
        <v>379</v>
      </c>
      <c r="CK67" s="412">
        <v>3</v>
      </c>
      <c r="CL67" s="258"/>
      <c r="CM67" s="259" t="s">
        <v>92</v>
      </c>
      <c r="CN67" s="260">
        <v>1</v>
      </c>
      <c r="CO67" s="258"/>
      <c r="CP67" s="259" t="s">
        <v>379</v>
      </c>
      <c r="CQ67" s="260">
        <v>3</v>
      </c>
      <c r="CR67" s="373" t="s">
        <v>2</v>
      </c>
      <c r="CS67" s="228"/>
      <c r="CT67" s="229" t="str">
        <f>IF(ISNUMBER(HA67),IF(ISNUMBER(MATCH(HE67,$CS$15:$CS$313,0)),0,MAX(CT$14:CT66)+1),"")</f>
        <v/>
      </c>
      <c r="CU67" s="7">
        <f t="shared" si="36"/>
        <v>45</v>
      </c>
      <c r="CV67" s="7" t="str">
        <f t="shared" si="37"/>
        <v/>
      </c>
      <c r="CW67" s="7">
        <f t="shared" si="38"/>
        <v>35</v>
      </c>
      <c r="CX67" s="7">
        <f t="shared" si="39"/>
        <v>41</v>
      </c>
      <c r="CY67" s="7" t="str">
        <f t="shared" si="40"/>
        <v/>
      </c>
      <c r="CZ67" s="7" t="str">
        <f t="shared" si="41"/>
        <v/>
      </c>
      <c r="DA67" s="7" t="str">
        <f t="shared" si="42"/>
        <v/>
      </c>
      <c r="DB67" s="7">
        <f t="shared" si="43"/>
        <v>40</v>
      </c>
      <c r="DC67" s="7" t="str">
        <f t="shared" si="44"/>
        <v/>
      </c>
      <c r="DD67" s="7">
        <f t="shared" si="45"/>
        <v>39</v>
      </c>
      <c r="DE67" s="7" t="str">
        <f t="shared" si="46"/>
        <v/>
      </c>
      <c r="DF67" s="7">
        <f t="shared" si="47"/>
        <v>28</v>
      </c>
      <c r="DG67" s="7">
        <f t="shared" si="48"/>
        <v>14</v>
      </c>
      <c r="DH67" s="7">
        <f t="shared" si="49"/>
        <v>12</v>
      </c>
      <c r="DI67" s="7">
        <f t="shared" si="50"/>
        <v>13</v>
      </c>
      <c r="DJ67" s="7">
        <f t="shared" si="51"/>
        <v>18</v>
      </c>
      <c r="DK67" s="7">
        <f t="shared" si="52"/>
        <v>23</v>
      </c>
      <c r="DL67" s="7">
        <f t="shared" si="53"/>
        <v>28</v>
      </c>
      <c r="DM67" s="7">
        <f t="shared" si="54"/>
        <v>34</v>
      </c>
      <c r="DN67" s="7">
        <f t="shared" si="55"/>
        <v>22</v>
      </c>
      <c r="DO67" s="7">
        <f t="shared" si="56"/>
        <v>11</v>
      </c>
      <c r="DP67" s="7">
        <f t="shared" si="57"/>
        <v>18</v>
      </c>
      <c r="DQ67" s="7" t="str">
        <f t="shared" si="58"/>
        <v/>
      </c>
      <c r="DR67" s="7">
        <f t="shared" si="59"/>
        <v>17</v>
      </c>
      <c r="DS67" s="7" t="str">
        <f t="shared" si="60"/>
        <v/>
      </c>
      <c r="DT67" s="7" t="str">
        <f t="shared" si="61"/>
        <v/>
      </c>
      <c r="DU67" s="7" t="str">
        <f t="shared" si="166"/>
        <v/>
      </c>
      <c r="DV67" s="7" t="str">
        <f t="shared" si="167"/>
        <v/>
      </c>
      <c r="DW67" s="7" t="str">
        <f t="shared" si="168"/>
        <v/>
      </c>
      <c r="DX67" s="7" t="str">
        <f t="shared" si="169"/>
        <v/>
      </c>
      <c r="DY67" s="7"/>
      <c r="DZ67" s="7"/>
      <c r="EA67" s="7"/>
      <c r="EB67" s="7"/>
      <c r="EC67" s="64" t="s">
        <v>2</v>
      </c>
      <c r="ED67" s="306" t="str">
        <f t="shared" si="62"/>
        <v>ninner</v>
      </c>
      <c r="EE67" s="306" t="str">
        <f t="shared" si="63"/>
        <v>-</v>
      </c>
      <c r="EF67" s="306" t="str">
        <f t="shared" si="64"/>
        <v>ninner</v>
      </c>
      <c r="EG67" s="306" t="str">
        <f t="shared" si="65"/>
        <v>ninner</v>
      </c>
      <c r="EH67" s="306" t="str">
        <f t="shared" si="66"/>
        <v>-</v>
      </c>
      <c r="EI67" s="306" t="str">
        <f t="shared" si="67"/>
        <v>-</v>
      </c>
      <c r="EJ67" s="306" t="str">
        <f t="shared" si="68"/>
        <v>-</v>
      </c>
      <c r="EK67" s="306" t="str">
        <f t="shared" si="69"/>
        <v>ninner</v>
      </c>
      <c r="EL67" s="306" t="str">
        <f t="shared" si="70"/>
        <v>-</v>
      </c>
      <c r="EM67" s="306" t="str">
        <f t="shared" si="71"/>
        <v>ninner</v>
      </c>
      <c r="EN67" s="306" t="str">
        <f t="shared" si="72"/>
        <v>-</v>
      </c>
      <c r="EO67" s="306" t="str">
        <f t="shared" si="73"/>
        <v>ninner</v>
      </c>
      <c r="EP67" s="306" t="str">
        <f t="shared" si="74"/>
        <v>ninner</v>
      </c>
      <c r="EQ67" s="306" t="str">
        <f t="shared" si="75"/>
        <v>ninner</v>
      </c>
      <c r="ER67" s="306" t="str">
        <f t="shared" si="76"/>
        <v>ninner</v>
      </c>
      <c r="ES67" s="306" t="str">
        <f t="shared" si="77"/>
        <v>ninner</v>
      </c>
      <c r="ET67" s="306" t="str">
        <f t="shared" si="78"/>
        <v>ninner</v>
      </c>
      <c r="EU67" s="306" t="str">
        <f t="shared" si="79"/>
        <v>ninner</v>
      </c>
      <c r="EV67" s="306" t="str">
        <f t="shared" si="80"/>
        <v>ninner</v>
      </c>
      <c r="EW67" s="306" t="str">
        <f t="shared" si="81"/>
        <v>ninner</v>
      </c>
      <c r="EX67" s="306" t="str">
        <f t="shared" si="82"/>
        <v>ninner</v>
      </c>
      <c r="EY67" s="306" t="str">
        <f t="shared" si="83"/>
        <v>ninner</v>
      </c>
      <c r="EZ67" s="306" t="str">
        <f t="shared" si="84"/>
        <v>-</v>
      </c>
      <c r="FA67" s="306" t="str">
        <f t="shared" si="85"/>
        <v>ninner</v>
      </c>
      <c r="FB67" s="306" t="str">
        <f t="shared" si="86"/>
        <v>-</v>
      </c>
      <c r="FC67" s="306" t="str">
        <f t="shared" si="87"/>
        <v>-</v>
      </c>
      <c r="FD67" s="306" t="str">
        <f t="shared" si="170"/>
        <v>-</v>
      </c>
      <c r="FE67" s="306" t="str">
        <f t="shared" si="171"/>
        <v>-</v>
      </c>
      <c r="FF67" s="306" t="str">
        <f t="shared" si="172"/>
        <v>-</v>
      </c>
      <c r="FG67" s="306" t="str">
        <f t="shared" si="173"/>
        <v>-</v>
      </c>
      <c r="FH67" s="306"/>
      <c r="FI67" s="306"/>
      <c r="FJ67" s="306"/>
      <c r="FK67" s="306"/>
      <c r="FL67" s="306"/>
      <c r="FM67" s="422" t="s">
        <v>2</v>
      </c>
      <c r="FN67" s="65">
        <f t="shared" si="88"/>
        <v>300</v>
      </c>
      <c r="FO67" s="65" t="str">
        <f t="shared" si="89"/>
        <v>-</v>
      </c>
      <c r="FP67" s="65">
        <f t="shared" si="90"/>
        <v>300</v>
      </c>
      <c r="FQ67" s="65">
        <f t="shared" si="91"/>
        <v>300</v>
      </c>
      <c r="FR67" s="65" t="str">
        <f t="shared" si="92"/>
        <v>-</v>
      </c>
      <c r="FS67" s="65" t="str">
        <f t="shared" si="93"/>
        <v>-</v>
      </c>
      <c r="FT67" s="65" t="str">
        <f t="shared" si="94"/>
        <v>-</v>
      </c>
      <c r="FU67" s="65">
        <f t="shared" si="95"/>
        <v>300</v>
      </c>
      <c r="FV67" s="65" t="str">
        <f t="shared" si="96"/>
        <v>-</v>
      </c>
      <c r="FW67" s="65">
        <f t="shared" si="97"/>
        <v>300</v>
      </c>
      <c r="FX67" s="65" t="str">
        <f t="shared" si="98"/>
        <v>-</v>
      </c>
      <c r="FY67" s="65">
        <f t="shared" si="99"/>
        <v>300</v>
      </c>
      <c r="FZ67" s="65">
        <f t="shared" si="100"/>
        <v>100</v>
      </c>
      <c r="GA67" s="65">
        <f t="shared" si="101"/>
        <v>100</v>
      </c>
      <c r="GB67" s="65">
        <f t="shared" si="102"/>
        <v>100</v>
      </c>
      <c r="GC67" s="65">
        <f t="shared" si="103"/>
        <v>100</v>
      </c>
      <c r="GD67" s="65">
        <f t="shared" si="104"/>
        <v>100</v>
      </c>
      <c r="GE67" s="65">
        <f t="shared" si="105"/>
        <v>100</v>
      </c>
      <c r="GF67" s="65">
        <f t="shared" si="106"/>
        <v>100</v>
      </c>
      <c r="GG67" s="65">
        <f t="shared" si="107"/>
        <v>100</v>
      </c>
      <c r="GH67" s="65">
        <f t="shared" si="108"/>
        <v>500</v>
      </c>
      <c r="GI67" s="65">
        <f t="shared" si="109"/>
        <v>50</v>
      </c>
      <c r="GJ67" s="65" t="str">
        <f t="shared" si="110"/>
        <v>-</v>
      </c>
      <c r="GK67" s="65">
        <f t="shared" si="111"/>
        <v>50</v>
      </c>
      <c r="GL67" s="65" t="str">
        <f t="shared" si="112"/>
        <v>-</v>
      </c>
      <c r="GM67" s="65" t="str">
        <f t="shared" si="113"/>
        <v>-</v>
      </c>
      <c r="GN67" s="65" t="str">
        <f t="shared" si="174"/>
        <v>-</v>
      </c>
      <c r="GO67" s="65" t="str">
        <f t="shared" si="175"/>
        <v>-</v>
      </c>
      <c r="GP67" s="65" t="str">
        <f t="shared" si="176"/>
        <v>-</v>
      </c>
      <c r="GQ67" s="65" t="str">
        <f t="shared" si="177"/>
        <v>-</v>
      </c>
      <c r="GR67" s="65"/>
      <c r="GS67" s="65"/>
      <c r="GT67" s="65"/>
      <c r="GU67" s="96" t="s">
        <v>2</v>
      </c>
      <c r="GV67" s="70"/>
      <c r="GW67" s="7">
        <f>IF(ISNUMBER(INDEX($CU$15:$EC$314,$B67,HG$5)),MAX(GW$14:GW66)+1,0)</f>
        <v>0</v>
      </c>
      <c r="GX67" s="7" t="str">
        <f t="shared" si="114"/>
        <v/>
      </c>
      <c r="GY67" s="7" t="str">
        <f t="shared" si="115"/>
        <v/>
      </c>
      <c r="GZ67" s="289">
        <f t="shared" si="116"/>
        <v>53</v>
      </c>
      <c r="HA67" s="289" t="str">
        <f t="shared" si="117"/>
        <v/>
      </c>
      <c r="HB67" s="289" t="str">
        <f t="shared" si="204"/>
        <v/>
      </c>
      <c r="HC67" s="84" t="str">
        <f t="shared" si="119"/>
        <v/>
      </c>
      <c r="HD67" s="335" t="str">
        <f t="shared" si="120"/>
        <v/>
      </c>
      <c r="HE67" s="313" t="str">
        <f t="shared" si="121"/>
        <v/>
      </c>
      <c r="HF67" s="28" t="str">
        <f t="shared" si="122"/>
        <v/>
      </c>
      <c r="HG67" s="277" t="str">
        <f t="shared" si="178"/>
        <v/>
      </c>
      <c r="HH67" s="363" t="str">
        <f t="shared" si="205"/>
        <v/>
      </c>
      <c r="HI67" s="80"/>
      <c r="HJ67" s="277" t="str">
        <f t="shared" si="179"/>
        <v/>
      </c>
      <c r="HK67" s="363" t="str">
        <f t="shared" si="206"/>
        <v/>
      </c>
      <c r="HL67" s="80"/>
      <c r="HM67" s="277" t="str">
        <f t="shared" si="180"/>
        <v/>
      </c>
      <c r="HN67" s="363" t="str">
        <f t="shared" si="207"/>
        <v/>
      </c>
      <c r="HO67" s="80"/>
      <c r="HP67" s="277" t="str">
        <f t="shared" si="181"/>
        <v/>
      </c>
      <c r="HQ67" s="359" t="str">
        <f t="shared" si="208"/>
        <v/>
      </c>
      <c r="HR67" s="80"/>
      <c r="HS67" s="277" t="str">
        <f t="shared" si="182"/>
        <v/>
      </c>
      <c r="HT67" s="284" t="str">
        <f t="shared" si="127"/>
        <v/>
      </c>
      <c r="HU67" s="277"/>
      <c r="HV67" s="336" t="str">
        <f t="shared" si="128"/>
        <v/>
      </c>
      <c r="HW67" s="338" t="str">
        <f t="shared" si="129"/>
        <v/>
      </c>
      <c r="HX67" s="337" t="str">
        <f t="shared" si="130"/>
        <v/>
      </c>
      <c r="HY67" s="277"/>
      <c r="HZ67" s="277" t="str">
        <f t="shared" si="195"/>
        <v/>
      </c>
      <c r="IA67" s="277"/>
      <c r="IB67" s="277"/>
      <c r="IC67" s="277"/>
      <c r="ID67" s="70"/>
      <c r="IE67" s="279"/>
      <c r="IF67" s="368"/>
      <c r="IG67" s="368"/>
      <c r="IH67" s="368"/>
      <c r="II67" s="368"/>
      <c r="IJ67" s="368"/>
      <c r="IK67" s="368"/>
      <c r="IL67" s="368"/>
      <c r="IM67" s="368"/>
      <c r="IN67" s="279"/>
      <c r="IO67" s="292"/>
      <c r="IP67" s="292"/>
      <c r="IQ67" s="74"/>
      <c r="IR67" s="291">
        <f>IF(IE67&lt;&gt;"",MAX(IR$14:IR66)+1,0)</f>
        <v>0</v>
      </c>
      <c r="IS67" s="291">
        <f>IF(IF67&lt;&gt;"",MAX(IS$14:IS66)+1,0)</f>
        <v>0</v>
      </c>
      <c r="IT67" s="291">
        <f>IF(IG67&lt;&gt;"",MAX(IT$14:IT66)+1,0)</f>
        <v>0</v>
      </c>
      <c r="IU67" s="291">
        <f>IF(IH67&lt;&gt;"",MAX(IU$14:IU66)+1,0)</f>
        <v>0</v>
      </c>
      <c r="IV67" s="291">
        <f>IF(II67&lt;&gt;"",MAX(IV$14:IV66)+1,0)</f>
        <v>0</v>
      </c>
      <c r="IW67" s="291">
        <f>IF(IJ67&lt;&gt;"",MAX(IW$14:IW66)+1,0)</f>
        <v>0</v>
      </c>
      <c r="IX67" s="291">
        <f>IF(IK67&lt;&gt;"",MAX(IX$14:IX66)+1,0)</f>
        <v>0</v>
      </c>
      <c r="IY67" s="291">
        <f>IF(IL67&lt;&gt;"",MAX(IY$14:IY66)+1,0)</f>
        <v>0</v>
      </c>
      <c r="IZ67" s="291">
        <f>IF(IM67&lt;&gt;"",MAX(IZ$14:IZ66)+1,0)</f>
        <v>0</v>
      </c>
      <c r="JA67" s="291">
        <f>IF(IN67&lt;&gt;"",MAX(JA$14:JA66)+1,0)</f>
        <v>0</v>
      </c>
      <c r="JB67" s="291">
        <f>IF(IO67&lt;&gt;"",MAX(JB$14:JB66)+1,0)</f>
        <v>0</v>
      </c>
      <c r="JC67" s="291">
        <f>IF(IP67&lt;&gt;"",MAX(JC$14:JC66)+1,0)</f>
        <v>0</v>
      </c>
      <c r="JD67" s="74">
        <f t="shared" si="186"/>
        <v>2</v>
      </c>
      <c r="JE67" s="74">
        <f t="shared" si="187"/>
        <v>0</v>
      </c>
      <c r="JF67" s="74">
        <f t="shared" si="188"/>
        <v>21</v>
      </c>
      <c r="JG67" s="74" t="str">
        <f t="shared" si="189"/>
        <v>ihdwet</v>
      </c>
      <c r="JH67" s="390" t="str">
        <f t="shared" si="190"/>
        <v/>
      </c>
      <c r="JI67" s="389">
        <f>IF(ISNUMBER(MATCH(HE67,$JG$15:$JG$313,0)),0,MAX(JI$14:JI66)+1)</f>
        <v>0</v>
      </c>
      <c r="JJ67" s="389" t="str">
        <f t="shared" si="191"/>
        <v/>
      </c>
      <c r="JK67" s="379"/>
      <c r="JL67" s="79"/>
      <c r="JM67" s="19"/>
      <c r="JN67" s="280"/>
      <c r="JO67" s="70"/>
      <c r="JP67" s="228"/>
      <c r="JQ67" s="228"/>
      <c r="JR67" s="228"/>
      <c r="JS67" s="19"/>
      <c r="JT67" s="19"/>
      <c r="JU67" s="19"/>
      <c r="JV67" s="19"/>
      <c r="JW67" s="19"/>
      <c r="JX67" s="19"/>
      <c r="JY67" s="19"/>
      <c r="JZ67" s="19"/>
      <c r="KA67" s="19"/>
      <c r="KB67" s="19"/>
      <c r="KC67" s="19"/>
      <c r="KD67" s="19"/>
      <c r="KE67" s="97"/>
      <c r="KF67" s="179"/>
      <c r="KG67" s="106"/>
      <c r="KH67" s="106"/>
      <c r="KI67" s="106"/>
      <c r="KJ67" s="106"/>
      <c r="KK67" s="187"/>
      <c r="KL67" s="179"/>
      <c r="KM67" s="133"/>
      <c r="KN67" s="179"/>
      <c r="KO67" s="133"/>
      <c r="KP67" s="106"/>
      <c r="KQ67" s="106"/>
      <c r="KR67" s="133"/>
      <c r="KS67" s="106"/>
      <c r="KT67" s="106"/>
      <c r="KU67" s="106"/>
      <c r="KV67" s="159" t="str">
        <f t="shared" si="213"/>
        <v/>
      </c>
      <c r="KW67" s="159" t="str">
        <f t="shared" si="214"/>
        <v/>
      </c>
      <c r="KX67" s="159" t="str">
        <f t="shared" si="215"/>
        <v/>
      </c>
      <c r="KY67" s="159" t="str">
        <f t="shared" si="203"/>
        <v/>
      </c>
      <c r="KZ67" s="97"/>
      <c r="LA67" s="70"/>
      <c r="LB67" s="291" t="str">
        <f t="shared" si="134"/>
        <v/>
      </c>
      <c r="LC67" s="291" t="str">
        <f t="shared" si="135"/>
        <v/>
      </c>
      <c r="LD67" s="291" t="str">
        <f t="shared" si="136"/>
        <v/>
      </c>
      <c r="LE67" s="291" t="str">
        <f t="shared" si="137"/>
        <v/>
      </c>
      <c r="LF67" s="291" t="str">
        <f t="shared" si="138"/>
        <v/>
      </c>
      <c r="LG67" s="291" t="str">
        <f t="shared" si="139"/>
        <v/>
      </c>
      <c r="LH67" s="291" t="str">
        <f t="shared" si="140"/>
        <v/>
      </c>
      <c r="LI67" s="291" t="str">
        <f t="shared" si="141"/>
        <v/>
      </c>
      <c r="LJ67" s="291" t="str">
        <f t="shared" si="142"/>
        <v/>
      </c>
      <c r="LK67" s="291" t="str">
        <f t="shared" si="143"/>
        <v/>
      </c>
      <c r="LL67" s="291" t="str">
        <f t="shared" si="144"/>
        <v/>
      </c>
      <c r="LM67" s="291" t="str">
        <f t="shared" si="145"/>
        <v/>
      </c>
      <c r="LN67" s="291" t="str">
        <f t="shared" si="146"/>
        <v/>
      </c>
      <c r="LO67" s="291" t="str">
        <f t="shared" si="147"/>
        <v>ihdwet</v>
      </c>
      <c r="LP67" s="291" t="str">
        <f t="shared" si="148"/>
        <v/>
      </c>
      <c r="LQ67" s="291" t="str">
        <f t="shared" si="149"/>
        <v/>
      </c>
      <c r="LR67" s="291" t="str">
        <f t="shared" si="150"/>
        <v/>
      </c>
      <c r="LS67" s="291" t="str">
        <f t="shared" si="151"/>
        <v/>
      </c>
      <c r="LT67" s="291" t="str">
        <f t="shared" si="152"/>
        <v/>
      </c>
      <c r="LU67" s="291" t="str">
        <f t="shared" si="153"/>
        <v>ihdwet</v>
      </c>
      <c r="LV67" s="291" t="str">
        <f t="shared" si="154"/>
        <v/>
      </c>
      <c r="LW67" s="291" t="str">
        <f t="shared" si="155"/>
        <v/>
      </c>
      <c r="LX67" s="291" t="str">
        <f t="shared" si="156"/>
        <v/>
      </c>
      <c r="LY67" s="291" t="str">
        <f t="shared" si="157"/>
        <v/>
      </c>
      <c r="LZ67" s="291" t="str">
        <f t="shared" si="158"/>
        <v/>
      </c>
      <c r="MA67" s="291" t="str">
        <f t="shared" si="159"/>
        <v/>
      </c>
      <c r="MB67" s="291" t="str">
        <f t="shared" si="160"/>
        <v/>
      </c>
      <c r="MC67" s="291" t="str">
        <f t="shared" si="161"/>
        <v/>
      </c>
      <c r="MD67" s="291" t="str">
        <f t="shared" si="162"/>
        <v/>
      </c>
      <c r="ME67" s="291" t="str">
        <f t="shared" si="163"/>
        <v/>
      </c>
      <c r="MF67" s="291" t="str">
        <f t="shared" si="164"/>
        <v/>
      </c>
      <c r="MG67" s="74">
        <f t="shared" si="165"/>
        <v>2</v>
      </c>
      <c r="MH67" s="70"/>
      <c r="MI67" s="70"/>
      <c r="MJ67" s="70"/>
      <c r="MK67" s="70"/>
      <c r="ML67" s="70"/>
      <c r="MM67" s="70"/>
      <c r="MN67" s="70"/>
      <c r="MO67" s="70"/>
      <c r="MP67" s="70"/>
      <c r="MQ67" s="70"/>
      <c r="MR67" s="70"/>
      <c r="MS67" s="70"/>
      <c r="MT67" s="70"/>
      <c r="MU67" s="70"/>
    </row>
    <row r="68" spans="1:359" ht="6" customHeight="1" x14ac:dyDescent="0.25">
      <c r="A68" s="79"/>
      <c r="B68" s="303">
        <f t="shared" si="192"/>
        <v>54</v>
      </c>
      <c r="C68" s="83" t="s">
        <v>12</v>
      </c>
      <c r="D68" s="301" t="s">
        <v>547</v>
      </c>
      <c r="E68" s="70"/>
      <c r="F68" s="258"/>
      <c r="G68" s="259" t="s">
        <v>21</v>
      </c>
      <c r="H68" s="260">
        <v>0</v>
      </c>
      <c r="I68" s="258"/>
      <c r="J68" s="259"/>
      <c r="K68" s="260"/>
      <c r="L68" s="258"/>
      <c r="M68" s="259" t="s">
        <v>13</v>
      </c>
      <c r="N68" s="260">
        <v>9.9999999999999995E-7</v>
      </c>
      <c r="O68" s="258"/>
      <c r="P68" s="259" t="s">
        <v>114</v>
      </c>
      <c r="Q68" s="260">
        <v>1E-3</v>
      </c>
      <c r="R68" s="258"/>
      <c r="S68" s="259"/>
      <c r="T68" s="260"/>
      <c r="U68" s="258"/>
      <c r="V68" s="259"/>
      <c r="W68" s="260"/>
      <c r="X68" s="258"/>
      <c r="Y68" s="259"/>
      <c r="Z68" s="260"/>
      <c r="AA68" s="258"/>
      <c r="AB68" s="259" t="s">
        <v>23</v>
      </c>
      <c r="AC68" s="260" t="s">
        <v>17</v>
      </c>
      <c r="AD68" s="258"/>
      <c r="AE68" s="259"/>
      <c r="AF68" s="260"/>
      <c r="AG68" s="258"/>
      <c r="AH68" s="259" t="s">
        <v>69</v>
      </c>
      <c r="AI68" s="260" t="s">
        <v>18</v>
      </c>
      <c r="AJ68" s="258"/>
      <c r="AK68" s="259"/>
      <c r="AL68" s="260"/>
      <c r="AM68" s="258"/>
      <c r="AN68" s="259" t="s">
        <v>213</v>
      </c>
      <c r="AO68" s="260"/>
      <c r="AP68" s="281"/>
      <c r="AQ68" s="353"/>
      <c r="AR68" s="348"/>
      <c r="AS68" s="281"/>
      <c r="AT68" s="353"/>
      <c r="AU68" s="348"/>
      <c r="AV68" s="258"/>
      <c r="AW68" s="259"/>
      <c r="AX68" s="260"/>
      <c r="AY68" s="258"/>
      <c r="AZ68" s="259" t="s">
        <v>784</v>
      </c>
      <c r="BA68" s="260" t="s">
        <v>470</v>
      </c>
      <c r="BB68" s="258"/>
      <c r="BC68" s="259"/>
      <c r="BD68" s="260"/>
      <c r="BE68" s="258"/>
      <c r="BF68" s="259"/>
      <c r="BG68" s="260"/>
      <c r="BH68" s="258"/>
      <c r="BI68" s="259"/>
      <c r="BJ68" s="259"/>
      <c r="BK68" s="258"/>
      <c r="BL68" s="259"/>
      <c r="BM68" s="260"/>
      <c r="BN68" s="258"/>
      <c r="BO68" s="259"/>
      <c r="BP68" s="260"/>
      <c r="BQ68" s="258"/>
      <c r="BR68" s="259"/>
      <c r="BS68" s="260"/>
      <c r="BT68" s="258"/>
      <c r="BU68" s="259"/>
      <c r="BV68" s="260"/>
      <c r="BW68" s="258"/>
      <c r="BX68" s="259"/>
      <c r="BY68" s="260"/>
      <c r="BZ68" s="258"/>
      <c r="CA68" s="259"/>
      <c r="CB68" s="260"/>
      <c r="CC68" s="258"/>
      <c r="CD68" s="259"/>
      <c r="CE68" s="260"/>
      <c r="CF68" s="410"/>
      <c r="CG68" s="411"/>
      <c r="CH68" s="412"/>
      <c r="CI68" s="410"/>
      <c r="CJ68" s="411" t="s">
        <v>380</v>
      </c>
      <c r="CK68" s="412">
        <v>0</v>
      </c>
      <c r="CL68" s="258"/>
      <c r="CM68" s="259" t="s">
        <v>377</v>
      </c>
      <c r="CN68" s="260">
        <v>75000</v>
      </c>
      <c r="CO68" s="258"/>
      <c r="CP68" s="259" t="s">
        <v>380</v>
      </c>
      <c r="CQ68" s="260">
        <v>0</v>
      </c>
      <c r="CR68" s="373" t="s">
        <v>2</v>
      </c>
      <c r="CS68" s="228"/>
      <c r="CT68" s="229" t="str">
        <f>IF(ISNUMBER(HA68),IF(ISNUMBER(MATCH(HE68,$CS$15:$CS$313,0)),0,MAX(CT$14:CT67)+1),"")</f>
        <v/>
      </c>
      <c r="CU68" s="7">
        <f t="shared" si="36"/>
        <v>46</v>
      </c>
      <c r="CV68" s="7" t="str">
        <f t="shared" si="37"/>
        <v/>
      </c>
      <c r="CW68" s="7">
        <f t="shared" si="38"/>
        <v>36</v>
      </c>
      <c r="CX68" s="7">
        <f t="shared" si="39"/>
        <v>42</v>
      </c>
      <c r="CY68" s="7" t="str">
        <f t="shared" si="40"/>
        <v/>
      </c>
      <c r="CZ68" s="7" t="str">
        <f t="shared" si="41"/>
        <v/>
      </c>
      <c r="DA68" s="7" t="str">
        <f t="shared" si="42"/>
        <v/>
      </c>
      <c r="DB68" s="7">
        <f t="shared" si="43"/>
        <v>41</v>
      </c>
      <c r="DC68" s="7" t="str">
        <f t="shared" si="44"/>
        <v/>
      </c>
      <c r="DD68" s="7">
        <f t="shared" si="45"/>
        <v>40</v>
      </c>
      <c r="DE68" s="7" t="str">
        <f t="shared" si="46"/>
        <v/>
      </c>
      <c r="DF68" s="7">
        <f t="shared" si="47"/>
        <v>29</v>
      </c>
      <c r="DG68" s="7">
        <f t="shared" si="48"/>
        <v>15</v>
      </c>
      <c r="DH68" s="7">
        <f t="shared" si="49"/>
        <v>13</v>
      </c>
      <c r="DI68" s="7" t="str">
        <f t="shared" si="50"/>
        <v/>
      </c>
      <c r="DJ68" s="7">
        <f t="shared" si="51"/>
        <v>19</v>
      </c>
      <c r="DK68" s="7">
        <f t="shared" si="52"/>
        <v>24</v>
      </c>
      <c r="DL68" s="7">
        <f t="shared" si="53"/>
        <v>29</v>
      </c>
      <c r="DM68" s="7">
        <f t="shared" si="54"/>
        <v>35</v>
      </c>
      <c r="DN68" s="7">
        <f t="shared" si="55"/>
        <v>23</v>
      </c>
      <c r="DO68" s="7">
        <f t="shared" si="56"/>
        <v>12</v>
      </c>
      <c r="DP68" s="7">
        <f t="shared" si="57"/>
        <v>19</v>
      </c>
      <c r="DQ68" s="7" t="str">
        <f t="shared" si="58"/>
        <v/>
      </c>
      <c r="DR68" s="7">
        <f t="shared" si="59"/>
        <v>18</v>
      </c>
      <c r="DS68" s="7" t="str">
        <f t="shared" si="60"/>
        <v/>
      </c>
      <c r="DT68" s="7" t="str">
        <f t="shared" si="61"/>
        <v/>
      </c>
      <c r="DU68" s="7" t="str">
        <f t="shared" si="166"/>
        <v/>
      </c>
      <c r="DV68" s="7" t="str">
        <f t="shared" si="167"/>
        <v/>
      </c>
      <c r="DW68" s="7">
        <f t="shared" si="168"/>
        <v>24</v>
      </c>
      <c r="DX68" s="7" t="str">
        <f t="shared" si="169"/>
        <v/>
      </c>
      <c r="DY68" s="7"/>
      <c r="DZ68" s="7"/>
      <c r="EA68" s="7"/>
      <c r="EB68" s="7"/>
      <c r="EC68" s="64" t="s">
        <v>2</v>
      </c>
      <c r="ED68" s="306" t="str">
        <f t="shared" si="62"/>
        <v>hclose</v>
      </c>
      <c r="EE68" s="306" t="str">
        <f t="shared" si="63"/>
        <v>-</v>
      </c>
      <c r="EF68" s="306" t="str">
        <f t="shared" si="64"/>
        <v>hclose</v>
      </c>
      <c r="EG68" s="306" t="str">
        <f t="shared" si="65"/>
        <v>hclose</v>
      </c>
      <c r="EH68" s="306" t="str">
        <f t="shared" si="66"/>
        <v>-</v>
      </c>
      <c r="EI68" s="306" t="str">
        <f t="shared" si="67"/>
        <v>-</v>
      </c>
      <c r="EJ68" s="306" t="str">
        <f t="shared" si="68"/>
        <v>-</v>
      </c>
      <c r="EK68" s="306" t="str">
        <f t="shared" si="69"/>
        <v>hclose</v>
      </c>
      <c r="EL68" s="306" t="str">
        <f t="shared" si="70"/>
        <v>-</v>
      </c>
      <c r="EM68" s="306" t="str">
        <f t="shared" si="71"/>
        <v>hclose</v>
      </c>
      <c r="EN68" s="306" t="str">
        <f t="shared" si="72"/>
        <v>-</v>
      </c>
      <c r="EO68" s="306" t="str">
        <f t="shared" si="73"/>
        <v>hclose</v>
      </c>
      <c r="EP68" s="306" t="str">
        <f t="shared" si="74"/>
        <v>hclose</v>
      </c>
      <c r="EQ68" s="306" t="str">
        <f t="shared" si="75"/>
        <v>hclose</v>
      </c>
      <c r="ER68" s="306" t="str">
        <f t="shared" si="76"/>
        <v>-</v>
      </c>
      <c r="ES68" s="306" t="str">
        <f t="shared" si="77"/>
        <v>hclose</v>
      </c>
      <c r="ET68" s="306" t="str">
        <f t="shared" si="78"/>
        <v>hclose</v>
      </c>
      <c r="EU68" s="306" t="str">
        <f t="shared" si="79"/>
        <v>hclose</v>
      </c>
      <c r="EV68" s="306" t="str">
        <f t="shared" si="80"/>
        <v>hclose</v>
      </c>
      <c r="EW68" s="306" t="str">
        <f t="shared" si="81"/>
        <v>hclose</v>
      </c>
      <c r="EX68" s="306" t="str">
        <f t="shared" si="82"/>
        <v>hclose</v>
      </c>
      <c r="EY68" s="306" t="str">
        <f t="shared" si="83"/>
        <v>hclose</v>
      </c>
      <c r="EZ68" s="306" t="str">
        <f t="shared" si="84"/>
        <v>-</v>
      </c>
      <c r="FA68" s="306" t="str">
        <f t="shared" si="85"/>
        <v>hclose</v>
      </c>
      <c r="FB68" s="306" t="str">
        <f t="shared" si="86"/>
        <v>-</v>
      </c>
      <c r="FC68" s="306" t="str">
        <f t="shared" si="87"/>
        <v>-</v>
      </c>
      <c r="FD68" s="306" t="str">
        <f t="shared" si="170"/>
        <v>-</v>
      </c>
      <c r="FE68" s="306" t="str">
        <f t="shared" si="171"/>
        <v>-</v>
      </c>
      <c r="FF68" s="306" t="str">
        <f t="shared" si="172"/>
        <v>hclose</v>
      </c>
      <c r="FG68" s="306" t="str">
        <f t="shared" si="173"/>
        <v>-</v>
      </c>
      <c r="FH68" s="306"/>
      <c r="FI68" s="306"/>
      <c r="FJ68" s="306"/>
      <c r="FK68" s="306"/>
      <c r="FL68" s="306"/>
      <c r="FM68" s="422" t="s">
        <v>2</v>
      </c>
      <c r="FN68" s="65">
        <f t="shared" si="88"/>
        <v>9.9999999999999995E-7</v>
      </c>
      <c r="FO68" s="65" t="str">
        <f t="shared" si="89"/>
        <v>-</v>
      </c>
      <c r="FP68" s="65">
        <f t="shared" si="90"/>
        <v>9.9999999999999995E-7</v>
      </c>
      <c r="FQ68" s="65">
        <f t="shared" si="91"/>
        <v>9.9999999999999995E-7</v>
      </c>
      <c r="FR68" s="65" t="str">
        <f t="shared" si="92"/>
        <v>-</v>
      </c>
      <c r="FS68" s="65" t="str">
        <f t="shared" si="93"/>
        <v>-</v>
      </c>
      <c r="FT68" s="65" t="str">
        <f t="shared" si="94"/>
        <v>-</v>
      </c>
      <c r="FU68" s="65">
        <f t="shared" si="95"/>
        <v>9.9999999999999995E-7</v>
      </c>
      <c r="FV68" s="65" t="str">
        <f t="shared" si="96"/>
        <v>-</v>
      </c>
      <c r="FW68" s="65">
        <f t="shared" si="97"/>
        <v>9.9999999999999995E-7</v>
      </c>
      <c r="FX68" s="65" t="str">
        <f t="shared" si="98"/>
        <v>-</v>
      </c>
      <c r="FY68" s="65">
        <f t="shared" si="99"/>
        <v>9.9999999999999995E-7</v>
      </c>
      <c r="FZ68" s="65">
        <f t="shared" si="100"/>
        <v>1.0000000000000001E-9</v>
      </c>
      <c r="GA68" s="65">
        <f t="shared" si="101"/>
        <v>9.9999999999999995E-7</v>
      </c>
      <c r="GB68" s="65" t="str">
        <f t="shared" si="102"/>
        <v>-</v>
      </c>
      <c r="GC68" s="65">
        <f t="shared" si="103"/>
        <v>1.0000000000000001E-9</v>
      </c>
      <c r="GD68" s="65">
        <f t="shared" si="104"/>
        <v>1.0000000000000001E-9</v>
      </c>
      <c r="GE68" s="65">
        <f t="shared" si="105"/>
        <v>1.0000000000000001E-9</v>
      </c>
      <c r="GF68" s="65">
        <f t="shared" si="106"/>
        <v>1.0000000000000001E-9</v>
      </c>
      <c r="GG68" s="65">
        <f t="shared" si="107"/>
        <v>9.9999999999999995E-7</v>
      </c>
      <c r="GH68" s="65">
        <f t="shared" si="108"/>
        <v>1.0000000000000001E-9</v>
      </c>
      <c r="GI68" s="65">
        <f t="shared" si="109"/>
        <v>9.9999999999999995E-7</v>
      </c>
      <c r="GJ68" s="65" t="str">
        <f t="shared" si="110"/>
        <v>-</v>
      </c>
      <c r="GK68" s="65">
        <f t="shared" si="111"/>
        <v>9.9999999999999995E-7</v>
      </c>
      <c r="GL68" s="65" t="str">
        <f t="shared" si="112"/>
        <v>-</v>
      </c>
      <c r="GM68" s="65" t="str">
        <f t="shared" si="113"/>
        <v>-</v>
      </c>
      <c r="GN68" s="65" t="str">
        <f t="shared" si="174"/>
        <v>-</v>
      </c>
      <c r="GO68" s="65" t="str">
        <f t="shared" si="175"/>
        <v>-</v>
      </c>
      <c r="GP68" s="65">
        <f t="shared" si="176"/>
        <v>1.0000000000000001E-5</v>
      </c>
      <c r="GQ68" s="65" t="str">
        <f t="shared" si="177"/>
        <v>-</v>
      </c>
      <c r="GR68" s="65"/>
      <c r="GS68" s="65"/>
      <c r="GT68" s="65"/>
      <c r="GU68" s="96" t="s">
        <v>2</v>
      </c>
      <c r="GV68" s="70"/>
      <c r="GW68" s="7">
        <f>IF(ISNUMBER(INDEX($CU$15:$EC$314,$B68,HG$5)),MAX(GW$14:GW67)+1,0)</f>
        <v>0</v>
      </c>
      <c r="GX68" s="7" t="str">
        <f t="shared" si="114"/>
        <v/>
      </c>
      <c r="GY68" s="7" t="str">
        <f t="shared" si="115"/>
        <v/>
      </c>
      <c r="GZ68" s="289">
        <f t="shared" si="116"/>
        <v>54</v>
      </c>
      <c r="HA68" s="289" t="str">
        <f t="shared" si="117"/>
        <v/>
      </c>
      <c r="HB68" s="289" t="str">
        <f t="shared" si="204"/>
        <v/>
      </c>
      <c r="HC68" s="84" t="str">
        <f t="shared" si="119"/>
        <v/>
      </c>
      <c r="HD68" s="335" t="str">
        <f t="shared" si="120"/>
        <v/>
      </c>
      <c r="HE68" s="313" t="str">
        <f t="shared" si="121"/>
        <v/>
      </c>
      <c r="HF68" s="28" t="str">
        <f t="shared" si="122"/>
        <v/>
      </c>
      <c r="HG68" s="277" t="str">
        <f t="shared" si="178"/>
        <v/>
      </c>
      <c r="HH68" s="363" t="str">
        <f t="shared" si="205"/>
        <v/>
      </c>
      <c r="HI68" s="80"/>
      <c r="HJ68" s="277" t="str">
        <f t="shared" si="179"/>
        <v/>
      </c>
      <c r="HK68" s="363" t="str">
        <f t="shared" si="206"/>
        <v/>
      </c>
      <c r="HL68" s="80"/>
      <c r="HM68" s="277" t="str">
        <f t="shared" si="180"/>
        <v/>
      </c>
      <c r="HN68" s="363" t="str">
        <f t="shared" si="207"/>
        <v/>
      </c>
      <c r="HO68" s="80"/>
      <c r="HP68" s="277" t="str">
        <f t="shared" si="181"/>
        <v/>
      </c>
      <c r="HQ68" s="359" t="str">
        <f t="shared" si="208"/>
        <v/>
      </c>
      <c r="HR68" s="80"/>
      <c r="HS68" s="277" t="str">
        <f t="shared" si="182"/>
        <v/>
      </c>
      <c r="HT68" s="284" t="str">
        <f t="shared" si="127"/>
        <v/>
      </c>
      <c r="HU68" s="277"/>
      <c r="HV68" s="336" t="str">
        <f t="shared" si="128"/>
        <v/>
      </c>
      <c r="HW68" s="338" t="str">
        <f t="shared" si="129"/>
        <v/>
      </c>
      <c r="HX68" s="337" t="str">
        <f t="shared" si="130"/>
        <v/>
      </c>
      <c r="HY68" s="277"/>
      <c r="HZ68" s="277"/>
      <c r="IA68" s="277"/>
      <c r="IB68" s="277"/>
      <c r="IC68" s="277"/>
      <c r="ID68" s="70"/>
      <c r="IE68" s="279"/>
      <c r="IF68" s="368"/>
      <c r="IG68" s="368"/>
      <c r="IH68" s="368"/>
      <c r="II68" s="368"/>
      <c r="IJ68" s="368"/>
      <c r="IK68" s="368"/>
      <c r="IL68" s="368"/>
      <c r="IM68" s="368"/>
      <c r="IN68" s="279"/>
      <c r="IO68" s="291"/>
      <c r="IP68" s="291"/>
      <c r="IQ68" s="74"/>
      <c r="IR68" s="291">
        <f>IF(IE68&lt;&gt;"",MAX(IR$14:IR67)+1,0)</f>
        <v>0</v>
      </c>
      <c r="IS68" s="291">
        <f>IF(IF68&lt;&gt;"",MAX(IS$14:IS67)+1,0)</f>
        <v>0</v>
      </c>
      <c r="IT68" s="291">
        <f>IF(IG68&lt;&gt;"",MAX(IT$14:IT67)+1,0)</f>
        <v>0</v>
      </c>
      <c r="IU68" s="291">
        <f>IF(IH68&lt;&gt;"",MAX(IU$14:IU67)+1,0)</f>
        <v>0</v>
      </c>
      <c r="IV68" s="291">
        <f>IF(II68&lt;&gt;"",MAX(IV$14:IV67)+1,0)</f>
        <v>0</v>
      </c>
      <c r="IW68" s="291">
        <f>IF(IJ68&lt;&gt;"",MAX(IW$14:IW67)+1,0)</f>
        <v>0</v>
      </c>
      <c r="IX68" s="291">
        <f>IF(IK68&lt;&gt;"",MAX(IX$14:IX67)+1,0)</f>
        <v>0</v>
      </c>
      <c r="IY68" s="291">
        <f>IF(IL68&lt;&gt;"",MAX(IY$14:IY67)+1,0)</f>
        <v>0</v>
      </c>
      <c r="IZ68" s="291">
        <f>IF(IM68&lt;&gt;"",MAX(IZ$14:IZ67)+1,0)</f>
        <v>0</v>
      </c>
      <c r="JA68" s="291">
        <f>IF(IN68&lt;&gt;"",MAX(JA$14:JA67)+1,0)</f>
        <v>0</v>
      </c>
      <c r="JB68" s="291">
        <f>IF(IO68&lt;&gt;"",MAX(JB$14:JB67)+1,0)</f>
        <v>0</v>
      </c>
      <c r="JC68" s="291">
        <f>IF(IP68&lt;&gt;"",MAX(JC$14:JC67)+1,0)</f>
        <v>0</v>
      </c>
      <c r="JD68" s="74">
        <f t="shared" si="186"/>
        <v>2</v>
      </c>
      <c r="JE68" s="74">
        <f t="shared" si="187"/>
        <v>0</v>
      </c>
      <c r="JF68" s="74">
        <f t="shared" si="188"/>
        <v>22</v>
      </c>
      <c r="JG68" s="74" t="str">
        <f t="shared" si="189"/>
        <v>linear_acceleration_NPF</v>
      </c>
      <c r="JH68" s="390" t="str">
        <f t="shared" si="190"/>
        <v/>
      </c>
      <c r="JI68" s="389">
        <f>IF(ISNUMBER(MATCH(HE68,$JG$15:$JG$313,0)),0,MAX(JI$14:JI67)+1)</f>
        <v>0</v>
      </c>
      <c r="JJ68" s="389" t="str">
        <f t="shared" si="191"/>
        <v/>
      </c>
      <c r="JK68" s="379"/>
      <c r="JL68" s="79"/>
      <c r="JM68" s="19"/>
      <c r="JN68" s="280"/>
      <c r="JO68" s="70"/>
      <c r="JP68" s="228"/>
      <c r="JQ68" s="228"/>
      <c r="JR68" s="228"/>
      <c r="JS68" s="19"/>
      <c r="JT68" s="19"/>
      <c r="JU68" s="19"/>
      <c r="JV68" s="19"/>
      <c r="JW68" s="19"/>
      <c r="JX68" s="19"/>
      <c r="JY68" s="19"/>
      <c r="JZ68" s="19"/>
      <c r="KA68" s="19"/>
      <c r="KB68" s="19"/>
      <c r="KC68" s="19"/>
      <c r="KD68" s="19"/>
      <c r="KE68" s="97"/>
      <c r="KF68" s="179"/>
      <c r="KG68" s="106"/>
      <c r="KH68" s="106"/>
      <c r="KI68" s="106"/>
      <c r="KJ68" s="106"/>
      <c r="KK68" s="187"/>
      <c r="KL68" s="179"/>
      <c r="KM68" s="133"/>
      <c r="KN68" s="179"/>
      <c r="KO68" s="133"/>
      <c r="KP68" s="106"/>
      <c r="KQ68" s="106"/>
      <c r="KR68" s="133"/>
      <c r="KS68" s="106"/>
      <c r="KT68" s="106"/>
      <c r="KU68" s="106"/>
      <c r="KV68" s="159" t="str">
        <f t="shared" si="213"/>
        <v/>
      </c>
      <c r="KW68" s="159" t="str">
        <f t="shared" si="214"/>
        <v/>
      </c>
      <c r="KX68" s="159" t="str">
        <f t="shared" si="215"/>
        <v/>
      </c>
      <c r="KY68" s="159" t="str">
        <f t="shared" si="203"/>
        <v/>
      </c>
      <c r="KZ68" s="97"/>
      <c r="LA68" s="70"/>
      <c r="LB68" s="291" t="str">
        <f t="shared" si="134"/>
        <v/>
      </c>
      <c r="LC68" s="291" t="str">
        <f t="shared" si="135"/>
        <v/>
      </c>
      <c r="LD68" s="291" t="str">
        <f t="shared" si="136"/>
        <v/>
      </c>
      <c r="LE68" s="291" t="str">
        <f t="shared" si="137"/>
        <v/>
      </c>
      <c r="LF68" s="291" t="str">
        <f t="shared" si="138"/>
        <v/>
      </c>
      <c r="LG68" s="291" t="str">
        <f t="shared" si="139"/>
        <v/>
      </c>
      <c r="LH68" s="291" t="str">
        <f t="shared" si="140"/>
        <v/>
      </c>
      <c r="LI68" s="291" t="str">
        <f t="shared" si="141"/>
        <v/>
      </c>
      <c r="LJ68" s="291" t="str">
        <f t="shared" si="142"/>
        <v/>
      </c>
      <c r="LK68" s="291" t="str">
        <f t="shared" si="143"/>
        <v/>
      </c>
      <c r="LL68" s="291" t="str">
        <f t="shared" si="144"/>
        <v/>
      </c>
      <c r="LM68" s="291" t="str">
        <f t="shared" si="145"/>
        <v/>
      </c>
      <c r="LN68" s="291" t="str">
        <f t="shared" si="146"/>
        <v/>
      </c>
      <c r="LO68" s="291" t="str">
        <f t="shared" si="147"/>
        <v>linear_acceleration_NPF</v>
      </c>
      <c r="LP68" s="291" t="str">
        <f t="shared" si="148"/>
        <v/>
      </c>
      <c r="LQ68" s="291" t="str">
        <f t="shared" si="149"/>
        <v/>
      </c>
      <c r="LR68" s="291" t="str">
        <f t="shared" si="150"/>
        <v/>
      </c>
      <c r="LS68" s="291" t="str">
        <f t="shared" si="151"/>
        <v/>
      </c>
      <c r="LT68" s="291" t="str">
        <f t="shared" si="152"/>
        <v/>
      </c>
      <c r="LU68" s="291" t="str">
        <f t="shared" si="153"/>
        <v/>
      </c>
      <c r="LV68" s="291" t="str">
        <f t="shared" si="154"/>
        <v/>
      </c>
      <c r="LW68" s="291" t="str">
        <f t="shared" si="155"/>
        <v/>
      </c>
      <c r="LX68" s="291" t="str">
        <f t="shared" si="156"/>
        <v/>
      </c>
      <c r="LY68" s="291" t="str">
        <f t="shared" si="157"/>
        <v/>
      </c>
      <c r="LZ68" s="291" t="str">
        <f t="shared" si="158"/>
        <v/>
      </c>
      <c r="MA68" s="291" t="str">
        <f t="shared" si="159"/>
        <v/>
      </c>
      <c r="MB68" s="291" t="str">
        <f t="shared" si="160"/>
        <v/>
      </c>
      <c r="MC68" s="291" t="str">
        <f t="shared" si="161"/>
        <v/>
      </c>
      <c r="MD68" s="291" t="str">
        <f t="shared" si="162"/>
        <v/>
      </c>
      <c r="ME68" s="291" t="str">
        <f t="shared" si="163"/>
        <v/>
      </c>
      <c r="MF68" s="291" t="str">
        <f t="shared" si="164"/>
        <v/>
      </c>
      <c r="MG68" s="74">
        <f t="shared" si="165"/>
        <v>1</v>
      </c>
      <c r="MH68" s="70"/>
      <c r="MI68" s="70"/>
      <c r="MJ68" s="70"/>
      <c r="MK68" s="70"/>
      <c r="ML68" s="70"/>
      <c r="MM68" s="70"/>
      <c r="MN68" s="70"/>
      <c r="MO68" s="70"/>
      <c r="MP68" s="70"/>
      <c r="MQ68" s="70"/>
      <c r="MR68" s="70"/>
      <c r="MS68" s="70"/>
      <c r="MT68" s="70"/>
      <c r="MU68" s="70"/>
    </row>
    <row r="69" spans="1:359" ht="6" customHeight="1" x14ac:dyDescent="0.25">
      <c r="A69" s="79"/>
      <c r="B69" s="303">
        <f t="shared" si="192"/>
        <v>55</v>
      </c>
      <c r="C69" s="83" t="s">
        <v>13</v>
      </c>
      <c r="D69" s="301" t="s">
        <v>682</v>
      </c>
      <c r="E69" s="70"/>
      <c r="F69" s="258"/>
      <c r="G69" s="259" t="s">
        <v>22</v>
      </c>
      <c r="H69" s="260">
        <v>8</v>
      </c>
      <c r="I69" s="258"/>
      <c r="J69" s="259"/>
      <c r="K69" s="260"/>
      <c r="L69" s="258"/>
      <c r="M69" s="259" t="s">
        <v>14</v>
      </c>
      <c r="N69" s="260">
        <v>1</v>
      </c>
      <c r="O69" s="258"/>
      <c r="P69" s="259" t="s">
        <v>23</v>
      </c>
      <c r="Q69" s="260" t="s">
        <v>17</v>
      </c>
      <c r="R69" s="258"/>
      <c r="S69" s="259"/>
      <c r="T69" s="260"/>
      <c r="U69" s="258"/>
      <c r="V69" s="259"/>
      <c r="W69" s="260"/>
      <c r="X69" s="258"/>
      <c r="Y69" s="259"/>
      <c r="Z69" s="260"/>
      <c r="AA69" s="258"/>
      <c r="AB69" s="259" t="s">
        <v>69</v>
      </c>
      <c r="AC69" s="260" t="s">
        <v>18</v>
      </c>
      <c r="AD69" s="258"/>
      <c r="AE69" s="259"/>
      <c r="AF69" s="260"/>
      <c r="AG69" s="258"/>
      <c r="AH69" s="259"/>
      <c r="AI69" s="260"/>
      <c r="AJ69" s="258"/>
      <c r="AK69" s="259"/>
      <c r="AL69" s="260"/>
      <c r="AM69" s="258"/>
      <c r="AN69" s="259"/>
      <c r="AO69" s="260"/>
      <c r="AP69" s="281"/>
      <c r="AQ69" s="353"/>
      <c r="AR69" s="348"/>
      <c r="AS69" s="281"/>
      <c r="AT69" s="353"/>
      <c r="AU69" s="348"/>
      <c r="AV69" s="258"/>
      <c r="AW69" s="259"/>
      <c r="AX69" s="260"/>
      <c r="AY69" s="258"/>
      <c r="AZ69" s="259" t="s">
        <v>773</v>
      </c>
      <c r="BA69" s="260" t="s">
        <v>800</v>
      </c>
      <c r="BB69" s="258"/>
      <c r="BC69" s="259"/>
      <c r="BD69" s="260"/>
      <c r="BE69" s="258"/>
      <c r="BF69" s="259"/>
      <c r="BG69" s="260"/>
      <c r="BH69" s="258"/>
      <c r="BI69" s="259"/>
      <c r="BJ69" s="259"/>
      <c r="BK69" s="258"/>
      <c r="BL69" s="259"/>
      <c r="BM69" s="260"/>
      <c r="BN69" s="258"/>
      <c r="BO69" s="259"/>
      <c r="BP69" s="260"/>
      <c r="BQ69" s="258"/>
      <c r="BR69" s="259"/>
      <c r="BS69" s="260"/>
      <c r="BT69" s="258"/>
      <c r="BU69" s="259"/>
      <c r="BV69" s="260"/>
      <c r="BW69" s="258"/>
      <c r="BX69" s="259"/>
      <c r="BY69" s="260"/>
      <c r="BZ69" s="258"/>
      <c r="CA69" s="259"/>
      <c r="CB69" s="260"/>
      <c r="CC69" s="258"/>
      <c r="CD69" s="259"/>
      <c r="CE69" s="260"/>
      <c r="CF69" s="410"/>
      <c r="CG69" s="411"/>
      <c r="CH69" s="412"/>
      <c r="CI69" s="410"/>
      <c r="CJ69" s="411" t="s">
        <v>381</v>
      </c>
      <c r="CK69" s="412">
        <v>1</v>
      </c>
      <c r="CL69" s="258"/>
      <c r="CM69" s="259" t="s">
        <v>193</v>
      </c>
      <c r="CN69" s="260">
        <v>2</v>
      </c>
      <c r="CO69" s="258"/>
      <c r="CP69" s="259" t="s">
        <v>381</v>
      </c>
      <c r="CQ69" s="260">
        <v>1</v>
      </c>
      <c r="CR69" s="373" t="s">
        <v>2</v>
      </c>
      <c r="CS69" s="228"/>
      <c r="CT69" s="229" t="str">
        <f>IF(ISNUMBER(HA69),IF(ISNUMBER(MATCH(HE69,$CS$15:$CS$313,0)),0,MAX(CT$14:CT68)+1),"")</f>
        <v/>
      </c>
      <c r="CU69" s="7">
        <f t="shared" si="36"/>
        <v>47</v>
      </c>
      <c r="CV69" s="7" t="str">
        <f t="shared" si="37"/>
        <v/>
      </c>
      <c r="CW69" s="7">
        <f t="shared" si="38"/>
        <v>37</v>
      </c>
      <c r="CX69" s="7">
        <f t="shared" si="39"/>
        <v>43</v>
      </c>
      <c r="CY69" s="7" t="str">
        <f t="shared" si="40"/>
        <v/>
      </c>
      <c r="CZ69" s="7" t="str">
        <f t="shared" si="41"/>
        <v/>
      </c>
      <c r="DA69" s="7" t="str">
        <f t="shared" si="42"/>
        <v/>
      </c>
      <c r="DB69" s="7">
        <f t="shared" si="43"/>
        <v>42</v>
      </c>
      <c r="DC69" s="7" t="str">
        <f t="shared" si="44"/>
        <v/>
      </c>
      <c r="DD69" s="7">
        <f t="shared" si="45"/>
        <v>41</v>
      </c>
      <c r="DE69" s="7" t="str">
        <f t="shared" si="46"/>
        <v/>
      </c>
      <c r="DF69" s="7">
        <f t="shared" si="47"/>
        <v>30</v>
      </c>
      <c r="DG69" s="7">
        <f t="shared" si="48"/>
        <v>16</v>
      </c>
      <c r="DH69" s="7">
        <f t="shared" si="49"/>
        <v>14</v>
      </c>
      <c r="DI69" s="7" t="str">
        <f t="shared" si="50"/>
        <v/>
      </c>
      <c r="DJ69" s="7">
        <f t="shared" si="51"/>
        <v>20</v>
      </c>
      <c r="DK69" s="7">
        <f t="shared" si="52"/>
        <v>25</v>
      </c>
      <c r="DL69" s="7">
        <f t="shared" si="53"/>
        <v>30</v>
      </c>
      <c r="DM69" s="7">
        <f t="shared" si="54"/>
        <v>36</v>
      </c>
      <c r="DN69" s="7">
        <f t="shared" si="55"/>
        <v>24</v>
      </c>
      <c r="DO69" s="7">
        <f t="shared" si="56"/>
        <v>13</v>
      </c>
      <c r="DP69" s="7">
        <f t="shared" si="57"/>
        <v>20</v>
      </c>
      <c r="DQ69" s="7" t="str">
        <f t="shared" si="58"/>
        <v/>
      </c>
      <c r="DR69" s="7">
        <f t="shared" si="59"/>
        <v>19</v>
      </c>
      <c r="DS69" s="7" t="str">
        <f t="shared" si="60"/>
        <v/>
      </c>
      <c r="DT69" s="7" t="str">
        <f t="shared" si="61"/>
        <v/>
      </c>
      <c r="DU69" s="7" t="str">
        <f t="shared" si="166"/>
        <v/>
      </c>
      <c r="DV69" s="7" t="str">
        <f t="shared" si="167"/>
        <v/>
      </c>
      <c r="DW69" s="7">
        <f t="shared" si="168"/>
        <v>25</v>
      </c>
      <c r="DX69" s="7" t="str">
        <f t="shared" si="169"/>
        <v/>
      </c>
      <c r="DY69" s="7"/>
      <c r="DZ69" s="7"/>
      <c r="EA69" s="7"/>
      <c r="EB69" s="7"/>
      <c r="EC69" s="64" t="s">
        <v>2</v>
      </c>
      <c r="ED69" s="306" t="str">
        <f t="shared" si="62"/>
        <v>rclose</v>
      </c>
      <c r="EE69" s="306" t="str">
        <f t="shared" si="63"/>
        <v>-</v>
      </c>
      <c r="EF69" s="306" t="str">
        <f t="shared" si="64"/>
        <v>rclose</v>
      </c>
      <c r="EG69" s="306" t="str">
        <f t="shared" si="65"/>
        <v>rclose</v>
      </c>
      <c r="EH69" s="306" t="str">
        <f t="shared" si="66"/>
        <v>-</v>
      </c>
      <c r="EI69" s="306" t="str">
        <f t="shared" si="67"/>
        <v>-</v>
      </c>
      <c r="EJ69" s="306" t="str">
        <f t="shared" si="68"/>
        <v>-</v>
      </c>
      <c r="EK69" s="306" t="str">
        <f t="shared" si="69"/>
        <v>rclose</v>
      </c>
      <c r="EL69" s="306" t="str">
        <f t="shared" si="70"/>
        <v>-</v>
      </c>
      <c r="EM69" s="306" t="str">
        <f t="shared" si="71"/>
        <v>rclose</v>
      </c>
      <c r="EN69" s="306" t="str">
        <f t="shared" si="72"/>
        <v>-</v>
      </c>
      <c r="EO69" s="306" t="str">
        <f t="shared" si="73"/>
        <v>rclose</v>
      </c>
      <c r="EP69" s="306" t="str">
        <f t="shared" si="74"/>
        <v>rclose</v>
      </c>
      <c r="EQ69" s="306" t="str">
        <f t="shared" si="75"/>
        <v>rclose</v>
      </c>
      <c r="ER69" s="306" t="str">
        <f t="shared" si="76"/>
        <v>-</v>
      </c>
      <c r="ES69" s="306" t="str">
        <f t="shared" si="77"/>
        <v>rclose</v>
      </c>
      <c r="ET69" s="306" t="str">
        <f t="shared" si="78"/>
        <v>rclose</v>
      </c>
      <c r="EU69" s="306" t="str">
        <f t="shared" si="79"/>
        <v>rclose</v>
      </c>
      <c r="EV69" s="306" t="str">
        <f t="shared" si="80"/>
        <v>rclose</v>
      </c>
      <c r="EW69" s="306" t="str">
        <f t="shared" si="81"/>
        <v>rclose</v>
      </c>
      <c r="EX69" s="306" t="str">
        <f t="shared" si="82"/>
        <v>rclose</v>
      </c>
      <c r="EY69" s="306" t="str">
        <f t="shared" si="83"/>
        <v>rclose</v>
      </c>
      <c r="EZ69" s="306" t="str">
        <f t="shared" si="84"/>
        <v>-</v>
      </c>
      <c r="FA69" s="306" t="str">
        <f t="shared" si="85"/>
        <v>rclose</v>
      </c>
      <c r="FB69" s="306" t="str">
        <f t="shared" si="86"/>
        <v>-</v>
      </c>
      <c r="FC69" s="306" t="str">
        <f t="shared" si="87"/>
        <v>-</v>
      </c>
      <c r="FD69" s="306" t="str">
        <f t="shared" si="170"/>
        <v>-</v>
      </c>
      <c r="FE69" s="306" t="str">
        <f t="shared" si="171"/>
        <v>-</v>
      </c>
      <c r="FF69" s="306" t="str">
        <f t="shared" si="172"/>
        <v>rclose</v>
      </c>
      <c r="FG69" s="306" t="str">
        <f t="shared" si="173"/>
        <v>-</v>
      </c>
      <c r="FH69" s="306"/>
      <c r="FI69" s="306"/>
      <c r="FJ69" s="306"/>
      <c r="FK69" s="306"/>
      <c r="FL69" s="306"/>
      <c r="FM69" s="422" t="s">
        <v>2</v>
      </c>
      <c r="FN69" s="65">
        <f t="shared" si="88"/>
        <v>9.9999999999999995E-7</v>
      </c>
      <c r="FO69" s="65" t="str">
        <f t="shared" si="89"/>
        <v>-</v>
      </c>
      <c r="FP69" s="65">
        <f t="shared" si="90"/>
        <v>9.9999999999999995E-7</v>
      </c>
      <c r="FQ69" s="65">
        <f t="shared" si="91"/>
        <v>9.9999999999999995E-7</v>
      </c>
      <c r="FR69" s="65" t="str">
        <f t="shared" si="92"/>
        <v>-</v>
      </c>
      <c r="FS69" s="65" t="str">
        <f t="shared" si="93"/>
        <v>-</v>
      </c>
      <c r="FT69" s="65" t="str">
        <f t="shared" si="94"/>
        <v>-</v>
      </c>
      <c r="FU69" s="65">
        <f t="shared" si="95"/>
        <v>9.9999999999999995E-7</v>
      </c>
      <c r="FV69" s="65" t="str">
        <f t="shared" si="96"/>
        <v>-</v>
      </c>
      <c r="FW69" s="65">
        <f t="shared" si="97"/>
        <v>9.9999999999999995E-7</v>
      </c>
      <c r="FX69" s="65" t="str">
        <f t="shared" si="98"/>
        <v>-</v>
      </c>
      <c r="FY69" s="65">
        <f t="shared" si="99"/>
        <v>9.9999999999999995E-7</v>
      </c>
      <c r="FZ69" s="65">
        <f t="shared" si="100"/>
        <v>9.9999999999999995E-7</v>
      </c>
      <c r="GA69" s="65">
        <f t="shared" si="101"/>
        <v>1E-3</v>
      </c>
      <c r="GB69" s="65" t="str">
        <f t="shared" si="102"/>
        <v>-</v>
      </c>
      <c r="GC69" s="65">
        <f t="shared" si="103"/>
        <v>9.9999999999999995E-7</v>
      </c>
      <c r="GD69" s="65">
        <f t="shared" si="104"/>
        <v>9.9999999999999995E-7</v>
      </c>
      <c r="GE69" s="65">
        <f t="shared" si="105"/>
        <v>9.9999999999999995E-7</v>
      </c>
      <c r="GF69" s="65">
        <f t="shared" si="106"/>
        <v>9.9999999999999995E-7</v>
      </c>
      <c r="GG69" s="65">
        <f t="shared" si="107"/>
        <v>1000</v>
      </c>
      <c r="GH69" s="65">
        <f t="shared" si="108"/>
        <v>9.9999999999999995E-7</v>
      </c>
      <c r="GI69" s="65">
        <f t="shared" si="109"/>
        <v>9.9999999999999995E-7</v>
      </c>
      <c r="GJ69" s="65" t="str">
        <f t="shared" si="110"/>
        <v>-</v>
      </c>
      <c r="GK69" s="65">
        <f t="shared" si="111"/>
        <v>9.9999999999999995E-7</v>
      </c>
      <c r="GL69" s="65" t="str">
        <f t="shared" si="112"/>
        <v>-</v>
      </c>
      <c r="GM69" s="65" t="str">
        <f t="shared" si="113"/>
        <v>-</v>
      </c>
      <c r="GN69" s="65" t="str">
        <f t="shared" si="174"/>
        <v>-</v>
      </c>
      <c r="GO69" s="65" t="str">
        <f t="shared" si="175"/>
        <v>-</v>
      </c>
      <c r="GP69" s="65">
        <f t="shared" si="176"/>
        <v>1.0000000000000001E-5</v>
      </c>
      <c r="GQ69" s="65" t="str">
        <f t="shared" si="177"/>
        <v>-</v>
      </c>
      <c r="GR69" s="65"/>
      <c r="GS69" s="65"/>
      <c r="GT69" s="65"/>
      <c r="GU69" s="96" t="s">
        <v>2</v>
      </c>
      <c r="GV69" s="70"/>
      <c r="GW69" s="7">
        <f>IF(ISNUMBER(INDEX($CU$15:$EC$314,$B69,HG$5)),MAX(GW$14:GW68)+1,0)</f>
        <v>0</v>
      </c>
      <c r="GX69" s="7" t="str">
        <f t="shared" si="114"/>
        <v/>
      </c>
      <c r="GY69" s="7" t="str">
        <f t="shared" si="115"/>
        <v/>
      </c>
      <c r="GZ69" s="289">
        <f t="shared" si="116"/>
        <v>55</v>
      </c>
      <c r="HA69" s="289" t="str">
        <f t="shared" si="117"/>
        <v/>
      </c>
      <c r="HB69" s="289" t="str">
        <f t="shared" si="204"/>
        <v/>
      </c>
      <c r="HC69" s="84" t="str">
        <f t="shared" si="119"/>
        <v/>
      </c>
      <c r="HD69" s="335" t="str">
        <f t="shared" si="120"/>
        <v/>
      </c>
      <c r="HE69" s="313" t="str">
        <f t="shared" si="121"/>
        <v/>
      </c>
      <c r="HF69" s="28" t="str">
        <f t="shared" si="122"/>
        <v/>
      </c>
      <c r="HG69" s="277" t="str">
        <f t="shared" si="178"/>
        <v/>
      </c>
      <c r="HH69" s="363" t="str">
        <f t="shared" si="205"/>
        <v/>
      </c>
      <c r="HI69" s="80"/>
      <c r="HJ69" s="277" t="str">
        <f t="shared" si="179"/>
        <v/>
      </c>
      <c r="HK69" s="363" t="str">
        <f t="shared" si="206"/>
        <v/>
      </c>
      <c r="HL69" s="80"/>
      <c r="HM69" s="277" t="str">
        <f t="shared" si="180"/>
        <v/>
      </c>
      <c r="HN69" s="363" t="str">
        <f t="shared" si="207"/>
        <v/>
      </c>
      <c r="HO69" s="80"/>
      <c r="HP69" s="277" t="str">
        <f t="shared" si="181"/>
        <v/>
      </c>
      <c r="HQ69" s="359" t="str">
        <f t="shared" si="208"/>
        <v/>
      </c>
      <c r="HR69" s="80"/>
      <c r="HS69" s="277" t="str">
        <f t="shared" si="182"/>
        <v/>
      </c>
      <c r="HT69" s="284" t="str">
        <f t="shared" si="127"/>
        <v/>
      </c>
      <c r="HU69" s="277"/>
      <c r="HV69" s="336" t="str">
        <f t="shared" si="128"/>
        <v/>
      </c>
      <c r="HW69" s="338" t="str">
        <f t="shared" si="129"/>
        <v/>
      </c>
      <c r="HX69" s="337" t="str">
        <f t="shared" si="130"/>
        <v/>
      </c>
      <c r="HY69" s="277"/>
      <c r="HZ69" s="277"/>
      <c r="IA69" s="277"/>
      <c r="IB69" s="277"/>
      <c r="IC69" s="277"/>
      <c r="ID69" s="70"/>
      <c r="IE69" s="279"/>
      <c r="IF69" s="368"/>
      <c r="IG69" s="368"/>
      <c r="IH69" s="368"/>
      <c r="II69" s="368"/>
      <c r="IJ69" s="368"/>
      <c r="IK69" s="368"/>
      <c r="IL69" s="368"/>
      <c r="IM69" s="368"/>
      <c r="IN69" s="279"/>
      <c r="IO69" s="291"/>
      <c r="IP69" s="291"/>
      <c r="IQ69" s="74"/>
      <c r="IR69" s="291">
        <f>IF(IE69&lt;&gt;"",MAX(IR$14:IR68)+1,0)</f>
        <v>0</v>
      </c>
      <c r="IS69" s="291">
        <f>IF(IF69&lt;&gt;"",MAX(IS$14:IS68)+1,0)</f>
        <v>0</v>
      </c>
      <c r="IT69" s="291">
        <f>IF(IG69&lt;&gt;"",MAX(IT$14:IT68)+1,0)</f>
        <v>0</v>
      </c>
      <c r="IU69" s="291">
        <f>IF(IH69&lt;&gt;"",MAX(IU$14:IU68)+1,0)</f>
        <v>0</v>
      </c>
      <c r="IV69" s="291">
        <f>IF(II69&lt;&gt;"",MAX(IV$14:IV68)+1,0)</f>
        <v>0</v>
      </c>
      <c r="IW69" s="291">
        <f>IF(IJ69&lt;&gt;"",MAX(IW$14:IW68)+1,0)</f>
        <v>0</v>
      </c>
      <c r="IX69" s="291">
        <f>IF(IK69&lt;&gt;"",MAX(IX$14:IX68)+1,0)</f>
        <v>0</v>
      </c>
      <c r="IY69" s="291">
        <f>IF(IL69&lt;&gt;"",MAX(IY$14:IY68)+1,0)</f>
        <v>0</v>
      </c>
      <c r="IZ69" s="291">
        <f>IF(IM69&lt;&gt;"",MAX(IZ$14:IZ68)+1,0)</f>
        <v>0</v>
      </c>
      <c r="JA69" s="291">
        <f>IF(IN69&lt;&gt;"",MAX(JA$14:JA68)+1,0)</f>
        <v>0</v>
      </c>
      <c r="JB69" s="291">
        <f>IF(IO69&lt;&gt;"",MAX(JB$14:JB68)+1,0)</f>
        <v>0</v>
      </c>
      <c r="JC69" s="291">
        <f>IF(IP69&lt;&gt;"",MAX(JC$14:JC68)+1,0)</f>
        <v>0</v>
      </c>
      <c r="JD69" s="74">
        <f t="shared" si="186"/>
        <v>2</v>
      </c>
      <c r="JE69" s="74">
        <f t="shared" si="187"/>
        <v>0</v>
      </c>
      <c r="JF69" s="74">
        <f t="shared" si="188"/>
        <v>23</v>
      </c>
      <c r="JG69" s="74">
        <f t="shared" si="189"/>
        <v>0</v>
      </c>
      <c r="JH69" s="390" t="str">
        <f t="shared" si="190"/>
        <v/>
      </c>
      <c r="JI69" s="389">
        <f>IF(ISNUMBER(MATCH(HE69,$JG$15:$JG$313,0)),0,MAX(JI$14:JI68)+1)</f>
        <v>0</v>
      </c>
      <c r="JJ69" s="389" t="str">
        <f t="shared" si="191"/>
        <v/>
      </c>
      <c r="JK69" s="379"/>
      <c r="JL69" s="79"/>
      <c r="JM69" s="19"/>
      <c r="JN69" s="280"/>
      <c r="JO69" s="70"/>
      <c r="JP69" s="228"/>
      <c r="JQ69" s="228"/>
      <c r="JR69" s="228"/>
      <c r="JS69" s="19"/>
      <c r="JT69" s="19"/>
      <c r="JU69" s="19"/>
      <c r="JV69" s="19"/>
      <c r="JW69" s="19"/>
      <c r="JX69" s="19"/>
      <c r="JY69" s="19"/>
      <c r="JZ69" s="19"/>
      <c r="KA69" s="19"/>
      <c r="KB69" s="19"/>
      <c r="KC69" s="19"/>
      <c r="KD69" s="19"/>
      <c r="KE69" s="97"/>
      <c r="KF69" s="179"/>
      <c r="KG69" s="106"/>
      <c r="KH69" s="106"/>
      <c r="KI69" s="106"/>
      <c r="KJ69" s="106"/>
      <c r="KK69" s="187"/>
      <c r="KL69" s="179"/>
      <c r="KM69" s="133"/>
      <c r="KN69" s="179"/>
      <c r="KO69" s="133"/>
      <c r="KP69" s="106"/>
      <c r="KQ69" s="106"/>
      <c r="KR69" s="133"/>
      <c r="KS69" s="106"/>
      <c r="KT69" s="106"/>
      <c r="KU69" s="106"/>
      <c r="KV69" s="159" t="str">
        <f t="shared" si="213"/>
        <v/>
      </c>
      <c r="KW69" s="159" t="str">
        <f t="shared" si="214"/>
        <v/>
      </c>
      <c r="KX69" s="159" t="str">
        <f t="shared" si="215"/>
        <v/>
      </c>
      <c r="KY69" s="159" t="str">
        <f t="shared" si="203"/>
        <v/>
      </c>
      <c r="KZ69" s="97"/>
      <c r="LA69" s="70"/>
      <c r="LB69" s="291" t="str">
        <f t="shared" si="134"/>
        <v/>
      </c>
      <c r="LC69" s="291" t="str">
        <f t="shared" si="135"/>
        <v/>
      </c>
      <c r="LD69" s="291" t="str">
        <f t="shared" si="136"/>
        <v/>
      </c>
      <c r="LE69" s="291" t="str">
        <f t="shared" si="137"/>
        <v/>
      </c>
      <c r="LF69" s="291" t="str">
        <f t="shared" si="138"/>
        <v/>
      </c>
      <c r="LG69" s="291" t="str">
        <f t="shared" si="139"/>
        <v/>
      </c>
      <c r="LH69" s="291" t="str">
        <f t="shared" si="140"/>
        <v/>
      </c>
      <c r="LI69" s="291" t="str">
        <f t="shared" si="141"/>
        <v/>
      </c>
      <c r="LJ69" s="291" t="str">
        <f t="shared" si="142"/>
        <v/>
      </c>
      <c r="LK69" s="291" t="str">
        <f t="shared" si="143"/>
        <v/>
      </c>
      <c r="LL69" s="291" t="str">
        <f t="shared" si="144"/>
        <v/>
      </c>
      <c r="LM69" s="291" t="str">
        <f t="shared" si="145"/>
        <v/>
      </c>
      <c r="LN69" s="291" t="str">
        <f t="shared" si="146"/>
        <v/>
      </c>
      <c r="LO69" s="291" t="str">
        <f t="shared" si="147"/>
        <v/>
      </c>
      <c r="LP69" s="291" t="str">
        <f t="shared" si="148"/>
        <v/>
      </c>
      <c r="LQ69" s="291" t="str">
        <f t="shared" si="149"/>
        <v/>
      </c>
      <c r="LR69" s="291" t="str">
        <f t="shared" si="150"/>
        <v/>
      </c>
      <c r="LS69" s="291" t="str">
        <f t="shared" si="151"/>
        <v/>
      </c>
      <c r="LT69" s="291" t="str">
        <f t="shared" si="152"/>
        <v/>
      </c>
      <c r="LU69" s="291" t="str">
        <f t="shared" si="153"/>
        <v/>
      </c>
      <c r="LV69" s="291" t="str">
        <f t="shared" si="154"/>
        <v/>
      </c>
      <c r="LW69" s="291" t="str">
        <f t="shared" si="155"/>
        <v/>
      </c>
      <c r="LX69" s="291" t="str">
        <f t="shared" si="156"/>
        <v/>
      </c>
      <c r="LY69" s="291" t="str">
        <f t="shared" si="157"/>
        <v/>
      </c>
      <c r="LZ69" s="291" t="str">
        <f t="shared" si="158"/>
        <v/>
      </c>
      <c r="MA69" s="291" t="str">
        <f t="shared" si="159"/>
        <v/>
      </c>
      <c r="MB69" s="291" t="str">
        <f t="shared" si="160"/>
        <v/>
      </c>
      <c r="MC69" s="291" t="str">
        <f t="shared" si="161"/>
        <v/>
      </c>
      <c r="MD69" s="291" t="str">
        <f t="shared" si="162"/>
        <v/>
      </c>
      <c r="ME69" s="291" t="str">
        <f t="shared" si="163"/>
        <v/>
      </c>
      <c r="MF69" s="291" t="str">
        <f t="shared" si="164"/>
        <v/>
      </c>
      <c r="MG69" s="74">
        <f t="shared" si="165"/>
        <v>0</v>
      </c>
      <c r="MH69" s="70"/>
      <c r="MI69" s="70"/>
      <c r="MJ69" s="70"/>
      <c r="MK69" s="70"/>
      <c r="ML69" s="70"/>
      <c r="MM69" s="70"/>
      <c r="MN69" s="70"/>
      <c r="MO69" s="70"/>
      <c r="MP69" s="70"/>
      <c r="MQ69" s="70"/>
      <c r="MR69" s="70"/>
      <c r="MS69" s="70"/>
      <c r="MT69" s="70"/>
      <c r="MU69" s="70"/>
    </row>
    <row r="70" spans="1:359" ht="6" customHeight="1" x14ac:dyDescent="0.25">
      <c r="A70" s="79"/>
      <c r="B70" s="303">
        <f t="shared" si="192"/>
        <v>56</v>
      </c>
      <c r="C70" s="83" t="s">
        <v>14</v>
      </c>
      <c r="D70" s="301" t="s">
        <v>683</v>
      </c>
      <c r="E70" s="70"/>
      <c r="F70" s="258"/>
      <c r="G70" s="259" t="s">
        <v>23</v>
      </c>
      <c r="H70" s="260" t="s">
        <v>17</v>
      </c>
      <c r="I70" s="258"/>
      <c r="J70" s="259"/>
      <c r="K70" s="260"/>
      <c r="L70" s="258"/>
      <c r="M70" s="259" t="s">
        <v>3</v>
      </c>
      <c r="N70" s="260">
        <v>10</v>
      </c>
      <c r="O70" s="258"/>
      <c r="P70" s="259" t="s">
        <v>69</v>
      </c>
      <c r="Q70" s="260" t="s">
        <v>18</v>
      </c>
      <c r="R70" s="258"/>
      <c r="S70" s="259"/>
      <c r="T70" s="260"/>
      <c r="U70" s="258"/>
      <c r="V70" s="259"/>
      <c r="W70" s="260"/>
      <c r="X70" s="258"/>
      <c r="Y70" s="259"/>
      <c r="Z70" s="260"/>
      <c r="AA70" s="258"/>
      <c r="AB70" s="259" t="s">
        <v>34</v>
      </c>
      <c r="AC70" s="260">
        <v>56.25</v>
      </c>
      <c r="AD70" s="258"/>
      <c r="AE70" s="259"/>
      <c r="AF70" s="260"/>
      <c r="AG70" s="258"/>
      <c r="AH70" s="259"/>
      <c r="AI70" s="260"/>
      <c r="AJ70" s="258"/>
      <c r="AK70" s="259"/>
      <c r="AL70" s="260"/>
      <c r="AM70" s="258"/>
      <c r="AN70" s="259"/>
      <c r="AO70" s="260"/>
      <c r="AP70" s="281"/>
      <c r="AQ70" s="353"/>
      <c r="AR70" s="348"/>
      <c r="AS70" s="281"/>
      <c r="AT70" s="353"/>
      <c r="AU70" s="348"/>
      <c r="AV70" s="258"/>
      <c r="AW70" s="259"/>
      <c r="AX70" s="260"/>
      <c r="AY70" s="258"/>
      <c r="AZ70" s="259"/>
      <c r="BA70" s="260"/>
      <c r="BB70" s="258"/>
      <c r="BC70" s="259"/>
      <c r="BD70" s="260"/>
      <c r="BE70" s="258"/>
      <c r="BF70" s="259"/>
      <c r="BG70" s="260"/>
      <c r="BH70" s="258"/>
      <c r="BI70" s="259"/>
      <c r="BJ70" s="259"/>
      <c r="BK70" s="258"/>
      <c r="BL70" s="259"/>
      <c r="BM70" s="260"/>
      <c r="BN70" s="258"/>
      <c r="BO70" s="259"/>
      <c r="BP70" s="260"/>
      <c r="BQ70" s="258"/>
      <c r="BR70" s="259"/>
      <c r="BS70" s="260"/>
      <c r="BT70" s="258"/>
      <c r="BU70" s="259"/>
      <c r="BV70" s="260"/>
      <c r="BW70" s="258"/>
      <c r="BX70" s="259"/>
      <c r="BY70" s="260"/>
      <c r="BZ70" s="258"/>
      <c r="CA70" s="259"/>
      <c r="CB70" s="260"/>
      <c r="CC70" s="258"/>
      <c r="CD70" s="259"/>
      <c r="CE70" s="260"/>
      <c r="CF70" s="410"/>
      <c r="CG70" s="411"/>
      <c r="CH70" s="412"/>
      <c r="CI70" s="410"/>
      <c r="CJ70" s="411" t="s">
        <v>76</v>
      </c>
      <c r="CK70" s="412">
        <v>9.9999999999999995E-7</v>
      </c>
      <c r="CL70" s="258"/>
      <c r="CM70" s="259" t="s">
        <v>93</v>
      </c>
      <c r="CN70" s="260">
        <v>3</v>
      </c>
      <c r="CO70" s="258"/>
      <c r="CP70" s="259" t="s">
        <v>76</v>
      </c>
      <c r="CQ70" s="260">
        <v>9.9999999999999995E-7</v>
      </c>
      <c r="CR70" s="373" t="s">
        <v>2</v>
      </c>
      <c r="CS70" s="228"/>
      <c r="CT70" s="229" t="str">
        <f>IF(ISNUMBER(HA70),IF(ISNUMBER(MATCH(HE70,$CS$15:$CS$313,0)),0,MAX(CT$14:CT69)+1),"")</f>
        <v/>
      </c>
      <c r="CU70" s="7">
        <f t="shared" si="36"/>
        <v>48</v>
      </c>
      <c r="CV70" s="7" t="str">
        <f t="shared" si="37"/>
        <v/>
      </c>
      <c r="CW70" s="7">
        <f t="shared" si="38"/>
        <v>38</v>
      </c>
      <c r="CX70" s="7">
        <f t="shared" si="39"/>
        <v>44</v>
      </c>
      <c r="CY70" s="7" t="str">
        <f t="shared" si="40"/>
        <v/>
      </c>
      <c r="CZ70" s="7" t="str">
        <f t="shared" si="41"/>
        <v/>
      </c>
      <c r="DA70" s="7" t="str">
        <f t="shared" si="42"/>
        <v/>
      </c>
      <c r="DB70" s="7">
        <f t="shared" si="43"/>
        <v>43</v>
      </c>
      <c r="DC70" s="7" t="str">
        <f t="shared" si="44"/>
        <v/>
      </c>
      <c r="DD70" s="7">
        <f t="shared" si="45"/>
        <v>42</v>
      </c>
      <c r="DE70" s="7" t="str">
        <f t="shared" si="46"/>
        <v/>
      </c>
      <c r="DF70" s="7">
        <f t="shared" si="47"/>
        <v>31</v>
      </c>
      <c r="DG70" s="7" t="str">
        <f t="shared" si="48"/>
        <v/>
      </c>
      <c r="DH70" s="7">
        <f t="shared" si="49"/>
        <v>15</v>
      </c>
      <c r="DI70" s="7" t="str">
        <f t="shared" si="50"/>
        <v/>
      </c>
      <c r="DJ70" s="7" t="str">
        <f t="shared" si="51"/>
        <v/>
      </c>
      <c r="DK70" s="7" t="str">
        <f t="shared" si="52"/>
        <v/>
      </c>
      <c r="DL70" s="7" t="str">
        <f t="shared" si="53"/>
        <v/>
      </c>
      <c r="DM70" s="7" t="str">
        <f t="shared" si="54"/>
        <v/>
      </c>
      <c r="DN70" s="7" t="str">
        <f t="shared" si="55"/>
        <v/>
      </c>
      <c r="DO70" s="7" t="str">
        <f t="shared" si="56"/>
        <v/>
      </c>
      <c r="DP70" s="7" t="str">
        <f t="shared" si="57"/>
        <v/>
      </c>
      <c r="DQ70" s="7" t="str">
        <f t="shared" si="58"/>
        <v/>
      </c>
      <c r="DR70" s="7" t="str">
        <f t="shared" si="59"/>
        <v/>
      </c>
      <c r="DS70" s="7" t="str">
        <f t="shared" si="60"/>
        <v/>
      </c>
      <c r="DT70" s="7" t="str">
        <f t="shared" si="61"/>
        <v/>
      </c>
      <c r="DU70" s="7" t="str">
        <f t="shared" si="166"/>
        <v/>
      </c>
      <c r="DV70" s="7" t="str">
        <f t="shared" si="167"/>
        <v/>
      </c>
      <c r="DW70" s="7">
        <f t="shared" si="168"/>
        <v>26</v>
      </c>
      <c r="DX70" s="7" t="str">
        <f t="shared" si="169"/>
        <v/>
      </c>
      <c r="DY70" s="7"/>
      <c r="DZ70" s="7"/>
      <c r="EA70" s="7"/>
      <c r="EB70" s="7"/>
      <c r="EC70" s="64" t="s">
        <v>2</v>
      </c>
      <c r="ED70" s="306" t="str">
        <f t="shared" si="62"/>
        <v>relax</v>
      </c>
      <c r="EE70" s="306" t="str">
        <f t="shared" si="63"/>
        <v>-</v>
      </c>
      <c r="EF70" s="306" t="str">
        <f t="shared" si="64"/>
        <v>relax</v>
      </c>
      <c r="EG70" s="306" t="str">
        <f t="shared" si="65"/>
        <v>relax</v>
      </c>
      <c r="EH70" s="306" t="str">
        <f t="shared" si="66"/>
        <v>-</v>
      </c>
      <c r="EI70" s="306" t="str">
        <f t="shared" si="67"/>
        <v>-</v>
      </c>
      <c r="EJ70" s="306" t="str">
        <f t="shared" si="68"/>
        <v>-</v>
      </c>
      <c r="EK70" s="306" t="str">
        <f t="shared" si="69"/>
        <v>relax</v>
      </c>
      <c r="EL70" s="306" t="str">
        <f t="shared" si="70"/>
        <v>-</v>
      </c>
      <c r="EM70" s="306" t="str">
        <f t="shared" si="71"/>
        <v>relax</v>
      </c>
      <c r="EN70" s="306" t="str">
        <f t="shared" si="72"/>
        <v>-</v>
      </c>
      <c r="EO70" s="306" t="str">
        <f t="shared" si="73"/>
        <v>relax</v>
      </c>
      <c r="EP70" s="306" t="str">
        <f t="shared" si="74"/>
        <v>-</v>
      </c>
      <c r="EQ70" s="306" t="str">
        <f t="shared" si="75"/>
        <v>relax</v>
      </c>
      <c r="ER70" s="306" t="str">
        <f t="shared" si="76"/>
        <v>-</v>
      </c>
      <c r="ES70" s="306" t="str">
        <f t="shared" si="77"/>
        <v>-</v>
      </c>
      <c r="ET70" s="306" t="str">
        <f t="shared" si="78"/>
        <v>-</v>
      </c>
      <c r="EU70" s="306" t="str">
        <f t="shared" si="79"/>
        <v>-</v>
      </c>
      <c r="EV70" s="306" t="str">
        <f t="shared" si="80"/>
        <v>-</v>
      </c>
      <c r="EW70" s="306" t="str">
        <f t="shared" si="81"/>
        <v>-</v>
      </c>
      <c r="EX70" s="306" t="str">
        <f t="shared" si="82"/>
        <v>-</v>
      </c>
      <c r="EY70" s="306" t="str">
        <f t="shared" si="83"/>
        <v>-</v>
      </c>
      <c r="EZ70" s="306" t="str">
        <f t="shared" si="84"/>
        <v>-</v>
      </c>
      <c r="FA70" s="306" t="str">
        <f t="shared" si="85"/>
        <v>-</v>
      </c>
      <c r="FB70" s="306" t="str">
        <f t="shared" si="86"/>
        <v>-</v>
      </c>
      <c r="FC70" s="306" t="str">
        <f t="shared" si="87"/>
        <v>-</v>
      </c>
      <c r="FD70" s="306" t="str">
        <f t="shared" si="170"/>
        <v>-</v>
      </c>
      <c r="FE70" s="306" t="str">
        <f t="shared" si="171"/>
        <v>-</v>
      </c>
      <c r="FF70" s="306" t="str">
        <f t="shared" si="172"/>
        <v>relax</v>
      </c>
      <c r="FG70" s="306" t="str">
        <f t="shared" si="173"/>
        <v>-</v>
      </c>
      <c r="FH70" s="306"/>
      <c r="FI70" s="306"/>
      <c r="FJ70" s="306"/>
      <c r="FK70" s="306"/>
      <c r="FL70" s="306"/>
      <c r="FM70" s="422" t="s">
        <v>2</v>
      </c>
      <c r="FN70" s="65">
        <f t="shared" si="88"/>
        <v>1</v>
      </c>
      <c r="FO70" s="65" t="str">
        <f t="shared" si="89"/>
        <v>-</v>
      </c>
      <c r="FP70" s="65">
        <f t="shared" si="90"/>
        <v>1</v>
      </c>
      <c r="FQ70" s="65">
        <f t="shared" si="91"/>
        <v>1</v>
      </c>
      <c r="FR70" s="65" t="str">
        <f t="shared" si="92"/>
        <v>-</v>
      </c>
      <c r="FS70" s="65" t="str">
        <f t="shared" si="93"/>
        <v>-</v>
      </c>
      <c r="FT70" s="65" t="str">
        <f t="shared" si="94"/>
        <v>-</v>
      </c>
      <c r="FU70" s="65">
        <f t="shared" si="95"/>
        <v>1</v>
      </c>
      <c r="FV70" s="65" t="str">
        <f t="shared" si="96"/>
        <v>-</v>
      </c>
      <c r="FW70" s="65">
        <f t="shared" si="97"/>
        <v>1</v>
      </c>
      <c r="FX70" s="65" t="str">
        <f t="shared" si="98"/>
        <v>-</v>
      </c>
      <c r="FY70" s="65">
        <f t="shared" si="99"/>
        <v>1</v>
      </c>
      <c r="FZ70" s="65" t="str">
        <f t="shared" si="100"/>
        <v>-</v>
      </c>
      <c r="GA70" s="65">
        <f t="shared" si="101"/>
        <v>0.97</v>
      </c>
      <c r="GB70" s="65" t="str">
        <f t="shared" si="102"/>
        <v>-</v>
      </c>
      <c r="GC70" s="65" t="str">
        <f t="shared" si="103"/>
        <v>-</v>
      </c>
      <c r="GD70" s="65" t="str">
        <f t="shared" si="104"/>
        <v>-</v>
      </c>
      <c r="GE70" s="65" t="str">
        <f t="shared" si="105"/>
        <v>-</v>
      </c>
      <c r="GF70" s="65" t="str">
        <f t="shared" si="106"/>
        <v>-</v>
      </c>
      <c r="GG70" s="65" t="str">
        <f t="shared" si="107"/>
        <v>-</v>
      </c>
      <c r="GH70" s="65" t="str">
        <f t="shared" si="108"/>
        <v>-</v>
      </c>
      <c r="GI70" s="65" t="str">
        <f t="shared" si="109"/>
        <v>-</v>
      </c>
      <c r="GJ70" s="65" t="str">
        <f t="shared" si="110"/>
        <v>-</v>
      </c>
      <c r="GK70" s="65" t="str">
        <f t="shared" si="111"/>
        <v>-</v>
      </c>
      <c r="GL70" s="65" t="str">
        <f t="shared" si="112"/>
        <v>-</v>
      </c>
      <c r="GM70" s="65" t="str">
        <f t="shared" si="113"/>
        <v>-</v>
      </c>
      <c r="GN70" s="65" t="str">
        <f t="shared" si="174"/>
        <v>-</v>
      </c>
      <c r="GO70" s="65" t="str">
        <f t="shared" si="175"/>
        <v>-</v>
      </c>
      <c r="GP70" s="65">
        <f t="shared" si="176"/>
        <v>1</v>
      </c>
      <c r="GQ70" s="65" t="str">
        <f t="shared" si="177"/>
        <v>-</v>
      </c>
      <c r="GR70" s="65"/>
      <c r="GS70" s="65"/>
      <c r="GT70" s="65"/>
      <c r="GU70" s="96" t="s">
        <v>2</v>
      </c>
      <c r="GV70" s="70"/>
      <c r="GW70" s="7">
        <f>IF(ISNUMBER(INDEX($CU$15:$EC$314,$B70,HG$5)),MAX(GW$14:GW69)+1,0)</f>
        <v>0</v>
      </c>
      <c r="GX70" s="7" t="str">
        <f t="shared" si="114"/>
        <v/>
      </c>
      <c r="GY70" s="7" t="str">
        <f t="shared" si="115"/>
        <v/>
      </c>
      <c r="GZ70" s="289">
        <f t="shared" si="116"/>
        <v>56</v>
      </c>
      <c r="HA70" s="289" t="str">
        <f t="shared" si="117"/>
        <v/>
      </c>
      <c r="HB70" s="289" t="str">
        <f t="shared" si="204"/>
        <v/>
      </c>
      <c r="HC70" s="84" t="str">
        <f t="shared" si="119"/>
        <v/>
      </c>
      <c r="HD70" s="335" t="str">
        <f t="shared" si="120"/>
        <v/>
      </c>
      <c r="HE70" s="313" t="str">
        <f t="shared" si="121"/>
        <v/>
      </c>
      <c r="HF70" s="28" t="str">
        <f t="shared" si="122"/>
        <v/>
      </c>
      <c r="HG70" s="277" t="str">
        <f t="shared" si="178"/>
        <v/>
      </c>
      <c r="HH70" s="363" t="str">
        <f t="shared" si="205"/>
        <v/>
      </c>
      <c r="HI70" s="80"/>
      <c r="HJ70" s="277" t="str">
        <f t="shared" si="179"/>
        <v/>
      </c>
      <c r="HK70" s="363" t="str">
        <f t="shared" si="206"/>
        <v/>
      </c>
      <c r="HL70" s="80"/>
      <c r="HM70" s="277" t="str">
        <f t="shared" si="180"/>
        <v/>
      </c>
      <c r="HN70" s="363" t="str">
        <f t="shared" si="207"/>
        <v/>
      </c>
      <c r="HO70" s="80"/>
      <c r="HP70" s="277" t="str">
        <f t="shared" si="181"/>
        <v/>
      </c>
      <c r="HQ70" s="359" t="str">
        <f t="shared" si="208"/>
        <v/>
      </c>
      <c r="HR70" s="80"/>
      <c r="HS70" s="277" t="str">
        <f t="shared" si="182"/>
        <v/>
      </c>
      <c r="HT70" s="284" t="str">
        <f t="shared" si="127"/>
        <v/>
      </c>
      <c r="HU70" s="277"/>
      <c r="HV70" s="336" t="str">
        <f t="shared" si="128"/>
        <v/>
      </c>
      <c r="HW70" s="338" t="str">
        <f t="shared" si="129"/>
        <v/>
      </c>
      <c r="HX70" s="337" t="str">
        <f t="shared" si="130"/>
        <v/>
      </c>
      <c r="HY70" s="277"/>
      <c r="HZ70" s="277"/>
      <c r="IA70" s="277"/>
      <c r="IB70" s="277"/>
      <c r="IC70" s="277"/>
      <c r="ID70" s="70"/>
      <c r="IE70" s="279"/>
      <c r="IF70" s="368"/>
      <c r="IG70" s="368"/>
      <c r="IH70" s="368"/>
      <c r="II70" s="368"/>
      <c r="IJ70" s="368"/>
      <c r="IK70" s="368"/>
      <c r="IL70" s="368"/>
      <c r="IM70" s="368"/>
      <c r="IN70" s="279"/>
      <c r="IO70" s="291"/>
      <c r="IP70" s="291"/>
      <c r="IQ70" s="74"/>
      <c r="IR70" s="291">
        <f>IF(IE70&lt;&gt;"",MAX(IR$14:IR69)+1,0)</f>
        <v>0</v>
      </c>
      <c r="IS70" s="291">
        <f>IF(IF70&lt;&gt;"",MAX(IS$14:IS69)+1,0)</f>
        <v>0</v>
      </c>
      <c r="IT70" s="291">
        <f>IF(IG70&lt;&gt;"",MAX(IT$14:IT69)+1,0)</f>
        <v>0</v>
      </c>
      <c r="IU70" s="291">
        <f>IF(IH70&lt;&gt;"",MAX(IU$14:IU69)+1,0)</f>
        <v>0</v>
      </c>
      <c r="IV70" s="291">
        <f>IF(II70&lt;&gt;"",MAX(IV$14:IV69)+1,0)</f>
        <v>0</v>
      </c>
      <c r="IW70" s="291">
        <f>IF(IJ70&lt;&gt;"",MAX(IW$14:IW69)+1,0)</f>
        <v>0</v>
      </c>
      <c r="IX70" s="291">
        <f>IF(IK70&lt;&gt;"",MAX(IX$14:IX69)+1,0)</f>
        <v>0</v>
      </c>
      <c r="IY70" s="291">
        <f>IF(IL70&lt;&gt;"",MAX(IY$14:IY69)+1,0)</f>
        <v>0</v>
      </c>
      <c r="IZ70" s="291">
        <f>IF(IM70&lt;&gt;"",MAX(IZ$14:IZ69)+1,0)</f>
        <v>0</v>
      </c>
      <c r="JA70" s="291">
        <f>IF(IN70&lt;&gt;"",MAX(JA$14:JA69)+1,0)</f>
        <v>0</v>
      </c>
      <c r="JB70" s="291">
        <f>IF(IO70&lt;&gt;"",MAX(JB$14:JB69)+1,0)</f>
        <v>0</v>
      </c>
      <c r="JC70" s="291">
        <f>IF(IP70&lt;&gt;"",MAX(JC$14:JC69)+1,0)</f>
        <v>0</v>
      </c>
      <c r="JD70" s="74">
        <f t="shared" si="186"/>
        <v>2</v>
      </c>
      <c r="JE70" s="74">
        <f t="shared" si="187"/>
        <v>0</v>
      </c>
      <c r="JF70" s="74">
        <f t="shared" si="188"/>
        <v>24</v>
      </c>
      <c r="JG70" s="74">
        <f t="shared" si="189"/>
        <v>0</v>
      </c>
      <c r="JH70" s="390" t="str">
        <f t="shared" si="190"/>
        <v/>
      </c>
      <c r="JI70" s="389">
        <f>IF(ISNUMBER(MATCH(HE70,$JG$15:$JG$313,0)),0,MAX(JI$14:JI69)+1)</f>
        <v>0</v>
      </c>
      <c r="JJ70" s="389" t="str">
        <f t="shared" si="191"/>
        <v/>
      </c>
      <c r="JK70" s="379"/>
      <c r="JL70" s="79"/>
      <c r="JM70" s="19"/>
      <c r="JN70" s="280"/>
      <c r="JO70" s="70"/>
      <c r="JP70" s="228"/>
      <c r="JQ70" s="228"/>
      <c r="JR70" s="228"/>
      <c r="JS70" s="19"/>
      <c r="JT70" s="19"/>
      <c r="JU70" s="19"/>
      <c r="JV70" s="19"/>
      <c r="JW70" s="19"/>
      <c r="JX70" s="19"/>
      <c r="JY70" s="19"/>
      <c r="JZ70" s="19"/>
      <c r="KA70" s="19"/>
      <c r="KB70" s="19"/>
      <c r="KC70" s="19"/>
      <c r="KD70" s="19"/>
      <c r="KE70" s="97"/>
      <c r="KF70" s="179"/>
      <c r="KG70" s="106"/>
      <c r="KH70" s="106"/>
      <c r="KI70" s="106"/>
      <c r="KJ70" s="106"/>
      <c r="KK70" s="187"/>
      <c r="KL70" s="179"/>
      <c r="KM70" s="133"/>
      <c r="KN70" s="179"/>
      <c r="KO70" s="133"/>
      <c r="KP70" s="106"/>
      <c r="KQ70" s="106"/>
      <c r="KR70" s="133"/>
      <c r="KS70" s="106"/>
      <c r="KT70" s="106"/>
      <c r="KU70" s="106"/>
      <c r="KV70" s="159" t="str">
        <f t="shared" si="213"/>
        <v/>
      </c>
      <c r="KW70" s="159" t="str">
        <f t="shared" si="214"/>
        <v/>
      </c>
      <c r="KX70" s="159" t="str">
        <f t="shared" si="215"/>
        <v/>
      </c>
      <c r="KY70" s="159" t="str">
        <f t="shared" si="203"/>
        <v/>
      </c>
      <c r="KZ70" s="97"/>
      <c r="LA70" s="70"/>
      <c r="LB70" s="291" t="str">
        <f t="shared" si="134"/>
        <v/>
      </c>
      <c r="LC70" s="291" t="str">
        <f t="shared" si="135"/>
        <v/>
      </c>
      <c r="LD70" s="291" t="str">
        <f t="shared" si="136"/>
        <v/>
      </c>
      <c r="LE70" s="291" t="str">
        <f t="shared" si="137"/>
        <v/>
      </c>
      <c r="LF70" s="291" t="str">
        <f t="shared" si="138"/>
        <v/>
      </c>
      <c r="LG70" s="291" t="str">
        <f t="shared" si="139"/>
        <v/>
      </c>
      <c r="LH70" s="291" t="str">
        <f t="shared" si="140"/>
        <v/>
      </c>
      <c r="LI70" s="291" t="str">
        <f t="shared" si="141"/>
        <v/>
      </c>
      <c r="LJ70" s="291" t="str">
        <f t="shared" si="142"/>
        <v/>
      </c>
      <c r="LK70" s="291" t="str">
        <f t="shared" si="143"/>
        <v/>
      </c>
      <c r="LL70" s="291" t="str">
        <f t="shared" si="144"/>
        <v/>
      </c>
      <c r="LM70" s="291" t="str">
        <f t="shared" si="145"/>
        <v/>
      </c>
      <c r="LN70" s="291" t="str">
        <f t="shared" si="146"/>
        <v/>
      </c>
      <c r="LO70" s="291" t="str">
        <f t="shared" si="147"/>
        <v/>
      </c>
      <c r="LP70" s="291" t="str">
        <f t="shared" si="148"/>
        <v/>
      </c>
      <c r="LQ70" s="291" t="str">
        <f t="shared" si="149"/>
        <v/>
      </c>
      <c r="LR70" s="291" t="str">
        <f t="shared" si="150"/>
        <v/>
      </c>
      <c r="LS70" s="291" t="str">
        <f t="shared" si="151"/>
        <v/>
      </c>
      <c r="LT70" s="291" t="str">
        <f t="shared" si="152"/>
        <v/>
      </c>
      <c r="LU70" s="291" t="str">
        <f t="shared" si="153"/>
        <v/>
      </c>
      <c r="LV70" s="291" t="str">
        <f t="shared" si="154"/>
        <v/>
      </c>
      <c r="LW70" s="291" t="str">
        <f t="shared" si="155"/>
        <v/>
      </c>
      <c r="LX70" s="291" t="str">
        <f t="shared" si="156"/>
        <v/>
      </c>
      <c r="LY70" s="291" t="str">
        <f t="shared" si="157"/>
        <v/>
      </c>
      <c r="LZ70" s="291" t="str">
        <f t="shared" si="158"/>
        <v/>
      </c>
      <c r="MA70" s="291" t="str">
        <f t="shared" si="159"/>
        <v/>
      </c>
      <c r="MB70" s="291" t="str">
        <f t="shared" si="160"/>
        <v/>
      </c>
      <c r="MC70" s="291" t="str">
        <f t="shared" si="161"/>
        <v/>
      </c>
      <c r="MD70" s="291" t="str">
        <f t="shared" si="162"/>
        <v/>
      </c>
      <c r="ME70" s="291" t="str">
        <f t="shared" si="163"/>
        <v/>
      </c>
      <c r="MF70" s="291" t="str">
        <f t="shared" si="164"/>
        <v/>
      </c>
      <c r="MG70" s="74">
        <f t="shared" si="165"/>
        <v>0</v>
      </c>
      <c r="MH70" s="70"/>
      <c r="MI70" s="70"/>
      <c r="MJ70" s="70"/>
      <c r="MK70" s="70"/>
      <c r="ML70" s="70"/>
      <c r="MM70" s="70"/>
      <c r="MN70" s="70"/>
      <c r="MO70" s="70"/>
      <c r="MP70" s="70"/>
      <c r="MQ70" s="70"/>
      <c r="MR70" s="70"/>
      <c r="MS70" s="70"/>
      <c r="MT70" s="70"/>
      <c r="MU70" s="70"/>
    </row>
    <row r="71" spans="1:359" ht="6" customHeight="1" x14ac:dyDescent="0.25">
      <c r="A71" s="79"/>
      <c r="B71" s="303">
        <f t="shared" si="192"/>
        <v>57</v>
      </c>
      <c r="C71" s="83" t="s">
        <v>86</v>
      </c>
      <c r="D71" s="301" t="s">
        <v>684</v>
      </c>
      <c r="E71" s="70"/>
      <c r="F71" s="258"/>
      <c r="G71" s="259" t="s">
        <v>69</v>
      </c>
      <c r="H71" s="260" t="s">
        <v>18</v>
      </c>
      <c r="I71" s="258"/>
      <c r="J71" s="259"/>
      <c r="K71" s="260"/>
      <c r="L71" s="258"/>
      <c r="M71" s="259" t="s">
        <v>31</v>
      </c>
      <c r="N71" s="260">
        <v>1</v>
      </c>
      <c r="O71" s="258"/>
      <c r="P71" s="259" t="s">
        <v>116</v>
      </c>
      <c r="Q71" s="260">
        <v>0</v>
      </c>
      <c r="R71" s="258"/>
      <c r="S71" s="259"/>
      <c r="T71" s="260"/>
      <c r="U71" s="258"/>
      <c r="V71" s="259"/>
      <c r="W71" s="260"/>
      <c r="X71" s="258"/>
      <c r="Y71" s="259"/>
      <c r="Z71" s="260"/>
      <c r="AA71" s="258"/>
      <c r="AB71" s="259" t="s">
        <v>171</v>
      </c>
      <c r="AC71" s="260">
        <v>4</v>
      </c>
      <c r="AD71" s="258"/>
      <c r="AE71" s="259"/>
      <c r="AF71" s="260"/>
      <c r="AG71" s="258"/>
      <c r="AH71" s="259"/>
      <c r="AI71" s="260"/>
      <c r="AJ71" s="258"/>
      <c r="AK71" s="259"/>
      <c r="AL71" s="260"/>
      <c r="AM71" s="258"/>
      <c r="AN71" s="259"/>
      <c r="AO71" s="260"/>
      <c r="AP71" s="281"/>
      <c r="AQ71" s="353"/>
      <c r="AR71" s="348"/>
      <c r="AS71" s="281"/>
      <c r="AT71" s="353"/>
      <c r="AU71" s="348"/>
      <c r="AV71" s="258"/>
      <c r="AW71" s="259"/>
      <c r="AX71" s="260"/>
      <c r="AY71" s="258"/>
      <c r="AZ71" s="259"/>
      <c r="BA71" s="260"/>
      <c r="BB71" s="258"/>
      <c r="BC71" s="259"/>
      <c r="BD71" s="260"/>
      <c r="BE71" s="258"/>
      <c r="BF71" s="259"/>
      <c r="BG71" s="260"/>
      <c r="BH71" s="258"/>
      <c r="BI71" s="259"/>
      <c r="BJ71" s="259"/>
      <c r="BK71" s="258"/>
      <c r="BL71" s="259"/>
      <c r="BM71" s="260"/>
      <c r="BN71" s="258"/>
      <c r="BO71" s="259"/>
      <c r="BP71" s="260"/>
      <c r="BQ71" s="258"/>
      <c r="BR71" s="259"/>
      <c r="BS71" s="260"/>
      <c r="BT71" s="258"/>
      <c r="BU71" s="259"/>
      <c r="BV71" s="260"/>
      <c r="BW71" s="258"/>
      <c r="BX71" s="259"/>
      <c r="BY71" s="260"/>
      <c r="BZ71" s="258"/>
      <c r="CA71" s="259"/>
      <c r="CB71" s="260"/>
      <c r="CC71" s="258"/>
      <c r="CD71" s="259"/>
      <c r="CE71" s="260"/>
      <c r="CF71" s="410"/>
      <c r="CG71" s="411"/>
      <c r="CH71" s="412"/>
      <c r="CI71" s="410"/>
      <c r="CJ71" s="411" t="s">
        <v>382</v>
      </c>
      <c r="CK71" s="412">
        <v>5</v>
      </c>
      <c r="CL71" s="258"/>
      <c r="CM71" s="259" t="s">
        <v>94</v>
      </c>
      <c r="CN71" s="260">
        <v>1</v>
      </c>
      <c r="CO71" s="258"/>
      <c r="CP71" s="259" t="s">
        <v>382</v>
      </c>
      <c r="CQ71" s="260">
        <v>5</v>
      </c>
      <c r="CR71" s="373" t="s">
        <v>2</v>
      </c>
      <c r="CS71" s="228"/>
      <c r="CT71" s="229" t="str">
        <f>IF(ISNUMBER(HA71),IF(ISNUMBER(MATCH(HE71,$CS$15:$CS$313,0)),0,MAX(CT$14:CT70)+1),"")</f>
        <v/>
      </c>
      <c r="CU71" s="7">
        <f t="shared" si="36"/>
        <v>49</v>
      </c>
      <c r="CV71" s="7" t="str">
        <f t="shared" si="37"/>
        <v/>
      </c>
      <c r="CW71" s="7">
        <f t="shared" si="38"/>
        <v>20</v>
      </c>
      <c r="CX71" s="7">
        <f t="shared" si="39"/>
        <v>22</v>
      </c>
      <c r="CY71" s="7" t="str">
        <f t="shared" si="40"/>
        <v/>
      </c>
      <c r="CZ71" s="7" t="str">
        <f t="shared" si="41"/>
        <v/>
      </c>
      <c r="DA71" s="7" t="str">
        <f t="shared" si="42"/>
        <v/>
      </c>
      <c r="DB71" s="7">
        <f t="shared" si="43"/>
        <v>19</v>
      </c>
      <c r="DC71" s="7">
        <f t="shared" si="44"/>
        <v>36</v>
      </c>
      <c r="DD71" s="7">
        <f t="shared" si="45"/>
        <v>29</v>
      </c>
      <c r="DE71" s="7" t="str">
        <f t="shared" si="46"/>
        <v/>
      </c>
      <c r="DF71" s="7" t="str">
        <f t="shared" si="47"/>
        <v/>
      </c>
      <c r="DG71" s="7">
        <f t="shared" si="48"/>
        <v>11</v>
      </c>
      <c r="DH71" s="7" t="str">
        <f t="shared" si="49"/>
        <v/>
      </c>
      <c r="DI71" s="7" t="str">
        <f t="shared" si="50"/>
        <v/>
      </c>
      <c r="DJ71" s="7" t="str">
        <f t="shared" si="51"/>
        <v/>
      </c>
      <c r="DK71" s="7">
        <f t="shared" si="52"/>
        <v>20</v>
      </c>
      <c r="DL71" s="7">
        <f t="shared" si="53"/>
        <v>12</v>
      </c>
      <c r="DM71" s="7">
        <f t="shared" si="54"/>
        <v>12</v>
      </c>
      <c r="DN71" s="7" t="str">
        <f t="shared" si="55"/>
        <v/>
      </c>
      <c r="DO71" s="7" t="str">
        <f t="shared" si="56"/>
        <v/>
      </c>
      <c r="DP71" s="7" t="str">
        <f t="shared" si="57"/>
        <v/>
      </c>
      <c r="DQ71" s="7" t="str">
        <f t="shared" si="58"/>
        <v/>
      </c>
      <c r="DR71" s="7" t="str">
        <f t="shared" si="59"/>
        <v/>
      </c>
      <c r="DS71" s="7" t="str">
        <f t="shared" si="60"/>
        <v/>
      </c>
      <c r="DT71" s="7" t="str">
        <f t="shared" si="61"/>
        <v/>
      </c>
      <c r="DU71" s="7" t="str">
        <f t="shared" si="166"/>
        <v/>
      </c>
      <c r="DV71" s="7">
        <f t="shared" si="167"/>
        <v>22</v>
      </c>
      <c r="DW71" s="7" t="str">
        <f t="shared" si="168"/>
        <v/>
      </c>
      <c r="DX71" s="7">
        <f t="shared" si="169"/>
        <v>22</v>
      </c>
      <c r="DY71" s="7"/>
      <c r="DZ71" s="7"/>
      <c r="EA71" s="7"/>
      <c r="EB71" s="7"/>
      <c r="EC71" s="64" t="s">
        <v>2</v>
      </c>
      <c r="ED71" s="306" t="str">
        <f t="shared" si="62"/>
        <v>tsmult</v>
      </c>
      <c r="EE71" s="306" t="str">
        <f t="shared" si="63"/>
        <v>-</v>
      </c>
      <c r="EF71" s="306" t="str">
        <f t="shared" si="64"/>
        <v>tsmult</v>
      </c>
      <c r="EG71" s="306" t="str">
        <f t="shared" si="65"/>
        <v>tsmult</v>
      </c>
      <c r="EH71" s="306" t="str">
        <f t="shared" si="66"/>
        <v>-</v>
      </c>
      <c r="EI71" s="306" t="str">
        <f t="shared" si="67"/>
        <v>-</v>
      </c>
      <c r="EJ71" s="306" t="str">
        <f t="shared" si="68"/>
        <v>-</v>
      </c>
      <c r="EK71" s="306" t="str">
        <f t="shared" si="69"/>
        <v>tsmult</v>
      </c>
      <c r="EL71" s="306" t="str">
        <f t="shared" si="70"/>
        <v>tsmult</v>
      </c>
      <c r="EM71" s="306" t="str">
        <f t="shared" si="71"/>
        <v>tsmult</v>
      </c>
      <c r="EN71" s="306" t="str">
        <f t="shared" si="72"/>
        <v>-</v>
      </c>
      <c r="EO71" s="306" t="str">
        <f t="shared" si="73"/>
        <v>-</v>
      </c>
      <c r="EP71" s="306" t="str">
        <f t="shared" si="74"/>
        <v>tsmult</v>
      </c>
      <c r="EQ71" s="306" t="str">
        <f t="shared" si="75"/>
        <v>-</v>
      </c>
      <c r="ER71" s="306" t="str">
        <f t="shared" si="76"/>
        <v>-</v>
      </c>
      <c r="ES71" s="306" t="str">
        <f t="shared" si="77"/>
        <v>-</v>
      </c>
      <c r="ET71" s="306" t="str">
        <f t="shared" si="78"/>
        <v>tsmult</v>
      </c>
      <c r="EU71" s="306" t="str">
        <f t="shared" si="79"/>
        <v>tsmult</v>
      </c>
      <c r="EV71" s="306" t="str">
        <f t="shared" si="80"/>
        <v>tsmult</v>
      </c>
      <c r="EW71" s="306" t="str">
        <f t="shared" si="81"/>
        <v>-</v>
      </c>
      <c r="EX71" s="306" t="str">
        <f t="shared" si="82"/>
        <v>-</v>
      </c>
      <c r="EY71" s="306" t="str">
        <f t="shared" si="83"/>
        <v>-</v>
      </c>
      <c r="EZ71" s="306" t="str">
        <f t="shared" si="84"/>
        <v>-</v>
      </c>
      <c r="FA71" s="306" t="str">
        <f t="shared" si="85"/>
        <v>-</v>
      </c>
      <c r="FB71" s="306" t="str">
        <f t="shared" si="86"/>
        <v>-</v>
      </c>
      <c r="FC71" s="306" t="str">
        <f t="shared" si="87"/>
        <v>-</v>
      </c>
      <c r="FD71" s="306" t="str">
        <f t="shared" si="170"/>
        <v>-</v>
      </c>
      <c r="FE71" s="306" t="str">
        <f t="shared" si="171"/>
        <v>tsmult</v>
      </c>
      <c r="FF71" s="306" t="str">
        <f t="shared" si="172"/>
        <v>-</v>
      </c>
      <c r="FG71" s="306" t="str">
        <f t="shared" si="173"/>
        <v>tsmult</v>
      </c>
      <c r="FH71" s="306"/>
      <c r="FI71" s="306"/>
      <c r="FJ71" s="306"/>
      <c r="FK71" s="306"/>
      <c r="FL71" s="306"/>
      <c r="FM71" s="422" t="s">
        <v>2</v>
      </c>
      <c r="FN71" s="65" t="str">
        <f t="shared" si="88"/>
        <v>-</v>
      </c>
      <c r="FO71" s="65" t="str">
        <f t="shared" si="89"/>
        <v>-</v>
      </c>
      <c r="FP71" s="65" t="str">
        <f t="shared" si="90"/>
        <v>1,1</v>
      </c>
      <c r="FQ71" s="65">
        <f t="shared" si="91"/>
        <v>1</v>
      </c>
      <c r="FR71" s="65" t="str">
        <f t="shared" si="92"/>
        <v>-</v>
      </c>
      <c r="FS71" s="65" t="str">
        <f t="shared" si="93"/>
        <v>-</v>
      </c>
      <c r="FT71" s="65" t="str">
        <f t="shared" si="94"/>
        <v>-</v>
      </c>
      <c r="FU71" s="65" t="str">
        <f t="shared" si="95"/>
        <v>1   1</v>
      </c>
      <c r="FV71" s="65">
        <f t="shared" si="96"/>
        <v>1</v>
      </c>
      <c r="FW71" s="65" t="str">
        <f t="shared" si="97"/>
        <v>1.01.0</v>
      </c>
      <c r="FX71" s="65" t="str">
        <f t="shared" si="98"/>
        <v>-</v>
      </c>
      <c r="FY71" s="65" t="str">
        <f t="shared" si="99"/>
        <v>-</v>
      </c>
      <c r="FZ71" s="65">
        <f t="shared" si="100"/>
        <v>1</v>
      </c>
      <c r="GA71" s="65" t="str">
        <f t="shared" si="101"/>
        <v>-</v>
      </c>
      <c r="GB71" s="65" t="str">
        <f t="shared" si="102"/>
        <v>-</v>
      </c>
      <c r="GC71" s="65" t="str">
        <f t="shared" si="103"/>
        <v>-</v>
      </c>
      <c r="GD71" s="65" t="str">
        <f t="shared" si="104"/>
        <v>1.0|1.0|1.0</v>
      </c>
      <c r="GE71" s="65" t="str">
        <f t="shared" si="105"/>
        <v>[1.0,1.0,1.0]</v>
      </c>
      <c r="GF71" s="65" t="str">
        <f t="shared" si="106"/>
        <v>[1.0,1.0,1.0]</v>
      </c>
      <c r="GG71" s="65" t="str">
        <f t="shared" si="107"/>
        <v>-</v>
      </c>
      <c r="GH71" s="65" t="str">
        <f t="shared" si="108"/>
        <v>-</v>
      </c>
      <c r="GI71" s="65" t="str">
        <f t="shared" si="109"/>
        <v>-</v>
      </c>
      <c r="GJ71" s="65" t="str">
        <f t="shared" si="110"/>
        <v>-</v>
      </c>
      <c r="GK71" s="65" t="str">
        <f t="shared" si="111"/>
        <v>-</v>
      </c>
      <c r="GL71" s="65" t="str">
        <f t="shared" si="112"/>
        <v>-</v>
      </c>
      <c r="GM71" s="65" t="str">
        <f t="shared" si="113"/>
        <v>-</v>
      </c>
      <c r="GN71" s="65" t="str">
        <f t="shared" si="174"/>
        <v>-</v>
      </c>
      <c r="GO71" s="65">
        <f t="shared" si="175"/>
        <v>1</v>
      </c>
      <c r="GP71" s="65" t="str">
        <f t="shared" si="176"/>
        <v>-</v>
      </c>
      <c r="GQ71" s="65">
        <f t="shared" si="177"/>
        <v>1</v>
      </c>
      <c r="GR71" s="65"/>
      <c r="GS71" s="65"/>
      <c r="GT71" s="65"/>
      <c r="GU71" s="96" t="s">
        <v>2</v>
      </c>
      <c r="GV71" s="70"/>
      <c r="GW71" s="7">
        <f>IF(ISNUMBER(INDEX($CU$15:$EC$314,$B71,HG$5)),MAX(GW$14:GW70)+1,0)</f>
        <v>0</v>
      </c>
      <c r="GX71" s="7" t="str">
        <f t="shared" si="114"/>
        <v/>
      </c>
      <c r="GY71" s="7" t="str">
        <f t="shared" si="115"/>
        <v/>
      </c>
      <c r="GZ71" s="289">
        <f t="shared" si="116"/>
        <v>57</v>
      </c>
      <c r="HA71" s="289" t="str">
        <f t="shared" si="117"/>
        <v/>
      </c>
      <c r="HB71" s="289" t="str">
        <f t="shared" si="204"/>
        <v/>
      </c>
      <c r="HC71" s="84" t="str">
        <f t="shared" si="119"/>
        <v/>
      </c>
      <c r="HD71" s="335" t="str">
        <f t="shared" si="120"/>
        <v/>
      </c>
      <c r="HE71" s="313" t="str">
        <f t="shared" si="121"/>
        <v/>
      </c>
      <c r="HF71" s="28" t="str">
        <f t="shared" si="122"/>
        <v/>
      </c>
      <c r="HG71" s="277" t="str">
        <f t="shared" si="178"/>
        <v/>
      </c>
      <c r="HH71" s="363" t="str">
        <f t="shared" si="205"/>
        <v/>
      </c>
      <c r="HI71" s="80"/>
      <c r="HJ71" s="277" t="str">
        <f t="shared" si="179"/>
        <v/>
      </c>
      <c r="HK71" s="363" t="str">
        <f t="shared" si="206"/>
        <v/>
      </c>
      <c r="HL71" s="80"/>
      <c r="HM71" s="277" t="str">
        <f t="shared" si="180"/>
        <v/>
      </c>
      <c r="HN71" s="363" t="str">
        <f t="shared" si="207"/>
        <v/>
      </c>
      <c r="HO71" s="80"/>
      <c r="HP71" s="277" t="str">
        <f t="shared" si="181"/>
        <v/>
      </c>
      <c r="HQ71" s="359" t="str">
        <f t="shared" si="208"/>
        <v/>
      </c>
      <c r="HR71" s="80"/>
      <c r="HS71" s="277" t="str">
        <f t="shared" si="182"/>
        <v/>
      </c>
      <c r="HT71" s="284" t="str">
        <f t="shared" si="127"/>
        <v/>
      </c>
      <c r="HU71" s="277"/>
      <c r="HV71" s="336" t="str">
        <f t="shared" si="128"/>
        <v/>
      </c>
      <c r="HW71" s="338" t="str">
        <f t="shared" si="129"/>
        <v/>
      </c>
      <c r="HX71" s="337" t="str">
        <f t="shared" si="130"/>
        <v/>
      </c>
      <c r="HY71" s="277"/>
      <c r="HZ71" s="277"/>
      <c r="IA71" s="277"/>
      <c r="IB71" s="277"/>
      <c r="IC71" s="277"/>
      <c r="ID71" s="70"/>
      <c r="IE71" s="279"/>
      <c r="IF71" s="368"/>
      <c r="IG71" s="367"/>
      <c r="IH71" s="367"/>
      <c r="II71" s="367"/>
      <c r="IJ71" s="367"/>
      <c r="IK71" s="367"/>
      <c r="IL71" s="367"/>
      <c r="IM71" s="367"/>
      <c r="IN71" s="279"/>
      <c r="IO71" s="291"/>
      <c r="IP71" s="291"/>
      <c r="IQ71" s="74"/>
      <c r="IR71" s="291">
        <f>IF(IE71&lt;&gt;"",MAX(IR$14:IR70)+1,0)</f>
        <v>0</v>
      </c>
      <c r="IS71" s="291">
        <f>IF(IF71&lt;&gt;"",MAX(IS$14:IS70)+1,0)</f>
        <v>0</v>
      </c>
      <c r="IT71" s="291">
        <f>IF(IG71&lt;&gt;"",MAX(IT$14:IT70)+1,0)</f>
        <v>0</v>
      </c>
      <c r="IU71" s="291">
        <f>IF(IH71&lt;&gt;"",MAX(IU$14:IU70)+1,0)</f>
        <v>0</v>
      </c>
      <c r="IV71" s="291">
        <f>IF(II71&lt;&gt;"",MAX(IV$14:IV70)+1,0)</f>
        <v>0</v>
      </c>
      <c r="IW71" s="291">
        <f>IF(IJ71&lt;&gt;"",MAX(IW$14:IW70)+1,0)</f>
        <v>0</v>
      </c>
      <c r="IX71" s="291">
        <f>IF(IK71&lt;&gt;"",MAX(IX$14:IX70)+1,0)</f>
        <v>0</v>
      </c>
      <c r="IY71" s="291">
        <f>IF(IL71&lt;&gt;"",MAX(IY$14:IY70)+1,0)</f>
        <v>0</v>
      </c>
      <c r="IZ71" s="291">
        <f>IF(IM71&lt;&gt;"",MAX(IZ$14:IZ70)+1,0)</f>
        <v>0</v>
      </c>
      <c r="JA71" s="291">
        <f>IF(IN71&lt;&gt;"",MAX(JA$14:JA70)+1,0)</f>
        <v>0</v>
      </c>
      <c r="JB71" s="291">
        <f>IF(IO71&lt;&gt;"",MAX(JB$14:JB70)+1,0)</f>
        <v>0</v>
      </c>
      <c r="JC71" s="291">
        <f>IF(IP71&lt;&gt;"",MAX(JC$14:JC70)+1,0)</f>
        <v>0</v>
      </c>
      <c r="JD71" s="74">
        <f t="shared" si="186"/>
        <v>2</v>
      </c>
      <c r="JE71" s="74">
        <f t="shared" si="187"/>
        <v>0</v>
      </c>
      <c r="JF71" s="74">
        <f t="shared" si="188"/>
        <v>25</v>
      </c>
      <c r="JG71" s="74">
        <f t="shared" si="189"/>
        <v>0</v>
      </c>
      <c r="JH71" s="390" t="str">
        <f t="shared" si="190"/>
        <v/>
      </c>
      <c r="JI71" s="389">
        <f>IF(ISNUMBER(MATCH(HE71,$JG$15:$JG$313,0)),0,MAX(JI$14:JI70)+1)</f>
        <v>0</v>
      </c>
      <c r="JJ71" s="389" t="str">
        <f t="shared" si="191"/>
        <v/>
      </c>
      <c r="JK71" s="379"/>
      <c r="JL71" s="79"/>
      <c r="JM71" s="19"/>
      <c r="JN71" s="280"/>
      <c r="JO71" s="70"/>
      <c r="JP71" s="228"/>
      <c r="JQ71" s="228"/>
      <c r="JR71" s="228"/>
      <c r="JS71" s="19"/>
      <c r="JT71" s="19"/>
      <c r="JU71" s="19"/>
      <c r="JV71" s="19"/>
      <c r="JW71" s="19"/>
      <c r="JX71" s="19"/>
      <c r="JY71" s="19"/>
      <c r="JZ71" s="19"/>
      <c r="KA71" s="19"/>
      <c r="KB71" s="19"/>
      <c r="KC71" s="19"/>
      <c r="KD71" s="19"/>
      <c r="KE71" s="97"/>
      <c r="KF71" s="179"/>
      <c r="KG71" s="106"/>
      <c r="KH71" s="106"/>
      <c r="KI71" s="106"/>
      <c r="KJ71" s="106"/>
      <c r="KK71" s="187"/>
      <c r="KL71" s="179"/>
      <c r="KM71" s="133"/>
      <c r="KN71" s="179"/>
      <c r="KO71" s="133"/>
      <c r="KP71" s="106"/>
      <c r="KQ71" s="106"/>
      <c r="KR71" s="133"/>
      <c r="KS71" s="106"/>
      <c r="KT71" s="106"/>
      <c r="KU71" s="106"/>
      <c r="KV71" s="159" t="str">
        <f t="shared" si="213"/>
        <v/>
      </c>
      <c r="KW71" s="159" t="str">
        <f t="shared" si="214"/>
        <v/>
      </c>
      <c r="KX71" s="159" t="str">
        <f t="shared" si="215"/>
        <v/>
      </c>
      <c r="KY71" s="159" t="str">
        <f t="shared" si="203"/>
        <v/>
      </c>
      <c r="KZ71" s="97"/>
      <c r="LA71" s="70"/>
      <c r="LB71" s="291" t="str">
        <f t="shared" si="134"/>
        <v/>
      </c>
      <c r="LC71" s="291" t="str">
        <f t="shared" si="135"/>
        <v/>
      </c>
      <c r="LD71" s="291" t="str">
        <f t="shared" si="136"/>
        <v/>
      </c>
      <c r="LE71" s="291" t="str">
        <f t="shared" si="137"/>
        <v/>
      </c>
      <c r="LF71" s="291" t="str">
        <f t="shared" si="138"/>
        <v/>
      </c>
      <c r="LG71" s="291" t="str">
        <f t="shared" si="139"/>
        <v/>
      </c>
      <c r="LH71" s="291" t="str">
        <f t="shared" si="140"/>
        <v/>
      </c>
      <c r="LI71" s="291" t="str">
        <f t="shared" si="141"/>
        <v/>
      </c>
      <c r="LJ71" s="291" t="str">
        <f t="shared" si="142"/>
        <v/>
      </c>
      <c r="LK71" s="291" t="str">
        <f t="shared" si="143"/>
        <v/>
      </c>
      <c r="LL71" s="291" t="str">
        <f t="shared" si="144"/>
        <v/>
      </c>
      <c r="LM71" s="291" t="str">
        <f t="shared" si="145"/>
        <v/>
      </c>
      <c r="LN71" s="291" t="str">
        <f t="shared" si="146"/>
        <v/>
      </c>
      <c r="LO71" s="291" t="str">
        <f t="shared" si="147"/>
        <v/>
      </c>
      <c r="LP71" s="291" t="str">
        <f t="shared" si="148"/>
        <v/>
      </c>
      <c r="LQ71" s="291" t="str">
        <f t="shared" si="149"/>
        <v/>
      </c>
      <c r="LR71" s="291" t="str">
        <f t="shared" si="150"/>
        <v/>
      </c>
      <c r="LS71" s="291" t="str">
        <f t="shared" si="151"/>
        <v/>
      </c>
      <c r="LT71" s="291" t="str">
        <f t="shared" si="152"/>
        <v/>
      </c>
      <c r="LU71" s="291" t="str">
        <f t="shared" si="153"/>
        <v/>
      </c>
      <c r="LV71" s="291" t="str">
        <f t="shared" si="154"/>
        <v/>
      </c>
      <c r="LW71" s="291" t="str">
        <f t="shared" si="155"/>
        <v/>
      </c>
      <c r="LX71" s="291" t="str">
        <f t="shared" si="156"/>
        <v/>
      </c>
      <c r="LY71" s="291" t="str">
        <f t="shared" si="157"/>
        <v/>
      </c>
      <c r="LZ71" s="291" t="str">
        <f t="shared" si="158"/>
        <v/>
      </c>
      <c r="MA71" s="291" t="str">
        <f t="shared" si="159"/>
        <v/>
      </c>
      <c r="MB71" s="291" t="str">
        <f t="shared" si="160"/>
        <v/>
      </c>
      <c r="MC71" s="291" t="str">
        <f t="shared" si="161"/>
        <v/>
      </c>
      <c r="MD71" s="291" t="str">
        <f t="shared" si="162"/>
        <v/>
      </c>
      <c r="ME71" s="291" t="str">
        <f t="shared" si="163"/>
        <v/>
      </c>
      <c r="MF71" s="291" t="str">
        <f t="shared" si="164"/>
        <v/>
      </c>
      <c r="MG71" s="74">
        <f t="shared" si="165"/>
        <v>0</v>
      </c>
      <c r="MH71" s="70"/>
      <c r="MI71" s="70"/>
      <c r="MJ71" s="70"/>
      <c r="MK71" s="70"/>
      <c r="ML71" s="70"/>
      <c r="MM71" s="70"/>
      <c r="MN71" s="70"/>
      <c r="MO71" s="70"/>
      <c r="MP71" s="70"/>
      <c r="MQ71" s="70"/>
      <c r="MR71" s="70"/>
      <c r="MS71" s="70"/>
      <c r="MT71" s="70"/>
      <c r="MU71" s="70"/>
    </row>
    <row r="72" spans="1:359" ht="6" customHeight="1" x14ac:dyDescent="0.25">
      <c r="A72" s="79"/>
      <c r="B72" s="303">
        <f t="shared" si="192"/>
        <v>58</v>
      </c>
      <c r="C72" s="83" t="s">
        <v>19</v>
      </c>
      <c r="D72" s="301" t="s">
        <v>685</v>
      </c>
      <c r="E72" s="70"/>
      <c r="F72" s="258"/>
      <c r="G72" s="259" t="s">
        <v>657</v>
      </c>
      <c r="H72" s="260" t="s">
        <v>2</v>
      </c>
      <c r="I72" s="258"/>
      <c r="J72" s="259"/>
      <c r="K72" s="260"/>
      <c r="L72" s="258"/>
      <c r="M72" s="259" t="s">
        <v>31</v>
      </c>
      <c r="N72" s="260">
        <v>1</v>
      </c>
      <c r="O72" s="258"/>
      <c r="P72" s="259" t="s">
        <v>115</v>
      </c>
      <c r="Q72" s="260">
        <v>0</v>
      </c>
      <c r="R72" s="258"/>
      <c r="S72" s="259"/>
      <c r="T72" s="260"/>
      <c r="U72" s="258"/>
      <c r="V72" s="259"/>
      <c r="W72" s="260"/>
      <c r="X72" s="258"/>
      <c r="Y72" s="259"/>
      <c r="Z72" s="260"/>
      <c r="AA72" s="258"/>
      <c r="AB72" s="259" t="s">
        <v>172</v>
      </c>
      <c r="AC72" s="260">
        <v>2</v>
      </c>
      <c r="AD72" s="258"/>
      <c r="AE72" s="259"/>
      <c r="AF72" s="260"/>
      <c r="AG72" s="258"/>
      <c r="AH72" s="259"/>
      <c r="AI72" s="260"/>
      <c r="AJ72" s="258"/>
      <c r="AK72" s="259"/>
      <c r="AL72" s="260"/>
      <c r="AM72" s="258"/>
      <c r="AN72" s="259"/>
      <c r="AO72" s="260"/>
      <c r="AP72" s="281"/>
      <c r="AQ72" s="353"/>
      <c r="AR72" s="348"/>
      <c r="AS72" s="281"/>
      <c r="AT72" s="353"/>
      <c r="AU72" s="348"/>
      <c r="AV72" s="258"/>
      <c r="AW72" s="259"/>
      <c r="AX72" s="260"/>
      <c r="AY72" s="258"/>
      <c r="AZ72" s="259"/>
      <c r="BA72" s="260"/>
      <c r="BB72" s="258"/>
      <c r="BC72" s="259"/>
      <c r="BD72" s="260"/>
      <c r="BE72" s="258"/>
      <c r="BF72" s="259"/>
      <c r="BG72" s="260"/>
      <c r="BH72" s="258"/>
      <c r="BI72" s="259"/>
      <c r="BJ72" s="259"/>
      <c r="BK72" s="258"/>
      <c r="BL72" s="259"/>
      <c r="BM72" s="260"/>
      <c r="BN72" s="258"/>
      <c r="BO72" s="259"/>
      <c r="BP72" s="260"/>
      <c r="BQ72" s="258"/>
      <c r="BR72" s="259"/>
      <c r="BS72" s="260"/>
      <c r="BT72" s="258"/>
      <c r="BU72" s="259"/>
      <c r="BV72" s="260"/>
      <c r="BW72" s="258"/>
      <c r="BX72" s="259"/>
      <c r="BY72" s="260"/>
      <c r="BZ72" s="258"/>
      <c r="CA72" s="259"/>
      <c r="CB72" s="260"/>
      <c r="CC72" s="258"/>
      <c r="CD72" s="259"/>
      <c r="CE72" s="260"/>
      <c r="CF72" s="410"/>
      <c r="CG72" s="411"/>
      <c r="CH72" s="412"/>
      <c r="CI72" s="410"/>
      <c r="CJ72" s="411"/>
      <c r="CK72" s="412"/>
      <c r="CL72" s="258"/>
      <c r="CM72" s="259" t="s">
        <v>19</v>
      </c>
      <c r="CN72" s="260">
        <v>1.0000000000000001E-5</v>
      </c>
      <c r="CO72" s="258"/>
      <c r="CP72" s="259"/>
      <c r="CQ72" s="260"/>
      <c r="CR72" s="373" t="s">
        <v>2</v>
      </c>
      <c r="CS72" s="228"/>
      <c r="CT72" s="229" t="str">
        <f>IF(ISNUMBER(HA72),IF(ISNUMBER(MATCH(HE72,$CS$15:$CS$313,0)),0,MAX(CT$14:CT71)+1),"")</f>
        <v/>
      </c>
      <c r="CU72" s="7">
        <f t="shared" si="36"/>
        <v>50</v>
      </c>
      <c r="CV72" s="7" t="str">
        <f t="shared" si="37"/>
        <v/>
      </c>
      <c r="CW72" s="7">
        <f t="shared" si="38"/>
        <v>42</v>
      </c>
      <c r="CX72" s="7">
        <f t="shared" si="39"/>
        <v>48</v>
      </c>
      <c r="CY72" s="7">
        <f t="shared" si="40"/>
        <v>16</v>
      </c>
      <c r="CZ72" s="7" t="str">
        <f t="shared" si="41"/>
        <v/>
      </c>
      <c r="DA72" s="7" t="str">
        <f t="shared" si="42"/>
        <v/>
      </c>
      <c r="DB72" s="7">
        <f t="shared" si="43"/>
        <v>47</v>
      </c>
      <c r="DC72" s="7">
        <f t="shared" si="44"/>
        <v>20</v>
      </c>
      <c r="DD72" s="7">
        <f t="shared" si="45"/>
        <v>46</v>
      </c>
      <c r="DE72" s="7">
        <f t="shared" si="46"/>
        <v>19</v>
      </c>
      <c r="DF72" s="7">
        <f t="shared" si="47"/>
        <v>37</v>
      </c>
      <c r="DG72" s="7" t="str">
        <f t="shared" si="48"/>
        <v/>
      </c>
      <c r="DH72" s="7" t="str">
        <f t="shared" si="49"/>
        <v/>
      </c>
      <c r="DI72" s="7" t="str">
        <f t="shared" si="50"/>
        <v/>
      </c>
      <c r="DJ72" s="7" t="str">
        <f t="shared" si="51"/>
        <v/>
      </c>
      <c r="DK72" s="7" t="str">
        <f t="shared" si="52"/>
        <v/>
      </c>
      <c r="DL72" s="7" t="str">
        <f t="shared" si="53"/>
        <v/>
      </c>
      <c r="DM72" s="7" t="str">
        <f t="shared" si="54"/>
        <v/>
      </c>
      <c r="DN72" s="7" t="str">
        <f t="shared" si="55"/>
        <v/>
      </c>
      <c r="DO72" s="7" t="str">
        <f t="shared" si="56"/>
        <v/>
      </c>
      <c r="DP72" s="7" t="str">
        <f t="shared" si="57"/>
        <v/>
      </c>
      <c r="DQ72" s="7" t="str">
        <f t="shared" si="58"/>
        <v/>
      </c>
      <c r="DR72" s="7" t="str">
        <f t="shared" si="59"/>
        <v/>
      </c>
      <c r="DS72" s="7" t="str">
        <f t="shared" si="60"/>
        <v/>
      </c>
      <c r="DT72" s="7" t="str">
        <f t="shared" si="61"/>
        <v/>
      </c>
      <c r="DU72" s="7" t="str">
        <f t="shared" si="166"/>
        <v/>
      </c>
      <c r="DV72" s="7" t="str">
        <f t="shared" si="167"/>
        <v/>
      </c>
      <c r="DW72" s="7">
        <f t="shared" si="168"/>
        <v>58</v>
      </c>
      <c r="DX72" s="7" t="str">
        <f t="shared" si="169"/>
        <v/>
      </c>
      <c r="DY72" s="7"/>
      <c r="DZ72" s="7"/>
      <c r="EA72" s="7"/>
      <c r="EB72" s="7"/>
      <c r="EC72" s="64" t="s">
        <v>2</v>
      </c>
      <c r="ED72" s="306" t="str">
        <f t="shared" si="62"/>
        <v>dceps</v>
      </c>
      <c r="EE72" s="306" t="str">
        <f t="shared" si="63"/>
        <v>-</v>
      </c>
      <c r="EF72" s="306" t="str">
        <f t="shared" si="64"/>
        <v>dceps</v>
      </c>
      <c r="EG72" s="306" t="str">
        <f t="shared" si="65"/>
        <v>dceps</v>
      </c>
      <c r="EH72" s="306" t="str">
        <f t="shared" si="66"/>
        <v>dceps</v>
      </c>
      <c r="EI72" s="306" t="str">
        <f t="shared" si="67"/>
        <v>-</v>
      </c>
      <c r="EJ72" s="306" t="str">
        <f t="shared" si="68"/>
        <v>-</v>
      </c>
      <c r="EK72" s="306" t="str">
        <f t="shared" si="69"/>
        <v>dceps</v>
      </c>
      <c r="EL72" s="306" t="str">
        <f t="shared" si="70"/>
        <v>dceps</v>
      </c>
      <c r="EM72" s="306" t="str">
        <f t="shared" si="71"/>
        <v>dceps</v>
      </c>
      <c r="EN72" s="306" t="str">
        <f t="shared" si="72"/>
        <v>dceps</v>
      </c>
      <c r="EO72" s="306" t="str">
        <f t="shared" si="73"/>
        <v>dceps</v>
      </c>
      <c r="EP72" s="306" t="str">
        <f t="shared" si="74"/>
        <v>-</v>
      </c>
      <c r="EQ72" s="306" t="str">
        <f t="shared" si="75"/>
        <v>-</v>
      </c>
      <c r="ER72" s="306" t="str">
        <f t="shared" si="76"/>
        <v>-</v>
      </c>
      <c r="ES72" s="306" t="str">
        <f t="shared" si="77"/>
        <v>-</v>
      </c>
      <c r="ET72" s="306" t="str">
        <f t="shared" si="78"/>
        <v>-</v>
      </c>
      <c r="EU72" s="306" t="str">
        <f t="shared" si="79"/>
        <v>-</v>
      </c>
      <c r="EV72" s="306" t="str">
        <f t="shared" si="80"/>
        <v>-</v>
      </c>
      <c r="EW72" s="306" t="str">
        <f t="shared" si="81"/>
        <v>-</v>
      </c>
      <c r="EX72" s="306" t="str">
        <f t="shared" si="82"/>
        <v>-</v>
      </c>
      <c r="EY72" s="306" t="str">
        <f t="shared" si="83"/>
        <v>-</v>
      </c>
      <c r="EZ72" s="306" t="str">
        <f t="shared" si="84"/>
        <v>-</v>
      </c>
      <c r="FA72" s="306" t="str">
        <f t="shared" si="85"/>
        <v>-</v>
      </c>
      <c r="FB72" s="306" t="str">
        <f t="shared" si="86"/>
        <v>-</v>
      </c>
      <c r="FC72" s="306" t="str">
        <f t="shared" si="87"/>
        <v>-</v>
      </c>
      <c r="FD72" s="306" t="str">
        <f t="shared" si="170"/>
        <v>-</v>
      </c>
      <c r="FE72" s="306" t="str">
        <f t="shared" si="171"/>
        <v>-</v>
      </c>
      <c r="FF72" s="306" t="str">
        <f t="shared" si="172"/>
        <v>dceps</v>
      </c>
      <c r="FG72" s="306" t="str">
        <f t="shared" si="173"/>
        <v>-</v>
      </c>
      <c r="FH72" s="306"/>
      <c r="FI72" s="306"/>
      <c r="FJ72" s="306"/>
      <c r="FK72" s="306"/>
      <c r="FL72" s="306"/>
      <c r="FM72" s="422" t="s">
        <v>2</v>
      </c>
      <c r="FN72" s="65">
        <f t="shared" si="88"/>
        <v>1.0000000000000001E-5</v>
      </c>
      <c r="FO72" s="65" t="str">
        <f t="shared" si="89"/>
        <v>-</v>
      </c>
      <c r="FP72" s="65">
        <f t="shared" si="90"/>
        <v>1.0000000000000001E-5</v>
      </c>
      <c r="FQ72" s="65">
        <f t="shared" si="91"/>
        <v>1.0000000000000001E-5</v>
      </c>
      <c r="FR72" s="65">
        <f t="shared" si="92"/>
        <v>1.0000000000000001E-5</v>
      </c>
      <c r="FS72" s="65" t="str">
        <f t="shared" si="93"/>
        <v>-</v>
      </c>
      <c r="FT72" s="65" t="str">
        <f t="shared" si="94"/>
        <v>-</v>
      </c>
      <c r="FU72" s="65">
        <f t="shared" si="95"/>
        <v>1.0000000000000001E-5</v>
      </c>
      <c r="FV72" s="65">
        <f t="shared" si="96"/>
        <v>1.0000000000000001E-5</v>
      </c>
      <c r="FW72" s="65">
        <f t="shared" si="97"/>
        <v>1.0000000000000001E-5</v>
      </c>
      <c r="FX72" s="65">
        <f t="shared" si="98"/>
        <v>1.0000000000000001E-5</v>
      </c>
      <c r="FY72" s="65">
        <f t="shared" si="99"/>
        <v>1.0000000000000001E-5</v>
      </c>
      <c r="FZ72" s="65" t="str">
        <f t="shared" si="100"/>
        <v>-</v>
      </c>
      <c r="GA72" s="65" t="str">
        <f t="shared" si="101"/>
        <v>-</v>
      </c>
      <c r="GB72" s="65" t="str">
        <f t="shared" si="102"/>
        <v>-</v>
      </c>
      <c r="GC72" s="65" t="str">
        <f t="shared" si="103"/>
        <v>-</v>
      </c>
      <c r="GD72" s="65" t="str">
        <f t="shared" si="104"/>
        <v>-</v>
      </c>
      <c r="GE72" s="65" t="str">
        <f t="shared" si="105"/>
        <v>-</v>
      </c>
      <c r="GF72" s="65" t="str">
        <f t="shared" si="106"/>
        <v>-</v>
      </c>
      <c r="GG72" s="65" t="str">
        <f t="shared" si="107"/>
        <v>-</v>
      </c>
      <c r="GH72" s="65" t="str">
        <f t="shared" si="108"/>
        <v>-</v>
      </c>
      <c r="GI72" s="65" t="str">
        <f t="shared" si="109"/>
        <v>-</v>
      </c>
      <c r="GJ72" s="65" t="str">
        <f t="shared" si="110"/>
        <v>-</v>
      </c>
      <c r="GK72" s="65" t="str">
        <f t="shared" si="111"/>
        <v>-</v>
      </c>
      <c r="GL72" s="65" t="str">
        <f t="shared" si="112"/>
        <v>-</v>
      </c>
      <c r="GM72" s="65" t="str">
        <f t="shared" si="113"/>
        <v>-</v>
      </c>
      <c r="GN72" s="65" t="str">
        <f t="shared" si="174"/>
        <v>-</v>
      </c>
      <c r="GO72" s="65" t="str">
        <f t="shared" si="175"/>
        <v>-</v>
      </c>
      <c r="GP72" s="65">
        <f t="shared" si="176"/>
        <v>1.0000000000000001E-5</v>
      </c>
      <c r="GQ72" s="65" t="str">
        <f t="shared" si="177"/>
        <v>-</v>
      </c>
      <c r="GR72" s="65"/>
      <c r="GS72" s="65"/>
      <c r="GT72" s="65"/>
      <c r="GU72" s="96" t="s">
        <v>2</v>
      </c>
      <c r="GV72" s="70"/>
      <c r="GW72" s="7">
        <f>IF(ISNUMBER(INDEX($CU$15:$EC$314,$B72,HG$5)),MAX(GW$14:GW71)+1,0)</f>
        <v>0</v>
      </c>
      <c r="GX72" s="7" t="str">
        <f t="shared" si="114"/>
        <v/>
      </c>
      <c r="GY72" s="7" t="str">
        <f t="shared" si="115"/>
        <v/>
      </c>
      <c r="GZ72" s="289">
        <f t="shared" si="116"/>
        <v>58</v>
      </c>
      <c r="HA72" s="289" t="str">
        <f t="shared" si="117"/>
        <v/>
      </c>
      <c r="HB72" s="289" t="str">
        <f t="shared" si="204"/>
        <v/>
      </c>
      <c r="HC72" s="84" t="str">
        <f t="shared" si="119"/>
        <v/>
      </c>
      <c r="HD72" s="335" t="str">
        <f t="shared" si="120"/>
        <v/>
      </c>
      <c r="HE72" s="313" t="str">
        <f t="shared" si="121"/>
        <v/>
      </c>
      <c r="HF72" s="28" t="str">
        <f t="shared" si="122"/>
        <v/>
      </c>
      <c r="HG72" s="277" t="str">
        <f t="shared" si="178"/>
        <v/>
      </c>
      <c r="HH72" s="363" t="str">
        <f t="shared" si="205"/>
        <v/>
      </c>
      <c r="HI72" s="80"/>
      <c r="HJ72" s="277" t="str">
        <f t="shared" si="179"/>
        <v/>
      </c>
      <c r="HK72" s="363" t="str">
        <f t="shared" si="206"/>
        <v/>
      </c>
      <c r="HL72" s="80"/>
      <c r="HM72" s="277" t="str">
        <f t="shared" si="180"/>
        <v/>
      </c>
      <c r="HN72" s="363" t="str">
        <f t="shared" si="207"/>
        <v/>
      </c>
      <c r="HO72" s="80"/>
      <c r="HP72" s="277" t="str">
        <f t="shared" si="181"/>
        <v/>
      </c>
      <c r="HQ72" s="359" t="str">
        <f t="shared" si="208"/>
        <v/>
      </c>
      <c r="HR72" s="80"/>
      <c r="HS72" s="277" t="str">
        <f t="shared" si="182"/>
        <v/>
      </c>
      <c r="HT72" s="284" t="str">
        <f t="shared" si="127"/>
        <v/>
      </c>
      <c r="HU72" s="277"/>
      <c r="HV72" s="336" t="str">
        <f t="shared" si="128"/>
        <v/>
      </c>
      <c r="HW72" s="338" t="str">
        <f t="shared" si="129"/>
        <v/>
      </c>
      <c r="HX72" s="337" t="str">
        <f t="shared" si="130"/>
        <v/>
      </c>
      <c r="HY72" s="277"/>
      <c r="HZ72" s="277"/>
      <c r="IA72" s="277"/>
      <c r="IB72" s="277"/>
      <c r="IC72" s="277"/>
      <c r="ID72" s="70"/>
      <c r="IE72" s="279"/>
      <c r="IF72" s="368"/>
      <c r="IG72" s="367"/>
      <c r="IH72" s="367"/>
      <c r="II72" s="367"/>
      <c r="IJ72" s="367"/>
      <c r="IK72" s="367"/>
      <c r="IL72" s="367"/>
      <c r="IM72" s="367"/>
      <c r="IN72" s="279"/>
      <c r="IO72" s="291"/>
      <c r="IP72" s="291"/>
      <c r="IQ72" s="74"/>
      <c r="IR72" s="291">
        <f>IF(IE72&lt;&gt;"",MAX(IR$14:IR71)+1,0)</f>
        <v>0</v>
      </c>
      <c r="IS72" s="291">
        <f>IF(IF72&lt;&gt;"",MAX(IS$14:IS71)+1,0)</f>
        <v>0</v>
      </c>
      <c r="IT72" s="291">
        <f>IF(IG72&lt;&gt;"",MAX(IT$14:IT71)+1,0)</f>
        <v>0</v>
      </c>
      <c r="IU72" s="291">
        <f>IF(IH72&lt;&gt;"",MAX(IU$14:IU71)+1,0)</f>
        <v>0</v>
      </c>
      <c r="IV72" s="291">
        <f>IF(II72&lt;&gt;"",MAX(IV$14:IV71)+1,0)</f>
        <v>0</v>
      </c>
      <c r="IW72" s="291">
        <f>IF(IJ72&lt;&gt;"",MAX(IW$14:IW71)+1,0)</f>
        <v>0</v>
      </c>
      <c r="IX72" s="291">
        <f>IF(IK72&lt;&gt;"",MAX(IX$14:IX71)+1,0)</f>
        <v>0</v>
      </c>
      <c r="IY72" s="291">
        <f>IF(IL72&lt;&gt;"",MAX(IY$14:IY71)+1,0)</f>
        <v>0</v>
      </c>
      <c r="IZ72" s="291">
        <f>IF(IM72&lt;&gt;"",MAX(IZ$14:IZ71)+1,0)</f>
        <v>0</v>
      </c>
      <c r="JA72" s="291">
        <f>IF(IN72&lt;&gt;"",MAX(JA$14:JA71)+1,0)</f>
        <v>0</v>
      </c>
      <c r="JB72" s="291">
        <f>IF(IO72&lt;&gt;"",MAX(JB$14:JB71)+1,0)</f>
        <v>0</v>
      </c>
      <c r="JC72" s="291">
        <f>IF(IP72&lt;&gt;"",MAX(JC$14:JC71)+1,0)</f>
        <v>0</v>
      </c>
      <c r="JD72" s="74">
        <f t="shared" si="186"/>
        <v>2</v>
      </c>
      <c r="JE72" s="74">
        <f t="shared" si="187"/>
        <v>0</v>
      </c>
      <c r="JF72" s="74">
        <f t="shared" si="188"/>
        <v>26</v>
      </c>
      <c r="JG72" s="74">
        <f t="shared" si="189"/>
        <v>0</v>
      </c>
      <c r="JH72" s="390" t="str">
        <f t="shared" si="190"/>
        <v/>
      </c>
      <c r="JI72" s="389">
        <f>IF(ISNUMBER(MATCH(HE72,$JG$15:$JG$313,0)),0,MAX(JI$14:JI71)+1)</f>
        <v>0</v>
      </c>
      <c r="JJ72" s="389" t="str">
        <f t="shared" si="191"/>
        <v/>
      </c>
      <c r="JK72" s="379"/>
      <c r="JL72" s="79"/>
      <c r="JM72" s="19"/>
      <c r="JN72" s="280"/>
      <c r="JO72" s="70"/>
      <c r="JP72" s="228"/>
      <c r="JQ72" s="228"/>
      <c r="JR72" s="228"/>
      <c r="JS72" s="19"/>
      <c r="JT72" s="19"/>
      <c r="JU72" s="19"/>
      <c r="JV72" s="19"/>
      <c r="JW72" s="19"/>
      <c r="JX72" s="19"/>
      <c r="JY72" s="19"/>
      <c r="JZ72" s="19"/>
      <c r="KA72" s="19"/>
      <c r="KB72" s="19"/>
      <c r="KC72" s="19"/>
      <c r="KD72" s="19"/>
      <c r="KE72" s="97"/>
      <c r="KF72" s="179"/>
      <c r="KG72" s="106"/>
      <c r="KH72" s="106"/>
      <c r="KI72" s="106"/>
      <c r="KJ72" s="106"/>
      <c r="KK72" s="187"/>
      <c r="KL72" s="179"/>
      <c r="KM72" s="133"/>
      <c r="KN72" s="179"/>
      <c r="KO72" s="133"/>
      <c r="KP72" s="106"/>
      <c r="KQ72" s="106"/>
      <c r="KR72" s="133"/>
      <c r="KS72" s="106"/>
      <c r="KT72" s="106"/>
      <c r="KU72" s="106"/>
      <c r="KV72" s="159" t="str">
        <f t="shared" si="213"/>
        <v/>
      </c>
      <c r="KW72" s="159" t="str">
        <f t="shared" si="214"/>
        <v/>
      </c>
      <c r="KX72" s="159" t="str">
        <f t="shared" si="215"/>
        <v/>
      </c>
      <c r="KY72" s="159" t="str">
        <f t="shared" si="203"/>
        <v/>
      </c>
      <c r="KZ72" s="97"/>
      <c r="LA72" s="70"/>
      <c r="LB72" s="291" t="str">
        <f t="shared" si="134"/>
        <v/>
      </c>
      <c r="LC72" s="291" t="str">
        <f t="shared" si="135"/>
        <v/>
      </c>
      <c r="LD72" s="291" t="str">
        <f t="shared" si="136"/>
        <v/>
      </c>
      <c r="LE72" s="291" t="str">
        <f t="shared" si="137"/>
        <v/>
      </c>
      <c r="LF72" s="291" t="str">
        <f t="shared" si="138"/>
        <v/>
      </c>
      <c r="LG72" s="291" t="str">
        <f t="shared" si="139"/>
        <v/>
      </c>
      <c r="LH72" s="291" t="str">
        <f t="shared" si="140"/>
        <v/>
      </c>
      <c r="LI72" s="291" t="str">
        <f t="shared" si="141"/>
        <v/>
      </c>
      <c r="LJ72" s="291" t="str">
        <f t="shared" si="142"/>
        <v/>
      </c>
      <c r="LK72" s="291" t="str">
        <f t="shared" si="143"/>
        <v/>
      </c>
      <c r="LL72" s="291" t="str">
        <f t="shared" si="144"/>
        <v/>
      </c>
      <c r="LM72" s="291" t="str">
        <f t="shared" si="145"/>
        <v/>
      </c>
      <c r="LN72" s="291" t="str">
        <f t="shared" si="146"/>
        <v/>
      </c>
      <c r="LO72" s="291" t="str">
        <f t="shared" si="147"/>
        <v/>
      </c>
      <c r="LP72" s="291" t="str">
        <f t="shared" si="148"/>
        <v/>
      </c>
      <c r="LQ72" s="291" t="str">
        <f t="shared" si="149"/>
        <v/>
      </c>
      <c r="LR72" s="291" t="str">
        <f t="shared" si="150"/>
        <v/>
      </c>
      <c r="LS72" s="291" t="str">
        <f t="shared" si="151"/>
        <v/>
      </c>
      <c r="LT72" s="291" t="str">
        <f t="shared" si="152"/>
        <v/>
      </c>
      <c r="LU72" s="291" t="str">
        <f t="shared" si="153"/>
        <v/>
      </c>
      <c r="LV72" s="291" t="str">
        <f t="shared" si="154"/>
        <v/>
      </c>
      <c r="LW72" s="291" t="str">
        <f t="shared" si="155"/>
        <v/>
      </c>
      <c r="LX72" s="291" t="str">
        <f t="shared" si="156"/>
        <v/>
      </c>
      <c r="LY72" s="291" t="str">
        <f t="shared" si="157"/>
        <v/>
      </c>
      <c r="LZ72" s="291" t="str">
        <f t="shared" si="158"/>
        <v/>
      </c>
      <c r="MA72" s="291" t="str">
        <f t="shared" si="159"/>
        <v/>
      </c>
      <c r="MB72" s="291" t="str">
        <f t="shared" si="160"/>
        <v/>
      </c>
      <c r="MC72" s="291" t="str">
        <f t="shared" si="161"/>
        <v/>
      </c>
      <c r="MD72" s="291" t="str">
        <f t="shared" si="162"/>
        <v/>
      </c>
      <c r="ME72" s="291" t="str">
        <f t="shared" si="163"/>
        <v/>
      </c>
      <c r="MF72" s="291" t="str">
        <f t="shared" si="164"/>
        <v/>
      </c>
      <c r="MG72" s="74">
        <f t="shared" si="165"/>
        <v>0</v>
      </c>
      <c r="MH72" s="70"/>
      <c r="MI72" s="70"/>
      <c r="MJ72" s="70"/>
      <c r="MK72" s="70"/>
      <c r="ML72" s="70"/>
      <c r="MM72" s="70"/>
      <c r="MN72" s="70"/>
      <c r="MO72" s="70"/>
      <c r="MP72" s="70"/>
      <c r="MQ72" s="70"/>
      <c r="MR72" s="70"/>
      <c r="MS72" s="70"/>
      <c r="MT72" s="70"/>
      <c r="MU72" s="70"/>
    </row>
    <row r="73" spans="1:359" ht="6" customHeight="1" x14ac:dyDescent="0.25">
      <c r="A73" s="79"/>
      <c r="B73" s="303">
        <f t="shared" si="192"/>
        <v>59</v>
      </c>
      <c r="C73" s="83" t="s">
        <v>17</v>
      </c>
      <c r="D73" s="301" t="s">
        <v>686</v>
      </c>
      <c r="E73" s="70"/>
      <c r="F73" s="258"/>
      <c r="G73" s="259" t="s">
        <v>55</v>
      </c>
      <c r="H73" s="260" t="s">
        <v>72</v>
      </c>
      <c r="I73" s="258"/>
      <c r="J73" s="259"/>
      <c r="K73" s="260"/>
      <c r="L73" s="258"/>
      <c r="M73" s="259" t="s">
        <v>113</v>
      </c>
      <c r="N73" s="260" t="s">
        <v>113</v>
      </c>
      <c r="O73" s="258"/>
      <c r="P73" s="259" t="s">
        <v>118</v>
      </c>
      <c r="Q73" s="260" t="s">
        <v>118</v>
      </c>
      <c r="R73" s="258"/>
      <c r="S73" s="259"/>
      <c r="T73" s="260"/>
      <c r="U73" s="258"/>
      <c r="V73" s="259"/>
      <c r="W73" s="260"/>
      <c r="X73" s="258"/>
      <c r="Y73" s="259"/>
      <c r="Z73" s="260"/>
      <c r="AA73" s="258"/>
      <c r="AB73" s="259" t="s">
        <v>136</v>
      </c>
      <c r="AC73" s="260" t="s">
        <v>687</v>
      </c>
      <c r="AD73" s="258"/>
      <c r="AE73" s="259"/>
      <c r="AF73" s="260"/>
      <c r="AG73" s="258"/>
      <c r="AH73" s="259"/>
      <c r="AI73" s="260"/>
      <c r="AJ73" s="258"/>
      <c r="AK73" s="259"/>
      <c r="AL73" s="260"/>
      <c r="AM73" s="258"/>
      <c r="AN73" s="259"/>
      <c r="AO73" s="260"/>
      <c r="AP73" s="281"/>
      <c r="AQ73" s="353"/>
      <c r="AR73" s="348"/>
      <c r="AS73" s="281"/>
      <c r="AT73" s="353"/>
      <c r="AU73" s="348"/>
      <c r="AV73" s="258"/>
      <c r="AW73" s="259"/>
      <c r="AX73" s="260"/>
      <c r="AY73" s="258"/>
      <c r="AZ73" s="259"/>
      <c r="BA73" s="260"/>
      <c r="BB73" s="258"/>
      <c r="BC73" s="259"/>
      <c r="BD73" s="260"/>
      <c r="BE73" s="258"/>
      <c r="BF73" s="259"/>
      <c r="BG73" s="260"/>
      <c r="BH73" s="258"/>
      <c r="BI73" s="259"/>
      <c r="BJ73" s="259"/>
      <c r="BK73" s="258"/>
      <c r="BL73" s="259"/>
      <c r="BM73" s="260"/>
      <c r="BN73" s="258"/>
      <c r="BO73" s="259"/>
      <c r="BP73" s="260"/>
      <c r="BQ73" s="258"/>
      <c r="BR73" s="259"/>
      <c r="BS73" s="260"/>
      <c r="BT73" s="258"/>
      <c r="BU73" s="259"/>
      <c r="BV73" s="260"/>
      <c r="BW73" s="258"/>
      <c r="BX73" s="259"/>
      <c r="BY73" s="260"/>
      <c r="BZ73" s="258"/>
      <c r="CA73" s="259"/>
      <c r="CB73" s="260"/>
      <c r="CC73" s="258"/>
      <c r="CD73" s="259"/>
      <c r="CE73" s="260"/>
      <c r="CF73" s="410"/>
      <c r="CG73" s="411"/>
      <c r="CH73" s="412"/>
      <c r="CI73" s="410"/>
      <c r="CJ73" s="411"/>
      <c r="CK73" s="412"/>
      <c r="CL73" s="258"/>
      <c r="CM73" s="259" t="s">
        <v>17</v>
      </c>
      <c r="CN73" s="260">
        <v>0</v>
      </c>
      <c r="CO73" s="258"/>
      <c r="CP73" s="259"/>
      <c r="CQ73" s="260"/>
      <c r="CR73" s="373" t="s">
        <v>2</v>
      </c>
      <c r="CS73" s="228"/>
      <c r="CT73" s="229" t="str">
        <f>IF(ISNUMBER(HA73),IF(ISNUMBER(MATCH(HE73,$CS$15:$CS$313,0)),0,MAX(CT$14:CT72)+1),"")</f>
        <v/>
      </c>
      <c r="CU73" s="7">
        <f t="shared" si="36"/>
        <v>51</v>
      </c>
      <c r="CV73" s="7" t="str">
        <f t="shared" si="37"/>
        <v/>
      </c>
      <c r="CW73" s="7">
        <f t="shared" si="38"/>
        <v>43</v>
      </c>
      <c r="CX73" s="7">
        <f t="shared" si="39"/>
        <v>49</v>
      </c>
      <c r="CY73" s="7">
        <f t="shared" si="40"/>
        <v>17</v>
      </c>
      <c r="CZ73" s="7" t="str">
        <f t="shared" si="41"/>
        <v/>
      </c>
      <c r="DA73" s="7" t="str">
        <f t="shared" si="42"/>
        <v/>
      </c>
      <c r="DB73" s="7">
        <f t="shared" si="43"/>
        <v>48</v>
      </c>
      <c r="DC73" s="7">
        <f t="shared" si="44"/>
        <v>21</v>
      </c>
      <c r="DD73" s="7">
        <f t="shared" si="45"/>
        <v>47</v>
      </c>
      <c r="DE73" s="7">
        <f t="shared" si="46"/>
        <v>20</v>
      </c>
      <c r="DF73" s="7">
        <f t="shared" si="47"/>
        <v>38</v>
      </c>
      <c r="DG73" s="7" t="str">
        <f t="shared" si="48"/>
        <v/>
      </c>
      <c r="DH73" s="7" t="str">
        <f t="shared" si="49"/>
        <v/>
      </c>
      <c r="DI73" s="7" t="str">
        <f t="shared" si="50"/>
        <v/>
      </c>
      <c r="DJ73" s="7" t="str">
        <f t="shared" si="51"/>
        <v/>
      </c>
      <c r="DK73" s="7" t="str">
        <f t="shared" si="52"/>
        <v/>
      </c>
      <c r="DL73" s="7" t="str">
        <f t="shared" si="53"/>
        <v/>
      </c>
      <c r="DM73" s="7" t="str">
        <f t="shared" si="54"/>
        <v/>
      </c>
      <c r="DN73" s="7" t="str">
        <f t="shared" si="55"/>
        <v/>
      </c>
      <c r="DO73" s="7" t="str">
        <f t="shared" si="56"/>
        <v/>
      </c>
      <c r="DP73" s="7" t="str">
        <f t="shared" si="57"/>
        <v/>
      </c>
      <c r="DQ73" s="7" t="str">
        <f t="shared" si="58"/>
        <v/>
      </c>
      <c r="DR73" s="7" t="str">
        <f t="shared" si="59"/>
        <v/>
      </c>
      <c r="DS73" s="7" t="str">
        <f t="shared" si="60"/>
        <v/>
      </c>
      <c r="DT73" s="7" t="str">
        <f t="shared" si="61"/>
        <v/>
      </c>
      <c r="DU73" s="7" t="str">
        <f t="shared" si="166"/>
        <v/>
      </c>
      <c r="DV73" s="7" t="str">
        <f t="shared" si="167"/>
        <v/>
      </c>
      <c r="DW73" s="7">
        <f t="shared" si="168"/>
        <v>59</v>
      </c>
      <c r="DX73" s="7" t="str">
        <f t="shared" si="169"/>
        <v/>
      </c>
      <c r="DY73" s="7"/>
      <c r="DZ73" s="7"/>
      <c r="EA73" s="7"/>
      <c r="EB73" s="7"/>
      <c r="EC73" s="64" t="s">
        <v>2</v>
      </c>
      <c r="ED73" s="306" t="str">
        <f t="shared" si="62"/>
        <v>nplane</v>
      </c>
      <c r="EE73" s="306" t="str">
        <f t="shared" si="63"/>
        <v>-</v>
      </c>
      <c r="EF73" s="306" t="str">
        <f t="shared" si="64"/>
        <v>nplane</v>
      </c>
      <c r="EG73" s="306" t="str">
        <f t="shared" si="65"/>
        <v>nplane</v>
      </c>
      <c r="EH73" s="306" t="str">
        <f t="shared" si="66"/>
        <v>nplane</v>
      </c>
      <c r="EI73" s="306" t="str">
        <f t="shared" si="67"/>
        <v>-</v>
      </c>
      <c r="EJ73" s="306" t="str">
        <f t="shared" si="68"/>
        <v>-</v>
      </c>
      <c r="EK73" s="306" t="str">
        <f t="shared" si="69"/>
        <v>nplane</v>
      </c>
      <c r="EL73" s="306" t="str">
        <f t="shared" si="70"/>
        <v>nplane</v>
      </c>
      <c r="EM73" s="306" t="str">
        <f t="shared" si="71"/>
        <v>nplane</v>
      </c>
      <c r="EN73" s="306" t="str">
        <f t="shared" si="72"/>
        <v>nplane</v>
      </c>
      <c r="EO73" s="306" t="str">
        <f t="shared" si="73"/>
        <v>nplane</v>
      </c>
      <c r="EP73" s="306" t="str">
        <f t="shared" si="74"/>
        <v>-</v>
      </c>
      <c r="EQ73" s="306" t="str">
        <f t="shared" si="75"/>
        <v>-</v>
      </c>
      <c r="ER73" s="306" t="str">
        <f t="shared" si="76"/>
        <v>-</v>
      </c>
      <c r="ES73" s="306" t="str">
        <f t="shared" si="77"/>
        <v>-</v>
      </c>
      <c r="ET73" s="306" t="str">
        <f t="shared" si="78"/>
        <v>-</v>
      </c>
      <c r="EU73" s="306" t="str">
        <f t="shared" si="79"/>
        <v>-</v>
      </c>
      <c r="EV73" s="306" t="str">
        <f t="shared" si="80"/>
        <v>-</v>
      </c>
      <c r="EW73" s="306" t="str">
        <f t="shared" si="81"/>
        <v>-</v>
      </c>
      <c r="EX73" s="306" t="str">
        <f t="shared" si="82"/>
        <v>-</v>
      </c>
      <c r="EY73" s="306" t="str">
        <f t="shared" si="83"/>
        <v>-</v>
      </c>
      <c r="EZ73" s="306" t="str">
        <f t="shared" si="84"/>
        <v>-</v>
      </c>
      <c r="FA73" s="306" t="str">
        <f t="shared" si="85"/>
        <v>-</v>
      </c>
      <c r="FB73" s="306" t="str">
        <f t="shared" si="86"/>
        <v>-</v>
      </c>
      <c r="FC73" s="306" t="str">
        <f t="shared" si="87"/>
        <v>-</v>
      </c>
      <c r="FD73" s="306" t="str">
        <f t="shared" si="170"/>
        <v>-</v>
      </c>
      <c r="FE73" s="306" t="str">
        <f t="shared" si="171"/>
        <v>-</v>
      </c>
      <c r="FF73" s="306" t="str">
        <f t="shared" si="172"/>
        <v>nplane</v>
      </c>
      <c r="FG73" s="306" t="str">
        <f t="shared" si="173"/>
        <v>-</v>
      </c>
      <c r="FH73" s="306"/>
      <c r="FI73" s="306"/>
      <c r="FJ73" s="306"/>
      <c r="FK73" s="306"/>
      <c r="FL73" s="306"/>
      <c r="FM73" s="422" t="s">
        <v>2</v>
      </c>
      <c r="FN73" s="65">
        <f t="shared" si="88"/>
        <v>1</v>
      </c>
      <c r="FO73" s="65" t="str">
        <f t="shared" si="89"/>
        <v>-</v>
      </c>
      <c r="FP73" s="65">
        <f t="shared" si="90"/>
        <v>1</v>
      </c>
      <c r="FQ73" s="65">
        <f t="shared" si="91"/>
        <v>1</v>
      </c>
      <c r="FR73" s="65">
        <f t="shared" si="92"/>
        <v>1</v>
      </c>
      <c r="FS73" s="65" t="str">
        <f t="shared" si="93"/>
        <v>-</v>
      </c>
      <c r="FT73" s="65" t="str">
        <f t="shared" si="94"/>
        <v>-</v>
      </c>
      <c r="FU73" s="65">
        <f t="shared" si="95"/>
        <v>1</v>
      </c>
      <c r="FV73" s="65">
        <f t="shared" si="96"/>
        <v>1</v>
      </c>
      <c r="FW73" s="65">
        <f t="shared" si="97"/>
        <v>0</v>
      </c>
      <c r="FX73" s="65">
        <f t="shared" si="98"/>
        <v>0</v>
      </c>
      <c r="FY73" s="65">
        <f t="shared" si="99"/>
        <v>0</v>
      </c>
      <c r="FZ73" s="65" t="str">
        <f t="shared" si="100"/>
        <v>-</v>
      </c>
      <c r="GA73" s="65" t="str">
        <f t="shared" si="101"/>
        <v>-</v>
      </c>
      <c r="GB73" s="65" t="str">
        <f t="shared" si="102"/>
        <v>-</v>
      </c>
      <c r="GC73" s="65" t="str">
        <f t="shared" si="103"/>
        <v>-</v>
      </c>
      <c r="GD73" s="65" t="str">
        <f t="shared" si="104"/>
        <v>-</v>
      </c>
      <c r="GE73" s="65" t="str">
        <f t="shared" si="105"/>
        <v>-</v>
      </c>
      <c r="GF73" s="65" t="str">
        <f t="shared" si="106"/>
        <v>-</v>
      </c>
      <c r="GG73" s="65" t="str">
        <f t="shared" si="107"/>
        <v>-</v>
      </c>
      <c r="GH73" s="65" t="str">
        <f t="shared" si="108"/>
        <v>-</v>
      </c>
      <c r="GI73" s="65" t="str">
        <f t="shared" si="109"/>
        <v>-</v>
      </c>
      <c r="GJ73" s="65" t="str">
        <f t="shared" si="110"/>
        <v>-</v>
      </c>
      <c r="GK73" s="65" t="str">
        <f t="shared" si="111"/>
        <v>-</v>
      </c>
      <c r="GL73" s="65" t="str">
        <f t="shared" si="112"/>
        <v>-</v>
      </c>
      <c r="GM73" s="65" t="str">
        <f t="shared" si="113"/>
        <v>-</v>
      </c>
      <c r="GN73" s="65" t="str">
        <f t="shared" si="174"/>
        <v>-</v>
      </c>
      <c r="GO73" s="65" t="str">
        <f t="shared" si="175"/>
        <v>-</v>
      </c>
      <c r="GP73" s="65">
        <f t="shared" si="176"/>
        <v>0</v>
      </c>
      <c r="GQ73" s="65" t="str">
        <f t="shared" si="177"/>
        <v>-</v>
      </c>
      <c r="GR73" s="65"/>
      <c r="GS73" s="65"/>
      <c r="GT73" s="65"/>
      <c r="GU73" s="96" t="s">
        <v>2</v>
      </c>
      <c r="GV73" s="70"/>
      <c r="GW73" s="7">
        <f>IF(ISNUMBER(INDEX($CU$15:$EC$314,$B73,HG$5)),MAX(GW$14:GW72)+1,0)</f>
        <v>0</v>
      </c>
      <c r="GX73" s="7" t="str">
        <f t="shared" si="114"/>
        <v/>
      </c>
      <c r="GY73" s="7" t="str">
        <f t="shared" si="115"/>
        <v/>
      </c>
      <c r="GZ73" s="289">
        <f t="shared" si="116"/>
        <v>59</v>
      </c>
      <c r="HA73" s="289" t="str">
        <f t="shared" si="117"/>
        <v/>
      </c>
      <c r="HB73" s="289" t="str">
        <f t="shared" si="204"/>
        <v/>
      </c>
      <c r="HC73" s="84" t="str">
        <f t="shared" si="119"/>
        <v/>
      </c>
      <c r="HD73" s="335" t="str">
        <f t="shared" si="120"/>
        <v/>
      </c>
      <c r="HE73" s="313" t="str">
        <f t="shared" si="121"/>
        <v/>
      </c>
      <c r="HF73" s="28" t="str">
        <f t="shared" si="122"/>
        <v/>
      </c>
      <c r="HG73" s="277" t="str">
        <f t="shared" si="178"/>
        <v/>
      </c>
      <c r="HH73" s="363" t="str">
        <f t="shared" si="205"/>
        <v/>
      </c>
      <c r="HI73" s="80"/>
      <c r="HJ73" s="277" t="str">
        <f t="shared" si="179"/>
        <v/>
      </c>
      <c r="HK73" s="363" t="str">
        <f t="shared" si="206"/>
        <v/>
      </c>
      <c r="HL73" s="80"/>
      <c r="HM73" s="277" t="str">
        <f t="shared" si="180"/>
        <v/>
      </c>
      <c r="HN73" s="363" t="str">
        <f t="shared" si="207"/>
        <v/>
      </c>
      <c r="HO73" s="80"/>
      <c r="HP73" s="277" t="str">
        <f t="shared" si="181"/>
        <v/>
      </c>
      <c r="HQ73" s="359" t="str">
        <f t="shared" si="208"/>
        <v/>
      </c>
      <c r="HR73" s="80"/>
      <c r="HS73" s="277" t="str">
        <f t="shared" si="182"/>
        <v/>
      </c>
      <c r="HT73" s="284" t="str">
        <f t="shared" si="127"/>
        <v/>
      </c>
      <c r="HU73" s="277"/>
      <c r="HV73" s="336" t="str">
        <f t="shared" si="128"/>
        <v/>
      </c>
      <c r="HW73" s="338" t="str">
        <f t="shared" si="129"/>
        <v/>
      </c>
      <c r="HX73" s="337" t="str">
        <f t="shared" si="130"/>
        <v/>
      </c>
      <c r="HY73" s="277"/>
      <c r="HZ73" s="277"/>
      <c r="IA73" s="277"/>
      <c r="IB73" s="277"/>
      <c r="IC73" s="277"/>
      <c r="ID73" s="70"/>
      <c r="IE73" s="279"/>
      <c r="IF73" s="368"/>
      <c r="IG73" s="285"/>
      <c r="IH73" s="368"/>
      <c r="II73" s="368"/>
      <c r="IJ73" s="367"/>
      <c r="IK73" s="367"/>
      <c r="IL73" s="368"/>
      <c r="IM73" s="368"/>
      <c r="IN73" s="279"/>
      <c r="IO73" s="291"/>
      <c r="IP73" s="291"/>
      <c r="IQ73" s="74"/>
      <c r="IR73" s="291">
        <f>IF(IE73&lt;&gt;"",MAX(IR$14:IR72)+1,0)</f>
        <v>0</v>
      </c>
      <c r="IS73" s="291">
        <f>IF(IF73&lt;&gt;"",MAX(IS$14:IS72)+1,0)</f>
        <v>0</v>
      </c>
      <c r="IT73" s="291">
        <f>IF(IG73&lt;&gt;"",MAX(IT$14:IT72)+1,0)</f>
        <v>0</v>
      </c>
      <c r="IU73" s="291">
        <f>IF(IH73&lt;&gt;"",MAX(IU$14:IU72)+1,0)</f>
        <v>0</v>
      </c>
      <c r="IV73" s="291">
        <f>IF(II73&lt;&gt;"",MAX(IV$14:IV72)+1,0)</f>
        <v>0</v>
      </c>
      <c r="IW73" s="291">
        <f>IF(IJ73&lt;&gt;"",MAX(IW$14:IW72)+1,0)</f>
        <v>0</v>
      </c>
      <c r="IX73" s="291">
        <f>IF(IK73&lt;&gt;"",MAX(IX$14:IX72)+1,0)</f>
        <v>0</v>
      </c>
      <c r="IY73" s="291">
        <f>IF(IL73&lt;&gt;"",MAX(IY$14:IY72)+1,0)</f>
        <v>0</v>
      </c>
      <c r="IZ73" s="291">
        <f>IF(IM73&lt;&gt;"",MAX(IZ$14:IZ72)+1,0)</f>
        <v>0</v>
      </c>
      <c r="JA73" s="291">
        <f>IF(IN73&lt;&gt;"",MAX(JA$14:JA72)+1,0)</f>
        <v>0</v>
      </c>
      <c r="JB73" s="291">
        <f>IF(IO73&lt;&gt;"",MAX(JB$14:JB72)+1,0)</f>
        <v>0</v>
      </c>
      <c r="JC73" s="291">
        <f>IF(IP73&lt;&gt;"",MAX(JC$14:JC72)+1,0)</f>
        <v>0</v>
      </c>
      <c r="JD73" s="74">
        <f t="shared" si="186"/>
        <v>2</v>
      </c>
      <c r="JE73" s="74">
        <f t="shared" si="187"/>
        <v>0</v>
      </c>
      <c r="JF73" s="74">
        <f t="shared" si="188"/>
        <v>27</v>
      </c>
      <c r="JG73" s="74">
        <f t="shared" si="189"/>
        <v>0</v>
      </c>
      <c r="JH73" s="390" t="str">
        <f t="shared" si="190"/>
        <v/>
      </c>
      <c r="JI73" s="389">
        <f>IF(ISNUMBER(MATCH(HE73,$JG$15:$JG$313,0)),0,MAX(JI$14:JI72)+1)</f>
        <v>0</v>
      </c>
      <c r="JJ73" s="389" t="str">
        <f t="shared" si="191"/>
        <v/>
      </c>
      <c r="JK73" s="379"/>
      <c r="JL73" s="79"/>
      <c r="JM73" s="19"/>
      <c r="JN73" s="280"/>
      <c r="JO73" s="70"/>
      <c r="JP73" s="228"/>
      <c r="JQ73" s="228"/>
      <c r="JR73" s="228"/>
      <c r="JS73" s="19"/>
      <c r="JT73" s="19"/>
      <c r="JU73" s="19"/>
      <c r="JV73" s="19"/>
      <c r="JW73" s="19"/>
      <c r="JX73" s="19"/>
      <c r="JY73" s="19"/>
      <c r="JZ73" s="19"/>
      <c r="KA73" s="19"/>
      <c r="KB73" s="19"/>
      <c r="KC73" s="19"/>
      <c r="KD73" s="19"/>
      <c r="KE73" s="97"/>
      <c r="KF73" s="179"/>
      <c r="KG73" s="106"/>
      <c r="KH73" s="106"/>
      <c r="KI73" s="106"/>
      <c r="KJ73" s="106"/>
      <c r="KK73" s="187"/>
      <c r="KL73" s="179"/>
      <c r="KM73" s="133"/>
      <c r="KN73" s="179"/>
      <c r="KO73" s="133"/>
      <c r="KP73" s="106"/>
      <c r="KQ73" s="106"/>
      <c r="KR73" s="133"/>
      <c r="KS73" s="106"/>
      <c r="KT73" s="106"/>
      <c r="KU73" s="106"/>
      <c r="KV73" s="159" t="str">
        <f t="shared" si="213"/>
        <v/>
      </c>
      <c r="KW73" s="159" t="str">
        <f t="shared" si="214"/>
        <v/>
      </c>
      <c r="KX73" s="159" t="str">
        <f t="shared" si="215"/>
        <v/>
      </c>
      <c r="KY73" s="159" t="str">
        <f t="shared" si="203"/>
        <v/>
      </c>
      <c r="KZ73" s="97"/>
      <c r="LA73" s="70"/>
      <c r="LB73" s="291" t="str">
        <f t="shared" si="134"/>
        <v/>
      </c>
      <c r="LC73" s="291" t="str">
        <f t="shared" si="135"/>
        <v/>
      </c>
      <c r="LD73" s="291" t="str">
        <f t="shared" si="136"/>
        <v/>
      </c>
      <c r="LE73" s="291" t="str">
        <f t="shared" si="137"/>
        <v/>
      </c>
      <c r="LF73" s="291" t="str">
        <f t="shared" si="138"/>
        <v/>
      </c>
      <c r="LG73" s="291" t="str">
        <f t="shared" si="139"/>
        <v/>
      </c>
      <c r="LH73" s="291" t="str">
        <f t="shared" si="140"/>
        <v/>
      </c>
      <c r="LI73" s="291" t="str">
        <f t="shared" si="141"/>
        <v/>
      </c>
      <c r="LJ73" s="291" t="str">
        <f t="shared" si="142"/>
        <v/>
      </c>
      <c r="LK73" s="291" t="str">
        <f t="shared" si="143"/>
        <v/>
      </c>
      <c r="LL73" s="291" t="str">
        <f t="shared" si="144"/>
        <v/>
      </c>
      <c r="LM73" s="291" t="str">
        <f t="shared" si="145"/>
        <v/>
      </c>
      <c r="LN73" s="291" t="str">
        <f t="shared" si="146"/>
        <v/>
      </c>
      <c r="LO73" s="291" t="str">
        <f t="shared" si="147"/>
        <v/>
      </c>
      <c r="LP73" s="291" t="str">
        <f t="shared" si="148"/>
        <v/>
      </c>
      <c r="LQ73" s="291" t="str">
        <f t="shared" si="149"/>
        <v/>
      </c>
      <c r="LR73" s="291" t="str">
        <f t="shared" si="150"/>
        <v/>
      </c>
      <c r="LS73" s="291" t="str">
        <f t="shared" si="151"/>
        <v/>
      </c>
      <c r="LT73" s="291" t="str">
        <f t="shared" si="152"/>
        <v/>
      </c>
      <c r="LU73" s="291" t="str">
        <f t="shared" si="153"/>
        <v/>
      </c>
      <c r="LV73" s="291" t="str">
        <f t="shared" si="154"/>
        <v/>
      </c>
      <c r="LW73" s="291" t="str">
        <f t="shared" si="155"/>
        <v/>
      </c>
      <c r="LX73" s="291" t="str">
        <f t="shared" si="156"/>
        <v/>
      </c>
      <c r="LY73" s="291" t="str">
        <f t="shared" si="157"/>
        <v/>
      </c>
      <c r="LZ73" s="291" t="str">
        <f t="shared" si="158"/>
        <v/>
      </c>
      <c r="MA73" s="291" t="str">
        <f t="shared" si="159"/>
        <v/>
      </c>
      <c r="MB73" s="291" t="str">
        <f t="shared" si="160"/>
        <v/>
      </c>
      <c r="MC73" s="291" t="str">
        <f t="shared" si="161"/>
        <v/>
      </c>
      <c r="MD73" s="291" t="str">
        <f t="shared" si="162"/>
        <v/>
      </c>
      <c r="ME73" s="291" t="str">
        <f t="shared" si="163"/>
        <v/>
      </c>
      <c r="MF73" s="291" t="str">
        <f t="shared" si="164"/>
        <v/>
      </c>
      <c r="MG73" s="74">
        <f t="shared" si="165"/>
        <v>0</v>
      </c>
      <c r="MH73" s="70"/>
      <c r="MI73" s="70"/>
      <c r="MJ73" s="70"/>
      <c r="MK73" s="70"/>
      <c r="ML73" s="70"/>
      <c r="MM73" s="70"/>
      <c r="MN73" s="70"/>
      <c r="MO73" s="70"/>
      <c r="MP73" s="70"/>
      <c r="MQ73" s="70"/>
      <c r="MR73" s="70"/>
      <c r="MS73" s="70"/>
      <c r="MT73" s="70"/>
      <c r="MU73" s="70"/>
    </row>
    <row r="74" spans="1:359" ht="6" customHeight="1" x14ac:dyDescent="0.25">
      <c r="A74" s="79"/>
      <c r="B74" s="303">
        <f t="shared" si="192"/>
        <v>60</v>
      </c>
      <c r="C74" s="83" t="s">
        <v>20</v>
      </c>
      <c r="D74" s="301" t="s">
        <v>652</v>
      </c>
      <c r="E74" s="70"/>
      <c r="F74" s="258"/>
      <c r="G74" s="259" t="s">
        <v>56</v>
      </c>
      <c r="H74" s="260" t="s">
        <v>72</v>
      </c>
      <c r="I74" s="258"/>
      <c r="J74" s="259"/>
      <c r="K74" s="260"/>
      <c r="L74" s="258"/>
      <c r="M74" s="259" t="s">
        <v>108</v>
      </c>
      <c r="N74" s="260">
        <v>10</v>
      </c>
      <c r="O74" s="258"/>
      <c r="P74" s="259" t="s">
        <v>154</v>
      </c>
      <c r="Q74" s="260" t="s">
        <v>156</v>
      </c>
      <c r="R74" s="258"/>
      <c r="S74" s="259"/>
      <c r="T74" s="260"/>
      <c r="U74" s="258"/>
      <c r="V74" s="259"/>
      <c r="W74" s="260"/>
      <c r="X74" s="258"/>
      <c r="Y74" s="259"/>
      <c r="Z74" s="260"/>
      <c r="AA74" s="258"/>
      <c r="AB74" s="259"/>
      <c r="AC74" s="260"/>
      <c r="AD74" s="258"/>
      <c r="AE74" s="259"/>
      <c r="AF74" s="260"/>
      <c r="AG74" s="258"/>
      <c r="AH74" s="259"/>
      <c r="AI74" s="260"/>
      <c r="AJ74" s="258"/>
      <c r="AK74" s="259"/>
      <c r="AL74" s="260"/>
      <c r="AM74" s="258"/>
      <c r="AN74" s="259"/>
      <c r="AO74" s="260"/>
      <c r="AP74" s="281"/>
      <c r="AQ74" s="353"/>
      <c r="AR74" s="348"/>
      <c r="AS74" s="281"/>
      <c r="AT74" s="353"/>
      <c r="AU74" s="348"/>
      <c r="AV74" s="258"/>
      <c r="AW74" s="259"/>
      <c r="AX74" s="260"/>
      <c r="AY74" s="258"/>
      <c r="AZ74" s="259"/>
      <c r="BA74" s="260"/>
      <c r="BB74" s="258"/>
      <c r="BC74" s="259"/>
      <c r="BD74" s="260"/>
      <c r="BE74" s="258"/>
      <c r="BF74" s="259"/>
      <c r="BG74" s="260"/>
      <c r="BH74" s="258"/>
      <c r="BI74" s="259"/>
      <c r="BJ74" s="259"/>
      <c r="BK74" s="258"/>
      <c r="BL74" s="259"/>
      <c r="BM74" s="260"/>
      <c r="BN74" s="258"/>
      <c r="BO74" s="259"/>
      <c r="BP74" s="260"/>
      <c r="BQ74" s="258"/>
      <c r="BR74" s="259"/>
      <c r="BS74" s="260"/>
      <c r="BT74" s="258"/>
      <c r="BU74" s="259"/>
      <c r="BV74" s="260"/>
      <c r="BW74" s="258"/>
      <c r="BX74" s="259"/>
      <c r="BY74" s="260"/>
      <c r="BZ74" s="258"/>
      <c r="CA74" s="259"/>
      <c r="CB74" s="260"/>
      <c r="CC74" s="258"/>
      <c r="CD74" s="259"/>
      <c r="CE74" s="260"/>
      <c r="CF74" s="410"/>
      <c r="CG74" s="411"/>
      <c r="CH74" s="412"/>
      <c r="CI74" s="410"/>
      <c r="CJ74" s="411"/>
      <c r="CK74" s="412"/>
      <c r="CL74" s="258"/>
      <c r="CM74" s="259" t="s">
        <v>20</v>
      </c>
      <c r="CN74" s="260">
        <v>0</v>
      </c>
      <c r="CO74" s="258"/>
      <c r="CP74" s="259"/>
      <c r="CQ74" s="260"/>
      <c r="CR74" s="373" t="s">
        <v>2</v>
      </c>
      <c r="CS74" s="228"/>
      <c r="CT74" s="229" t="str">
        <f>IF(ISNUMBER(HA74),IF(ISNUMBER(MATCH(HE74,$CS$15:$CS$313,0)),0,MAX(CT$14:CT73)+1),"")</f>
        <v/>
      </c>
      <c r="CU74" s="7">
        <f t="shared" si="36"/>
        <v>52</v>
      </c>
      <c r="CV74" s="7" t="str">
        <f t="shared" si="37"/>
        <v/>
      </c>
      <c r="CW74" s="7">
        <f t="shared" si="38"/>
        <v>44</v>
      </c>
      <c r="CX74" s="7">
        <f t="shared" si="39"/>
        <v>50</v>
      </c>
      <c r="CY74" s="7">
        <f t="shared" si="40"/>
        <v>18</v>
      </c>
      <c r="CZ74" s="7" t="str">
        <f t="shared" si="41"/>
        <v/>
      </c>
      <c r="DA74" s="7" t="str">
        <f t="shared" si="42"/>
        <v/>
      </c>
      <c r="DB74" s="7">
        <f t="shared" si="43"/>
        <v>49</v>
      </c>
      <c r="DC74" s="7">
        <f t="shared" si="44"/>
        <v>22</v>
      </c>
      <c r="DD74" s="7">
        <f t="shared" si="45"/>
        <v>48</v>
      </c>
      <c r="DE74" s="7">
        <f t="shared" si="46"/>
        <v>21</v>
      </c>
      <c r="DF74" s="7">
        <f t="shared" si="47"/>
        <v>39</v>
      </c>
      <c r="DG74" s="7" t="str">
        <f t="shared" si="48"/>
        <v/>
      </c>
      <c r="DH74" s="7" t="str">
        <f t="shared" si="49"/>
        <v/>
      </c>
      <c r="DI74" s="7" t="str">
        <f t="shared" si="50"/>
        <v/>
      </c>
      <c r="DJ74" s="7" t="str">
        <f t="shared" si="51"/>
        <v/>
      </c>
      <c r="DK74" s="7" t="str">
        <f t="shared" si="52"/>
        <v/>
      </c>
      <c r="DL74" s="7" t="str">
        <f t="shared" si="53"/>
        <v/>
      </c>
      <c r="DM74" s="7" t="str">
        <f t="shared" si="54"/>
        <v/>
      </c>
      <c r="DN74" s="7" t="str">
        <f t="shared" si="55"/>
        <v/>
      </c>
      <c r="DO74" s="7" t="str">
        <f t="shared" si="56"/>
        <v/>
      </c>
      <c r="DP74" s="7" t="str">
        <f t="shared" si="57"/>
        <v/>
      </c>
      <c r="DQ74" s="7" t="str">
        <f t="shared" si="58"/>
        <v/>
      </c>
      <c r="DR74" s="7" t="str">
        <f t="shared" si="59"/>
        <v/>
      </c>
      <c r="DS74" s="7" t="str">
        <f t="shared" si="60"/>
        <v/>
      </c>
      <c r="DT74" s="7" t="str">
        <f t="shared" si="61"/>
        <v/>
      </c>
      <c r="DU74" s="7" t="str">
        <f t="shared" si="166"/>
        <v/>
      </c>
      <c r="DV74" s="7" t="str">
        <f t="shared" si="167"/>
        <v/>
      </c>
      <c r="DW74" s="7">
        <f t="shared" si="168"/>
        <v>60</v>
      </c>
      <c r="DX74" s="7" t="str">
        <f t="shared" si="169"/>
        <v/>
      </c>
      <c r="DY74" s="7"/>
      <c r="DZ74" s="7"/>
      <c r="EA74" s="7"/>
      <c r="EB74" s="7"/>
      <c r="EC74" s="64" t="s">
        <v>2</v>
      </c>
      <c r="ED74" s="306" t="str">
        <f t="shared" si="62"/>
        <v>npl</v>
      </c>
      <c r="EE74" s="306" t="str">
        <f t="shared" si="63"/>
        <v>-</v>
      </c>
      <c r="EF74" s="306" t="str">
        <f t="shared" si="64"/>
        <v>npl</v>
      </c>
      <c r="EG74" s="306" t="str">
        <f t="shared" si="65"/>
        <v>npl</v>
      </c>
      <c r="EH74" s="306" t="str">
        <f t="shared" si="66"/>
        <v>npl</v>
      </c>
      <c r="EI74" s="306" t="str">
        <f t="shared" si="67"/>
        <v>-</v>
      </c>
      <c r="EJ74" s="306" t="str">
        <f t="shared" si="68"/>
        <v>-</v>
      </c>
      <c r="EK74" s="306" t="str">
        <f t="shared" si="69"/>
        <v>npl</v>
      </c>
      <c r="EL74" s="306" t="str">
        <f t="shared" si="70"/>
        <v>npl</v>
      </c>
      <c r="EM74" s="306" t="str">
        <f t="shared" si="71"/>
        <v>npl</v>
      </c>
      <c r="EN74" s="306" t="str">
        <f t="shared" si="72"/>
        <v>npl</v>
      </c>
      <c r="EO74" s="306" t="str">
        <f t="shared" si="73"/>
        <v>npl</v>
      </c>
      <c r="EP74" s="306" t="str">
        <f t="shared" si="74"/>
        <v>-</v>
      </c>
      <c r="EQ74" s="306" t="str">
        <f t="shared" si="75"/>
        <v>-</v>
      </c>
      <c r="ER74" s="306" t="str">
        <f t="shared" si="76"/>
        <v>-</v>
      </c>
      <c r="ES74" s="306" t="str">
        <f t="shared" si="77"/>
        <v>-</v>
      </c>
      <c r="ET74" s="306" t="str">
        <f t="shared" si="78"/>
        <v>-</v>
      </c>
      <c r="EU74" s="306" t="str">
        <f t="shared" si="79"/>
        <v>-</v>
      </c>
      <c r="EV74" s="306" t="str">
        <f t="shared" si="80"/>
        <v>-</v>
      </c>
      <c r="EW74" s="306" t="str">
        <f t="shared" si="81"/>
        <v>-</v>
      </c>
      <c r="EX74" s="306" t="str">
        <f t="shared" si="82"/>
        <v>-</v>
      </c>
      <c r="EY74" s="306" t="str">
        <f t="shared" si="83"/>
        <v>-</v>
      </c>
      <c r="EZ74" s="306" t="str">
        <f t="shared" si="84"/>
        <v>-</v>
      </c>
      <c r="FA74" s="306" t="str">
        <f t="shared" si="85"/>
        <v>-</v>
      </c>
      <c r="FB74" s="306" t="str">
        <f t="shared" si="86"/>
        <v>-</v>
      </c>
      <c r="FC74" s="306" t="str">
        <f t="shared" si="87"/>
        <v>-</v>
      </c>
      <c r="FD74" s="306" t="str">
        <f t="shared" si="170"/>
        <v>-</v>
      </c>
      <c r="FE74" s="306" t="str">
        <f t="shared" si="171"/>
        <v>-</v>
      </c>
      <c r="FF74" s="306" t="str">
        <f t="shared" si="172"/>
        <v>npl</v>
      </c>
      <c r="FG74" s="306" t="str">
        <f t="shared" si="173"/>
        <v>-</v>
      </c>
      <c r="FH74" s="306"/>
      <c r="FI74" s="306"/>
      <c r="FJ74" s="306"/>
      <c r="FK74" s="306"/>
      <c r="FL74" s="306"/>
      <c r="FM74" s="422" t="s">
        <v>2</v>
      </c>
      <c r="FN74" s="65">
        <f t="shared" si="88"/>
        <v>0</v>
      </c>
      <c r="FO74" s="65" t="str">
        <f t="shared" si="89"/>
        <v>-</v>
      </c>
      <c r="FP74" s="65">
        <f t="shared" si="90"/>
        <v>0</v>
      </c>
      <c r="FQ74" s="65">
        <f t="shared" si="91"/>
        <v>0</v>
      </c>
      <c r="FR74" s="65">
        <f t="shared" si="92"/>
        <v>0</v>
      </c>
      <c r="FS74" s="65" t="str">
        <f t="shared" si="93"/>
        <v>-</v>
      </c>
      <c r="FT74" s="65" t="str">
        <f t="shared" si="94"/>
        <v>-</v>
      </c>
      <c r="FU74" s="65">
        <f t="shared" si="95"/>
        <v>0</v>
      </c>
      <c r="FV74" s="65">
        <f t="shared" si="96"/>
        <v>0</v>
      </c>
      <c r="FW74" s="65">
        <f t="shared" si="97"/>
        <v>0</v>
      </c>
      <c r="FX74" s="65">
        <f t="shared" si="98"/>
        <v>0</v>
      </c>
      <c r="FY74" s="65">
        <f t="shared" si="99"/>
        <v>0</v>
      </c>
      <c r="FZ74" s="65" t="str">
        <f t="shared" si="100"/>
        <v>-</v>
      </c>
      <c r="GA74" s="65" t="str">
        <f t="shared" si="101"/>
        <v>-</v>
      </c>
      <c r="GB74" s="65" t="str">
        <f t="shared" si="102"/>
        <v>-</v>
      </c>
      <c r="GC74" s="65" t="str">
        <f t="shared" si="103"/>
        <v>-</v>
      </c>
      <c r="GD74" s="65" t="str">
        <f t="shared" si="104"/>
        <v>-</v>
      </c>
      <c r="GE74" s="65" t="str">
        <f t="shared" si="105"/>
        <v>-</v>
      </c>
      <c r="GF74" s="65" t="str">
        <f t="shared" si="106"/>
        <v>-</v>
      </c>
      <c r="GG74" s="65" t="str">
        <f t="shared" si="107"/>
        <v>-</v>
      </c>
      <c r="GH74" s="65" t="str">
        <f t="shared" si="108"/>
        <v>-</v>
      </c>
      <c r="GI74" s="65" t="str">
        <f t="shared" si="109"/>
        <v>-</v>
      </c>
      <c r="GJ74" s="65" t="str">
        <f t="shared" si="110"/>
        <v>-</v>
      </c>
      <c r="GK74" s="65" t="str">
        <f t="shared" si="111"/>
        <v>-</v>
      </c>
      <c r="GL74" s="65" t="str">
        <f t="shared" si="112"/>
        <v>-</v>
      </c>
      <c r="GM74" s="65" t="str">
        <f t="shared" si="113"/>
        <v>-</v>
      </c>
      <c r="GN74" s="65" t="str">
        <f t="shared" si="174"/>
        <v>-</v>
      </c>
      <c r="GO74" s="65" t="str">
        <f t="shared" si="175"/>
        <v>-</v>
      </c>
      <c r="GP74" s="65">
        <f t="shared" si="176"/>
        <v>0</v>
      </c>
      <c r="GQ74" s="65" t="str">
        <f t="shared" si="177"/>
        <v>-</v>
      </c>
      <c r="GR74" s="65"/>
      <c r="GS74" s="65"/>
      <c r="GT74" s="65"/>
      <c r="GU74" s="96" t="s">
        <v>2</v>
      </c>
      <c r="GV74" s="70"/>
      <c r="GW74" s="7">
        <f>IF(ISNUMBER(INDEX($CU$15:$EC$314,$B74,HG$5)),MAX(GW$14:GW73)+1,0)</f>
        <v>0</v>
      </c>
      <c r="GX74" s="7" t="str">
        <f t="shared" si="114"/>
        <v/>
      </c>
      <c r="GY74" s="7" t="str">
        <f t="shared" si="115"/>
        <v/>
      </c>
      <c r="GZ74" s="289">
        <f t="shared" si="116"/>
        <v>60</v>
      </c>
      <c r="HA74" s="289" t="str">
        <f t="shared" si="117"/>
        <v/>
      </c>
      <c r="HB74" s="289" t="str">
        <f t="shared" si="204"/>
        <v/>
      </c>
      <c r="HC74" s="84" t="str">
        <f t="shared" si="119"/>
        <v/>
      </c>
      <c r="HD74" s="335" t="str">
        <f t="shared" si="120"/>
        <v/>
      </c>
      <c r="HE74" s="313" t="str">
        <f t="shared" si="121"/>
        <v/>
      </c>
      <c r="HF74" s="28" t="str">
        <f t="shared" si="122"/>
        <v/>
      </c>
      <c r="HG74" s="277" t="str">
        <f t="shared" si="178"/>
        <v/>
      </c>
      <c r="HH74" s="363" t="str">
        <f t="shared" si="205"/>
        <v/>
      </c>
      <c r="HI74" s="80"/>
      <c r="HJ74" s="277" t="str">
        <f t="shared" si="179"/>
        <v/>
      </c>
      <c r="HK74" s="363" t="str">
        <f t="shared" si="206"/>
        <v/>
      </c>
      <c r="HL74" s="80"/>
      <c r="HM74" s="277" t="str">
        <f t="shared" si="180"/>
        <v/>
      </c>
      <c r="HN74" s="363" t="str">
        <f t="shared" si="207"/>
        <v/>
      </c>
      <c r="HO74" s="80"/>
      <c r="HP74" s="277" t="str">
        <f t="shared" si="181"/>
        <v/>
      </c>
      <c r="HQ74" s="359" t="str">
        <f t="shared" si="208"/>
        <v/>
      </c>
      <c r="HR74" s="80"/>
      <c r="HS74" s="277" t="str">
        <f t="shared" si="182"/>
        <v/>
      </c>
      <c r="HT74" s="284" t="str">
        <f t="shared" si="127"/>
        <v/>
      </c>
      <c r="HU74" s="277"/>
      <c r="HV74" s="336" t="str">
        <f t="shared" si="128"/>
        <v/>
      </c>
      <c r="HW74" s="338" t="str">
        <f t="shared" si="129"/>
        <v/>
      </c>
      <c r="HX74" s="337" t="str">
        <f t="shared" si="130"/>
        <v/>
      </c>
      <c r="HY74" s="277"/>
      <c r="HZ74" s="277"/>
      <c r="IA74" s="277"/>
      <c r="IB74" s="277"/>
      <c r="IC74" s="277"/>
      <c r="ID74" s="70"/>
      <c r="IE74" s="279"/>
      <c r="IF74" s="368"/>
      <c r="IG74" s="279"/>
      <c r="IH74" s="279"/>
      <c r="II74" s="279"/>
      <c r="IJ74" s="279"/>
      <c r="IK74" s="279"/>
      <c r="IL74" s="279"/>
      <c r="IM74" s="279"/>
      <c r="IN74" s="279"/>
      <c r="IO74" s="291"/>
      <c r="IP74" s="291"/>
      <c r="IQ74" s="74"/>
      <c r="IR74" s="291">
        <f>IF(IE74&lt;&gt;"",MAX(IR$14:IR73)+1,0)</f>
        <v>0</v>
      </c>
      <c r="IS74" s="291">
        <f>IF(IF74&lt;&gt;"",MAX(IS$14:IS73)+1,0)</f>
        <v>0</v>
      </c>
      <c r="IT74" s="291">
        <f>IF(IG74&lt;&gt;"",MAX(IT$14:IT73)+1,0)</f>
        <v>0</v>
      </c>
      <c r="IU74" s="291">
        <f>IF(IH74&lt;&gt;"",MAX(IU$14:IU73)+1,0)</f>
        <v>0</v>
      </c>
      <c r="IV74" s="291">
        <f>IF(II74&lt;&gt;"",MAX(IV$14:IV73)+1,0)</f>
        <v>0</v>
      </c>
      <c r="IW74" s="291">
        <f>IF(IJ74&lt;&gt;"",MAX(IW$14:IW73)+1,0)</f>
        <v>0</v>
      </c>
      <c r="IX74" s="291">
        <f>IF(IK74&lt;&gt;"",MAX(IX$14:IX73)+1,0)</f>
        <v>0</v>
      </c>
      <c r="IY74" s="291">
        <f>IF(IL74&lt;&gt;"",MAX(IY$14:IY73)+1,0)</f>
        <v>0</v>
      </c>
      <c r="IZ74" s="291">
        <f>IF(IM74&lt;&gt;"",MAX(IZ$14:IZ73)+1,0)</f>
        <v>0</v>
      </c>
      <c r="JA74" s="291">
        <f>IF(IN74&lt;&gt;"",MAX(JA$14:JA73)+1,0)</f>
        <v>0</v>
      </c>
      <c r="JB74" s="291">
        <f>IF(IO74&lt;&gt;"",MAX(JB$14:JB73)+1,0)</f>
        <v>0</v>
      </c>
      <c r="JC74" s="291">
        <f>IF(IP74&lt;&gt;"",MAX(JC$14:JC73)+1,0)</f>
        <v>0</v>
      </c>
      <c r="JD74" s="74">
        <f t="shared" si="186"/>
        <v>2</v>
      </c>
      <c r="JE74" s="74">
        <f t="shared" si="187"/>
        <v>0</v>
      </c>
      <c r="JF74" s="74">
        <f t="shared" si="188"/>
        <v>28</v>
      </c>
      <c r="JG74" s="74">
        <f t="shared" si="189"/>
        <v>0</v>
      </c>
      <c r="JH74" s="390" t="str">
        <f t="shared" si="190"/>
        <v/>
      </c>
      <c r="JI74" s="389">
        <f>IF(ISNUMBER(MATCH(HE74,$JG$15:$JG$313,0)),0,MAX(JI$14:JI73)+1)</f>
        <v>0</v>
      </c>
      <c r="JJ74" s="389" t="str">
        <f t="shared" si="191"/>
        <v/>
      </c>
      <c r="JK74" s="379"/>
      <c r="JL74" s="79"/>
      <c r="JM74" s="19"/>
      <c r="JN74" s="280"/>
      <c r="JO74" s="70"/>
      <c r="JP74" s="228"/>
      <c r="JQ74" s="228"/>
      <c r="JR74" s="228"/>
      <c r="JS74" s="19"/>
      <c r="JT74" s="19"/>
      <c r="JU74" s="19"/>
      <c r="JV74" s="19"/>
      <c r="JW74" s="19"/>
      <c r="JX74" s="19"/>
      <c r="JY74" s="19"/>
      <c r="JZ74" s="19"/>
      <c r="KA74" s="19"/>
      <c r="KB74" s="19"/>
      <c r="KC74" s="19"/>
      <c r="KD74" s="19"/>
      <c r="KE74" s="97"/>
      <c r="KF74" s="179"/>
      <c r="KG74" s="106"/>
      <c r="KH74" s="106"/>
      <c r="KI74" s="106"/>
      <c r="KJ74" s="106"/>
      <c r="KK74" s="187"/>
      <c r="KL74" s="179"/>
      <c r="KM74" s="133"/>
      <c r="KN74" s="179"/>
      <c r="KO74" s="133"/>
      <c r="KP74" s="106"/>
      <c r="KQ74" s="106"/>
      <c r="KR74" s="133"/>
      <c r="KS74" s="106"/>
      <c r="KT74" s="106"/>
      <c r="KU74" s="106"/>
      <c r="KV74" s="159" t="str">
        <f t="shared" si="213"/>
        <v/>
      </c>
      <c r="KW74" s="159" t="str">
        <f t="shared" si="214"/>
        <v/>
      </c>
      <c r="KX74" s="159" t="str">
        <f t="shared" si="215"/>
        <v/>
      </c>
      <c r="KY74" s="159" t="str">
        <f t="shared" si="203"/>
        <v/>
      </c>
      <c r="KZ74" s="97"/>
      <c r="LA74" s="70"/>
      <c r="LB74" s="291" t="str">
        <f t="shared" si="134"/>
        <v/>
      </c>
      <c r="LC74" s="291" t="str">
        <f t="shared" si="135"/>
        <v/>
      </c>
      <c r="LD74" s="291" t="str">
        <f t="shared" si="136"/>
        <v/>
      </c>
      <c r="LE74" s="291" t="str">
        <f t="shared" si="137"/>
        <v/>
      </c>
      <c r="LF74" s="291" t="str">
        <f t="shared" si="138"/>
        <v/>
      </c>
      <c r="LG74" s="291" t="str">
        <f t="shared" si="139"/>
        <v/>
      </c>
      <c r="LH74" s="291" t="str">
        <f t="shared" si="140"/>
        <v/>
      </c>
      <c r="LI74" s="291" t="str">
        <f t="shared" si="141"/>
        <v/>
      </c>
      <c r="LJ74" s="291" t="str">
        <f t="shared" si="142"/>
        <v/>
      </c>
      <c r="LK74" s="291" t="str">
        <f t="shared" si="143"/>
        <v/>
      </c>
      <c r="LL74" s="291" t="str">
        <f t="shared" si="144"/>
        <v/>
      </c>
      <c r="LM74" s="291" t="str">
        <f t="shared" si="145"/>
        <v/>
      </c>
      <c r="LN74" s="291" t="str">
        <f t="shared" si="146"/>
        <v/>
      </c>
      <c r="LO74" s="291" t="str">
        <f t="shared" si="147"/>
        <v/>
      </c>
      <c r="LP74" s="291" t="str">
        <f t="shared" si="148"/>
        <v/>
      </c>
      <c r="LQ74" s="291" t="str">
        <f t="shared" si="149"/>
        <v/>
      </c>
      <c r="LR74" s="291" t="str">
        <f t="shared" si="150"/>
        <v/>
      </c>
      <c r="LS74" s="291" t="str">
        <f t="shared" si="151"/>
        <v/>
      </c>
      <c r="LT74" s="291" t="str">
        <f t="shared" si="152"/>
        <v/>
      </c>
      <c r="LU74" s="291" t="str">
        <f t="shared" si="153"/>
        <v/>
      </c>
      <c r="LV74" s="291" t="str">
        <f t="shared" si="154"/>
        <v/>
      </c>
      <c r="LW74" s="291" t="str">
        <f t="shared" si="155"/>
        <v/>
      </c>
      <c r="LX74" s="291" t="str">
        <f t="shared" si="156"/>
        <v/>
      </c>
      <c r="LY74" s="291" t="str">
        <f t="shared" si="157"/>
        <v/>
      </c>
      <c r="LZ74" s="291" t="str">
        <f t="shared" si="158"/>
        <v/>
      </c>
      <c r="MA74" s="291" t="str">
        <f t="shared" si="159"/>
        <v/>
      </c>
      <c r="MB74" s="291" t="str">
        <f t="shared" si="160"/>
        <v/>
      </c>
      <c r="MC74" s="291" t="str">
        <f t="shared" si="161"/>
        <v/>
      </c>
      <c r="MD74" s="291" t="str">
        <f t="shared" si="162"/>
        <v/>
      </c>
      <c r="ME74" s="291" t="str">
        <f t="shared" si="163"/>
        <v/>
      </c>
      <c r="MF74" s="291" t="str">
        <f t="shared" si="164"/>
        <v/>
      </c>
      <c r="MG74" s="74">
        <f t="shared" si="165"/>
        <v>0</v>
      </c>
      <c r="MH74" s="70"/>
      <c r="MI74" s="70"/>
      <c r="MJ74" s="70"/>
      <c r="MK74" s="70"/>
      <c r="ML74" s="70"/>
      <c r="MM74" s="70"/>
      <c r="MN74" s="70"/>
      <c r="MO74" s="70"/>
      <c r="MP74" s="70"/>
      <c r="MQ74" s="70"/>
      <c r="MR74" s="70"/>
      <c r="MS74" s="70"/>
      <c r="MT74" s="70"/>
      <c r="MU74" s="70"/>
    </row>
    <row r="75" spans="1:359" ht="6" customHeight="1" x14ac:dyDescent="0.25">
      <c r="A75" s="79"/>
      <c r="B75" s="303">
        <f t="shared" si="192"/>
        <v>61</v>
      </c>
      <c r="C75" s="83" t="s">
        <v>18</v>
      </c>
      <c r="D75" s="301" t="s">
        <v>653</v>
      </c>
      <c r="E75" s="70"/>
      <c r="F75" s="258"/>
      <c r="G75" s="259" t="s">
        <v>51</v>
      </c>
      <c r="H75" s="260" t="s">
        <v>2</v>
      </c>
      <c r="I75" s="258"/>
      <c r="J75" s="259"/>
      <c r="K75" s="260"/>
      <c r="L75" s="258"/>
      <c r="M75" s="259" t="s">
        <v>114</v>
      </c>
      <c r="N75" s="260">
        <v>3.0000000000000001E-3</v>
      </c>
      <c r="O75" s="258"/>
      <c r="P75" s="259" t="s">
        <v>138</v>
      </c>
      <c r="Q75" s="260">
        <v>1000</v>
      </c>
      <c r="R75" s="258"/>
      <c r="S75" s="259"/>
      <c r="T75" s="260"/>
      <c r="U75" s="258"/>
      <c r="V75" s="259"/>
      <c r="W75" s="260"/>
      <c r="X75" s="258"/>
      <c r="Y75" s="259"/>
      <c r="Z75" s="260"/>
      <c r="AA75" s="258"/>
      <c r="AB75" s="259"/>
      <c r="AC75" s="260"/>
      <c r="AD75" s="258"/>
      <c r="AE75" s="259"/>
      <c r="AF75" s="260"/>
      <c r="AG75" s="258"/>
      <c r="AH75" s="259"/>
      <c r="AI75" s="260"/>
      <c r="AJ75" s="258"/>
      <c r="AK75" s="259"/>
      <c r="AL75" s="260"/>
      <c r="AM75" s="258"/>
      <c r="AN75" s="259"/>
      <c r="AO75" s="260"/>
      <c r="AP75" s="281"/>
      <c r="AQ75" s="353"/>
      <c r="AR75" s="348"/>
      <c r="AS75" s="281"/>
      <c r="AT75" s="353"/>
      <c r="AU75" s="348"/>
      <c r="AV75" s="258"/>
      <c r="AW75" s="259"/>
      <c r="AX75" s="260"/>
      <c r="AY75" s="258"/>
      <c r="AZ75" s="259"/>
      <c r="BA75" s="260"/>
      <c r="BB75" s="258"/>
      <c r="BC75" s="259"/>
      <c r="BD75" s="260"/>
      <c r="BE75" s="258"/>
      <c r="BF75" s="259"/>
      <c r="BG75" s="260"/>
      <c r="BH75" s="258"/>
      <c r="BI75" s="259"/>
      <c r="BJ75" s="259"/>
      <c r="BK75" s="258"/>
      <c r="BL75" s="259"/>
      <c r="BM75" s="260"/>
      <c r="BN75" s="258"/>
      <c r="BO75" s="259"/>
      <c r="BP75" s="260"/>
      <c r="BQ75" s="258"/>
      <c r="BR75" s="259"/>
      <c r="BS75" s="260"/>
      <c r="BT75" s="258"/>
      <c r="BU75" s="259"/>
      <c r="BV75" s="260"/>
      <c r="BW75" s="258"/>
      <c r="BX75" s="259"/>
      <c r="BY75" s="260"/>
      <c r="BZ75" s="258"/>
      <c r="CA75" s="259"/>
      <c r="CB75" s="260"/>
      <c r="CC75" s="258"/>
      <c r="CD75" s="259"/>
      <c r="CE75" s="260"/>
      <c r="CF75" s="410"/>
      <c r="CG75" s="411"/>
      <c r="CH75" s="412"/>
      <c r="CI75" s="410"/>
      <c r="CJ75" s="411"/>
      <c r="CK75" s="412"/>
      <c r="CL75" s="258"/>
      <c r="CM75" s="259" t="s">
        <v>18</v>
      </c>
      <c r="CN75" s="260">
        <v>10</v>
      </c>
      <c r="CO75" s="258"/>
      <c r="CP75" s="259"/>
      <c r="CQ75" s="260"/>
      <c r="CR75" s="373" t="s">
        <v>2</v>
      </c>
      <c r="CS75" s="228"/>
      <c r="CT75" s="229" t="str">
        <f>IF(ISNUMBER(HA75),IF(ISNUMBER(MATCH(HE75,$CS$15:$CS$313,0)),0,MAX(CT$14:CT74)+1),"")</f>
        <v/>
      </c>
      <c r="CU75" s="7">
        <f t="shared" si="36"/>
        <v>53</v>
      </c>
      <c r="CV75" s="7" t="str">
        <f t="shared" si="37"/>
        <v/>
      </c>
      <c r="CW75" s="7">
        <f t="shared" si="38"/>
        <v>45</v>
      </c>
      <c r="CX75" s="7">
        <f t="shared" si="39"/>
        <v>51</v>
      </c>
      <c r="CY75" s="7">
        <f t="shared" si="40"/>
        <v>19</v>
      </c>
      <c r="CZ75" s="7" t="str">
        <f t="shared" si="41"/>
        <v/>
      </c>
      <c r="DA75" s="7" t="str">
        <f t="shared" si="42"/>
        <v/>
      </c>
      <c r="DB75" s="7">
        <f t="shared" si="43"/>
        <v>50</v>
      </c>
      <c r="DC75" s="7">
        <f t="shared" si="44"/>
        <v>23</v>
      </c>
      <c r="DD75" s="7">
        <f t="shared" si="45"/>
        <v>49</v>
      </c>
      <c r="DE75" s="7">
        <f t="shared" si="46"/>
        <v>22</v>
      </c>
      <c r="DF75" s="7">
        <f t="shared" si="47"/>
        <v>40</v>
      </c>
      <c r="DG75" s="7" t="str">
        <f t="shared" si="48"/>
        <v/>
      </c>
      <c r="DH75" s="7" t="str">
        <f t="shared" si="49"/>
        <v/>
      </c>
      <c r="DI75" s="7" t="str">
        <f t="shared" si="50"/>
        <v/>
      </c>
      <c r="DJ75" s="7" t="str">
        <f t="shared" si="51"/>
        <v/>
      </c>
      <c r="DK75" s="7" t="str">
        <f t="shared" si="52"/>
        <v/>
      </c>
      <c r="DL75" s="7" t="str">
        <f t="shared" si="53"/>
        <v/>
      </c>
      <c r="DM75" s="7" t="str">
        <f t="shared" si="54"/>
        <v/>
      </c>
      <c r="DN75" s="7" t="str">
        <f t="shared" si="55"/>
        <v/>
      </c>
      <c r="DO75" s="7" t="str">
        <f t="shared" si="56"/>
        <v/>
      </c>
      <c r="DP75" s="7" t="str">
        <f t="shared" si="57"/>
        <v/>
      </c>
      <c r="DQ75" s="7" t="str">
        <f t="shared" si="58"/>
        <v/>
      </c>
      <c r="DR75" s="7" t="str">
        <f t="shared" si="59"/>
        <v/>
      </c>
      <c r="DS75" s="7" t="str">
        <f t="shared" si="60"/>
        <v/>
      </c>
      <c r="DT75" s="7" t="str">
        <f t="shared" si="61"/>
        <v/>
      </c>
      <c r="DU75" s="7" t="str">
        <f t="shared" si="166"/>
        <v/>
      </c>
      <c r="DV75" s="7" t="str">
        <f t="shared" si="167"/>
        <v/>
      </c>
      <c r="DW75" s="7">
        <f t="shared" si="168"/>
        <v>61</v>
      </c>
      <c r="DX75" s="7" t="str">
        <f t="shared" si="169"/>
        <v/>
      </c>
      <c r="DY75" s="7"/>
      <c r="DZ75" s="7"/>
      <c r="EA75" s="7"/>
      <c r="EB75" s="7"/>
      <c r="EC75" s="64" t="s">
        <v>2</v>
      </c>
      <c r="ED75" s="306" t="str">
        <f t="shared" si="62"/>
        <v>nph</v>
      </c>
      <c r="EE75" s="306" t="str">
        <f t="shared" si="63"/>
        <v>-</v>
      </c>
      <c r="EF75" s="306" t="str">
        <f t="shared" si="64"/>
        <v>nph</v>
      </c>
      <c r="EG75" s="306" t="str">
        <f t="shared" si="65"/>
        <v>nph</v>
      </c>
      <c r="EH75" s="306" t="str">
        <f t="shared" si="66"/>
        <v>nph</v>
      </c>
      <c r="EI75" s="306" t="str">
        <f t="shared" si="67"/>
        <v>-</v>
      </c>
      <c r="EJ75" s="306" t="str">
        <f t="shared" si="68"/>
        <v>-</v>
      </c>
      <c r="EK75" s="306" t="str">
        <f t="shared" si="69"/>
        <v>nph</v>
      </c>
      <c r="EL75" s="306" t="str">
        <f t="shared" si="70"/>
        <v>nph</v>
      </c>
      <c r="EM75" s="306" t="str">
        <f t="shared" si="71"/>
        <v>nph</v>
      </c>
      <c r="EN75" s="306" t="str">
        <f t="shared" si="72"/>
        <v>nph</v>
      </c>
      <c r="EO75" s="306" t="str">
        <f t="shared" si="73"/>
        <v>nph</v>
      </c>
      <c r="EP75" s="306" t="str">
        <f t="shared" si="74"/>
        <v>-</v>
      </c>
      <c r="EQ75" s="306" t="str">
        <f t="shared" si="75"/>
        <v>-</v>
      </c>
      <c r="ER75" s="306" t="str">
        <f t="shared" si="76"/>
        <v>-</v>
      </c>
      <c r="ES75" s="306" t="str">
        <f t="shared" si="77"/>
        <v>-</v>
      </c>
      <c r="ET75" s="306" t="str">
        <f t="shared" si="78"/>
        <v>-</v>
      </c>
      <c r="EU75" s="306" t="str">
        <f t="shared" si="79"/>
        <v>-</v>
      </c>
      <c r="EV75" s="306" t="str">
        <f t="shared" si="80"/>
        <v>-</v>
      </c>
      <c r="EW75" s="306" t="str">
        <f t="shared" si="81"/>
        <v>-</v>
      </c>
      <c r="EX75" s="306" t="str">
        <f t="shared" si="82"/>
        <v>-</v>
      </c>
      <c r="EY75" s="306" t="str">
        <f t="shared" si="83"/>
        <v>-</v>
      </c>
      <c r="EZ75" s="306" t="str">
        <f t="shared" si="84"/>
        <v>-</v>
      </c>
      <c r="FA75" s="306" t="str">
        <f t="shared" si="85"/>
        <v>-</v>
      </c>
      <c r="FB75" s="306" t="str">
        <f t="shared" si="86"/>
        <v>-</v>
      </c>
      <c r="FC75" s="306" t="str">
        <f t="shared" si="87"/>
        <v>-</v>
      </c>
      <c r="FD75" s="306" t="str">
        <f t="shared" si="170"/>
        <v>-</v>
      </c>
      <c r="FE75" s="306" t="str">
        <f t="shared" si="171"/>
        <v>-</v>
      </c>
      <c r="FF75" s="306" t="str">
        <f t="shared" si="172"/>
        <v>nph</v>
      </c>
      <c r="FG75" s="306" t="str">
        <f t="shared" si="173"/>
        <v>-</v>
      </c>
      <c r="FH75" s="306"/>
      <c r="FI75" s="306"/>
      <c r="FJ75" s="306"/>
      <c r="FK75" s="306"/>
      <c r="FL75" s="306"/>
      <c r="FM75" s="422" t="s">
        <v>2</v>
      </c>
      <c r="FN75" s="65">
        <f t="shared" si="88"/>
        <v>4</v>
      </c>
      <c r="FO75" s="65" t="str">
        <f t="shared" si="89"/>
        <v>-</v>
      </c>
      <c r="FP75" s="65">
        <f t="shared" si="90"/>
        <v>16</v>
      </c>
      <c r="FQ75" s="65">
        <f t="shared" si="91"/>
        <v>16</v>
      </c>
      <c r="FR75" s="65">
        <f t="shared" si="92"/>
        <v>16</v>
      </c>
      <c r="FS75" s="65" t="str">
        <f t="shared" si="93"/>
        <v>-</v>
      </c>
      <c r="FT75" s="65" t="str">
        <f t="shared" si="94"/>
        <v>-</v>
      </c>
      <c r="FU75" s="65">
        <f t="shared" si="95"/>
        <v>16</v>
      </c>
      <c r="FV75" s="65">
        <f t="shared" si="96"/>
        <v>16</v>
      </c>
      <c r="FW75" s="65">
        <f t="shared" si="97"/>
        <v>10</v>
      </c>
      <c r="FX75" s="65">
        <f t="shared" si="98"/>
        <v>16</v>
      </c>
      <c r="FY75" s="65">
        <f t="shared" si="99"/>
        <v>16</v>
      </c>
      <c r="FZ75" s="65" t="str">
        <f t="shared" si="100"/>
        <v>-</v>
      </c>
      <c r="GA75" s="65" t="str">
        <f t="shared" si="101"/>
        <v>-</v>
      </c>
      <c r="GB75" s="65" t="str">
        <f t="shared" si="102"/>
        <v>-</v>
      </c>
      <c r="GC75" s="65" t="str">
        <f t="shared" si="103"/>
        <v>-</v>
      </c>
      <c r="GD75" s="65" t="str">
        <f t="shared" si="104"/>
        <v>-</v>
      </c>
      <c r="GE75" s="65" t="str">
        <f t="shared" si="105"/>
        <v>-</v>
      </c>
      <c r="GF75" s="65" t="str">
        <f t="shared" si="106"/>
        <v>-</v>
      </c>
      <c r="GG75" s="65" t="str">
        <f t="shared" si="107"/>
        <v>-</v>
      </c>
      <c r="GH75" s="65" t="str">
        <f t="shared" si="108"/>
        <v>-</v>
      </c>
      <c r="GI75" s="65" t="str">
        <f t="shared" si="109"/>
        <v>-</v>
      </c>
      <c r="GJ75" s="65" t="str">
        <f t="shared" si="110"/>
        <v>-</v>
      </c>
      <c r="GK75" s="65" t="str">
        <f t="shared" si="111"/>
        <v>-</v>
      </c>
      <c r="GL75" s="65" t="str">
        <f t="shared" si="112"/>
        <v>-</v>
      </c>
      <c r="GM75" s="65" t="str">
        <f t="shared" si="113"/>
        <v>-</v>
      </c>
      <c r="GN75" s="65" t="str">
        <f t="shared" si="174"/>
        <v>-</v>
      </c>
      <c r="GO75" s="65" t="str">
        <f t="shared" si="175"/>
        <v>-</v>
      </c>
      <c r="GP75" s="65">
        <f t="shared" si="176"/>
        <v>10</v>
      </c>
      <c r="GQ75" s="65" t="str">
        <f t="shared" si="177"/>
        <v>-</v>
      </c>
      <c r="GR75" s="65"/>
      <c r="GS75" s="65"/>
      <c r="GT75" s="65"/>
      <c r="GU75" s="96" t="s">
        <v>2</v>
      </c>
      <c r="GV75" s="70"/>
      <c r="GW75" s="7">
        <f>IF(ISNUMBER(INDEX($CU$15:$EC$314,$B75,HG$5)),MAX(GW$14:GW74)+1,0)</f>
        <v>0</v>
      </c>
      <c r="GX75" s="7" t="str">
        <f t="shared" si="114"/>
        <v/>
      </c>
      <c r="GY75" s="7" t="str">
        <f t="shared" si="115"/>
        <v/>
      </c>
      <c r="GZ75" s="289">
        <f t="shared" si="116"/>
        <v>61</v>
      </c>
      <c r="HA75" s="289" t="str">
        <f t="shared" si="117"/>
        <v/>
      </c>
      <c r="HB75" s="289" t="str">
        <f t="shared" si="204"/>
        <v/>
      </c>
      <c r="HC75" s="84" t="str">
        <f t="shared" si="119"/>
        <v/>
      </c>
      <c r="HD75" s="335" t="str">
        <f t="shared" si="120"/>
        <v/>
      </c>
      <c r="HE75" s="313" t="str">
        <f t="shared" si="121"/>
        <v/>
      </c>
      <c r="HF75" s="28" t="str">
        <f t="shared" si="122"/>
        <v/>
      </c>
      <c r="HG75" s="277" t="str">
        <f t="shared" si="178"/>
        <v/>
      </c>
      <c r="HH75" s="363" t="str">
        <f t="shared" si="205"/>
        <v/>
      </c>
      <c r="HI75" s="80"/>
      <c r="HJ75" s="277" t="str">
        <f t="shared" si="179"/>
        <v/>
      </c>
      <c r="HK75" s="363" t="str">
        <f t="shared" si="206"/>
        <v/>
      </c>
      <c r="HL75" s="80"/>
      <c r="HM75" s="277" t="str">
        <f t="shared" si="180"/>
        <v/>
      </c>
      <c r="HN75" s="363" t="str">
        <f t="shared" si="207"/>
        <v/>
      </c>
      <c r="HO75" s="80"/>
      <c r="HP75" s="277" t="str">
        <f t="shared" si="181"/>
        <v/>
      </c>
      <c r="HQ75" s="359" t="str">
        <f t="shared" si="208"/>
        <v/>
      </c>
      <c r="HR75" s="80"/>
      <c r="HS75" s="277" t="str">
        <f t="shared" si="182"/>
        <v/>
      </c>
      <c r="HT75" s="284" t="str">
        <f t="shared" si="127"/>
        <v/>
      </c>
      <c r="HU75" s="277"/>
      <c r="HV75" s="336" t="str">
        <f t="shared" si="128"/>
        <v/>
      </c>
      <c r="HW75" s="338" t="str">
        <f t="shared" si="129"/>
        <v/>
      </c>
      <c r="HX75" s="337" t="str">
        <f t="shared" si="130"/>
        <v/>
      </c>
      <c r="HY75" s="277"/>
      <c r="HZ75" s="277"/>
      <c r="IA75" s="277"/>
      <c r="IB75" s="277"/>
      <c r="IC75" s="277"/>
      <c r="ID75" s="70"/>
      <c r="IE75" s="279"/>
      <c r="IF75" s="368"/>
      <c r="IG75" s="279"/>
      <c r="IH75" s="279"/>
      <c r="II75" s="279"/>
      <c r="IJ75" s="279"/>
      <c r="IK75" s="279"/>
      <c r="IL75" s="279"/>
      <c r="IM75" s="279"/>
      <c r="IN75" s="279"/>
      <c r="IO75" s="291"/>
      <c r="IP75" s="291"/>
      <c r="IQ75" s="74"/>
      <c r="IR75" s="291">
        <f>IF(IE75&lt;&gt;"",MAX(IR$14:IR74)+1,0)</f>
        <v>0</v>
      </c>
      <c r="IS75" s="291">
        <f>IF(IF75&lt;&gt;"",MAX(IS$14:IS74)+1,0)</f>
        <v>0</v>
      </c>
      <c r="IT75" s="291">
        <f>IF(IG75&lt;&gt;"",MAX(IT$14:IT74)+1,0)</f>
        <v>0</v>
      </c>
      <c r="IU75" s="291">
        <f>IF(IH75&lt;&gt;"",MAX(IU$14:IU74)+1,0)</f>
        <v>0</v>
      </c>
      <c r="IV75" s="291">
        <f>IF(II75&lt;&gt;"",MAX(IV$14:IV74)+1,0)</f>
        <v>0</v>
      </c>
      <c r="IW75" s="291">
        <f>IF(IJ75&lt;&gt;"",MAX(IW$14:IW74)+1,0)</f>
        <v>0</v>
      </c>
      <c r="IX75" s="291">
        <f>IF(IK75&lt;&gt;"",MAX(IX$14:IX74)+1,0)</f>
        <v>0</v>
      </c>
      <c r="IY75" s="291">
        <f>IF(IL75&lt;&gt;"",MAX(IY$14:IY74)+1,0)</f>
        <v>0</v>
      </c>
      <c r="IZ75" s="291">
        <f>IF(IM75&lt;&gt;"",MAX(IZ$14:IZ74)+1,0)</f>
        <v>0</v>
      </c>
      <c r="JA75" s="291">
        <f>IF(IN75&lt;&gt;"",MAX(JA$14:JA74)+1,0)</f>
        <v>0</v>
      </c>
      <c r="JB75" s="291">
        <f>IF(IO75&lt;&gt;"",MAX(JB$14:JB74)+1,0)</f>
        <v>0</v>
      </c>
      <c r="JC75" s="291">
        <f>IF(IP75&lt;&gt;"",MAX(JC$14:JC74)+1,0)</f>
        <v>0</v>
      </c>
      <c r="JD75" s="74">
        <f t="shared" si="186"/>
        <v>2</v>
      </c>
      <c r="JE75" s="74">
        <f t="shared" si="187"/>
        <v>0</v>
      </c>
      <c r="JF75" s="74">
        <f t="shared" si="188"/>
        <v>29</v>
      </c>
      <c r="JG75" s="74" t="str">
        <f t="shared" si="189"/>
        <v>ncomp</v>
      </c>
      <c r="JH75" s="390" t="str">
        <f t="shared" si="190"/>
        <v/>
      </c>
      <c r="JI75" s="389">
        <f>IF(ISNUMBER(MATCH(HE75,$JG$15:$JG$313,0)),0,MAX(JI$14:JI74)+1)</f>
        <v>0</v>
      </c>
      <c r="JJ75" s="389" t="str">
        <f t="shared" si="191"/>
        <v/>
      </c>
      <c r="JK75" s="379"/>
      <c r="JL75" s="79"/>
      <c r="JM75" s="19"/>
      <c r="JN75" s="280"/>
      <c r="JO75" s="70"/>
      <c r="JP75" s="228"/>
      <c r="JQ75" s="228"/>
      <c r="JR75" s="228"/>
      <c r="JS75" s="19"/>
      <c r="JT75" s="19"/>
      <c r="JU75" s="19"/>
      <c r="JV75" s="19"/>
      <c r="JW75" s="19"/>
      <c r="JX75" s="19"/>
      <c r="JY75" s="19"/>
      <c r="JZ75" s="19"/>
      <c r="KA75" s="19"/>
      <c r="KB75" s="19"/>
      <c r="KC75" s="19"/>
      <c r="KD75" s="19"/>
      <c r="KE75" s="97"/>
      <c r="KF75" s="179"/>
      <c r="KG75" s="106"/>
      <c r="KH75" s="106"/>
      <c r="KI75" s="106"/>
      <c r="KJ75" s="106"/>
      <c r="KK75" s="187"/>
      <c r="KL75" s="179"/>
      <c r="KM75" s="133"/>
      <c r="KN75" s="179"/>
      <c r="KO75" s="133"/>
      <c r="KP75" s="106"/>
      <c r="KQ75" s="106"/>
      <c r="KR75" s="133"/>
      <c r="KS75" s="106"/>
      <c r="KT75" s="106"/>
      <c r="KU75" s="106"/>
      <c r="KV75" s="159" t="str">
        <f t="shared" si="213"/>
        <v/>
      </c>
      <c r="KW75" s="159" t="str">
        <f t="shared" si="214"/>
        <v/>
      </c>
      <c r="KX75" s="159" t="str">
        <f t="shared" si="215"/>
        <v/>
      </c>
      <c r="KY75" s="159" t="str">
        <f t="shared" si="203"/>
        <v/>
      </c>
      <c r="KZ75" s="97"/>
      <c r="LA75" s="70"/>
      <c r="LB75" s="291" t="str">
        <f t="shared" si="134"/>
        <v/>
      </c>
      <c r="LC75" s="291" t="str">
        <f t="shared" si="135"/>
        <v/>
      </c>
      <c r="LD75" s="291" t="str">
        <f t="shared" si="136"/>
        <v/>
      </c>
      <c r="LE75" s="291" t="str">
        <f t="shared" si="137"/>
        <v/>
      </c>
      <c r="LF75" s="291" t="str">
        <f t="shared" si="138"/>
        <v/>
      </c>
      <c r="LG75" s="291" t="str">
        <f t="shared" si="139"/>
        <v/>
      </c>
      <c r="LH75" s="291" t="str">
        <f t="shared" si="140"/>
        <v/>
      </c>
      <c r="LI75" s="291" t="str">
        <f t="shared" si="141"/>
        <v/>
      </c>
      <c r="LJ75" s="291" t="str">
        <f t="shared" si="142"/>
        <v/>
      </c>
      <c r="LK75" s="291" t="str">
        <f t="shared" si="143"/>
        <v/>
      </c>
      <c r="LL75" s="291" t="str">
        <f t="shared" si="144"/>
        <v/>
      </c>
      <c r="LM75" s="291" t="str">
        <f t="shared" si="145"/>
        <v/>
      </c>
      <c r="LN75" s="291" t="str">
        <f t="shared" si="146"/>
        <v/>
      </c>
      <c r="LO75" s="291" t="str">
        <f t="shared" si="147"/>
        <v/>
      </c>
      <c r="LP75" s="291" t="str">
        <f t="shared" si="148"/>
        <v/>
      </c>
      <c r="LQ75" s="291" t="str">
        <f t="shared" si="149"/>
        <v/>
      </c>
      <c r="LR75" s="291" t="str">
        <f t="shared" si="150"/>
        <v/>
      </c>
      <c r="LS75" s="291" t="str">
        <f t="shared" si="151"/>
        <v/>
      </c>
      <c r="LT75" s="291" t="str">
        <f t="shared" si="152"/>
        <v/>
      </c>
      <c r="LU75" s="291" t="str">
        <f t="shared" si="153"/>
        <v/>
      </c>
      <c r="LV75" s="291" t="str">
        <f t="shared" si="154"/>
        <v/>
      </c>
      <c r="LW75" s="291" t="str">
        <f t="shared" si="155"/>
        <v/>
      </c>
      <c r="LX75" s="291" t="str">
        <f t="shared" si="156"/>
        <v/>
      </c>
      <c r="LY75" s="291" t="str">
        <f t="shared" si="157"/>
        <v/>
      </c>
      <c r="LZ75" s="291" t="str">
        <f t="shared" si="158"/>
        <v/>
      </c>
      <c r="MA75" s="291" t="str">
        <f t="shared" si="159"/>
        <v/>
      </c>
      <c r="MB75" s="291" t="str">
        <f t="shared" si="160"/>
        <v/>
      </c>
      <c r="MC75" s="291" t="str">
        <f t="shared" si="161"/>
        <v>ncomp</v>
      </c>
      <c r="MD75" s="291" t="str">
        <f t="shared" si="162"/>
        <v>ncomp</v>
      </c>
      <c r="ME75" s="291" t="str">
        <f t="shared" si="163"/>
        <v>ncomp</v>
      </c>
      <c r="MF75" s="291" t="str">
        <f t="shared" si="164"/>
        <v/>
      </c>
      <c r="MG75" s="74">
        <f t="shared" si="165"/>
        <v>1</v>
      </c>
      <c r="MH75" s="70"/>
      <c r="MI75" s="70"/>
      <c r="MJ75" s="70"/>
      <c r="MK75" s="70"/>
      <c r="ML75" s="70"/>
      <c r="MM75" s="70"/>
      <c r="MN75" s="70"/>
      <c r="MO75" s="70"/>
      <c r="MP75" s="70"/>
      <c r="MQ75" s="70"/>
      <c r="MR75" s="70"/>
      <c r="MS75" s="70"/>
      <c r="MT75" s="70"/>
      <c r="MU75" s="70"/>
    </row>
    <row r="76" spans="1:359" ht="6" customHeight="1" x14ac:dyDescent="0.25">
      <c r="A76" s="79"/>
      <c r="B76" s="303">
        <f t="shared" si="192"/>
        <v>62</v>
      </c>
      <c r="C76" s="84" t="s">
        <v>21</v>
      </c>
      <c r="D76" s="302" t="s">
        <v>654</v>
      </c>
      <c r="E76" s="70"/>
      <c r="F76" s="258"/>
      <c r="G76" s="259" t="s">
        <v>50</v>
      </c>
      <c r="H76" s="260" t="s">
        <v>2</v>
      </c>
      <c r="I76" s="258"/>
      <c r="J76" s="259"/>
      <c r="K76" s="260"/>
      <c r="L76" s="258"/>
      <c r="M76" s="259" t="s">
        <v>143</v>
      </c>
      <c r="N76" s="260">
        <f>N14</f>
        <v>0</v>
      </c>
      <c r="O76" s="258"/>
      <c r="P76" s="259" t="s">
        <v>155</v>
      </c>
      <c r="Q76" s="260">
        <v>1000</v>
      </c>
      <c r="R76" s="258"/>
      <c r="S76" s="259"/>
      <c r="T76" s="260"/>
      <c r="U76" s="258"/>
      <c r="V76" s="259"/>
      <c r="W76" s="260"/>
      <c r="X76" s="258"/>
      <c r="Y76" s="259"/>
      <c r="Z76" s="260"/>
      <c r="AA76" s="258"/>
      <c r="AB76" s="259"/>
      <c r="AC76" s="260"/>
      <c r="AD76" s="258"/>
      <c r="AE76" s="259"/>
      <c r="AF76" s="260"/>
      <c r="AG76" s="258"/>
      <c r="AH76" s="259"/>
      <c r="AI76" s="260"/>
      <c r="AJ76" s="258"/>
      <c r="AK76" s="259"/>
      <c r="AL76" s="260"/>
      <c r="AM76" s="258"/>
      <c r="AN76" s="259"/>
      <c r="AO76" s="260"/>
      <c r="AP76" s="281"/>
      <c r="AQ76" s="353"/>
      <c r="AR76" s="348"/>
      <c r="AS76" s="281"/>
      <c r="AT76" s="353"/>
      <c r="AU76" s="348"/>
      <c r="AV76" s="258"/>
      <c r="AW76" s="259"/>
      <c r="AX76" s="260"/>
      <c r="AY76" s="258"/>
      <c r="AZ76" s="259"/>
      <c r="BA76" s="260"/>
      <c r="BB76" s="258"/>
      <c r="BC76" s="259"/>
      <c r="BD76" s="260"/>
      <c r="BE76" s="258"/>
      <c r="BF76" s="259"/>
      <c r="BG76" s="260"/>
      <c r="BH76" s="258"/>
      <c r="BI76" s="259"/>
      <c r="BJ76" s="259"/>
      <c r="BK76" s="258"/>
      <c r="BL76" s="259"/>
      <c r="BM76" s="260"/>
      <c r="BN76" s="258"/>
      <c r="BO76" s="259"/>
      <c r="BP76" s="260"/>
      <c r="BQ76" s="258"/>
      <c r="BR76" s="259"/>
      <c r="BS76" s="260"/>
      <c r="BT76" s="258"/>
      <c r="BU76" s="259"/>
      <c r="BV76" s="260"/>
      <c r="BW76" s="258"/>
      <c r="BX76" s="259"/>
      <c r="BY76" s="260"/>
      <c r="BZ76" s="258"/>
      <c r="CA76" s="259"/>
      <c r="CB76" s="260"/>
      <c r="CC76" s="258"/>
      <c r="CD76" s="259"/>
      <c r="CE76" s="260"/>
      <c r="CF76" s="410"/>
      <c r="CG76" s="411"/>
      <c r="CH76" s="412"/>
      <c r="CI76" s="410"/>
      <c r="CJ76" s="411"/>
      <c r="CK76" s="412"/>
      <c r="CL76" s="258"/>
      <c r="CM76" s="259" t="s">
        <v>21</v>
      </c>
      <c r="CN76" s="260">
        <v>2</v>
      </c>
      <c r="CO76" s="258"/>
      <c r="CP76" s="259"/>
      <c r="CQ76" s="260"/>
      <c r="CR76" s="373" t="s">
        <v>2</v>
      </c>
      <c r="CS76" s="228"/>
      <c r="CT76" s="229" t="str">
        <f>IF(ISNUMBER(HA76),IF(ISNUMBER(MATCH(HE76,$CS$15:$CS$313,0)),0,MAX(CT$14:CT75)+1),"")</f>
        <v/>
      </c>
      <c r="CU76" s="7">
        <f t="shared" si="36"/>
        <v>54</v>
      </c>
      <c r="CV76" s="7" t="str">
        <f t="shared" si="37"/>
        <v/>
      </c>
      <c r="CW76" s="7">
        <f t="shared" si="38"/>
        <v>46</v>
      </c>
      <c r="CX76" s="7">
        <f t="shared" si="39"/>
        <v>52</v>
      </c>
      <c r="CY76" s="7">
        <f t="shared" si="40"/>
        <v>20</v>
      </c>
      <c r="CZ76" s="7" t="str">
        <f t="shared" si="41"/>
        <v/>
      </c>
      <c r="DA76" s="7" t="str">
        <f t="shared" si="42"/>
        <v/>
      </c>
      <c r="DB76" s="7">
        <f t="shared" si="43"/>
        <v>51</v>
      </c>
      <c r="DC76" s="7">
        <f t="shared" si="44"/>
        <v>24</v>
      </c>
      <c r="DD76" s="7">
        <f t="shared" si="45"/>
        <v>50</v>
      </c>
      <c r="DE76" s="7">
        <f t="shared" si="46"/>
        <v>23</v>
      </c>
      <c r="DF76" s="7">
        <f t="shared" si="47"/>
        <v>41</v>
      </c>
      <c r="DG76" s="7" t="str">
        <f t="shared" si="48"/>
        <v/>
      </c>
      <c r="DH76" s="7" t="str">
        <f t="shared" si="49"/>
        <v/>
      </c>
      <c r="DI76" s="7" t="str">
        <f t="shared" si="50"/>
        <v/>
      </c>
      <c r="DJ76" s="7" t="str">
        <f t="shared" si="51"/>
        <v/>
      </c>
      <c r="DK76" s="7" t="str">
        <f t="shared" si="52"/>
        <v/>
      </c>
      <c r="DL76" s="7" t="str">
        <f t="shared" si="53"/>
        <v/>
      </c>
      <c r="DM76" s="7" t="str">
        <f t="shared" si="54"/>
        <v/>
      </c>
      <c r="DN76" s="7" t="str">
        <f t="shared" si="55"/>
        <v/>
      </c>
      <c r="DO76" s="7" t="str">
        <f t="shared" si="56"/>
        <v/>
      </c>
      <c r="DP76" s="7" t="str">
        <f t="shared" si="57"/>
        <v/>
      </c>
      <c r="DQ76" s="7" t="str">
        <f t="shared" si="58"/>
        <v/>
      </c>
      <c r="DR76" s="7" t="str">
        <f t="shared" si="59"/>
        <v/>
      </c>
      <c r="DS76" s="7" t="str">
        <f t="shared" si="60"/>
        <v/>
      </c>
      <c r="DT76" s="7" t="str">
        <f t="shared" si="61"/>
        <v/>
      </c>
      <c r="DU76" s="7" t="str">
        <f t="shared" si="166"/>
        <v/>
      </c>
      <c r="DV76" s="7" t="str">
        <f t="shared" si="167"/>
        <v/>
      </c>
      <c r="DW76" s="7">
        <f t="shared" si="168"/>
        <v>62</v>
      </c>
      <c r="DX76" s="7" t="str">
        <f t="shared" si="169"/>
        <v/>
      </c>
      <c r="DY76" s="7"/>
      <c r="DZ76" s="7"/>
      <c r="EA76" s="7"/>
      <c r="EB76" s="7"/>
      <c r="EC76" s="64" t="s">
        <v>2</v>
      </c>
      <c r="ED76" s="306" t="str">
        <f t="shared" si="62"/>
        <v>npmin</v>
      </c>
      <c r="EE76" s="306" t="str">
        <f t="shared" si="63"/>
        <v>-</v>
      </c>
      <c r="EF76" s="306" t="str">
        <f t="shared" si="64"/>
        <v>npmin</v>
      </c>
      <c r="EG76" s="306" t="str">
        <f t="shared" si="65"/>
        <v>npmin</v>
      </c>
      <c r="EH76" s="306" t="str">
        <f t="shared" si="66"/>
        <v>npmin</v>
      </c>
      <c r="EI76" s="306" t="str">
        <f t="shared" si="67"/>
        <v>-</v>
      </c>
      <c r="EJ76" s="306" t="str">
        <f t="shared" si="68"/>
        <v>-</v>
      </c>
      <c r="EK76" s="306" t="str">
        <f t="shared" si="69"/>
        <v>npmin</v>
      </c>
      <c r="EL76" s="306" t="str">
        <f t="shared" si="70"/>
        <v>npmin</v>
      </c>
      <c r="EM76" s="306" t="str">
        <f t="shared" si="71"/>
        <v>npmin</v>
      </c>
      <c r="EN76" s="306" t="str">
        <f t="shared" si="72"/>
        <v>npmin</v>
      </c>
      <c r="EO76" s="306" t="str">
        <f t="shared" si="73"/>
        <v>npmin</v>
      </c>
      <c r="EP76" s="306" t="str">
        <f t="shared" si="74"/>
        <v>-</v>
      </c>
      <c r="EQ76" s="306" t="str">
        <f t="shared" si="75"/>
        <v>-</v>
      </c>
      <c r="ER76" s="306" t="str">
        <f t="shared" si="76"/>
        <v>-</v>
      </c>
      <c r="ES76" s="306" t="str">
        <f t="shared" si="77"/>
        <v>-</v>
      </c>
      <c r="ET76" s="306" t="str">
        <f t="shared" si="78"/>
        <v>-</v>
      </c>
      <c r="EU76" s="306" t="str">
        <f t="shared" si="79"/>
        <v>-</v>
      </c>
      <c r="EV76" s="306" t="str">
        <f t="shared" si="80"/>
        <v>-</v>
      </c>
      <c r="EW76" s="306" t="str">
        <f t="shared" si="81"/>
        <v>-</v>
      </c>
      <c r="EX76" s="306" t="str">
        <f t="shared" si="82"/>
        <v>-</v>
      </c>
      <c r="EY76" s="306" t="str">
        <f t="shared" si="83"/>
        <v>-</v>
      </c>
      <c r="EZ76" s="306" t="str">
        <f t="shared" si="84"/>
        <v>-</v>
      </c>
      <c r="FA76" s="306" t="str">
        <f t="shared" si="85"/>
        <v>-</v>
      </c>
      <c r="FB76" s="306" t="str">
        <f t="shared" si="86"/>
        <v>-</v>
      </c>
      <c r="FC76" s="306" t="str">
        <f t="shared" si="87"/>
        <v>-</v>
      </c>
      <c r="FD76" s="306" t="str">
        <f t="shared" si="170"/>
        <v>-</v>
      </c>
      <c r="FE76" s="306" t="str">
        <f t="shared" si="171"/>
        <v>-</v>
      </c>
      <c r="FF76" s="306" t="str">
        <f t="shared" si="172"/>
        <v>npmin</v>
      </c>
      <c r="FG76" s="306" t="str">
        <f t="shared" si="173"/>
        <v>-</v>
      </c>
      <c r="FH76" s="306"/>
      <c r="FI76" s="306"/>
      <c r="FJ76" s="306"/>
      <c r="FK76" s="306"/>
      <c r="FL76" s="306"/>
      <c r="FM76" s="422" t="s">
        <v>2</v>
      </c>
      <c r="FN76" s="65">
        <f t="shared" si="88"/>
        <v>0</v>
      </c>
      <c r="FO76" s="65" t="str">
        <f t="shared" si="89"/>
        <v>-</v>
      </c>
      <c r="FP76" s="65">
        <f t="shared" si="90"/>
        <v>4</v>
      </c>
      <c r="FQ76" s="65">
        <f t="shared" si="91"/>
        <v>2</v>
      </c>
      <c r="FR76" s="65">
        <f t="shared" si="92"/>
        <v>2</v>
      </c>
      <c r="FS76" s="65" t="str">
        <f t="shared" si="93"/>
        <v>-</v>
      </c>
      <c r="FT76" s="65" t="str">
        <f t="shared" si="94"/>
        <v>-</v>
      </c>
      <c r="FU76" s="65">
        <f t="shared" si="95"/>
        <v>2</v>
      </c>
      <c r="FV76" s="65">
        <f t="shared" si="96"/>
        <v>2</v>
      </c>
      <c r="FW76" s="65">
        <f t="shared" si="97"/>
        <v>2</v>
      </c>
      <c r="FX76" s="65">
        <f t="shared" si="98"/>
        <v>0</v>
      </c>
      <c r="FY76" s="65">
        <f t="shared" si="99"/>
        <v>2</v>
      </c>
      <c r="FZ76" s="65" t="str">
        <f t="shared" si="100"/>
        <v>-</v>
      </c>
      <c r="GA76" s="65" t="str">
        <f t="shared" si="101"/>
        <v>-</v>
      </c>
      <c r="GB76" s="65" t="str">
        <f t="shared" si="102"/>
        <v>-</v>
      </c>
      <c r="GC76" s="65" t="str">
        <f t="shared" si="103"/>
        <v>-</v>
      </c>
      <c r="GD76" s="65" t="str">
        <f t="shared" si="104"/>
        <v>-</v>
      </c>
      <c r="GE76" s="65" t="str">
        <f t="shared" si="105"/>
        <v>-</v>
      </c>
      <c r="GF76" s="65" t="str">
        <f t="shared" si="106"/>
        <v>-</v>
      </c>
      <c r="GG76" s="65" t="str">
        <f t="shared" si="107"/>
        <v>-</v>
      </c>
      <c r="GH76" s="65" t="str">
        <f t="shared" si="108"/>
        <v>-</v>
      </c>
      <c r="GI76" s="65" t="str">
        <f t="shared" si="109"/>
        <v>-</v>
      </c>
      <c r="GJ76" s="65" t="str">
        <f t="shared" si="110"/>
        <v>-</v>
      </c>
      <c r="GK76" s="65" t="str">
        <f t="shared" si="111"/>
        <v>-</v>
      </c>
      <c r="GL76" s="65" t="str">
        <f t="shared" si="112"/>
        <v>-</v>
      </c>
      <c r="GM76" s="65" t="str">
        <f t="shared" si="113"/>
        <v>-</v>
      </c>
      <c r="GN76" s="65" t="str">
        <f t="shared" si="174"/>
        <v>-</v>
      </c>
      <c r="GO76" s="65" t="str">
        <f t="shared" si="175"/>
        <v>-</v>
      </c>
      <c r="GP76" s="65">
        <f t="shared" si="176"/>
        <v>2</v>
      </c>
      <c r="GQ76" s="65" t="str">
        <f t="shared" si="177"/>
        <v>-</v>
      </c>
      <c r="GR76" s="65"/>
      <c r="GS76" s="65"/>
      <c r="GT76" s="65"/>
      <c r="GU76" s="96" t="s">
        <v>2</v>
      </c>
      <c r="GV76" s="70"/>
      <c r="GW76" s="7">
        <f>IF(ISNUMBER(INDEX($CU$15:$EC$314,$B76,HG$5)),MAX(GW$14:GW75)+1,0)</f>
        <v>0</v>
      </c>
      <c r="GX76" s="7" t="str">
        <f t="shared" si="114"/>
        <v/>
      </c>
      <c r="GY76" s="7" t="str">
        <f t="shared" si="115"/>
        <v/>
      </c>
      <c r="GZ76" s="289">
        <f t="shared" si="116"/>
        <v>62</v>
      </c>
      <c r="HA76" s="289" t="str">
        <f t="shared" si="117"/>
        <v/>
      </c>
      <c r="HB76" s="289" t="str">
        <f t="shared" si="204"/>
        <v/>
      </c>
      <c r="HC76" s="84" t="str">
        <f t="shared" si="119"/>
        <v/>
      </c>
      <c r="HD76" s="335" t="str">
        <f t="shared" si="120"/>
        <v/>
      </c>
      <c r="HE76" s="313" t="str">
        <f t="shared" si="121"/>
        <v/>
      </c>
      <c r="HF76" s="28" t="str">
        <f t="shared" si="122"/>
        <v/>
      </c>
      <c r="HG76" s="277" t="str">
        <f t="shared" si="178"/>
        <v/>
      </c>
      <c r="HH76" s="363" t="str">
        <f t="shared" si="205"/>
        <v/>
      </c>
      <c r="HI76" s="80"/>
      <c r="HJ76" s="277" t="str">
        <f t="shared" si="179"/>
        <v/>
      </c>
      <c r="HK76" s="363" t="str">
        <f t="shared" si="206"/>
        <v/>
      </c>
      <c r="HL76" s="80"/>
      <c r="HM76" s="277" t="str">
        <f t="shared" si="180"/>
        <v/>
      </c>
      <c r="HN76" s="363" t="str">
        <f t="shared" si="207"/>
        <v/>
      </c>
      <c r="HO76" s="80"/>
      <c r="HP76" s="277" t="str">
        <f t="shared" si="181"/>
        <v/>
      </c>
      <c r="HQ76" s="359" t="str">
        <f t="shared" si="208"/>
        <v/>
      </c>
      <c r="HR76" s="80"/>
      <c r="HS76" s="277" t="str">
        <f t="shared" si="182"/>
        <v/>
      </c>
      <c r="HT76" s="284" t="str">
        <f t="shared" si="127"/>
        <v/>
      </c>
      <c r="HU76" s="277"/>
      <c r="HV76" s="336" t="str">
        <f t="shared" si="128"/>
        <v/>
      </c>
      <c r="HW76" s="338" t="str">
        <f t="shared" si="129"/>
        <v/>
      </c>
      <c r="HX76" s="337" t="str">
        <f t="shared" si="130"/>
        <v/>
      </c>
      <c r="HY76" s="277"/>
      <c r="HZ76" s="277"/>
      <c r="IA76" s="277"/>
      <c r="IB76" s="277"/>
      <c r="IC76" s="277"/>
      <c r="ID76" s="70"/>
      <c r="IE76" s="279"/>
      <c r="IF76" s="368"/>
      <c r="IG76" s="279"/>
      <c r="IH76" s="279"/>
      <c r="II76" s="279"/>
      <c r="IJ76" s="279"/>
      <c r="IK76" s="279"/>
      <c r="IL76" s="279"/>
      <c r="IM76" s="279"/>
      <c r="IN76" s="279"/>
      <c r="IO76" s="291"/>
      <c r="IP76" s="291"/>
      <c r="IQ76" s="74"/>
      <c r="IR76" s="291">
        <f>IF(IE76&lt;&gt;"",MAX(IR$14:IR75)+1,0)</f>
        <v>0</v>
      </c>
      <c r="IS76" s="291">
        <f>IF(IF76&lt;&gt;"",MAX(IS$14:IS75)+1,0)</f>
        <v>0</v>
      </c>
      <c r="IT76" s="291">
        <f>IF(IG76&lt;&gt;"",MAX(IT$14:IT75)+1,0)</f>
        <v>0</v>
      </c>
      <c r="IU76" s="291">
        <f>IF(IH76&lt;&gt;"",MAX(IU$14:IU75)+1,0)</f>
        <v>0</v>
      </c>
      <c r="IV76" s="291">
        <f>IF(II76&lt;&gt;"",MAX(IV$14:IV75)+1,0)</f>
        <v>0</v>
      </c>
      <c r="IW76" s="291">
        <f>IF(IJ76&lt;&gt;"",MAX(IW$14:IW75)+1,0)</f>
        <v>0</v>
      </c>
      <c r="IX76" s="291">
        <f>IF(IK76&lt;&gt;"",MAX(IX$14:IX75)+1,0)</f>
        <v>0</v>
      </c>
      <c r="IY76" s="291">
        <f>IF(IL76&lt;&gt;"",MAX(IY$14:IY75)+1,0)</f>
        <v>0</v>
      </c>
      <c r="IZ76" s="291">
        <f>IF(IM76&lt;&gt;"",MAX(IZ$14:IZ75)+1,0)</f>
        <v>0</v>
      </c>
      <c r="JA76" s="291">
        <f>IF(IN76&lt;&gt;"",MAX(JA$14:JA75)+1,0)</f>
        <v>0</v>
      </c>
      <c r="JB76" s="291">
        <f>IF(IO76&lt;&gt;"",MAX(JB$14:JB75)+1,0)</f>
        <v>0</v>
      </c>
      <c r="JC76" s="291">
        <f>IF(IP76&lt;&gt;"",MAX(JC$14:JC75)+1,0)</f>
        <v>0</v>
      </c>
      <c r="JD76" s="74">
        <f t="shared" si="186"/>
        <v>2</v>
      </c>
      <c r="JE76" s="74">
        <f t="shared" si="187"/>
        <v>0</v>
      </c>
      <c r="JF76" s="74">
        <f t="shared" si="188"/>
        <v>30</v>
      </c>
      <c r="JG76" s="74" t="str">
        <f t="shared" si="189"/>
        <v>mcomp</v>
      </c>
      <c r="JH76" s="390" t="str">
        <f t="shared" si="190"/>
        <v/>
      </c>
      <c r="JI76" s="389">
        <f>IF(ISNUMBER(MATCH(HE76,$JG$15:$JG$313,0)),0,MAX(JI$14:JI75)+1)</f>
        <v>0</v>
      </c>
      <c r="JJ76" s="389" t="str">
        <f t="shared" si="191"/>
        <v/>
      </c>
      <c r="JK76" s="379"/>
      <c r="JL76" s="79"/>
      <c r="JM76" s="19"/>
      <c r="JN76" s="280"/>
      <c r="JO76" s="70"/>
      <c r="JP76" s="228"/>
      <c r="JQ76" s="228"/>
      <c r="JR76" s="228"/>
      <c r="JS76" s="19"/>
      <c r="JT76" s="19"/>
      <c r="JU76" s="19"/>
      <c r="JV76" s="19"/>
      <c r="JW76" s="19"/>
      <c r="JX76" s="19"/>
      <c r="JY76" s="19"/>
      <c r="JZ76" s="19"/>
      <c r="KA76" s="19"/>
      <c r="KB76" s="19"/>
      <c r="KC76" s="19"/>
      <c r="KD76" s="19"/>
      <c r="KE76" s="97"/>
      <c r="KF76" s="179"/>
      <c r="KG76" s="106"/>
      <c r="KH76" s="106"/>
      <c r="KI76" s="106"/>
      <c r="KJ76" s="106"/>
      <c r="KK76" s="187"/>
      <c r="KL76" s="179"/>
      <c r="KM76" s="133"/>
      <c r="KN76" s="179"/>
      <c r="KO76" s="133"/>
      <c r="KP76" s="106"/>
      <c r="KQ76" s="106"/>
      <c r="KR76" s="133"/>
      <c r="KS76" s="106"/>
      <c r="KT76" s="106"/>
      <c r="KU76" s="106"/>
      <c r="KV76" s="159" t="str">
        <f t="shared" si="213"/>
        <v/>
      </c>
      <c r="KW76" s="159" t="str">
        <f t="shared" si="214"/>
        <v/>
      </c>
      <c r="KX76" s="159" t="str">
        <f t="shared" si="215"/>
        <v/>
      </c>
      <c r="KY76" s="159" t="str">
        <f t="shared" ref="KY76:KY95" si="216">IF(ISNUMBER($KV76),IF(KX76&lt;=$KV$4,KX76,KX76*$KY$4),"")</f>
        <v/>
      </c>
      <c r="KZ76" s="97"/>
      <c r="LA76" s="70"/>
      <c r="LB76" s="291" t="str">
        <f t="shared" si="134"/>
        <v/>
      </c>
      <c r="LC76" s="291" t="str">
        <f t="shared" si="135"/>
        <v/>
      </c>
      <c r="LD76" s="291" t="str">
        <f t="shared" si="136"/>
        <v/>
      </c>
      <c r="LE76" s="291" t="str">
        <f t="shared" si="137"/>
        <v/>
      </c>
      <c r="LF76" s="291" t="str">
        <f t="shared" si="138"/>
        <v/>
      </c>
      <c r="LG76" s="291" t="str">
        <f t="shared" si="139"/>
        <v/>
      </c>
      <c r="LH76" s="291" t="str">
        <f t="shared" si="140"/>
        <v/>
      </c>
      <c r="LI76" s="291" t="str">
        <f t="shared" si="141"/>
        <v/>
      </c>
      <c r="LJ76" s="291" t="str">
        <f t="shared" si="142"/>
        <v/>
      </c>
      <c r="LK76" s="291" t="str">
        <f t="shared" si="143"/>
        <v/>
      </c>
      <c r="LL76" s="291" t="str">
        <f t="shared" si="144"/>
        <v/>
      </c>
      <c r="LM76" s="291" t="str">
        <f t="shared" si="145"/>
        <v/>
      </c>
      <c r="LN76" s="291" t="str">
        <f t="shared" si="146"/>
        <v/>
      </c>
      <c r="LO76" s="291" t="str">
        <f t="shared" si="147"/>
        <v/>
      </c>
      <c r="LP76" s="291" t="str">
        <f t="shared" si="148"/>
        <v/>
      </c>
      <c r="LQ76" s="291" t="str">
        <f t="shared" si="149"/>
        <v/>
      </c>
      <c r="LR76" s="291" t="str">
        <f t="shared" si="150"/>
        <v/>
      </c>
      <c r="LS76" s="291" t="str">
        <f t="shared" si="151"/>
        <v/>
      </c>
      <c r="LT76" s="291" t="str">
        <f t="shared" si="152"/>
        <v/>
      </c>
      <c r="LU76" s="291" t="str">
        <f t="shared" si="153"/>
        <v/>
      </c>
      <c r="LV76" s="291" t="str">
        <f t="shared" si="154"/>
        <v/>
      </c>
      <c r="LW76" s="291" t="str">
        <f t="shared" si="155"/>
        <v/>
      </c>
      <c r="LX76" s="291" t="str">
        <f t="shared" si="156"/>
        <v/>
      </c>
      <c r="LY76" s="291" t="str">
        <f t="shared" si="157"/>
        <v/>
      </c>
      <c r="LZ76" s="291" t="str">
        <f t="shared" si="158"/>
        <v/>
      </c>
      <c r="MA76" s="291" t="str">
        <f t="shared" si="159"/>
        <v/>
      </c>
      <c r="MB76" s="291" t="str">
        <f t="shared" si="160"/>
        <v/>
      </c>
      <c r="MC76" s="291" t="str">
        <f t="shared" si="161"/>
        <v/>
      </c>
      <c r="MD76" s="291" t="str">
        <f t="shared" si="162"/>
        <v>mcomp</v>
      </c>
      <c r="ME76" s="291" t="str">
        <f t="shared" si="163"/>
        <v/>
      </c>
      <c r="MF76" s="291" t="str">
        <f t="shared" si="164"/>
        <v/>
      </c>
      <c r="MG76" s="74">
        <f t="shared" si="165"/>
        <v>0</v>
      </c>
      <c r="MH76" s="70"/>
      <c r="MI76" s="70"/>
      <c r="MJ76" s="70"/>
      <c r="MK76" s="70"/>
      <c r="ML76" s="70"/>
      <c r="MM76" s="70"/>
      <c r="MN76" s="70"/>
      <c r="MO76" s="70"/>
      <c r="MP76" s="70"/>
      <c r="MQ76" s="70"/>
      <c r="MR76" s="70"/>
      <c r="MS76" s="70"/>
      <c r="MT76" s="70"/>
      <c r="MU76" s="70"/>
    </row>
    <row r="77" spans="1:359" ht="6" customHeight="1" x14ac:dyDescent="0.25">
      <c r="A77" s="79"/>
      <c r="B77" s="303">
        <f t="shared" si="192"/>
        <v>63</v>
      </c>
      <c r="C77" s="84" t="s">
        <v>22</v>
      </c>
      <c r="D77" s="302" t="s">
        <v>655</v>
      </c>
      <c r="E77" s="70"/>
      <c r="F77" s="258"/>
      <c r="G77" s="259" t="s">
        <v>74</v>
      </c>
      <c r="H77" s="260" t="s">
        <v>2</v>
      </c>
      <c r="I77" s="258"/>
      <c r="J77" s="259"/>
      <c r="K77" s="260"/>
      <c r="L77" s="258"/>
      <c r="M77" s="259" t="s">
        <v>46</v>
      </c>
      <c r="N77" s="260">
        <v>1</v>
      </c>
      <c r="O77" s="258"/>
      <c r="P77" s="259"/>
      <c r="Q77" s="260"/>
      <c r="R77" s="258"/>
      <c r="S77" s="259"/>
      <c r="T77" s="260"/>
      <c r="U77" s="258"/>
      <c r="V77" s="259"/>
      <c r="W77" s="260"/>
      <c r="X77" s="258"/>
      <c r="Y77" s="259"/>
      <c r="Z77" s="260"/>
      <c r="AA77" s="258"/>
      <c r="AB77" s="259"/>
      <c r="AC77" s="260"/>
      <c r="AD77" s="258"/>
      <c r="AE77" s="259"/>
      <c r="AF77" s="260"/>
      <c r="AG77" s="258"/>
      <c r="AH77" s="259"/>
      <c r="AI77" s="260"/>
      <c r="AJ77" s="258"/>
      <c r="AK77" s="259"/>
      <c r="AL77" s="260"/>
      <c r="AM77" s="258"/>
      <c r="AN77" s="259"/>
      <c r="AO77" s="260"/>
      <c r="AP77" s="281"/>
      <c r="AQ77" s="353"/>
      <c r="AR77" s="348"/>
      <c r="AS77" s="281"/>
      <c r="AT77" s="353"/>
      <c r="AU77" s="348"/>
      <c r="AV77" s="258"/>
      <c r="AW77" s="259"/>
      <c r="AX77" s="260"/>
      <c r="AY77" s="258"/>
      <c r="AZ77" s="259"/>
      <c r="BA77" s="260"/>
      <c r="BB77" s="258"/>
      <c r="BC77" s="259"/>
      <c r="BD77" s="260"/>
      <c r="BE77" s="258"/>
      <c r="BF77" s="259"/>
      <c r="BG77" s="260"/>
      <c r="BH77" s="258"/>
      <c r="BI77" s="259"/>
      <c r="BJ77" s="259"/>
      <c r="BK77" s="258"/>
      <c r="BL77" s="259"/>
      <c r="BM77" s="260"/>
      <c r="BN77" s="258"/>
      <c r="BO77" s="259"/>
      <c r="BP77" s="260"/>
      <c r="BQ77" s="258"/>
      <c r="BR77" s="259"/>
      <c r="BS77" s="260"/>
      <c r="BT77" s="258"/>
      <c r="BU77" s="259"/>
      <c r="BV77" s="260"/>
      <c r="BW77" s="258"/>
      <c r="BX77" s="259"/>
      <c r="BY77" s="260"/>
      <c r="BZ77" s="258"/>
      <c r="CA77" s="259"/>
      <c r="CB77" s="260"/>
      <c r="CC77" s="258"/>
      <c r="CD77" s="259"/>
      <c r="CE77" s="260"/>
      <c r="CF77" s="410"/>
      <c r="CG77" s="411"/>
      <c r="CH77" s="412"/>
      <c r="CI77" s="410"/>
      <c r="CJ77" s="411"/>
      <c r="CK77" s="412"/>
      <c r="CL77" s="258"/>
      <c r="CM77" s="259" t="s">
        <v>22</v>
      </c>
      <c r="CN77" s="260">
        <v>20</v>
      </c>
      <c r="CO77" s="258"/>
      <c r="CP77" s="259"/>
      <c r="CQ77" s="260"/>
      <c r="CR77" s="373" t="s">
        <v>2</v>
      </c>
      <c r="CS77" s="228"/>
      <c r="CT77" s="229" t="str">
        <f>IF(ISNUMBER(HA77),IF(ISNUMBER(MATCH(HE77,$CS$15:$CS$313,0)),0,MAX(CT$14:CT76)+1),"")</f>
        <v/>
      </c>
      <c r="CU77" s="7">
        <f t="shared" si="36"/>
        <v>55</v>
      </c>
      <c r="CV77" s="7" t="str">
        <f t="shared" si="37"/>
        <v/>
      </c>
      <c r="CW77" s="7">
        <f t="shared" si="38"/>
        <v>47</v>
      </c>
      <c r="CX77" s="7">
        <f t="shared" si="39"/>
        <v>53</v>
      </c>
      <c r="CY77" s="7">
        <f t="shared" si="40"/>
        <v>21</v>
      </c>
      <c r="CZ77" s="7" t="str">
        <f t="shared" si="41"/>
        <v/>
      </c>
      <c r="DA77" s="7" t="str">
        <f t="shared" si="42"/>
        <v/>
      </c>
      <c r="DB77" s="7">
        <f t="shared" si="43"/>
        <v>52</v>
      </c>
      <c r="DC77" s="7">
        <f t="shared" si="44"/>
        <v>25</v>
      </c>
      <c r="DD77" s="7">
        <f t="shared" si="45"/>
        <v>51</v>
      </c>
      <c r="DE77" s="7">
        <f t="shared" si="46"/>
        <v>24</v>
      </c>
      <c r="DF77" s="7">
        <f t="shared" si="47"/>
        <v>42</v>
      </c>
      <c r="DG77" s="7" t="str">
        <f t="shared" si="48"/>
        <v/>
      </c>
      <c r="DH77" s="7" t="str">
        <f t="shared" si="49"/>
        <v/>
      </c>
      <c r="DI77" s="7" t="str">
        <f t="shared" si="50"/>
        <v/>
      </c>
      <c r="DJ77" s="7" t="str">
        <f t="shared" si="51"/>
        <v/>
      </c>
      <c r="DK77" s="7" t="str">
        <f t="shared" si="52"/>
        <v/>
      </c>
      <c r="DL77" s="7" t="str">
        <f t="shared" si="53"/>
        <v/>
      </c>
      <c r="DM77" s="7" t="str">
        <f t="shared" si="54"/>
        <v/>
      </c>
      <c r="DN77" s="7" t="str">
        <f t="shared" si="55"/>
        <v/>
      </c>
      <c r="DO77" s="7" t="str">
        <f t="shared" si="56"/>
        <v/>
      </c>
      <c r="DP77" s="7" t="str">
        <f t="shared" si="57"/>
        <v/>
      </c>
      <c r="DQ77" s="7" t="str">
        <f t="shared" si="58"/>
        <v/>
      </c>
      <c r="DR77" s="7" t="str">
        <f t="shared" si="59"/>
        <v/>
      </c>
      <c r="DS77" s="7" t="str">
        <f t="shared" si="60"/>
        <v/>
      </c>
      <c r="DT77" s="7" t="str">
        <f t="shared" si="61"/>
        <v/>
      </c>
      <c r="DU77" s="7" t="str">
        <f t="shared" si="166"/>
        <v/>
      </c>
      <c r="DV77" s="7" t="str">
        <f t="shared" si="167"/>
        <v/>
      </c>
      <c r="DW77" s="7">
        <f t="shared" si="168"/>
        <v>63</v>
      </c>
      <c r="DX77" s="7" t="str">
        <f t="shared" si="169"/>
        <v/>
      </c>
      <c r="DY77" s="7"/>
      <c r="DZ77" s="7"/>
      <c r="EA77" s="7"/>
      <c r="EB77" s="7"/>
      <c r="EC77" s="64" t="s">
        <v>2</v>
      </c>
      <c r="ED77" s="306" t="str">
        <f t="shared" si="62"/>
        <v>npmax</v>
      </c>
      <c r="EE77" s="306" t="str">
        <f t="shared" si="63"/>
        <v>-</v>
      </c>
      <c r="EF77" s="306" t="str">
        <f t="shared" si="64"/>
        <v>npmax</v>
      </c>
      <c r="EG77" s="306" t="str">
        <f t="shared" si="65"/>
        <v>npmax</v>
      </c>
      <c r="EH77" s="306" t="str">
        <f t="shared" si="66"/>
        <v>npmax</v>
      </c>
      <c r="EI77" s="306" t="str">
        <f t="shared" si="67"/>
        <v>-</v>
      </c>
      <c r="EJ77" s="306" t="str">
        <f t="shared" si="68"/>
        <v>-</v>
      </c>
      <c r="EK77" s="306" t="str">
        <f t="shared" si="69"/>
        <v>npmax</v>
      </c>
      <c r="EL77" s="306" t="str">
        <f t="shared" si="70"/>
        <v>npmax</v>
      </c>
      <c r="EM77" s="306" t="str">
        <f t="shared" si="71"/>
        <v>npmax</v>
      </c>
      <c r="EN77" s="306" t="str">
        <f t="shared" si="72"/>
        <v>npmax</v>
      </c>
      <c r="EO77" s="306" t="str">
        <f t="shared" si="73"/>
        <v>npmax</v>
      </c>
      <c r="EP77" s="306" t="str">
        <f t="shared" si="74"/>
        <v>-</v>
      </c>
      <c r="EQ77" s="306" t="str">
        <f t="shared" si="75"/>
        <v>-</v>
      </c>
      <c r="ER77" s="306" t="str">
        <f t="shared" si="76"/>
        <v>-</v>
      </c>
      <c r="ES77" s="306" t="str">
        <f t="shared" si="77"/>
        <v>-</v>
      </c>
      <c r="ET77" s="306" t="str">
        <f t="shared" si="78"/>
        <v>-</v>
      </c>
      <c r="EU77" s="306" t="str">
        <f t="shared" si="79"/>
        <v>-</v>
      </c>
      <c r="EV77" s="306" t="str">
        <f t="shared" si="80"/>
        <v>-</v>
      </c>
      <c r="EW77" s="306" t="str">
        <f t="shared" si="81"/>
        <v>-</v>
      </c>
      <c r="EX77" s="306" t="str">
        <f t="shared" si="82"/>
        <v>-</v>
      </c>
      <c r="EY77" s="306" t="str">
        <f t="shared" si="83"/>
        <v>-</v>
      </c>
      <c r="EZ77" s="306" t="str">
        <f t="shared" si="84"/>
        <v>-</v>
      </c>
      <c r="FA77" s="306" t="str">
        <f t="shared" si="85"/>
        <v>-</v>
      </c>
      <c r="FB77" s="306" t="str">
        <f t="shared" si="86"/>
        <v>-</v>
      </c>
      <c r="FC77" s="306" t="str">
        <f t="shared" si="87"/>
        <v>-</v>
      </c>
      <c r="FD77" s="306" t="str">
        <f t="shared" si="170"/>
        <v>-</v>
      </c>
      <c r="FE77" s="306" t="str">
        <f t="shared" si="171"/>
        <v>-</v>
      </c>
      <c r="FF77" s="306" t="str">
        <f t="shared" si="172"/>
        <v>npmax</v>
      </c>
      <c r="FG77" s="306" t="str">
        <f t="shared" si="173"/>
        <v>-</v>
      </c>
      <c r="FH77" s="306"/>
      <c r="FI77" s="306"/>
      <c r="FJ77" s="306"/>
      <c r="FK77" s="306"/>
      <c r="FL77" s="306"/>
      <c r="FM77" s="422" t="s">
        <v>2</v>
      </c>
      <c r="FN77" s="65">
        <f t="shared" si="88"/>
        <v>8</v>
      </c>
      <c r="FO77" s="65" t="str">
        <f t="shared" si="89"/>
        <v>-</v>
      </c>
      <c r="FP77" s="65">
        <f t="shared" si="90"/>
        <v>32</v>
      </c>
      <c r="FQ77" s="65">
        <f t="shared" si="91"/>
        <v>32</v>
      </c>
      <c r="FR77" s="65">
        <f t="shared" si="92"/>
        <v>32</v>
      </c>
      <c r="FS77" s="65" t="str">
        <f t="shared" si="93"/>
        <v>-</v>
      </c>
      <c r="FT77" s="65" t="str">
        <f t="shared" si="94"/>
        <v>-</v>
      </c>
      <c r="FU77" s="65">
        <f t="shared" si="95"/>
        <v>32</v>
      </c>
      <c r="FV77" s="65">
        <f t="shared" si="96"/>
        <v>32</v>
      </c>
      <c r="FW77" s="65">
        <f t="shared" si="97"/>
        <v>20</v>
      </c>
      <c r="FX77" s="65">
        <f t="shared" si="98"/>
        <v>32</v>
      </c>
      <c r="FY77" s="65">
        <f t="shared" si="99"/>
        <v>32</v>
      </c>
      <c r="FZ77" s="65" t="str">
        <f t="shared" si="100"/>
        <v>-</v>
      </c>
      <c r="GA77" s="65" t="str">
        <f t="shared" si="101"/>
        <v>-</v>
      </c>
      <c r="GB77" s="65" t="str">
        <f t="shared" si="102"/>
        <v>-</v>
      </c>
      <c r="GC77" s="65" t="str">
        <f t="shared" si="103"/>
        <v>-</v>
      </c>
      <c r="GD77" s="65" t="str">
        <f t="shared" si="104"/>
        <v>-</v>
      </c>
      <c r="GE77" s="65" t="str">
        <f t="shared" si="105"/>
        <v>-</v>
      </c>
      <c r="GF77" s="65" t="str">
        <f t="shared" si="106"/>
        <v>-</v>
      </c>
      <c r="GG77" s="65" t="str">
        <f t="shared" si="107"/>
        <v>-</v>
      </c>
      <c r="GH77" s="65" t="str">
        <f t="shared" si="108"/>
        <v>-</v>
      </c>
      <c r="GI77" s="65" t="str">
        <f t="shared" si="109"/>
        <v>-</v>
      </c>
      <c r="GJ77" s="65" t="str">
        <f t="shared" si="110"/>
        <v>-</v>
      </c>
      <c r="GK77" s="65" t="str">
        <f t="shared" si="111"/>
        <v>-</v>
      </c>
      <c r="GL77" s="65" t="str">
        <f t="shared" si="112"/>
        <v>-</v>
      </c>
      <c r="GM77" s="65" t="str">
        <f t="shared" si="113"/>
        <v>-</v>
      </c>
      <c r="GN77" s="65" t="str">
        <f t="shared" si="174"/>
        <v>-</v>
      </c>
      <c r="GO77" s="65" t="str">
        <f t="shared" si="175"/>
        <v>-</v>
      </c>
      <c r="GP77" s="65">
        <f t="shared" si="176"/>
        <v>20</v>
      </c>
      <c r="GQ77" s="65" t="str">
        <f t="shared" si="177"/>
        <v>-</v>
      </c>
      <c r="GR77" s="65"/>
      <c r="GS77" s="65"/>
      <c r="GT77" s="65"/>
      <c r="GU77" s="96" t="s">
        <v>2</v>
      </c>
      <c r="GV77" s="70"/>
      <c r="GW77" s="7">
        <f>IF(ISNUMBER(INDEX($CU$15:$EC$314,$B77,HG$5)),MAX(GW$14:GW76)+1,0)</f>
        <v>0</v>
      </c>
      <c r="GX77" s="7" t="str">
        <f t="shared" si="114"/>
        <v/>
      </c>
      <c r="GY77" s="7" t="str">
        <f t="shared" si="115"/>
        <v/>
      </c>
      <c r="GZ77" s="289">
        <f t="shared" si="116"/>
        <v>63</v>
      </c>
      <c r="HA77" s="289" t="str">
        <f t="shared" si="117"/>
        <v/>
      </c>
      <c r="HB77" s="289" t="str">
        <f t="shared" si="204"/>
        <v/>
      </c>
      <c r="HC77" s="84" t="str">
        <f t="shared" si="119"/>
        <v/>
      </c>
      <c r="HD77" s="335" t="str">
        <f t="shared" si="120"/>
        <v/>
      </c>
      <c r="HE77" s="313" t="str">
        <f t="shared" si="121"/>
        <v/>
      </c>
      <c r="HF77" s="28" t="str">
        <f t="shared" si="122"/>
        <v/>
      </c>
      <c r="HG77" s="277" t="str">
        <f t="shared" si="178"/>
        <v/>
      </c>
      <c r="HH77" s="363" t="str">
        <f t="shared" si="205"/>
        <v/>
      </c>
      <c r="HI77" s="80"/>
      <c r="HJ77" s="277" t="str">
        <f t="shared" si="179"/>
        <v/>
      </c>
      <c r="HK77" s="363" t="str">
        <f t="shared" si="206"/>
        <v/>
      </c>
      <c r="HL77" s="80"/>
      <c r="HM77" s="277" t="str">
        <f t="shared" si="180"/>
        <v/>
      </c>
      <c r="HN77" s="363" t="str">
        <f t="shared" si="207"/>
        <v/>
      </c>
      <c r="HO77" s="80"/>
      <c r="HP77" s="277" t="str">
        <f t="shared" si="181"/>
        <v/>
      </c>
      <c r="HQ77" s="359" t="str">
        <f t="shared" si="208"/>
        <v/>
      </c>
      <c r="HR77" s="80"/>
      <c r="HS77" s="277" t="str">
        <f t="shared" si="182"/>
        <v/>
      </c>
      <c r="HT77" s="284" t="str">
        <f t="shared" si="127"/>
        <v/>
      </c>
      <c r="HU77" s="277"/>
      <c r="HV77" s="336" t="str">
        <f t="shared" si="128"/>
        <v/>
      </c>
      <c r="HW77" s="338" t="str">
        <f t="shared" si="129"/>
        <v/>
      </c>
      <c r="HX77" s="337" t="str">
        <f t="shared" si="130"/>
        <v/>
      </c>
      <c r="HY77" s="277"/>
      <c r="HZ77" s="277"/>
      <c r="IA77" s="277"/>
      <c r="IB77" s="277"/>
      <c r="IC77" s="277"/>
      <c r="ID77" s="70"/>
      <c r="IE77" s="279"/>
      <c r="IF77" s="368"/>
      <c r="IG77" s="279"/>
      <c r="IH77" s="279"/>
      <c r="II77" s="279"/>
      <c r="IJ77" s="279"/>
      <c r="IK77" s="279"/>
      <c r="IL77" s="279"/>
      <c r="IM77" s="279"/>
      <c r="IN77" s="279"/>
      <c r="IO77" s="291"/>
      <c r="IP77" s="291"/>
      <c r="IQ77" s="74"/>
      <c r="IR77" s="291">
        <f>IF(IE77&lt;&gt;"",MAX(IR$14:IR76)+1,0)</f>
        <v>0</v>
      </c>
      <c r="IS77" s="291">
        <f>IF(IF77&lt;&gt;"",MAX(IS$14:IS76)+1,0)</f>
        <v>0</v>
      </c>
      <c r="IT77" s="291">
        <f>IF(IG77&lt;&gt;"",MAX(IT$14:IT76)+1,0)</f>
        <v>0</v>
      </c>
      <c r="IU77" s="291">
        <f>IF(IH77&lt;&gt;"",MAX(IU$14:IU76)+1,0)</f>
        <v>0</v>
      </c>
      <c r="IV77" s="291">
        <f>IF(II77&lt;&gt;"",MAX(IV$14:IV76)+1,0)</f>
        <v>0</v>
      </c>
      <c r="IW77" s="291">
        <f>IF(IJ77&lt;&gt;"",MAX(IW$14:IW76)+1,0)</f>
        <v>0</v>
      </c>
      <c r="IX77" s="291">
        <f>IF(IK77&lt;&gt;"",MAX(IX$14:IX76)+1,0)</f>
        <v>0</v>
      </c>
      <c r="IY77" s="291">
        <f>IF(IL77&lt;&gt;"",MAX(IY$14:IY76)+1,0)</f>
        <v>0</v>
      </c>
      <c r="IZ77" s="291">
        <f>IF(IM77&lt;&gt;"",MAX(IZ$14:IZ76)+1,0)</f>
        <v>0</v>
      </c>
      <c r="JA77" s="291">
        <f>IF(IN77&lt;&gt;"",MAX(JA$14:JA76)+1,0)</f>
        <v>0</v>
      </c>
      <c r="JB77" s="291">
        <f>IF(IO77&lt;&gt;"",MAX(JB$14:JB76)+1,0)</f>
        <v>0</v>
      </c>
      <c r="JC77" s="291">
        <f>IF(IP77&lt;&gt;"",MAX(JC$14:JC76)+1,0)</f>
        <v>0</v>
      </c>
      <c r="JD77" s="74">
        <f t="shared" si="186"/>
        <v>2</v>
      </c>
      <c r="JE77" s="74">
        <f t="shared" si="187"/>
        <v>0</v>
      </c>
      <c r="JF77" s="74">
        <f t="shared" si="188"/>
        <v>31</v>
      </c>
      <c r="JG77" s="74" t="str">
        <f t="shared" si="189"/>
        <v>prsity</v>
      </c>
      <c r="JH77" s="390" t="str">
        <f t="shared" si="190"/>
        <v/>
      </c>
      <c r="JI77" s="389">
        <f>IF(ISNUMBER(MATCH(HE77,$JG$15:$JG$313,0)),0,MAX(JI$14:JI76)+1)</f>
        <v>0</v>
      </c>
      <c r="JJ77" s="389" t="str">
        <f t="shared" si="191"/>
        <v/>
      </c>
      <c r="JK77" s="379"/>
      <c r="JL77" s="79"/>
      <c r="JM77" s="19"/>
      <c r="JN77" s="280"/>
      <c r="JO77" s="70"/>
      <c r="JP77" s="228"/>
      <c r="JQ77" s="228"/>
      <c r="JR77" s="228"/>
      <c r="JS77" s="19"/>
      <c r="JT77" s="19"/>
      <c r="JU77" s="19"/>
      <c r="JV77" s="19"/>
      <c r="JW77" s="19"/>
      <c r="JX77" s="19"/>
      <c r="JY77" s="19"/>
      <c r="JZ77" s="19"/>
      <c r="KA77" s="19"/>
      <c r="KB77" s="19"/>
      <c r="KC77" s="19"/>
      <c r="KD77" s="19"/>
      <c r="KE77" s="97"/>
      <c r="KF77" s="179"/>
      <c r="KG77" s="106"/>
      <c r="KH77" s="106"/>
      <c r="KI77" s="106"/>
      <c r="KJ77" s="106"/>
      <c r="KK77" s="187"/>
      <c r="KL77" s="179"/>
      <c r="KM77" s="133"/>
      <c r="KN77" s="179"/>
      <c r="KO77" s="133"/>
      <c r="KP77" s="106"/>
      <c r="KQ77" s="106"/>
      <c r="KR77" s="133"/>
      <c r="KS77" s="106"/>
      <c r="KT77" s="106"/>
      <c r="KU77" s="106"/>
      <c r="KV77" s="159" t="str">
        <f t="shared" si="213"/>
        <v/>
      </c>
      <c r="KW77" s="159" t="str">
        <f t="shared" si="214"/>
        <v/>
      </c>
      <c r="KX77" s="159" t="str">
        <f t="shared" si="215"/>
        <v/>
      </c>
      <c r="KY77" s="159" t="str">
        <f t="shared" si="216"/>
        <v/>
      </c>
      <c r="KZ77" s="97"/>
      <c r="LA77" s="70"/>
      <c r="LB77" s="291" t="str">
        <f t="shared" si="134"/>
        <v>prsity</v>
      </c>
      <c r="LC77" s="291" t="str">
        <f t="shared" si="135"/>
        <v>prsity</v>
      </c>
      <c r="LD77" s="291" t="str">
        <f t="shared" si="136"/>
        <v>prsity</v>
      </c>
      <c r="LE77" s="291" t="str">
        <f t="shared" si="137"/>
        <v>prsity</v>
      </c>
      <c r="LF77" s="291" t="str">
        <f t="shared" si="138"/>
        <v>prsity</v>
      </c>
      <c r="LG77" s="291" t="str">
        <f t="shared" si="139"/>
        <v>prsity</v>
      </c>
      <c r="LH77" s="291" t="str">
        <f t="shared" si="140"/>
        <v>prsity</v>
      </c>
      <c r="LI77" s="291" t="str">
        <f t="shared" si="141"/>
        <v>prsity</v>
      </c>
      <c r="LJ77" s="291" t="str">
        <f t="shared" si="142"/>
        <v>prsity</v>
      </c>
      <c r="LK77" s="291" t="str">
        <f t="shared" si="143"/>
        <v>prsity</v>
      </c>
      <c r="LL77" s="291" t="str">
        <f t="shared" si="144"/>
        <v>prsity</v>
      </c>
      <c r="LM77" s="291" t="str">
        <f t="shared" si="145"/>
        <v>prsity</v>
      </c>
      <c r="LN77" s="291" t="str">
        <f t="shared" si="146"/>
        <v/>
      </c>
      <c r="LO77" s="291" t="str">
        <f t="shared" si="147"/>
        <v/>
      </c>
      <c r="LP77" s="291" t="str">
        <f t="shared" si="148"/>
        <v/>
      </c>
      <c r="LQ77" s="291" t="str">
        <f t="shared" si="149"/>
        <v/>
      </c>
      <c r="LR77" s="291" t="str">
        <f t="shared" si="150"/>
        <v/>
      </c>
      <c r="LS77" s="291" t="str">
        <f t="shared" si="151"/>
        <v/>
      </c>
      <c r="LT77" s="291" t="str">
        <f t="shared" si="152"/>
        <v/>
      </c>
      <c r="LU77" s="291" t="str">
        <f t="shared" si="153"/>
        <v/>
      </c>
      <c r="LV77" s="291" t="str">
        <f t="shared" si="154"/>
        <v/>
      </c>
      <c r="LW77" s="291" t="str">
        <f t="shared" si="155"/>
        <v/>
      </c>
      <c r="LX77" s="291" t="str">
        <f t="shared" si="156"/>
        <v/>
      </c>
      <c r="LY77" s="291" t="str">
        <f t="shared" si="157"/>
        <v/>
      </c>
      <c r="LZ77" s="291" t="str">
        <f t="shared" si="158"/>
        <v/>
      </c>
      <c r="MA77" s="291" t="str">
        <f t="shared" si="159"/>
        <v/>
      </c>
      <c r="MB77" s="291" t="str">
        <f t="shared" si="160"/>
        <v/>
      </c>
      <c r="MC77" s="291" t="str">
        <f t="shared" si="161"/>
        <v>prsity</v>
      </c>
      <c r="MD77" s="291" t="str">
        <f t="shared" si="162"/>
        <v>prsity</v>
      </c>
      <c r="ME77" s="291" t="str">
        <f t="shared" si="163"/>
        <v>prsity</v>
      </c>
      <c r="MF77" s="291" t="str">
        <f t="shared" si="164"/>
        <v/>
      </c>
      <c r="MG77" s="74">
        <f t="shared" si="165"/>
        <v>13</v>
      </c>
      <c r="MH77" s="70"/>
      <c r="MI77" s="70"/>
      <c r="MJ77" s="70"/>
      <c r="MK77" s="70"/>
      <c r="ML77" s="70"/>
      <c r="MM77" s="70"/>
      <c r="MN77" s="70"/>
      <c r="MO77" s="70"/>
      <c r="MP77" s="70"/>
      <c r="MQ77" s="70"/>
      <c r="MR77" s="70"/>
      <c r="MS77" s="70"/>
      <c r="MT77" s="70"/>
      <c r="MU77" s="70"/>
    </row>
    <row r="78" spans="1:359" ht="6" customHeight="1" x14ac:dyDescent="0.25">
      <c r="A78" s="79"/>
      <c r="B78" s="303">
        <f t="shared" si="192"/>
        <v>64</v>
      </c>
      <c r="C78" s="84" t="s">
        <v>23</v>
      </c>
      <c r="D78" s="302" t="s">
        <v>187</v>
      </c>
      <c r="E78" s="70"/>
      <c r="F78" s="258"/>
      <c r="G78" s="259" t="s">
        <v>103</v>
      </c>
      <c r="H78" s="260" t="s">
        <v>2</v>
      </c>
      <c r="I78" s="258"/>
      <c r="J78" s="259"/>
      <c r="K78" s="260"/>
      <c r="L78" s="258"/>
      <c r="M78" s="259" t="s">
        <v>44</v>
      </c>
      <c r="N78" s="260">
        <v>365</v>
      </c>
      <c r="O78" s="258"/>
      <c r="P78" s="259"/>
      <c r="Q78" s="260"/>
      <c r="R78" s="258"/>
      <c r="S78" s="259"/>
      <c r="T78" s="260"/>
      <c r="U78" s="258"/>
      <c r="V78" s="259"/>
      <c r="W78" s="260"/>
      <c r="X78" s="258"/>
      <c r="Y78" s="259"/>
      <c r="Z78" s="260"/>
      <c r="AA78" s="258"/>
      <c r="AB78" s="259"/>
      <c r="AC78" s="260"/>
      <c r="AD78" s="258"/>
      <c r="AE78" s="259"/>
      <c r="AF78" s="260"/>
      <c r="AG78" s="258"/>
      <c r="AH78" s="259"/>
      <c r="AI78" s="260"/>
      <c r="AJ78" s="258"/>
      <c r="AK78" s="259"/>
      <c r="AL78" s="260"/>
      <c r="AM78" s="258"/>
      <c r="AN78" s="259"/>
      <c r="AO78" s="260"/>
      <c r="AP78" s="281"/>
      <c r="AQ78" s="353"/>
      <c r="AR78" s="348"/>
      <c r="AS78" s="281"/>
      <c r="AT78" s="353"/>
      <c r="AU78" s="348"/>
      <c r="AV78" s="258"/>
      <c r="AW78" s="259"/>
      <c r="AX78" s="260"/>
      <c r="AY78" s="258"/>
      <c r="AZ78" s="259"/>
      <c r="BA78" s="260"/>
      <c r="BB78" s="258"/>
      <c r="BC78" s="259"/>
      <c r="BD78" s="260"/>
      <c r="BE78" s="258"/>
      <c r="BF78" s="259"/>
      <c r="BG78" s="260"/>
      <c r="BH78" s="258"/>
      <c r="BI78" s="259"/>
      <c r="BJ78" s="259"/>
      <c r="BK78" s="258"/>
      <c r="BL78" s="259"/>
      <c r="BM78" s="260"/>
      <c r="BN78" s="258"/>
      <c r="BO78" s="259"/>
      <c r="BP78" s="260"/>
      <c r="BQ78" s="258"/>
      <c r="BR78" s="259"/>
      <c r="BS78" s="260"/>
      <c r="BT78" s="258"/>
      <c r="BU78" s="259"/>
      <c r="BV78" s="260"/>
      <c r="BW78" s="258"/>
      <c r="BX78" s="259"/>
      <c r="BY78" s="260"/>
      <c r="BZ78" s="258"/>
      <c r="CA78" s="259"/>
      <c r="CB78" s="260"/>
      <c r="CC78" s="258"/>
      <c r="CD78" s="259"/>
      <c r="CE78" s="260"/>
      <c r="CF78" s="410"/>
      <c r="CG78" s="411"/>
      <c r="CH78" s="412"/>
      <c r="CI78" s="410"/>
      <c r="CJ78" s="411"/>
      <c r="CK78" s="412"/>
      <c r="CL78" s="258"/>
      <c r="CM78" s="259" t="s">
        <v>69</v>
      </c>
      <c r="CN78" s="260">
        <v>10</v>
      </c>
      <c r="CO78" s="258"/>
      <c r="CP78" s="259"/>
      <c r="CQ78" s="260"/>
      <c r="CR78" s="373" t="s">
        <v>2</v>
      </c>
      <c r="CS78" s="228"/>
      <c r="CT78" s="229" t="str">
        <f>IF(ISNUMBER(HA78),IF(ISNUMBER(MATCH(HE78,$CS$15:$CS$313,0)),0,MAX(CT$14:CT77)+1),"")</f>
        <v/>
      </c>
      <c r="CU78" s="7">
        <f t="shared" si="36"/>
        <v>56</v>
      </c>
      <c r="CV78" s="7" t="str">
        <f t="shared" si="37"/>
        <v/>
      </c>
      <c r="CW78" s="7">
        <f t="shared" si="38"/>
        <v>49</v>
      </c>
      <c r="CX78" s="7">
        <f t="shared" si="39"/>
        <v>55</v>
      </c>
      <c r="CY78" s="7">
        <f t="shared" si="40"/>
        <v>23</v>
      </c>
      <c r="CZ78" s="7" t="str">
        <f t="shared" si="41"/>
        <v/>
      </c>
      <c r="DA78" s="7" t="str">
        <f t="shared" si="42"/>
        <v/>
      </c>
      <c r="DB78" s="7">
        <f t="shared" si="43"/>
        <v>54</v>
      </c>
      <c r="DC78" s="7">
        <f t="shared" si="44"/>
        <v>27</v>
      </c>
      <c r="DD78" s="7">
        <f t="shared" si="45"/>
        <v>53</v>
      </c>
      <c r="DE78" s="7">
        <f t="shared" si="46"/>
        <v>26</v>
      </c>
      <c r="DF78" s="7">
        <f t="shared" si="47"/>
        <v>44</v>
      </c>
      <c r="DG78" s="7" t="str">
        <f t="shared" si="48"/>
        <v/>
      </c>
      <c r="DH78" s="7" t="str">
        <f t="shared" si="49"/>
        <v/>
      </c>
      <c r="DI78" s="7" t="str">
        <f t="shared" si="50"/>
        <v/>
      </c>
      <c r="DJ78" s="7" t="str">
        <f t="shared" si="51"/>
        <v/>
      </c>
      <c r="DK78" s="7" t="str">
        <f t="shared" si="52"/>
        <v/>
      </c>
      <c r="DL78" s="7" t="str">
        <f t="shared" si="53"/>
        <v/>
      </c>
      <c r="DM78" s="7" t="str">
        <f t="shared" si="54"/>
        <v/>
      </c>
      <c r="DN78" s="7" t="str">
        <f t="shared" si="55"/>
        <v/>
      </c>
      <c r="DO78" s="7" t="str">
        <f t="shared" si="56"/>
        <v/>
      </c>
      <c r="DP78" s="7" t="str">
        <f t="shared" si="57"/>
        <v/>
      </c>
      <c r="DQ78" s="7" t="str">
        <f t="shared" si="58"/>
        <v/>
      </c>
      <c r="DR78" s="7" t="str">
        <f t="shared" si="59"/>
        <v/>
      </c>
      <c r="DS78" s="7" t="str">
        <f t="shared" si="60"/>
        <v/>
      </c>
      <c r="DT78" s="7" t="str">
        <f t="shared" si="61"/>
        <v/>
      </c>
      <c r="DU78" s="7" t="str">
        <f t="shared" si="166"/>
        <v/>
      </c>
      <c r="DV78" s="7" t="str">
        <f t="shared" si="167"/>
        <v/>
      </c>
      <c r="DW78" s="7" t="str">
        <f t="shared" si="168"/>
        <v/>
      </c>
      <c r="DX78" s="7" t="str">
        <f t="shared" si="169"/>
        <v/>
      </c>
      <c r="DY78" s="7"/>
      <c r="DZ78" s="7"/>
      <c r="EA78" s="7"/>
      <c r="EB78" s="7"/>
      <c r="EC78" s="64" t="s">
        <v>2</v>
      </c>
      <c r="ED78" s="306" t="str">
        <f t="shared" si="62"/>
        <v>nlsink</v>
      </c>
      <c r="EE78" s="306" t="str">
        <f t="shared" si="63"/>
        <v>-</v>
      </c>
      <c r="EF78" s="306" t="str">
        <f t="shared" si="64"/>
        <v>nlsink</v>
      </c>
      <c r="EG78" s="306" t="str">
        <f t="shared" si="65"/>
        <v>nlsink</v>
      </c>
      <c r="EH78" s="306" t="str">
        <f t="shared" si="66"/>
        <v>nlsink</v>
      </c>
      <c r="EI78" s="306" t="str">
        <f t="shared" si="67"/>
        <v>-</v>
      </c>
      <c r="EJ78" s="306" t="str">
        <f t="shared" si="68"/>
        <v>-</v>
      </c>
      <c r="EK78" s="306" t="str">
        <f t="shared" si="69"/>
        <v>nlsink</v>
      </c>
      <c r="EL78" s="306" t="str">
        <f t="shared" si="70"/>
        <v>nlsink</v>
      </c>
      <c r="EM78" s="306" t="str">
        <f t="shared" si="71"/>
        <v>nlsink</v>
      </c>
      <c r="EN78" s="306" t="str">
        <f t="shared" si="72"/>
        <v>nlsink</v>
      </c>
      <c r="EO78" s="306" t="str">
        <f t="shared" si="73"/>
        <v>nlsink</v>
      </c>
      <c r="EP78" s="306" t="str">
        <f t="shared" si="74"/>
        <v>-</v>
      </c>
      <c r="EQ78" s="306" t="str">
        <f t="shared" si="75"/>
        <v>-</v>
      </c>
      <c r="ER78" s="306" t="str">
        <f t="shared" si="76"/>
        <v>-</v>
      </c>
      <c r="ES78" s="306" t="str">
        <f t="shared" si="77"/>
        <v>-</v>
      </c>
      <c r="ET78" s="306" t="str">
        <f t="shared" si="78"/>
        <v>-</v>
      </c>
      <c r="EU78" s="306" t="str">
        <f t="shared" si="79"/>
        <v>-</v>
      </c>
      <c r="EV78" s="306" t="str">
        <f t="shared" si="80"/>
        <v>-</v>
      </c>
      <c r="EW78" s="306" t="str">
        <f t="shared" si="81"/>
        <v>-</v>
      </c>
      <c r="EX78" s="306" t="str">
        <f t="shared" si="82"/>
        <v>-</v>
      </c>
      <c r="EY78" s="306" t="str">
        <f t="shared" si="83"/>
        <v>-</v>
      </c>
      <c r="EZ78" s="306" t="str">
        <f t="shared" si="84"/>
        <v>-</v>
      </c>
      <c r="FA78" s="306" t="str">
        <f t="shared" si="85"/>
        <v>-</v>
      </c>
      <c r="FB78" s="306" t="str">
        <f t="shared" si="86"/>
        <v>-</v>
      </c>
      <c r="FC78" s="306" t="str">
        <f t="shared" si="87"/>
        <v>-</v>
      </c>
      <c r="FD78" s="306" t="str">
        <f t="shared" si="170"/>
        <v>-</v>
      </c>
      <c r="FE78" s="306" t="str">
        <f t="shared" si="171"/>
        <v>-</v>
      </c>
      <c r="FF78" s="306" t="str">
        <f t="shared" si="172"/>
        <v>-</v>
      </c>
      <c r="FG78" s="306" t="str">
        <f t="shared" si="173"/>
        <v>-</v>
      </c>
      <c r="FH78" s="306"/>
      <c r="FI78" s="306"/>
      <c r="FJ78" s="306"/>
      <c r="FK78" s="306"/>
      <c r="FL78" s="306"/>
      <c r="FM78" s="422" t="s">
        <v>2</v>
      </c>
      <c r="FN78" s="65" t="str">
        <f t="shared" si="88"/>
        <v>nplane</v>
      </c>
      <c r="FO78" s="65" t="str">
        <f t="shared" si="89"/>
        <v>-</v>
      </c>
      <c r="FP78" s="65" t="str">
        <f t="shared" si="90"/>
        <v>nplane</v>
      </c>
      <c r="FQ78" s="65" t="str">
        <f t="shared" si="91"/>
        <v>nplane</v>
      </c>
      <c r="FR78" s="65" t="str">
        <f t="shared" si="92"/>
        <v>nplane</v>
      </c>
      <c r="FS78" s="65" t="str">
        <f t="shared" si="93"/>
        <v>-</v>
      </c>
      <c r="FT78" s="65" t="str">
        <f t="shared" si="94"/>
        <v>-</v>
      </c>
      <c r="FU78" s="65" t="str">
        <f t="shared" si="95"/>
        <v>nplane</v>
      </c>
      <c r="FV78" s="65" t="str">
        <f t="shared" si="96"/>
        <v>nplane</v>
      </c>
      <c r="FW78" s="65" t="str">
        <f t="shared" si="97"/>
        <v>nplane</v>
      </c>
      <c r="FX78" s="65" t="str">
        <f t="shared" si="98"/>
        <v>nplane</v>
      </c>
      <c r="FY78" s="65" t="str">
        <f t="shared" si="99"/>
        <v>nplane</v>
      </c>
      <c r="FZ78" s="65" t="str">
        <f t="shared" si="100"/>
        <v>-</v>
      </c>
      <c r="GA78" s="65" t="str">
        <f t="shared" si="101"/>
        <v>-</v>
      </c>
      <c r="GB78" s="65" t="str">
        <f t="shared" si="102"/>
        <v>-</v>
      </c>
      <c r="GC78" s="65" t="str">
        <f t="shared" si="103"/>
        <v>-</v>
      </c>
      <c r="GD78" s="65" t="str">
        <f t="shared" si="104"/>
        <v>-</v>
      </c>
      <c r="GE78" s="65" t="str">
        <f t="shared" si="105"/>
        <v>-</v>
      </c>
      <c r="GF78" s="65" t="str">
        <f t="shared" si="106"/>
        <v>-</v>
      </c>
      <c r="GG78" s="65" t="str">
        <f t="shared" si="107"/>
        <v>-</v>
      </c>
      <c r="GH78" s="65" t="str">
        <f t="shared" si="108"/>
        <v>-</v>
      </c>
      <c r="GI78" s="65" t="str">
        <f t="shared" si="109"/>
        <v>-</v>
      </c>
      <c r="GJ78" s="65" t="str">
        <f t="shared" si="110"/>
        <v>-</v>
      </c>
      <c r="GK78" s="65" t="str">
        <f t="shared" si="111"/>
        <v>-</v>
      </c>
      <c r="GL78" s="65" t="str">
        <f t="shared" si="112"/>
        <v>-</v>
      </c>
      <c r="GM78" s="65" t="str">
        <f t="shared" si="113"/>
        <v>-</v>
      </c>
      <c r="GN78" s="65" t="str">
        <f t="shared" si="174"/>
        <v>-</v>
      </c>
      <c r="GO78" s="65" t="str">
        <f t="shared" si="175"/>
        <v>-</v>
      </c>
      <c r="GP78" s="65" t="str">
        <f t="shared" si="176"/>
        <v>-</v>
      </c>
      <c r="GQ78" s="65" t="str">
        <f t="shared" si="177"/>
        <v>-</v>
      </c>
      <c r="GR78" s="65"/>
      <c r="GS78" s="65"/>
      <c r="GT78" s="65"/>
      <c r="GU78" s="96" t="s">
        <v>2</v>
      </c>
      <c r="GV78" s="70"/>
      <c r="GW78" s="7">
        <f>IF(ISNUMBER(INDEX($CU$15:$EC$314,$B78,HG$5)),MAX(GW$14:GW77)+1,0)</f>
        <v>0</v>
      </c>
      <c r="GX78" s="7" t="str">
        <f t="shared" si="114"/>
        <v/>
      </c>
      <c r="GY78" s="7" t="str">
        <f t="shared" si="115"/>
        <v/>
      </c>
      <c r="GZ78" s="289">
        <f t="shared" si="116"/>
        <v>64</v>
      </c>
      <c r="HA78" s="289" t="str">
        <f t="shared" si="117"/>
        <v/>
      </c>
      <c r="HB78" s="289" t="str">
        <f t="shared" si="204"/>
        <v/>
      </c>
      <c r="HC78" s="84" t="str">
        <f t="shared" si="119"/>
        <v/>
      </c>
      <c r="HD78" s="335" t="str">
        <f t="shared" si="120"/>
        <v/>
      </c>
      <c r="HE78" s="313" t="str">
        <f t="shared" si="121"/>
        <v/>
      </c>
      <c r="HF78" s="28" t="str">
        <f t="shared" si="122"/>
        <v/>
      </c>
      <c r="HG78" s="277" t="str">
        <f t="shared" si="178"/>
        <v/>
      </c>
      <c r="HH78" s="363" t="str">
        <f t="shared" si="205"/>
        <v/>
      </c>
      <c r="HI78" s="80"/>
      <c r="HJ78" s="277" t="str">
        <f t="shared" si="179"/>
        <v/>
      </c>
      <c r="HK78" s="363" t="str">
        <f t="shared" si="206"/>
        <v/>
      </c>
      <c r="HL78" s="80"/>
      <c r="HM78" s="277" t="str">
        <f t="shared" si="180"/>
        <v/>
      </c>
      <c r="HN78" s="363" t="str">
        <f t="shared" si="207"/>
        <v/>
      </c>
      <c r="HO78" s="80"/>
      <c r="HP78" s="277" t="str">
        <f t="shared" si="181"/>
        <v/>
      </c>
      <c r="HQ78" s="359" t="str">
        <f t="shared" si="208"/>
        <v/>
      </c>
      <c r="HR78" s="80"/>
      <c r="HS78" s="277" t="str">
        <f t="shared" si="182"/>
        <v/>
      </c>
      <c r="HT78" s="284" t="str">
        <f t="shared" si="127"/>
        <v/>
      </c>
      <c r="HU78" s="277"/>
      <c r="HV78" s="336" t="str">
        <f t="shared" si="128"/>
        <v/>
      </c>
      <c r="HW78" s="338" t="str">
        <f t="shared" si="129"/>
        <v/>
      </c>
      <c r="HX78" s="337" t="str">
        <f t="shared" si="130"/>
        <v/>
      </c>
      <c r="HY78" s="277"/>
      <c r="HZ78" s="277"/>
      <c r="IA78" s="277"/>
      <c r="IB78" s="277"/>
      <c r="IC78" s="277"/>
      <c r="ID78" s="70"/>
      <c r="IE78" s="279"/>
      <c r="IF78" s="368"/>
      <c r="IG78" s="279"/>
      <c r="IH78" s="279"/>
      <c r="II78" s="279"/>
      <c r="IJ78" s="279"/>
      <c r="IK78" s="279"/>
      <c r="IL78" s="279"/>
      <c r="IM78" s="279"/>
      <c r="IN78" s="279"/>
      <c r="IO78" s="291"/>
      <c r="IP78" s="291"/>
      <c r="IQ78" s="74"/>
      <c r="IR78" s="291">
        <f>IF(IE78&lt;&gt;"",MAX(IR$14:IR77)+1,0)</f>
        <v>0</v>
      </c>
      <c r="IS78" s="291">
        <f>IF(IF78&lt;&gt;"",MAX(IS$14:IS77)+1,0)</f>
        <v>0</v>
      </c>
      <c r="IT78" s="291">
        <f>IF(IG78&lt;&gt;"",MAX(IT$14:IT77)+1,0)</f>
        <v>0</v>
      </c>
      <c r="IU78" s="291">
        <f>IF(IH78&lt;&gt;"",MAX(IU$14:IU77)+1,0)</f>
        <v>0</v>
      </c>
      <c r="IV78" s="291">
        <f>IF(II78&lt;&gt;"",MAX(IV$14:IV77)+1,0)</f>
        <v>0</v>
      </c>
      <c r="IW78" s="291">
        <f>IF(IJ78&lt;&gt;"",MAX(IW$14:IW77)+1,0)</f>
        <v>0</v>
      </c>
      <c r="IX78" s="291">
        <f>IF(IK78&lt;&gt;"",MAX(IX$14:IX77)+1,0)</f>
        <v>0</v>
      </c>
      <c r="IY78" s="291">
        <f>IF(IL78&lt;&gt;"",MAX(IY$14:IY77)+1,0)</f>
        <v>0</v>
      </c>
      <c r="IZ78" s="291">
        <f>IF(IM78&lt;&gt;"",MAX(IZ$14:IZ77)+1,0)</f>
        <v>0</v>
      </c>
      <c r="JA78" s="291">
        <f>IF(IN78&lt;&gt;"",MAX(JA$14:JA77)+1,0)</f>
        <v>0</v>
      </c>
      <c r="JB78" s="291">
        <f>IF(IO78&lt;&gt;"",MAX(JB$14:JB77)+1,0)</f>
        <v>0</v>
      </c>
      <c r="JC78" s="291">
        <f>IF(IP78&lt;&gt;"",MAX(JC$14:JC77)+1,0)</f>
        <v>0</v>
      </c>
      <c r="JD78" s="74">
        <f t="shared" si="186"/>
        <v>2</v>
      </c>
      <c r="JE78" s="74">
        <f t="shared" si="187"/>
        <v>0</v>
      </c>
      <c r="JF78" s="74">
        <f t="shared" si="188"/>
        <v>32</v>
      </c>
      <c r="JG78" s="74" t="str">
        <f t="shared" si="189"/>
        <v>sconc</v>
      </c>
      <c r="JH78" s="390" t="str">
        <f t="shared" si="190"/>
        <v/>
      </c>
      <c r="JI78" s="389">
        <f>IF(ISNUMBER(MATCH(HE78,$JG$15:$JG$313,0)),0,MAX(JI$14:JI77)+1)</f>
        <v>0</v>
      </c>
      <c r="JJ78" s="389" t="str">
        <f t="shared" si="191"/>
        <v/>
      </c>
      <c r="JK78" s="379"/>
      <c r="JL78" s="79"/>
      <c r="JM78" s="19"/>
      <c r="JN78" s="280"/>
      <c r="JO78" s="70"/>
      <c r="JP78" s="228"/>
      <c r="JQ78" s="228"/>
      <c r="JR78" s="228"/>
      <c r="JS78" s="19"/>
      <c r="JT78" s="19"/>
      <c r="JU78" s="19"/>
      <c r="JV78" s="19"/>
      <c r="JW78" s="19"/>
      <c r="JX78" s="19"/>
      <c r="JY78" s="19"/>
      <c r="JZ78" s="19"/>
      <c r="KA78" s="19"/>
      <c r="KB78" s="19"/>
      <c r="KC78" s="19"/>
      <c r="KD78" s="19"/>
      <c r="KE78" s="97"/>
      <c r="KF78" s="179"/>
      <c r="KG78" s="106"/>
      <c r="KH78" s="106"/>
      <c r="KI78" s="106"/>
      <c r="KJ78" s="106"/>
      <c r="KK78" s="187"/>
      <c r="KL78" s="179"/>
      <c r="KM78" s="133"/>
      <c r="KN78" s="179"/>
      <c r="KO78" s="133"/>
      <c r="KP78" s="106"/>
      <c r="KQ78" s="106"/>
      <c r="KR78" s="133"/>
      <c r="KS78" s="106"/>
      <c r="KT78" s="106"/>
      <c r="KU78" s="106"/>
      <c r="KV78" s="159" t="str">
        <f t="shared" si="213"/>
        <v/>
      </c>
      <c r="KW78" s="159" t="str">
        <f t="shared" si="214"/>
        <v/>
      </c>
      <c r="KX78" s="159" t="str">
        <f t="shared" si="215"/>
        <v/>
      </c>
      <c r="KY78" s="159" t="str">
        <f t="shared" si="216"/>
        <v/>
      </c>
      <c r="KZ78" s="97"/>
      <c r="LA78" s="70"/>
      <c r="LB78" s="291" t="str">
        <f t="shared" si="134"/>
        <v>sconc</v>
      </c>
      <c r="LC78" s="291" t="str">
        <f t="shared" si="135"/>
        <v/>
      </c>
      <c r="LD78" s="291" t="str">
        <f t="shared" si="136"/>
        <v>sconc</v>
      </c>
      <c r="LE78" s="291" t="str">
        <f t="shared" si="137"/>
        <v>sconc</v>
      </c>
      <c r="LF78" s="291" t="str">
        <f t="shared" si="138"/>
        <v/>
      </c>
      <c r="LG78" s="291" t="str">
        <f t="shared" si="139"/>
        <v/>
      </c>
      <c r="LH78" s="291" t="str">
        <f t="shared" si="140"/>
        <v/>
      </c>
      <c r="LI78" s="291" t="str">
        <f t="shared" si="141"/>
        <v>sconc</v>
      </c>
      <c r="LJ78" s="291" t="str">
        <f t="shared" si="142"/>
        <v/>
      </c>
      <c r="LK78" s="291" t="str">
        <f t="shared" si="143"/>
        <v>sconc</v>
      </c>
      <c r="LL78" s="291" t="str">
        <f t="shared" si="144"/>
        <v/>
      </c>
      <c r="LM78" s="291" t="str">
        <f t="shared" si="145"/>
        <v/>
      </c>
      <c r="LN78" s="291" t="str">
        <f t="shared" si="146"/>
        <v/>
      </c>
      <c r="LO78" s="291" t="str">
        <f t="shared" si="147"/>
        <v/>
      </c>
      <c r="LP78" s="291" t="str">
        <f t="shared" si="148"/>
        <v/>
      </c>
      <c r="LQ78" s="291" t="str">
        <f t="shared" si="149"/>
        <v/>
      </c>
      <c r="LR78" s="291" t="str">
        <f t="shared" si="150"/>
        <v/>
      </c>
      <c r="LS78" s="291" t="str">
        <f t="shared" si="151"/>
        <v/>
      </c>
      <c r="LT78" s="291" t="str">
        <f t="shared" si="152"/>
        <v/>
      </c>
      <c r="LU78" s="291" t="str">
        <f t="shared" si="153"/>
        <v/>
      </c>
      <c r="LV78" s="291" t="str">
        <f t="shared" si="154"/>
        <v/>
      </c>
      <c r="LW78" s="291" t="str">
        <f t="shared" si="155"/>
        <v/>
      </c>
      <c r="LX78" s="291" t="str">
        <f t="shared" si="156"/>
        <v/>
      </c>
      <c r="LY78" s="291" t="str">
        <f t="shared" si="157"/>
        <v/>
      </c>
      <c r="LZ78" s="291" t="str">
        <f t="shared" si="158"/>
        <v/>
      </c>
      <c r="MA78" s="291" t="str">
        <f t="shared" si="159"/>
        <v/>
      </c>
      <c r="MB78" s="291" t="str">
        <f t="shared" si="160"/>
        <v/>
      </c>
      <c r="MC78" s="291" t="str">
        <f t="shared" si="161"/>
        <v>sconc</v>
      </c>
      <c r="MD78" s="291" t="str">
        <f t="shared" si="162"/>
        <v>sconc</v>
      </c>
      <c r="ME78" s="291" t="str">
        <f t="shared" si="163"/>
        <v>sconc</v>
      </c>
      <c r="MF78" s="291" t="str">
        <f t="shared" si="164"/>
        <v/>
      </c>
      <c r="MG78" s="74">
        <f t="shared" si="165"/>
        <v>6</v>
      </c>
      <c r="MH78" s="70"/>
      <c r="MI78" s="70"/>
      <c r="MJ78" s="70"/>
      <c r="MK78" s="70"/>
      <c r="ML78" s="70"/>
      <c r="MM78" s="70"/>
      <c r="MN78" s="70"/>
      <c r="MO78" s="70"/>
      <c r="MP78" s="70"/>
      <c r="MQ78" s="70"/>
      <c r="MR78" s="70"/>
      <c r="MS78" s="70"/>
      <c r="MT78" s="70"/>
      <c r="MU78" s="70"/>
    </row>
    <row r="79" spans="1:359" ht="6" customHeight="1" x14ac:dyDescent="0.25">
      <c r="A79" s="79"/>
      <c r="B79" s="303">
        <f t="shared" si="192"/>
        <v>65</v>
      </c>
      <c r="C79" s="84" t="s">
        <v>69</v>
      </c>
      <c r="D79" s="302" t="s">
        <v>188</v>
      </c>
      <c r="E79" s="70"/>
      <c r="F79" s="258"/>
      <c r="G79" s="259" t="s">
        <v>102</v>
      </c>
      <c r="H79" s="260" t="s">
        <v>2</v>
      </c>
      <c r="I79" s="258"/>
      <c r="J79" s="259"/>
      <c r="K79" s="260"/>
      <c r="L79" s="258"/>
      <c r="M79" s="259" t="s">
        <v>657</v>
      </c>
      <c r="N79" s="260" t="s">
        <v>238</v>
      </c>
      <c r="O79" s="258"/>
      <c r="P79" s="259"/>
      <c r="Q79" s="260"/>
      <c r="R79" s="258"/>
      <c r="S79" s="259"/>
      <c r="T79" s="260"/>
      <c r="U79" s="258"/>
      <c r="V79" s="259"/>
      <c r="W79" s="260"/>
      <c r="X79" s="258"/>
      <c r="Y79" s="259"/>
      <c r="Z79" s="260"/>
      <c r="AA79" s="258"/>
      <c r="AB79" s="259"/>
      <c r="AC79" s="260"/>
      <c r="AD79" s="258"/>
      <c r="AE79" s="259"/>
      <c r="AF79" s="260"/>
      <c r="AG79" s="258"/>
      <c r="AH79" s="259"/>
      <c r="AI79" s="260"/>
      <c r="AJ79" s="258"/>
      <c r="AK79" s="259"/>
      <c r="AL79" s="260"/>
      <c r="AM79" s="258"/>
      <c r="AN79" s="259"/>
      <c r="AO79" s="260"/>
      <c r="AP79" s="281"/>
      <c r="AQ79" s="353"/>
      <c r="AR79" s="348"/>
      <c r="AS79" s="281"/>
      <c r="AT79" s="353"/>
      <c r="AU79" s="348"/>
      <c r="AV79" s="258"/>
      <c r="AW79" s="259"/>
      <c r="AX79" s="260"/>
      <c r="AY79" s="258"/>
      <c r="AZ79" s="259"/>
      <c r="BA79" s="260"/>
      <c r="BB79" s="258"/>
      <c r="BC79" s="259"/>
      <c r="BD79" s="260"/>
      <c r="BE79" s="258"/>
      <c r="BF79" s="259"/>
      <c r="BG79" s="260"/>
      <c r="BH79" s="258"/>
      <c r="BI79" s="259"/>
      <c r="BJ79" s="260"/>
      <c r="BK79" s="258"/>
      <c r="BL79" s="259"/>
      <c r="BM79" s="260"/>
      <c r="BN79" s="258"/>
      <c r="BO79" s="259"/>
      <c r="BP79" s="260"/>
      <c r="BQ79" s="258"/>
      <c r="BR79" s="259"/>
      <c r="BS79" s="260"/>
      <c r="BT79" s="258"/>
      <c r="BU79" s="259"/>
      <c r="BV79" s="260"/>
      <c r="BW79" s="258"/>
      <c r="BX79" s="259"/>
      <c r="BY79" s="260"/>
      <c r="BZ79" s="258"/>
      <c r="CA79" s="259"/>
      <c r="CB79" s="274"/>
      <c r="CC79" s="258"/>
      <c r="CD79" s="259"/>
      <c r="CE79" s="260"/>
      <c r="CF79" s="410"/>
      <c r="CG79" s="411"/>
      <c r="CH79" s="412"/>
      <c r="CI79" s="410"/>
      <c r="CJ79" s="411"/>
      <c r="CK79" s="412"/>
      <c r="CL79" s="258"/>
      <c r="CM79" s="259" t="s">
        <v>114</v>
      </c>
      <c r="CN79" s="274">
        <v>0.01</v>
      </c>
      <c r="CO79" s="258"/>
      <c r="CP79" s="259"/>
      <c r="CQ79" s="260"/>
      <c r="CR79" s="373" t="s">
        <v>2</v>
      </c>
      <c r="CS79" s="228"/>
      <c r="CT79" s="229" t="str">
        <f>IF(ISNUMBER(HA79),IF(ISNUMBER(MATCH(HE79,$CS$15:$CS$313,0)),0,MAX(CT$14:CT78)+1),"")</f>
        <v/>
      </c>
      <c r="CU79" s="7">
        <f t="shared" ref="CU79:CU142" si="217">IF(ISNUMBER(MATCH($C79,$G$15:$G$314,0)),MATCH($C79,$G$15:$G$314,0),(((IF(ISNUMBER(MATCH($C79,$F$15:$F$314,0)),MATCH($C79,$F$15:$F$314,0),"")))))</f>
        <v>57</v>
      </c>
      <c r="CV79" s="7" t="str">
        <f t="shared" ref="CV79:CV142" si="218">IF(ISNUMBER(MATCH($C79,$J$15:$J$314,0)),MATCH($C79,$J$15:$J$314,0),(((IF(ISNUMBER(MATCH($C79,$I$15:$I$314,0)),MATCH($C79,$I$15:$I$314,0),"")))))</f>
        <v/>
      </c>
      <c r="CW79" s="7">
        <f t="shared" ref="CW79:CW142" si="219">IF(ISNUMBER(MATCH($C79,$M$15:$M$314,0)),MATCH($C79,$M$15:$M$314,0),(((IF(ISNUMBER(MATCH($C79,$L$15:$L$314,0)),MATCH($C79,$L$15:$L$314,0),"")))))</f>
        <v>50</v>
      </c>
      <c r="CX79" s="7">
        <f t="shared" ref="CX79:CX142" si="220">IF(ISNUMBER(MATCH($C79,$P$15:$P$314,0)),MATCH($C79,$P$15:$P$314,0),(((IF(ISNUMBER(MATCH($C79,$O$15:$O$314,0)),MATCH($C79,$O$15:$O$314,0),"")))))</f>
        <v>56</v>
      </c>
      <c r="CY79" s="7">
        <f t="shared" ref="CY79:CY142" si="221">IF(ISNUMBER(MATCH($C79,$S$15:$S$314,0)),MATCH($C79,$S$15:$S$314,0),(((IF(ISNUMBER(MATCH($C79,$R$15:$R$314,0)),MATCH($C79,$R$15:$R$314,0),"")))))</f>
        <v>24</v>
      </c>
      <c r="CZ79" s="7" t="str">
        <f t="shared" ref="CZ79:CZ142" si="222">IF(ISNUMBER(MATCH($C79,$V$15:$V$314,0)),MATCH($C79,$V$15:$V$314,0),(((IF(ISNUMBER(MATCH($C79,$U$15:$U$314,0)),MATCH($C79,$U$15:$U$314,0),"")))))</f>
        <v/>
      </c>
      <c r="DA79" s="7" t="str">
        <f t="shared" ref="DA79:DA142" si="223">IF(ISNUMBER(MATCH($C79,$Y$15:$Y$314,0)),MATCH($C79,$Y$15:$Y$314,0),(((IF(ISNUMBER(MATCH($C79,$X$15:$X$314,0)),MATCH($C79,$X$15:$X$314,0),"")))))</f>
        <v/>
      </c>
      <c r="DB79" s="7">
        <f t="shared" ref="DB79:DB142" si="224">IF(ISNUMBER(MATCH($C79,$AB$15:$AB$314,0)),MATCH($C79,$AB$15:$AB$314,0),(((IF(ISNUMBER(MATCH($C79,$AA$15:$AA$314,0)),MATCH($C79,$AA$15:$AA$314,0),"")))))</f>
        <v>55</v>
      </c>
      <c r="DC79" s="7">
        <f t="shared" ref="DC79:DC142" si="225">IF(ISNUMBER(MATCH($C79,$AE$15:$AE$314,0)),MATCH($C79,$AE$15:$AE$314,0),(((IF(ISNUMBER(MATCH($C79,$AD$15:$AD$314,0)),MATCH($C79,$AD$15:$AD$314,0),"")))))</f>
        <v>28</v>
      </c>
      <c r="DD79" s="7">
        <f t="shared" ref="DD79:DD142" si="226">IF(ISNUMBER(MATCH($C79,$AH$15:$AH$314,0)),MATCH($C79,$AH$15:$AH$314,0),(((IF(ISNUMBER(MATCH($C79,$AG$15:$AG$314,0)),MATCH($C79,$AG$15:$AG$314,0),"")))))</f>
        <v>54</v>
      </c>
      <c r="DE79" s="7">
        <f t="shared" ref="DE79:DE142" si="227">IF(ISNUMBER(MATCH($C79,$AK$15:$AK$314,0)),MATCH($C79,$AK$15:$AK$314,0),(((IF(ISNUMBER(MATCH($C79,$AJ$15:$AJ$314,0)),MATCH($C79,$AJ$15:$AJ$314,0),"")))))</f>
        <v>27</v>
      </c>
      <c r="DF79" s="7">
        <f t="shared" ref="DF79:DF142" si="228">IF(ISNUMBER(MATCH($C79,$AN$15:$AN$314,0)),MATCH($C79,$AN$15:$AN$314,0),(((IF(ISNUMBER(MATCH($C79,$AM$15:$AM$314,0)),MATCH($C79,$AM$15:$AM$314,0),"")))))</f>
        <v>45</v>
      </c>
      <c r="DG79" s="7" t="str">
        <f t="shared" ref="DG79:DG142" si="229">IF(ISNUMBER(MATCH($C79,$AQ$15:$AQ$314,0)),MATCH($C79,$AQ$15:$AQ$314,0),(((IF(ISNUMBER(MATCH($C79,$AP$15:$AP$314,0)),MATCH($C79,$AP$15:$AP$314,0),"")))))</f>
        <v/>
      </c>
      <c r="DH79" s="7" t="str">
        <f t="shared" ref="DH79:DH142" si="230">IF(ISNUMBER(MATCH($C79,$AT$15:$AT$314,0)),MATCH($C79,$AT$15:$AT$314,0),(((IF(ISNUMBER(MATCH($C79,$AS$15:$AS$314,0)),MATCH($C79,$AS$15:$AS$314,0),"")))))</f>
        <v/>
      </c>
      <c r="DI79" s="7" t="str">
        <f t="shared" ref="DI79:DI142" si="231">IF(ISNUMBER(MATCH($C79,$AW$15:$AW$314,0)),MATCH($C79,$AW$15:$AW$314,0),(((IF(ISNUMBER(MATCH($C79,$AV$15:$AV$314,0)),MATCH($C79,$AV$15:$AV$314,0),"")))))</f>
        <v/>
      </c>
      <c r="DJ79" s="7" t="str">
        <f t="shared" ref="DJ79:DJ142" si="232">IF(ISNUMBER(MATCH($C79,$AZ$15:$AZ$314,0)),MATCH($C79,$AZ$15:$AZ$314,0),(((IF(ISNUMBER(MATCH($C79,$AY$15:$AY$314,0)),MATCH($C79,$AY$15:$AY$314,0),"")))))</f>
        <v/>
      </c>
      <c r="DK79" s="7" t="str">
        <f t="shared" ref="DK79:DK142" si="233">IF(ISNUMBER(MATCH($C79,$BC$15:$BC$314,0)),MATCH($C79,$BC$15:$BC$314,0),(((IF(ISNUMBER(MATCH($C79,$BB$15:$BB$314,0)),MATCH($C79,$BB$15:$BB$314,0),"")))))</f>
        <v/>
      </c>
      <c r="DL79" s="7" t="str">
        <f t="shared" ref="DL79:DL142" si="234">IF(ISNUMBER(MATCH($C79,$BF$15:$BF$314,0)),MATCH($C79,$BF$15:$BF$314,0),(((IF(ISNUMBER(MATCH($C79,$BE$15:$BE$314,0)),MATCH($C79,$BE$15:$BE$314,0),"")))))</f>
        <v/>
      </c>
      <c r="DM79" s="7" t="str">
        <f t="shared" ref="DM79:DM142" si="235">IF(ISNUMBER(MATCH($C79,$BI$15:$BI$314,0)),MATCH($C79,$BI$15:$BI$314,0),(((IF(ISNUMBER(MATCH($C79,$BH$15:$BH$314,0)),MATCH($C79,$BH$15:$BH$314,0),"")))))</f>
        <v/>
      </c>
      <c r="DN79" s="7" t="str">
        <f t="shared" ref="DN79:DN142" si="236">IF(ISNUMBER(MATCH($C79,$BL$15:$BL$314,0)),MATCH($C79,$BL$15:$BL$314,0),(((IF(ISNUMBER(MATCH($C79,$BK$15:$BK$314,0)),MATCH($C79,$BK$15:$BK$314,0),"")))))</f>
        <v/>
      </c>
      <c r="DO79" s="7" t="str">
        <f t="shared" ref="DO79:DO142" si="237">IF(ISNUMBER(MATCH($C79,$BO$15:$BO$314,0)),MATCH($C79,$BO$15:$BO$314,0),(((IF(ISNUMBER(MATCH($C79,$BN$15:$BN$314,0)),MATCH($C79,$BN$15:$BN$314,0),"")))))</f>
        <v/>
      </c>
      <c r="DP79" s="7" t="str">
        <f t="shared" ref="DP79:DP142" si="238">IF(ISNUMBER(MATCH($C79,$BR$15:$BR$314,0)),MATCH($C79,$BR$15:$BR$314,0),(((IF(ISNUMBER(MATCH($C79,$BQ$15:$BQ$314,0)),MATCH($C79,$BQ$15:$BQ$314,0),"")))))</f>
        <v/>
      </c>
      <c r="DQ79" s="7" t="str">
        <f t="shared" ref="DQ79:DQ142" si="239">IF(ISNUMBER(MATCH($C79,$BU$15:$BU$314,0)),MATCH($C79,$BU$15:$BU$314,0),(((IF(ISNUMBER(MATCH($C79,$BT$15:$BT$314,0)),MATCH($C79,$BT$15:$BT$314,0),"")))))</f>
        <v/>
      </c>
      <c r="DR79" s="7" t="str">
        <f t="shared" ref="DR79:DR142" si="240">IF(ISNUMBER(MATCH($C79,$BX$15:$BX$314,0)),MATCH($C79,$BX$15:$BX$314,0),(((IF(ISNUMBER(MATCH($C79,$BW$15:$BW$314,0)),MATCH($C79,$BW$15:$BW$314,0),"")))))</f>
        <v/>
      </c>
      <c r="DS79" s="7" t="str">
        <f t="shared" ref="DS79:DS142" si="241">IF(ISNUMBER(MATCH($C79,$CA$15:$CA$314,0)),MATCH($C79,$CA$15:$CA$314,0),(((IF(ISNUMBER(MATCH($C79,$BZ$15:$BZ$314,0)),MATCH($C79,$BZ$15:$BZ$314,0),"")))))</f>
        <v/>
      </c>
      <c r="DT79" s="7" t="str">
        <f t="shared" ref="DT79:DT142" si="242">IF(ISNUMBER(MATCH($C79,$CD$15:$CD$314,0)),MATCH($C79,$CD$15:$CD$314,0),(((IF(ISNUMBER(MATCH($C79,$CC$15:$CC$314,0)),MATCH($C79,$CC$15:$CC$314,0),"")))))</f>
        <v/>
      </c>
      <c r="DU79" s="7" t="str">
        <f t="shared" si="166"/>
        <v/>
      </c>
      <c r="DV79" s="7" t="str">
        <f t="shared" si="167"/>
        <v/>
      </c>
      <c r="DW79" s="7">
        <f t="shared" si="168"/>
        <v>64</v>
      </c>
      <c r="DX79" s="7" t="str">
        <f t="shared" si="169"/>
        <v/>
      </c>
      <c r="DY79" s="7"/>
      <c r="DZ79" s="7"/>
      <c r="EA79" s="7"/>
      <c r="EB79" s="7"/>
      <c r="EC79" s="64" t="s">
        <v>2</v>
      </c>
      <c r="ED79" s="306" t="str">
        <f t="shared" ref="ED79:ED142" si="243">IF(ISTEXT(INDEX($F$15:$H$314,CU79,1)),INDEX($F$15:$H$314,CU79,1),IF(ISNUMBER(CU79),INDEX($F$15:$H$314,CU79,2),"-"))</f>
        <v>npsink</v>
      </c>
      <c r="EE79" s="306" t="str">
        <f t="shared" ref="EE79:EE142" si="244">IF(ISTEXT(INDEX($I$15:$K$314,CV79,1)),INDEX($I$15:$K$314,CV79,1),IF(ISNUMBER(CV79),INDEX($I$15:$K$314,CV79,2),"-"))</f>
        <v>-</v>
      </c>
      <c r="EF79" s="306" t="str">
        <f t="shared" ref="EF79:EF142" si="245">IF(ISTEXT(INDEX($L$15:$N$314,CW79,1)),INDEX($L$15:$N$314,CW79,1),IF(ISNUMBER(CW79),INDEX($L$15:$N$314,CW79,2),"-"))</f>
        <v>npsink</v>
      </c>
      <c r="EG79" s="306" t="str">
        <f t="shared" ref="EG79:EG142" si="246">IF(ISTEXT(INDEX($O$15:$Q$314,CX79,1)),INDEX($O$15:$Q$314,CX79,1),IF(ISNUMBER(CX79),INDEX($O$15:$Q$314,CX79,2),"-"))</f>
        <v>npsink</v>
      </c>
      <c r="EH79" s="306" t="str">
        <f t="shared" ref="EH79:EH142" si="247">IF(ISTEXT(INDEX($R$15:$T$314,CY79,1)),INDEX($R$15:$T$314,CY79,1),IF(ISNUMBER(CY79),INDEX($R$15:$T$314,CY79,2),"-"))</f>
        <v>npsink</v>
      </c>
      <c r="EI79" s="306" t="str">
        <f t="shared" ref="EI79:EI142" si="248">IF(ISTEXT(INDEX($U$15:$W$314,CZ79,1)),INDEX($U$15:$W$314,CZ79,1),IF(ISNUMBER(CZ79),INDEX($U$15:$W$314,CZ79,2),"-"))</f>
        <v>-</v>
      </c>
      <c r="EJ79" s="306" t="str">
        <f t="shared" ref="EJ79:EJ142" si="249">IF(ISTEXT(INDEX($X$15:$Z$314,DA79,1)),INDEX($X$15:$Z$314,DA79,1),IF(ISNUMBER(DA79),INDEX($X$15:$Z$314,DA79,2),"-"))</f>
        <v>-</v>
      </c>
      <c r="EK79" s="306" t="str">
        <f t="shared" ref="EK79:EK142" si="250">IF(ISTEXT(INDEX($AA$15:$AC$314,DB79,1)),INDEX($AA$15:$AC$314,DB79,1),IF(ISNUMBER(DB79),INDEX($AA$15:$AC$314,DB79,2),"-"))</f>
        <v>npsink</v>
      </c>
      <c r="EL79" s="306" t="str">
        <f t="shared" ref="EL79:EL142" si="251">IF(ISTEXT(INDEX($AD$15:$AF$314,DC79,1)),INDEX($AD$15:$AF$314,DC79,1),IF(ISNUMBER(DC79),INDEX($AD$15:$AF$314,DC79,2),"-"))</f>
        <v>npsink</v>
      </c>
      <c r="EM79" s="306" t="str">
        <f t="shared" ref="EM79:EM142" si="252">IF(ISTEXT(INDEX($AG$15:$AI$314,DD79,1)),INDEX($AG$15:$AI$314,DD79,1),IF(ISNUMBER(DD79),INDEX($AG$15:$AI$314,DD79,2),"-"))</f>
        <v>npsink</v>
      </c>
      <c r="EN79" s="306" t="str">
        <f t="shared" ref="EN79:EN142" si="253">IF(ISTEXT(INDEX($AJ$15:$AL$314,DE79,1)),INDEX($AJ$15:$AL$314,DE79,1),IF(ISNUMBER(DE79),INDEX($AJ$15:$AL$314,DE79,2),"-"))</f>
        <v>npsink</v>
      </c>
      <c r="EO79" s="306" t="str">
        <f t="shared" ref="EO79:EO142" si="254">IF(ISTEXT(INDEX($AM$15:$AO$314,DF79,1)),INDEX($AM$15:$AO$314,DF79,1),IF(ISNUMBER(DF79),INDEX($AM$15:$AO$314,DF79,2),"-"))</f>
        <v>npsink</v>
      </c>
      <c r="EP79" s="306" t="str">
        <f t="shared" ref="EP79:EP142" si="255">IF(ISTEXT(INDEX($AP$15:$AR$314,DG79,1)),INDEX($AP$15:$AR$314,DG79,1),IF(ISNUMBER(DG79),INDEX($AP$15:$AR$314,DG79,2),"-"))</f>
        <v>-</v>
      </c>
      <c r="EQ79" s="306" t="str">
        <f t="shared" ref="EQ79:EQ142" si="256">IF(ISTEXT(INDEX($AS$15:$AU$314,DH79,1)),INDEX($AS$15:$AU$314,DH79,1),IF(ISNUMBER(DH79),INDEX($AS$15:$AU$314,DH79,2),"-"))</f>
        <v>-</v>
      </c>
      <c r="ER79" s="306" t="str">
        <f t="shared" ref="ER79:ER142" si="257">IF(ISTEXT(INDEX($AV$15:$AX$314,DI79,1)),INDEX($AV$15:$AX$314,DI79,1),IF(ISNUMBER(DI79),INDEX($AV$15:$AX$314,DI79,2),"-"))</f>
        <v>-</v>
      </c>
      <c r="ES79" s="306" t="str">
        <f t="shared" ref="ES79:ES142" si="258">IF(ISTEXT(INDEX($AY$15:$BA$314,DJ79,1)),INDEX($AY$15:$BA$314,DJ79,1),IF(ISNUMBER(DJ79),INDEX($AY$15:$BA$314,DJ79,2),"-"))</f>
        <v>-</v>
      </c>
      <c r="ET79" s="306" t="str">
        <f t="shared" ref="ET79:ET142" si="259">IF(ISTEXT(INDEX($BB$15:$BD$314,DK79,1)),INDEX($BB$15:$BD$314,DK79,1),IF(ISNUMBER(DK79),INDEX($BB$15:$BD$314,DK79,2),"-"))</f>
        <v>-</v>
      </c>
      <c r="EU79" s="306" t="str">
        <f t="shared" ref="EU79:EU142" si="260">IF(ISTEXT(INDEX($BE$15:$BG$314,DL79,1)),INDEX($BE$15:$BG$314,DL79,1),IF(ISNUMBER(DL79),INDEX($BE$15:$BG$314,DL79,2),"-"))</f>
        <v>-</v>
      </c>
      <c r="EV79" s="306" t="str">
        <f t="shared" ref="EV79:EV142" si="261">IF(ISTEXT(INDEX($BH$15:$BJ$314,DM79,1)),INDEX($BH$15:$BJ$314,DM79,1),IF(ISNUMBER(DM79),INDEX($BH$15:$BJ$314,DM79,2),"-"))</f>
        <v>-</v>
      </c>
      <c r="EW79" s="306" t="str">
        <f t="shared" ref="EW79:EW142" si="262">IF(ISTEXT(INDEX($BK$15:$BM$314,DN79,1)),INDEX($BK$15:$BM$314,DN79,1),IF(ISNUMBER(DN79),INDEX($BK$15:$BM$314,DN79,2),"-"))</f>
        <v>-</v>
      </c>
      <c r="EX79" s="306" t="str">
        <f t="shared" ref="EX79:EX142" si="263">IF(ISTEXT(INDEX($BN$15:$BP$314,DO79,1)),INDEX($BN$15:$BP$314,DO79,1),IF(ISNUMBER(DO79),INDEX($BN$15:$BP$314,DO79,2),"-"))</f>
        <v>-</v>
      </c>
      <c r="EY79" s="306" t="str">
        <f t="shared" ref="EY79:EY142" si="264">IF(ISTEXT(INDEX($BQ$15:$BS$314,DP79,1)),INDEX($BQ$15:$BS$314,DP79,1),IF(ISNUMBER(DP79),INDEX($BQ$15:$BS$314,DP79,2),"-"))</f>
        <v>-</v>
      </c>
      <c r="EZ79" s="306" t="str">
        <f t="shared" ref="EZ79:EZ142" si="265">IF(ISTEXT(INDEX($BT$15:$BV$314,DQ79,1)),INDEX($BT$15:$BV$314,DQ79,1),IF(ISNUMBER(DQ79),INDEX($BT$15:$BV$314,DQ79,2),"-"))</f>
        <v>-</v>
      </c>
      <c r="FA79" s="306" t="str">
        <f t="shared" ref="FA79:FA142" si="266">IF(ISTEXT(INDEX($BW$15:$BY$314,DR79,1)),INDEX($BW$15:$BY$314,DR79,1),IF(ISNUMBER(DR79),INDEX($BW$15:$BY$314,DR79,2),"-"))</f>
        <v>-</v>
      </c>
      <c r="FB79" s="306" t="str">
        <f t="shared" ref="FB79:FB142" si="267">IF(ISTEXT(INDEX($BZ$15:$CB$314,DS79,1)),INDEX($BZ$15:$CB$314,DS79,1),IF(ISNUMBER(DS79),INDEX($BZ$15:$CB$314,DS79,2),"-"))</f>
        <v>-</v>
      </c>
      <c r="FC79" s="306" t="str">
        <f t="shared" ref="FC79:FC142" si="268">IF(ISTEXT(INDEX($CC$15:$CE$314,DT79,1)),INDEX($CC$15:$CE$314,DT79,1),IF(ISNUMBER(DT79),INDEX($CC$15:$CE$314,DT79,2),"-"))</f>
        <v>-</v>
      </c>
      <c r="FD79" s="306" t="str">
        <f t="shared" si="170"/>
        <v>-</v>
      </c>
      <c r="FE79" s="306" t="str">
        <f t="shared" si="171"/>
        <v>-</v>
      </c>
      <c r="FF79" s="306" t="str">
        <f t="shared" si="172"/>
        <v>npsink</v>
      </c>
      <c r="FG79" s="306" t="str">
        <f t="shared" si="173"/>
        <v>-</v>
      </c>
      <c r="FH79" s="306"/>
      <c r="FI79" s="306"/>
      <c r="FJ79" s="306"/>
      <c r="FK79" s="306"/>
      <c r="FL79" s="306"/>
      <c r="FM79" s="422" t="s">
        <v>2</v>
      </c>
      <c r="FN79" s="65" t="str">
        <f t="shared" ref="FN79:FN142" si="269">IF(ISNUMBER($CU79),INDEX($G$15:$H$314,$CU79,2),"-")</f>
        <v>nph</v>
      </c>
      <c r="FO79" s="65" t="str">
        <f t="shared" ref="FO79:FO142" si="270">IF(ISNUMBER($CV79),INDEX($J$15:$K$314,$CV79,2),"-")</f>
        <v>-</v>
      </c>
      <c r="FP79" s="65" t="str">
        <f t="shared" ref="FP79:FP142" si="271">IF(ISNUMBER($CW79),INDEX($M$15:$N$314,$CW79,2),"-")</f>
        <v>nph</v>
      </c>
      <c r="FQ79" s="65" t="str">
        <f t="shared" ref="FQ79:FQ142" si="272">IF(ISNUMBER($CX79),INDEX($P$15:$Q$314,$CX79,2),"-")</f>
        <v>nph</v>
      </c>
      <c r="FR79" s="65" t="str">
        <f t="shared" ref="FR79:FR142" si="273">IF(ISNUMBER(CY79),INDEX($S$15:$T$314,CY79,2),"-")</f>
        <v>nph</v>
      </c>
      <c r="FS79" s="65" t="str">
        <f t="shared" ref="FS79:FS142" si="274">IF(ISNUMBER(CZ79),INDEX($V$15:$W$314,CZ79,2),"-")</f>
        <v>-</v>
      </c>
      <c r="FT79" s="65" t="str">
        <f t="shared" ref="FT79:FT142" si="275">IF(ISNUMBER(DA79),INDEX($Y$15:$Z$314,DA79,2),"-")</f>
        <v>-</v>
      </c>
      <c r="FU79" s="65" t="str">
        <f t="shared" ref="FU79:FU142" si="276">IF(ISNUMBER(DB79),INDEX($AB$15:$AC$314,DB79,2),"-")</f>
        <v>nph</v>
      </c>
      <c r="FV79" s="65" t="str">
        <f t="shared" ref="FV79:FV142" si="277">IF(ISNUMBER(DC79),INDEX($AE$15:$AF$314,DC79,2),"-")</f>
        <v>nph</v>
      </c>
      <c r="FW79" s="65" t="str">
        <f t="shared" ref="FW79:FW142" si="278">IF(ISNUMBER(DD79),INDEX($AH$15:$AI$314,DD79,2),"-")</f>
        <v>nph</v>
      </c>
      <c r="FX79" s="65" t="str">
        <f t="shared" ref="FX79:FX142" si="279">IF(ISNUMBER(DE79),INDEX($AK$15:$AL$314,DE79,2),"-")</f>
        <v>nph</v>
      </c>
      <c r="FY79" s="65" t="str">
        <f t="shared" ref="FY79:FY142" si="280">IF(ISNUMBER(DF79),INDEX($AN$15:$AO$314,DF79,2),"-")</f>
        <v>nph</v>
      </c>
      <c r="FZ79" s="65" t="str">
        <f t="shared" ref="FZ79:FZ142" si="281">IF(ISNUMBER(DG79),INDEX($AQ$15:$AR$314,DG79,2),"-")</f>
        <v>-</v>
      </c>
      <c r="GA79" s="65" t="str">
        <f t="shared" ref="GA79:GA142" si="282">IF(ISNUMBER(DH79),INDEX($AT$15:$AU$314,DH79,2),"-")</f>
        <v>-</v>
      </c>
      <c r="GB79" s="65" t="str">
        <f t="shared" ref="GB79:GB142" si="283">IF(ISNUMBER(DI79),INDEX($AW$15:$AX$314,DI79,2),"-")</f>
        <v>-</v>
      </c>
      <c r="GC79" s="65" t="str">
        <f t="shared" ref="GC79:GC142" si="284">IF(ISNUMBER(DJ79),INDEX($AZ$15:$BA$314,DJ79,2),"-")</f>
        <v>-</v>
      </c>
      <c r="GD79" s="65" t="str">
        <f t="shared" ref="GD79:GD142" si="285">IF(ISNUMBER(DK79),INDEX($BC$15:$BD$314,DK79,2),"-")</f>
        <v>-</v>
      </c>
      <c r="GE79" s="65" t="str">
        <f t="shared" ref="GE79:GE142" si="286">IF(ISNUMBER(DL79),INDEX($BF$15:$BG$314,DL79,2),"-")</f>
        <v>-</v>
      </c>
      <c r="GF79" s="65" t="str">
        <f t="shared" ref="GF79:GF142" si="287">IF(ISNUMBER(DM79),INDEX($BI$15:$BJ$314,DM79,2),"-")</f>
        <v>-</v>
      </c>
      <c r="GG79" s="65" t="str">
        <f t="shared" ref="GG79:GG142" si="288">IF(ISNUMBER(DN79),INDEX($BL$15:$BM$314,DN79,2),"-")</f>
        <v>-</v>
      </c>
      <c r="GH79" s="65" t="str">
        <f t="shared" ref="GH79:GH142" si="289">IF(ISNUMBER(DO79),INDEX($BO$15:$BP$314,DO79,2),"-")</f>
        <v>-</v>
      </c>
      <c r="GI79" s="65" t="str">
        <f t="shared" ref="GI79:GI142" si="290">IF(ISNUMBER(DP79),INDEX($BR$15:$BS$314,DP79,2),"-")</f>
        <v>-</v>
      </c>
      <c r="GJ79" s="65" t="str">
        <f t="shared" ref="GJ79:GJ142" si="291">IF(ISNUMBER(DQ79),INDEX($BU$15:$BV$314,DQ79,2),"-")</f>
        <v>-</v>
      </c>
      <c r="GK79" s="65" t="str">
        <f t="shared" ref="GK79:GK142" si="292">IF(ISNUMBER(DR79),INDEX($BX$15:$BY$314,DR79,2),"-")</f>
        <v>-</v>
      </c>
      <c r="GL79" s="65" t="str">
        <f t="shared" ref="GL79:GL142" si="293">IF(ISNUMBER(DS79),INDEX($CA$15:$CB$314,DS79,2),"-")</f>
        <v>-</v>
      </c>
      <c r="GM79" s="65" t="str">
        <f t="shared" ref="GM79:GM142" si="294">IF(ISNUMBER(DT79),INDEX($CD$15:$CE$314,DT79,2),"-")</f>
        <v>-</v>
      </c>
      <c r="GN79" s="65" t="str">
        <f t="shared" si="174"/>
        <v>-</v>
      </c>
      <c r="GO79" s="65" t="str">
        <f t="shared" si="175"/>
        <v>-</v>
      </c>
      <c r="GP79" s="65">
        <f t="shared" si="176"/>
        <v>10</v>
      </c>
      <c r="GQ79" s="65" t="str">
        <f t="shared" si="177"/>
        <v>-</v>
      </c>
      <c r="GR79" s="65"/>
      <c r="GS79" s="65"/>
      <c r="GT79" s="65"/>
      <c r="GU79" s="96" t="s">
        <v>2</v>
      </c>
      <c r="GV79" s="70"/>
      <c r="GW79" s="7">
        <f>IF(ISNUMBER(INDEX($CU$15:$EC$314,$B79,HG$5)),MAX(GW$14:GW78)+1,0)</f>
        <v>0</v>
      </c>
      <c r="GX79" s="7" t="str">
        <f t="shared" ref="GX79:GX142" si="295">IF(GX78="","",IF($B79&lt;=$GW$13,$B79,""))</f>
        <v/>
      </c>
      <c r="GY79" s="7" t="str">
        <f t="shared" ref="GY79:GY142" si="296">IF(ISNUMBER($GX79),MATCH(GX79,$GW$15:$GW$316,0),"")</f>
        <v/>
      </c>
      <c r="GZ79" s="289">
        <f t="shared" ref="GZ79:GZ142" si="297">IF(AND(ISNUMBER(B79),HA79=""),B79,IF(MATCH(HE79,$HE$15:$HE$314,0)&lt;&gt;HA79,"",0))</f>
        <v>65</v>
      </c>
      <c r="HA79" s="289" t="str">
        <f t="shared" ref="HA79:HA142" si="298">IF(ISNUMBER(GY79),B79,"")</f>
        <v/>
      </c>
      <c r="HB79" s="289" t="str">
        <f t="shared" ref="HB79:HB110" si="299">IF(ISNUMBER($GX79),INDEX($FN$15:$GU$314,$GY79,HG$5),"")</f>
        <v/>
      </c>
      <c r="HC79" s="84" t="str">
        <f t="shared" ref="HC79:HC142" si="300">IF(HE79="","",IF($HC$13=1,IF(ISNUMBER(B79),IF(ISNUMBER(MATCH(HE79,$D$15:$D$314,0)),HE79,INDEX($D$15:$D$314,MATCH(HE79,$C$15:$C$315,0),1)),""),""))</f>
        <v/>
      </c>
      <c r="HD79" s="335" t="str">
        <f t="shared" ref="HD79:HD142" si="301">IF($HC$13=1,IF(AND(ISNUMBER($GZ79),ISNUMBER(B79)),INDEX($HB$15:$HB$314,$B79,1),""),"")</f>
        <v/>
      </c>
      <c r="HE79" s="313" t="str">
        <f t="shared" ref="HE79:HE142" si="302">IF(ISNUMBER($GX79),INDEX($ED$15:$FM$314,$GY79,HG$5),"")</f>
        <v/>
      </c>
      <c r="HF79" s="28" t="str">
        <f t="shared" ref="HF79:HF142" si="303">IF(HE79="","",IF(HE79=HE80,1,""))</f>
        <v/>
      </c>
      <c r="HG79" s="277" t="str">
        <f t="shared" si="178"/>
        <v/>
      </c>
      <c r="HH79" s="363" t="str">
        <f t="shared" ref="HH79:HH110" si="304">IF(HG79="","",IF(ISNUMBER(MATCH(HG79,$C$15:$C$316,0)),INDEX($FN$15:$GU$316,MATCH(HG79,$C$15:$C$316,0),$HG$5),"-"))</f>
        <v/>
      </c>
      <c r="HI79" s="80"/>
      <c r="HJ79" s="277" t="str">
        <f t="shared" si="179"/>
        <v/>
      </c>
      <c r="HK79" s="363" t="str">
        <f t="shared" ref="HK79:HK110" si="305">IF(HJ79="","",IF(ISNUMBER(MATCH(HJ79,$C$15:$C$316,0)),INDEX($FN$15:$GU$316,MATCH(HJ79,$C$15:$C$316,0),$HG$5),"-"))</f>
        <v/>
      </c>
      <c r="HL79" s="80"/>
      <c r="HM79" s="277" t="str">
        <f t="shared" si="180"/>
        <v/>
      </c>
      <c r="HN79" s="363" t="str">
        <f t="shared" ref="HN79:HN110" si="306">IF(HM79="","",IF(ISNUMBER(MATCH(HM79,$C$15:$C$316,0)),INDEX($FN$15:$GU$316,MATCH(HM79,$C$15:$C$316,0),$HG$5),"-"))</f>
        <v/>
      </c>
      <c r="HO79" s="80"/>
      <c r="HP79" s="277" t="str">
        <f t="shared" si="181"/>
        <v/>
      </c>
      <c r="HQ79" s="359" t="str">
        <f t="shared" ref="HQ79:HQ110" si="307">IF(HP79="","",IF(ISNUMBER(MATCH(HP79,$C$15:$C$316,0)),INDEX($FN$15:$GU$316,MATCH(HP79,$C$15:$C$316,0),$HG$5),"-"))</f>
        <v/>
      </c>
      <c r="HR79" s="80"/>
      <c r="HS79" s="277" t="str">
        <f t="shared" si="182"/>
        <v/>
      </c>
      <c r="HT79" s="284" t="str">
        <f t="shared" ref="HT79:HT142" si="308">IF(HS79="","",IF(ISNUMBER(MATCH(HS79,$C$15:$C$316,0)),INDEX($FN$15:$GU$316,MATCH(HS79,$C$15:$C$316,0),$HG$5),"-"))</f>
        <v/>
      </c>
      <c r="HU79" s="277"/>
      <c r="HV79" s="336" t="str">
        <f t="shared" ref="HV79:HV142" si="309">IF(ISNUMBER(JJ79),INDEX($HE$15:$HE$313,MATCH(JJ79,$JI$15:$JI$190,0),1),"")</f>
        <v/>
      </c>
      <c r="HW79" s="338" t="str">
        <f t="shared" ref="HW79:HW142" si="310">IF(HV79="","",INDEX($HD$15:$HD$313,MATCH(HV79,$HE$15:$HE$313,0),1))</f>
        <v/>
      </c>
      <c r="HX79" s="337" t="str">
        <f t="shared" ref="HX79:HX142" si="311">IF(HV79="","",INDEX($HC$15:$HC$313,MATCH(HV79,$HE$15:$HE$313,0),1))</f>
        <v/>
      </c>
      <c r="HY79" s="277"/>
      <c r="HZ79" s="277"/>
      <c r="IA79" s="277"/>
      <c r="IB79" s="277"/>
      <c r="IC79" s="277"/>
      <c r="ID79" s="70"/>
      <c r="IE79" s="279"/>
      <c r="IF79" s="368"/>
      <c r="IG79" s="279"/>
      <c r="IH79" s="279"/>
      <c r="II79" s="279"/>
      <c r="IJ79" s="279"/>
      <c r="IK79" s="279"/>
      <c r="IL79" s="279"/>
      <c r="IM79" s="279"/>
      <c r="IN79" s="279"/>
      <c r="IO79" s="291"/>
      <c r="IP79" s="291"/>
      <c r="IQ79" s="74"/>
      <c r="IR79" s="291">
        <f>IF(IE79&lt;&gt;"",MAX(IR$14:IR78)+1,0)</f>
        <v>0</v>
      </c>
      <c r="IS79" s="291">
        <f>IF(IF79&lt;&gt;"",MAX(IS$14:IS78)+1,0)</f>
        <v>0</v>
      </c>
      <c r="IT79" s="291">
        <f>IF(IG79&lt;&gt;"",MAX(IT$14:IT78)+1,0)</f>
        <v>0</v>
      </c>
      <c r="IU79" s="291">
        <f>IF(IH79&lt;&gt;"",MAX(IU$14:IU78)+1,0)</f>
        <v>0</v>
      </c>
      <c r="IV79" s="291">
        <f>IF(II79&lt;&gt;"",MAX(IV$14:IV78)+1,0)</f>
        <v>0</v>
      </c>
      <c r="IW79" s="291">
        <f>IF(IJ79&lt;&gt;"",MAX(IW$14:IW78)+1,0)</f>
        <v>0</v>
      </c>
      <c r="IX79" s="291">
        <f>IF(IK79&lt;&gt;"",MAX(IX$14:IX78)+1,0)</f>
        <v>0</v>
      </c>
      <c r="IY79" s="291">
        <f>IF(IL79&lt;&gt;"",MAX(IY$14:IY78)+1,0)</f>
        <v>0</v>
      </c>
      <c r="IZ79" s="291">
        <f>IF(IM79&lt;&gt;"",MAX(IZ$14:IZ78)+1,0)</f>
        <v>0</v>
      </c>
      <c r="JA79" s="291">
        <f>IF(IN79&lt;&gt;"",MAX(JA$14:JA78)+1,0)</f>
        <v>0</v>
      </c>
      <c r="JB79" s="291">
        <f>IF(IO79&lt;&gt;"",MAX(JB$14:JB78)+1,0)</f>
        <v>0</v>
      </c>
      <c r="JC79" s="291">
        <f>IF(IP79&lt;&gt;"",MAX(JC$14:JC78)+1,0)</f>
        <v>0</v>
      </c>
      <c r="JD79" s="74">
        <f t="shared" si="186"/>
        <v>2</v>
      </c>
      <c r="JE79" s="74">
        <f t="shared" si="187"/>
        <v>0</v>
      </c>
      <c r="JF79" s="74">
        <f t="shared" si="188"/>
        <v>33</v>
      </c>
      <c r="JG79" s="74" t="str">
        <f t="shared" si="189"/>
        <v>cinact</v>
      </c>
      <c r="JH79" s="390" t="str">
        <f t="shared" si="190"/>
        <v/>
      </c>
      <c r="JI79" s="389">
        <f>IF(ISNUMBER(MATCH(HE79,$JG$15:$JG$313,0)),0,MAX(JI$14:JI78)+1)</f>
        <v>0</v>
      </c>
      <c r="JJ79" s="389" t="str">
        <f t="shared" si="191"/>
        <v/>
      </c>
      <c r="JK79" s="379"/>
      <c r="JL79" s="79"/>
      <c r="JM79" s="19"/>
      <c r="JN79" s="280"/>
      <c r="JO79" s="70"/>
      <c r="JP79" s="228"/>
      <c r="JQ79" s="228"/>
      <c r="JR79" s="228"/>
      <c r="JS79" s="19"/>
      <c r="JT79" s="19"/>
      <c r="JU79" s="19"/>
      <c r="JV79" s="19"/>
      <c r="JW79" s="19"/>
      <c r="JX79" s="19"/>
      <c r="JY79" s="19"/>
      <c r="JZ79" s="19"/>
      <c r="KA79" s="19"/>
      <c r="KB79" s="19"/>
      <c r="KC79" s="19"/>
      <c r="KD79" s="19"/>
      <c r="KE79" s="97"/>
      <c r="KF79" s="179"/>
      <c r="KG79" s="106"/>
      <c r="KH79" s="106"/>
      <c r="KI79" s="106"/>
      <c r="KJ79" s="106"/>
      <c r="KK79" s="187"/>
      <c r="KL79" s="179"/>
      <c r="KM79" s="133"/>
      <c r="KN79" s="179"/>
      <c r="KO79" s="133"/>
      <c r="KP79" s="106"/>
      <c r="KQ79" s="106"/>
      <c r="KR79" s="133"/>
      <c r="KS79" s="106"/>
      <c r="KT79" s="106"/>
      <c r="KU79" s="106"/>
      <c r="KV79" s="159" t="str">
        <f t="shared" si="213"/>
        <v/>
      </c>
      <c r="KW79" s="159" t="str">
        <f t="shared" si="214"/>
        <v/>
      </c>
      <c r="KX79" s="159" t="str">
        <f t="shared" si="215"/>
        <v/>
      </c>
      <c r="KY79" s="159" t="str">
        <f t="shared" si="216"/>
        <v/>
      </c>
      <c r="KZ79" s="97"/>
      <c r="LA79" s="70"/>
      <c r="LB79" s="291" t="str">
        <f t="shared" ref="LB79:LB142" si="312">IF(AND(ISNUMBER(LB$14),ISNUMBER(MATCH($JG79,ED$15:ED$313,0))),$JG79,"")</f>
        <v/>
      </c>
      <c r="LC79" s="291" t="str">
        <f t="shared" ref="LC79:LC142" si="313">IF(AND(ISNUMBER(LC$14),ISNUMBER(MATCH($JG79,EE$15:EE$313,0))),$JG79,"")</f>
        <v/>
      </c>
      <c r="LD79" s="291" t="str">
        <f t="shared" ref="LD79:LD142" si="314">IF(AND(ISNUMBER(LD$14),ISNUMBER(MATCH($JG79,EF$15:EF$313,0))),$JG79,"")</f>
        <v/>
      </c>
      <c r="LE79" s="291" t="str">
        <f t="shared" ref="LE79:LE142" si="315">IF(AND(ISNUMBER(LE$14),ISNUMBER(MATCH($JG79,EG$15:EG$313,0))),$JG79,"")</f>
        <v/>
      </c>
      <c r="LF79" s="291" t="str">
        <f t="shared" ref="LF79:LF142" si="316">IF(AND(ISNUMBER(LF$14),ISNUMBER(MATCH($JG79,EH$15:EH$313,0))),$JG79,"")</f>
        <v/>
      </c>
      <c r="LG79" s="291" t="str">
        <f t="shared" ref="LG79:LG142" si="317">IF(AND(ISNUMBER(LG$14),ISNUMBER(MATCH($JG79,EI$15:EI$313,0))),$JG79,"")</f>
        <v/>
      </c>
      <c r="LH79" s="291" t="str">
        <f t="shared" ref="LH79:LH142" si="318">IF(AND(ISNUMBER(LH$14),ISNUMBER(MATCH($JG79,EJ$15:EJ$313,0))),$JG79,"")</f>
        <v/>
      </c>
      <c r="LI79" s="291" t="str">
        <f t="shared" ref="LI79:LI142" si="319">IF(AND(ISNUMBER(LI$14),ISNUMBER(MATCH($JG79,EK$15:EK$313,0))),$JG79,"")</f>
        <v/>
      </c>
      <c r="LJ79" s="291" t="str">
        <f t="shared" ref="LJ79:LJ142" si="320">IF(AND(ISNUMBER(LJ$14),ISNUMBER(MATCH($JG79,EL$15:EL$313,0))),$JG79,"")</f>
        <v/>
      </c>
      <c r="LK79" s="291" t="str">
        <f t="shared" ref="LK79:LK142" si="321">IF(AND(ISNUMBER(LK$14),ISNUMBER(MATCH($JG79,EM$15:EM$313,0))),$JG79,"")</f>
        <v/>
      </c>
      <c r="LL79" s="291" t="str">
        <f t="shared" ref="LL79:LL142" si="322">IF(AND(ISNUMBER(LL$14),ISNUMBER(MATCH($JG79,EN$15:EN$313,0))),$JG79,"")</f>
        <v/>
      </c>
      <c r="LM79" s="291" t="str">
        <f t="shared" ref="LM79:LM142" si="323">IF(AND(ISNUMBER(LM$14),ISNUMBER(MATCH($JG79,EO$15:EO$313,0))),$JG79,"")</f>
        <v/>
      </c>
      <c r="LN79" s="291" t="str">
        <f t="shared" ref="LN79:LN142" si="324">IF(AND(ISNUMBER(LN$14),ISNUMBER(MATCH($JG79,EP$15:EP$313,0))),$JG79,"")</f>
        <v/>
      </c>
      <c r="LO79" s="291" t="str">
        <f t="shared" ref="LO79:LO142" si="325">IF(AND(ISNUMBER(LO$14),ISNUMBER(MATCH($JG79,EQ$15:EQ$313,0))),$JG79,"")</f>
        <v/>
      </c>
      <c r="LP79" s="291" t="str">
        <f t="shared" ref="LP79:LP142" si="326">IF(AND(ISNUMBER(LP$14),ISNUMBER(MATCH($JG79,ER$15:ER$313,0))),$JG79,"")</f>
        <v/>
      </c>
      <c r="LQ79" s="291" t="str">
        <f t="shared" ref="LQ79:LQ142" si="327">IF(AND(ISNUMBER(LQ$14),ISNUMBER(MATCH($JG79,ES$15:ES$313,0))),$JG79,"")</f>
        <v/>
      </c>
      <c r="LR79" s="291" t="str">
        <f t="shared" ref="LR79:LR142" si="328">IF(AND(ISNUMBER(LR$14),ISNUMBER(MATCH($JG79,ET$15:ET$313,0))),$JG79,"")</f>
        <v/>
      </c>
      <c r="LS79" s="291" t="str">
        <f t="shared" ref="LS79:LS142" si="329">IF(AND(ISNUMBER(LS$14),ISNUMBER(MATCH($JG79,EU$15:EU$313,0))),$JG79,"")</f>
        <v/>
      </c>
      <c r="LT79" s="291" t="str">
        <f t="shared" ref="LT79:LT142" si="330">IF(AND(ISNUMBER(LT$14),ISNUMBER(MATCH($JG79,EV$15:EV$313,0))),$JG79,"")</f>
        <v/>
      </c>
      <c r="LU79" s="291" t="str">
        <f t="shared" ref="LU79:LU142" si="331">IF(AND(ISNUMBER(LU$14),ISNUMBER(MATCH($JG79,EW$15:EW$313,0))),$JG79,"")</f>
        <v/>
      </c>
      <c r="LV79" s="291" t="str">
        <f t="shared" ref="LV79:LV142" si="332">IF(AND(ISNUMBER(LV$14),ISNUMBER(MATCH($JG79,EX$15:EX$313,0))),$JG79,"")</f>
        <v/>
      </c>
      <c r="LW79" s="291" t="str">
        <f t="shared" ref="LW79:LW142" si="333">IF(AND(ISNUMBER(LW$14),ISNUMBER(MATCH($JG79,EY$15:EY$313,0))),$JG79,"")</f>
        <v/>
      </c>
      <c r="LX79" s="291" t="str">
        <f t="shared" ref="LX79:LX142" si="334">IF(AND(ISNUMBER(LX$14),ISNUMBER(MATCH($JG79,EZ$15:EZ$313,0))),$JG79,"")</f>
        <v/>
      </c>
      <c r="LY79" s="291" t="str">
        <f t="shared" ref="LY79:LY142" si="335">IF(AND(ISNUMBER(LY$14),ISNUMBER(MATCH($JG79,FA$15:FA$313,0))),$JG79,"")</f>
        <v/>
      </c>
      <c r="LZ79" s="291" t="str">
        <f t="shared" ref="LZ79:LZ142" si="336">IF(AND(ISNUMBER(LZ$14),ISNUMBER(MATCH($JG79,FB$15:FB$313,0))),$JG79,"")</f>
        <v/>
      </c>
      <c r="MA79" s="291" t="str">
        <f t="shared" ref="MA79:MA142" si="337">IF(AND(ISNUMBER(MA$14),ISNUMBER(MATCH($JG79,FC$15:FC$313,0))),$JG79,"")</f>
        <v/>
      </c>
      <c r="MB79" s="291" t="str">
        <f t="shared" ref="MB79:MB142" si="338">IF(AND(ISNUMBER(MB$14),ISNUMBER(MATCH($JG79,FD$15:FD$313,0))),$JG79,"")</f>
        <v/>
      </c>
      <c r="MC79" s="291" t="str">
        <f t="shared" ref="MC79:MC142" si="339">IF(AND(ISNUMBER(MC$14),ISNUMBER(MATCH($JG79,FE$15:FE$313,0))),$JG79,"")</f>
        <v>cinact</v>
      </c>
      <c r="MD79" s="291" t="str">
        <f t="shared" ref="MD79:MD142" si="340">IF(AND(ISNUMBER(MD$14),ISNUMBER(MATCH($JG79,FF$15:FF$313,0))),$JG79,"")</f>
        <v>cinact</v>
      </c>
      <c r="ME79" s="291" t="str">
        <f t="shared" ref="ME79:ME142" si="341">IF(AND(ISNUMBER(ME$14),ISNUMBER(MATCH($JG79,FG$15:FG$313,0))),$JG79,"")</f>
        <v>cinact</v>
      </c>
      <c r="MF79" s="291" t="str">
        <f t="shared" ref="MF79:MF142" si="342">IF(AND(ISNUMBER(MF$14),ISNUMBER(MATCH($JG79,FH$15:FH$313,0))),$JG79,"")</f>
        <v/>
      </c>
      <c r="MG79" s="74">
        <f t="shared" ref="MG79:MG142" si="343">COUNTIF(LB79:MC79,"="&amp;JG79)</f>
        <v>1</v>
      </c>
      <c r="MH79" s="70"/>
      <c r="MI79" s="70"/>
      <c r="MJ79" s="70"/>
      <c r="MK79" s="70"/>
      <c r="ML79" s="70"/>
      <c r="MM79" s="70"/>
      <c r="MN79" s="70"/>
      <c r="MO79" s="70"/>
      <c r="MP79" s="70"/>
      <c r="MQ79" s="70"/>
      <c r="MR79" s="70"/>
      <c r="MS79" s="70"/>
      <c r="MT79" s="70"/>
      <c r="MU79" s="70"/>
    </row>
    <row r="80" spans="1:359" ht="6" customHeight="1" x14ac:dyDescent="0.25">
      <c r="A80" s="79"/>
      <c r="B80" s="303">
        <f t="shared" si="192"/>
        <v>66</v>
      </c>
      <c r="C80" s="84" t="s">
        <v>57</v>
      </c>
      <c r="D80" s="302" t="s">
        <v>501</v>
      </c>
      <c r="E80" s="70"/>
      <c r="F80" s="258"/>
      <c r="G80" s="259" t="s">
        <v>106</v>
      </c>
      <c r="H80" s="260" t="s">
        <v>2</v>
      </c>
      <c r="I80" s="258"/>
      <c r="J80" s="259"/>
      <c r="K80" s="260"/>
      <c r="L80" s="258"/>
      <c r="M80" s="259"/>
      <c r="N80" s="260"/>
      <c r="O80" s="258"/>
      <c r="P80" s="259"/>
      <c r="Q80" s="260"/>
      <c r="R80" s="258"/>
      <c r="S80" s="259"/>
      <c r="T80" s="260"/>
      <c r="U80" s="258"/>
      <c r="V80" s="259"/>
      <c r="W80" s="260"/>
      <c r="X80" s="258"/>
      <c r="Y80" s="259"/>
      <c r="Z80" s="260"/>
      <c r="AA80" s="258"/>
      <c r="AB80" s="259"/>
      <c r="AC80" s="260"/>
      <c r="AD80" s="258"/>
      <c r="AE80" s="259"/>
      <c r="AF80" s="260"/>
      <c r="AG80" s="258"/>
      <c r="AH80" s="259"/>
      <c r="AI80" s="260"/>
      <c r="AJ80" s="258"/>
      <c r="AK80" s="259"/>
      <c r="AL80" s="260"/>
      <c r="AM80" s="258"/>
      <c r="AN80" s="259"/>
      <c r="AO80" s="260"/>
      <c r="AP80" s="281"/>
      <c r="AQ80" s="353"/>
      <c r="AR80" s="348"/>
      <c r="AS80" s="281"/>
      <c r="AT80" s="353"/>
      <c r="AU80" s="348"/>
      <c r="AV80" s="258"/>
      <c r="AW80" s="259"/>
      <c r="AX80" s="260"/>
      <c r="AY80" s="258"/>
      <c r="AZ80" s="259"/>
      <c r="BA80" s="260"/>
      <c r="BB80" s="258"/>
      <c r="BC80" s="259"/>
      <c r="BD80" s="260"/>
      <c r="BE80" s="258"/>
      <c r="BF80" s="259"/>
      <c r="BG80" s="260"/>
      <c r="BH80" s="258"/>
      <c r="BI80" s="259"/>
      <c r="BJ80" s="260"/>
      <c r="BK80" s="258"/>
      <c r="BL80" s="259"/>
      <c r="BM80" s="260"/>
      <c r="BN80" s="258"/>
      <c r="BO80" s="259"/>
      <c r="BP80" s="260"/>
      <c r="BQ80" s="258"/>
      <c r="BR80" s="259"/>
      <c r="BS80" s="260"/>
      <c r="BT80" s="258"/>
      <c r="BU80" s="259"/>
      <c r="BV80" s="260"/>
      <c r="BW80" s="258"/>
      <c r="BX80" s="259"/>
      <c r="BY80" s="260"/>
      <c r="BZ80" s="258"/>
      <c r="CA80" s="259"/>
      <c r="CB80" s="260"/>
      <c r="CC80" s="258"/>
      <c r="CD80" s="259"/>
      <c r="CE80" s="260"/>
      <c r="CF80" s="410"/>
      <c r="CG80" s="411"/>
      <c r="CH80" s="412"/>
      <c r="CI80" s="410"/>
      <c r="CJ80" s="411"/>
      <c r="CK80" s="412"/>
      <c r="CL80" s="258"/>
      <c r="CM80" s="259" t="s">
        <v>659</v>
      </c>
      <c r="CN80" s="260" t="s">
        <v>2</v>
      </c>
      <c r="CO80" s="258"/>
      <c r="CP80" s="259"/>
      <c r="CQ80" s="260"/>
      <c r="CR80" s="373" t="s">
        <v>2</v>
      </c>
      <c r="CS80" s="228"/>
      <c r="CT80" s="229" t="str">
        <f>IF(ISNUMBER(HA80),IF(ISNUMBER(MATCH(HE80,$CS$15:$CS$313,0)),0,MAX(CT$14:CT79)+1),"")</f>
        <v/>
      </c>
      <c r="CU80" s="7">
        <f t="shared" si="217"/>
        <v>1</v>
      </c>
      <c r="CV80" s="7">
        <f t="shared" si="218"/>
        <v>1</v>
      </c>
      <c r="CW80" s="7">
        <f t="shared" si="219"/>
        <v>1</v>
      </c>
      <c r="CX80" s="7">
        <f t="shared" si="220"/>
        <v>1</v>
      </c>
      <c r="CY80" s="7" t="str">
        <f t="shared" si="221"/>
        <v/>
      </c>
      <c r="CZ80" s="7">
        <f t="shared" si="222"/>
        <v>1</v>
      </c>
      <c r="DA80" s="7">
        <f t="shared" si="223"/>
        <v>1</v>
      </c>
      <c r="DB80" s="7">
        <f t="shared" si="224"/>
        <v>36</v>
      </c>
      <c r="DC80" s="7" t="str">
        <f t="shared" si="225"/>
        <v/>
      </c>
      <c r="DD80" s="7">
        <f t="shared" si="226"/>
        <v>36</v>
      </c>
      <c r="DE80" s="7">
        <f t="shared" si="227"/>
        <v>29</v>
      </c>
      <c r="DF80" s="7">
        <f t="shared" si="228"/>
        <v>47</v>
      </c>
      <c r="DG80" s="7">
        <f t="shared" si="229"/>
        <v>17</v>
      </c>
      <c r="DH80" s="7">
        <f t="shared" si="230"/>
        <v>17</v>
      </c>
      <c r="DI80" s="7">
        <f t="shared" si="231"/>
        <v>14</v>
      </c>
      <c r="DJ80" s="7">
        <f t="shared" si="232"/>
        <v>1</v>
      </c>
      <c r="DK80" s="7">
        <f t="shared" si="233"/>
        <v>1</v>
      </c>
      <c r="DL80" s="7">
        <f t="shared" si="234"/>
        <v>1</v>
      </c>
      <c r="DM80" s="7">
        <f t="shared" si="235"/>
        <v>1</v>
      </c>
      <c r="DN80" s="7">
        <f t="shared" si="236"/>
        <v>25</v>
      </c>
      <c r="DO80" s="7">
        <f t="shared" si="237"/>
        <v>14</v>
      </c>
      <c r="DP80" s="7">
        <f t="shared" si="238"/>
        <v>1</v>
      </c>
      <c r="DQ80" s="7">
        <f t="shared" si="239"/>
        <v>1</v>
      </c>
      <c r="DR80" s="7">
        <f t="shared" si="240"/>
        <v>39</v>
      </c>
      <c r="DS80" s="7" t="str">
        <f t="shared" si="241"/>
        <v/>
      </c>
      <c r="DT80" s="7" t="str">
        <f t="shared" si="242"/>
        <v/>
      </c>
      <c r="DU80" s="7" t="str">
        <f t="shared" ref="DU80:DU143" si="344">IF(ISNUMBER(MATCH($C80,$CG$15:$CG$314,0)),MATCH($C80,$CG$15:$CG$314,0),(((IF(ISNUMBER(MATCH($C80,$CF$15:$CF$314,0)),MATCH($C80,$CF$15:$CF$314,0),"")))))</f>
        <v/>
      </c>
      <c r="DV80" s="7" t="str">
        <f t="shared" ref="DV80:DV143" si="345">IF(ISNUMBER(MATCH($C80,$CJ$15:$CJ$314,0)),MATCH($C80,$CJ$15:$CJ$314,0),(((IF(ISNUMBER(MATCH($C80,$CI$15:$CI$314,0)),MATCH($C80,$CI$15:$CI$314,0),"")))))</f>
        <v/>
      </c>
      <c r="DW80" s="7">
        <f t="shared" ref="DW80:DW143" si="346">IF(ISNUMBER(MATCH($C80,$CM$15:$CM$314,0)),MATCH($C80,$CM$15:$CM$314,0),(((IF(ISNUMBER(MATCH($C80,$CL$15:$CL$314,0)),MATCH($C80,$CL$15:$CL$314,0),"")))))</f>
        <v>87</v>
      </c>
      <c r="DX80" s="7" t="str">
        <f t="shared" ref="DX80:DX143" si="347">IF(ISNUMBER(MATCH($C80,$CP$15:$CP$314,0)),MATCH($C80,$CP$15:$CP$314,0),(((IF(ISNUMBER(MATCH($C80,$CO$15:$CO$314,0)),MATCH($C80,$CO$15:$CO$314,0),"")))))</f>
        <v/>
      </c>
      <c r="DY80" s="7"/>
      <c r="DZ80" s="7"/>
      <c r="EA80" s="7"/>
      <c r="EB80" s="7"/>
      <c r="EC80" s="64" t="s">
        <v>2</v>
      </c>
      <c r="ED80" s="306" t="str">
        <f t="shared" si="243"/>
        <v>mt_tunit</v>
      </c>
      <c r="EE80" s="306" t="str">
        <f t="shared" si="244"/>
        <v>mt_tunit</v>
      </c>
      <c r="EF80" s="306" t="str">
        <f t="shared" si="245"/>
        <v>mt_tunit</v>
      </c>
      <c r="EG80" s="306" t="str">
        <f t="shared" si="246"/>
        <v>mt_tunit</v>
      </c>
      <c r="EH80" s="306" t="str">
        <f t="shared" si="247"/>
        <v>-</v>
      </c>
      <c r="EI80" s="306" t="str">
        <f t="shared" si="248"/>
        <v>mt_tunit</v>
      </c>
      <c r="EJ80" s="306" t="str">
        <f t="shared" si="249"/>
        <v>mt_tunit</v>
      </c>
      <c r="EK80" s="306" t="str">
        <f t="shared" si="250"/>
        <v>mt_tunit</v>
      </c>
      <c r="EL80" s="306" t="str">
        <f t="shared" si="251"/>
        <v>-</v>
      </c>
      <c r="EM80" s="306" t="str">
        <f t="shared" si="252"/>
        <v>mt_tunit</v>
      </c>
      <c r="EN80" s="306" t="str">
        <f t="shared" si="253"/>
        <v>mt_tunit</v>
      </c>
      <c r="EO80" s="306" t="str">
        <f t="shared" si="254"/>
        <v>mt_tunit</v>
      </c>
      <c r="EP80" s="306" t="str">
        <f t="shared" si="255"/>
        <v>mt_tunit</v>
      </c>
      <c r="EQ80" s="306" t="str">
        <f t="shared" si="256"/>
        <v>mt_tunit</v>
      </c>
      <c r="ER80" s="306" t="str">
        <f t="shared" si="257"/>
        <v>mt_tunit</v>
      </c>
      <c r="ES80" s="306" t="str">
        <f t="shared" si="258"/>
        <v>mt_tunit</v>
      </c>
      <c r="ET80" s="306" t="str">
        <f t="shared" si="259"/>
        <v>mt_tunit</v>
      </c>
      <c r="EU80" s="306" t="str">
        <f t="shared" si="260"/>
        <v>mt_tunit</v>
      </c>
      <c r="EV80" s="306" t="str">
        <f t="shared" si="261"/>
        <v>mt_tunit</v>
      </c>
      <c r="EW80" s="306" t="str">
        <f t="shared" si="262"/>
        <v>mt_tunit</v>
      </c>
      <c r="EX80" s="306" t="str">
        <f t="shared" si="263"/>
        <v>mt_tunit</v>
      </c>
      <c r="EY80" s="306" t="str">
        <f t="shared" si="264"/>
        <v>mt_tunit</v>
      </c>
      <c r="EZ80" s="306" t="str">
        <f t="shared" si="265"/>
        <v>mt_tunit</v>
      </c>
      <c r="FA80" s="306" t="str">
        <f t="shared" si="266"/>
        <v>mt_tunit</v>
      </c>
      <c r="FB80" s="306" t="str">
        <f t="shared" si="267"/>
        <v>-</v>
      </c>
      <c r="FC80" s="306" t="str">
        <f t="shared" si="268"/>
        <v>-</v>
      </c>
      <c r="FD80" s="306" t="str">
        <f t="shared" ref="FD80:FD143" si="348">IF(ISTEXT(INDEX($CF$15:$CH$314,DU80,1)),INDEX($CF$15:$CH$314,DU80,1),IF(ISNUMBER(DU80),INDEX($CF$15:$CH$314,DU80,2),"-"))</f>
        <v>-</v>
      </c>
      <c r="FE80" s="306" t="str">
        <f t="shared" ref="FE80:FE143" si="349">IF(ISTEXT(INDEX($CI$15:$CK$314,DV80,1)),INDEX($CI$15:$CK$314,DV80,1),IF(ISNUMBER(DV80),INDEX($CI$15:$CK$314,DV80,2),"-"))</f>
        <v>-</v>
      </c>
      <c r="FF80" s="306" t="str">
        <f t="shared" ref="FF80:FF143" si="350">IF(ISTEXT(INDEX($CL$15:$CN$314,DW80,1)),INDEX($CL$15:$CN$314,DW80,1),IF(ISNUMBER(DW80),INDEX($CL$15:$CN$314,DW80,2),"-"))</f>
        <v>mt_tunit</v>
      </c>
      <c r="FG80" s="306" t="str">
        <f t="shared" ref="FG80:FG143" si="351">IF(ISTEXT(INDEX($CO$15:$CQ$314,DX80,1)),INDEX($CO$15:$CQ$314,DX80,1),IF(ISNUMBER(DX80),INDEX($CO$15:$CQ$314,DX80,2),"-"))</f>
        <v>-</v>
      </c>
      <c r="FH80" s="306"/>
      <c r="FI80" s="306"/>
      <c r="FJ80" s="306"/>
      <c r="FK80" s="306"/>
      <c r="FL80" s="306"/>
      <c r="FM80" s="422" t="s">
        <v>2</v>
      </c>
      <c r="FN80" s="65" t="str">
        <f t="shared" si="269"/>
        <v>m</v>
      </c>
      <c r="FO80" s="65" t="str">
        <f t="shared" si="270"/>
        <v>cm</v>
      </c>
      <c r="FP80" s="65" t="str">
        <f t="shared" si="271"/>
        <v>m</v>
      </c>
      <c r="FQ80" s="65" t="str">
        <f t="shared" si="272"/>
        <v>m</v>
      </c>
      <c r="FR80" s="65" t="str">
        <f t="shared" si="273"/>
        <v>-</v>
      </c>
      <c r="FS80" s="65" t="str">
        <f t="shared" si="274"/>
        <v>m</v>
      </c>
      <c r="FT80" s="65" t="str">
        <f t="shared" si="275"/>
        <v>cm</v>
      </c>
      <c r="FU80" s="65" t="str">
        <f t="shared" si="276"/>
        <v>ft3</v>
      </c>
      <c r="FV80" s="65" t="str">
        <f t="shared" si="277"/>
        <v>-</v>
      </c>
      <c r="FW80" s="65" t="str">
        <f t="shared" si="278"/>
        <v>m</v>
      </c>
      <c r="FX80" s="65" t="str">
        <f t="shared" si="279"/>
        <v>m</v>
      </c>
      <c r="FY80" s="65" t="str">
        <f t="shared" si="280"/>
        <v>ft</v>
      </c>
      <c r="FZ80" s="65" t="str">
        <f t="shared" si="281"/>
        <v>ft</v>
      </c>
      <c r="GA80" s="65" t="str">
        <f t="shared" si="282"/>
        <v>ft</v>
      </c>
      <c r="GB80" s="65" t="str">
        <f t="shared" si="283"/>
        <v>ft</v>
      </c>
      <c r="GC80" s="65" t="str">
        <f t="shared" si="284"/>
        <v>m</v>
      </c>
      <c r="GD80" s="65" t="str">
        <f t="shared" si="285"/>
        <v>m</v>
      </c>
      <c r="GE80" s="65" t="str">
        <f t="shared" si="286"/>
        <v>m</v>
      </c>
      <c r="GF80" s="65" t="str">
        <f t="shared" si="287"/>
        <v>m</v>
      </c>
      <c r="GG80" s="65" t="str">
        <f t="shared" si="288"/>
        <v>ft</v>
      </c>
      <c r="GH80" s="65" t="str">
        <f t="shared" si="289"/>
        <v>m</v>
      </c>
      <c r="GI80" s="65" t="str">
        <f t="shared" si="290"/>
        <v>ft</v>
      </c>
      <c r="GJ80" s="65" t="str">
        <f t="shared" si="291"/>
        <v>m</v>
      </c>
      <c r="GK80" s="65" t="str">
        <f t="shared" si="292"/>
        <v>ft</v>
      </c>
      <c r="GL80" s="65" t="str">
        <f t="shared" si="293"/>
        <v>-</v>
      </c>
      <c r="GM80" s="65" t="str">
        <f t="shared" si="294"/>
        <v>-</v>
      </c>
      <c r="GN80" s="65" t="str">
        <f t="shared" ref="GN80:GN143" si="352">IF(ISNUMBER(DU80),INDEX($CG$15:$CH$314,DU80,2),"-")</f>
        <v>-</v>
      </c>
      <c r="GO80" s="65" t="str">
        <f t="shared" ref="GO80:GO143" si="353">IF(ISNUMBER(DV80),INDEX($CJ$15:$CK$314,DV80,2),"-")</f>
        <v>-</v>
      </c>
      <c r="GP80" s="65" t="str">
        <f t="shared" ref="GP80:GP143" si="354">IF(ISNUMBER(DW80),INDEX($CM$15:$CN$314,DW80,2),"-")</f>
        <v>m</v>
      </c>
      <c r="GQ80" s="65" t="str">
        <f t="shared" ref="GQ80:GQ143" si="355">IF(ISNUMBER(DX80),INDEX($CP$15:$CQ$314,DX80,2),"-")</f>
        <v>-</v>
      </c>
      <c r="GR80" s="65"/>
      <c r="GS80" s="65"/>
      <c r="GT80" s="65"/>
      <c r="GU80" s="96" t="s">
        <v>2</v>
      </c>
      <c r="GV80" s="70"/>
      <c r="GW80" s="7">
        <f>IF(ISNUMBER(INDEX($CU$15:$EC$314,$B80,HG$5)),MAX(GW$14:GW79)+1,0)</f>
        <v>13</v>
      </c>
      <c r="GX80" s="7" t="str">
        <f t="shared" si="295"/>
        <v/>
      </c>
      <c r="GY80" s="7" t="str">
        <f t="shared" si="296"/>
        <v/>
      </c>
      <c r="GZ80" s="289">
        <f t="shared" si="297"/>
        <v>66</v>
      </c>
      <c r="HA80" s="289" t="str">
        <f t="shared" si="298"/>
        <v/>
      </c>
      <c r="HB80" s="289" t="str">
        <f t="shared" si="299"/>
        <v/>
      </c>
      <c r="HC80" s="84" t="str">
        <f t="shared" si="300"/>
        <v/>
      </c>
      <c r="HD80" s="335" t="str">
        <f t="shared" si="301"/>
        <v/>
      </c>
      <c r="HE80" s="313" t="str">
        <f t="shared" si="302"/>
        <v/>
      </c>
      <c r="HF80" s="28" t="str">
        <f t="shared" si="303"/>
        <v/>
      </c>
      <c r="HG80" s="277" t="str">
        <f t="shared" ref="HG80:HG115" si="356">IF(IF(ISNUMBER(MATCH(INDEX($IE80:$IQ80,1,HG$14),$HE$15:$HE$313,0)),1,"")=1,INDEX($IE80:$IQ80,1,HG$14),"")</f>
        <v/>
      </c>
      <c r="HH80" s="363" t="str">
        <f t="shared" si="304"/>
        <v/>
      </c>
      <c r="HI80" s="80"/>
      <c r="HJ80" s="277" t="str">
        <f t="shared" ref="HJ80:HJ115" si="357">IF(IF(ISNUMBER(MATCH(INDEX($IE80:$IQ80,1,HJ$14),$HE$15:$HE$313,0)),1,"")=1,INDEX($IE80:$IQ80,1,HJ$14),"")</f>
        <v/>
      </c>
      <c r="HK80" s="363" t="str">
        <f t="shared" si="305"/>
        <v/>
      </c>
      <c r="HL80" s="80"/>
      <c r="HM80" s="277" t="str">
        <f t="shared" ref="HM80:HM115" si="358">IF(IF(ISNUMBER(MATCH(INDEX($IE80:$IQ80,1,HM$14),$HE$15:$HE$313,0)),1,"")=1,INDEX($IE80:$IQ80,1,HM$14),"")</f>
        <v/>
      </c>
      <c r="HN80" s="363" t="str">
        <f t="shared" si="306"/>
        <v/>
      </c>
      <c r="HO80" s="80"/>
      <c r="HP80" s="277" t="str">
        <f t="shared" ref="HP80:HP115" si="359">IF(IF(ISNUMBER(MATCH(INDEX($IE80:$IQ80,1,HP$14),$HE$15:$HE$313,0)),1,"")=1,INDEX($IE80:$IQ80,1,HP$14),"")</f>
        <v/>
      </c>
      <c r="HQ80" s="359" t="str">
        <f t="shared" si="307"/>
        <v/>
      </c>
      <c r="HR80" s="80"/>
      <c r="HS80" s="277" t="str">
        <f t="shared" ref="HS80:HS115" si="360">IF(IF(ISNUMBER(MATCH(INDEX($IE80:$IQ80,1,HS$14),$HE$15:$HE$313,0)),1,"")=1,INDEX($IE80:$IQ80,1,HS$14),"")</f>
        <v/>
      </c>
      <c r="HT80" s="284" t="str">
        <f t="shared" si="308"/>
        <v/>
      </c>
      <c r="HU80" s="277"/>
      <c r="HV80" s="336" t="str">
        <f t="shared" si="309"/>
        <v/>
      </c>
      <c r="HW80" s="338" t="str">
        <f t="shared" si="310"/>
        <v/>
      </c>
      <c r="HX80" s="337" t="str">
        <f t="shared" si="311"/>
        <v/>
      </c>
      <c r="HY80" s="277"/>
      <c r="HZ80" s="277"/>
      <c r="IA80" s="277"/>
      <c r="IB80" s="277"/>
      <c r="IC80" s="277"/>
      <c r="ID80" s="70"/>
      <c r="IE80" s="279"/>
      <c r="IF80" s="368"/>
      <c r="IG80" s="279"/>
      <c r="IH80" s="279"/>
      <c r="II80" s="279"/>
      <c r="IJ80" s="279"/>
      <c r="IK80" s="279"/>
      <c r="IL80" s="279"/>
      <c r="IM80" s="279"/>
      <c r="IN80" s="279"/>
      <c r="IO80" s="291"/>
      <c r="IP80" s="291"/>
      <c r="IQ80" s="74"/>
      <c r="IR80" s="291">
        <f>IF(IE80&lt;&gt;"",MAX(IR$14:IR79)+1,0)</f>
        <v>0</v>
      </c>
      <c r="IS80" s="291">
        <f>IF(IF80&lt;&gt;"",MAX(IS$14:IS79)+1,0)</f>
        <v>0</v>
      </c>
      <c r="IT80" s="291">
        <f>IF(IG80&lt;&gt;"",MAX(IT$14:IT79)+1,0)</f>
        <v>0</v>
      </c>
      <c r="IU80" s="291">
        <f>IF(IH80&lt;&gt;"",MAX(IU$14:IU79)+1,0)</f>
        <v>0</v>
      </c>
      <c r="IV80" s="291">
        <f>IF(II80&lt;&gt;"",MAX(IV$14:IV79)+1,0)</f>
        <v>0</v>
      </c>
      <c r="IW80" s="291">
        <f>IF(IJ80&lt;&gt;"",MAX(IW$14:IW79)+1,0)</f>
        <v>0</v>
      </c>
      <c r="IX80" s="291">
        <f>IF(IK80&lt;&gt;"",MAX(IX$14:IX79)+1,0)</f>
        <v>0</v>
      </c>
      <c r="IY80" s="291">
        <f>IF(IL80&lt;&gt;"",MAX(IY$14:IY79)+1,0)</f>
        <v>0</v>
      </c>
      <c r="IZ80" s="291">
        <f>IF(IM80&lt;&gt;"",MAX(IZ$14:IZ79)+1,0)</f>
        <v>0</v>
      </c>
      <c r="JA80" s="291">
        <f>IF(IN80&lt;&gt;"",MAX(JA$14:JA79)+1,0)</f>
        <v>0</v>
      </c>
      <c r="JB80" s="291">
        <f>IF(IO80&lt;&gt;"",MAX(JB$14:JB79)+1,0)</f>
        <v>0</v>
      </c>
      <c r="JC80" s="291">
        <f>IF(IP80&lt;&gt;"",MAX(JC$14:JC79)+1,0)</f>
        <v>0</v>
      </c>
      <c r="JD80" s="74">
        <f t="shared" ref="JD80:JD143" si="361">IF(B80&gt;$JD$12,"",_xlfn.IFS(B80&lt;=IR$12,$IR$13,B80&lt;=IS$12,$IS$13,B80&lt;=IT$12,$IT$13,B80&lt;=IU$12,$IU$13,B80&lt;=IV$12,$IV$13,B80&lt;=IW$12,$IW$13,B80&lt;=IX$12,$IX$13,B80&lt;=IY$12,$IY$13,B80&lt;=IZ$12,$IZ$13,B80&lt;=JA$12,$JA$13,B80&lt;=JB$12,$JB$13,B80&lt;=JC$12,$JC$13))</f>
        <v>3</v>
      </c>
      <c r="JE80" s="74">
        <f t="shared" ref="JE80:JE143" si="362">IF(JD80="","",IF(JD79=JD80,0,1))</f>
        <v>1</v>
      </c>
      <c r="JF80" s="74">
        <f t="shared" ref="JF80:JF143" si="363">IF(JD80="","",IF(JE80=1,1,JF79+1))</f>
        <v>1</v>
      </c>
      <c r="JG80" s="74" t="str">
        <f t="shared" ref="JG80:JG143" si="364">IF(ISNUMBER(JD80),INDEX($IE$15:$IP$67,JF80,JD80),"")</f>
        <v>IMS</v>
      </c>
      <c r="JH80" s="390" t="str">
        <f t="shared" ref="JH80:JH143" si="365">IF(HE80="","",MATCH(HE80,$JG$15:$JG$313,0))</f>
        <v/>
      </c>
      <c r="JI80" s="389">
        <f>IF(ISNUMBER(MATCH(HE80,$JG$15:$JG$313,0)),0,MAX(JI$14:JI79)+1)</f>
        <v>0</v>
      </c>
      <c r="JJ80" s="389" t="str">
        <f t="shared" ref="JJ80:JJ143" si="366">IF(B80&lt;=$JJ$14,B80,"")</f>
        <v/>
      </c>
      <c r="JK80" s="379"/>
      <c r="JL80" s="79"/>
      <c r="JM80" s="19"/>
      <c r="JN80" s="280"/>
      <c r="JO80" s="70"/>
      <c r="JP80" s="228"/>
      <c r="JQ80" s="228"/>
      <c r="JR80" s="228"/>
      <c r="JS80" s="19"/>
      <c r="JT80" s="19"/>
      <c r="JU80" s="19"/>
      <c r="JV80" s="19"/>
      <c r="JW80" s="19"/>
      <c r="JX80" s="19"/>
      <c r="JY80" s="19"/>
      <c r="JZ80" s="19"/>
      <c r="KA80" s="19"/>
      <c r="KB80" s="19"/>
      <c r="KC80" s="19"/>
      <c r="KD80" s="19"/>
      <c r="KE80" s="97"/>
      <c r="KF80" s="179"/>
      <c r="KG80" s="106"/>
      <c r="KH80" s="106"/>
      <c r="KI80" s="106"/>
      <c r="KJ80" s="106"/>
      <c r="KK80" s="187"/>
      <c r="KL80" s="179"/>
      <c r="KM80" s="133"/>
      <c r="KN80" s="179"/>
      <c r="KO80" s="133"/>
      <c r="KP80" s="106"/>
      <c r="KQ80" s="106"/>
      <c r="KR80" s="133"/>
      <c r="KS80" s="106"/>
      <c r="KT80" s="106"/>
      <c r="KU80" s="106"/>
      <c r="KV80" s="159" t="str">
        <f t="shared" si="213"/>
        <v/>
      </c>
      <c r="KW80" s="159" t="str">
        <f t="shared" si="214"/>
        <v/>
      </c>
      <c r="KX80" s="159" t="str">
        <f t="shared" si="215"/>
        <v/>
      </c>
      <c r="KY80" s="159" t="str">
        <f t="shared" si="216"/>
        <v/>
      </c>
      <c r="KZ80" s="97"/>
      <c r="LA80" s="70"/>
      <c r="LB80" s="291" t="str">
        <f t="shared" si="312"/>
        <v/>
      </c>
      <c r="LC80" s="291" t="str">
        <f t="shared" si="313"/>
        <v/>
      </c>
      <c r="LD80" s="291" t="str">
        <f t="shared" si="314"/>
        <v/>
      </c>
      <c r="LE80" s="291" t="str">
        <f t="shared" si="315"/>
        <v/>
      </c>
      <c r="LF80" s="291" t="str">
        <f t="shared" si="316"/>
        <v/>
      </c>
      <c r="LG80" s="291" t="str">
        <f t="shared" si="317"/>
        <v/>
      </c>
      <c r="LH80" s="291" t="str">
        <f t="shared" si="318"/>
        <v/>
      </c>
      <c r="LI80" s="291" t="str">
        <f t="shared" si="319"/>
        <v/>
      </c>
      <c r="LJ80" s="291" t="str">
        <f t="shared" si="320"/>
        <v/>
      </c>
      <c r="LK80" s="291" t="str">
        <f t="shared" si="321"/>
        <v/>
      </c>
      <c r="LL80" s="291" t="str">
        <f t="shared" si="322"/>
        <v/>
      </c>
      <c r="LM80" s="291" t="str">
        <f t="shared" si="323"/>
        <v/>
      </c>
      <c r="LN80" s="291" t="str">
        <f t="shared" si="324"/>
        <v>IMS</v>
      </c>
      <c r="LO80" s="291" t="str">
        <f t="shared" si="325"/>
        <v>IMS</v>
      </c>
      <c r="LP80" s="291" t="str">
        <f t="shared" si="326"/>
        <v>IMS</v>
      </c>
      <c r="LQ80" s="291" t="str">
        <f t="shared" si="327"/>
        <v>IMS</v>
      </c>
      <c r="LR80" s="291" t="str">
        <f t="shared" si="328"/>
        <v>IMS</v>
      </c>
      <c r="LS80" s="291" t="str">
        <f t="shared" si="329"/>
        <v>IMS</v>
      </c>
      <c r="LT80" s="291" t="str">
        <f t="shared" si="330"/>
        <v>IMS</v>
      </c>
      <c r="LU80" s="291" t="str">
        <f t="shared" si="331"/>
        <v>IMS</v>
      </c>
      <c r="LV80" s="291" t="str">
        <f t="shared" si="332"/>
        <v>IMS</v>
      </c>
      <c r="LW80" s="291" t="str">
        <f t="shared" si="333"/>
        <v>IMS</v>
      </c>
      <c r="LX80" s="291" t="str">
        <f t="shared" si="334"/>
        <v/>
      </c>
      <c r="LY80" s="291" t="str">
        <f t="shared" si="335"/>
        <v>IMS</v>
      </c>
      <c r="LZ80" s="291" t="str">
        <f t="shared" si="336"/>
        <v/>
      </c>
      <c r="MA80" s="291" t="str">
        <f t="shared" si="337"/>
        <v/>
      </c>
      <c r="MB80" s="291" t="str">
        <f t="shared" si="338"/>
        <v/>
      </c>
      <c r="MC80" s="291" t="str">
        <f t="shared" si="339"/>
        <v/>
      </c>
      <c r="MD80" s="291" t="str">
        <f t="shared" si="340"/>
        <v/>
      </c>
      <c r="ME80" s="291" t="str">
        <f t="shared" si="341"/>
        <v/>
      </c>
      <c r="MF80" s="291" t="str">
        <f t="shared" si="342"/>
        <v/>
      </c>
      <c r="MG80" s="74">
        <f t="shared" si="343"/>
        <v>11</v>
      </c>
      <c r="MH80" s="70"/>
      <c r="MI80" s="70"/>
      <c r="MJ80" s="70"/>
      <c r="MK80" s="70"/>
      <c r="ML80" s="70"/>
      <c r="MM80" s="70"/>
      <c r="MN80" s="70"/>
      <c r="MO80" s="70"/>
      <c r="MP80" s="70"/>
      <c r="MQ80" s="70"/>
      <c r="MR80" s="70"/>
      <c r="MS80" s="70"/>
      <c r="MT80" s="70"/>
      <c r="MU80" s="70"/>
    </row>
    <row r="81" spans="1:359" ht="6" customHeight="1" x14ac:dyDescent="0.25">
      <c r="A81" s="79"/>
      <c r="B81" s="303">
        <f t="shared" ref="B81:B144" si="367">IF(C81="","",ROW()-$A$14)</f>
        <v>67</v>
      </c>
      <c r="C81" s="83" t="s">
        <v>59</v>
      </c>
      <c r="D81" s="301" t="s">
        <v>663</v>
      </c>
      <c r="E81" s="70"/>
      <c r="F81" s="258"/>
      <c r="G81" s="259" t="s">
        <v>107</v>
      </c>
      <c r="H81" s="260" t="s">
        <v>2</v>
      </c>
      <c r="I81" s="258"/>
      <c r="J81" s="259"/>
      <c r="K81" s="260"/>
      <c r="L81" s="258"/>
      <c r="M81" s="259"/>
      <c r="N81" s="260"/>
      <c r="O81" s="258"/>
      <c r="P81" s="259"/>
      <c r="Q81" s="260"/>
      <c r="R81" s="258"/>
      <c r="S81" s="259"/>
      <c r="T81" s="260"/>
      <c r="U81" s="258"/>
      <c r="V81" s="259"/>
      <c r="W81" s="260"/>
      <c r="X81" s="258"/>
      <c r="Y81" s="259"/>
      <c r="Z81" s="260"/>
      <c r="AA81" s="258"/>
      <c r="AB81" s="259"/>
      <c r="AC81" s="260"/>
      <c r="AD81" s="258"/>
      <c r="AE81" s="259"/>
      <c r="AF81" s="260"/>
      <c r="AG81" s="258"/>
      <c r="AH81" s="259"/>
      <c r="AI81" s="260"/>
      <c r="AJ81" s="258"/>
      <c r="AK81" s="259"/>
      <c r="AL81" s="260"/>
      <c r="AM81" s="258"/>
      <c r="AN81" s="259"/>
      <c r="AO81" s="260"/>
      <c r="AP81" s="281"/>
      <c r="AQ81" s="353"/>
      <c r="AR81" s="348"/>
      <c r="AS81" s="281"/>
      <c r="AT81" s="353"/>
      <c r="AU81" s="348"/>
      <c r="AV81" s="258"/>
      <c r="AW81" s="259"/>
      <c r="AX81" s="260"/>
      <c r="AY81" s="258"/>
      <c r="AZ81" s="259"/>
      <c r="BA81" s="260"/>
      <c r="BB81" s="258"/>
      <c r="BC81" s="259"/>
      <c r="BD81" s="260"/>
      <c r="BE81" s="258"/>
      <c r="BF81" s="259"/>
      <c r="BG81" s="260"/>
      <c r="BH81" s="258"/>
      <c r="BI81" s="259"/>
      <c r="BJ81" s="260"/>
      <c r="BK81" s="258"/>
      <c r="BL81" s="259"/>
      <c r="BM81" s="260"/>
      <c r="BN81" s="258"/>
      <c r="BO81" s="259"/>
      <c r="BP81" s="260"/>
      <c r="BQ81" s="258"/>
      <c r="BR81" s="259"/>
      <c r="BS81" s="260"/>
      <c r="BT81" s="258"/>
      <c r="BU81" s="259"/>
      <c r="BV81" s="260"/>
      <c r="BW81" s="258"/>
      <c r="BX81" s="259"/>
      <c r="BY81" s="260"/>
      <c r="BZ81" s="258"/>
      <c r="CA81" s="259"/>
      <c r="CB81" s="260"/>
      <c r="CC81" s="258"/>
      <c r="CD81" s="259"/>
      <c r="CE81" s="260"/>
      <c r="CF81" s="410"/>
      <c r="CG81" s="411"/>
      <c r="CH81" s="412"/>
      <c r="CI81" s="410"/>
      <c r="CJ81" s="411"/>
      <c r="CK81" s="412"/>
      <c r="CL81" s="258"/>
      <c r="CM81" s="259" t="s">
        <v>40</v>
      </c>
      <c r="CN81" s="260">
        <v>3</v>
      </c>
      <c r="CO81" s="258"/>
      <c r="CP81" s="259"/>
      <c r="CQ81" s="260"/>
      <c r="CR81" s="373" t="s">
        <v>2</v>
      </c>
      <c r="CS81" s="228"/>
      <c r="CT81" s="229" t="str">
        <f>IF(ISNUMBER(HA81),IF(ISNUMBER(MATCH(HE81,$CS$15:$CS$313,0)),0,MAX(CT$14:CT80)+1),"")</f>
        <v/>
      </c>
      <c r="CU81" s="7">
        <f t="shared" si="217"/>
        <v>2</v>
      </c>
      <c r="CV81" s="7">
        <f t="shared" si="218"/>
        <v>2</v>
      </c>
      <c r="CW81" s="7">
        <f t="shared" si="219"/>
        <v>2</v>
      </c>
      <c r="CX81" s="7">
        <f t="shared" si="220"/>
        <v>2</v>
      </c>
      <c r="CY81" s="7" t="str">
        <f t="shared" si="221"/>
        <v/>
      </c>
      <c r="CZ81" s="7">
        <f t="shared" si="222"/>
        <v>2</v>
      </c>
      <c r="DA81" s="7">
        <f t="shared" si="223"/>
        <v>2</v>
      </c>
      <c r="DB81" s="7">
        <f t="shared" si="224"/>
        <v>37</v>
      </c>
      <c r="DC81" s="7" t="str">
        <f t="shared" si="225"/>
        <v/>
      </c>
      <c r="DD81" s="7">
        <f t="shared" si="226"/>
        <v>37</v>
      </c>
      <c r="DE81" s="7">
        <f t="shared" si="227"/>
        <v>30</v>
      </c>
      <c r="DF81" s="7">
        <f t="shared" si="228"/>
        <v>48</v>
      </c>
      <c r="DG81" s="7">
        <f t="shared" si="229"/>
        <v>18</v>
      </c>
      <c r="DH81" s="7">
        <f t="shared" si="230"/>
        <v>18</v>
      </c>
      <c r="DI81" s="7">
        <f t="shared" si="231"/>
        <v>15</v>
      </c>
      <c r="DJ81" s="7">
        <f t="shared" si="232"/>
        <v>2</v>
      </c>
      <c r="DK81" s="7">
        <f t="shared" si="233"/>
        <v>2</v>
      </c>
      <c r="DL81" s="7">
        <f t="shared" si="234"/>
        <v>2</v>
      </c>
      <c r="DM81" s="7">
        <f t="shared" si="235"/>
        <v>2</v>
      </c>
      <c r="DN81" s="7">
        <f t="shared" si="236"/>
        <v>26</v>
      </c>
      <c r="DO81" s="7">
        <f t="shared" si="237"/>
        <v>15</v>
      </c>
      <c r="DP81" s="7">
        <f t="shared" si="238"/>
        <v>2</v>
      </c>
      <c r="DQ81" s="7">
        <f t="shared" si="239"/>
        <v>2</v>
      </c>
      <c r="DR81" s="7">
        <f t="shared" si="240"/>
        <v>40</v>
      </c>
      <c r="DS81" s="7" t="str">
        <f t="shared" si="241"/>
        <v/>
      </c>
      <c r="DT81" s="7" t="str">
        <f t="shared" si="242"/>
        <v/>
      </c>
      <c r="DU81" s="7" t="str">
        <f t="shared" si="344"/>
        <v/>
      </c>
      <c r="DV81" s="7" t="str">
        <f t="shared" si="345"/>
        <v/>
      </c>
      <c r="DW81" s="7">
        <f t="shared" si="346"/>
        <v>88</v>
      </c>
      <c r="DX81" s="7" t="str">
        <f t="shared" si="347"/>
        <v/>
      </c>
      <c r="DY81" s="7"/>
      <c r="DZ81" s="7"/>
      <c r="EA81" s="7"/>
      <c r="EB81" s="7"/>
      <c r="EC81" s="64" t="s">
        <v>2</v>
      </c>
      <c r="ED81" s="306" t="str">
        <f t="shared" si="243"/>
        <v>mt_lunit</v>
      </c>
      <c r="EE81" s="306" t="str">
        <f t="shared" si="244"/>
        <v>mt_lunit</v>
      </c>
      <c r="EF81" s="306" t="str">
        <f t="shared" si="245"/>
        <v>mt_lunit</v>
      </c>
      <c r="EG81" s="306" t="str">
        <f t="shared" si="246"/>
        <v>mt_lunit</v>
      </c>
      <c r="EH81" s="306" t="str">
        <f t="shared" si="247"/>
        <v>-</v>
      </c>
      <c r="EI81" s="306" t="str">
        <f t="shared" si="248"/>
        <v>mt_lunit</v>
      </c>
      <c r="EJ81" s="306" t="str">
        <f t="shared" si="249"/>
        <v>mt_lunit</v>
      </c>
      <c r="EK81" s="306" t="str">
        <f t="shared" si="250"/>
        <v>mt_lunit</v>
      </c>
      <c r="EL81" s="306" t="str">
        <f t="shared" si="251"/>
        <v>-</v>
      </c>
      <c r="EM81" s="306" t="str">
        <f t="shared" si="252"/>
        <v>mt_lunit</v>
      </c>
      <c r="EN81" s="306" t="str">
        <f t="shared" si="253"/>
        <v>mt_lunit</v>
      </c>
      <c r="EO81" s="306" t="str">
        <f t="shared" si="254"/>
        <v>mt_lunit</v>
      </c>
      <c r="EP81" s="306" t="str">
        <f t="shared" si="255"/>
        <v>mt_lunit</v>
      </c>
      <c r="EQ81" s="306" t="str">
        <f t="shared" si="256"/>
        <v>mt_lunit</v>
      </c>
      <c r="ER81" s="306" t="str">
        <f t="shared" si="257"/>
        <v>mt_lunit</v>
      </c>
      <c r="ES81" s="306" t="str">
        <f t="shared" si="258"/>
        <v>mt_lunit</v>
      </c>
      <c r="ET81" s="306" t="str">
        <f t="shared" si="259"/>
        <v>mt_lunit</v>
      </c>
      <c r="EU81" s="306" t="str">
        <f t="shared" si="260"/>
        <v>mt_lunit</v>
      </c>
      <c r="EV81" s="306" t="str">
        <f t="shared" si="261"/>
        <v>mt_lunit</v>
      </c>
      <c r="EW81" s="306" t="str">
        <f t="shared" si="262"/>
        <v>mt_lunit</v>
      </c>
      <c r="EX81" s="306" t="str">
        <f t="shared" si="263"/>
        <v>mt_lunit</v>
      </c>
      <c r="EY81" s="306" t="str">
        <f t="shared" si="264"/>
        <v>mt_lunit</v>
      </c>
      <c r="EZ81" s="306" t="str">
        <f t="shared" si="265"/>
        <v>mt_lunit</v>
      </c>
      <c r="FA81" s="306" t="str">
        <f t="shared" si="266"/>
        <v>mt_lunit</v>
      </c>
      <c r="FB81" s="306" t="str">
        <f t="shared" si="267"/>
        <v>-</v>
      </c>
      <c r="FC81" s="306" t="str">
        <f t="shared" si="268"/>
        <v>-</v>
      </c>
      <c r="FD81" s="306" t="str">
        <f t="shared" si="348"/>
        <v>-</v>
      </c>
      <c r="FE81" s="306" t="str">
        <f t="shared" si="349"/>
        <v>-</v>
      </c>
      <c r="FF81" s="306" t="str">
        <f t="shared" si="350"/>
        <v>mt_lunit</v>
      </c>
      <c r="FG81" s="306" t="str">
        <f t="shared" si="351"/>
        <v>-</v>
      </c>
      <c r="FH81" s="306"/>
      <c r="FI81" s="306"/>
      <c r="FJ81" s="306"/>
      <c r="FK81" s="306"/>
      <c r="FL81" s="306"/>
      <c r="FM81" s="422" t="s">
        <v>2</v>
      </c>
      <c r="FN81" s="65" t="str">
        <f t="shared" si="269"/>
        <v>/d</v>
      </c>
      <c r="FO81" s="65" t="str">
        <f t="shared" si="270"/>
        <v>/s</v>
      </c>
      <c r="FP81" s="65" t="str">
        <f t="shared" si="271"/>
        <v>/d</v>
      </c>
      <c r="FQ81" s="65" t="str">
        <f t="shared" si="272"/>
        <v>/d</v>
      </c>
      <c r="FR81" s="65" t="str">
        <f t="shared" si="273"/>
        <v>-</v>
      </c>
      <c r="FS81" s="65" t="str">
        <f t="shared" si="274"/>
        <v>/d</v>
      </c>
      <c r="FT81" s="65" t="str">
        <f t="shared" si="275"/>
        <v>/s</v>
      </c>
      <c r="FU81" s="65" t="str">
        <f t="shared" si="276"/>
        <v>/d</v>
      </c>
      <c r="FV81" s="65" t="str">
        <f t="shared" si="277"/>
        <v>-</v>
      </c>
      <c r="FW81" s="65" t="str">
        <f t="shared" si="278"/>
        <v>/d</v>
      </c>
      <c r="FX81" s="65" t="str">
        <f t="shared" si="279"/>
        <v>/s</v>
      </c>
      <c r="FY81" s="65" t="str">
        <f t="shared" si="280"/>
        <v>/d</v>
      </c>
      <c r="FZ81" s="65" t="str">
        <f t="shared" si="281"/>
        <v>/s</v>
      </c>
      <c r="GA81" s="65" t="str">
        <f t="shared" si="282"/>
        <v>/d</v>
      </c>
      <c r="GB81" s="65" t="str">
        <f t="shared" si="283"/>
        <v>/d</v>
      </c>
      <c r="GC81" s="65" t="str">
        <f t="shared" si="284"/>
        <v>/d</v>
      </c>
      <c r="GD81" s="65" t="str">
        <f t="shared" si="285"/>
        <v>/d</v>
      </c>
      <c r="GE81" s="65" t="str">
        <f t="shared" si="286"/>
        <v>/d</v>
      </c>
      <c r="GF81" s="65" t="str">
        <f t="shared" si="287"/>
        <v>/d</v>
      </c>
      <c r="GG81" s="65" t="str">
        <f t="shared" si="288"/>
        <v>/d</v>
      </c>
      <c r="GH81" s="65" t="str">
        <f t="shared" si="289"/>
        <v>/d</v>
      </c>
      <c r="GI81" s="65" t="str">
        <f t="shared" si="290"/>
        <v>/s</v>
      </c>
      <c r="GJ81" s="65" t="str">
        <f t="shared" si="291"/>
        <v>/s</v>
      </c>
      <c r="GK81" s="65" t="str">
        <f t="shared" si="292"/>
        <v>/s</v>
      </c>
      <c r="GL81" s="65" t="str">
        <f t="shared" si="293"/>
        <v>-</v>
      </c>
      <c r="GM81" s="65" t="str">
        <f t="shared" si="294"/>
        <v>-</v>
      </c>
      <c r="GN81" s="65" t="str">
        <f t="shared" si="352"/>
        <v>-</v>
      </c>
      <c r="GO81" s="65" t="str">
        <f t="shared" si="353"/>
        <v>-</v>
      </c>
      <c r="GP81" s="65" t="str">
        <f t="shared" si="354"/>
        <v>/s</v>
      </c>
      <c r="GQ81" s="65" t="str">
        <f t="shared" si="355"/>
        <v>-</v>
      </c>
      <c r="GR81" s="65"/>
      <c r="GS81" s="65"/>
      <c r="GT81" s="65"/>
      <c r="GU81" s="96" t="s">
        <v>2</v>
      </c>
      <c r="GV81" s="70"/>
      <c r="GW81" s="7">
        <f>IF(ISNUMBER(INDEX($CU$15:$EC$314,$B81,HG$5)),MAX(GW$14:GW80)+1,0)</f>
        <v>14</v>
      </c>
      <c r="GX81" s="7" t="str">
        <f t="shared" si="295"/>
        <v/>
      </c>
      <c r="GY81" s="7" t="str">
        <f t="shared" si="296"/>
        <v/>
      </c>
      <c r="GZ81" s="289">
        <f t="shared" si="297"/>
        <v>67</v>
      </c>
      <c r="HA81" s="289" t="str">
        <f t="shared" si="298"/>
        <v/>
      </c>
      <c r="HB81" s="289" t="str">
        <f t="shared" si="299"/>
        <v/>
      </c>
      <c r="HC81" s="84" t="str">
        <f t="shared" si="300"/>
        <v/>
      </c>
      <c r="HD81" s="335" t="str">
        <f t="shared" si="301"/>
        <v/>
      </c>
      <c r="HE81" s="313" t="str">
        <f t="shared" si="302"/>
        <v/>
      </c>
      <c r="HF81" s="28" t="str">
        <f t="shared" si="303"/>
        <v/>
      </c>
      <c r="HG81" s="277" t="str">
        <f t="shared" si="356"/>
        <v/>
      </c>
      <c r="HH81" s="363" t="str">
        <f t="shared" si="304"/>
        <v/>
      </c>
      <c r="HI81" s="80"/>
      <c r="HJ81" s="277" t="str">
        <f t="shared" si="357"/>
        <v/>
      </c>
      <c r="HK81" s="363" t="str">
        <f t="shared" si="305"/>
        <v/>
      </c>
      <c r="HL81" s="80"/>
      <c r="HM81" s="277" t="str">
        <f t="shared" si="358"/>
        <v/>
      </c>
      <c r="HN81" s="363" t="str">
        <f t="shared" si="306"/>
        <v/>
      </c>
      <c r="HO81" s="80"/>
      <c r="HP81" s="277" t="str">
        <f t="shared" si="359"/>
        <v/>
      </c>
      <c r="HQ81" s="359" t="str">
        <f t="shared" si="307"/>
        <v/>
      </c>
      <c r="HR81" s="80"/>
      <c r="HS81" s="277" t="str">
        <f t="shared" si="360"/>
        <v/>
      </c>
      <c r="HT81" s="284" t="str">
        <f t="shared" si="308"/>
        <v/>
      </c>
      <c r="HU81" s="277"/>
      <c r="HV81" s="336" t="str">
        <f t="shared" si="309"/>
        <v/>
      </c>
      <c r="HW81" s="338" t="str">
        <f t="shared" si="310"/>
        <v/>
      </c>
      <c r="HX81" s="337" t="str">
        <f t="shared" si="311"/>
        <v/>
      </c>
      <c r="HY81" s="277"/>
      <c r="HZ81" s="277"/>
      <c r="IA81" s="277"/>
      <c r="IB81" s="277"/>
      <c r="IC81" s="277"/>
      <c r="ID81" s="70"/>
      <c r="IE81" s="279"/>
      <c r="IF81" s="368"/>
      <c r="IG81" s="279"/>
      <c r="IH81" s="279"/>
      <c r="II81" s="279"/>
      <c r="IJ81" s="279"/>
      <c r="IK81" s="279"/>
      <c r="IL81" s="279"/>
      <c r="IM81" s="279"/>
      <c r="IN81" s="279"/>
      <c r="IO81" s="291"/>
      <c r="IP81" s="291"/>
      <c r="IQ81" s="74"/>
      <c r="IR81" s="291">
        <f>IF(IE81&lt;&gt;"",MAX(IR$14:IR80)+1,0)</f>
        <v>0</v>
      </c>
      <c r="IS81" s="291">
        <f>IF(IF81&lt;&gt;"",MAX(IS$14:IS80)+1,0)</f>
        <v>0</v>
      </c>
      <c r="IT81" s="291">
        <f>IF(IG81&lt;&gt;"",MAX(IT$14:IT80)+1,0)</f>
        <v>0</v>
      </c>
      <c r="IU81" s="291">
        <f>IF(IH81&lt;&gt;"",MAX(IU$14:IU80)+1,0)</f>
        <v>0</v>
      </c>
      <c r="IV81" s="291">
        <f>IF(II81&lt;&gt;"",MAX(IV$14:IV80)+1,0)</f>
        <v>0</v>
      </c>
      <c r="IW81" s="291">
        <f>IF(IJ81&lt;&gt;"",MAX(IW$14:IW80)+1,0)</f>
        <v>0</v>
      </c>
      <c r="IX81" s="291">
        <f>IF(IK81&lt;&gt;"",MAX(IX$14:IX80)+1,0)</f>
        <v>0</v>
      </c>
      <c r="IY81" s="291">
        <f>IF(IL81&lt;&gt;"",MAX(IY$14:IY80)+1,0)</f>
        <v>0</v>
      </c>
      <c r="IZ81" s="291">
        <f>IF(IM81&lt;&gt;"",MAX(IZ$14:IZ80)+1,0)</f>
        <v>0</v>
      </c>
      <c r="JA81" s="291">
        <f>IF(IN81&lt;&gt;"",MAX(JA$14:JA80)+1,0)</f>
        <v>0</v>
      </c>
      <c r="JB81" s="291">
        <f>IF(IO81&lt;&gt;"",MAX(JB$14:JB80)+1,0)</f>
        <v>0</v>
      </c>
      <c r="JC81" s="291">
        <f>IF(IP81&lt;&gt;"",MAX(JC$14:JC80)+1,0)</f>
        <v>0</v>
      </c>
      <c r="JD81" s="74">
        <f t="shared" si="361"/>
        <v>3</v>
      </c>
      <c r="JE81" s="74">
        <f t="shared" si="362"/>
        <v>0</v>
      </c>
      <c r="JF81" s="74">
        <f t="shared" si="363"/>
        <v>2</v>
      </c>
      <c r="JG81" s="74" t="str">
        <f t="shared" si="364"/>
        <v>nouter</v>
      </c>
      <c r="JH81" s="390" t="str">
        <f t="shared" si="365"/>
        <v/>
      </c>
      <c r="JI81" s="389">
        <f>IF(ISNUMBER(MATCH(HE81,$JG$15:$JG$313,0)),0,MAX(JI$14:JI80)+1)</f>
        <v>0</v>
      </c>
      <c r="JJ81" s="389" t="str">
        <f t="shared" si="366"/>
        <v/>
      </c>
      <c r="JK81" s="379"/>
      <c r="JL81" s="79"/>
      <c r="JM81" s="19"/>
      <c r="JN81" s="280"/>
      <c r="JO81" s="70"/>
      <c r="JP81" s="228"/>
      <c r="JQ81" s="228"/>
      <c r="JR81" s="228"/>
      <c r="JS81" s="19"/>
      <c r="JT81" s="19"/>
      <c r="JU81" s="19"/>
      <c r="JV81" s="19"/>
      <c r="JW81" s="19"/>
      <c r="JX81" s="19"/>
      <c r="JY81" s="19"/>
      <c r="JZ81" s="19"/>
      <c r="KA81" s="19"/>
      <c r="KB81" s="19"/>
      <c r="KC81" s="19"/>
      <c r="KD81" s="19"/>
      <c r="KE81" s="97"/>
      <c r="KF81" s="179"/>
      <c r="KG81" s="106"/>
      <c r="KH81" s="106"/>
      <c r="KI81" s="106"/>
      <c r="KJ81" s="106"/>
      <c r="KK81" s="187"/>
      <c r="KL81" s="179"/>
      <c r="KM81" s="133"/>
      <c r="KN81" s="179"/>
      <c r="KO81" s="133"/>
      <c r="KP81" s="106"/>
      <c r="KQ81" s="106"/>
      <c r="KR81" s="133"/>
      <c r="KS81" s="106"/>
      <c r="KT81" s="106"/>
      <c r="KU81" s="106"/>
      <c r="KV81" s="159" t="str">
        <f t="shared" si="213"/>
        <v/>
      </c>
      <c r="KW81" s="159" t="str">
        <f t="shared" si="214"/>
        <v/>
      </c>
      <c r="KX81" s="159" t="str">
        <f t="shared" si="215"/>
        <v/>
      </c>
      <c r="KY81" s="159" t="str">
        <f t="shared" si="216"/>
        <v/>
      </c>
      <c r="KZ81" s="97"/>
      <c r="LA81" s="70"/>
      <c r="LB81" s="291" t="str">
        <f t="shared" si="312"/>
        <v>nouter</v>
      </c>
      <c r="LC81" s="291" t="str">
        <f t="shared" si="313"/>
        <v/>
      </c>
      <c r="LD81" s="291" t="str">
        <f t="shared" si="314"/>
        <v>nouter</v>
      </c>
      <c r="LE81" s="291" t="str">
        <f t="shared" si="315"/>
        <v>nouter</v>
      </c>
      <c r="LF81" s="291" t="str">
        <f t="shared" si="316"/>
        <v/>
      </c>
      <c r="LG81" s="291" t="str">
        <f t="shared" si="317"/>
        <v/>
      </c>
      <c r="LH81" s="291" t="str">
        <f t="shared" si="318"/>
        <v/>
      </c>
      <c r="LI81" s="291" t="str">
        <f t="shared" si="319"/>
        <v>nouter</v>
      </c>
      <c r="LJ81" s="291" t="str">
        <f t="shared" si="320"/>
        <v/>
      </c>
      <c r="LK81" s="291" t="str">
        <f t="shared" si="321"/>
        <v>nouter</v>
      </c>
      <c r="LL81" s="291" t="str">
        <f t="shared" si="322"/>
        <v/>
      </c>
      <c r="LM81" s="291" t="str">
        <f t="shared" si="323"/>
        <v>nouter</v>
      </c>
      <c r="LN81" s="291" t="str">
        <f t="shared" si="324"/>
        <v>nouter</v>
      </c>
      <c r="LO81" s="291" t="str">
        <f t="shared" si="325"/>
        <v>nouter</v>
      </c>
      <c r="LP81" s="291" t="str">
        <f t="shared" si="326"/>
        <v/>
      </c>
      <c r="LQ81" s="291" t="str">
        <f t="shared" si="327"/>
        <v>nouter</v>
      </c>
      <c r="LR81" s="291" t="str">
        <f t="shared" si="328"/>
        <v>nouter</v>
      </c>
      <c r="LS81" s="291" t="str">
        <f t="shared" si="329"/>
        <v>nouter</v>
      </c>
      <c r="LT81" s="291" t="str">
        <f t="shared" si="330"/>
        <v>nouter</v>
      </c>
      <c r="LU81" s="291" t="str">
        <f t="shared" si="331"/>
        <v>nouter</v>
      </c>
      <c r="LV81" s="291" t="str">
        <f t="shared" si="332"/>
        <v>nouter</v>
      </c>
      <c r="LW81" s="291" t="str">
        <f t="shared" si="333"/>
        <v>nouter</v>
      </c>
      <c r="LX81" s="291" t="str">
        <f t="shared" si="334"/>
        <v/>
      </c>
      <c r="LY81" s="291" t="str">
        <f t="shared" si="335"/>
        <v>nouter</v>
      </c>
      <c r="LZ81" s="291" t="str">
        <f t="shared" si="336"/>
        <v/>
      </c>
      <c r="MA81" s="291" t="str">
        <f t="shared" si="337"/>
        <v/>
      </c>
      <c r="MB81" s="291" t="str">
        <f t="shared" si="338"/>
        <v/>
      </c>
      <c r="MC81" s="291" t="str">
        <f t="shared" si="339"/>
        <v/>
      </c>
      <c r="MD81" s="291" t="str">
        <f t="shared" si="340"/>
        <v/>
      </c>
      <c r="ME81" s="291" t="str">
        <f t="shared" si="341"/>
        <v/>
      </c>
      <c r="MF81" s="291" t="str">
        <f t="shared" si="342"/>
        <v/>
      </c>
      <c r="MG81" s="74">
        <f t="shared" si="343"/>
        <v>16</v>
      </c>
      <c r="MH81" s="70"/>
      <c r="MI81" s="70"/>
      <c r="MJ81" s="70"/>
      <c r="MK81" s="70"/>
      <c r="ML81" s="70"/>
      <c r="MM81" s="70"/>
      <c r="MN81" s="70"/>
      <c r="MO81" s="70"/>
      <c r="MP81" s="70"/>
      <c r="MQ81" s="70"/>
      <c r="MR81" s="70"/>
      <c r="MS81" s="70"/>
      <c r="MT81" s="70"/>
      <c r="MU81" s="70"/>
    </row>
    <row r="82" spans="1:359" ht="6" customHeight="1" x14ac:dyDescent="0.25">
      <c r="A82" s="79"/>
      <c r="B82" s="303">
        <f t="shared" si="367"/>
        <v>68</v>
      </c>
      <c r="C82" s="83" t="s">
        <v>60</v>
      </c>
      <c r="D82" s="301" t="s">
        <v>599</v>
      </c>
      <c r="E82" s="70"/>
      <c r="F82" s="258"/>
      <c r="G82" s="259" t="s">
        <v>10</v>
      </c>
      <c r="H82" s="260" t="s">
        <v>2</v>
      </c>
      <c r="I82" s="258"/>
      <c r="J82" s="259"/>
      <c r="K82" s="260"/>
      <c r="L82" s="258"/>
      <c r="M82" s="259"/>
      <c r="N82" s="260"/>
      <c r="O82" s="258"/>
      <c r="P82" s="259"/>
      <c r="Q82" s="260"/>
      <c r="R82" s="258"/>
      <c r="S82" s="259"/>
      <c r="T82" s="260"/>
      <c r="U82" s="258"/>
      <c r="V82" s="259"/>
      <c r="W82" s="260"/>
      <c r="X82" s="258"/>
      <c r="Y82" s="259"/>
      <c r="Z82" s="260"/>
      <c r="AA82" s="258"/>
      <c r="AB82" s="259"/>
      <c r="AC82" s="260"/>
      <c r="AD82" s="258"/>
      <c r="AE82" s="259"/>
      <c r="AF82" s="260"/>
      <c r="AG82" s="258"/>
      <c r="AH82" s="259"/>
      <c r="AI82" s="260"/>
      <c r="AJ82" s="258"/>
      <c r="AK82" s="259"/>
      <c r="AL82" s="260"/>
      <c r="AM82" s="258"/>
      <c r="AN82" s="259"/>
      <c r="AO82" s="260"/>
      <c r="AP82" s="281"/>
      <c r="AQ82" s="353"/>
      <c r="AR82" s="348"/>
      <c r="AS82" s="281"/>
      <c r="AT82" s="353"/>
      <c r="AU82" s="348"/>
      <c r="AV82" s="258"/>
      <c r="AW82" s="259"/>
      <c r="AX82" s="260"/>
      <c r="AY82" s="258"/>
      <c r="AZ82" s="259"/>
      <c r="BA82" s="260"/>
      <c r="BB82" s="258"/>
      <c r="BC82" s="259"/>
      <c r="BD82" s="260"/>
      <c r="BE82" s="258"/>
      <c r="BF82" s="259"/>
      <c r="BG82" s="260"/>
      <c r="BH82" s="258"/>
      <c r="BI82" s="259"/>
      <c r="BJ82" s="260"/>
      <c r="BK82" s="258"/>
      <c r="BL82" s="259"/>
      <c r="BM82" s="260"/>
      <c r="BN82" s="258"/>
      <c r="BO82" s="259"/>
      <c r="BP82" s="260"/>
      <c r="BQ82" s="258"/>
      <c r="BR82" s="259"/>
      <c r="BS82" s="260"/>
      <c r="BT82" s="258"/>
      <c r="BU82" s="259"/>
      <c r="BV82" s="260"/>
      <c r="BW82" s="258"/>
      <c r="BX82" s="259"/>
      <c r="BY82" s="260"/>
      <c r="BZ82" s="258"/>
      <c r="CA82" s="259"/>
      <c r="CB82" s="260"/>
      <c r="CC82" s="258"/>
      <c r="CD82" s="259"/>
      <c r="CE82" s="260"/>
      <c r="CF82" s="410"/>
      <c r="CG82" s="411"/>
      <c r="CH82" s="412"/>
      <c r="CI82" s="410"/>
      <c r="CJ82" s="411"/>
      <c r="CK82" s="412"/>
      <c r="CL82" s="258"/>
      <c r="CM82" s="259" t="s">
        <v>92</v>
      </c>
      <c r="CN82" s="260">
        <v>1</v>
      </c>
      <c r="CO82" s="258"/>
      <c r="CP82" s="259"/>
      <c r="CQ82" s="260"/>
      <c r="CR82" s="373" t="s">
        <v>2</v>
      </c>
      <c r="CS82" s="228"/>
      <c r="CT82" s="229" t="str">
        <f>IF(ISNUMBER(HA82),IF(ISNUMBER(MATCH(HE82,$CS$15:$CS$313,0)),0,MAX(CT$14:CT81)+1),"")</f>
        <v/>
      </c>
      <c r="CU82" s="7">
        <f t="shared" si="217"/>
        <v>5</v>
      </c>
      <c r="CV82" s="7" t="str">
        <f t="shared" si="218"/>
        <v/>
      </c>
      <c r="CW82" s="7" t="str">
        <f t="shared" si="219"/>
        <v/>
      </c>
      <c r="CX82" s="7" t="str">
        <f t="shared" si="220"/>
        <v/>
      </c>
      <c r="CY82" s="7" t="str">
        <f t="shared" si="221"/>
        <v/>
      </c>
      <c r="CZ82" s="7" t="str">
        <f t="shared" si="222"/>
        <v/>
      </c>
      <c r="DA82" s="7" t="str">
        <f t="shared" si="223"/>
        <v/>
      </c>
      <c r="DB82" s="7" t="str">
        <f t="shared" si="224"/>
        <v/>
      </c>
      <c r="DC82" s="7" t="str">
        <f t="shared" si="225"/>
        <v/>
      </c>
      <c r="DD82" s="7" t="str">
        <f t="shared" si="226"/>
        <v/>
      </c>
      <c r="DE82" s="7" t="str">
        <f t="shared" si="227"/>
        <v/>
      </c>
      <c r="DF82" s="7" t="str">
        <f t="shared" si="228"/>
        <v/>
      </c>
      <c r="DG82" s="7" t="str">
        <f t="shared" si="229"/>
        <v/>
      </c>
      <c r="DH82" s="7" t="str">
        <f t="shared" si="230"/>
        <v/>
      </c>
      <c r="DI82" s="7" t="str">
        <f t="shared" si="231"/>
        <v/>
      </c>
      <c r="DJ82" s="7" t="str">
        <f t="shared" si="232"/>
        <v/>
      </c>
      <c r="DK82" s="7" t="str">
        <f t="shared" si="233"/>
        <v/>
      </c>
      <c r="DL82" s="7" t="str">
        <f t="shared" si="234"/>
        <v/>
      </c>
      <c r="DM82" s="7" t="str">
        <f t="shared" si="235"/>
        <v/>
      </c>
      <c r="DN82" s="7" t="str">
        <f t="shared" si="236"/>
        <v/>
      </c>
      <c r="DO82" s="7" t="str">
        <f t="shared" si="237"/>
        <v/>
      </c>
      <c r="DP82" s="7" t="str">
        <f t="shared" si="238"/>
        <v/>
      </c>
      <c r="DQ82" s="7" t="str">
        <f t="shared" si="239"/>
        <v/>
      </c>
      <c r="DR82" s="7" t="str">
        <f t="shared" si="240"/>
        <v/>
      </c>
      <c r="DS82" s="7" t="str">
        <f t="shared" si="241"/>
        <v/>
      </c>
      <c r="DT82" s="7" t="str">
        <f t="shared" si="242"/>
        <v/>
      </c>
      <c r="DU82" s="7" t="str">
        <f t="shared" si="344"/>
        <v/>
      </c>
      <c r="DV82" s="7" t="str">
        <f t="shared" si="345"/>
        <v/>
      </c>
      <c r="DW82" s="7" t="str">
        <f t="shared" si="346"/>
        <v/>
      </c>
      <c r="DX82" s="7" t="str">
        <f t="shared" si="347"/>
        <v/>
      </c>
      <c r="DY82" s="7"/>
      <c r="DZ82" s="7"/>
      <c r="EA82" s="7"/>
      <c r="EB82" s="7"/>
      <c r="EC82" s="64" t="s">
        <v>2</v>
      </c>
      <c r="ED82" s="306" t="str">
        <f t="shared" si="243"/>
        <v>decay</v>
      </c>
      <c r="EE82" s="306" t="str">
        <f t="shared" si="244"/>
        <v>-</v>
      </c>
      <c r="EF82" s="306" t="str">
        <f t="shared" si="245"/>
        <v>-</v>
      </c>
      <c r="EG82" s="306" t="str">
        <f t="shared" si="246"/>
        <v>-</v>
      </c>
      <c r="EH82" s="306" t="str">
        <f t="shared" si="247"/>
        <v>-</v>
      </c>
      <c r="EI82" s="306" t="str">
        <f t="shared" si="248"/>
        <v>-</v>
      </c>
      <c r="EJ82" s="306" t="str">
        <f t="shared" si="249"/>
        <v>-</v>
      </c>
      <c r="EK82" s="306" t="str">
        <f t="shared" si="250"/>
        <v>-</v>
      </c>
      <c r="EL82" s="306" t="str">
        <f t="shared" si="251"/>
        <v>-</v>
      </c>
      <c r="EM82" s="306" t="str">
        <f t="shared" si="252"/>
        <v>-</v>
      </c>
      <c r="EN82" s="306" t="str">
        <f t="shared" si="253"/>
        <v>-</v>
      </c>
      <c r="EO82" s="306" t="str">
        <f t="shared" si="254"/>
        <v>-</v>
      </c>
      <c r="EP82" s="306" t="str">
        <f t="shared" si="255"/>
        <v>-</v>
      </c>
      <c r="EQ82" s="306" t="str">
        <f t="shared" si="256"/>
        <v>-</v>
      </c>
      <c r="ER82" s="306" t="str">
        <f t="shared" si="257"/>
        <v>-</v>
      </c>
      <c r="ES82" s="306" t="str">
        <f t="shared" si="258"/>
        <v>-</v>
      </c>
      <c r="ET82" s="306" t="str">
        <f t="shared" si="259"/>
        <v>-</v>
      </c>
      <c r="EU82" s="306" t="str">
        <f t="shared" si="260"/>
        <v>-</v>
      </c>
      <c r="EV82" s="306" t="str">
        <f t="shared" si="261"/>
        <v>-</v>
      </c>
      <c r="EW82" s="306" t="str">
        <f t="shared" si="262"/>
        <v>-</v>
      </c>
      <c r="EX82" s="306" t="str">
        <f t="shared" si="263"/>
        <v>-</v>
      </c>
      <c r="EY82" s="306" t="str">
        <f t="shared" si="264"/>
        <v>-</v>
      </c>
      <c r="EZ82" s="306" t="str">
        <f t="shared" si="265"/>
        <v>-</v>
      </c>
      <c r="FA82" s="306" t="str">
        <f t="shared" si="266"/>
        <v>-</v>
      </c>
      <c r="FB82" s="306" t="str">
        <f t="shared" si="267"/>
        <v>-</v>
      </c>
      <c r="FC82" s="306" t="str">
        <f t="shared" si="268"/>
        <v>-</v>
      </c>
      <c r="FD82" s="306" t="str">
        <f t="shared" si="348"/>
        <v>-</v>
      </c>
      <c r="FE82" s="306" t="str">
        <f t="shared" si="349"/>
        <v>-</v>
      </c>
      <c r="FF82" s="306" t="str">
        <f t="shared" si="350"/>
        <v>-</v>
      </c>
      <c r="FG82" s="306" t="str">
        <f t="shared" si="351"/>
        <v>-</v>
      </c>
      <c r="FH82" s="306"/>
      <c r="FI82" s="306"/>
      <c r="FJ82" s="306"/>
      <c r="FK82" s="306"/>
      <c r="FL82" s="306"/>
      <c r="FM82" s="422" t="s">
        <v>2</v>
      </c>
      <c r="FN82" s="65" t="str">
        <f t="shared" si="269"/>
        <v>0,0,0,0.002</v>
      </c>
      <c r="FO82" s="65" t="str">
        <f t="shared" si="270"/>
        <v>-</v>
      </c>
      <c r="FP82" s="65" t="str">
        <f t="shared" si="271"/>
        <v>-</v>
      </c>
      <c r="FQ82" s="65" t="str">
        <f t="shared" si="272"/>
        <v>-</v>
      </c>
      <c r="FR82" s="65" t="str">
        <f t="shared" si="273"/>
        <v>-</v>
      </c>
      <c r="FS82" s="65" t="str">
        <f t="shared" si="274"/>
        <v>-</v>
      </c>
      <c r="FT82" s="65" t="str">
        <f t="shared" si="275"/>
        <v>-</v>
      </c>
      <c r="FU82" s="65" t="str">
        <f t="shared" si="276"/>
        <v>-</v>
      </c>
      <c r="FV82" s="65" t="str">
        <f t="shared" si="277"/>
        <v>-</v>
      </c>
      <c r="FW82" s="65" t="str">
        <f t="shared" si="278"/>
        <v>-</v>
      </c>
      <c r="FX82" s="65" t="str">
        <f t="shared" si="279"/>
        <v>-</v>
      </c>
      <c r="FY82" s="65" t="str">
        <f t="shared" si="280"/>
        <v>-</v>
      </c>
      <c r="FZ82" s="65" t="str">
        <f t="shared" si="281"/>
        <v>-</v>
      </c>
      <c r="GA82" s="65" t="str">
        <f t="shared" si="282"/>
        <v>-</v>
      </c>
      <c r="GB82" s="65" t="str">
        <f t="shared" si="283"/>
        <v>-</v>
      </c>
      <c r="GC82" s="65" t="str">
        <f t="shared" si="284"/>
        <v>-</v>
      </c>
      <c r="GD82" s="65" t="str">
        <f t="shared" si="285"/>
        <v>-</v>
      </c>
      <c r="GE82" s="65" t="str">
        <f t="shared" si="286"/>
        <v>-</v>
      </c>
      <c r="GF82" s="65" t="str">
        <f t="shared" si="287"/>
        <v>-</v>
      </c>
      <c r="GG82" s="65" t="str">
        <f t="shared" si="288"/>
        <v>-</v>
      </c>
      <c r="GH82" s="65" t="str">
        <f t="shared" si="289"/>
        <v>-</v>
      </c>
      <c r="GI82" s="65" t="str">
        <f t="shared" si="290"/>
        <v>-</v>
      </c>
      <c r="GJ82" s="65" t="str">
        <f t="shared" si="291"/>
        <v>-</v>
      </c>
      <c r="GK82" s="65" t="str">
        <f t="shared" si="292"/>
        <v>-</v>
      </c>
      <c r="GL82" s="65" t="str">
        <f t="shared" si="293"/>
        <v>-</v>
      </c>
      <c r="GM82" s="65" t="str">
        <f t="shared" si="294"/>
        <v>-</v>
      </c>
      <c r="GN82" s="65" t="str">
        <f t="shared" si="352"/>
        <v>-</v>
      </c>
      <c r="GO82" s="65" t="str">
        <f t="shared" si="353"/>
        <v>-</v>
      </c>
      <c r="GP82" s="65" t="str">
        <f t="shared" si="354"/>
        <v>-</v>
      </c>
      <c r="GQ82" s="65" t="str">
        <f t="shared" si="355"/>
        <v>-</v>
      </c>
      <c r="GR82" s="65"/>
      <c r="GS82" s="65"/>
      <c r="GT82" s="65"/>
      <c r="GU82" s="96" t="s">
        <v>2</v>
      </c>
      <c r="GV82" s="70"/>
      <c r="GW82" s="7">
        <f>IF(ISNUMBER(INDEX($CU$15:$EC$314,$B82,HG$5)),MAX(GW$14:GW81)+1,0)</f>
        <v>0</v>
      </c>
      <c r="GX82" s="7" t="str">
        <f t="shared" si="295"/>
        <v/>
      </c>
      <c r="GY82" s="7" t="str">
        <f t="shared" si="296"/>
        <v/>
      </c>
      <c r="GZ82" s="289">
        <f t="shared" si="297"/>
        <v>68</v>
      </c>
      <c r="HA82" s="289" t="str">
        <f t="shared" si="298"/>
        <v/>
      </c>
      <c r="HB82" s="289" t="str">
        <f t="shared" si="299"/>
        <v/>
      </c>
      <c r="HC82" s="84" t="str">
        <f t="shared" si="300"/>
        <v/>
      </c>
      <c r="HD82" s="335" t="str">
        <f t="shared" si="301"/>
        <v/>
      </c>
      <c r="HE82" s="313" t="str">
        <f t="shared" si="302"/>
        <v/>
      </c>
      <c r="HF82" s="28" t="str">
        <f t="shared" si="303"/>
        <v/>
      </c>
      <c r="HG82" s="277" t="str">
        <f t="shared" si="356"/>
        <v/>
      </c>
      <c r="HH82" s="363" t="str">
        <f t="shared" si="304"/>
        <v/>
      </c>
      <c r="HI82" s="80"/>
      <c r="HJ82" s="277" t="str">
        <f t="shared" si="357"/>
        <v/>
      </c>
      <c r="HK82" s="363" t="str">
        <f t="shared" si="305"/>
        <v/>
      </c>
      <c r="HL82" s="80"/>
      <c r="HM82" s="277" t="str">
        <f t="shared" si="358"/>
        <v/>
      </c>
      <c r="HN82" s="363" t="str">
        <f t="shared" si="306"/>
        <v/>
      </c>
      <c r="HO82" s="80"/>
      <c r="HP82" s="277" t="str">
        <f t="shared" si="359"/>
        <v/>
      </c>
      <c r="HQ82" s="359" t="str">
        <f t="shared" si="307"/>
        <v/>
      </c>
      <c r="HR82" s="80"/>
      <c r="HS82" s="277" t="str">
        <f t="shared" si="360"/>
        <v/>
      </c>
      <c r="HT82" s="284" t="str">
        <f t="shared" si="308"/>
        <v/>
      </c>
      <c r="HU82" s="277"/>
      <c r="HV82" s="336" t="str">
        <f t="shared" si="309"/>
        <v/>
      </c>
      <c r="HW82" s="338" t="str">
        <f t="shared" si="310"/>
        <v/>
      </c>
      <c r="HX82" s="337" t="str">
        <f t="shared" si="311"/>
        <v/>
      </c>
      <c r="HY82" s="277"/>
      <c r="HZ82" s="277"/>
      <c r="IA82" s="277"/>
      <c r="IB82" s="277"/>
      <c r="IC82" s="277"/>
      <c r="ID82" s="70"/>
      <c r="IE82" s="279"/>
      <c r="IF82" s="368"/>
      <c r="IG82" s="279"/>
      <c r="IH82" s="279"/>
      <c r="II82" s="279"/>
      <c r="IJ82" s="279"/>
      <c r="IK82" s="279"/>
      <c r="IL82" s="279"/>
      <c r="IM82" s="279"/>
      <c r="IN82" s="279"/>
      <c r="IO82" s="291"/>
      <c r="IP82" s="291"/>
      <c r="IQ82" s="74"/>
      <c r="IR82" s="291">
        <f>IF(IE82&lt;&gt;"",MAX(IR$14:IR81)+1,0)</f>
        <v>0</v>
      </c>
      <c r="IS82" s="291">
        <f>IF(IF82&lt;&gt;"",MAX(IS$14:IS81)+1,0)</f>
        <v>0</v>
      </c>
      <c r="IT82" s="291">
        <f>IF(IG82&lt;&gt;"",MAX(IT$14:IT81)+1,0)</f>
        <v>0</v>
      </c>
      <c r="IU82" s="291">
        <f>IF(IH82&lt;&gt;"",MAX(IU$14:IU81)+1,0)</f>
        <v>0</v>
      </c>
      <c r="IV82" s="291">
        <f>IF(II82&lt;&gt;"",MAX(IV$14:IV81)+1,0)</f>
        <v>0</v>
      </c>
      <c r="IW82" s="291">
        <f>IF(IJ82&lt;&gt;"",MAX(IW$14:IW81)+1,0)</f>
        <v>0</v>
      </c>
      <c r="IX82" s="291">
        <f>IF(IK82&lt;&gt;"",MAX(IX$14:IX81)+1,0)</f>
        <v>0</v>
      </c>
      <c r="IY82" s="291">
        <f>IF(IL82&lt;&gt;"",MAX(IY$14:IY81)+1,0)</f>
        <v>0</v>
      </c>
      <c r="IZ82" s="291">
        <f>IF(IM82&lt;&gt;"",MAX(IZ$14:IZ81)+1,0)</f>
        <v>0</v>
      </c>
      <c r="JA82" s="291">
        <f>IF(IN82&lt;&gt;"",MAX(JA$14:JA81)+1,0)</f>
        <v>0</v>
      </c>
      <c r="JB82" s="291">
        <f>IF(IO82&lt;&gt;"",MAX(JB$14:JB81)+1,0)</f>
        <v>0</v>
      </c>
      <c r="JC82" s="291">
        <f>IF(IP82&lt;&gt;"",MAX(JC$14:JC81)+1,0)</f>
        <v>0</v>
      </c>
      <c r="JD82" s="74">
        <f t="shared" si="361"/>
        <v>3</v>
      </c>
      <c r="JE82" s="74">
        <f t="shared" si="362"/>
        <v>0</v>
      </c>
      <c r="JF82" s="74">
        <f t="shared" si="363"/>
        <v>3</v>
      </c>
      <c r="JG82" s="74" t="str">
        <f t="shared" si="364"/>
        <v>ninner</v>
      </c>
      <c r="JH82" s="390" t="str">
        <f t="shared" si="365"/>
        <v/>
      </c>
      <c r="JI82" s="389">
        <f>IF(ISNUMBER(MATCH(HE82,$JG$15:$JG$313,0)),0,MAX(JI$14:JI81)+1)</f>
        <v>0</v>
      </c>
      <c r="JJ82" s="389" t="str">
        <f t="shared" si="366"/>
        <v/>
      </c>
      <c r="JK82" s="379"/>
      <c r="JL82" s="79"/>
      <c r="JM82" s="19"/>
      <c r="JN82" s="280"/>
      <c r="JO82" s="70"/>
      <c r="JP82" s="228"/>
      <c r="JQ82" s="228"/>
      <c r="JR82" s="228"/>
      <c r="JS82" s="19"/>
      <c r="JT82" s="19"/>
      <c r="JU82" s="19"/>
      <c r="JV82" s="19"/>
      <c r="JW82" s="19"/>
      <c r="JX82" s="19"/>
      <c r="JY82" s="19"/>
      <c r="JZ82" s="19"/>
      <c r="KA82" s="19"/>
      <c r="KB82" s="19"/>
      <c r="KC82" s="19"/>
      <c r="KD82" s="19"/>
      <c r="KE82" s="97"/>
      <c r="KF82" s="179"/>
      <c r="KG82" s="106"/>
      <c r="KH82" s="106"/>
      <c r="KI82" s="106"/>
      <c r="KJ82" s="106"/>
      <c r="KK82" s="187"/>
      <c r="KL82" s="179"/>
      <c r="KM82" s="133"/>
      <c r="KN82" s="179"/>
      <c r="KO82" s="133"/>
      <c r="KP82" s="106"/>
      <c r="KQ82" s="106"/>
      <c r="KR82" s="133"/>
      <c r="KS82" s="106"/>
      <c r="KT82" s="106"/>
      <c r="KU82" s="106"/>
      <c r="KV82" s="159" t="str">
        <f t="shared" si="213"/>
        <v/>
      </c>
      <c r="KW82" s="159" t="str">
        <f t="shared" si="214"/>
        <v/>
      </c>
      <c r="KX82" s="159" t="str">
        <f t="shared" si="215"/>
        <v/>
      </c>
      <c r="KY82" s="159" t="str">
        <f t="shared" si="216"/>
        <v/>
      </c>
      <c r="KZ82" s="97"/>
      <c r="LA82" s="70"/>
      <c r="LB82" s="291" t="str">
        <f t="shared" si="312"/>
        <v>ninner</v>
      </c>
      <c r="LC82" s="291" t="str">
        <f t="shared" si="313"/>
        <v/>
      </c>
      <c r="LD82" s="291" t="str">
        <f t="shared" si="314"/>
        <v>ninner</v>
      </c>
      <c r="LE82" s="291" t="str">
        <f t="shared" si="315"/>
        <v>ninner</v>
      </c>
      <c r="LF82" s="291" t="str">
        <f t="shared" si="316"/>
        <v/>
      </c>
      <c r="LG82" s="291" t="str">
        <f t="shared" si="317"/>
        <v/>
      </c>
      <c r="LH82" s="291" t="str">
        <f t="shared" si="318"/>
        <v/>
      </c>
      <c r="LI82" s="291" t="str">
        <f t="shared" si="319"/>
        <v>ninner</v>
      </c>
      <c r="LJ82" s="291" t="str">
        <f t="shared" si="320"/>
        <v/>
      </c>
      <c r="LK82" s="291" t="str">
        <f t="shared" si="321"/>
        <v>ninner</v>
      </c>
      <c r="LL82" s="291" t="str">
        <f t="shared" si="322"/>
        <v/>
      </c>
      <c r="LM82" s="291" t="str">
        <f t="shared" si="323"/>
        <v>ninner</v>
      </c>
      <c r="LN82" s="291" t="str">
        <f t="shared" si="324"/>
        <v>ninner</v>
      </c>
      <c r="LO82" s="291" t="str">
        <f t="shared" si="325"/>
        <v>ninner</v>
      </c>
      <c r="LP82" s="291" t="str">
        <f t="shared" si="326"/>
        <v>ninner</v>
      </c>
      <c r="LQ82" s="291" t="str">
        <f t="shared" si="327"/>
        <v>ninner</v>
      </c>
      <c r="LR82" s="291" t="str">
        <f t="shared" si="328"/>
        <v>ninner</v>
      </c>
      <c r="LS82" s="291" t="str">
        <f t="shared" si="329"/>
        <v>ninner</v>
      </c>
      <c r="LT82" s="291" t="str">
        <f t="shared" si="330"/>
        <v>ninner</v>
      </c>
      <c r="LU82" s="291" t="str">
        <f t="shared" si="331"/>
        <v>ninner</v>
      </c>
      <c r="LV82" s="291" t="str">
        <f t="shared" si="332"/>
        <v>ninner</v>
      </c>
      <c r="LW82" s="291" t="str">
        <f t="shared" si="333"/>
        <v>ninner</v>
      </c>
      <c r="LX82" s="291" t="str">
        <f t="shared" si="334"/>
        <v/>
      </c>
      <c r="LY82" s="291" t="str">
        <f t="shared" si="335"/>
        <v>ninner</v>
      </c>
      <c r="LZ82" s="291" t="str">
        <f t="shared" si="336"/>
        <v/>
      </c>
      <c r="MA82" s="291" t="str">
        <f t="shared" si="337"/>
        <v/>
      </c>
      <c r="MB82" s="291" t="str">
        <f t="shared" si="338"/>
        <v/>
      </c>
      <c r="MC82" s="291" t="str">
        <f t="shared" si="339"/>
        <v/>
      </c>
      <c r="MD82" s="291" t="str">
        <f t="shared" si="340"/>
        <v/>
      </c>
      <c r="ME82" s="291" t="str">
        <f t="shared" si="341"/>
        <v/>
      </c>
      <c r="MF82" s="291" t="str">
        <f t="shared" si="342"/>
        <v/>
      </c>
      <c r="MG82" s="74">
        <f t="shared" si="343"/>
        <v>17</v>
      </c>
      <c r="MH82" s="70"/>
      <c r="MI82" s="70"/>
      <c r="MJ82" s="70"/>
      <c r="MK82" s="70"/>
      <c r="ML82" s="70"/>
      <c r="MM82" s="70"/>
      <c r="MN82" s="70"/>
      <c r="MO82" s="70"/>
      <c r="MP82" s="70"/>
      <c r="MQ82" s="70"/>
      <c r="MR82" s="70"/>
      <c r="MS82" s="70"/>
      <c r="MT82" s="70"/>
      <c r="MU82" s="70"/>
    </row>
    <row r="83" spans="1:359" ht="6" customHeight="1" x14ac:dyDescent="0.25">
      <c r="A83" s="79"/>
      <c r="B83" s="303">
        <f t="shared" si="367"/>
        <v>69</v>
      </c>
      <c r="C83" s="83" t="s">
        <v>83</v>
      </c>
      <c r="D83" s="301" t="s">
        <v>600</v>
      </c>
      <c r="E83" s="70"/>
      <c r="F83" s="258"/>
      <c r="G83" s="259" t="s">
        <v>83</v>
      </c>
      <c r="H83" s="260" t="s">
        <v>2</v>
      </c>
      <c r="I83" s="258"/>
      <c r="J83" s="259"/>
      <c r="K83" s="260"/>
      <c r="L83" s="258"/>
      <c r="M83" s="259"/>
      <c r="N83" s="260"/>
      <c r="O83" s="258"/>
      <c r="P83" s="259"/>
      <c r="Q83" s="260"/>
      <c r="R83" s="258"/>
      <c r="S83" s="259"/>
      <c r="T83" s="260"/>
      <c r="U83" s="258"/>
      <c r="V83" s="259"/>
      <c r="W83" s="260"/>
      <c r="X83" s="258"/>
      <c r="Y83" s="259"/>
      <c r="Z83" s="260"/>
      <c r="AA83" s="258"/>
      <c r="AB83" s="259"/>
      <c r="AC83" s="260"/>
      <c r="AD83" s="258"/>
      <c r="AE83" s="259"/>
      <c r="AF83" s="260"/>
      <c r="AG83" s="258"/>
      <c r="AH83" s="259"/>
      <c r="AI83" s="260"/>
      <c r="AJ83" s="258"/>
      <c r="AK83" s="259"/>
      <c r="AL83" s="260"/>
      <c r="AM83" s="258"/>
      <c r="AN83" s="259"/>
      <c r="AO83" s="260"/>
      <c r="AP83" s="281"/>
      <c r="AQ83" s="353"/>
      <c r="AR83" s="348"/>
      <c r="AS83" s="281"/>
      <c r="AT83" s="353"/>
      <c r="AU83" s="348"/>
      <c r="AV83" s="258"/>
      <c r="AW83" s="259"/>
      <c r="AX83" s="260"/>
      <c r="AY83" s="258"/>
      <c r="AZ83" s="259"/>
      <c r="BA83" s="260"/>
      <c r="BB83" s="258"/>
      <c r="BC83" s="259"/>
      <c r="BD83" s="260"/>
      <c r="BE83" s="258"/>
      <c r="BF83" s="259"/>
      <c r="BG83" s="260"/>
      <c r="BH83" s="258"/>
      <c r="BI83" s="259"/>
      <c r="BJ83" s="260"/>
      <c r="BK83" s="258"/>
      <c r="BL83" s="259"/>
      <c r="BM83" s="260"/>
      <c r="BN83" s="258"/>
      <c r="BO83" s="259"/>
      <c r="BP83" s="260"/>
      <c r="BQ83" s="258"/>
      <c r="BR83" s="259"/>
      <c r="BS83" s="260"/>
      <c r="BT83" s="258"/>
      <c r="BU83" s="259"/>
      <c r="BV83" s="260"/>
      <c r="BW83" s="258"/>
      <c r="BX83" s="259"/>
      <c r="BY83" s="260"/>
      <c r="BZ83" s="258"/>
      <c r="CA83" s="259"/>
      <c r="CB83" s="260"/>
      <c r="CC83" s="258"/>
      <c r="CD83" s="259"/>
      <c r="CE83" s="260"/>
      <c r="CF83" s="410"/>
      <c r="CG83" s="411"/>
      <c r="CH83" s="412"/>
      <c r="CI83" s="410"/>
      <c r="CJ83" s="411"/>
      <c r="CK83" s="412"/>
      <c r="CL83" s="258"/>
      <c r="CM83" s="259" t="s">
        <v>377</v>
      </c>
      <c r="CN83" s="260">
        <v>75000</v>
      </c>
      <c r="CO83" s="258"/>
      <c r="CP83" s="259"/>
      <c r="CQ83" s="260"/>
      <c r="CR83" s="373" t="s">
        <v>2</v>
      </c>
      <c r="CS83" s="228"/>
      <c r="CT83" s="229" t="str">
        <f>IF(ISNUMBER(HA83),IF(ISNUMBER(MATCH(HE83,$CS$15:$CS$313,0)),0,MAX(CT$14:CT82)+1),"")</f>
        <v/>
      </c>
      <c r="CU83" s="7">
        <f t="shared" si="217"/>
        <v>69</v>
      </c>
      <c r="CV83" s="7" t="str">
        <f t="shared" si="218"/>
        <v/>
      </c>
      <c r="CW83" s="7">
        <f t="shared" si="219"/>
        <v>14</v>
      </c>
      <c r="CX83" s="7">
        <f t="shared" si="220"/>
        <v>14</v>
      </c>
      <c r="CY83" s="7" t="str">
        <f t="shared" si="221"/>
        <v/>
      </c>
      <c r="CZ83" s="7" t="str">
        <f t="shared" si="222"/>
        <v/>
      </c>
      <c r="DA83" s="7" t="str">
        <f t="shared" si="223"/>
        <v/>
      </c>
      <c r="DB83" s="7">
        <f t="shared" si="224"/>
        <v>12</v>
      </c>
      <c r="DC83" s="7" t="str">
        <f t="shared" si="225"/>
        <v/>
      </c>
      <c r="DD83" s="7" t="str">
        <f t="shared" si="226"/>
        <v/>
      </c>
      <c r="DE83" s="7" t="str">
        <f t="shared" si="227"/>
        <v/>
      </c>
      <c r="DF83" s="7" t="str">
        <f t="shared" si="228"/>
        <v/>
      </c>
      <c r="DG83" s="7" t="str">
        <f t="shared" si="229"/>
        <v/>
      </c>
      <c r="DH83" s="7" t="str">
        <f t="shared" si="230"/>
        <v/>
      </c>
      <c r="DI83" s="7" t="str">
        <f t="shared" si="231"/>
        <v/>
      </c>
      <c r="DJ83" s="7" t="str">
        <f t="shared" si="232"/>
        <v/>
      </c>
      <c r="DK83" s="7" t="str">
        <f t="shared" si="233"/>
        <v/>
      </c>
      <c r="DL83" s="7" t="str">
        <f t="shared" si="234"/>
        <v/>
      </c>
      <c r="DM83" s="7" t="str">
        <f t="shared" si="235"/>
        <v/>
      </c>
      <c r="DN83" s="7" t="str">
        <f t="shared" si="236"/>
        <v/>
      </c>
      <c r="DO83" s="7" t="str">
        <f t="shared" si="237"/>
        <v/>
      </c>
      <c r="DP83" s="7" t="str">
        <f t="shared" si="238"/>
        <v/>
      </c>
      <c r="DQ83" s="7" t="str">
        <f t="shared" si="239"/>
        <v/>
      </c>
      <c r="DR83" s="7" t="str">
        <f t="shared" si="240"/>
        <v/>
      </c>
      <c r="DS83" s="7" t="str">
        <f t="shared" si="241"/>
        <v/>
      </c>
      <c r="DT83" s="7" t="str">
        <f t="shared" si="242"/>
        <v/>
      </c>
      <c r="DU83" s="7" t="str">
        <f t="shared" si="344"/>
        <v/>
      </c>
      <c r="DV83" s="7" t="str">
        <f t="shared" si="345"/>
        <v/>
      </c>
      <c r="DW83" s="7" t="str">
        <f t="shared" si="346"/>
        <v/>
      </c>
      <c r="DX83" s="7" t="str">
        <f t="shared" si="347"/>
        <v/>
      </c>
      <c r="DY83" s="7"/>
      <c r="DZ83" s="7"/>
      <c r="EA83" s="7"/>
      <c r="EB83" s="7"/>
      <c r="EC83" s="64" t="s">
        <v>2</v>
      </c>
      <c r="ED83" s="306" t="str">
        <f t="shared" si="243"/>
        <v>qwell</v>
      </c>
      <c r="EE83" s="306" t="str">
        <f t="shared" si="244"/>
        <v>-</v>
      </c>
      <c r="EF83" s="306" t="str">
        <f t="shared" si="245"/>
        <v>qwell</v>
      </c>
      <c r="EG83" s="306" t="str">
        <f t="shared" si="246"/>
        <v>qwell</v>
      </c>
      <c r="EH83" s="306" t="str">
        <f t="shared" si="247"/>
        <v>-</v>
      </c>
      <c r="EI83" s="306" t="str">
        <f t="shared" si="248"/>
        <v>-</v>
      </c>
      <c r="EJ83" s="306" t="str">
        <f t="shared" si="249"/>
        <v>-</v>
      </c>
      <c r="EK83" s="306" t="str">
        <f t="shared" si="250"/>
        <v>qwell</v>
      </c>
      <c r="EL83" s="306" t="str">
        <f t="shared" si="251"/>
        <v>-</v>
      </c>
      <c r="EM83" s="306" t="str">
        <f t="shared" si="252"/>
        <v>-</v>
      </c>
      <c r="EN83" s="306" t="str">
        <f t="shared" si="253"/>
        <v>-</v>
      </c>
      <c r="EO83" s="306" t="str">
        <f t="shared" si="254"/>
        <v>-</v>
      </c>
      <c r="EP83" s="306" t="str">
        <f t="shared" si="255"/>
        <v>-</v>
      </c>
      <c r="EQ83" s="306" t="str">
        <f t="shared" si="256"/>
        <v>-</v>
      </c>
      <c r="ER83" s="306" t="str">
        <f t="shared" si="257"/>
        <v>-</v>
      </c>
      <c r="ES83" s="306" t="str">
        <f t="shared" si="258"/>
        <v>-</v>
      </c>
      <c r="ET83" s="306" t="str">
        <f t="shared" si="259"/>
        <v>-</v>
      </c>
      <c r="EU83" s="306" t="str">
        <f t="shared" si="260"/>
        <v>-</v>
      </c>
      <c r="EV83" s="306" t="str">
        <f t="shared" si="261"/>
        <v>-</v>
      </c>
      <c r="EW83" s="306" t="str">
        <f t="shared" si="262"/>
        <v>-</v>
      </c>
      <c r="EX83" s="306" t="str">
        <f t="shared" si="263"/>
        <v>-</v>
      </c>
      <c r="EY83" s="306" t="str">
        <f t="shared" si="264"/>
        <v>-</v>
      </c>
      <c r="EZ83" s="306" t="str">
        <f t="shared" si="265"/>
        <v>-</v>
      </c>
      <c r="FA83" s="306" t="str">
        <f t="shared" si="266"/>
        <v>-</v>
      </c>
      <c r="FB83" s="306" t="str">
        <f t="shared" si="267"/>
        <v>-</v>
      </c>
      <c r="FC83" s="306" t="str">
        <f t="shared" si="268"/>
        <v>-</v>
      </c>
      <c r="FD83" s="306" t="str">
        <f t="shared" si="348"/>
        <v>-</v>
      </c>
      <c r="FE83" s="306" t="str">
        <f t="shared" si="349"/>
        <v>-</v>
      </c>
      <c r="FF83" s="306" t="str">
        <f t="shared" si="350"/>
        <v>-</v>
      </c>
      <c r="FG83" s="306" t="str">
        <f t="shared" si="351"/>
        <v>-</v>
      </c>
      <c r="FH83" s="306"/>
      <c r="FI83" s="306"/>
      <c r="FJ83" s="306"/>
      <c r="FK83" s="306"/>
      <c r="FL83" s="306"/>
      <c r="FM83" s="422" t="s">
        <v>2</v>
      </c>
      <c r="FN83" s="65" t="str">
        <f t="shared" si="269"/>
        <v>-</v>
      </c>
      <c r="FO83" s="65" t="str">
        <f t="shared" si="270"/>
        <v>-</v>
      </c>
      <c r="FP83" s="65">
        <f t="shared" si="271"/>
        <v>1</v>
      </c>
      <c r="FQ83" s="65">
        <f t="shared" si="272"/>
        <v>0.01</v>
      </c>
      <c r="FR83" s="65" t="str">
        <f t="shared" si="273"/>
        <v>-</v>
      </c>
      <c r="FS83" s="65" t="str">
        <f t="shared" si="274"/>
        <v>-</v>
      </c>
      <c r="FT83" s="65" t="str">
        <f t="shared" si="275"/>
        <v>-</v>
      </c>
      <c r="FU83" s="65">
        <f t="shared" si="276"/>
        <v>1</v>
      </c>
      <c r="FV83" s="65" t="str">
        <f t="shared" si="277"/>
        <v>-</v>
      </c>
      <c r="FW83" s="65" t="str">
        <f t="shared" si="278"/>
        <v>-</v>
      </c>
      <c r="FX83" s="65" t="str">
        <f t="shared" si="279"/>
        <v>-</v>
      </c>
      <c r="FY83" s="65" t="str">
        <f t="shared" si="280"/>
        <v>-</v>
      </c>
      <c r="FZ83" s="65" t="str">
        <f t="shared" si="281"/>
        <v>-</v>
      </c>
      <c r="GA83" s="65" t="str">
        <f t="shared" si="282"/>
        <v>-</v>
      </c>
      <c r="GB83" s="65" t="str">
        <f t="shared" si="283"/>
        <v>-</v>
      </c>
      <c r="GC83" s="65" t="str">
        <f t="shared" si="284"/>
        <v>-</v>
      </c>
      <c r="GD83" s="65" t="str">
        <f t="shared" si="285"/>
        <v>-</v>
      </c>
      <c r="GE83" s="65" t="str">
        <f t="shared" si="286"/>
        <v>-</v>
      </c>
      <c r="GF83" s="65" t="str">
        <f t="shared" si="287"/>
        <v>-</v>
      </c>
      <c r="GG83" s="65" t="str">
        <f t="shared" si="288"/>
        <v>-</v>
      </c>
      <c r="GH83" s="65" t="str">
        <f t="shared" si="289"/>
        <v>-</v>
      </c>
      <c r="GI83" s="65" t="str">
        <f t="shared" si="290"/>
        <v>-</v>
      </c>
      <c r="GJ83" s="65" t="str">
        <f t="shared" si="291"/>
        <v>-</v>
      </c>
      <c r="GK83" s="65" t="str">
        <f t="shared" si="292"/>
        <v>-</v>
      </c>
      <c r="GL83" s="65" t="str">
        <f t="shared" si="293"/>
        <v>-</v>
      </c>
      <c r="GM83" s="65" t="str">
        <f t="shared" si="294"/>
        <v>-</v>
      </c>
      <c r="GN83" s="65" t="str">
        <f t="shared" si="352"/>
        <v>-</v>
      </c>
      <c r="GO83" s="65" t="str">
        <f t="shared" si="353"/>
        <v>-</v>
      </c>
      <c r="GP83" s="65" t="str">
        <f t="shared" si="354"/>
        <v>-</v>
      </c>
      <c r="GQ83" s="65" t="str">
        <f t="shared" si="355"/>
        <v>-</v>
      </c>
      <c r="GR83" s="65"/>
      <c r="GS83" s="65"/>
      <c r="GT83" s="65"/>
      <c r="GU83" s="96" t="s">
        <v>2</v>
      </c>
      <c r="GV83" s="70"/>
      <c r="GW83" s="7">
        <f>IF(ISNUMBER(INDEX($CU$15:$EC$314,$B83,HG$5)),MAX(GW$14:GW82)+1,0)</f>
        <v>0</v>
      </c>
      <c r="GX83" s="7" t="str">
        <f t="shared" si="295"/>
        <v/>
      </c>
      <c r="GY83" s="7" t="str">
        <f t="shared" si="296"/>
        <v/>
      </c>
      <c r="GZ83" s="289">
        <f t="shared" si="297"/>
        <v>69</v>
      </c>
      <c r="HA83" s="289" t="str">
        <f t="shared" si="298"/>
        <v/>
      </c>
      <c r="HB83" s="289" t="str">
        <f t="shared" si="299"/>
        <v/>
      </c>
      <c r="HC83" s="84" t="str">
        <f t="shared" si="300"/>
        <v/>
      </c>
      <c r="HD83" s="335" t="str">
        <f t="shared" si="301"/>
        <v/>
      </c>
      <c r="HE83" s="313" t="str">
        <f t="shared" si="302"/>
        <v/>
      </c>
      <c r="HF83" s="28" t="str">
        <f t="shared" si="303"/>
        <v/>
      </c>
      <c r="HG83" s="277" t="str">
        <f t="shared" si="356"/>
        <v/>
      </c>
      <c r="HH83" s="363" t="str">
        <f t="shared" si="304"/>
        <v/>
      </c>
      <c r="HI83" s="80"/>
      <c r="HJ83" s="277" t="str">
        <f t="shared" si="357"/>
        <v/>
      </c>
      <c r="HK83" s="363" t="str">
        <f t="shared" si="305"/>
        <v/>
      </c>
      <c r="HL83" s="80"/>
      <c r="HM83" s="277" t="str">
        <f t="shared" si="358"/>
        <v/>
      </c>
      <c r="HN83" s="363" t="str">
        <f t="shared" si="306"/>
        <v/>
      </c>
      <c r="HO83" s="80"/>
      <c r="HP83" s="277" t="str">
        <f t="shared" si="359"/>
        <v/>
      </c>
      <c r="HQ83" s="359" t="str">
        <f t="shared" si="307"/>
        <v/>
      </c>
      <c r="HR83" s="80"/>
      <c r="HS83" s="277" t="str">
        <f t="shared" si="360"/>
        <v/>
      </c>
      <c r="HT83" s="284" t="str">
        <f t="shared" si="308"/>
        <v/>
      </c>
      <c r="HU83" s="277"/>
      <c r="HV83" s="336" t="str">
        <f t="shared" si="309"/>
        <v/>
      </c>
      <c r="HW83" s="338" t="str">
        <f t="shared" si="310"/>
        <v/>
      </c>
      <c r="HX83" s="337" t="str">
        <f t="shared" si="311"/>
        <v/>
      </c>
      <c r="HY83" s="277"/>
      <c r="HZ83" s="277"/>
      <c r="IA83" s="277"/>
      <c r="IB83" s="277"/>
      <c r="IC83" s="277"/>
      <c r="ID83" s="70"/>
      <c r="IE83" s="279"/>
      <c r="IF83" s="368"/>
      <c r="IG83" s="279"/>
      <c r="IH83" s="279"/>
      <c r="II83" s="279"/>
      <c r="IJ83" s="279"/>
      <c r="IK83" s="279"/>
      <c r="IL83" s="279"/>
      <c r="IM83" s="279"/>
      <c r="IN83" s="279"/>
      <c r="IO83" s="291"/>
      <c r="IP83" s="291"/>
      <c r="IQ83" s="74"/>
      <c r="IR83" s="291">
        <f>IF(IE83&lt;&gt;"",MAX(IR$14:IR82)+1,0)</f>
        <v>0</v>
      </c>
      <c r="IS83" s="291">
        <f>IF(IF83&lt;&gt;"",MAX(IS$14:IS82)+1,0)</f>
        <v>0</v>
      </c>
      <c r="IT83" s="291">
        <f>IF(IG83&lt;&gt;"",MAX(IT$14:IT82)+1,0)</f>
        <v>0</v>
      </c>
      <c r="IU83" s="291">
        <f>IF(IH83&lt;&gt;"",MAX(IU$14:IU82)+1,0)</f>
        <v>0</v>
      </c>
      <c r="IV83" s="291">
        <f>IF(II83&lt;&gt;"",MAX(IV$14:IV82)+1,0)</f>
        <v>0</v>
      </c>
      <c r="IW83" s="291">
        <f>IF(IJ83&lt;&gt;"",MAX(IW$14:IW82)+1,0)</f>
        <v>0</v>
      </c>
      <c r="IX83" s="291">
        <f>IF(IK83&lt;&gt;"",MAX(IX$14:IX82)+1,0)</f>
        <v>0</v>
      </c>
      <c r="IY83" s="291">
        <f>IF(IL83&lt;&gt;"",MAX(IY$14:IY82)+1,0)</f>
        <v>0</v>
      </c>
      <c r="IZ83" s="291">
        <f>IF(IM83&lt;&gt;"",MAX(IZ$14:IZ82)+1,0)</f>
        <v>0</v>
      </c>
      <c r="JA83" s="291">
        <f>IF(IN83&lt;&gt;"",MAX(JA$14:JA82)+1,0)</f>
        <v>0</v>
      </c>
      <c r="JB83" s="291">
        <f>IF(IO83&lt;&gt;"",MAX(JB$14:JB82)+1,0)</f>
        <v>0</v>
      </c>
      <c r="JC83" s="291">
        <f>IF(IP83&lt;&gt;"",MAX(JC$14:JC82)+1,0)</f>
        <v>0</v>
      </c>
      <c r="JD83" s="74">
        <f t="shared" si="361"/>
        <v>3</v>
      </c>
      <c r="JE83" s="74">
        <f t="shared" si="362"/>
        <v>0</v>
      </c>
      <c r="JF83" s="74">
        <f t="shared" si="363"/>
        <v>4</v>
      </c>
      <c r="JG83" s="74" t="str">
        <f t="shared" si="364"/>
        <v>hclose</v>
      </c>
      <c r="JH83" s="390" t="str">
        <f t="shared" si="365"/>
        <v/>
      </c>
      <c r="JI83" s="389">
        <f>IF(ISNUMBER(MATCH(HE83,$JG$15:$JG$313,0)),0,MAX(JI$14:JI82)+1)</f>
        <v>0</v>
      </c>
      <c r="JJ83" s="389" t="str">
        <f t="shared" si="366"/>
        <v/>
      </c>
      <c r="JK83" s="379"/>
      <c r="JL83" s="79"/>
      <c r="JM83" s="19"/>
      <c r="JN83" s="280"/>
      <c r="JO83" s="70"/>
      <c r="JP83" s="228"/>
      <c r="JQ83" s="228"/>
      <c r="JR83" s="228"/>
      <c r="JS83" s="19"/>
      <c r="JT83" s="19"/>
      <c r="JU83" s="19"/>
      <c r="JV83" s="19"/>
      <c r="JW83" s="19"/>
      <c r="JX83" s="19"/>
      <c r="JY83" s="19"/>
      <c r="JZ83" s="19"/>
      <c r="KA83" s="19"/>
      <c r="KB83" s="19"/>
      <c r="KC83" s="19"/>
      <c r="KD83" s="19"/>
      <c r="KE83" s="97"/>
      <c r="KF83" s="179"/>
      <c r="KG83" s="106"/>
      <c r="KH83" s="106"/>
      <c r="KI83" s="106"/>
      <c r="KJ83" s="106"/>
      <c r="KK83" s="187"/>
      <c r="KL83" s="179"/>
      <c r="KM83" s="133"/>
      <c r="KN83" s="179"/>
      <c r="KO83" s="133"/>
      <c r="KP83" s="106"/>
      <c r="KQ83" s="106"/>
      <c r="KR83" s="133"/>
      <c r="KS83" s="106"/>
      <c r="KT83" s="106"/>
      <c r="KU83" s="106"/>
      <c r="KV83" s="159" t="str">
        <f t="shared" si="213"/>
        <v/>
      </c>
      <c r="KW83" s="159" t="str">
        <f t="shared" si="214"/>
        <v/>
      </c>
      <c r="KX83" s="159" t="str">
        <f t="shared" si="215"/>
        <v/>
      </c>
      <c r="KY83" s="159" t="str">
        <f t="shared" si="216"/>
        <v/>
      </c>
      <c r="KZ83" s="97"/>
      <c r="LA83" s="70"/>
      <c r="LB83" s="291" t="str">
        <f t="shared" si="312"/>
        <v>hclose</v>
      </c>
      <c r="LC83" s="291" t="str">
        <f t="shared" si="313"/>
        <v/>
      </c>
      <c r="LD83" s="291" t="str">
        <f t="shared" si="314"/>
        <v>hclose</v>
      </c>
      <c r="LE83" s="291" t="str">
        <f t="shared" si="315"/>
        <v>hclose</v>
      </c>
      <c r="LF83" s="291" t="str">
        <f t="shared" si="316"/>
        <v/>
      </c>
      <c r="LG83" s="291" t="str">
        <f t="shared" si="317"/>
        <v/>
      </c>
      <c r="LH83" s="291" t="str">
        <f t="shared" si="318"/>
        <v/>
      </c>
      <c r="LI83" s="291" t="str">
        <f t="shared" si="319"/>
        <v>hclose</v>
      </c>
      <c r="LJ83" s="291" t="str">
        <f t="shared" si="320"/>
        <v/>
      </c>
      <c r="LK83" s="291" t="str">
        <f t="shared" si="321"/>
        <v>hclose</v>
      </c>
      <c r="LL83" s="291" t="str">
        <f t="shared" si="322"/>
        <v/>
      </c>
      <c r="LM83" s="291" t="str">
        <f t="shared" si="323"/>
        <v>hclose</v>
      </c>
      <c r="LN83" s="291" t="str">
        <f t="shared" si="324"/>
        <v>hclose</v>
      </c>
      <c r="LO83" s="291" t="str">
        <f t="shared" si="325"/>
        <v>hclose</v>
      </c>
      <c r="LP83" s="291" t="str">
        <f t="shared" si="326"/>
        <v/>
      </c>
      <c r="LQ83" s="291" t="str">
        <f t="shared" si="327"/>
        <v>hclose</v>
      </c>
      <c r="LR83" s="291" t="str">
        <f t="shared" si="328"/>
        <v>hclose</v>
      </c>
      <c r="LS83" s="291" t="str">
        <f t="shared" si="329"/>
        <v>hclose</v>
      </c>
      <c r="LT83" s="291" t="str">
        <f t="shared" si="330"/>
        <v>hclose</v>
      </c>
      <c r="LU83" s="291" t="str">
        <f t="shared" si="331"/>
        <v>hclose</v>
      </c>
      <c r="LV83" s="291" t="str">
        <f t="shared" si="332"/>
        <v>hclose</v>
      </c>
      <c r="LW83" s="291" t="str">
        <f t="shared" si="333"/>
        <v>hclose</v>
      </c>
      <c r="LX83" s="291" t="str">
        <f t="shared" si="334"/>
        <v/>
      </c>
      <c r="LY83" s="291" t="str">
        <f t="shared" si="335"/>
        <v>hclose</v>
      </c>
      <c r="LZ83" s="291" t="str">
        <f t="shared" si="336"/>
        <v/>
      </c>
      <c r="MA83" s="291" t="str">
        <f t="shared" si="337"/>
        <v/>
      </c>
      <c r="MB83" s="291" t="str">
        <f t="shared" si="338"/>
        <v/>
      </c>
      <c r="MC83" s="291" t="str">
        <f t="shared" si="339"/>
        <v/>
      </c>
      <c r="MD83" s="291" t="str">
        <f t="shared" si="340"/>
        <v>hclose</v>
      </c>
      <c r="ME83" s="291" t="str">
        <f t="shared" si="341"/>
        <v/>
      </c>
      <c r="MF83" s="291" t="str">
        <f t="shared" si="342"/>
        <v/>
      </c>
      <c r="MG83" s="74">
        <f t="shared" si="343"/>
        <v>16</v>
      </c>
      <c r="MH83" s="70"/>
      <c r="MI83" s="70"/>
      <c r="MJ83" s="70"/>
      <c r="MK83" s="70"/>
      <c r="ML83" s="70"/>
      <c r="MM83" s="70"/>
      <c r="MN83" s="70"/>
      <c r="MO83" s="70"/>
      <c r="MP83" s="70"/>
      <c r="MQ83" s="70"/>
      <c r="MR83" s="70"/>
      <c r="MS83" s="70"/>
      <c r="MT83" s="70"/>
      <c r="MU83" s="70"/>
    </row>
    <row r="84" spans="1:359" ht="6" customHeight="1" x14ac:dyDescent="0.25">
      <c r="A84" s="79"/>
      <c r="B84" s="303">
        <f t="shared" si="367"/>
        <v>70</v>
      </c>
      <c r="C84" s="83" t="s">
        <v>84</v>
      </c>
      <c r="D84" s="301" t="s">
        <v>601</v>
      </c>
      <c r="E84" s="70"/>
      <c r="F84" s="258"/>
      <c r="G84" s="259" t="s">
        <v>84</v>
      </c>
      <c r="H84" s="260" t="s">
        <v>2</v>
      </c>
      <c r="I84" s="258"/>
      <c r="J84" s="259"/>
      <c r="K84" s="260"/>
      <c r="L84" s="258"/>
      <c r="M84" s="259"/>
      <c r="N84" s="260"/>
      <c r="O84" s="258"/>
      <c r="P84" s="259"/>
      <c r="Q84" s="260"/>
      <c r="R84" s="258"/>
      <c r="S84" s="259"/>
      <c r="T84" s="260"/>
      <c r="U84" s="258"/>
      <c r="V84" s="259"/>
      <c r="W84" s="260"/>
      <c r="X84" s="258"/>
      <c r="Y84" s="259"/>
      <c r="Z84" s="260"/>
      <c r="AA84" s="258"/>
      <c r="AB84" s="259"/>
      <c r="AC84" s="260"/>
      <c r="AD84" s="258"/>
      <c r="AE84" s="259"/>
      <c r="AF84" s="260"/>
      <c r="AG84" s="258"/>
      <c r="AH84" s="259"/>
      <c r="AI84" s="260"/>
      <c r="AJ84" s="258"/>
      <c r="AK84" s="259"/>
      <c r="AL84" s="260"/>
      <c r="AM84" s="258"/>
      <c r="AN84" s="259"/>
      <c r="AO84" s="260"/>
      <c r="AP84" s="281"/>
      <c r="AQ84" s="353"/>
      <c r="AR84" s="348"/>
      <c r="AS84" s="281"/>
      <c r="AT84" s="353"/>
      <c r="AU84" s="348"/>
      <c r="AV84" s="258"/>
      <c r="AW84" s="259"/>
      <c r="AX84" s="260"/>
      <c r="AY84" s="258"/>
      <c r="AZ84" s="259"/>
      <c r="BA84" s="260"/>
      <c r="BB84" s="258"/>
      <c r="BC84" s="259"/>
      <c r="BD84" s="260"/>
      <c r="BE84" s="258"/>
      <c r="BF84" s="259"/>
      <c r="BG84" s="260"/>
      <c r="BH84" s="258"/>
      <c r="BI84" s="259"/>
      <c r="BJ84" s="260"/>
      <c r="BK84" s="258"/>
      <c r="BL84" s="259"/>
      <c r="BM84" s="260"/>
      <c r="BN84" s="258"/>
      <c r="BO84" s="259"/>
      <c r="BP84" s="260"/>
      <c r="BQ84" s="258"/>
      <c r="BR84" s="259"/>
      <c r="BS84" s="260"/>
      <c r="BT84" s="258"/>
      <c r="BU84" s="259"/>
      <c r="BV84" s="260"/>
      <c r="BW84" s="258"/>
      <c r="BX84" s="259"/>
      <c r="BY84" s="260"/>
      <c r="BZ84" s="258"/>
      <c r="CA84" s="259"/>
      <c r="CB84" s="260"/>
      <c r="CC84" s="258"/>
      <c r="CD84" s="259"/>
      <c r="CE84" s="260"/>
      <c r="CF84" s="410"/>
      <c r="CG84" s="411"/>
      <c r="CH84" s="412"/>
      <c r="CI84" s="410"/>
      <c r="CJ84" s="411"/>
      <c r="CK84" s="412"/>
      <c r="CL84" s="258"/>
      <c r="CM84" s="259" t="s">
        <v>193</v>
      </c>
      <c r="CN84" s="260">
        <v>2</v>
      </c>
      <c r="CO84" s="258"/>
      <c r="CP84" s="259"/>
      <c r="CQ84" s="260"/>
      <c r="CR84" s="373" t="s">
        <v>2</v>
      </c>
      <c r="CS84" s="228"/>
      <c r="CT84" s="229" t="str">
        <f>IF(ISNUMBER(HA84),IF(ISNUMBER(MATCH(HE84,$CS$15:$CS$313,0)),0,MAX(CT$14:CT83)+1),"")</f>
        <v/>
      </c>
      <c r="CU84" s="7">
        <f t="shared" si="217"/>
        <v>70</v>
      </c>
      <c r="CV84" s="7" t="str">
        <f t="shared" si="218"/>
        <v/>
      </c>
      <c r="CW84" s="7">
        <f t="shared" si="219"/>
        <v>15</v>
      </c>
      <c r="CX84" s="7">
        <f t="shared" si="220"/>
        <v>15</v>
      </c>
      <c r="CY84" s="7" t="str">
        <f t="shared" si="221"/>
        <v/>
      </c>
      <c r="CZ84" s="7" t="str">
        <f t="shared" si="222"/>
        <v/>
      </c>
      <c r="DA84" s="7" t="str">
        <f t="shared" si="223"/>
        <v/>
      </c>
      <c r="DB84" s="7">
        <f t="shared" si="224"/>
        <v>13</v>
      </c>
      <c r="DC84" s="7" t="str">
        <f t="shared" si="225"/>
        <v/>
      </c>
      <c r="DD84" s="7" t="str">
        <f t="shared" si="226"/>
        <v/>
      </c>
      <c r="DE84" s="7" t="str">
        <f t="shared" si="227"/>
        <v/>
      </c>
      <c r="DF84" s="7" t="str">
        <f t="shared" si="228"/>
        <v/>
      </c>
      <c r="DG84" s="7" t="str">
        <f t="shared" si="229"/>
        <v/>
      </c>
      <c r="DH84" s="7" t="str">
        <f t="shared" si="230"/>
        <v/>
      </c>
      <c r="DI84" s="7" t="str">
        <f t="shared" si="231"/>
        <v/>
      </c>
      <c r="DJ84" s="7" t="str">
        <f t="shared" si="232"/>
        <v/>
      </c>
      <c r="DK84" s="7" t="str">
        <f t="shared" si="233"/>
        <v/>
      </c>
      <c r="DL84" s="7" t="str">
        <f t="shared" si="234"/>
        <v/>
      </c>
      <c r="DM84" s="7" t="str">
        <f t="shared" si="235"/>
        <v/>
      </c>
      <c r="DN84" s="7" t="str">
        <f t="shared" si="236"/>
        <v/>
      </c>
      <c r="DO84" s="7" t="str">
        <f t="shared" si="237"/>
        <v/>
      </c>
      <c r="DP84" s="7" t="str">
        <f t="shared" si="238"/>
        <v/>
      </c>
      <c r="DQ84" s="7" t="str">
        <f t="shared" si="239"/>
        <v/>
      </c>
      <c r="DR84" s="7" t="str">
        <f t="shared" si="240"/>
        <v/>
      </c>
      <c r="DS84" s="7" t="str">
        <f t="shared" si="241"/>
        <v/>
      </c>
      <c r="DT84" s="7" t="str">
        <f t="shared" si="242"/>
        <v/>
      </c>
      <c r="DU84" s="7" t="str">
        <f t="shared" si="344"/>
        <v/>
      </c>
      <c r="DV84" s="7" t="str">
        <f t="shared" si="345"/>
        <v/>
      </c>
      <c r="DW84" s="7" t="str">
        <f t="shared" si="346"/>
        <v/>
      </c>
      <c r="DX84" s="7" t="str">
        <f t="shared" si="347"/>
        <v/>
      </c>
      <c r="DY84" s="7"/>
      <c r="DZ84" s="7"/>
      <c r="EA84" s="7"/>
      <c r="EB84" s="7"/>
      <c r="EC84" s="64" t="s">
        <v>2</v>
      </c>
      <c r="ED84" s="306" t="str">
        <f t="shared" si="243"/>
        <v>cwell</v>
      </c>
      <c r="EE84" s="306" t="str">
        <f t="shared" si="244"/>
        <v>-</v>
      </c>
      <c r="EF84" s="306" t="str">
        <f t="shared" si="245"/>
        <v>cwell</v>
      </c>
      <c r="EG84" s="306" t="str">
        <f t="shared" si="246"/>
        <v>cwell</v>
      </c>
      <c r="EH84" s="306" t="str">
        <f t="shared" si="247"/>
        <v>-</v>
      </c>
      <c r="EI84" s="306" t="str">
        <f t="shared" si="248"/>
        <v>-</v>
      </c>
      <c r="EJ84" s="306" t="str">
        <f t="shared" si="249"/>
        <v>-</v>
      </c>
      <c r="EK84" s="306" t="str">
        <f t="shared" si="250"/>
        <v>cwell</v>
      </c>
      <c r="EL84" s="306" t="str">
        <f t="shared" si="251"/>
        <v>-</v>
      </c>
      <c r="EM84" s="306" t="str">
        <f t="shared" si="252"/>
        <v>-</v>
      </c>
      <c r="EN84" s="306" t="str">
        <f t="shared" si="253"/>
        <v>-</v>
      </c>
      <c r="EO84" s="306" t="str">
        <f t="shared" si="254"/>
        <v>-</v>
      </c>
      <c r="EP84" s="306" t="str">
        <f t="shared" si="255"/>
        <v>-</v>
      </c>
      <c r="EQ84" s="306" t="str">
        <f t="shared" si="256"/>
        <v>-</v>
      </c>
      <c r="ER84" s="306" t="str">
        <f t="shared" si="257"/>
        <v>-</v>
      </c>
      <c r="ES84" s="306" t="str">
        <f t="shared" si="258"/>
        <v>-</v>
      </c>
      <c r="ET84" s="306" t="str">
        <f t="shared" si="259"/>
        <v>-</v>
      </c>
      <c r="EU84" s="306" t="str">
        <f t="shared" si="260"/>
        <v>-</v>
      </c>
      <c r="EV84" s="306" t="str">
        <f t="shared" si="261"/>
        <v>-</v>
      </c>
      <c r="EW84" s="306" t="str">
        <f t="shared" si="262"/>
        <v>-</v>
      </c>
      <c r="EX84" s="306" t="str">
        <f t="shared" si="263"/>
        <v>-</v>
      </c>
      <c r="EY84" s="306" t="str">
        <f t="shared" si="264"/>
        <v>-</v>
      </c>
      <c r="EZ84" s="306" t="str">
        <f t="shared" si="265"/>
        <v>-</v>
      </c>
      <c r="FA84" s="306" t="str">
        <f t="shared" si="266"/>
        <v>-</v>
      </c>
      <c r="FB84" s="306" t="str">
        <f t="shared" si="267"/>
        <v>-</v>
      </c>
      <c r="FC84" s="306" t="str">
        <f t="shared" si="268"/>
        <v>-</v>
      </c>
      <c r="FD84" s="306" t="str">
        <f t="shared" si="348"/>
        <v>-</v>
      </c>
      <c r="FE84" s="306" t="str">
        <f t="shared" si="349"/>
        <v>-</v>
      </c>
      <c r="FF84" s="306" t="str">
        <f t="shared" si="350"/>
        <v>-</v>
      </c>
      <c r="FG84" s="306" t="str">
        <f t="shared" si="351"/>
        <v>-</v>
      </c>
      <c r="FH84" s="306"/>
      <c r="FI84" s="306"/>
      <c r="FJ84" s="306"/>
      <c r="FK84" s="306"/>
      <c r="FL84" s="306"/>
      <c r="FM84" s="422" t="s">
        <v>2</v>
      </c>
      <c r="FN84" s="65" t="str">
        <f t="shared" si="269"/>
        <v>-</v>
      </c>
      <c r="FO84" s="65" t="str">
        <f t="shared" si="270"/>
        <v>-</v>
      </c>
      <c r="FP84" s="65">
        <f t="shared" si="271"/>
        <v>1000</v>
      </c>
      <c r="FQ84" s="65">
        <f t="shared" si="272"/>
        <v>1000</v>
      </c>
      <c r="FR84" s="65" t="str">
        <f t="shared" si="273"/>
        <v>-</v>
      </c>
      <c r="FS84" s="65" t="str">
        <f t="shared" si="274"/>
        <v>-</v>
      </c>
      <c r="FT84" s="65" t="str">
        <f t="shared" si="275"/>
        <v>-</v>
      </c>
      <c r="FU84" s="65">
        <f t="shared" si="276"/>
        <v>100</v>
      </c>
      <c r="FV84" s="65" t="str">
        <f t="shared" si="277"/>
        <v>-</v>
      </c>
      <c r="FW84" s="65" t="str">
        <f t="shared" si="278"/>
        <v>-</v>
      </c>
      <c r="FX84" s="65" t="str">
        <f t="shared" si="279"/>
        <v>-</v>
      </c>
      <c r="FY84" s="65" t="str">
        <f t="shared" si="280"/>
        <v>-</v>
      </c>
      <c r="FZ84" s="65" t="str">
        <f t="shared" si="281"/>
        <v>-</v>
      </c>
      <c r="GA84" s="65" t="str">
        <f t="shared" si="282"/>
        <v>-</v>
      </c>
      <c r="GB84" s="65" t="str">
        <f t="shared" si="283"/>
        <v>-</v>
      </c>
      <c r="GC84" s="65" t="str">
        <f t="shared" si="284"/>
        <v>-</v>
      </c>
      <c r="GD84" s="65" t="str">
        <f t="shared" si="285"/>
        <v>-</v>
      </c>
      <c r="GE84" s="65" t="str">
        <f t="shared" si="286"/>
        <v>-</v>
      </c>
      <c r="GF84" s="65" t="str">
        <f t="shared" si="287"/>
        <v>-</v>
      </c>
      <c r="GG84" s="65" t="str">
        <f t="shared" si="288"/>
        <v>-</v>
      </c>
      <c r="GH84" s="65" t="str">
        <f t="shared" si="289"/>
        <v>-</v>
      </c>
      <c r="GI84" s="65" t="str">
        <f t="shared" si="290"/>
        <v>-</v>
      </c>
      <c r="GJ84" s="65" t="str">
        <f t="shared" si="291"/>
        <v>-</v>
      </c>
      <c r="GK84" s="65" t="str">
        <f t="shared" si="292"/>
        <v>-</v>
      </c>
      <c r="GL84" s="65" t="str">
        <f t="shared" si="293"/>
        <v>-</v>
      </c>
      <c r="GM84" s="65" t="str">
        <f t="shared" si="294"/>
        <v>-</v>
      </c>
      <c r="GN84" s="65" t="str">
        <f t="shared" si="352"/>
        <v>-</v>
      </c>
      <c r="GO84" s="65" t="str">
        <f t="shared" si="353"/>
        <v>-</v>
      </c>
      <c r="GP84" s="65" t="str">
        <f t="shared" si="354"/>
        <v>-</v>
      </c>
      <c r="GQ84" s="65" t="str">
        <f t="shared" si="355"/>
        <v>-</v>
      </c>
      <c r="GR84" s="65"/>
      <c r="GS84" s="65"/>
      <c r="GT84" s="65"/>
      <c r="GU84" s="96" t="s">
        <v>2</v>
      </c>
      <c r="GV84" s="70"/>
      <c r="GW84" s="7">
        <f>IF(ISNUMBER(INDEX($CU$15:$EC$314,$B84,HG$5)),MAX(GW$14:GW83)+1,0)</f>
        <v>0</v>
      </c>
      <c r="GX84" s="7" t="str">
        <f t="shared" si="295"/>
        <v/>
      </c>
      <c r="GY84" s="7" t="str">
        <f t="shared" si="296"/>
        <v/>
      </c>
      <c r="GZ84" s="289">
        <f t="shared" si="297"/>
        <v>70</v>
      </c>
      <c r="HA84" s="289" t="str">
        <f t="shared" si="298"/>
        <v/>
      </c>
      <c r="HB84" s="289" t="str">
        <f t="shared" si="299"/>
        <v/>
      </c>
      <c r="HC84" s="84" t="str">
        <f t="shared" si="300"/>
        <v/>
      </c>
      <c r="HD84" s="335" t="str">
        <f t="shared" si="301"/>
        <v/>
      </c>
      <c r="HE84" s="313" t="str">
        <f t="shared" si="302"/>
        <v/>
      </c>
      <c r="HF84" s="28" t="str">
        <f t="shared" si="303"/>
        <v/>
      </c>
      <c r="HG84" s="277" t="str">
        <f t="shared" si="356"/>
        <v/>
      </c>
      <c r="HH84" s="363" t="str">
        <f t="shared" si="304"/>
        <v/>
      </c>
      <c r="HI84" s="80"/>
      <c r="HJ84" s="277" t="str">
        <f t="shared" si="357"/>
        <v/>
      </c>
      <c r="HK84" s="363" t="str">
        <f t="shared" si="305"/>
        <v/>
      </c>
      <c r="HL84" s="80"/>
      <c r="HM84" s="277" t="str">
        <f t="shared" si="358"/>
        <v/>
      </c>
      <c r="HN84" s="363" t="str">
        <f t="shared" si="306"/>
        <v/>
      </c>
      <c r="HO84" s="80"/>
      <c r="HP84" s="277" t="str">
        <f t="shared" si="359"/>
        <v/>
      </c>
      <c r="HQ84" s="359" t="str">
        <f t="shared" si="307"/>
        <v/>
      </c>
      <c r="HR84" s="80"/>
      <c r="HS84" s="277" t="str">
        <f t="shared" si="360"/>
        <v/>
      </c>
      <c r="HT84" s="284" t="str">
        <f t="shared" si="308"/>
        <v/>
      </c>
      <c r="HU84" s="277"/>
      <c r="HV84" s="336" t="str">
        <f t="shared" si="309"/>
        <v/>
      </c>
      <c r="HW84" s="338" t="str">
        <f t="shared" si="310"/>
        <v/>
      </c>
      <c r="HX84" s="337" t="str">
        <f t="shared" si="311"/>
        <v/>
      </c>
      <c r="HY84" s="277"/>
      <c r="HZ84" s="277"/>
      <c r="IA84" s="277"/>
      <c r="IB84" s="277"/>
      <c r="IC84" s="277"/>
      <c r="ID84" s="70"/>
      <c r="IE84" s="279"/>
      <c r="IF84" s="368"/>
      <c r="IG84" s="279"/>
      <c r="IH84" s="279"/>
      <c r="II84" s="279"/>
      <c r="IJ84" s="279"/>
      <c r="IK84" s="279"/>
      <c r="IL84" s="279"/>
      <c r="IM84" s="279"/>
      <c r="IN84" s="279"/>
      <c r="IO84" s="291"/>
      <c r="IP84" s="291"/>
      <c r="IQ84" s="74"/>
      <c r="IR84" s="291">
        <f>IF(IE84&lt;&gt;"",MAX(IR$14:IR83)+1,0)</f>
        <v>0</v>
      </c>
      <c r="IS84" s="291">
        <f>IF(IF84&lt;&gt;"",MAX(IS$14:IS83)+1,0)</f>
        <v>0</v>
      </c>
      <c r="IT84" s="291">
        <f>IF(IG84&lt;&gt;"",MAX(IT$14:IT83)+1,0)</f>
        <v>0</v>
      </c>
      <c r="IU84" s="291">
        <f>IF(IH84&lt;&gt;"",MAX(IU$14:IU83)+1,0)</f>
        <v>0</v>
      </c>
      <c r="IV84" s="291">
        <f>IF(II84&lt;&gt;"",MAX(IV$14:IV83)+1,0)</f>
        <v>0</v>
      </c>
      <c r="IW84" s="291">
        <f>IF(IJ84&lt;&gt;"",MAX(IW$14:IW83)+1,0)</f>
        <v>0</v>
      </c>
      <c r="IX84" s="291">
        <f>IF(IK84&lt;&gt;"",MAX(IX$14:IX83)+1,0)</f>
        <v>0</v>
      </c>
      <c r="IY84" s="291">
        <f>IF(IL84&lt;&gt;"",MAX(IY$14:IY83)+1,0)</f>
        <v>0</v>
      </c>
      <c r="IZ84" s="291">
        <f>IF(IM84&lt;&gt;"",MAX(IZ$14:IZ83)+1,0)</f>
        <v>0</v>
      </c>
      <c r="JA84" s="291">
        <f>IF(IN84&lt;&gt;"",MAX(JA$14:JA83)+1,0)</f>
        <v>0</v>
      </c>
      <c r="JB84" s="291">
        <f>IF(IO84&lt;&gt;"",MAX(JB$14:JB83)+1,0)</f>
        <v>0</v>
      </c>
      <c r="JC84" s="291">
        <f>IF(IP84&lt;&gt;"",MAX(JC$14:JC83)+1,0)</f>
        <v>0</v>
      </c>
      <c r="JD84" s="74">
        <f t="shared" si="361"/>
        <v>3</v>
      </c>
      <c r="JE84" s="74">
        <f t="shared" si="362"/>
        <v>0</v>
      </c>
      <c r="JF84" s="74">
        <f t="shared" si="363"/>
        <v>5</v>
      </c>
      <c r="JG84" s="74" t="str">
        <f t="shared" si="364"/>
        <v>rclose</v>
      </c>
      <c r="JH84" s="390" t="str">
        <f t="shared" si="365"/>
        <v/>
      </c>
      <c r="JI84" s="389">
        <f>IF(ISNUMBER(MATCH(HE84,$JG$15:$JG$313,0)),0,MAX(JI$14:JI83)+1)</f>
        <v>0</v>
      </c>
      <c r="JJ84" s="389" t="str">
        <f t="shared" si="366"/>
        <v/>
      </c>
      <c r="JK84" s="379"/>
      <c r="JL84" s="79"/>
      <c r="JM84" s="19"/>
      <c r="JN84" s="280"/>
      <c r="JO84" s="70"/>
      <c r="JP84" s="228"/>
      <c r="JQ84" s="228"/>
      <c r="JR84" s="228"/>
      <c r="JS84" s="19"/>
      <c r="JT84" s="19"/>
      <c r="JU84" s="19"/>
      <c r="JV84" s="19"/>
      <c r="JW84" s="19"/>
      <c r="JX84" s="19"/>
      <c r="JY84" s="19"/>
      <c r="JZ84" s="19"/>
      <c r="KA84" s="19"/>
      <c r="KB84" s="19"/>
      <c r="KC84" s="19"/>
      <c r="KD84" s="19"/>
      <c r="KE84" s="97"/>
      <c r="KF84" s="179"/>
      <c r="KG84" s="106"/>
      <c r="KH84" s="106"/>
      <c r="KI84" s="106"/>
      <c r="KJ84" s="106"/>
      <c r="KK84" s="187"/>
      <c r="KL84" s="179"/>
      <c r="KM84" s="133"/>
      <c r="KN84" s="179"/>
      <c r="KO84" s="133"/>
      <c r="KP84" s="106"/>
      <c r="KQ84" s="106"/>
      <c r="KR84" s="133"/>
      <c r="KS84" s="106"/>
      <c r="KT84" s="106"/>
      <c r="KU84" s="106"/>
      <c r="KV84" s="159" t="str">
        <f t="shared" si="213"/>
        <v/>
      </c>
      <c r="KW84" s="159" t="str">
        <f t="shared" si="214"/>
        <v/>
      </c>
      <c r="KX84" s="159" t="str">
        <f t="shared" si="215"/>
        <v/>
      </c>
      <c r="KY84" s="159" t="str">
        <f t="shared" si="216"/>
        <v/>
      </c>
      <c r="KZ84" s="97"/>
      <c r="LA84" s="70"/>
      <c r="LB84" s="291" t="str">
        <f t="shared" si="312"/>
        <v>rclose</v>
      </c>
      <c r="LC84" s="291" t="str">
        <f t="shared" si="313"/>
        <v/>
      </c>
      <c r="LD84" s="291" t="str">
        <f t="shared" si="314"/>
        <v>rclose</v>
      </c>
      <c r="LE84" s="291" t="str">
        <f t="shared" si="315"/>
        <v>rclose</v>
      </c>
      <c r="LF84" s="291" t="str">
        <f t="shared" si="316"/>
        <v/>
      </c>
      <c r="LG84" s="291" t="str">
        <f t="shared" si="317"/>
        <v/>
      </c>
      <c r="LH84" s="291" t="str">
        <f t="shared" si="318"/>
        <v/>
      </c>
      <c r="LI84" s="291" t="str">
        <f t="shared" si="319"/>
        <v>rclose</v>
      </c>
      <c r="LJ84" s="291" t="str">
        <f t="shared" si="320"/>
        <v/>
      </c>
      <c r="LK84" s="291" t="str">
        <f t="shared" si="321"/>
        <v>rclose</v>
      </c>
      <c r="LL84" s="291" t="str">
        <f t="shared" si="322"/>
        <v/>
      </c>
      <c r="LM84" s="291" t="str">
        <f t="shared" si="323"/>
        <v>rclose</v>
      </c>
      <c r="LN84" s="291" t="str">
        <f t="shared" si="324"/>
        <v>rclose</v>
      </c>
      <c r="LO84" s="291" t="str">
        <f t="shared" si="325"/>
        <v>rclose</v>
      </c>
      <c r="LP84" s="291" t="str">
        <f t="shared" si="326"/>
        <v/>
      </c>
      <c r="LQ84" s="291" t="str">
        <f t="shared" si="327"/>
        <v>rclose</v>
      </c>
      <c r="LR84" s="291" t="str">
        <f t="shared" si="328"/>
        <v>rclose</v>
      </c>
      <c r="LS84" s="291" t="str">
        <f t="shared" si="329"/>
        <v>rclose</v>
      </c>
      <c r="LT84" s="291" t="str">
        <f t="shared" si="330"/>
        <v>rclose</v>
      </c>
      <c r="LU84" s="291" t="str">
        <f t="shared" si="331"/>
        <v>rclose</v>
      </c>
      <c r="LV84" s="291" t="str">
        <f t="shared" si="332"/>
        <v>rclose</v>
      </c>
      <c r="LW84" s="291" t="str">
        <f t="shared" si="333"/>
        <v>rclose</v>
      </c>
      <c r="LX84" s="291" t="str">
        <f t="shared" si="334"/>
        <v/>
      </c>
      <c r="LY84" s="291" t="str">
        <f t="shared" si="335"/>
        <v>rclose</v>
      </c>
      <c r="LZ84" s="291" t="str">
        <f t="shared" si="336"/>
        <v/>
      </c>
      <c r="MA84" s="291" t="str">
        <f t="shared" si="337"/>
        <v/>
      </c>
      <c r="MB84" s="291" t="str">
        <f t="shared" si="338"/>
        <v/>
      </c>
      <c r="MC84" s="291" t="str">
        <f t="shared" si="339"/>
        <v/>
      </c>
      <c r="MD84" s="291" t="str">
        <f t="shared" si="340"/>
        <v>rclose</v>
      </c>
      <c r="ME84" s="291" t="str">
        <f t="shared" si="341"/>
        <v/>
      </c>
      <c r="MF84" s="291" t="str">
        <f t="shared" si="342"/>
        <v/>
      </c>
      <c r="MG84" s="74">
        <f t="shared" si="343"/>
        <v>16</v>
      </c>
      <c r="MH84" s="70"/>
      <c r="MI84" s="70"/>
      <c r="MJ84" s="70"/>
      <c r="MK84" s="70"/>
      <c r="ML84" s="70"/>
      <c r="MM84" s="70"/>
      <c r="MN84" s="70"/>
      <c r="MO84" s="70"/>
      <c r="MP84" s="70"/>
      <c r="MQ84" s="70"/>
      <c r="MR84" s="70"/>
      <c r="MS84" s="70"/>
      <c r="MT84" s="70"/>
      <c r="MU84" s="70"/>
    </row>
    <row r="85" spans="1:359" ht="6" customHeight="1" x14ac:dyDescent="0.25">
      <c r="A85" s="79"/>
      <c r="B85" s="303">
        <f t="shared" si="367"/>
        <v>71</v>
      </c>
      <c r="C85" s="83" t="s">
        <v>143</v>
      </c>
      <c r="D85" s="301" t="s">
        <v>150</v>
      </c>
      <c r="E85" s="70"/>
      <c r="F85" s="258"/>
      <c r="G85" s="259" t="s">
        <v>113</v>
      </c>
      <c r="H85" s="260" t="s">
        <v>2</v>
      </c>
      <c r="I85" s="258"/>
      <c r="J85" s="259"/>
      <c r="K85" s="260"/>
      <c r="L85" s="258"/>
      <c r="M85" s="259"/>
      <c r="N85" s="260"/>
      <c r="O85" s="258"/>
      <c r="P85" s="259"/>
      <c r="Q85" s="260"/>
      <c r="R85" s="258"/>
      <c r="S85" s="259"/>
      <c r="T85" s="260"/>
      <c r="U85" s="258"/>
      <c r="V85" s="259"/>
      <c r="W85" s="260"/>
      <c r="X85" s="258"/>
      <c r="Y85" s="259"/>
      <c r="Z85" s="260"/>
      <c r="AA85" s="258"/>
      <c r="AB85" s="259"/>
      <c r="AC85" s="260"/>
      <c r="AD85" s="258"/>
      <c r="AE85" s="259"/>
      <c r="AF85" s="260"/>
      <c r="AG85" s="258"/>
      <c r="AH85" s="259"/>
      <c r="AI85" s="260"/>
      <c r="AJ85" s="258"/>
      <c r="AK85" s="259"/>
      <c r="AL85" s="260"/>
      <c r="AM85" s="258"/>
      <c r="AN85" s="259"/>
      <c r="AO85" s="260"/>
      <c r="AP85" s="281"/>
      <c r="AQ85" s="353"/>
      <c r="AR85" s="348"/>
      <c r="AS85" s="281"/>
      <c r="AT85" s="353"/>
      <c r="AU85" s="348"/>
      <c r="AV85" s="258"/>
      <c r="AW85" s="259"/>
      <c r="AX85" s="260"/>
      <c r="AY85" s="258"/>
      <c r="AZ85" s="259"/>
      <c r="BA85" s="260"/>
      <c r="BB85" s="258"/>
      <c r="BC85" s="259"/>
      <c r="BD85" s="260"/>
      <c r="BE85" s="258"/>
      <c r="BF85" s="259"/>
      <c r="BG85" s="260"/>
      <c r="BH85" s="258"/>
      <c r="BI85" s="259"/>
      <c r="BJ85" s="260"/>
      <c r="BK85" s="258"/>
      <c r="BL85" s="259"/>
      <c r="BM85" s="260"/>
      <c r="BN85" s="258"/>
      <c r="BO85" s="259"/>
      <c r="BP85" s="260"/>
      <c r="BQ85" s="258"/>
      <c r="BR85" s="259"/>
      <c r="BS85" s="260"/>
      <c r="BT85" s="258"/>
      <c r="BU85" s="259"/>
      <c r="BV85" s="260"/>
      <c r="BW85" s="258"/>
      <c r="BX85" s="259"/>
      <c r="BY85" s="260"/>
      <c r="BZ85" s="258"/>
      <c r="CA85" s="259"/>
      <c r="CB85" s="260"/>
      <c r="CC85" s="258"/>
      <c r="CD85" s="259"/>
      <c r="CE85" s="260"/>
      <c r="CF85" s="410"/>
      <c r="CG85" s="411"/>
      <c r="CH85" s="412"/>
      <c r="CI85" s="410"/>
      <c r="CJ85" s="411"/>
      <c r="CK85" s="412"/>
      <c r="CL85" s="258"/>
      <c r="CM85" s="259" t="s">
        <v>93</v>
      </c>
      <c r="CN85" s="260">
        <v>3</v>
      </c>
      <c r="CO85" s="258"/>
      <c r="CP85" s="259"/>
      <c r="CQ85" s="260"/>
      <c r="CR85" s="373" t="s">
        <v>2</v>
      </c>
      <c r="CS85" s="228"/>
      <c r="CT85" s="229" t="str">
        <f>IF(ISNUMBER(HA85),IF(ISNUMBER(MATCH(HE85,$CS$15:$CS$313,0)),0,MAX(CT$14:CT84)+1),"")</f>
        <v/>
      </c>
      <c r="CU85" s="7">
        <f t="shared" si="217"/>
        <v>40</v>
      </c>
      <c r="CV85" s="7" t="str">
        <f t="shared" si="218"/>
        <v/>
      </c>
      <c r="CW85" s="7">
        <f t="shared" si="219"/>
        <v>62</v>
      </c>
      <c r="CX85" s="7">
        <f t="shared" si="220"/>
        <v>3</v>
      </c>
      <c r="CY85" s="7" t="str">
        <f t="shared" si="221"/>
        <v/>
      </c>
      <c r="CZ85" s="7">
        <f t="shared" si="222"/>
        <v>11</v>
      </c>
      <c r="DA85" s="7">
        <f t="shared" si="223"/>
        <v>18</v>
      </c>
      <c r="DB85" s="7">
        <f t="shared" si="224"/>
        <v>29</v>
      </c>
      <c r="DC85" s="7">
        <f t="shared" si="225"/>
        <v>32</v>
      </c>
      <c r="DD85" s="7">
        <f t="shared" si="226"/>
        <v>35</v>
      </c>
      <c r="DE85" s="7">
        <f t="shared" si="227"/>
        <v>28</v>
      </c>
      <c r="DF85" s="7" t="str">
        <f t="shared" si="228"/>
        <v/>
      </c>
      <c r="DG85" s="7" t="str">
        <f t="shared" si="229"/>
        <v/>
      </c>
      <c r="DH85" s="7" t="str">
        <f t="shared" si="230"/>
        <v/>
      </c>
      <c r="DI85" s="7" t="str">
        <f t="shared" si="231"/>
        <v/>
      </c>
      <c r="DJ85" s="7" t="str">
        <f t="shared" si="232"/>
        <v/>
      </c>
      <c r="DK85" s="7" t="str">
        <f t="shared" si="233"/>
        <v/>
      </c>
      <c r="DL85" s="7" t="str">
        <f t="shared" si="234"/>
        <v/>
      </c>
      <c r="DM85" s="7" t="str">
        <f t="shared" si="235"/>
        <v/>
      </c>
      <c r="DN85" s="7" t="str">
        <f t="shared" si="236"/>
        <v/>
      </c>
      <c r="DO85" s="7" t="str">
        <f t="shared" si="237"/>
        <v/>
      </c>
      <c r="DP85" s="7" t="str">
        <f t="shared" si="238"/>
        <v/>
      </c>
      <c r="DQ85" s="7" t="str">
        <f t="shared" si="239"/>
        <v/>
      </c>
      <c r="DR85" s="7" t="str">
        <f t="shared" si="240"/>
        <v/>
      </c>
      <c r="DS85" s="7" t="str">
        <f t="shared" si="241"/>
        <v/>
      </c>
      <c r="DT85" s="7" t="str">
        <f t="shared" si="242"/>
        <v/>
      </c>
      <c r="DU85" s="7" t="str">
        <f t="shared" si="344"/>
        <v/>
      </c>
      <c r="DV85" s="7" t="str">
        <f t="shared" si="345"/>
        <v/>
      </c>
      <c r="DW85" s="7">
        <f t="shared" si="346"/>
        <v>52</v>
      </c>
      <c r="DX85" s="7" t="str">
        <f t="shared" si="347"/>
        <v/>
      </c>
      <c r="DY85" s="7"/>
      <c r="DZ85" s="7"/>
      <c r="EA85" s="7"/>
      <c r="EB85" s="7"/>
      <c r="EC85" s="64" t="s">
        <v>2</v>
      </c>
      <c r="ED85" s="306" t="str">
        <f t="shared" si="243"/>
        <v>mixelm</v>
      </c>
      <c r="EE85" s="306" t="str">
        <f t="shared" si="244"/>
        <v>-</v>
      </c>
      <c r="EF85" s="306" t="str">
        <f t="shared" si="245"/>
        <v>MIXELM</v>
      </c>
      <c r="EG85" s="306" t="str">
        <f t="shared" si="246"/>
        <v>mixelm</v>
      </c>
      <c r="EH85" s="306" t="str">
        <f t="shared" si="247"/>
        <v>-</v>
      </c>
      <c r="EI85" s="306" t="str">
        <f t="shared" si="248"/>
        <v>mixelm</v>
      </c>
      <c r="EJ85" s="306" t="str">
        <f t="shared" si="249"/>
        <v>mixelm</v>
      </c>
      <c r="EK85" s="306" t="str">
        <f t="shared" si="250"/>
        <v>mixelm</v>
      </c>
      <c r="EL85" s="306" t="str">
        <f t="shared" si="251"/>
        <v>MIXELM</v>
      </c>
      <c r="EM85" s="306" t="str">
        <f t="shared" si="252"/>
        <v>mixelm</v>
      </c>
      <c r="EN85" s="306" t="str">
        <f t="shared" si="253"/>
        <v>MIXELM</v>
      </c>
      <c r="EO85" s="306" t="str">
        <f t="shared" si="254"/>
        <v>-</v>
      </c>
      <c r="EP85" s="306" t="str">
        <f t="shared" si="255"/>
        <v>-</v>
      </c>
      <c r="EQ85" s="306" t="str">
        <f t="shared" si="256"/>
        <v>-</v>
      </c>
      <c r="ER85" s="306" t="str">
        <f t="shared" si="257"/>
        <v>-</v>
      </c>
      <c r="ES85" s="306" t="str">
        <f t="shared" si="258"/>
        <v>-</v>
      </c>
      <c r="ET85" s="306" t="str">
        <f t="shared" si="259"/>
        <v>-</v>
      </c>
      <c r="EU85" s="306" t="str">
        <f t="shared" si="260"/>
        <v>-</v>
      </c>
      <c r="EV85" s="306" t="str">
        <f t="shared" si="261"/>
        <v>-</v>
      </c>
      <c r="EW85" s="306" t="str">
        <f t="shared" si="262"/>
        <v>-</v>
      </c>
      <c r="EX85" s="306" t="str">
        <f t="shared" si="263"/>
        <v>-</v>
      </c>
      <c r="EY85" s="306" t="str">
        <f t="shared" si="264"/>
        <v>-</v>
      </c>
      <c r="EZ85" s="306" t="str">
        <f t="shared" si="265"/>
        <v>-</v>
      </c>
      <c r="FA85" s="306" t="str">
        <f t="shared" si="266"/>
        <v>-</v>
      </c>
      <c r="FB85" s="306" t="str">
        <f t="shared" si="267"/>
        <v>-</v>
      </c>
      <c r="FC85" s="306" t="str">
        <f t="shared" si="268"/>
        <v>-</v>
      </c>
      <c r="FD85" s="306" t="str">
        <f t="shared" si="348"/>
        <v>-</v>
      </c>
      <c r="FE85" s="306" t="str">
        <f t="shared" si="349"/>
        <v>-</v>
      </c>
      <c r="FF85" s="306" t="str">
        <f t="shared" si="350"/>
        <v>mixelm</v>
      </c>
      <c r="FG85" s="306" t="str">
        <f t="shared" si="351"/>
        <v>-</v>
      </c>
      <c r="FH85" s="306"/>
      <c r="FI85" s="306"/>
      <c r="FJ85" s="306"/>
      <c r="FK85" s="306"/>
      <c r="FL85" s="306"/>
      <c r="FM85" s="422" t="s">
        <v>2</v>
      </c>
      <c r="FN85" s="65">
        <f t="shared" si="269"/>
        <v>0</v>
      </c>
      <c r="FO85" s="65" t="str">
        <f t="shared" si="270"/>
        <v>-</v>
      </c>
      <c r="FP85" s="65">
        <f t="shared" si="271"/>
        <v>0</v>
      </c>
      <c r="FQ85" s="65">
        <f t="shared" si="272"/>
        <v>0</v>
      </c>
      <c r="FR85" s="65" t="str">
        <f t="shared" si="273"/>
        <v>-</v>
      </c>
      <c r="FS85" s="65">
        <f t="shared" si="274"/>
        <v>0</v>
      </c>
      <c r="FT85" s="65">
        <f t="shared" si="275"/>
        <v>-1</v>
      </c>
      <c r="FU85" s="65">
        <f t="shared" si="276"/>
        <v>1</v>
      </c>
      <c r="FV85" s="65">
        <f t="shared" si="277"/>
        <v>-1</v>
      </c>
      <c r="FW85" s="65">
        <f t="shared" si="278"/>
        <v>0</v>
      </c>
      <c r="FX85" s="65">
        <f t="shared" si="279"/>
        <v>0</v>
      </c>
      <c r="FY85" s="65" t="str">
        <f t="shared" si="280"/>
        <v>-</v>
      </c>
      <c r="FZ85" s="65" t="str">
        <f t="shared" si="281"/>
        <v>-</v>
      </c>
      <c r="GA85" s="65" t="str">
        <f t="shared" si="282"/>
        <v>-</v>
      </c>
      <c r="GB85" s="65" t="str">
        <f t="shared" si="283"/>
        <v>-</v>
      </c>
      <c r="GC85" s="65" t="str">
        <f t="shared" si="284"/>
        <v>-</v>
      </c>
      <c r="GD85" s="65" t="str">
        <f t="shared" si="285"/>
        <v>-</v>
      </c>
      <c r="GE85" s="65" t="str">
        <f t="shared" si="286"/>
        <v>-</v>
      </c>
      <c r="GF85" s="65" t="str">
        <f t="shared" si="287"/>
        <v>-</v>
      </c>
      <c r="GG85" s="65" t="str">
        <f t="shared" si="288"/>
        <v>-</v>
      </c>
      <c r="GH85" s="65" t="str">
        <f t="shared" si="289"/>
        <v>-</v>
      </c>
      <c r="GI85" s="65" t="str">
        <f t="shared" si="290"/>
        <v>-</v>
      </c>
      <c r="GJ85" s="65" t="str">
        <f t="shared" si="291"/>
        <v>-</v>
      </c>
      <c r="GK85" s="65" t="str">
        <f t="shared" si="292"/>
        <v>-</v>
      </c>
      <c r="GL85" s="65" t="str">
        <f t="shared" si="293"/>
        <v>-</v>
      </c>
      <c r="GM85" s="65" t="str">
        <f t="shared" si="294"/>
        <v>-</v>
      </c>
      <c r="GN85" s="65" t="str">
        <f t="shared" si="352"/>
        <v>-</v>
      </c>
      <c r="GO85" s="65" t="str">
        <f t="shared" si="353"/>
        <v>-</v>
      </c>
      <c r="GP85" s="65">
        <f t="shared" si="354"/>
        <v>3</v>
      </c>
      <c r="GQ85" s="65" t="str">
        <f t="shared" si="355"/>
        <v>-</v>
      </c>
      <c r="GR85" s="65"/>
      <c r="GS85" s="65"/>
      <c r="GT85" s="65"/>
      <c r="GU85" s="96" t="s">
        <v>2</v>
      </c>
      <c r="GV85" s="70"/>
      <c r="GW85" s="7">
        <f>IF(ISNUMBER(INDEX($CU$15:$EC$314,$B85,HG$5)),MAX(GW$14:GW84)+1,0)</f>
        <v>0</v>
      </c>
      <c r="GX85" s="7" t="str">
        <f t="shared" si="295"/>
        <v/>
      </c>
      <c r="GY85" s="7" t="str">
        <f t="shared" si="296"/>
        <v/>
      </c>
      <c r="GZ85" s="289">
        <f t="shared" si="297"/>
        <v>71</v>
      </c>
      <c r="HA85" s="289" t="str">
        <f t="shared" si="298"/>
        <v/>
      </c>
      <c r="HB85" s="289" t="str">
        <f t="shared" si="299"/>
        <v/>
      </c>
      <c r="HC85" s="84" t="str">
        <f t="shared" si="300"/>
        <v/>
      </c>
      <c r="HD85" s="335" t="str">
        <f t="shared" si="301"/>
        <v/>
      </c>
      <c r="HE85" s="313" t="str">
        <f t="shared" si="302"/>
        <v/>
      </c>
      <c r="HF85" s="28" t="str">
        <f t="shared" si="303"/>
        <v/>
      </c>
      <c r="HG85" s="277" t="str">
        <f t="shared" si="356"/>
        <v/>
      </c>
      <c r="HH85" s="363" t="str">
        <f t="shared" si="304"/>
        <v/>
      </c>
      <c r="HI85" s="80"/>
      <c r="HJ85" s="277" t="str">
        <f t="shared" si="357"/>
        <v/>
      </c>
      <c r="HK85" s="363" t="str">
        <f t="shared" si="305"/>
        <v/>
      </c>
      <c r="HL85" s="80"/>
      <c r="HM85" s="277" t="str">
        <f t="shared" si="358"/>
        <v/>
      </c>
      <c r="HN85" s="363" t="str">
        <f t="shared" si="306"/>
        <v/>
      </c>
      <c r="HO85" s="80"/>
      <c r="HP85" s="277" t="str">
        <f t="shared" si="359"/>
        <v/>
      </c>
      <c r="HQ85" s="359" t="str">
        <f t="shared" si="307"/>
        <v/>
      </c>
      <c r="HR85" s="80"/>
      <c r="HS85" s="277" t="str">
        <f t="shared" si="360"/>
        <v/>
      </c>
      <c r="HT85" s="284" t="str">
        <f t="shared" si="308"/>
        <v/>
      </c>
      <c r="HU85" s="277"/>
      <c r="HV85" s="336" t="str">
        <f t="shared" si="309"/>
        <v/>
      </c>
      <c r="HW85" s="338" t="str">
        <f t="shared" si="310"/>
        <v/>
      </c>
      <c r="HX85" s="337" t="str">
        <f t="shared" si="311"/>
        <v/>
      </c>
      <c r="HY85" s="277"/>
      <c r="HZ85" s="277"/>
      <c r="IA85" s="277"/>
      <c r="IB85" s="277"/>
      <c r="IC85" s="277"/>
      <c r="ID85" s="70"/>
      <c r="IE85" s="279"/>
      <c r="IF85" s="368"/>
      <c r="IG85" s="279"/>
      <c r="IH85" s="279"/>
      <c r="II85" s="280"/>
      <c r="IJ85" s="280"/>
      <c r="IK85" s="280"/>
      <c r="IL85" s="280"/>
      <c r="IM85" s="280"/>
      <c r="IN85" s="280"/>
      <c r="IO85" s="291"/>
      <c r="IP85" s="291"/>
      <c r="IQ85" s="74"/>
      <c r="IR85" s="291">
        <f>IF(IE85&lt;&gt;"",MAX(IR$14:IR84)+1,0)</f>
        <v>0</v>
      </c>
      <c r="IS85" s="291">
        <f>IF(IF85&lt;&gt;"",MAX(IS$14:IS84)+1,0)</f>
        <v>0</v>
      </c>
      <c r="IT85" s="291">
        <f>IF(IG85&lt;&gt;"",MAX(IT$14:IT84)+1,0)</f>
        <v>0</v>
      </c>
      <c r="IU85" s="291">
        <f>IF(IH85&lt;&gt;"",MAX(IU$14:IU84)+1,0)</f>
        <v>0</v>
      </c>
      <c r="IV85" s="291">
        <f>IF(II85&lt;&gt;"",MAX(IV$14:IV84)+1,0)</f>
        <v>0</v>
      </c>
      <c r="IW85" s="291">
        <f>IF(IJ85&lt;&gt;"",MAX(IW$14:IW84)+1,0)</f>
        <v>0</v>
      </c>
      <c r="IX85" s="291">
        <f>IF(IK85&lt;&gt;"",MAX(IX$14:IX84)+1,0)</f>
        <v>0</v>
      </c>
      <c r="IY85" s="291">
        <f>IF(IL85&lt;&gt;"",MAX(IY$14:IY84)+1,0)</f>
        <v>0</v>
      </c>
      <c r="IZ85" s="291">
        <f>IF(IM85&lt;&gt;"",MAX(IZ$14:IZ84)+1,0)</f>
        <v>0</v>
      </c>
      <c r="JA85" s="291">
        <f>IF(IN85&lt;&gt;"",MAX(JA$14:JA84)+1,0)</f>
        <v>0</v>
      </c>
      <c r="JB85" s="291">
        <f>IF(IO85&lt;&gt;"",MAX(JB$14:JB84)+1,0)</f>
        <v>0</v>
      </c>
      <c r="JC85" s="291">
        <f>IF(IP85&lt;&gt;"",MAX(JC$14:JC84)+1,0)</f>
        <v>0</v>
      </c>
      <c r="JD85" s="74">
        <f t="shared" si="361"/>
        <v>3</v>
      </c>
      <c r="JE85" s="74">
        <f t="shared" si="362"/>
        <v>0</v>
      </c>
      <c r="JF85" s="74">
        <f t="shared" si="363"/>
        <v>6</v>
      </c>
      <c r="JG85" s="74" t="str">
        <f t="shared" si="364"/>
        <v>linear_acceleration</v>
      </c>
      <c r="JH85" s="390" t="str">
        <f t="shared" si="365"/>
        <v/>
      </c>
      <c r="JI85" s="389">
        <f>IF(ISNUMBER(MATCH(HE85,$JG$15:$JG$313,0)),0,MAX(JI$14:JI84)+1)</f>
        <v>0</v>
      </c>
      <c r="JJ85" s="389" t="str">
        <f t="shared" si="366"/>
        <v/>
      </c>
      <c r="JK85" s="379"/>
      <c r="JL85" s="79"/>
      <c r="JM85" s="19"/>
      <c r="JN85" s="280"/>
      <c r="JO85" s="70"/>
      <c r="JP85" s="19"/>
      <c r="JQ85" s="19"/>
      <c r="JR85" s="19"/>
      <c r="JS85" s="19"/>
      <c r="JT85" s="19"/>
      <c r="JU85" s="19"/>
      <c r="JV85" s="19"/>
      <c r="JW85" s="19"/>
      <c r="JX85" s="19"/>
      <c r="JY85" s="19"/>
      <c r="JZ85" s="19"/>
      <c r="KA85" s="19"/>
      <c r="KB85" s="19"/>
      <c r="KC85" s="19"/>
      <c r="KD85" s="19"/>
      <c r="KE85" s="97"/>
      <c r="KF85" s="179"/>
      <c r="KG85" s="106"/>
      <c r="KH85" s="106"/>
      <c r="KI85" s="106"/>
      <c r="KJ85" s="106"/>
      <c r="KK85" s="187"/>
      <c r="KL85" s="179"/>
      <c r="KM85" s="133"/>
      <c r="KN85" s="179"/>
      <c r="KO85" s="133"/>
      <c r="KP85" s="106"/>
      <c r="KQ85" s="106"/>
      <c r="KR85" s="133"/>
      <c r="KS85" s="106"/>
      <c r="KT85" s="106"/>
      <c r="KU85" s="106"/>
      <c r="KV85" s="159" t="str">
        <f t="shared" si="213"/>
        <v/>
      </c>
      <c r="KW85" s="159" t="str">
        <f t="shared" si="214"/>
        <v/>
      </c>
      <c r="KX85" s="159" t="str">
        <f t="shared" si="215"/>
        <v/>
      </c>
      <c r="KY85" s="159" t="str">
        <f t="shared" si="216"/>
        <v/>
      </c>
      <c r="KZ85" s="97"/>
      <c r="LA85" s="70"/>
      <c r="LB85" s="291" t="str">
        <f t="shared" si="312"/>
        <v/>
      </c>
      <c r="LC85" s="291" t="str">
        <f t="shared" si="313"/>
        <v/>
      </c>
      <c r="LD85" s="291" t="str">
        <f t="shared" si="314"/>
        <v/>
      </c>
      <c r="LE85" s="291" t="str">
        <f t="shared" si="315"/>
        <v/>
      </c>
      <c r="LF85" s="291" t="str">
        <f t="shared" si="316"/>
        <v/>
      </c>
      <c r="LG85" s="291" t="str">
        <f t="shared" si="317"/>
        <v/>
      </c>
      <c r="LH85" s="291" t="str">
        <f t="shared" si="318"/>
        <v/>
      </c>
      <c r="LI85" s="291" t="str">
        <f t="shared" si="319"/>
        <v/>
      </c>
      <c r="LJ85" s="291" t="str">
        <f t="shared" si="320"/>
        <v/>
      </c>
      <c r="LK85" s="291" t="str">
        <f t="shared" si="321"/>
        <v/>
      </c>
      <c r="LL85" s="291" t="str">
        <f t="shared" si="322"/>
        <v/>
      </c>
      <c r="LM85" s="291" t="str">
        <f t="shared" si="323"/>
        <v/>
      </c>
      <c r="LN85" s="291" t="str">
        <f t="shared" si="324"/>
        <v/>
      </c>
      <c r="LO85" s="291" t="str">
        <f t="shared" si="325"/>
        <v>linear_acceleration</v>
      </c>
      <c r="LP85" s="291" t="str">
        <f t="shared" si="326"/>
        <v/>
      </c>
      <c r="LQ85" s="291" t="str">
        <f t="shared" si="327"/>
        <v/>
      </c>
      <c r="LR85" s="291" t="str">
        <f t="shared" si="328"/>
        <v/>
      </c>
      <c r="LS85" s="291" t="str">
        <f t="shared" si="329"/>
        <v/>
      </c>
      <c r="LT85" s="291" t="str">
        <f t="shared" si="330"/>
        <v/>
      </c>
      <c r="LU85" s="291" t="str">
        <f t="shared" si="331"/>
        <v/>
      </c>
      <c r="LV85" s="291" t="str">
        <f t="shared" si="332"/>
        <v/>
      </c>
      <c r="LW85" s="291" t="str">
        <f t="shared" si="333"/>
        <v/>
      </c>
      <c r="LX85" s="291" t="str">
        <f t="shared" si="334"/>
        <v/>
      </c>
      <c r="LY85" s="291" t="str">
        <f t="shared" si="335"/>
        <v>linear_acceleration</v>
      </c>
      <c r="LZ85" s="291" t="str">
        <f t="shared" si="336"/>
        <v/>
      </c>
      <c r="MA85" s="291" t="str">
        <f t="shared" si="337"/>
        <v/>
      </c>
      <c r="MB85" s="291" t="str">
        <f t="shared" si="338"/>
        <v/>
      </c>
      <c r="MC85" s="291" t="str">
        <f t="shared" si="339"/>
        <v/>
      </c>
      <c r="MD85" s="291" t="str">
        <f t="shared" si="340"/>
        <v/>
      </c>
      <c r="ME85" s="291" t="str">
        <f t="shared" si="341"/>
        <v/>
      </c>
      <c r="MF85" s="291" t="str">
        <f t="shared" si="342"/>
        <v/>
      </c>
      <c r="MG85" s="74">
        <f t="shared" si="343"/>
        <v>2</v>
      </c>
      <c r="MH85" s="70"/>
      <c r="MI85" s="70"/>
      <c r="MJ85" s="70"/>
      <c r="MK85" s="70"/>
      <c r="ML85" s="70"/>
      <c r="MM85" s="70"/>
      <c r="MN85" s="70"/>
      <c r="MO85" s="70"/>
      <c r="MP85" s="70"/>
      <c r="MQ85" s="70"/>
      <c r="MR85" s="70"/>
      <c r="MS85" s="70"/>
      <c r="MT85" s="70"/>
      <c r="MU85" s="70"/>
    </row>
    <row r="86" spans="1:359" ht="6" customHeight="1" x14ac:dyDescent="0.25">
      <c r="A86" s="79"/>
      <c r="B86" s="303">
        <f t="shared" si="367"/>
        <v>72</v>
      </c>
      <c r="C86" s="83" t="s">
        <v>136</v>
      </c>
      <c r="D86" s="301" t="s">
        <v>303</v>
      </c>
      <c r="E86" s="70"/>
      <c r="F86" s="258"/>
      <c r="G86" s="259" t="s">
        <v>117</v>
      </c>
      <c r="H86" s="260" t="s">
        <v>2</v>
      </c>
      <c r="I86" s="258"/>
      <c r="J86" s="259"/>
      <c r="K86" s="260"/>
      <c r="L86" s="258"/>
      <c r="M86" s="259"/>
      <c r="N86" s="260"/>
      <c r="O86" s="258"/>
      <c r="P86" s="259"/>
      <c r="Q86" s="260"/>
      <c r="R86" s="258"/>
      <c r="S86" s="259"/>
      <c r="T86" s="260"/>
      <c r="U86" s="258"/>
      <c r="V86" s="259"/>
      <c r="W86" s="260"/>
      <c r="X86" s="258"/>
      <c r="Y86" s="259"/>
      <c r="Z86" s="260"/>
      <c r="AA86" s="258"/>
      <c r="AB86" s="259"/>
      <c r="AC86" s="260"/>
      <c r="AD86" s="258"/>
      <c r="AE86" s="259"/>
      <c r="AF86" s="260"/>
      <c r="AG86" s="258"/>
      <c r="AH86" s="259"/>
      <c r="AI86" s="260"/>
      <c r="AJ86" s="258"/>
      <c r="AK86" s="259"/>
      <c r="AL86" s="260"/>
      <c r="AM86" s="258"/>
      <c r="AN86" s="259"/>
      <c r="AO86" s="260"/>
      <c r="AP86" s="281"/>
      <c r="AQ86" s="353"/>
      <c r="AR86" s="348"/>
      <c r="AS86" s="281"/>
      <c r="AT86" s="353"/>
      <c r="AU86" s="348"/>
      <c r="AV86" s="258"/>
      <c r="AW86" s="259"/>
      <c r="AX86" s="260"/>
      <c r="AY86" s="258"/>
      <c r="AZ86" s="259"/>
      <c r="BA86" s="260"/>
      <c r="BB86" s="258"/>
      <c r="BC86" s="259"/>
      <c r="BD86" s="260"/>
      <c r="BE86" s="258"/>
      <c r="BF86" s="259"/>
      <c r="BG86" s="260"/>
      <c r="BH86" s="258"/>
      <c r="BI86" s="259"/>
      <c r="BJ86" s="260"/>
      <c r="BK86" s="258"/>
      <c r="BL86" s="259"/>
      <c r="BM86" s="260"/>
      <c r="BN86" s="258"/>
      <c r="BO86" s="259"/>
      <c r="BP86" s="260"/>
      <c r="BQ86" s="258"/>
      <c r="BR86" s="259"/>
      <c r="BS86" s="260"/>
      <c r="BT86" s="258"/>
      <c r="BU86" s="259"/>
      <c r="BV86" s="260"/>
      <c r="BW86" s="258"/>
      <c r="BX86" s="259"/>
      <c r="BY86" s="260"/>
      <c r="BZ86" s="258"/>
      <c r="CA86" s="259"/>
      <c r="CB86" s="260"/>
      <c r="CC86" s="258"/>
      <c r="CD86" s="259"/>
      <c r="CE86" s="260"/>
      <c r="CF86" s="410"/>
      <c r="CG86" s="411"/>
      <c r="CH86" s="412"/>
      <c r="CI86" s="410"/>
      <c r="CJ86" s="411"/>
      <c r="CK86" s="412"/>
      <c r="CL86" s="258"/>
      <c r="CM86" s="259" t="s">
        <v>94</v>
      </c>
      <c r="CN86" s="260">
        <v>1</v>
      </c>
      <c r="CO86" s="258"/>
      <c r="CP86" s="259"/>
      <c r="CQ86" s="260"/>
      <c r="CR86" s="373" t="s">
        <v>2</v>
      </c>
      <c r="CS86" s="228"/>
      <c r="CT86" s="229" t="str">
        <f>IF(ISNUMBER(HA86),IF(ISNUMBER(MATCH(HE86,$CS$15:$CS$313,0)),0,MAX(CT$14:CT85)+1),"")</f>
        <v/>
      </c>
      <c r="CU86" s="7">
        <f t="shared" si="217"/>
        <v>83</v>
      </c>
      <c r="CV86" s="7" t="str">
        <f t="shared" si="218"/>
        <v/>
      </c>
      <c r="CW86" s="7" t="str">
        <f t="shared" si="219"/>
        <v/>
      </c>
      <c r="CX86" s="7" t="str">
        <f t="shared" si="220"/>
        <v/>
      </c>
      <c r="CY86" s="7" t="str">
        <f t="shared" si="221"/>
        <v/>
      </c>
      <c r="CZ86" s="7">
        <f t="shared" si="222"/>
        <v>5</v>
      </c>
      <c r="DA86" s="7">
        <f t="shared" si="223"/>
        <v>7</v>
      </c>
      <c r="DB86" s="7">
        <f t="shared" si="224"/>
        <v>59</v>
      </c>
      <c r="DC86" s="7" t="str">
        <f t="shared" si="225"/>
        <v/>
      </c>
      <c r="DD86" s="7" t="str">
        <f t="shared" si="226"/>
        <v/>
      </c>
      <c r="DE86" s="7">
        <f t="shared" si="227"/>
        <v>35</v>
      </c>
      <c r="DF86" s="7" t="str">
        <f t="shared" si="228"/>
        <v/>
      </c>
      <c r="DG86" s="7" t="str">
        <f t="shared" si="229"/>
        <v/>
      </c>
      <c r="DH86" s="7" t="str">
        <f t="shared" si="230"/>
        <v/>
      </c>
      <c r="DI86" s="7" t="str">
        <f t="shared" si="231"/>
        <v/>
      </c>
      <c r="DJ86" s="7" t="str">
        <f t="shared" si="232"/>
        <v/>
      </c>
      <c r="DK86" s="7" t="str">
        <f t="shared" si="233"/>
        <v/>
      </c>
      <c r="DL86" s="7" t="str">
        <f t="shared" si="234"/>
        <v/>
      </c>
      <c r="DM86" s="7" t="str">
        <f t="shared" si="235"/>
        <v/>
      </c>
      <c r="DN86" s="7" t="str">
        <f t="shared" si="236"/>
        <v/>
      </c>
      <c r="DO86" s="7" t="str">
        <f t="shared" si="237"/>
        <v/>
      </c>
      <c r="DP86" s="7" t="str">
        <f t="shared" si="238"/>
        <v/>
      </c>
      <c r="DQ86" s="7" t="str">
        <f t="shared" si="239"/>
        <v/>
      </c>
      <c r="DR86" s="7" t="str">
        <f t="shared" si="240"/>
        <v/>
      </c>
      <c r="DS86" s="7" t="str">
        <f t="shared" si="241"/>
        <v/>
      </c>
      <c r="DT86" s="7" t="str">
        <f t="shared" si="242"/>
        <v/>
      </c>
      <c r="DU86" s="7" t="str">
        <f t="shared" si="344"/>
        <v/>
      </c>
      <c r="DV86" s="7" t="str">
        <f t="shared" si="345"/>
        <v/>
      </c>
      <c r="DW86" s="7">
        <f t="shared" si="346"/>
        <v>45</v>
      </c>
      <c r="DX86" s="7" t="str">
        <f t="shared" si="347"/>
        <v/>
      </c>
      <c r="DY86" s="7"/>
      <c r="DZ86" s="7"/>
      <c r="EA86" s="7"/>
      <c r="EB86" s="7"/>
      <c r="EC86" s="64" t="s">
        <v>2</v>
      </c>
      <c r="ED86" s="306" t="str">
        <f t="shared" si="243"/>
        <v>timprs</v>
      </c>
      <c r="EE86" s="306" t="str">
        <f t="shared" si="244"/>
        <v>-</v>
      </c>
      <c r="EF86" s="306" t="str">
        <f t="shared" si="245"/>
        <v>-</v>
      </c>
      <c r="EG86" s="306" t="str">
        <f t="shared" si="246"/>
        <v>-</v>
      </c>
      <c r="EH86" s="306" t="str">
        <f t="shared" si="247"/>
        <v>-</v>
      </c>
      <c r="EI86" s="306" t="str">
        <f t="shared" si="248"/>
        <v>timprs</v>
      </c>
      <c r="EJ86" s="306" t="str">
        <f t="shared" si="249"/>
        <v>timprs</v>
      </c>
      <c r="EK86" s="306" t="str">
        <f t="shared" si="250"/>
        <v>timprs</v>
      </c>
      <c r="EL86" s="306" t="str">
        <f t="shared" si="251"/>
        <v>-</v>
      </c>
      <c r="EM86" s="306" t="str">
        <f t="shared" si="252"/>
        <v>-</v>
      </c>
      <c r="EN86" s="306" t="str">
        <f t="shared" si="253"/>
        <v>timprs</v>
      </c>
      <c r="EO86" s="306" t="str">
        <f t="shared" si="254"/>
        <v>-</v>
      </c>
      <c r="EP86" s="306" t="str">
        <f t="shared" si="255"/>
        <v>-</v>
      </c>
      <c r="EQ86" s="306" t="str">
        <f t="shared" si="256"/>
        <v>-</v>
      </c>
      <c r="ER86" s="306" t="str">
        <f t="shared" si="257"/>
        <v>-</v>
      </c>
      <c r="ES86" s="306" t="str">
        <f t="shared" si="258"/>
        <v>-</v>
      </c>
      <c r="ET86" s="306" t="str">
        <f t="shared" si="259"/>
        <v>-</v>
      </c>
      <c r="EU86" s="306" t="str">
        <f t="shared" si="260"/>
        <v>-</v>
      </c>
      <c r="EV86" s="306" t="str">
        <f t="shared" si="261"/>
        <v>-</v>
      </c>
      <c r="EW86" s="306" t="str">
        <f t="shared" si="262"/>
        <v>-</v>
      </c>
      <c r="EX86" s="306" t="str">
        <f t="shared" si="263"/>
        <v>-</v>
      </c>
      <c r="EY86" s="306" t="str">
        <f t="shared" si="264"/>
        <v>-</v>
      </c>
      <c r="EZ86" s="306" t="str">
        <f t="shared" si="265"/>
        <v>-</v>
      </c>
      <c r="FA86" s="306" t="str">
        <f t="shared" si="266"/>
        <v>-</v>
      </c>
      <c r="FB86" s="306" t="str">
        <f t="shared" si="267"/>
        <v>-</v>
      </c>
      <c r="FC86" s="306" t="str">
        <f t="shared" si="268"/>
        <v>-</v>
      </c>
      <c r="FD86" s="306" t="str">
        <f t="shared" si="348"/>
        <v>-</v>
      </c>
      <c r="FE86" s="306" t="str">
        <f t="shared" si="349"/>
        <v>-</v>
      </c>
      <c r="FF86" s="306" t="str">
        <f t="shared" si="350"/>
        <v>timprs</v>
      </c>
      <c r="FG86" s="306" t="str">
        <f t="shared" si="351"/>
        <v>-</v>
      </c>
      <c r="FH86" s="306"/>
      <c r="FI86" s="306"/>
      <c r="FJ86" s="306"/>
      <c r="FK86" s="306"/>
      <c r="FL86" s="306"/>
      <c r="FM86" s="422" t="s">
        <v>2</v>
      </c>
      <c r="FN86" s="65" t="str">
        <f t="shared" si="269"/>
        <v>-</v>
      </c>
      <c r="FO86" s="65" t="str">
        <f t="shared" si="270"/>
        <v>-</v>
      </c>
      <c r="FP86" s="65" t="str">
        <f t="shared" si="271"/>
        <v>-</v>
      </c>
      <c r="FQ86" s="65" t="str">
        <f t="shared" si="272"/>
        <v>-</v>
      </c>
      <c r="FR86" s="65" t="str">
        <f t="shared" si="273"/>
        <v>-</v>
      </c>
      <c r="FS86" s="65" t="str">
        <f t="shared" si="274"/>
        <v>100shp</v>
      </c>
      <c r="FT86" s="65" t="str">
        <f t="shared" si="275"/>
        <v>0 36 73 ... 3660</v>
      </c>
      <c r="FU86" s="65" t="str">
        <f t="shared" si="276"/>
        <v>Σ    nstp    1460</v>
      </c>
      <c r="FV86" s="65" t="str">
        <f t="shared" si="277"/>
        <v>-</v>
      </c>
      <c r="FW86" s="65" t="str">
        <f t="shared" si="278"/>
        <v>-</v>
      </c>
      <c r="FX86" s="65" t="str">
        <f t="shared" si="279"/>
        <v>8t,12y,16y</v>
      </c>
      <c r="FY86" s="65" t="str">
        <f t="shared" si="280"/>
        <v>-</v>
      </c>
      <c r="FZ86" s="65" t="str">
        <f t="shared" si="281"/>
        <v>-</v>
      </c>
      <c r="GA86" s="65" t="str">
        <f t="shared" si="282"/>
        <v>-</v>
      </c>
      <c r="GB86" s="65" t="str">
        <f t="shared" si="283"/>
        <v>-</v>
      </c>
      <c r="GC86" s="65" t="str">
        <f t="shared" si="284"/>
        <v>-</v>
      </c>
      <c r="GD86" s="65" t="str">
        <f t="shared" si="285"/>
        <v>-</v>
      </c>
      <c r="GE86" s="65" t="str">
        <f t="shared" si="286"/>
        <v>-</v>
      </c>
      <c r="GF86" s="65" t="str">
        <f t="shared" si="287"/>
        <v>-</v>
      </c>
      <c r="GG86" s="65" t="str">
        <f t="shared" si="288"/>
        <v>-</v>
      </c>
      <c r="GH86" s="65" t="str">
        <f t="shared" si="289"/>
        <v>-</v>
      </c>
      <c r="GI86" s="65" t="str">
        <f t="shared" si="290"/>
        <v>-</v>
      </c>
      <c r="GJ86" s="65" t="str">
        <f t="shared" si="291"/>
        <v>-</v>
      </c>
      <c r="GK86" s="65" t="str">
        <f t="shared" si="292"/>
        <v>-</v>
      </c>
      <c r="GL86" s="65" t="str">
        <f t="shared" si="293"/>
        <v>-</v>
      </c>
      <c r="GM86" s="65" t="str">
        <f t="shared" si="294"/>
        <v>-</v>
      </c>
      <c r="GN86" s="65" t="str">
        <f t="shared" si="352"/>
        <v>-</v>
      </c>
      <c r="GO86" s="65" t="str">
        <f t="shared" si="353"/>
        <v>-</v>
      </c>
      <c r="GP86" s="65" t="str">
        <f t="shared" si="354"/>
        <v>timprs</v>
      </c>
      <c r="GQ86" s="65" t="str">
        <f t="shared" si="355"/>
        <v>-</v>
      </c>
      <c r="GR86" s="65"/>
      <c r="GS86" s="65"/>
      <c r="GT86" s="65"/>
      <c r="GU86" s="96" t="s">
        <v>2</v>
      </c>
      <c r="GV86" s="70"/>
      <c r="GW86" s="7">
        <f>IF(ISNUMBER(INDEX($CU$15:$EC$314,$B86,HG$5)),MAX(GW$14:GW85)+1,0)</f>
        <v>0</v>
      </c>
      <c r="GX86" s="7" t="str">
        <f t="shared" si="295"/>
        <v/>
      </c>
      <c r="GY86" s="7" t="str">
        <f t="shared" si="296"/>
        <v/>
      </c>
      <c r="GZ86" s="289">
        <f t="shared" si="297"/>
        <v>72</v>
      </c>
      <c r="HA86" s="289" t="str">
        <f t="shared" si="298"/>
        <v/>
      </c>
      <c r="HB86" s="289" t="str">
        <f t="shared" si="299"/>
        <v/>
      </c>
      <c r="HC86" s="84" t="str">
        <f t="shared" si="300"/>
        <v/>
      </c>
      <c r="HD86" s="335" t="str">
        <f t="shared" si="301"/>
        <v/>
      </c>
      <c r="HE86" s="313" t="str">
        <f t="shared" si="302"/>
        <v/>
      </c>
      <c r="HF86" s="28" t="str">
        <f t="shared" si="303"/>
        <v/>
      </c>
      <c r="HG86" s="277" t="str">
        <f t="shared" si="356"/>
        <v/>
      </c>
      <c r="HH86" s="363" t="str">
        <f t="shared" si="304"/>
        <v/>
      </c>
      <c r="HI86" s="80"/>
      <c r="HJ86" s="277" t="str">
        <f t="shared" si="357"/>
        <v/>
      </c>
      <c r="HK86" s="363" t="str">
        <f t="shared" si="305"/>
        <v/>
      </c>
      <c r="HL86" s="80"/>
      <c r="HM86" s="277" t="str">
        <f t="shared" si="358"/>
        <v/>
      </c>
      <c r="HN86" s="363" t="str">
        <f t="shared" si="306"/>
        <v/>
      </c>
      <c r="HO86" s="80"/>
      <c r="HP86" s="277" t="str">
        <f t="shared" si="359"/>
        <v/>
      </c>
      <c r="HQ86" s="359" t="str">
        <f t="shared" si="307"/>
        <v/>
      </c>
      <c r="HR86" s="80"/>
      <c r="HS86" s="277" t="str">
        <f t="shared" si="360"/>
        <v/>
      </c>
      <c r="HT86" s="284" t="str">
        <f t="shared" si="308"/>
        <v/>
      </c>
      <c r="HU86" s="277"/>
      <c r="HV86" s="336" t="str">
        <f t="shared" si="309"/>
        <v/>
      </c>
      <c r="HW86" s="338" t="str">
        <f t="shared" si="310"/>
        <v/>
      </c>
      <c r="HX86" s="337" t="str">
        <f t="shared" si="311"/>
        <v/>
      </c>
      <c r="HY86" s="277"/>
      <c r="HZ86" s="277"/>
      <c r="IA86" s="277"/>
      <c r="IB86" s="277"/>
      <c r="IC86" s="277"/>
      <c r="ID86" s="70"/>
      <c r="IE86" s="279"/>
      <c r="IF86" s="368"/>
      <c r="IG86" s="279"/>
      <c r="IH86" s="279"/>
      <c r="II86" s="280"/>
      <c r="IJ86" s="280"/>
      <c r="IK86" s="280"/>
      <c r="IL86" s="280"/>
      <c r="IM86" s="280"/>
      <c r="IN86" s="280"/>
      <c r="IO86" s="291"/>
      <c r="IP86" s="291"/>
      <c r="IQ86" s="74"/>
      <c r="IR86" s="291">
        <f>IF(IE86&lt;&gt;"",MAX(IR$14:IR85)+1,0)</f>
        <v>0</v>
      </c>
      <c r="IS86" s="291">
        <f>IF(IF86&lt;&gt;"",MAX(IS$14:IS85)+1,0)</f>
        <v>0</v>
      </c>
      <c r="IT86" s="291">
        <f>IF(IG86&lt;&gt;"",MAX(IT$14:IT85)+1,0)</f>
        <v>0</v>
      </c>
      <c r="IU86" s="291">
        <f>IF(IH86&lt;&gt;"",MAX(IU$14:IU85)+1,0)</f>
        <v>0</v>
      </c>
      <c r="IV86" s="291">
        <f>IF(II86&lt;&gt;"",MAX(IV$14:IV85)+1,0)</f>
        <v>0</v>
      </c>
      <c r="IW86" s="291">
        <f>IF(IJ86&lt;&gt;"",MAX(IW$14:IW85)+1,0)</f>
        <v>0</v>
      </c>
      <c r="IX86" s="291">
        <f>IF(IK86&lt;&gt;"",MAX(IX$14:IX85)+1,0)</f>
        <v>0</v>
      </c>
      <c r="IY86" s="291">
        <f>IF(IL86&lt;&gt;"",MAX(IY$14:IY85)+1,0)</f>
        <v>0</v>
      </c>
      <c r="IZ86" s="291">
        <f>IF(IM86&lt;&gt;"",MAX(IZ$14:IZ85)+1,0)</f>
        <v>0</v>
      </c>
      <c r="JA86" s="291">
        <f>IF(IN86&lt;&gt;"",MAX(JA$14:JA85)+1,0)</f>
        <v>0</v>
      </c>
      <c r="JB86" s="291">
        <f>IF(IO86&lt;&gt;"",MAX(JB$14:JB85)+1,0)</f>
        <v>0</v>
      </c>
      <c r="JC86" s="291">
        <f>IF(IP86&lt;&gt;"",MAX(JC$14:JC85)+1,0)</f>
        <v>0</v>
      </c>
      <c r="JD86" s="74">
        <f t="shared" si="361"/>
        <v>3</v>
      </c>
      <c r="JE86" s="74">
        <f t="shared" si="362"/>
        <v>0</v>
      </c>
      <c r="JF86" s="74">
        <f t="shared" si="363"/>
        <v>7</v>
      </c>
      <c r="JG86" s="74" t="str">
        <f t="shared" si="364"/>
        <v>relax</v>
      </c>
      <c r="JH86" s="390" t="str">
        <f t="shared" si="365"/>
        <v/>
      </c>
      <c r="JI86" s="389">
        <f>IF(ISNUMBER(MATCH(HE86,$JG$15:$JG$313,0)),0,MAX(JI$14:JI85)+1)</f>
        <v>0</v>
      </c>
      <c r="JJ86" s="389" t="str">
        <f t="shared" si="366"/>
        <v/>
      </c>
      <c r="JK86" s="379"/>
      <c r="JL86" s="79"/>
      <c r="JM86" s="19"/>
      <c r="JN86" s="280"/>
      <c r="JO86" s="70"/>
      <c r="JP86" s="19"/>
      <c r="JQ86" s="19"/>
      <c r="JR86" s="19"/>
      <c r="JS86" s="19"/>
      <c r="JT86" s="19"/>
      <c r="JU86" s="19"/>
      <c r="JV86" s="19"/>
      <c r="JW86" s="19"/>
      <c r="JX86" s="19"/>
      <c r="JY86" s="19"/>
      <c r="JZ86" s="19"/>
      <c r="KA86" s="19"/>
      <c r="KB86" s="19"/>
      <c r="KC86" s="19"/>
      <c r="KD86" s="19"/>
      <c r="KE86" s="97"/>
      <c r="KF86" s="179"/>
      <c r="KG86" s="106"/>
      <c r="KH86" s="106"/>
      <c r="KI86" s="106"/>
      <c r="KJ86" s="106"/>
      <c r="KK86" s="187"/>
      <c r="KL86" s="179"/>
      <c r="KM86" s="133"/>
      <c r="KN86" s="179"/>
      <c r="KO86" s="133"/>
      <c r="KP86" s="106"/>
      <c r="KQ86" s="106"/>
      <c r="KR86" s="133"/>
      <c r="KS86" s="106"/>
      <c r="KT86" s="106"/>
      <c r="KU86" s="106"/>
      <c r="KV86" s="159" t="str">
        <f t="shared" si="213"/>
        <v/>
      </c>
      <c r="KW86" s="159" t="str">
        <f t="shared" si="214"/>
        <v/>
      </c>
      <c r="KX86" s="159" t="str">
        <f t="shared" si="215"/>
        <v/>
      </c>
      <c r="KY86" s="159" t="str">
        <f t="shared" si="216"/>
        <v/>
      </c>
      <c r="KZ86" s="97"/>
      <c r="LA86" s="70"/>
      <c r="LB86" s="291" t="str">
        <f t="shared" si="312"/>
        <v>relax</v>
      </c>
      <c r="LC86" s="291" t="str">
        <f t="shared" si="313"/>
        <v/>
      </c>
      <c r="LD86" s="291" t="str">
        <f t="shared" si="314"/>
        <v>relax</v>
      </c>
      <c r="LE86" s="291" t="str">
        <f t="shared" si="315"/>
        <v>relax</v>
      </c>
      <c r="LF86" s="291" t="str">
        <f t="shared" si="316"/>
        <v/>
      </c>
      <c r="LG86" s="291" t="str">
        <f t="shared" si="317"/>
        <v/>
      </c>
      <c r="LH86" s="291" t="str">
        <f t="shared" si="318"/>
        <v/>
      </c>
      <c r="LI86" s="291" t="str">
        <f t="shared" si="319"/>
        <v>relax</v>
      </c>
      <c r="LJ86" s="291" t="str">
        <f t="shared" si="320"/>
        <v/>
      </c>
      <c r="LK86" s="291" t="str">
        <f t="shared" si="321"/>
        <v>relax</v>
      </c>
      <c r="LL86" s="291" t="str">
        <f t="shared" si="322"/>
        <v/>
      </c>
      <c r="LM86" s="291" t="str">
        <f t="shared" si="323"/>
        <v>relax</v>
      </c>
      <c r="LN86" s="291" t="str">
        <f t="shared" si="324"/>
        <v/>
      </c>
      <c r="LO86" s="291" t="str">
        <f t="shared" si="325"/>
        <v>relax</v>
      </c>
      <c r="LP86" s="291" t="str">
        <f t="shared" si="326"/>
        <v/>
      </c>
      <c r="LQ86" s="291" t="str">
        <f t="shared" si="327"/>
        <v/>
      </c>
      <c r="LR86" s="291" t="str">
        <f t="shared" si="328"/>
        <v/>
      </c>
      <c r="LS86" s="291" t="str">
        <f t="shared" si="329"/>
        <v/>
      </c>
      <c r="LT86" s="291" t="str">
        <f t="shared" si="330"/>
        <v/>
      </c>
      <c r="LU86" s="291" t="str">
        <f t="shared" si="331"/>
        <v/>
      </c>
      <c r="LV86" s="291" t="str">
        <f t="shared" si="332"/>
        <v/>
      </c>
      <c r="LW86" s="291" t="str">
        <f t="shared" si="333"/>
        <v/>
      </c>
      <c r="LX86" s="291" t="str">
        <f t="shared" si="334"/>
        <v/>
      </c>
      <c r="LY86" s="291" t="str">
        <f t="shared" si="335"/>
        <v/>
      </c>
      <c r="LZ86" s="291" t="str">
        <f t="shared" si="336"/>
        <v/>
      </c>
      <c r="MA86" s="291" t="str">
        <f t="shared" si="337"/>
        <v/>
      </c>
      <c r="MB86" s="291" t="str">
        <f t="shared" si="338"/>
        <v/>
      </c>
      <c r="MC86" s="291" t="str">
        <f t="shared" si="339"/>
        <v/>
      </c>
      <c r="MD86" s="291" t="str">
        <f t="shared" si="340"/>
        <v>relax</v>
      </c>
      <c r="ME86" s="291" t="str">
        <f t="shared" si="341"/>
        <v/>
      </c>
      <c r="MF86" s="291" t="str">
        <f t="shared" si="342"/>
        <v/>
      </c>
      <c r="MG86" s="74">
        <f t="shared" si="343"/>
        <v>7</v>
      </c>
      <c r="MH86" s="70"/>
      <c r="MI86" s="70"/>
      <c r="MJ86" s="70"/>
      <c r="MK86" s="70"/>
      <c r="ML86" s="70"/>
      <c r="MM86" s="70"/>
      <c r="MN86" s="70"/>
      <c r="MO86" s="70"/>
      <c r="MP86" s="70"/>
      <c r="MQ86" s="70"/>
      <c r="MR86" s="70"/>
      <c r="MS86" s="70"/>
      <c r="MT86" s="70"/>
      <c r="MU86" s="70"/>
    </row>
    <row r="87" spans="1:359" ht="6" customHeight="1" x14ac:dyDescent="0.25">
      <c r="A87" s="79"/>
      <c r="B87" s="303">
        <f t="shared" si="367"/>
        <v>73</v>
      </c>
      <c r="C87" s="84" t="s">
        <v>137</v>
      </c>
      <c r="D87" s="302" t="s">
        <v>147</v>
      </c>
      <c r="E87" s="70"/>
      <c r="F87" s="258"/>
      <c r="G87" s="259" t="s">
        <v>118</v>
      </c>
      <c r="H87" s="260" t="s">
        <v>2</v>
      </c>
      <c r="I87" s="258"/>
      <c r="J87" s="259"/>
      <c r="K87" s="260"/>
      <c r="L87" s="258"/>
      <c r="M87" s="259"/>
      <c r="N87" s="260"/>
      <c r="O87" s="258"/>
      <c r="P87" s="259"/>
      <c r="Q87" s="260"/>
      <c r="R87" s="258"/>
      <c r="S87" s="259"/>
      <c r="T87" s="260"/>
      <c r="U87" s="258"/>
      <c r="V87" s="259"/>
      <c r="W87" s="260"/>
      <c r="X87" s="258"/>
      <c r="Y87" s="259"/>
      <c r="Z87" s="260"/>
      <c r="AA87" s="258"/>
      <c r="AB87" s="259"/>
      <c r="AC87" s="260"/>
      <c r="AD87" s="258"/>
      <c r="AE87" s="259"/>
      <c r="AF87" s="260"/>
      <c r="AG87" s="258"/>
      <c r="AH87" s="259"/>
      <c r="AI87" s="260"/>
      <c r="AJ87" s="258"/>
      <c r="AK87" s="259"/>
      <c r="AL87" s="260"/>
      <c r="AM87" s="258"/>
      <c r="AN87" s="259"/>
      <c r="AO87" s="260"/>
      <c r="AP87" s="281"/>
      <c r="AQ87" s="353"/>
      <c r="AR87" s="348"/>
      <c r="AS87" s="281"/>
      <c r="AT87" s="353"/>
      <c r="AU87" s="348"/>
      <c r="AV87" s="258"/>
      <c r="AW87" s="259"/>
      <c r="AX87" s="260"/>
      <c r="AY87" s="258"/>
      <c r="AZ87" s="259"/>
      <c r="BA87" s="260"/>
      <c r="BB87" s="258"/>
      <c r="BC87" s="259"/>
      <c r="BD87" s="260"/>
      <c r="BE87" s="258"/>
      <c r="BF87" s="259"/>
      <c r="BG87" s="260"/>
      <c r="BH87" s="258"/>
      <c r="BI87" s="259"/>
      <c r="BJ87" s="260"/>
      <c r="BK87" s="258"/>
      <c r="BL87" s="259"/>
      <c r="BM87" s="260"/>
      <c r="BN87" s="258"/>
      <c r="BO87" s="259"/>
      <c r="BP87" s="260"/>
      <c r="BQ87" s="258"/>
      <c r="BR87" s="259"/>
      <c r="BS87" s="260"/>
      <c r="BT87" s="258"/>
      <c r="BU87" s="259"/>
      <c r="BV87" s="260"/>
      <c r="BW87" s="258"/>
      <c r="BX87" s="259"/>
      <c r="BY87" s="260"/>
      <c r="BZ87" s="258"/>
      <c r="CA87" s="259"/>
      <c r="CB87" s="260"/>
      <c r="CC87" s="258"/>
      <c r="CD87" s="259"/>
      <c r="CE87" s="260"/>
      <c r="CF87" s="410"/>
      <c r="CG87" s="411"/>
      <c r="CH87" s="412"/>
      <c r="CI87" s="410"/>
      <c r="CJ87" s="411"/>
      <c r="CK87" s="412"/>
      <c r="CL87" s="258"/>
      <c r="CM87" s="259" t="s">
        <v>19</v>
      </c>
      <c r="CN87" s="260">
        <v>1.0000000000000001E-5</v>
      </c>
      <c r="CO87" s="258"/>
      <c r="CP87" s="259"/>
      <c r="CQ87" s="260"/>
      <c r="CR87" s="373" t="s">
        <v>2</v>
      </c>
      <c r="CS87" s="228"/>
      <c r="CT87" s="229" t="str">
        <f>IF(ISNUMBER(HA87),IF(ISNUMBER(MATCH(HE87,$CS$15:$CS$313,0)),0,MAX(CT$14:CT86)+1),"")</f>
        <v/>
      </c>
      <c r="CU87" s="7" t="str">
        <f t="shared" si="217"/>
        <v/>
      </c>
      <c r="CV87" s="7" t="str">
        <f t="shared" si="218"/>
        <v/>
      </c>
      <c r="CW87" s="7" t="str">
        <f t="shared" si="219"/>
        <v/>
      </c>
      <c r="CX87" s="7" t="str">
        <f t="shared" si="220"/>
        <v/>
      </c>
      <c r="CY87" s="7">
        <f t="shared" si="221"/>
        <v>14</v>
      </c>
      <c r="CZ87" s="7">
        <f t="shared" si="222"/>
        <v>6</v>
      </c>
      <c r="DA87" s="7" t="str">
        <f t="shared" si="223"/>
        <v/>
      </c>
      <c r="DB87" s="7" t="str">
        <f t="shared" si="224"/>
        <v/>
      </c>
      <c r="DC87" s="7">
        <f t="shared" si="225"/>
        <v>18</v>
      </c>
      <c r="DD87" s="7" t="str">
        <f t="shared" si="226"/>
        <v/>
      </c>
      <c r="DE87" s="7">
        <f t="shared" si="227"/>
        <v>15</v>
      </c>
      <c r="DF87" s="7" t="str">
        <f t="shared" si="228"/>
        <v/>
      </c>
      <c r="DG87" s="7" t="str">
        <f t="shared" si="229"/>
        <v/>
      </c>
      <c r="DH87" s="7" t="str">
        <f t="shared" si="230"/>
        <v/>
      </c>
      <c r="DI87" s="7">
        <f t="shared" si="231"/>
        <v>10</v>
      </c>
      <c r="DJ87" s="7" t="str">
        <f t="shared" si="232"/>
        <v/>
      </c>
      <c r="DK87" s="7" t="str">
        <f t="shared" si="233"/>
        <v/>
      </c>
      <c r="DL87" s="7" t="str">
        <f t="shared" si="234"/>
        <v/>
      </c>
      <c r="DM87" s="7" t="str">
        <f t="shared" si="235"/>
        <v/>
      </c>
      <c r="DN87" s="7" t="str">
        <f t="shared" si="236"/>
        <v/>
      </c>
      <c r="DO87" s="7" t="str">
        <f t="shared" si="237"/>
        <v/>
      </c>
      <c r="DP87" s="7" t="str">
        <f t="shared" si="238"/>
        <v/>
      </c>
      <c r="DQ87" s="7" t="str">
        <f t="shared" si="239"/>
        <v/>
      </c>
      <c r="DR87" s="7" t="str">
        <f t="shared" si="240"/>
        <v/>
      </c>
      <c r="DS87" s="7" t="str">
        <f t="shared" si="241"/>
        <v/>
      </c>
      <c r="DT87" s="7" t="str">
        <f t="shared" si="242"/>
        <v/>
      </c>
      <c r="DU87" s="7" t="str">
        <f t="shared" si="344"/>
        <v/>
      </c>
      <c r="DV87" s="7">
        <f t="shared" si="345"/>
        <v>31</v>
      </c>
      <c r="DW87" s="7">
        <f t="shared" si="346"/>
        <v>11</v>
      </c>
      <c r="DX87" s="7">
        <f t="shared" si="347"/>
        <v>31</v>
      </c>
      <c r="DY87" s="7"/>
      <c r="DZ87" s="7"/>
      <c r="EA87" s="7"/>
      <c r="EB87" s="7"/>
      <c r="EC87" s="64" t="s">
        <v>2</v>
      </c>
      <c r="ED87" s="306" t="str">
        <f t="shared" si="243"/>
        <v>-</v>
      </c>
      <c r="EE87" s="306" t="str">
        <f t="shared" si="244"/>
        <v>-</v>
      </c>
      <c r="EF87" s="306" t="str">
        <f t="shared" si="245"/>
        <v>-</v>
      </c>
      <c r="EG87" s="306" t="str">
        <f t="shared" si="246"/>
        <v>-</v>
      </c>
      <c r="EH87" s="306" t="str">
        <f t="shared" si="247"/>
        <v>hk</v>
      </c>
      <c r="EI87" s="306" t="str">
        <f t="shared" si="248"/>
        <v>k11</v>
      </c>
      <c r="EJ87" s="306" t="str">
        <f t="shared" si="249"/>
        <v>-</v>
      </c>
      <c r="EK87" s="306" t="str">
        <f t="shared" si="250"/>
        <v>-</v>
      </c>
      <c r="EL87" s="306" t="str">
        <f t="shared" si="251"/>
        <v>hk</v>
      </c>
      <c r="EM87" s="306" t="str">
        <f t="shared" si="252"/>
        <v>-</v>
      </c>
      <c r="EN87" s="306" t="str">
        <f t="shared" si="253"/>
        <v>hk</v>
      </c>
      <c r="EO87" s="306" t="str">
        <f t="shared" si="254"/>
        <v>-</v>
      </c>
      <c r="EP87" s="306" t="str">
        <f t="shared" si="255"/>
        <v>-</v>
      </c>
      <c r="EQ87" s="306" t="str">
        <f t="shared" si="256"/>
        <v>-</v>
      </c>
      <c r="ER87" s="306" t="str">
        <f t="shared" si="257"/>
        <v>hk</v>
      </c>
      <c r="ES87" s="306" t="str">
        <f t="shared" si="258"/>
        <v>-</v>
      </c>
      <c r="ET87" s="306" t="str">
        <f t="shared" si="259"/>
        <v>-</v>
      </c>
      <c r="EU87" s="306" t="str">
        <f t="shared" si="260"/>
        <v>-</v>
      </c>
      <c r="EV87" s="306" t="str">
        <f t="shared" si="261"/>
        <v>-</v>
      </c>
      <c r="EW87" s="306" t="str">
        <f t="shared" si="262"/>
        <v>-</v>
      </c>
      <c r="EX87" s="306" t="str">
        <f t="shared" si="263"/>
        <v>-</v>
      </c>
      <c r="EY87" s="306" t="str">
        <f t="shared" si="264"/>
        <v>-</v>
      </c>
      <c r="EZ87" s="306" t="str">
        <f t="shared" si="265"/>
        <v>-</v>
      </c>
      <c r="FA87" s="306" t="str">
        <f t="shared" si="266"/>
        <v>-</v>
      </c>
      <c r="FB87" s="306" t="str">
        <f t="shared" si="267"/>
        <v>-</v>
      </c>
      <c r="FC87" s="306" t="str">
        <f t="shared" si="268"/>
        <v>-</v>
      </c>
      <c r="FD87" s="306" t="str">
        <f t="shared" si="348"/>
        <v>-</v>
      </c>
      <c r="FE87" s="306" t="str">
        <f t="shared" si="349"/>
        <v>hk</v>
      </c>
      <c r="FF87" s="306" t="str">
        <f t="shared" si="350"/>
        <v>hk</v>
      </c>
      <c r="FG87" s="306" t="str">
        <f t="shared" si="351"/>
        <v>hk</v>
      </c>
      <c r="FH87" s="306"/>
      <c r="FI87" s="306"/>
      <c r="FJ87" s="306"/>
      <c r="FK87" s="306"/>
      <c r="FL87" s="306"/>
      <c r="FM87" s="422" t="s">
        <v>2</v>
      </c>
      <c r="FN87" s="65" t="str">
        <f t="shared" si="269"/>
        <v>-</v>
      </c>
      <c r="FO87" s="65" t="str">
        <f t="shared" si="270"/>
        <v>-</v>
      </c>
      <c r="FP87" s="65" t="str">
        <f t="shared" si="271"/>
        <v>-</v>
      </c>
      <c r="FQ87" s="65" t="str">
        <f t="shared" si="272"/>
        <v>-</v>
      </c>
      <c r="FR87" s="65">
        <f t="shared" si="273"/>
        <v>1</v>
      </c>
      <c r="FS87" s="65">
        <f t="shared" si="274"/>
        <v>1</v>
      </c>
      <c r="FT87" s="65" t="str">
        <f t="shared" si="275"/>
        <v>-</v>
      </c>
      <c r="FU87" s="65" t="str">
        <f t="shared" si="276"/>
        <v>-</v>
      </c>
      <c r="FV87" s="65">
        <f t="shared" si="277"/>
        <v>0.5</v>
      </c>
      <c r="FW87" s="65" t="str">
        <f t="shared" si="278"/>
        <v>-</v>
      </c>
      <c r="FX87" s="65" t="str">
        <f t="shared" si="279"/>
        <v>k1*np.ones((nlay,nrow,ncol),dtype</v>
      </c>
      <c r="FY87" s="65" t="str">
        <f t="shared" si="280"/>
        <v>-</v>
      </c>
      <c r="FZ87" s="65" t="str">
        <f t="shared" si="281"/>
        <v>-</v>
      </c>
      <c r="GA87" s="65" t="str">
        <f t="shared" si="282"/>
        <v>-</v>
      </c>
      <c r="GB87" s="65">
        <f t="shared" si="283"/>
        <v>1</v>
      </c>
      <c r="GC87" s="65" t="str">
        <f t="shared" si="284"/>
        <v>-</v>
      </c>
      <c r="GD87" s="65" t="str">
        <f t="shared" si="285"/>
        <v>-</v>
      </c>
      <c r="GE87" s="65" t="str">
        <f t="shared" si="286"/>
        <v>-</v>
      </c>
      <c r="GF87" s="65" t="str">
        <f t="shared" si="287"/>
        <v>-</v>
      </c>
      <c r="GG87" s="65" t="str">
        <f t="shared" si="288"/>
        <v>-</v>
      </c>
      <c r="GH87" s="65" t="str">
        <f t="shared" si="289"/>
        <v>-</v>
      </c>
      <c r="GI87" s="65" t="str">
        <f t="shared" si="290"/>
        <v>-</v>
      </c>
      <c r="GJ87" s="65" t="str">
        <f t="shared" si="291"/>
        <v>-</v>
      </c>
      <c r="GK87" s="65" t="str">
        <f t="shared" si="292"/>
        <v>-</v>
      </c>
      <c r="GL87" s="65" t="str">
        <f t="shared" si="293"/>
        <v>-</v>
      </c>
      <c r="GM87" s="65" t="str">
        <f t="shared" si="294"/>
        <v>-</v>
      </c>
      <c r="GN87" s="65" t="str">
        <f t="shared" si="352"/>
        <v>-</v>
      </c>
      <c r="GO87" s="65">
        <f t="shared" si="353"/>
        <v>20</v>
      </c>
      <c r="GP87" s="65" t="str">
        <f t="shared" si="354"/>
        <v>hk</v>
      </c>
      <c r="GQ87" s="65">
        <f t="shared" si="355"/>
        <v>20</v>
      </c>
      <c r="GR87" s="65"/>
      <c r="GS87" s="65"/>
      <c r="GT87" s="65"/>
      <c r="GU87" s="96" t="s">
        <v>2</v>
      </c>
      <c r="GV87" s="70"/>
      <c r="GW87" s="7">
        <f>IF(ISNUMBER(INDEX($CU$15:$EC$314,$B87,HG$5)),MAX(GW$14:GW86)+1,0)</f>
        <v>0</v>
      </c>
      <c r="GX87" s="7" t="str">
        <f t="shared" si="295"/>
        <v/>
      </c>
      <c r="GY87" s="7" t="str">
        <f t="shared" si="296"/>
        <v/>
      </c>
      <c r="GZ87" s="289">
        <f t="shared" si="297"/>
        <v>73</v>
      </c>
      <c r="HA87" s="289" t="str">
        <f t="shared" si="298"/>
        <v/>
      </c>
      <c r="HB87" s="289" t="str">
        <f t="shared" si="299"/>
        <v/>
      </c>
      <c r="HC87" s="84" t="str">
        <f t="shared" si="300"/>
        <v/>
      </c>
      <c r="HD87" s="335" t="str">
        <f t="shared" si="301"/>
        <v/>
      </c>
      <c r="HE87" s="313" t="str">
        <f t="shared" si="302"/>
        <v/>
      </c>
      <c r="HF87" s="28" t="str">
        <f t="shared" si="303"/>
        <v/>
      </c>
      <c r="HG87" s="277" t="str">
        <f t="shared" si="356"/>
        <v/>
      </c>
      <c r="HH87" s="363" t="str">
        <f t="shared" si="304"/>
        <v/>
      </c>
      <c r="HI87" s="80"/>
      <c r="HJ87" s="277" t="str">
        <f t="shared" si="357"/>
        <v/>
      </c>
      <c r="HK87" s="363" t="str">
        <f t="shared" si="305"/>
        <v/>
      </c>
      <c r="HL87" s="80"/>
      <c r="HM87" s="277" t="str">
        <f t="shared" si="358"/>
        <v/>
      </c>
      <c r="HN87" s="363" t="str">
        <f t="shared" si="306"/>
        <v/>
      </c>
      <c r="HO87" s="80"/>
      <c r="HP87" s="277" t="str">
        <f t="shared" si="359"/>
        <v/>
      </c>
      <c r="HQ87" s="359" t="str">
        <f t="shared" si="307"/>
        <v/>
      </c>
      <c r="HR87" s="80"/>
      <c r="HS87" s="277" t="str">
        <f t="shared" si="360"/>
        <v/>
      </c>
      <c r="HT87" s="284" t="str">
        <f t="shared" si="308"/>
        <v/>
      </c>
      <c r="HU87" s="277"/>
      <c r="HV87" s="336" t="str">
        <f t="shared" si="309"/>
        <v/>
      </c>
      <c r="HW87" s="338" t="str">
        <f t="shared" si="310"/>
        <v/>
      </c>
      <c r="HX87" s="337" t="str">
        <f t="shared" si="311"/>
        <v/>
      </c>
      <c r="HY87" s="277"/>
      <c r="HZ87" s="277"/>
      <c r="IA87" s="277"/>
      <c r="IB87" s="277"/>
      <c r="IC87" s="277"/>
      <c r="ID87" s="70"/>
      <c r="IE87" s="279"/>
      <c r="IF87" s="368"/>
      <c r="IG87" s="279"/>
      <c r="IH87" s="279"/>
      <c r="II87" s="280"/>
      <c r="IJ87" s="280"/>
      <c r="IK87" s="280"/>
      <c r="IL87" s="280"/>
      <c r="IM87" s="280"/>
      <c r="IN87" s="280"/>
      <c r="IO87" s="291"/>
      <c r="IP87" s="291"/>
      <c r="IQ87" s="74"/>
      <c r="IR87" s="291">
        <f>IF(IE87&lt;&gt;"",MAX(IR$14:IR86)+1,0)</f>
        <v>0</v>
      </c>
      <c r="IS87" s="291">
        <f>IF(IF87&lt;&gt;"",MAX(IS$14:IS86)+1,0)</f>
        <v>0</v>
      </c>
      <c r="IT87" s="291">
        <f>IF(IG87&lt;&gt;"",MAX(IT$14:IT86)+1,0)</f>
        <v>0</v>
      </c>
      <c r="IU87" s="291">
        <f>IF(IH87&lt;&gt;"",MAX(IU$14:IU86)+1,0)</f>
        <v>0</v>
      </c>
      <c r="IV87" s="291">
        <f>IF(II87&lt;&gt;"",MAX(IV$14:IV86)+1,0)</f>
        <v>0</v>
      </c>
      <c r="IW87" s="291">
        <f>IF(IJ87&lt;&gt;"",MAX(IW$14:IW86)+1,0)</f>
        <v>0</v>
      </c>
      <c r="IX87" s="291">
        <f>IF(IK87&lt;&gt;"",MAX(IX$14:IX86)+1,0)</f>
        <v>0</v>
      </c>
      <c r="IY87" s="291">
        <f>IF(IL87&lt;&gt;"",MAX(IY$14:IY86)+1,0)</f>
        <v>0</v>
      </c>
      <c r="IZ87" s="291">
        <f>IF(IM87&lt;&gt;"",MAX(IZ$14:IZ86)+1,0)</f>
        <v>0</v>
      </c>
      <c r="JA87" s="291">
        <f>IF(IN87&lt;&gt;"",MAX(JA$14:JA86)+1,0)</f>
        <v>0</v>
      </c>
      <c r="JB87" s="291">
        <f>IF(IO87&lt;&gt;"",MAX(JB$14:JB86)+1,0)</f>
        <v>0</v>
      </c>
      <c r="JC87" s="291">
        <f>IF(IP87&lt;&gt;"",MAX(JC$14:JC86)+1,0)</f>
        <v>0</v>
      </c>
      <c r="JD87" s="74">
        <f t="shared" si="361"/>
        <v>3</v>
      </c>
      <c r="JE87" s="74">
        <f t="shared" si="362"/>
        <v>0</v>
      </c>
      <c r="JF87" s="74">
        <f t="shared" si="363"/>
        <v>8</v>
      </c>
      <c r="JG87" s="74" t="str">
        <f t="shared" si="364"/>
        <v>complexity</v>
      </c>
      <c r="JH87" s="390" t="str">
        <f t="shared" si="365"/>
        <v/>
      </c>
      <c r="JI87" s="389">
        <f>IF(ISNUMBER(MATCH(HE87,$JG$15:$JG$313,0)),0,MAX(JI$14:JI86)+1)</f>
        <v>0</v>
      </c>
      <c r="JJ87" s="389" t="str">
        <f t="shared" si="366"/>
        <v/>
      </c>
      <c r="JK87" s="379"/>
      <c r="JL87" s="79"/>
      <c r="JM87" s="19"/>
      <c r="JN87" s="280"/>
      <c r="JO87" s="70"/>
      <c r="JP87" s="19"/>
      <c r="JQ87" s="19"/>
      <c r="JR87" s="19"/>
      <c r="JS87" s="19"/>
      <c r="JT87" s="19"/>
      <c r="JU87" s="19"/>
      <c r="JV87" s="19"/>
      <c r="JW87" s="19"/>
      <c r="JX87" s="19"/>
      <c r="JY87" s="19"/>
      <c r="JZ87" s="19"/>
      <c r="KA87" s="19"/>
      <c r="KB87" s="19"/>
      <c r="KC87" s="19"/>
      <c r="KD87" s="19"/>
      <c r="KE87" s="97"/>
      <c r="KF87" s="179"/>
      <c r="KG87" s="106"/>
      <c r="KH87" s="106"/>
      <c r="KI87" s="106"/>
      <c r="KJ87" s="106"/>
      <c r="KK87" s="187"/>
      <c r="KL87" s="179"/>
      <c r="KM87" s="133"/>
      <c r="KN87" s="179"/>
      <c r="KO87" s="133"/>
      <c r="KP87" s="106"/>
      <c r="KQ87" s="106"/>
      <c r="KR87" s="133"/>
      <c r="KS87" s="106"/>
      <c r="KT87" s="106"/>
      <c r="KU87" s="106"/>
      <c r="KV87" s="159" t="str">
        <f t="shared" si="213"/>
        <v/>
      </c>
      <c r="KW87" s="159" t="str">
        <f t="shared" si="214"/>
        <v/>
      </c>
      <c r="KX87" s="159" t="str">
        <f t="shared" si="215"/>
        <v/>
      </c>
      <c r="KY87" s="159" t="str">
        <f t="shared" si="216"/>
        <v/>
      </c>
      <c r="KZ87" s="97"/>
      <c r="LA87" s="70"/>
      <c r="LB87" s="291" t="str">
        <f t="shared" si="312"/>
        <v/>
      </c>
      <c r="LC87" s="291" t="str">
        <f t="shared" si="313"/>
        <v/>
      </c>
      <c r="LD87" s="291" t="str">
        <f t="shared" si="314"/>
        <v/>
      </c>
      <c r="LE87" s="291" t="str">
        <f t="shared" si="315"/>
        <v/>
      </c>
      <c r="LF87" s="291" t="str">
        <f t="shared" si="316"/>
        <v/>
      </c>
      <c r="LG87" s="291" t="str">
        <f t="shared" si="317"/>
        <v/>
      </c>
      <c r="LH87" s="291" t="str">
        <f t="shared" si="318"/>
        <v/>
      </c>
      <c r="LI87" s="291" t="str">
        <f t="shared" si="319"/>
        <v/>
      </c>
      <c r="LJ87" s="291" t="str">
        <f t="shared" si="320"/>
        <v/>
      </c>
      <c r="LK87" s="291" t="str">
        <f t="shared" si="321"/>
        <v/>
      </c>
      <c r="LL87" s="291" t="str">
        <f t="shared" si="322"/>
        <v/>
      </c>
      <c r="LM87" s="291" t="str">
        <f t="shared" si="323"/>
        <v/>
      </c>
      <c r="LN87" s="291" t="str">
        <f t="shared" si="324"/>
        <v/>
      </c>
      <c r="LO87" s="291" t="str">
        <f t="shared" si="325"/>
        <v/>
      </c>
      <c r="LP87" s="291" t="str">
        <f t="shared" si="326"/>
        <v/>
      </c>
      <c r="LQ87" s="291" t="str">
        <f t="shared" si="327"/>
        <v/>
      </c>
      <c r="LR87" s="291" t="str">
        <f t="shared" si="328"/>
        <v/>
      </c>
      <c r="LS87" s="291" t="str">
        <f t="shared" si="329"/>
        <v/>
      </c>
      <c r="LT87" s="291" t="str">
        <f t="shared" si="330"/>
        <v/>
      </c>
      <c r="LU87" s="291" t="str">
        <f t="shared" si="331"/>
        <v>complexity</v>
      </c>
      <c r="LV87" s="291" t="str">
        <f t="shared" si="332"/>
        <v/>
      </c>
      <c r="LW87" s="291" t="str">
        <f t="shared" si="333"/>
        <v/>
      </c>
      <c r="LX87" s="291" t="str">
        <f t="shared" si="334"/>
        <v/>
      </c>
      <c r="LY87" s="291" t="str">
        <f t="shared" si="335"/>
        <v/>
      </c>
      <c r="LZ87" s="291" t="str">
        <f t="shared" si="336"/>
        <v/>
      </c>
      <c r="MA87" s="291" t="str">
        <f t="shared" si="337"/>
        <v/>
      </c>
      <c r="MB87" s="291" t="str">
        <f t="shared" si="338"/>
        <v/>
      </c>
      <c r="MC87" s="291" t="str">
        <f t="shared" si="339"/>
        <v/>
      </c>
      <c r="MD87" s="291" t="str">
        <f t="shared" si="340"/>
        <v/>
      </c>
      <c r="ME87" s="291" t="str">
        <f t="shared" si="341"/>
        <v/>
      </c>
      <c r="MF87" s="291" t="str">
        <f t="shared" si="342"/>
        <v/>
      </c>
      <c r="MG87" s="74">
        <f t="shared" si="343"/>
        <v>1</v>
      </c>
      <c r="MH87" s="70"/>
      <c r="MI87" s="70"/>
      <c r="MJ87" s="70"/>
      <c r="MK87" s="70"/>
      <c r="ML87" s="70"/>
      <c r="MM87" s="70"/>
      <c r="MN87" s="70"/>
      <c r="MO87" s="70"/>
      <c r="MP87" s="70"/>
      <c r="MQ87" s="70"/>
      <c r="MR87" s="70"/>
      <c r="MS87" s="70"/>
      <c r="MT87" s="70"/>
      <c r="MU87" s="70"/>
    </row>
    <row r="88" spans="1:359" ht="6" customHeight="1" x14ac:dyDescent="0.25">
      <c r="A88" s="79"/>
      <c r="B88" s="303">
        <f t="shared" si="367"/>
        <v>74</v>
      </c>
      <c r="C88" s="84" t="s">
        <v>70</v>
      </c>
      <c r="D88" s="302" t="s">
        <v>7</v>
      </c>
      <c r="E88" s="70"/>
      <c r="F88" s="258"/>
      <c r="G88" s="259" t="s">
        <v>120</v>
      </c>
      <c r="H88" s="260" t="s">
        <v>2</v>
      </c>
      <c r="I88" s="258"/>
      <c r="J88" s="259"/>
      <c r="K88" s="260"/>
      <c r="L88" s="258"/>
      <c r="M88" s="259"/>
      <c r="N88" s="260"/>
      <c r="O88" s="258"/>
      <c r="P88" s="259"/>
      <c r="Q88" s="260"/>
      <c r="R88" s="258"/>
      <c r="S88" s="259"/>
      <c r="T88" s="260"/>
      <c r="U88" s="258"/>
      <c r="V88" s="259"/>
      <c r="W88" s="260"/>
      <c r="X88" s="258"/>
      <c r="Y88" s="259"/>
      <c r="Z88" s="260"/>
      <c r="AA88" s="258"/>
      <c r="AB88" s="259"/>
      <c r="AC88" s="260"/>
      <c r="AD88" s="258"/>
      <c r="AE88" s="259"/>
      <c r="AF88" s="260"/>
      <c r="AG88" s="258"/>
      <c r="AH88" s="259"/>
      <c r="AI88" s="260"/>
      <c r="AJ88" s="258"/>
      <c r="AK88" s="259"/>
      <c r="AL88" s="260"/>
      <c r="AM88" s="258"/>
      <c r="AN88" s="259"/>
      <c r="AO88" s="260"/>
      <c r="AP88" s="281"/>
      <c r="AQ88" s="353"/>
      <c r="AR88" s="348"/>
      <c r="AS88" s="281"/>
      <c r="AT88" s="353"/>
      <c r="AU88" s="348"/>
      <c r="AV88" s="258"/>
      <c r="AW88" s="259"/>
      <c r="AX88" s="260"/>
      <c r="AY88" s="258"/>
      <c r="AZ88" s="259"/>
      <c r="BA88" s="260"/>
      <c r="BB88" s="258"/>
      <c r="BC88" s="259"/>
      <c r="BD88" s="260"/>
      <c r="BE88" s="258"/>
      <c r="BF88" s="259"/>
      <c r="BG88" s="260"/>
      <c r="BH88" s="258"/>
      <c r="BI88" s="259"/>
      <c r="BJ88" s="260"/>
      <c r="BK88" s="258"/>
      <c r="BL88" s="259"/>
      <c r="BM88" s="260"/>
      <c r="BN88" s="258"/>
      <c r="BO88" s="259"/>
      <c r="BP88" s="260"/>
      <c r="BQ88" s="258"/>
      <c r="BR88" s="259"/>
      <c r="BS88" s="260"/>
      <c r="BT88" s="258"/>
      <c r="BU88" s="259"/>
      <c r="BV88" s="260"/>
      <c r="BW88" s="258"/>
      <c r="BX88" s="259"/>
      <c r="BY88" s="260"/>
      <c r="BZ88" s="258"/>
      <c r="CA88" s="259"/>
      <c r="CB88" s="260"/>
      <c r="CC88" s="258"/>
      <c r="CD88" s="259"/>
      <c r="CE88" s="260"/>
      <c r="CF88" s="410"/>
      <c r="CG88" s="411"/>
      <c r="CH88" s="412"/>
      <c r="CI88" s="410"/>
      <c r="CJ88" s="411"/>
      <c r="CK88" s="412"/>
      <c r="CL88" s="258"/>
      <c r="CM88" s="259" t="s">
        <v>17</v>
      </c>
      <c r="CN88" s="260">
        <v>0</v>
      </c>
      <c r="CO88" s="258"/>
      <c r="CP88" s="259"/>
      <c r="CQ88" s="260"/>
      <c r="CR88" s="373" t="s">
        <v>2</v>
      </c>
      <c r="CS88" s="228"/>
      <c r="CT88" s="229" t="str">
        <f>IF(ISNUMBER(HA88),IF(ISNUMBER(MATCH(HE88,$CS$15:$CS$313,0)),0,MAX(CT$14:CT87)+1),"")</f>
        <v/>
      </c>
      <c r="CU88" s="7">
        <f t="shared" si="217"/>
        <v>1</v>
      </c>
      <c r="CV88" s="7" t="str">
        <f t="shared" si="218"/>
        <v/>
      </c>
      <c r="CW88" s="7">
        <f t="shared" si="219"/>
        <v>1</v>
      </c>
      <c r="CX88" s="7">
        <f t="shared" si="220"/>
        <v>1</v>
      </c>
      <c r="CY88" s="7" t="str">
        <f t="shared" si="221"/>
        <v/>
      </c>
      <c r="CZ88" s="7" t="str">
        <f t="shared" si="222"/>
        <v/>
      </c>
      <c r="DA88" s="7" t="str">
        <f t="shared" si="223"/>
        <v/>
      </c>
      <c r="DB88" s="7" t="str">
        <f t="shared" si="224"/>
        <v/>
      </c>
      <c r="DC88" s="7">
        <f t="shared" si="225"/>
        <v>30</v>
      </c>
      <c r="DD88" s="7" t="str">
        <f t="shared" si="226"/>
        <v/>
      </c>
      <c r="DE88" s="7" t="str">
        <f t="shared" si="227"/>
        <v/>
      </c>
      <c r="DF88" s="7" t="str">
        <f t="shared" si="228"/>
        <v/>
      </c>
      <c r="DG88" s="7" t="str">
        <f t="shared" si="229"/>
        <v/>
      </c>
      <c r="DH88" s="7" t="str">
        <f t="shared" si="230"/>
        <v/>
      </c>
      <c r="DI88" s="7" t="str">
        <f t="shared" si="231"/>
        <v/>
      </c>
      <c r="DJ88" s="7" t="str">
        <f t="shared" si="232"/>
        <v/>
      </c>
      <c r="DK88" s="7" t="str">
        <f t="shared" si="233"/>
        <v/>
      </c>
      <c r="DL88" s="7" t="str">
        <f t="shared" si="234"/>
        <v/>
      </c>
      <c r="DM88" s="7" t="str">
        <f t="shared" si="235"/>
        <v/>
      </c>
      <c r="DN88" s="7" t="str">
        <f t="shared" si="236"/>
        <v/>
      </c>
      <c r="DO88" s="7" t="str">
        <f t="shared" si="237"/>
        <v/>
      </c>
      <c r="DP88" s="7" t="str">
        <f t="shared" si="238"/>
        <v/>
      </c>
      <c r="DQ88" s="7" t="str">
        <f t="shared" si="239"/>
        <v/>
      </c>
      <c r="DR88" s="7" t="str">
        <f t="shared" si="240"/>
        <v/>
      </c>
      <c r="DS88" s="7" t="str">
        <f t="shared" si="241"/>
        <v/>
      </c>
      <c r="DT88" s="7" t="str">
        <f t="shared" si="242"/>
        <v/>
      </c>
      <c r="DU88" s="7" t="str">
        <f t="shared" si="344"/>
        <v/>
      </c>
      <c r="DV88" s="7" t="str">
        <f t="shared" si="345"/>
        <v/>
      </c>
      <c r="DW88" s="7" t="str">
        <f t="shared" si="346"/>
        <v/>
      </c>
      <c r="DX88" s="7" t="str">
        <f t="shared" si="347"/>
        <v/>
      </c>
      <c r="DY88" s="7"/>
      <c r="DZ88" s="7"/>
      <c r="EA88" s="7"/>
      <c r="EB88" s="7"/>
      <c r="EC88" s="64" t="s">
        <v>2</v>
      </c>
      <c r="ED88" s="306" t="str">
        <f t="shared" si="243"/>
        <v>mt_tunit</v>
      </c>
      <c r="EE88" s="306" t="str">
        <f t="shared" si="244"/>
        <v>-</v>
      </c>
      <c r="EF88" s="306" t="str">
        <f t="shared" si="245"/>
        <v>mt_tunit</v>
      </c>
      <c r="EG88" s="306" t="str">
        <f t="shared" si="246"/>
        <v>mt_tunit</v>
      </c>
      <c r="EH88" s="306" t="str">
        <f t="shared" si="247"/>
        <v>-</v>
      </c>
      <c r="EI88" s="306" t="str">
        <f t="shared" si="248"/>
        <v>-</v>
      </c>
      <c r="EJ88" s="306" t="str">
        <f t="shared" si="249"/>
        <v>-</v>
      </c>
      <c r="EK88" s="306" t="str">
        <f t="shared" si="250"/>
        <v>-</v>
      </c>
      <c r="EL88" s="306" t="str">
        <f t="shared" si="251"/>
        <v>length_units</v>
      </c>
      <c r="EM88" s="306" t="str">
        <f t="shared" si="252"/>
        <v>-</v>
      </c>
      <c r="EN88" s="306" t="str">
        <f t="shared" si="253"/>
        <v>-</v>
      </c>
      <c r="EO88" s="306" t="str">
        <f t="shared" si="254"/>
        <v>-</v>
      </c>
      <c r="EP88" s="306" t="str">
        <f t="shared" si="255"/>
        <v>-</v>
      </c>
      <c r="EQ88" s="306" t="str">
        <f t="shared" si="256"/>
        <v>-</v>
      </c>
      <c r="ER88" s="306" t="str">
        <f t="shared" si="257"/>
        <v>-</v>
      </c>
      <c r="ES88" s="306" t="str">
        <f t="shared" si="258"/>
        <v>-</v>
      </c>
      <c r="ET88" s="306" t="str">
        <f t="shared" si="259"/>
        <v>-</v>
      </c>
      <c r="EU88" s="306" t="str">
        <f t="shared" si="260"/>
        <v>-</v>
      </c>
      <c r="EV88" s="306" t="str">
        <f t="shared" si="261"/>
        <v>-</v>
      </c>
      <c r="EW88" s="306" t="str">
        <f t="shared" si="262"/>
        <v>-</v>
      </c>
      <c r="EX88" s="306" t="str">
        <f t="shared" si="263"/>
        <v>-</v>
      </c>
      <c r="EY88" s="306" t="str">
        <f t="shared" si="264"/>
        <v>-</v>
      </c>
      <c r="EZ88" s="306" t="str">
        <f t="shared" si="265"/>
        <v>-</v>
      </c>
      <c r="FA88" s="306" t="str">
        <f t="shared" si="266"/>
        <v>-</v>
      </c>
      <c r="FB88" s="306" t="str">
        <f t="shared" si="267"/>
        <v>-</v>
      </c>
      <c r="FC88" s="306" t="str">
        <f t="shared" si="268"/>
        <v>-</v>
      </c>
      <c r="FD88" s="306" t="str">
        <f t="shared" si="348"/>
        <v>-</v>
      </c>
      <c r="FE88" s="306" t="str">
        <f t="shared" si="349"/>
        <v>-</v>
      </c>
      <c r="FF88" s="306" t="str">
        <f t="shared" si="350"/>
        <v>-</v>
      </c>
      <c r="FG88" s="306" t="str">
        <f t="shared" si="351"/>
        <v>-</v>
      </c>
      <c r="FH88" s="306"/>
      <c r="FI88" s="306"/>
      <c r="FJ88" s="306"/>
      <c r="FK88" s="306"/>
      <c r="FL88" s="306"/>
      <c r="FM88" s="422" t="s">
        <v>2</v>
      </c>
      <c r="FN88" s="65" t="str">
        <f t="shared" si="269"/>
        <v>m</v>
      </c>
      <c r="FO88" s="65" t="str">
        <f t="shared" si="270"/>
        <v>-</v>
      </c>
      <c r="FP88" s="65" t="str">
        <f t="shared" si="271"/>
        <v>m</v>
      </c>
      <c r="FQ88" s="65" t="str">
        <f t="shared" si="272"/>
        <v>m</v>
      </c>
      <c r="FR88" s="65" t="str">
        <f t="shared" si="273"/>
        <v>-</v>
      </c>
      <c r="FS88" s="65" t="str">
        <f t="shared" si="274"/>
        <v>-</v>
      </c>
      <c r="FT88" s="65" t="str">
        <f t="shared" si="275"/>
        <v>-</v>
      </c>
      <c r="FU88" s="65" t="str">
        <f t="shared" si="276"/>
        <v>-</v>
      </c>
      <c r="FV88" s="65" t="str">
        <f t="shared" si="277"/>
        <v>m</v>
      </c>
      <c r="FW88" s="65" t="str">
        <f t="shared" si="278"/>
        <v>-</v>
      </c>
      <c r="FX88" s="65" t="str">
        <f t="shared" si="279"/>
        <v>-</v>
      </c>
      <c r="FY88" s="65" t="str">
        <f t="shared" si="280"/>
        <v>-</v>
      </c>
      <c r="FZ88" s="65" t="str">
        <f t="shared" si="281"/>
        <v>-</v>
      </c>
      <c r="GA88" s="65" t="str">
        <f t="shared" si="282"/>
        <v>-</v>
      </c>
      <c r="GB88" s="65" t="str">
        <f t="shared" si="283"/>
        <v>-</v>
      </c>
      <c r="GC88" s="65" t="str">
        <f t="shared" si="284"/>
        <v>-</v>
      </c>
      <c r="GD88" s="65" t="str">
        <f t="shared" si="285"/>
        <v>-</v>
      </c>
      <c r="GE88" s="65" t="str">
        <f t="shared" si="286"/>
        <v>-</v>
      </c>
      <c r="GF88" s="65" t="str">
        <f t="shared" si="287"/>
        <v>-</v>
      </c>
      <c r="GG88" s="65" t="str">
        <f t="shared" si="288"/>
        <v>-</v>
      </c>
      <c r="GH88" s="65" t="str">
        <f t="shared" si="289"/>
        <v>-</v>
      </c>
      <c r="GI88" s="65" t="str">
        <f t="shared" si="290"/>
        <v>-</v>
      </c>
      <c r="GJ88" s="65" t="str">
        <f t="shared" si="291"/>
        <v>-</v>
      </c>
      <c r="GK88" s="65" t="str">
        <f t="shared" si="292"/>
        <v>-</v>
      </c>
      <c r="GL88" s="65" t="str">
        <f t="shared" si="293"/>
        <v>-</v>
      </c>
      <c r="GM88" s="65" t="str">
        <f t="shared" si="294"/>
        <v>-</v>
      </c>
      <c r="GN88" s="65" t="str">
        <f t="shared" si="352"/>
        <v>-</v>
      </c>
      <c r="GO88" s="65" t="str">
        <f t="shared" si="353"/>
        <v>-</v>
      </c>
      <c r="GP88" s="65" t="str">
        <f t="shared" si="354"/>
        <v>-</v>
      </c>
      <c r="GQ88" s="65" t="str">
        <f t="shared" si="355"/>
        <v>-</v>
      </c>
      <c r="GR88" s="65"/>
      <c r="GS88" s="65"/>
      <c r="GT88" s="65"/>
      <c r="GU88" s="96" t="s">
        <v>2</v>
      </c>
      <c r="GV88" s="70"/>
      <c r="GW88" s="7">
        <f>IF(ISNUMBER(INDEX($CU$15:$EC$314,$B88,HG$5)),MAX(GW$14:GW87)+1,0)</f>
        <v>0</v>
      </c>
      <c r="GX88" s="7" t="str">
        <f t="shared" si="295"/>
        <v/>
      </c>
      <c r="GY88" s="7" t="str">
        <f t="shared" si="296"/>
        <v/>
      </c>
      <c r="GZ88" s="289">
        <f t="shared" si="297"/>
        <v>74</v>
      </c>
      <c r="HA88" s="289" t="str">
        <f t="shared" si="298"/>
        <v/>
      </c>
      <c r="HB88" s="289" t="str">
        <f t="shared" si="299"/>
        <v/>
      </c>
      <c r="HC88" s="84" t="str">
        <f t="shared" si="300"/>
        <v/>
      </c>
      <c r="HD88" s="335" t="str">
        <f t="shared" si="301"/>
        <v/>
      </c>
      <c r="HE88" s="313" t="str">
        <f t="shared" si="302"/>
        <v/>
      </c>
      <c r="HF88" s="28" t="str">
        <f t="shared" si="303"/>
        <v/>
      </c>
      <c r="HG88" s="277" t="str">
        <f t="shared" si="356"/>
        <v/>
      </c>
      <c r="HH88" s="363" t="str">
        <f t="shared" si="304"/>
        <v/>
      </c>
      <c r="HI88" s="80"/>
      <c r="HJ88" s="277" t="str">
        <f t="shared" si="357"/>
        <v/>
      </c>
      <c r="HK88" s="363" t="str">
        <f t="shared" si="305"/>
        <v/>
      </c>
      <c r="HL88" s="80"/>
      <c r="HM88" s="277" t="str">
        <f t="shared" si="358"/>
        <v/>
      </c>
      <c r="HN88" s="363" t="str">
        <f t="shared" si="306"/>
        <v/>
      </c>
      <c r="HO88" s="80"/>
      <c r="HP88" s="277" t="str">
        <f t="shared" si="359"/>
        <v/>
      </c>
      <c r="HQ88" s="359" t="str">
        <f t="shared" si="307"/>
        <v/>
      </c>
      <c r="HR88" s="80"/>
      <c r="HS88" s="277" t="str">
        <f t="shared" si="360"/>
        <v/>
      </c>
      <c r="HT88" s="284" t="str">
        <f t="shared" si="308"/>
        <v/>
      </c>
      <c r="HU88" s="277"/>
      <c r="HV88" s="336" t="str">
        <f t="shared" si="309"/>
        <v/>
      </c>
      <c r="HW88" s="338" t="str">
        <f t="shared" si="310"/>
        <v/>
      </c>
      <c r="HX88" s="337" t="str">
        <f t="shared" si="311"/>
        <v/>
      </c>
      <c r="HY88" s="277"/>
      <c r="HZ88" s="277"/>
      <c r="IA88" s="277"/>
      <c r="IB88" s="277"/>
      <c r="IC88" s="277"/>
      <c r="ID88" s="70"/>
      <c r="IE88" s="279"/>
      <c r="IF88" s="368"/>
      <c r="IG88" s="280"/>
      <c r="IH88" s="280"/>
      <c r="II88" s="280"/>
      <c r="IJ88" s="280"/>
      <c r="IK88" s="280"/>
      <c r="IL88" s="280"/>
      <c r="IM88" s="280"/>
      <c r="IN88" s="280"/>
      <c r="IO88" s="291"/>
      <c r="IP88" s="291"/>
      <c r="IQ88" s="74"/>
      <c r="IR88" s="291">
        <f>IF(IE88&lt;&gt;"",MAX(IR$14:IR87)+1,0)</f>
        <v>0</v>
      </c>
      <c r="IS88" s="291">
        <f>IF(IF88&lt;&gt;"",MAX(IS$14:IS87)+1,0)</f>
        <v>0</v>
      </c>
      <c r="IT88" s="291">
        <f>IF(IG88&lt;&gt;"",MAX(IT$14:IT87)+1,0)</f>
        <v>0</v>
      </c>
      <c r="IU88" s="291">
        <f>IF(IH88&lt;&gt;"",MAX(IU$14:IU87)+1,0)</f>
        <v>0</v>
      </c>
      <c r="IV88" s="291">
        <f>IF(II88&lt;&gt;"",MAX(IV$14:IV87)+1,0)</f>
        <v>0</v>
      </c>
      <c r="IW88" s="291">
        <f>IF(IJ88&lt;&gt;"",MAX(IW$14:IW87)+1,0)</f>
        <v>0</v>
      </c>
      <c r="IX88" s="291">
        <f>IF(IK88&lt;&gt;"",MAX(IX$14:IX87)+1,0)</f>
        <v>0</v>
      </c>
      <c r="IY88" s="291">
        <f>IF(IL88&lt;&gt;"",MAX(IY$14:IY87)+1,0)</f>
        <v>0</v>
      </c>
      <c r="IZ88" s="291">
        <f>IF(IM88&lt;&gt;"",MAX(IZ$14:IZ87)+1,0)</f>
        <v>0</v>
      </c>
      <c r="JA88" s="291">
        <f>IF(IN88&lt;&gt;"",MAX(JA$14:JA87)+1,0)</f>
        <v>0</v>
      </c>
      <c r="JB88" s="291">
        <f>IF(IO88&lt;&gt;"",MAX(JB$14:JB87)+1,0)</f>
        <v>0</v>
      </c>
      <c r="JC88" s="291">
        <f>IF(IP88&lt;&gt;"",MAX(JC$14:JC87)+1,0)</f>
        <v>0</v>
      </c>
      <c r="JD88" s="74">
        <f t="shared" si="361"/>
        <v>3</v>
      </c>
      <c r="JE88" s="74">
        <f t="shared" si="362"/>
        <v>0</v>
      </c>
      <c r="JF88" s="74">
        <f t="shared" si="363"/>
        <v>9</v>
      </c>
      <c r="JG88" s="74" t="str">
        <f t="shared" si="364"/>
        <v>EVT</v>
      </c>
      <c r="JH88" s="390" t="str">
        <f t="shared" si="365"/>
        <v/>
      </c>
      <c r="JI88" s="389">
        <f>IF(ISNUMBER(MATCH(HE88,$JG$15:$JG$313,0)),0,MAX(JI$14:JI87)+1)</f>
        <v>0</v>
      </c>
      <c r="JJ88" s="389" t="str">
        <f t="shared" si="366"/>
        <v/>
      </c>
      <c r="JK88" s="379"/>
      <c r="JL88" s="79"/>
      <c r="JM88" s="19"/>
      <c r="JN88" s="280"/>
      <c r="JO88" s="70"/>
      <c r="JP88" s="19"/>
      <c r="JQ88" s="19"/>
      <c r="JR88" s="19"/>
      <c r="JS88" s="19"/>
      <c r="JT88" s="19"/>
      <c r="JU88" s="19"/>
      <c r="JV88" s="19"/>
      <c r="JW88" s="19"/>
      <c r="JX88" s="19"/>
      <c r="JY88" s="19"/>
      <c r="JZ88" s="19"/>
      <c r="KA88" s="19"/>
      <c r="KB88" s="19"/>
      <c r="KC88" s="19"/>
      <c r="KD88" s="19"/>
      <c r="KE88" s="97"/>
      <c r="KF88" s="179"/>
      <c r="KG88" s="106"/>
      <c r="KH88" s="106"/>
      <c r="KI88" s="106"/>
      <c r="KJ88" s="106"/>
      <c r="KK88" s="187"/>
      <c r="KL88" s="179"/>
      <c r="KM88" s="133"/>
      <c r="KN88" s="179"/>
      <c r="KO88" s="133"/>
      <c r="KP88" s="106"/>
      <c r="KQ88" s="106"/>
      <c r="KR88" s="133"/>
      <c r="KS88" s="106"/>
      <c r="KT88" s="106"/>
      <c r="KU88" s="106"/>
      <c r="KV88" s="159" t="str">
        <f t="shared" si="213"/>
        <v/>
      </c>
      <c r="KW88" s="159" t="str">
        <f t="shared" si="214"/>
        <v/>
      </c>
      <c r="KX88" s="159" t="str">
        <f t="shared" si="215"/>
        <v/>
      </c>
      <c r="KY88" s="159" t="str">
        <f t="shared" si="216"/>
        <v/>
      </c>
      <c r="KZ88" s="97"/>
      <c r="LA88" s="70"/>
      <c r="LB88" s="291" t="str">
        <f t="shared" si="312"/>
        <v/>
      </c>
      <c r="LC88" s="291" t="str">
        <f t="shared" si="313"/>
        <v/>
      </c>
      <c r="LD88" s="291" t="str">
        <f t="shared" si="314"/>
        <v/>
      </c>
      <c r="LE88" s="291" t="str">
        <f t="shared" si="315"/>
        <v/>
      </c>
      <c r="LF88" s="291" t="str">
        <f t="shared" si="316"/>
        <v/>
      </c>
      <c r="LG88" s="291" t="str">
        <f t="shared" si="317"/>
        <v/>
      </c>
      <c r="LH88" s="291" t="str">
        <f t="shared" si="318"/>
        <v/>
      </c>
      <c r="LI88" s="291" t="str">
        <f t="shared" si="319"/>
        <v/>
      </c>
      <c r="LJ88" s="291" t="str">
        <f t="shared" si="320"/>
        <v/>
      </c>
      <c r="LK88" s="291" t="str">
        <f t="shared" si="321"/>
        <v/>
      </c>
      <c r="LL88" s="291" t="str">
        <f t="shared" si="322"/>
        <v/>
      </c>
      <c r="LM88" s="291" t="str">
        <f t="shared" si="323"/>
        <v/>
      </c>
      <c r="LN88" s="291" t="str">
        <f t="shared" si="324"/>
        <v/>
      </c>
      <c r="LO88" s="291" t="str">
        <f t="shared" si="325"/>
        <v/>
      </c>
      <c r="LP88" s="291" t="str">
        <f t="shared" si="326"/>
        <v/>
      </c>
      <c r="LQ88" s="291" t="str">
        <f t="shared" si="327"/>
        <v>EVT</v>
      </c>
      <c r="LR88" s="291" t="str">
        <f t="shared" si="328"/>
        <v/>
      </c>
      <c r="LS88" s="291" t="str">
        <f t="shared" si="329"/>
        <v/>
      </c>
      <c r="LT88" s="291" t="str">
        <f t="shared" si="330"/>
        <v/>
      </c>
      <c r="LU88" s="291" t="str">
        <f t="shared" si="331"/>
        <v/>
      </c>
      <c r="LV88" s="291" t="str">
        <f t="shared" si="332"/>
        <v/>
      </c>
      <c r="LW88" s="291" t="str">
        <f t="shared" si="333"/>
        <v>EVT</v>
      </c>
      <c r="LX88" s="291" t="str">
        <f t="shared" si="334"/>
        <v/>
      </c>
      <c r="LY88" s="291" t="str">
        <f t="shared" si="335"/>
        <v/>
      </c>
      <c r="LZ88" s="291" t="str">
        <f t="shared" si="336"/>
        <v/>
      </c>
      <c r="MA88" s="291" t="str">
        <f t="shared" si="337"/>
        <v/>
      </c>
      <c r="MB88" s="291" t="str">
        <f t="shared" si="338"/>
        <v/>
      </c>
      <c r="MC88" s="291" t="str">
        <f t="shared" si="339"/>
        <v/>
      </c>
      <c r="MD88" s="291" t="str">
        <f t="shared" si="340"/>
        <v/>
      </c>
      <c r="ME88" s="291" t="str">
        <f t="shared" si="341"/>
        <v/>
      </c>
      <c r="MF88" s="291" t="str">
        <f t="shared" si="342"/>
        <v/>
      </c>
      <c r="MG88" s="74">
        <f t="shared" si="343"/>
        <v>2</v>
      </c>
      <c r="MH88" s="70"/>
      <c r="MI88" s="70"/>
      <c r="MJ88" s="70"/>
      <c r="MK88" s="70"/>
      <c r="ML88" s="70"/>
      <c r="MM88" s="70"/>
      <c r="MN88" s="70"/>
      <c r="MO88" s="70"/>
      <c r="MP88" s="70"/>
      <c r="MQ88" s="70"/>
      <c r="MR88" s="70"/>
      <c r="MS88" s="70"/>
      <c r="MT88" s="70"/>
      <c r="MU88" s="70"/>
    </row>
    <row r="89" spans="1:359" ht="6" customHeight="1" x14ac:dyDescent="0.25">
      <c r="A89" s="79"/>
      <c r="B89" s="303">
        <f t="shared" si="367"/>
        <v>75</v>
      </c>
      <c r="C89" s="84" t="s">
        <v>71</v>
      </c>
      <c r="D89" s="302" t="s">
        <v>189</v>
      </c>
      <c r="E89" s="70"/>
      <c r="F89" s="258"/>
      <c r="G89" s="259" t="s">
        <v>116</v>
      </c>
      <c r="H89" s="260" t="s">
        <v>2</v>
      </c>
      <c r="I89" s="258"/>
      <c r="J89" s="259"/>
      <c r="K89" s="260"/>
      <c r="L89" s="258"/>
      <c r="M89" s="259"/>
      <c r="N89" s="260"/>
      <c r="O89" s="258"/>
      <c r="P89" s="259"/>
      <c r="Q89" s="260"/>
      <c r="R89" s="258"/>
      <c r="S89" s="259"/>
      <c r="T89" s="260"/>
      <c r="U89" s="258"/>
      <c r="V89" s="259"/>
      <c r="W89" s="260"/>
      <c r="X89" s="258"/>
      <c r="Y89" s="259"/>
      <c r="Z89" s="260"/>
      <c r="AA89" s="258"/>
      <c r="AB89" s="259"/>
      <c r="AC89" s="260"/>
      <c r="AD89" s="258"/>
      <c r="AE89" s="259"/>
      <c r="AF89" s="260"/>
      <c r="AG89" s="258"/>
      <c r="AH89" s="259"/>
      <c r="AI89" s="260"/>
      <c r="AJ89" s="258"/>
      <c r="AK89" s="259"/>
      <c r="AL89" s="260"/>
      <c r="AM89" s="258"/>
      <c r="AN89" s="259"/>
      <c r="AO89" s="260"/>
      <c r="AP89" s="281"/>
      <c r="AQ89" s="353"/>
      <c r="AR89" s="348"/>
      <c r="AS89" s="281"/>
      <c r="AT89" s="353"/>
      <c r="AU89" s="348"/>
      <c r="AV89" s="258"/>
      <c r="AW89" s="259"/>
      <c r="AX89" s="260"/>
      <c r="AY89" s="258"/>
      <c r="AZ89" s="259"/>
      <c r="BA89" s="260"/>
      <c r="BB89" s="258"/>
      <c r="BC89" s="259"/>
      <c r="BD89" s="260"/>
      <c r="BE89" s="258"/>
      <c r="BF89" s="259"/>
      <c r="BG89" s="260"/>
      <c r="BH89" s="258"/>
      <c r="BI89" s="259"/>
      <c r="BJ89" s="260"/>
      <c r="BK89" s="258"/>
      <c r="BL89" s="259"/>
      <c r="BM89" s="260"/>
      <c r="BN89" s="258"/>
      <c r="BO89" s="259"/>
      <c r="BP89" s="260"/>
      <c r="BQ89" s="258"/>
      <c r="BR89" s="259"/>
      <c r="BS89" s="260"/>
      <c r="BT89" s="258"/>
      <c r="BU89" s="259"/>
      <c r="BV89" s="260"/>
      <c r="BW89" s="258"/>
      <c r="BX89" s="259"/>
      <c r="BY89" s="260"/>
      <c r="BZ89" s="258"/>
      <c r="CA89" s="259"/>
      <c r="CB89" s="260"/>
      <c r="CC89" s="258"/>
      <c r="CD89" s="259"/>
      <c r="CE89" s="260"/>
      <c r="CF89" s="410"/>
      <c r="CG89" s="411"/>
      <c r="CH89" s="412"/>
      <c r="CI89" s="410"/>
      <c r="CJ89" s="411"/>
      <c r="CK89" s="412"/>
      <c r="CL89" s="258"/>
      <c r="CM89" s="259" t="s">
        <v>20</v>
      </c>
      <c r="CN89" s="260">
        <v>0</v>
      </c>
      <c r="CO89" s="258"/>
      <c r="CP89" s="259"/>
      <c r="CQ89" s="260"/>
      <c r="CR89" s="373" t="s">
        <v>2</v>
      </c>
      <c r="CS89" s="228"/>
      <c r="CT89" s="229" t="str">
        <f>IF(ISNUMBER(HA89),IF(ISNUMBER(MATCH(HE89,$CS$15:$CS$313,0)),0,MAX(CT$14:CT88)+1),"")</f>
        <v/>
      </c>
      <c r="CU89" s="7">
        <f t="shared" si="217"/>
        <v>2</v>
      </c>
      <c r="CV89" s="7" t="str">
        <f t="shared" si="218"/>
        <v/>
      </c>
      <c r="CW89" s="7">
        <f t="shared" si="219"/>
        <v>2</v>
      </c>
      <c r="CX89" s="7">
        <f t="shared" si="220"/>
        <v>2</v>
      </c>
      <c r="CY89" s="7" t="str">
        <f t="shared" si="221"/>
        <v/>
      </c>
      <c r="CZ89" s="7" t="str">
        <f t="shared" si="222"/>
        <v/>
      </c>
      <c r="DA89" s="7" t="str">
        <f t="shared" si="223"/>
        <v/>
      </c>
      <c r="DB89" s="7" t="str">
        <f t="shared" si="224"/>
        <v/>
      </c>
      <c r="DC89" s="7">
        <f t="shared" si="225"/>
        <v>31</v>
      </c>
      <c r="DD89" s="7" t="str">
        <f t="shared" si="226"/>
        <v/>
      </c>
      <c r="DE89" s="7" t="str">
        <f t="shared" si="227"/>
        <v/>
      </c>
      <c r="DF89" s="7" t="str">
        <f t="shared" si="228"/>
        <v/>
      </c>
      <c r="DG89" s="7" t="str">
        <f t="shared" si="229"/>
        <v/>
      </c>
      <c r="DH89" s="7" t="str">
        <f t="shared" si="230"/>
        <v/>
      </c>
      <c r="DI89" s="7" t="str">
        <f t="shared" si="231"/>
        <v/>
      </c>
      <c r="DJ89" s="7" t="str">
        <f t="shared" si="232"/>
        <v/>
      </c>
      <c r="DK89" s="7" t="str">
        <f t="shared" si="233"/>
        <v/>
      </c>
      <c r="DL89" s="7" t="str">
        <f t="shared" si="234"/>
        <v/>
      </c>
      <c r="DM89" s="7" t="str">
        <f t="shared" si="235"/>
        <v/>
      </c>
      <c r="DN89" s="7" t="str">
        <f t="shared" si="236"/>
        <v/>
      </c>
      <c r="DO89" s="7" t="str">
        <f t="shared" si="237"/>
        <v/>
      </c>
      <c r="DP89" s="7" t="str">
        <f t="shared" si="238"/>
        <v/>
      </c>
      <c r="DQ89" s="7" t="str">
        <f t="shared" si="239"/>
        <v/>
      </c>
      <c r="DR89" s="7" t="str">
        <f t="shared" si="240"/>
        <v/>
      </c>
      <c r="DS89" s="7" t="str">
        <f t="shared" si="241"/>
        <v/>
      </c>
      <c r="DT89" s="7" t="str">
        <f t="shared" si="242"/>
        <v/>
      </c>
      <c r="DU89" s="7" t="str">
        <f t="shared" si="344"/>
        <v/>
      </c>
      <c r="DV89" s="7" t="str">
        <f t="shared" si="345"/>
        <v/>
      </c>
      <c r="DW89" s="7" t="str">
        <f t="shared" si="346"/>
        <v/>
      </c>
      <c r="DX89" s="7" t="str">
        <f t="shared" si="347"/>
        <v/>
      </c>
      <c r="DY89" s="7"/>
      <c r="DZ89" s="7"/>
      <c r="EA89" s="7"/>
      <c r="EB89" s="7"/>
      <c r="EC89" s="64" t="s">
        <v>2</v>
      </c>
      <c r="ED89" s="306" t="str">
        <f t="shared" si="243"/>
        <v>mt_lunit</v>
      </c>
      <c r="EE89" s="306" t="str">
        <f t="shared" si="244"/>
        <v>-</v>
      </c>
      <c r="EF89" s="306" t="str">
        <f t="shared" si="245"/>
        <v>mt_lunit</v>
      </c>
      <c r="EG89" s="306" t="str">
        <f t="shared" si="246"/>
        <v>mt_lunit</v>
      </c>
      <c r="EH89" s="306" t="str">
        <f t="shared" si="247"/>
        <v>-</v>
      </c>
      <c r="EI89" s="306" t="str">
        <f t="shared" si="248"/>
        <v>-</v>
      </c>
      <c r="EJ89" s="306" t="str">
        <f t="shared" si="249"/>
        <v>-</v>
      </c>
      <c r="EK89" s="306" t="str">
        <f t="shared" si="250"/>
        <v>-</v>
      </c>
      <c r="EL89" s="306" t="str">
        <f t="shared" si="251"/>
        <v>time_units</v>
      </c>
      <c r="EM89" s="306" t="str">
        <f t="shared" si="252"/>
        <v>-</v>
      </c>
      <c r="EN89" s="306" t="str">
        <f t="shared" si="253"/>
        <v>-</v>
      </c>
      <c r="EO89" s="306" t="str">
        <f t="shared" si="254"/>
        <v>-</v>
      </c>
      <c r="EP89" s="306" t="str">
        <f t="shared" si="255"/>
        <v>-</v>
      </c>
      <c r="EQ89" s="306" t="str">
        <f t="shared" si="256"/>
        <v>-</v>
      </c>
      <c r="ER89" s="306" t="str">
        <f t="shared" si="257"/>
        <v>-</v>
      </c>
      <c r="ES89" s="306" t="str">
        <f t="shared" si="258"/>
        <v>-</v>
      </c>
      <c r="ET89" s="306" t="str">
        <f t="shared" si="259"/>
        <v>-</v>
      </c>
      <c r="EU89" s="306" t="str">
        <f t="shared" si="260"/>
        <v>-</v>
      </c>
      <c r="EV89" s="306" t="str">
        <f t="shared" si="261"/>
        <v>-</v>
      </c>
      <c r="EW89" s="306" t="str">
        <f t="shared" si="262"/>
        <v>-</v>
      </c>
      <c r="EX89" s="306" t="str">
        <f t="shared" si="263"/>
        <v>-</v>
      </c>
      <c r="EY89" s="306" t="str">
        <f t="shared" si="264"/>
        <v>-</v>
      </c>
      <c r="EZ89" s="306" t="str">
        <f t="shared" si="265"/>
        <v>-</v>
      </c>
      <c r="FA89" s="306" t="str">
        <f t="shared" si="266"/>
        <v>-</v>
      </c>
      <c r="FB89" s="306" t="str">
        <f t="shared" si="267"/>
        <v>-</v>
      </c>
      <c r="FC89" s="306" t="str">
        <f t="shared" si="268"/>
        <v>-</v>
      </c>
      <c r="FD89" s="306" t="str">
        <f t="shared" si="348"/>
        <v>-</v>
      </c>
      <c r="FE89" s="306" t="str">
        <f t="shared" si="349"/>
        <v>-</v>
      </c>
      <c r="FF89" s="306" t="str">
        <f t="shared" si="350"/>
        <v>-</v>
      </c>
      <c r="FG89" s="306" t="str">
        <f t="shared" si="351"/>
        <v>-</v>
      </c>
      <c r="FH89" s="306"/>
      <c r="FI89" s="306"/>
      <c r="FJ89" s="306"/>
      <c r="FK89" s="306"/>
      <c r="FL89" s="306"/>
      <c r="FM89" s="422" t="s">
        <v>2</v>
      </c>
      <c r="FN89" s="65" t="str">
        <f t="shared" si="269"/>
        <v>/d</v>
      </c>
      <c r="FO89" s="65" t="str">
        <f t="shared" si="270"/>
        <v>-</v>
      </c>
      <c r="FP89" s="65" t="str">
        <f t="shared" si="271"/>
        <v>/d</v>
      </c>
      <c r="FQ89" s="65" t="str">
        <f t="shared" si="272"/>
        <v>/d</v>
      </c>
      <c r="FR89" s="65" t="str">
        <f t="shared" si="273"/>
        <v>-</v>
      </c>
      <c r="FS89" s="65" t="str">
        <f t="shared" si="274"/>
        <v>-</v>
      </c>
      <c r="FT89" s="65" t="str">
        <f t="shared" si="275"/>
        <v>-</v>
      </c>
      <c r="FU89" s="65" t="str">
        <f t="shared" si="276"/>
        <v>-</v>
      </c>
      <c r="FV89" s="65" t="str">
        <f t="shared" si="277"/>
        <v>/d</v>
      </c>
      <c r="FW89" s="65" t="str">
        <f t="shared" si="278"/>
        <v>-</v>
      </c>
      <c r="FX89" s="65" t="str">
        <f t="shared" si="279"/>
        <v>-</v>
      </c>
      <c r="FY89" s="65" t="str">
        <f t="shared" si="280"/>
        <v>-</v>
      </c>
      <c r="FZ89" s="65" t="str">
        <f t="shared" si="281"/>
        <v>-</v>
      </c>
      <c r="GA89" s="65" t="str">
        <f t="shared" si="282"/>
        <v>-</v>
      </c>
      <c r="GB89" s="65" t="str">
        <f t="shared" si="283"/>
        <v>-</v>
      </c>
      <c r="GC89" s="65" t="str">
        <f t="shared" si="284"/>
        <v>-</v>
      </c>
      <c r="GD89" s="65" t="str">
        <f t="shared" si="285"/>
        <v>-</v>
      </c>
      <c r="GE89" s="65" t="str">
        <f t="shared" si="286"/>
        <v>-</v>
      </c>
      <c r="GF89" s="65" t="str">
        <f t="shared" si="287"/>
        <v>-</v>
      </c>
      <c r="GG89" s="65" t="str">
        <f t="shared" si="288"/>
        <v>-</v>
      </c>
      <c r="GH89" s="65" t="str">
        <f t="shared" si="289"/>
        <v>-</v>
      </c>
      <c r="GI89" s="65" t="str">
        <f t="shared" si="290"/>
        <v>-</v>
      </c>
      <c r="GJ89" s="65" t="str">
        <f t="shared" si="291"/>
        <v>-</v>
      </c>
      <c r="GK89" s="65" t="str">
        <f t="shared" si="292"/>
        <v>-</v>
      </c>
      <c r="GL89" s="65" t="str">
        <f t="shared" si="293"/>
        <v>-</v>
      </c>
      <c r="GM89" s="65" t="str">
        <f t="shared" si="294"/>
        <v>-</v>
      </c>
      <c r="GN89" s="65" t="str">
        <f t="shared" si="352"/>
        <v>-</v>
      </c>
      <c r="GO89" s="65" t="str">
        <f t="shared" si="353"/>
        <v>-</v>
      </c>
      <c r="GP89" s="65" t="str">
        <f t="shared" si="354"/>
        <v>-</v>
      </c>
      <c r="GQ89" s="65" t="str">
        <f t="shared" si="355"/>
        <v>-</v>
      </c>
      <c r="GR89" s="65"/>
      <c r="GS89" s="65"/>
      <c r="GT89" s="65"/>
      <c r="GU89" s="96" t="s">
        <v>2</v>
      </c>
      <c r="GV89" s="70"/>
      <c r="GW89" s="7">
        <f>IF(ISNUMBER(INDEX($CU$15:$EC$314,$B89,HG$5)),MAX(GW$14:GW88)+1,0)</f>
        <v>0</v>
      </c>
      <c r="GX89" s="7" t="str">
        <f t="shared" si="295"/>
        <v/>
      </c>
      <c r="GY89" s="7" t="str">
        <f t="shared" si="296"/>
        <v/>
      </c>
      <c r="GZ89" s="289">
        <f t="shared" si="297"/>
        <v>75</v>
      </c>
      <c r="HA89" s="289" t="str">
        <f t="shared" si="298"/>
        <v/>
      </c>
      <c r="HB89" s="289" t="str">
        <f t="shared" si="299"/>
        <v/>
      </c>
      <c r="HC89" s="84" t="str">
        <f t="shared" si="300"/>
        <v/>
      </c>
      <c r="HD89" s="335" t="str">
        <f t="shared" si="301"/>
        <v/>
      </c>
      <c r="HE89" s="313" t="str">
        <f t="shared" si="302"/>
        <v/>
      </c>
      <c r="HF89" s="28" t="str">
        <f t="shared" si="303"/>
        <v/>
      </c>
      <c r="HG89" s="277" t="str">
        <f t="shared" si="356"/>
        <v/>
      </c>
      <c r="HH89" s="363" t="str">
        <f t="shared" si="304"/>
        <v/>
      </c>
      <c r="HI89" s="80"/>
      <c r="HJ89" s="277" t="str">
        <f t="shared" si="357"/>
        <v/>
      </c>
      <c r="HK89" s="363" t="str">
        <f t="shared" si="305"/>
        <v/>
      </c>
      <c r="HL89" s="80"/>
      <c r="HM89" s="277" t="str">
        <f t="shared" si="358"/>
        <v/>
      </c>
      <c r="HN89" s="363" t="str">
        <f t="shared" si="306"/>
        <v/>
      </c>
      <c r="HO89" s="80"/>
      <c r="HP89" s="277" t="str">
        <f t="shared" si="359"/>
        <v/>
      </c>
      <c r="HQ89" s="359" t="str">
        <f t="shared" si="307"/>
        <v/>
      </c>
      <c r="HR89" s="80"/>
      <c r="HS89" s="277" t="str">
        <f t="shared" si="360"/>
        <v/>
      </c>
      <c r="HT89" s="284" t="str">
        <f t="shared" si="308"/>
        <v/>
      </c>
      <c r="HU89" s="277"/>
      <c r="HV89" s="336" t="str">
        <f t="shared" si="309"/>
        <v/>
      </c>
      <c r="HW89" s="338" t="str">
        <f t="shared" si="310"/>
        <v/>
      </c>
      <c r="HX89" s="337" t="str">
        <f t="shared" si="311"/>
        <v/>
      </c>
      <c r="HY89" s="277"/>
      <c r="HZ89" s="277"/>
      <c r="IA89" s="277"/>
      <c r="IB89" s="277"/>
      <c r="IC89" s="277"/>
      <c r="ID89" s="70"/>
      <c r="IE89" s="279"/>
      <c r="IF89" s="368"/>
      <c r="IG89" s="280"/>
      <c r="IH89" s="280"/>
      <c r="II89" s="280"/>
      <c r="IJ89" s="280"/>
      <c r="IK89" s="280"/>
      <c r="IL89" s="280"/>
      <c r="IM89" s="280"/>
      <c r="IN89" s="280"/>
      <c r="IO89" s="291"/>
      <c r="IP89" s="291"/>
      <c r="IQ89" s="74"/>
      <c r="IR89" s="291">
        <f>IF(IE89&lt;&gt;"",MAX(IR$14:IR88)+1,0)</f>
        <v>0</v>
      </c>
      <c r="IS89" s="291">
        <f>IF(IF89&lt;&gt;"",MAX(IS$14:IS88)+1,0)</f>
        <v>0</v>
      </c>
      <c r="IT89" s="291">
        <f>IF(IG89&lt;&gt;"",MAX(IT$14:IT88)+1,0)</f>
        <v>0</v>
      </c>
      <c r="IU89" s="291">
        <f>IF(IH89&lt;&gt;"",MAX(IU$14:IU88)+1,0)</f>
        <v>0</v>
      </c>
      <c r="IV89" s="291">
        <f>IF(II89&lt;&gt;"",MAX(IV$14:IV88)+1,0)</f>
        <v>0</v>
      </c>
      <c r="IW89" s="291">
        <f>IF(IJ89&lt;&gt;"",MAX(IW$14:IW88)+1,0)</f>
        <v>0</v>
      </c>
      <c r="IX89" s="291">
        <f>IF(IK89&lt;&gt;"",MAX(IX$14:IX88)+1,0)</f>
        <v>0</v>
      </c>
      <c r="IY89" s="291">
        <f>IF(IL89&lt;&gt;"",MAX(IY$14:IY88)+1,0)</f>
        <v>0</v>
      </c>
      <c r="IZ89" s="291">
        <f>IF(IM89&lt;&gt;"",MAX(IZ$14:IZ88)+1,0)</f>
        <v>0</v>
      </c>
      <c r="JA89" s="291">
        <f>IF(IN89&lt;&gt;"",MAX(JA$14:JA88)+1,0)</f>
        <v>0</v>
      </c>
      <c r="JB89" s="291">
        <f>IF(IO89&lt;&gt;"",MAX(JB$14:JB88)+1,0)</f>
        <v>0</v>
      </c>
      <c r="JC89" s="291">
        <f>IF(IP89&lt;&gt;"",MAX(JC$14:JC88)+1,0)</f>
        <v>0</v>
      </c>
      <c r="JD89" s="74">
        <f t="shared" si="361"/>
        <v>3</v>
      </c>
      <c r="JE89" s="74">
        <f t="shared" si="362"/>
        <v>0</v>
      </c>
      <c r="JF89" s="74">
        <f t="shared" si="363"/>
        <v>10</v>
      </c>
      <c r="JG89" s="74" t="str">
        <f t="shared" si="364"/>
        <v>evt_spd</v>
      </c>
      <c r="JH89" s="390" t="str">
        <f t="shared" si="365"/>
        <v/>
      </c>
      <c r="JI89" s="389">
        <f>IF(ISNUMBER(MATCH(HE89,$JG$15:$JG$313,0)),0,MAX(JI$14:JI88)+1)</f>
        <v>0</v>
      </c>
      <c r="JJ89" s="389" t="str">
        <f t="shared" si="366"/>
        <v/>
      </c>
      <c r="JK89" s="379"/>
      <c r="JL89" s="79"/>
      <c r="JM89" s="19"/>
      <c r="JN89" s="280"/>
      <c r="JO89" s="70"/>
      <c r="JP89" s="19"/>
      <c r="JQ89" s="19"/>
      <c r="JR89" s="19"/>
      <c r="JS89" s="19"/>
      <c r="JT89" s="19"/>
      <c r="JU89" s="19"/>
      <c r="JV89" s="19"/>
      <c r="JW89" s="19"/>
      <c r="JX89" s="19"/>
      <c r="JY89" s="19"/>
      <c r="JZ89" s="19"/>
      <c r="KA89" s="19"/>
      <c r="KB89" s="19"/>
      <c r="KC89" s="19"/>
      <c r="KD89" s="19"/>
      <c r="KE89" s="97"/>
      <c r="KF89" s="179"/>
      <c r="KG89" s="106"/>
      <c r="KH89" s="106"/>
      <c r="KI89" s="106"/>
      <c r="KJ89" s="106"/>
      <c r="KK89" s="187"/>
      <c r="KL89" s="179"/>
      <c r="KM89" s="133"/>
      <c r="KN89" s="179"/>
      <c r="KO89" s="133"/>
      <c r="KP89" s="106"/>
      <c r="KQ89" s="106"/>
      <c r="KR89" s="133"/>
      <c r="KS89" s="106"/>
      <c r="KT89" s="106"/>
      <c r="KU89" s="106"/>
      <c r="KV89" s="159" t="str">
        <f t="shared" si="213"/>
        <v/>
      </c>
      <c r="KW89" s="159" t="str">
        <f t="shared" si="214"/>
        <v/>
      </c>
      <c r="KX89" s="159" t="str">
        <f t="shared" si="215"/>
        <v/>
      </c>
      <c r="KY89" s="159" t="str">
        <f t="shared" si="216"/>
        <v/>
      </c>
      <c r="KZ89" s="97"/>
      <c r="LA89" s="70"/>
      <c r="LB89" s="291" t="str">
        <f t="shared" si="312"/>
        <v/>
      </c>
      <c r="LC89" s="291" t="str">
        <f t="shared" si="313"/>
        <v/>
      </c>
      <c r="LD89" s="291" t="str">
        <f t="shared" si="314"/>
        <v/>
      </c>
      <c r="LE89" s="291" t="str">
        <f t="shared" si="315"/>
        <v/>
      </c>
      <c r="LF89" s="291" t="str">
        <f t="shared" si="316"/>
        <v/>
      </c>
      <c r="LG89" s="291" t="str">
        <f t="shared" si="317"/>
        <v/>
      </c>
      <c r="LH89" s="291" t="str">
        <f t="shared" si="318"/>
        <v/>
      </c>
      <c r="LI89" s="291" t="str">
        <f t="shared" si="319"/>
        <v/>
      </c>
      <c r="LJ89" s="291" t="str">
        <f t="shared" si="320"/>
        <v/>
      </c>
      <c r="LK89" s="291" t="str">
        <f t="shared" si="321"/>
        <v/>
      </c>
      <c r="LL89" s="291" t="str">
        <f t="shared" si="322"/>
        <v/>
      </c>
      <c r="LM89" s="291" t="str">
        <f t="shared" si="323"/>
        <v/>
      </c>
      <c r="LN89" s="291" t="str">
        <f t="shared" si="324"/>
        <v/>
      </c>
      <c r="LO89" s="291" t="str">
        <f t="shared" si="325"/>
        <v/>
      </c>
      <c r="LP89" s="291" t="str">
        <f t="shared" si="326"/>
        <v/>
      </c>
      <c r="LQ89" s="291" t="str">
        <f t="shared" si="327"/>
        <v>evt_spd</v>
      </c>
      <c r="LR89" s="291" t="str">
        <f t="shared" si="328"/>
        <v/>
      </c>
      <c r="LS89" s="291" t="str">
        <f t="shared" si="329"/>
        <v/>
      </c>
      <c r="LT89" s="291" t="str">
        <f t="shared" si="330"/>
        <v/>
      </c>
      <c r="LU89" s="291" t="str">
        <f t="shared" si="331"/>
        <v/>
      </c>
      <c r="LV89" s="291" t="str">
        <f t="shared" si="332"/>
        <v/>
      </c>
      <c r="LW89" s="291" t="str">
        <f t="shared" si="333"/>
        <v/>
      </c>
      <c r="LX89" s="291" t="str">
        <f t="shared" si="334"/>
        <v/>
      </c>
      <c r="LY89" s="291" t="str">
        <f t="shared" si="335"/>
        <v/>
      </c>
      <c r="LZ89" s="291" t="str">
        <f t="shared" si="336"/>
        <v/>
      </c>
      <c r="MA89" s="291" t="str">
        <f t="shared" si="337"/>
        <v/>
      </c>
      <c r="MB89" s="291" t="str">
        <f t="shared" si="338"/>
        <v/>
      </c>
      <c r="MC89" s="291" t="str">
        <f t="shared" si="339"/>
        <v/>
      </c>
      <c r="MD89" s="291" t="str">
        <f t="shared" si="340"/>
        <v/>
      </c>
      <c r="ME89" s="291" t="str">
        <f t="shared" si="341"/>
        <v/>
      </c>
      <c r="MF89" s="291" t="str">
        <f t="shared" si="342"/>
        <v/>
      </c>
      <c r="MG89" s="74">
        <f t="shared" si="343"/>
        <v>1</v>
      </c>
      <c r="MH89" s="70"/>
      <c r="MI89" s="70"/>
      <c r="MJ89" s="70"/>
      <c r="MK89" s="70"/>
      <c r="ML89" s="70"/>
      <c r="MM89" s="70"/>
      <c r="MN89" s="70"/>
      <c r="MO89" s="70"/>
      <c r="MP89" s="70"/>
      <c r="MQ89" s="70"/>
      <c r="MR89" s="70"/>
      <c r="MS89" s="70"/>
      <c r="MT89" s="70"/>
      <c r="MU89" s="70"/>
    </row>
    <row r="90" spans="1:359" ht="6" customHeight="1" x14ac:dyDescent="0.25">
      <c r="A90" s="79"/>
      <c r="B90" s="303">
        <f t="shared" si="367"/>
        <v>76</v>
      </c>
      <c r="C90" s="84" t="s">
        <v>154</v>
      </c>
      <c r="D90" s="302" t="s">
        <v>672</v>
      </c>
      <c r="E90" s="70"/>
      <c r="F90" s="258"/>
      <c r="G90" s="259" t="s">
        <v>115</v>
      </c>
      <c r="H90" s="260" t="s">
        <v>2</v>
      </c>
      <c r="I90" s="258"/>
      <c r="J90" s="259"/>
      <c r="K90" s="260"/>
      <c r="L90" s="258"/>
      <c r="M90" s="259"/>
      <c r="N90" s="260"/>
      <c r="O90" s="258"/>
      <c r="P90" s="259"/>
      <c r="Q90" s="260"/>
      <c r="R90" s="258"/>
      <c r="S90" s="259"/>
      <c r="T90" s="260"/>
      <c r="U90" s="258"/>
      <c r="V90" s="259"/>
      <c r="W90" s="260"/>
      <c r="X90" s="258"/>
      <c r="Y90" s="259"/>
      <c r="Z90" s="260"/>
      <c r="AA90" s="258"/>
      <c r="AB90" s="259"/>
      <c r="AC90" s="260"/>
      <c r="AD90" s="258"/>
      <c r="AE90" s="259"/>
      <c r="AF90" s="260"/>
      <c r="AG90" s="258"/>
      <c r="AH90" s="259"/>
      <c r="AI90" s="260"/>
      <c r="AJ90" s="258"/>
      <c r="AK90" s="259"/>
      <c r="AL90" s="260"/>
      <c r="AM90" s="258"/>
      <c r="AN90" s="259"/>
      <c r="AO90" s="260"/>
      <c r="AP90" s="281"/>
      <c r="AQ90" s="353"/>
      <c r="AR90" s="348"/>
      <c r="AS90" s="281"/>
      <c r="AT90" s="353"/>
      <c r="AU90" s="348"/>
      <c r="AV90" s="258"/>
      <c r="AW90" s="259"/>
      <c r="AX90" s="260"/>
      <c r="AY90" s="258"/>
      <c r="AZ90" s="259"/>
      <c r="BA90" s="260"/>
      <c r="BB90" s="258"/>
      <c r="BC90" s="259"/>
      <c r="BD90" s="260"/>
      <c r="BE90" s="258"/>
      <c r="BF90" s="259"/>
      <c r="BG90" s="260"/>
      <c r="BH90" s="258"/>
      <c r="BI90" s="259"/>
      <c r="BJ90" s="260"/>
      <c r="BK90" s="258"/>
      <c r="BL90" s="259"/>
      <c r="BM90" s="260"/>
      <c r="BN90" s="258"/>
      <c r="BO90" s="259"/>
      <c r="BP90" s="260"/>
      <c r="BQ90" s="258"/>
      <c r="BR90" s="259"/>
      <c r="BS90" s="260"/>
      <c r="BT90" s="258"/>
      <c r="BU90" s="259"/>
      <c r="BV90" s="260"/>
      <c r="BW90" s="258"/>
      <c r="BX90" s="259"/>
      <c r="BY90" s="260"/>
      <c r="BZ90" s="258"/>
      <c r="CA90" s="259"/>
      <c r="CB90" s="260"/>
      <c r="CC90" s="258"/>
      <c r="CD90" s="259"/>
      <c r="CE90" s="260"/>
      <c r="CF90" s="410"/>
      <c r="CG90" s="411"/>
      <c r="CH90" s="412"/>
      <c r="CI90" s="410"/>
      <c r="CJ90" s="411"/>
      <c r="CK90" s="412"/>
      <c r="CL90" s="258"/>
      <c r="CM90" s="259" t="s">
        <v>18</v>
      </c>
      <c r="CN90" s="260">
        <v>10</v>
      </c>
      <c r="CO90" s="258"/>
      <c r="CP90" s="259"/>
      <c r="CQ90" s="260"/>
      <c r="CR90" s="373" t="s">
        <v>2</v>
      </c>
      <c r="CS90" s="228"/>
      <c r="CT90" s="229" t="str">
        <f>IF(ISNUMBER(HA90),IF(ISNUMBER(MATCH(HE90,$CS$15:$CS$313,0)),0,MAX(CT$14:CT89)+1),"")</f>
        <v/>
      </c>
      <c r="CU90" s="7">
        <f t="shared" si="217"/>
        <v>85</v>
      </c>
      <c r="CV90" s="7" t="str">
        <f t="shared" si="218"/>
        <v/>
      </c>
      <c r="CW90" s="7" t="str">
        <f t="shared" si="219"/>
        <v/>
      </c>
      <c r="CX90" s="7">
        <f t="shared" si="220"/>
        <v>60</v>
      </c>
      <c r="CY90" s="7" t="str">
        <f t="shared" si="221"/>
        <v/>
      </c>
      <c r="CZ90" s="7" t="str">
        <f t="shared" si="222"/>
        <v/>
      </c>
      <c r="DA90" s="7" t="str">
        <f t="shared" si="223"/>
        <v/>
      </c>
      <c r="DB90" s="7" t="str">
        <f t="shared" si="224"/>
        <v/>
      </c>
      <c r="DC90" s="7" t="str">
        <f t="shared" si="225"/>
        <v/>
      </c>
      <c r="DD90" s="7" t="str">
        <f t="shared" si="226"/>
        <v/>
      </c>
      <c r="DE90" s="7" t="str">
        <f t="shared" si="227"/>
        <v/>
      </c>
      <c r="DF90" s="7" t="str">
        <f t="shared" si="228"/>
        <v/>
      </c>
      <c r="DG90" s="7" t="str">
        <f t="shared" si="229"/>
        <v/>
      </c>
      <c r="DH90" s="7" t="str">
        <f t="shared" si="230"/>
        <v/>
      </c>
      <c r="DI90" s="7" t="str">
        <f t="shared" si="231"/>
        <v/>
      </c>
      <c r="DJ90" s="7" t="str">
        <f t="shared" si="232"/>
        <v/>
      </c>
      <c r="DK90" s="7" t="str">
        <f t="shared" si="233"/>
        <v/>
      </c>
      <c r="DL90" s="7" t="str">
        <f t="shared" si="234"/>
        <v/>
      </c>
      <c r="DM90" s="7" t="str">
        <f t="shared" si="235"/>
        <v/>
      </c>
      <c r="DN90" s="7" t="str">
        <f t="shared" si="236"/>
        <v/>
      </c>
      <c r="DO90" s="7" t="str">
        <f t="shared" si="237"/>
        <v/>
      </c>
      <c r="DP90" s="7" t="str">
        <f t="shared" si="238"/>
        <v/>
      </c>
      <c r="DQ90" s="7" t="str">
        <f t="shared" si="239"/>
        <v/>
      </c>
      <c r="DR90" s="7" t="str">
        <f t="shared" si="240"/>
        <v/>
      </c>
      <c r="DS90" s="7" t="str">
        <f t="shared" si="241"/>
        <v/>
      </c>
      <c r="DT90" s="7" t="str">
        <f t="shared" si="242"/>
        <v/>
      </c>
      <c r="DU90" s="7" t="str">
        <f t="shared" si="344"/>
        <v/>
      </c>
      <c r="DV90" s="7" t="str">
        <f t="shared" si="345"/>
        <v/>
      </c>
      <c r="DW90" s="7" t="str">
        <f t="shared" si="346"/>
        <v/>
      </c>
      <c r="DX90" s="7" t="str">
        <f t="shared" si="347"/>
        <v/>
      </c>
      <c r="DY90" s="7"/>
      <c r="DZ90" s="7"/>
      <c r="EA90" s="7"/>
      <c r="EB90" s="7"/>
      <c r="EC90" s="64" t="s">
        <v>2</v>
      </c>
      <c r="ED90" s="306" t="str">
        <f t="shared" si="243"/>
        <v>Ls</v>
      </c>
      <c r="EE90" s="306" t="str">
        <f t="shared" si="244"/>
        <v>-</v>
      </c>
      <c r="EF90" s="306" t="str">
        <f t="shared" si="245"/>
        <v>-</v>
      </c>
      <c r="EG90" s="306" t="str">
        <f t="shared" si="246"/>
        <v>Ls</v>
      </c>
      <c r="EH90" s="306" t="str">
        <f t="shared" si="247"/>
        <v>-</v>
      </c>
      <c r="EI90" s="306" t="str">
        <f t="shared" si="248"/>
        <v>-</v>
      </c>
      <c r="EJ90" s="306" t="str">
        <f t="shared" si="249"/>
        <v>-</v>
      </c>
      <c r="EK90" s="306" t="str">
        <f t="shared" si="250"/>
        <v>-</v>
      </c>
      <c r="EL90" s="306" t="str">
        <f t="shared" si="251"/>
        <v>-</v>
      </c>
      <c r="EM90" s="306" t="str">
        <f t="shared" si="252"/>
        <v>-</v>
      </c>
      <c r="EN90" s="306" t="str">
        <f t="shared" si="253"/>
        <v>-</v>
      </c>
      <c r="EO90" s="306" t="str">
        <f t="shared" si="254"/>
        <v>-</v>
      </c>
      <c r="EP90" s="306" t="str">
        <f t="shared" si="255"/>
        <v>-</v>
      </c>
      <c r="EQ90" s="306" t="str">
        <f t="shared" si="256"/>
        <v>-</v>
      </c>
      <c r="ER90" s="306" t="str">
        <f t="shared" si="257"/>
        <v>-</v>
      </c>
      <c r="ES90" s="306" t="str">
        <f t="shared" si="258"/>
        <v>-</v>
      </c>
      <c r="ET90" s="306" t="str">
        <f t="shared" si="259"/>
        <v>-</v>
      </c>
      <c r="EU90" s="306" t="str">
        <f t="shared" si="260"/>
        <v>-</v>
      </c>
      <c r="EV90" s="306" t="str">
        <f t="shared" si="261"/>
        <v>-</v>
      </c>
      <c r="EW90" s="306" t="str">
        <f t="shared" si="262"/>
        <v>-</v>
      </c>
      <c r="EX90" s="306" t="str">
        <f t="shared" si="263"/>
        <v>-</v>
      </c>
      <c r="EY90" s="306" t="str">
        <f t="shared" si="264"/>
        <v>-</v>
      </c>
      <c r="EZ90" s="306" t="str">
        <f t="shared" si="265"/>
        <v>-</v>
      </c>
      <c r="FA90" s="306" t="str">
        <f t="shared" si="266"/>
        <v>-</v>
      </c>
      <c r="FB90" s="306" t="str">
        <f t="shared" si="267"/>
        <v>-</v>
      </c>
      <c r="FC90" s="306" t="str">
        <f t="shared" si="268"/>
        <v>-</v>
      </c>
      <c r="FD90" s="306" t="str">
        <f t="shared" si="348"/>
        <v>-</v>
      </c>
      <c r="FE90" s="306" t="str">
        <f t="shared" si="349"/>
        <v>-</v>
      </c>
      <c r="FF90" s="306" t="str">
        <f t="shared" si="350"/>
        <v>-</v>
      </c>
      <c r="FG90" s="306" t="str">
        <f t="shared" si="351"/>
        <v>-</v>
      </c>
      <c r="FH90" s="306"/>
      <c r="FI90" s="306"/>
      <c r="FJ90" s="306"/>
      <c r="FK90" s="306"/>
      <c r="FL90" s="306"/>
      <c r="FM90" s="422" t="s">
        <v>2</v>
      </c>
      <c r="FN90" s="65" t="str">
        <f t="shared" si="269"/>
        <v>-</v>
      </c>
      <c r="FO90" s="65" t="str">
        <f t="shared" si="270"/>
        <v>-</v>
      </c>
      <c r="FP90" s="65" t="str">
        <f t="shared" si="271"/>
        <v>-</v>
      </c>
      <c r="FQ90" s="65" t="str">
        <f t="shared" si="272"/>
        <v>SQRT</v>
      </c>
      <c r="FR90" s="65" t="str">
        <f t="shared" si="273"/>
        <v>-</v>
      </c>
      <c r="FS90" s="65" t="str">
        <f t="shared" si="274"/>
        <v>-</v>
      </c>
      <c r="FT90" s="65" t="str">
        <f t="shared" si="275"/>
        <v>-</v>
      </c>
      <c r="FU90" s="65" t="str">
        <f t="shared" si="276"/>
        <v>-</v>
      </c>
      <c r="FV90" s="65" t="str">
        <f t="shared" si="277"/>
        <v>-</v>
      </c>
      <c r="FW90" s="65" t="str">
        <f t="shared" si="278"/>
        <v>-</v>
      </c>
      <c r="FX90" s="65" t="str">
        <f t="shared" si="279"/>
        <v>-</v>
      </c>
      <c r="FY90" s="65" t="str">
        <f t="shared" si="280"/>
        <v>-</v>
      </c>
      <c r="FZ90" s="65" t="str">
        <f t="shared" si="281"/>
        <v>-</v>
      </c>
      <c r="GA90" s="65" t="str">
        <f t="shared" si="282"/>
        <v>-</v>
      </c>
      <c r="GB90" s="65" t="str">
        <f t="shared" si="283"/>
        <v>-</v>
      </c>
      <c r="GC90" s="65" t="str">
        <f t="shared" si="284"/>
        <v>-</v>
      </c>
      <c r="GD90" s="65" t="str">
        <f t="shared" si="285"/>
        <v>-</v>
      </c>
      <c r="GE90" s="65" t="str">
        <f t="shared" si="286"/>
        <v>-</v>
      </c>
      <c r="GF90" s="65" t="str">
        <f t="shared" si="287"/>
        <v>-</v>
      </c>
      <c r="GG90" s="65" t="str">
        <f t="shared" si="288"/>
        <v>-</v>
      </c>
      <c r="GH90" s="65" t="str">
        <f t="shared" si="289"/>
        <v>-</v>
      </c>
      <c r="GI90" s="65" t="str">
        <f t="shared" si="290"/>
        <v>-</v>
      </c>
      <c r="GJ90" s="65" t="str">
        <f t="shared" si="291"/>
        <v>-</v>
      </c>
      <c r="GK90" s="65" t="str">
        <f t="shared" si="292"/>
        <v>-</v>
      </c>
      <c r="GL90" s="65" t="str">
        <f t="shared" si="293"/>
        <v>-</v>
      </c>
      <c r="GM90" s="65" t="str">
        <f t="shared" si="294"/>
        <v>-</v>
      </c>
      <c r="GN90" s="65" t="str">
        <f t="shared" si="352"/>
        <v>-</v>
      </c>
      <c r="GO90" s="65" t="str">
        <f t="shared" si="353"/>
        <v>-</v>
      </c>
      <c r="GP90" s="65" t="str">
        <f t="shared" si="354"/>
        <v>-</v>
      </c>
      <c r="GQ90" s="65" t="str">
        <f t="shared" si="355"/>
        <v>-</v>
      </c>
      <c r="GR90" s="65"/>
      <c r="GS90" s="65"/>
      <c r="GT90" s="65"/>
      <c r="GU90" s="96" t="s">
        <v>2</v>
      </c>
      <c r="GV90" s="70"/>
      <c r="GW90" s="7">
        <f>IF(ISNUMBER(INDEX($CU$15:$EC$314,$B90,HG$5)),MAX(GW$14:GW89)+1,0)</f>
        <v>0</v>
      </c>
      <c r="GX90" s="7" t="str">
        <f t="shared" si="295"/>
        <v/>
      </c>
      <c r="GY90" s="7" t="str">
        <f t="shared" si="296"/>
        <v/>
      </c>
      <c r="GZ90" s="289">
        <f t="shared" si="297"/>
        <v>76</v>
      </c>
      <c r="HA90" s="289" t="str">
        <f t="shared" si="298"/>
        <v/>
      </c>
      <c r="HB90" s="289" t="str">
        <f t="shared" si="299"/>
        <v/>
      </c>
      <c r="HC90" s="84" t="str">
        <f t="shared" si="300"/>
        <v/>
      </c>
      <c r="HD90" s="335" t="str">
        <f t="shared" si="301"/>
        <v/>
      </c>
      <c r="HE90" s="313" t="str">
        <f t="shared" si="302"/>
        <v/>
      </c>
      <c r="HF90" s="28" t="str">
        <f t="shared" si="303"/>
        <v/>
      </c>
      <c r="HG90" s="277" t="str">
        <f t="shared" si="356"/>
        <v/>
      </c>
      <c r="HH90" s="363" t="str">
        <f t="shared" si="304"/>
        <v/>
      </c>
      <c r="HI90" s="80"/>
      <c r="HJ90" s="277" t="str">
        <f t="shared" si="357"/>
        <v/>
      </c>
      <c r="HK90" s="363" t="str">
        <f t="shared" si="305"/>
        <v/>
      </c>
      <c r="HL90" s="80"/>
      <c r="HM90" s="277" t="str">
        <f t="shared" si="358"/>
        <v/>
      </c>
      <c r="HN90" s="363" t="str">
        <f t="shared" si="306"/>
        <v/>
      </c>
      <c r="HO90" s="80"/>
      <c r="HP90" s="277" t="str">
        <f t="shared" si="359"/>
        <v/>
      </c>
      <c r="HQ90" s="359" t="str">
        <f t="shared" si="307"/>
        <v/>
      </c>
      <c r="HR90" s="80"/>
      <c r="HS90" s="277" t="str">
        <f t="shared" si="360"/>
        <v/>
      </c>
      <c r="HT90" s="284" t="str">
        <f t="shared" si="308"/>
        <v/>
      </c>
      <c r="HU90" s="277"/>
      <c r="HV90" s="336" t="str">
        <f t="shared" si="309"/>
        <v/>
      </c>
      <c r="HW90" s="338" t="str">
        <f t="shared" si="310"/>
        <v/>
      </c>
      <c r="HX90" s="337" t="str">
        <f t="shared" si="311"/>
        <v/>
      </c>
      <c r="HY90" s="277"/>
      <c r="HZ90" s="277"/>
      <c r="IA90" s="277"/>
      <c r="IB90" s="277"/>
      <c r="IC90" s="277"/>
      <c r="ID90" s="70"/>
      <c r="IE90" s="279"/>
      <c r="IF90" s="368"/>
      <c r="IG90" s="280"/>
      <c r="IH90" s="280"/>
      <c r="II90" s="280"/>
      <c r="IJ90" s="280"/>
      <c r="IK90" s="280"/>
      <c r="IL90" s="280"/>
      <c r="IM90" s="280"/>
      <c r="IN90" s="280"/>
      <c r="IO90" s="291"/>
      <c r="IP90" s="291"/>
      <c r="IQ90" s="74"/>
      <c r="IR90" s="291">
        <f>IF(IE90&lt;&gt;"",MAX(IR$14:IR89)+1,0)</f>
        <v>0</v>
      </c>
      <c r="IS90" s="291">
        <f>IF(IF90&lt;&gt;"",MAX(IS$14:IS89)+1,0)</f>
        <v>0</v>
      </c>
      <c r="IT90" s="291">
        <f>IF(IG90&lt;&gt;"",MAX(IT$14:IT89)+1,0)</f>
        <v>0</v>
      </c>
      <c r="IU90" s="291">
        <f>IF(IH90&lt;&gt;"",MAX(IU$14:IU89)+1,0)</f>
        <v>0</v>
      </c>
      <c r="IV90" s="291">
        <f>IF(II90&lt;&gt;"",MAX(IV$14:IV89)+1,0)</f>
        <v>0</v>
      </c>
      <c r="IW90" s="291">
        <f>IF(IJ90&lt;&gt;"",MAX(IW$14:IW89)+1,0)</f>
        <v>0</v>
      </c>
      <c r="IX90" s="291">
        <f>IF(IK90&lt;&gt;"",MAX(IX$14:IX89)+1,0)</f>
        <v>0</v>
      </c>
      <c r="IY90" s="291">
        <f>IF(IL90&lt;&gt;"",MAX(IY$14:IY89)+1,0)</f>
        <v>0</v>
      </c>
      <c r="IZ90" s="291">
        <f>IF(IM90&lt;&gt;"",MAX(IZ$14:IZ89)+1,0)</f>
        <v>0</v>
      </c>
      <c r="JA90" s="291">
        <f>IF(IN90&lt;&gt;"",MAX(JA$14:JA89)+1,0)</f>
        <v>0</v>
      </c>
      <c r="JB90" s="291">
        <f>IF(IO90&lt;&gt;"",MAX(JB$14:JB89)+1,0)</f>
        <v>0</v>
      </c>
      <c r="JC90" s="291">
        <f>IF(IP90&lt;&gt;"",MAX(JC$14:JC89)+1,0)</f>
        <v>0</v>
      </c>
      <c r="JD90" s="74">
        <f t="shared" si="361"/>
        <v>3</v>
      </c>
      <c r="JE90" s="74">
        <f t="shared" si="362"/>
        <v>0</v>
      </c>
      <c r="JF90" s="74">
        <f t="shared" si="363"/>
        <v>11</v>
      </c>
      <c r="JG90" s="74" t="str">
        <f t="shared" si="364"/>
        <v>nseg</v>
      </c>
      <c r="JH90" s="390" t="str">
        <f t="shared" si="365"/>
        <v/>
      </c>
      <c r="JI90" s="389">
        <f>IF(ISNUMBER(MATCH(HE90,$JG$15:$JG$313,0)),0,MAX(JI$14:JI89)+1)</f>
        <v>0</v>
      </c>
      <c r="JJ90" s="389" t="str">
        <f t="shared" si="366"/>
        <v/>
      </c>
      <c r="JK90" s="379"/>
      <c r="JL90" s="79"/>
      <c r="JM90" s="19"/>
      <c r="JN90" s="280"/>
      <c r="JO90" s="70"/>
      <c r="JP90" s="19"/>
      <c r="JQ90" s="19"/>
      <c r="JR90" s="19"/>
      <c r="JS90" s="19"/>
      <c r="JT90" s="19"/>
      <c r="JU90" s="19"/>
      <c r="JV90" s="19"/>
      <c r="JW90" s="19"/>
      <c r="JX90" s="19"/>
      <c r="JY90" s="19"/>
      <c r="JZ90" s="19"/>
      <c r="KA90" s="19"/>
      <c r="KB90" s="19"/>
      <c r="KC90" s="19"/>
      <c r="KD90" s="19"/>
      <c r="KE90" s="97"/>
      <c r="KF90" s="179"/>
      <c r="KG90" s="106"/>
      <c r="KH90" s="106"/>
      <c r="KI90" s="106"/>
      <c r="KJ90" s="106"/>
      <c r="KK90" s="187"/>
      <c r="KL90" s="179"/>
      <c r="KM90" s="133"/>
      <c r="KN90" s="179"/>
      <c r="KO90" s="133"/>
      <c r="KP90" s="106"/>
      <c r="KQ90" s="106"/>
      <c r="KR90" s="133"/>
      <c r="KS90" s="106"/>
      <c r="KT90" s="106"/>
      <c r="KU90" s="106"/>
      <c r="KV90" s="159" t="str">
        <f t="shared" si="213"/>
        <v/>
      </c>
      <c r="KW90" s="159" t="str">
        <f t="shared" si="214"/>
        <v/>
      </c>
      <c r="KX90" s="159" t="str">
        <f t="shared" si="215"/>
        <v/>
      </c>
      <c r="KY90" s="159" t="str">
        <f t="shared" si="216"/>
        <v/>
      </c>
      <c r="KZ90" s="97"/>
      <c r="LA90" s="70"/>
      <c r="LB90" s="291" t="str">
        <f t="shared" si="312"/>
        <v/>
      </c>
      <c r="LC90" s="291" t="str">
        <f t="shared" si="313"/>
        <v/>
      </c>
      <c r="LD90" s="291" t="str">
        <f t="shared" si="314"/>
        <v/>
      </c>
      <c r="LE90" s="291" t="str">
        <f t="shared" si="315"/>
        <v/>
      </c>
      <c r="LF90" s="291" t="str">
        <f t="shared" si="316"/>
        <v/>
      </c>
      <c r="LG90" s="291" t="str">
        <f t="shared" si="317"/>
        <v/>
      </c>
      <c r="LH90" s="291" t="str">
        <f t="shared" si="318"/>
        <v/>
      </c>
      <c r="LI90" s="291" t="str">
        <f t="shared" si="319"/>
        <v/>
      </c>
      <c r="LJ90" s="291" t="str">
        <f t="shared" si="320"/>
        <v/>
      </c>
      <c r="LK90" s="291" t="str">
        <f t="shared" si="321"/>
        <v/>
      </c>
      <c r="LL90" s="291" t="str">
        <f t="shared" si="322"/>
        <v/>
      </c>
      <c r="LM90" s="291" t="str">
        <f t="shared" si="323"/>
        <v/>
      </c>
      <c r="LN90" s="291" t="str">
        <f t="shared" si="324"/>
        <v/>
      </c>
      <c r="LO90" s="291" t="str">
        <f t="shared" si="325"/>
        <v/>
      </c>
      <c r="LP90" s="291" t="str">
        <f t="shared" si="326"/>
        <v/>
      </c>
      <c r="LQ90" s="291" t="str">
        <f t="shared" si="327"/>
        <v>nseg</v>
      </c>
      <c r="LR90" s="291" t="str">
        <f t="shared" si="328"/>
        <v/>
      </c>
      <c r="LS90" s="291" t="str">
        <f t="shared" si="329"/>
        <v/>
      </c>
      <c r="LT90" s="291" t="str">
        <f t="shared" si="330"/>
        <v/>
      </c>
      <c r="LU90" s="291" t="str">
        <f t="shared" si="331"/>
        <v/>
      </c>
      <c r="LV90" s="291" t="str">
        <f t="shared" si="332"/>
        <v/>
      </c>
      <c r="LW90" s="291" t="str">
        <f t="shared" si="333"/>
        <v/>
      </c>
      <c r="LX90" s="291" t="str">
        <f t="shared" si="334"/>
        <v/>
      </c>
      <c r="LY90" s="291" t="str">
        <f t="shared" si="335"/>
        <v/>
      </c>
      <c r="LZ90" s="291" t="str">
        <f t="shared" si="336"/>
        <v/>
      </c>
      <c r="MA90" s="291" t="str">
        <f t="shared" si="337"/>
        <v/>
      </c>
      <c r="MB90" s="291" t="str">
        <f t="shared" si="338"/>
        <v/>
      </c>
      <c r="MC90" s="291" t="str">
        <f t="shared" si="339"/>
        <v/>
      </c>
      <c r="MD90" s="291" t="str">
        <f t="shared" si="340"/>
        <v/>
      </c>
      <c r="ME90" s="291" t="str">
        <f t="shared" si="341"/>
        <v/>
      </c>
      <c r="MF90" s="291" t="str">
        <f t="shared" si="342"/>
        <v/>
      </c>
      <c r="MG90" s="74">
        <f t="shared" si="343"/>
        <v>1</v>
      </c>
      <c r="MH90" s="70"/>
      <c r="MI90" s="70"/>
      <c r="MJ90" s="70"/>
      <c r="MK90" s="70"/>
      <c r="ML90" s="70"/>
      <c r="MM90" s="70"/>
      <c r="MN90" s="70"/>
      <c r="MO90" s="70"/>
      <c r="MP90" s="70"/>
      <c r="MQ90" s="70"/>
      <c r="MR90" s="70"/>
      <c r="MS90" s="70"/>
      <c r="MT90" s="70"/>
      <c r="MU90" s="70"/>
    </row>
    <row r="91" spans="1:359" ht="6" customHeight="1" x14ac:dyDescent="0.25">
      <c r="A91" s="79"/>
      <c r="B91" s="303">
        <f t="shared" si="367"/>
        <v>77</v>
      </c>
      <c r="C91" s="83" t="s">
        <v>92</v>
      </c>
      <c r="D91" s="301" t="s">
        <v>598</v>
      </c>
      <c r="E91" s="70"/>
      <c r="F91" s="258"/>
      <c r="G91" s="259" t="s">
        <v>121</v>
      </c>
      <c r="H91" s="260" t="s">
        <v>2</v>
      </c>
      <c r="I91" s="258"/>
      <c r="J91" s="259"/>
      <c r="K91" s="260"/>
      <c r="L91" s="258"/>
      <c r="M91" s="259"/>
      <c r="N91" s="260"/>
      <c r="O91" s="258"/>
      <c r="P91" s="259"/>
      <c r="Q91" s="260"/>
      <c r="R91" s="258"/>
      <c r="S91" s="259"/>
      <c r="T91" s="260"/>
      <c r="U91" s="258"/>
      <c r="V91" s="259"/>
      <c r="W91" s="260"/>
      <c r="X91" s="258"/>
      <c r="Y91" s="259"/>
      <c r="Z91" s="260"/>
      <c r="AA91" s="258"/>
      <c r="AB91" s="259"/>
      <c r="AC91" s="260"/>
      <c r="AD91" s="258"/>
      <c r="AE91" s="259"/>
      <c r="AF91" s="260"/>
      <c r="AG91" s="258"/>
      <c r="AH91" s="259"/>
      <c r="AI91" s="260"/>
      <c r="AJ91" s="258"/>
      <c r="AK91" s="259"/>
      <c r="AL91" s="260"/>
      <c r="AM91" s="258"/>
      <c r="AN91" s="259"/>
      <c r="AO91" s="260"/>
      <c r="AP91" s="281"/>
      <c r="AQ91" s="353"/>
      <c r="AR91" s="348"/>
      <c r="AS91" s="281"/>
      <c r="AT91" s="353"/>
      <c r="AU91" s="348"/>
      <c r="AV91" s="258"/>
      <c r="AW91" s="259"/>
      <c r="AX91" s="260"/>
      <c r="AY91" s="258"/>
      <c r="AZ91" s="259"/>
      <c r="BA91" s="260"/>
      <c r="BB91" s="258"/>
      <c r="BC91" s="259"/>
      <c r="BD91" s="260"/>
      <c r="BE91" s="258"/>
      <c r="BF91" s="259"/>
      <c r="BG91" s="260"/>
      <c r="BH91" s="258"/>
      <c r="BI91" s="259"/>
      <c r="BJ91" s="260"/>
      <c r="BK91" s="258"/>
      <c r="BL91" s="259"/>
      <c r="BM91" s="260"/>
      <c r="BN91" s="258"/>
      <c r="BO91" s="259"/>
      <c r="BP91" s="260"/>
      <c r="BQ91" s="258"/>
      <c r="BR91" s="259"/>
      <c r="BS91" s="260"/>
      <c r="BT91" s="258"/>
      <c r="BU91" s="259"/>
      <c r="BV91" s="260"/>
      <c r="BW91" s="258"/>
      <c r="BX91" s="259"/>
      <c r="BY91" s="260"/>
      <c r="BZ91" s="258"/>
      <c r="CA91" s="259"/>
      <c r="CB91" s="260"/>
      <c r="CC91" s="258"/>
      <c r="CD91" s="259"/>
      <c r="CE91" s="260"/>
      <c r="CF91" s="410"/>
      <c r="CG91" s="411"/>
      <c r="CH91" s="412"/>
      <c r="CI91" s="410"/>
      <c r="CJ91" s="411"/>
      <c r="CK91" s="412"/>
      <c r="CL91" s="258"/>
      <c r="CM91" s="259" t="s">
        <v>21</v>
      </c>
      <c r="CN91" s="260">
        <v>2</v>
      </c>
      <c r="CO91" s="258"/>
      <c r="CP91" s="259"/>
      <c r="CQ91" s="260"/>
      <c r="CR91" s="373" t="s">
        <v>2</v>
      </c>
      <c r="CS91" s="228"/>
      <c r="CT91" s="229" t="str">
        <f>IF(ISNUMBER(HA91),IF(ISNUMBER(MATCH(HE91,$CS$15:$CS$313,0)),0,MAX(CT$14:CT90)+1),"")</f>
        <v/>
      </c>
      <c r="CU91" s="7" t="str">
        <f t="shared" si="217"/>
        <v/>
      </c>
      <c r="CV91" s="7" t="str">
        <f t="shared" si="218"/>
        <v/>
      </c>
      <c r="CW91" s="7">
        <f t="shared" si="219"/>
        <v>39</v>
      </c>
      <c r="CX91" s="7">
        <f t="shared" si="220"/>
        <v>45</v>
      </c>
      <c r="CY91" s="7" t="str">
        <f t="shared" si="221"/>
        <v/>
      </c>
      <c r="CZ91" s="7" t="str">
        <f t="shared" si="222"/>
        <v/>
      </c>
      <c r="DA91" s="7" t="str">
        <f t="shared" si="223"/>
        <v/>
      </c>
      <c r="DB91" s="7">
        <f t="shared" si="224"/>
        <v>44</v>
      </c>
      <c r="DC91" s="7">
        <f t="shared" si="225"/>
        <v>29</v>
      </c>
      <c r="DD91" s="7">
        <f t="shared" si="226"/>
        <v>43</v>
      </c>
      <c r="DE91" s="7">
        <f t="shared" si="227"/>
        <v>17</v>
      </c>
      <c r="DF91" s="7">
        <f t="shared" si="228"/>
        <v>34</v>
      </c>
      <c r="DG91" s="7" t="str">
        <f t="shared" si="229"/>
        <v/>
      </c>
      <c r="DH91" s="7" t="str">
        <f t="shared" si="230"/>
        <v/>
      </c>
      <c r="DI91" s="7" t="str">
        <f t="shared" si="231"/>
        <v/>
      </c>
      <c r="DJ91" s="7" t="str">
        <f t="shared" si="232"/>
        <v/>
      </c>
      <c r="DK91" s="7" t="str">
        <f t="shared" si="233"/>
        <v/>
      </c>
      <c r="DL91" s="7" t="str">
        <f t="shared" si="234"/>
        <v/>
      </c>
      <c r="DM91" s="7" t="str">
        <f t="shared" si="235"/>
        <v/>
      </c>
      <c r="DN91" s="7" t="str">
        <f t="shared" si="236"/>
        <v/>
      </c>
      <c r="DO91" s="7" t="str">
        <f t="shared" si="237"/>
        <v/>
      </c>
      <c r="DP91" s="7" t="str">
        <f t="shared" si="238"/>
        <v/>
      </c>
      <c r="DQ91" s="7" t="str">
        <f t="shared" si="239"/>
        <v/>
      </c>
      <c r="DR91" s="7" t="str">
        <f t="shared" si="240"/>
        <v/>
      </c>
      <c r="DS91" s="7" t="str">
        <f t="shared" si="241"/>
        <v/>
      </c>
      <c r="DT91" s="7" t="str">
        <f t="shared" si="242"/>
        <v/>
      </c>
      <c r="DU91" s="7" t="str">
        <f t="shared" si="344"/>
        <v/>
      </c>
      <c r="DV91" s="7" t="str">
        <f t="shared" si="345"/>
        <v/>
      </c>
      <c r="DW91" s="7">
        <f t="shared" si="346"/>
        <v>53</v>
      </c>
      <c r="DX91" s="7" t="str">
        <f t="shared" si="347"/>
        <v/>
      </c>
      <c r="DY91" s="7"/>
      <c r="DZ91" s="7"/>
      <c r="EA91" s="7"/>
      <c r="EB91" s="7"/>
      <c r="EC91" s="64" t="s">
        <v>2</v>
      </c>
      <c r="ED91" s="306" t="str">
        <f t="shared" si="243"/>
        <v>-</v>
      </c>
      <c r="EE91" s="306" t="str">
        <f t="shared" si="244"/>
        <v>-</v>
      </c>
      <c r="EF91" s="306" t="str">
        <f t="shared" si="245"/>
        <v>percel</v>
      </c>
      <c r="EG91" s="306" t="str">
        <f t="shared" si="246"/>
        <v>percel</v>
      </c>
      <c r="EH91" s="306" t="str">
        <f t="shared" si="247"/>
        <v>-</v>
      </c>
      <c r="EI91" s="306" t="str">
        <f t="shared" si="248"/>
        <v>-</v>
      </c>
      <c r="EJ91" s="306" t="str">
        <f t="shared" si="249"/>
        <v>-</v>
      </c>
      <c r="EK91" s="306" t="str">
        <f t="shared" si="250"/>
        <v>percel</v>
      </c>
      <c r="EL91" s="306" t="str">
        <f t="shared" si="251"/>
        <v>percel</v>
      </c>
      <c r="EM91" s="306" t="str">
        <f t="shared" si="252"/>
        <v>percel</v>
      </c>
      <c r="EN91" s="306" t="str">
        <f t="shared" si="253"/>
        <v>percel</v>
      </c>
      <c r="EO91" s="306" t="str">
        <f t="shared" si="254"/>
        <v>percel</v>
      </c>
      <c r="EP91" s="306" t="str">
        <f t="shared" si="255"/>
        <v>-</v>
      </c>
      <c r="EQ91" s="306" t="str">
        <f t="shared" si="256"/>
        <v>-</v>
      </c>
      <c r="ER91" s="306" t="str">
        <f t="shared" si="257"/>
        <v>-</v>
      </c>
      <c r="ES91" s="306" t="str">
        <f t="shared" si="258"/>
        <v>-</v>
      </c>
      <c r="ET91" s="306" t="str">
        <f t="shared" si="259"/>
        <v>-</v>
      </c>
      <c r="EU91" s="306" t="str">
        <f t="shared" si="260"/>
        <v>-</v>
      </c>
      <c r="EV91" s="306" t="str">
        <f t="shared" si="261"/>
        <v>-</v>
      </c>
      <c r="EW91" s="306" t="str">
        <f t="shared" si="262"/>
        <v>-</v>
      </c>
      <c r="EX91" s="306" t="str">
        <f t="shared" si="263"/>
        <v>-</v>
      </c>
      <c r="EY91" s="306" t="str">
        <f t="shared" si="264"/>
        <v>-</v>
      </c>
      <c r="EZ91" s="306" t="str">
        <f t="shared" si="265"/>
        <v>-</v>
      </c>
      <c r="FA91" s="306" t="str">
        <f t="shared" si="266"/>
        <v>-</v>
      </c>
      <c r="FB91" s="306" t="str">
        <f t="shared" si="267"/>
        <v>-</v>
      </c>
      <c r="FC91" s="306" t="str">
        <f t="shared" si="268"/>
        <v>-</v>
      </c>
      <c r="FD91" s="306" t="str">
        <f t="shared" si="348"/>
        <v>-</v>
      </c>
      <c r="FE91" s="306" t="str">
        <f t="shared" si="349"/>
        <v>-</v>
      </c>
      <c r="FF91" s="306" t="str">
        <f t="shared" si="350"/>
        <v>percel</v>
      </c>
      <c r="FG91" s="306" t="str">
        <f t="shared" si="351"/>
        <v>-</v>
      </c>
      <c r="FH91" s="306"/>
      <c r="FI91" s="306"/>
      <c r="FJ91" s="306"/>
      <c r="FK91" s="306"/>
      <c r="FL91" s="306"/>
      <c r="FM91" s="422" t="s">
        <v>2</v>
      </c>
      <c r="FN91" s="65" t="str">
        <f t="shared" si="269"/>
        <v>-</v>
      </c>
      <c r="FO91" s="65" t="str">
        <f t="shared" si="270"/>
        <v>-</v>
      </c>
      <c r="FP91" s="65">
        <f t="shared" si="271"/>
        <v>0.5</v>
      </c>
      <c r="FQ91" s="65">
        <f t="shared" si="272"/>
        <v>0.5</v>
      </c>
      <c r="FR91" s="65" t="str">
        <f t="shared" si="273"/>
        <v>-</v>
      </c>
      <c r="FS91" s="65" t="str">
        <f t="shared" si="274"/>
        <v>-</v>
      </c>
      <c r="FT91" s="65" t="str">
        <f t="shared" si="275"/>
        <v>-</v>
      </c>
      <c r="FU91" s="65">
        <f t="shared" si="276"/>
        <v>1</v>
      </c>
      <c r="FV91" s="65">
        <f t="shared" si="277"/>
        <v>0.5</v>
      </c>
      <c r="FW91" s="65">
        <f t="shared" si="278"/>
        <v>1</v>
      </c>
      <c r="FX91" s="65">
        <f t="shared" si="279"/>
        <v>1</v>
      </c>
      <c r="FY91" s="65">
        <f t="shared" si="280"/>
        <v>1</v>
      </c>
      <c r="FZ91" s="65" t="str">
        <f t="shared" si="281"/>
        <v>-</v>
      </c>
      <c r="GA91" s="65" t="str">
        <f t="shared" si="282"/>
        <v>-</v>
      </c>
      <c r="GB91" s="65" t="str">
        <f t="shared" si="283"/>
        <v>-</v>
      </c>
      <c r="GC91" s="65" t="str">
        <f t="shared" si="284"/>
        <v>-</v>
      </c>
      <c r="GD91" s="65" t="str">
        <f t="shared" si="285"/>
        <v>-</v>
      </c>
      <c r="GE91" s="65" t="str">
        <f t="shared" si="286"/>
        <v>-</v>
      </c>
      <c r="GF91" s="65" t="str">
        <f t="shared" si="287"/>
        <v>-</v>
      </c>
      <c r="GG91" s="65" t="str">
        <f t="shared" si="288"/>
        <v>-</v>
      </c>
      <c r="GH91" s="65" t="str">
        <f t="shared" si="289"/>
        <v>-</v>
      </c>
      <c r="GI91" s="65" t="str">
        <f t="shared" si="290"/>
        <v>-</v>
      </c>
      <c r="GJ91" s="65" t="str">
        <f t="shared" si="291"/>
        <v>-</v>
      </c>
      <c r="GK91" s="65" t="str">
        <f t="shared" si="292"/>
        <v>-</v>
      </c>
      <c r="GL91" s="65" t="str">
        <f t="shared" si="293"/>
        <v>-</v>
      </c>
      <c r="GM91" s="65" t="str">
        <f t="shared" si="294"/>
        <v>-</v>
      </c>
      <c r="GN91" s="65" t="str">
        <f t="shared" si="352"/>
        <v>-</v>
      </c>
      <c r="GO91" s="65" t="str">
        <f t="shared" si="353"/>
        <v>-</v>
      </c>
      <c r="GP91" s="65">
        <f t="shared" si="354"/>
        <v>1</v>
      </c>
      <c r="GQ91" s="65" t="str">
        <f t="shared" si="355"/>
        <v>-</v>
      </c>
      <c r="GR91" s="65"/>
      <c r="GS91" s="65"/>
      <c r="GT91" s="65"/>
      <c r="GU91" s="96" t="s">
        <v>2</v>
      </c>
      <c r="GV91" s="70"/>
      <c r="GW91" s="7">
        <f>IF(ISNUMBER(INDEX($CU$15:$EC$314,$B91,HG$5)),MAX(GW$14:GW90)+1,0)</f>
        <v>0</v>
      </c>
      <c r="GX91" s="7" t="str">
        <f t="shared" si="295"/>
        <v/>
      </c>
      <c r="GY91" s="7" t="str">
        <f t="shared" si="296"/>
        <v/>
      </c>
      <c r="GZ91" s="289">
        <f t="shared" si="297"/>
        <v>77</v>
      </c>
      <c r="HA91" s="289" t="str">
        <f t="shared" si="298"/>
        <v/>
      </c>
      <c r="HB91" s="289" t="str">
        <f t="shared" si="299"/>
        <v/>
      </c>
      <c r="HC91" s="84" t="str">
        <f t="shared" si="300"/>
        <v/>
      </c>
      <c r="HD91" s="335" t="str">
        <f t="shared" si="301"/>
        <v/>
      </c>
      <c r="HE91" s="313" t="str">
        <f t="shared" si="302"/>
        <v/>
      </c>
      <c r="HF91" s="28" t="str">
        <f t="shared" si="303"/>
        <v/>
      </c>
      <c r="HG91" s="277" t="str">
        <f t="shared" si="356"/>
        <v/>
      </c>
      <c r="HH91" s="363" t="str">
        <f t="shared" si="304"/>
        <v/>
      </c>
      <c r="HI91" s="80"/>
      <c r="HJ91" s="277" t="str">
        <f t="shared" si="357"/>
        <v/>
      </c>
      <c r="HK91" s="363" t="str">
        <f t="shared" si="305"/>
        <v/>
      </c>
      <c r="HL91" s="80"/>
      <c r="HM91" s="277" t="str">
        <f t="shared" si="358"/>
        <v/>
      </c>
      <c r="HN91" s="363" t="str">
        <f t="shared" si="306"/>
        <v/>
      </c>
      <c r="HO91" s="80"/>
      <c r="HP91" s="277" t="str">
        <f t="shared" si="359"/>
        <v/>
      </c>
      <c r="HQ91" s="359" t="str">
        <f t="shared" si="307"/>
        <v/>
      </c>
      <c r="HR91" s="80"/>
      <c r="HS91" s="277" t="str">
        <f t="shared" si="360"/>
        <v/>
      </c>
      <c r="HT91" s="284" t="str">
        <f t="shared" si="308"/>
        <v/>
      </c>
      <c r="HU91" s="277"/>
      <c r="HV91" s="336" t="str">
        <f t="shared" si="309"/>
        <v/>
      </c>
      <c r="HW91" s="338" t="str">
        <f t="shared" si="310"/>
        <v/>
      </c>
      <c r="HX91" s="337" t="str">
        <f t="shared" si="311"/>
        <v/>
      </c>
      <c r="HY91" s="277"/>
      <c r="HZ91" s="277"/>
      <c r="IA91" s="277"/>
      <c r="IB91" s="277"/>
      <c r="IC91" s="277"/>
      <c r="ID91" s="70"/>
      <c r="IE91" s="279"/>
      <c r="IF91" s="368"/>
      <c r="IG91" s="280"/>
      <c r="IH91" s="280"/>
      <c r="II91" s="280"/>
      <c r="IJ91" s="280"/>
      <c r="IK91" s="280"/>
      <c r="IL91" s="280"/>
      <c r="IM91" s="280"/>
      <c r="IN91" s="280"/>
      <c r="IO91" s="291"/>
      <c r="IP91" s="291"/>
      <c r="IQ91" s="74"/>
      <c r="IR91" s="291">
        <f>IF(IE91&lt;&gt;"",MAX(IR$14:IR90)+1,0)</f>
        <v>0</v>
      </c>
      <c r="IS91" s="291">
        <f>IF(IF91&lt;&gt;"",MAX(IS$14:IS90)+1,0)</f>
        <v>0</v>
      </c>
      <c r="IT91" s="291">
        <f>IF(IG91&lt;&gt;"",MAX(IT$14:IT90)+1,0)</f>
        <v>0</v>
      </c>
      <c r="IU91" s="291">
        <f>IF(IH91&lt;&gt;"",MAX(IU$14:IU90)+1,0)</f>
        <v>0</v>
      </c>
      <c r="IV91" s="291">
        <f>IF(II91&lt;&gt;"",MAX(IV$14:IV90)+1,0)</f>
        <v>0</v>
      </c>
      <c r="IW91" s="291">
        <f>IF(IJ91&lt;&gt;"",MAX(IW$14:IW90)+1,0)</f>
        <v>0</v>
      </c>
      <c r="IX91" s="291">
        <f>IF(IK91&lt;&gt;"",MAX(IX$14:IX90)+1,0)</f>
        <v>0</v>
      </c>
      <c r="IY91" s="291">
        <f>IF(IL91&lt;&gt;"",MAX(IY$14:IY90)+1,0)</f>
        <v>0</v>
      </c>
      <c r="IZ91" s="291">
        <f>IF(IM91&lt;&gt;"",MAX(IZ$14:IZ90)+1,0)</f>
        <v>0</v>
      </c>
      <c r="JA91" s="291">
        <f>IF(IN91&lt;&gt;"",MAX(JA$14:JA90)+1,0)</f>
        <v>0</v>
      </c>
      <c r="JB91" s="291">
        <f>IF(IO91&lt;&gt;"",MAX(JB$14:JB90)+1,0)</f>
        <v>0</v>
      </c>
      <c r="JC91" s="291">
        <f>IF(IP91&lt;&gt;"",MAX(JC$14:JC90)+1,0)</f>
        <v>0</v>
      </c>
      <c r="JD91" s="74">
        <f t="shared" si="361"/>
        <v>3</v>
      </c>
      <c r="JE91" s="74">
        <f t="shared" si="362"/>
        <v>0</v>
      </c>
      <c r="JF91" s="74">
        <f t="shared" si="363"/>
        <v>12</v>
      </c>
      <c r="JG91" s="74" t="str">
        <f t="shared" si="364"/>
        <v>etsurf</v>
      </c>
      <c r="JH91" s="390" t="str">
        <f t="shared" si="365"/>
        <v/>
      </c>
      <c r="JI91" s="389">
        <f>IF(ISNUMBER(MATCH(HE91,$JG$15:$JG$313,0)),0,MAX(JI$14:JI90)+1)</f>
        <v>0</v>
      </c>
      <c r="JJ91" s="389" t="str">
        <f t="shared" si="366"/>
        <v/>
      </c>
      <c r="JK91" s="379"/>
      <c r="JL91" s="79"/>
      <c r="JM91" s="19"/>
      <c r="JN91" s="280"/>
      <c r="JO91" s="70"/>
      <c r="JP91" s="19"/>
      <c r="JQ91" s="19"/>
      <c r="JR91" s="19"/>
      <c r="JS91" s="19"/>
      <c r="JT91" s="19"/>
      <c r="JU91" s="19"/>
      <c r="JV91" s="19"/>
      <c r="JW91" s="19"/>
      <c r="JX91" s="19"/>
      <c r="JY91" s="19"/>
      <c r="JZ91" s="19"/>
      <c r="KA91" s="19"/>
      <c r="KB91" s="19"/>
      <c r="KC91" s="19"/>
      <c r="KD91" s="19"/>
      <c r="KE91" s="97"/>
      <c r="KF91" s="179"/>
      <c r="KG91" s="106"/>
      <c r="KH91" s="106"/>
      <c r="KI91" s="106"/>
      <c r="KJ91" s="106"/>
      <c r="KK91" s="187"/>
      <c r="KL91" s="179"/>
      <c r="KM91" s="133"/>
      <c r="KN91" s="179"/>
      <c r="KO91" s="133"/>
      <c r="KP91" s="106"/>
      <c r="KQ91" s="106"/>
      <c r="KR91" s="133"/>
      <c r="KS91" s="106"/>
      <c r="KT91" s="106"/>
      <c r="KU91" s="106"/>
      <c r="KV91" s="159" t="str">
        <f t="shared" si="213"/>
        <v/>
      </c>
      <c r="KW91" s="159" t="str">
        <f t="shared" si="214"/>
        <v/>
      </c>
      <c r="KX91" s="159" t="str">
        <f t="shared" si="215"/>
        <v/>
      </c>
      <c r="KY91" s="159" t="str">
        <f t="shared" si="216"/>
        <v/>
      </c>
      <c r="KZ91" s="97"/>
      <c r="LA91" s="70"/>
      <c r="LB91" s="291" t="str">
        <f t="shared" si="312"/>
        <v/>
      </c>
      <c r="LC91" s="291" t="str">
        <f t="shared" si="313"/>
        <v/>
      </c>
      <c r="LD91" s="291" t="str">
        <f t="shared" si="314"/>
        <v/>
      </c>
      <c r="LE91" s="291" t="str">
        <f t="shared" si="315"/>
        <v/>
      </c>
      <c r="LF91" s="291" t="str">
        <f t="shared" si="316"/>
        <v/>
      </c>
      <c r="LG91" s="291" t="str">
        <f t="shared" si="317"/>
        <v/>
      </c>
      <c r="LH91" s="291" t="str">
        <f t="shared" si="318"/>
        <v/>
      </c>
      <c r="LI91" s="291" t="str">
        <f t="shared" si="319"/>
        <v/>
      </c>
      <c r="LJ91" s="291" t="str">
        <f t="shared" si="320"/>
        <v/>
      </c>
      <c r="LK91" s="291" t="str">
        <f t="shared" si="321"/>
        <v/>
      </c>
      <c r="LL91" s="291" t="str">
        <f t="shared" si="322"/>
        <v/>
      </c>
      <c r="LM91" s="291" t="str">
        <f t="shared" si="323"/>
        <v/>
      </c>
      <c r="LN91" s="291" t="str">
        <f t="shared" si="324"/>
        <v/>
      </c>
      <c r="LO91" s="291" t="str">
        <f t="shared" si="325"/>
        <v/>
      </c>
      <c r="LP91" s="291" t="str">
        <f t="shared" si="326"/>
        <v/>
      </c>
      <c r="LQ91" s="291" t="str">
        <f t="shared" si="327"/>
        <v>etsurf</v>
      </c>
      <c r="LR91" s="291" t="str">
        <f t="shared" si="328"/>
        <v/>
      </c>
      <c r="LS91" s="291" t="str">
        <f t="shared" si="329"/>
        <v/>
      </c>
      <c r="LT91" s="291" t="str">
        <f t="shared" si="330"/>
        <v/>
      </c>
      <c r="LU91" s="291" t="str">
        <f t="shared" si="331"/>
        <v/>
      </c>
      <c r="LV91" s="291" t="str">
        <f t="shared" si="332"/>
        <v/>
      </c>
      <c r="LW91" s="291" t="str">
        <f t="shared" si="333"/>
        <v/>
      </c>
      <c r="LX91" s="291" t="str">
        <f t="shared" si="334"/>
        <v/>
      </c>
      <c r="LY91" s="291" t="str">
        <f t="shared" si="335"/>
        <v/>
      </c>
      <c r="LZ91" s="291" t="str">
        <f t="shared" si="336"/>
        <v/>
      </c>
      <c r="MA91" s="291" t="str">
        <f t="shared" si="337"/>
        <v/>
      </c>
      <c r="MB91" s="291" t="str">
        <f t="shared" si="338"/>
        <v/>
      </c>
      <c r="MC91" s="291" t="str">
        <f t="shared" si="339"/>
        <v/>
      </c>
      <c r="MD91" s="291" t="str">
        <f t="shared" si="340"/>
        <v/>
      </c>
      <c r="ME91" s="291" t="str">
        <f t="shared" si="341"/>
        <v/>
      </c>
      <c r="MF91" s="291" t="str">
        <f t="shared" si="342"/>
        <v/>
      </c>
      <c r="MG91" s="74">
        <f t="shared" si="343"/>
        <v>1</v>
      </c>
      <c r="MH91" s="70"/>
      <c r="MI91" s="70"/>
      <c r="MJ91" s="70"/>
      <c r="MK91" s="70"/>
      <c r="ML91" s="70"/>
      <c r="MM91" s="70"/>
      <c r="MN91" s="70"/>
      <c r="MO91" s="70"/>
      <c r="MP91" s="70"/>
      <c r="MQ91" s="70"/>
      <c r="MR91" s="70"/>
      <c r="MS91" s="70"/>
      <c r="MT91" s="70"/>
      <c r="MU91" s="70"/>
    </row>
    <row r="92" spans="1:359" ht="6" customHeight="1" x14ac:dyDescent="0.25">
      <c r="A92" s="79"/>
      <c r="B92" s="303">
        <f t="shared" si="367"/>
        <v>78</v>
      </c>
      <c r="C92" s="83" t="s">
        <v>93</v>
      </c>
      <c r="D92" s="301" t="s">
        <v>597</v>
      </c>
      <c r="E92" s="70"/>
      <c r="F92" s="258"/>
      <c r="G92" s="259" t="s">
        <v>122</v>
      </c>
      <c r="H92" s="260" t="s">
        <v>2</v>
      </c>
      <c r="I92" s="258"/>
      <c r="J92" s="259"/>
      <c r="K92" s="260"/>
      <c r="L92" s="258"/>
      <c r="M92" s="259"/>
      <c r="N92" s="260"/>
      <c r="O92" s="258"/>
      <c r="P92" s="259"/>
      <c r="Q92" s="260"/>
      <c r="R92" s="258"/>
      <c r="S92" s="259"/>
      <c r="T92" s="260"/>
      <c r="U92" s="258"/>
      <c r="V92" s="259"/>
      <c r="W92" s="260"/>
      <c r="X92" s="258"/>
      <c r="Y92" s="259"/>
      <c r="Z92" s="260"/>
      <c r="AA92" s="258"/>
      <c r="AB92" s="259"/>
      <c r="AC92" s="260"/>
      <c r="AD92" s="258"/>
      <c r="AE92" s="259"/>
      <c r="AF92" s="260"/>
      <c r="AG92" s="258"/>
      <c r="AH92" s="259"/>
      <c r="AI92" s="260"/>
      <c r="AJ92" s="258"/>
      <c r="AK92" s="259"/>
      <c r="AL92" s="260"/>
      <c r="AM92" s="258"/>
      <c r="AN92" s="259"/>
      <c r="AO92" s="260"/>
      <c r="AP92" s="281"/>
      <c r="AQ92" s="353"/>
      <c r="AR92" s="348"/>
      <c r="AS92" s="281"/>
      <c r="AT92" s="353"/>
      <c r="AU92" s="348"/>
      <c r="AV92" s="258"/>
      <c r="AW92" s="259"/>
      <c r="AX92" s="260"/>
      <c r="AY92" s="258"/>
      <c r="AZ92" s="259"/>
      <c r="BA92" s="260"/>
      <c r="BB92" s="258"/>
      <c r="BC92" s="259"/>
      <c r="BD92" s="260"/>
      <c r="BE92" s="258"/>
      <c r="BF92" s="259"/>
      <c r="BG92" s="260"/>
      <c r="BH92" s="258"/>
      <c r="BI92" s="259"/>
      <c r="BJ92" s="260"/>
      <c r="BK92" s="258"/>
      <c r="BL92" s="259"/>
      <c r="BM92" s="260"/>
      <c r="BN92" s="258"/>
      <c r="BO92" s="259"/>
      <c r="BP92" s="260"/>
      <c r="BQ92" s="258"/>
      <c r="BR92" s="259"/>
      <c r="BS92" s="260"/>
      <c r="BT92" s="258"/>
      <c r="BU92" s="259"/>
      <c r="BV92" s="260"/>
      <c r="BW92" s="258"/>
      <c r="BX92" s="259"/>
      <c r="BY92" s="260"/>
      <c r="BZ92" s="258"/>
      <c r="CA92" s="259"/>
      <c r="CB92" s="260"/>
      <c r="CC92" s="258"/>
      <c r="CD92" s="259"/>
      <c r="CE92" s="260"/>
      <c r="CF92" s="410"/>
      <c r="CG92" s="411"/>
      <c r="CH92" s="412"/>
      <c r="CI92" s="410"/>
      <c r="CJ92" s="411"/>
      <c r="CK92" s="412"/>
      <c r="CL92" s="258"/>
      <c r="CM92" s="259" t="s">
        <v>22</v>
      </c>
      <c r="CN92" s="260">
        <v>20</v>
      </c>
      <c r="CO92" s="258"/>
      <c r="CP92" s="259"/>
      <c r="CQ92" s="260"/>
      <c r="CR92" s="373" t="s">
        <v>2</v>
      </c>
      <c r="CS92" s="228"/>
      <c r="CT92" s="229" t="str">
        <f>IF(ISNUMBER(HA92),IF(ISNUMBER(MATCH(HE92,$CS$15:$CS$313,0)),0,MAX(CT$14:CT91)+1),"")</f>
        <v/>
      </c>
      <c r="CU92" s="7">
        <f t="shared" si="217"/>
        <v>102</v>
      </c>
      <c r="CV92" s="7" t="str">
        <f t="shared" si="218"/>
        <v/>
      </c>
      <c r="CW92" s="7">
        <f t="shared" si="219"/>
        <v>40</v>
      </c>
      <c r="CX92" s="7">
        <f t="shared" si="220"/>
        <v>46</v>
      </c>
      <c r="CY92" s="7" t="str">
        <f t="shared" si="221"/>
        <v/>
      </c>
      <c r="CZ92" s="7" t="str">
        <f t="shared" si="222"/>
        <v/>
      </c>
      <c r="DA92" s="7" t="str">
        <f t="shared" si="223"/>
        <v/>
      </c>
      <c r="DB92" s="7">
        <f t="shared" si="224"/>
        <v>45</v>
      </c>
      <c r="DC92" s="7" t="str">
        <f t="shared" si="225"/>
        <v/>
      </c>
      <c r="DD92" s="7">
        <f t="shared" si="226"/>
        <v>44</v>
      </c>
      <c r="DE92" s="7">
        <f t="shared" si="227"/>
        <v>18</v>
      </c>
      <c r="DF92" s="7">
        <f t="shared" si="228"/>
        <v>35</v>
      </c>
      <c r="DG92" s="7" t="str">
        <f t="shared" si="229"/>
        <v/>
      </c>
      <c r="DH92" s="7" t="str">
        <f t="shared" si="230"/>
        <v/>
      </c>
      <c r="DI92" s="7" t="str">
        <f t="shared" si="231"/>
        <v/>
      </c>
      <c r="DJ92" s="7" t="str">
        <f t="shared" si="232"/>
        <v/>
      </c>
      <c r="DK92" s="7" t="str">
        <f t="shared" si="233"/>
        <v/>
      </c>
      <c r="DL92" s="7" t="str">
        <f t="shared" si="234"/>
        <v/>
      </c>
      <c r="DM92" s="7" t="str">
        <f t="shared" si="235"/>
        <v/>
      </c>
      <c r="DN92" s="7" t="str">
        <f t="shared" si="236"/>
        <v/>
      </c>
      <c r="DO92" s="7" t="str">
        <f t="shared" si="237"/>
        <v/>
      </c>
      <c r="DP92" s="7" t="str">
        <f t="shared" si="238"/>
        <v/>
      </c>
      <c r="DQ92" s="7" t="str">
        <f t="shared" si="239"/>
        <v/>
      </c>
      <c r="DR92" s="7" t="str">
        <f t="shared" si="240"/>
        <v/>
      </c>
      <c r="DS92" s="7" t="str">
        <f t="shared" si="241"/>
        <v/>
      </c>
      <c r="DT92" s="7" t="str">
        <f t="shared" si="242"/>
        <v/>
      </c>
      <c r="DU92" s="7" t="str">
        <f t="shared" si="344"/>
        <v/>
      </c>
      <c r="DV92" s="7" t="str">
        <f t="shared" si="345"/>
        <v/>
      </c>
      <c r="DW92" s="7">
        <f t="shared" si="346"/>
        <v>56</v>
      </c>
      <c r="DX92" s="7" t="str">
        <f t="shared" si="347"/>
        <v/>
      </c>
      <c r="DY92" s="7"/>
      <c r="DZ92" s="7"/>
      <c r="EA92" s="7"/>
      <c r="EB92" s="7"/>
      <c r="EC92" s="64" t="s">
        <v>2</v>
      </c>
      <c r="ED92" s="306" t="str">
        <f t="shared" si="243"/>
        <v>itrack</v>
      </c>
      <c r="EE92" s="306" t="str">
        <f t="shared" si="244"/>
        <v>-</v>
      </c>
      <c r="EF92" s="306" t="str">
        <f t="shared" si="245"/>
        <v>itrack</v>
      </c>
      <c r="EG92" s="306" t="str">
        <f t="shared" si="246"/>
        <v>itrack</v>
      </c>
      <c r="EH92" s="306" t="str">
        <f t="shared" si="247"/>
        <v>-</v>
      </c>
      <c r="EI92" s="306" t="str">
        <f t="shared" si="248"/>
        <v>-</v>
      </c>
      <c r="EJ92" s="306" t="str">
        <f t="shared" si="249"/>
        <v>-</v>
      </c>
      <c r="EK92" s="306" t="str">
        <f t="shared" si="250"/>
        <v>itrack</v>
      </c>
      <c r="EL92" s="306" t="str">
        <f t="shared" si="251"/>
        <v>-</v>
      </c>
      <c r="EM92" s="306" t="str">
        <f t="shared" si="252"/>
        <v>itrack</v>
      </c>
      <c r="EN92" s="306" t="str">
        <f t="shared" si="253"/>
        <v>itrack</v>
      </c>
      <c r="EO92" s="306" t="str">
        <f t="shared" si="254"/>
        <v>itrack</v>
      </c>
      <c r="EP92" s="306" t="str">
        <f t="shared" si="255"/>
        <v>-</v>
      </c>
      <c r="EQ92" s="306" t="str">
        <f t="shared" si="256"/>
        <v>-</v>
      </c>
      <c r="ER92" s="306" t="str">
        <f t="shared" si="257"/>
        <v>-</v>
      </c>
      <c r="ES92" s="306" t="str">
        <f t="shared" si="258"/>
        <v>-</v>
      </c>
      <c r="ET92" s="306" t="str">
        <f t="shared" si="259"/>
        <v>-</v>
      </c>
      <c r="EU92" s="306" t="str">
        <f t="shared" si="260"/>
        <v>-</v>
      </c>
      <c r="EV92" s="306" t="str">
        <f t="shared" si="261"/>
        <v>-</v>
      </c>
      <c r="EW92" s="306" t="str">
        <f t="shared" si="262"/>
        <v>-</v>
      </c>
      <c r="EX92" s="306" t="str">
        <f t="shared" si="263"/>
        <v>-</v>
      </c>
      <c r="EY92" s="306" t="str">
        <f t="shared" si="264"/>
        <v>-</v>
      </c>
      <c r="EZ92" s="306" t="str">
        <f t="shared" si="265"/>
        <v>-</v>
      </c>
      <c r="FA92" s="306" t="str">
        <f t="shared" si="266"/>
        <v>-</v>
      </c>
      <c r="FB92" s="306" t="str">
        <f t="shared" si="267"/>
        <v>-</v>
      </c>
      <c r="FC92" s="306" t="str">
        <f t="shared" si="268"/>
        <v>-</v>
      </c>
      <c r="FD92" s="306" t="str">
        <f t="shared" si="348"/>
        <v>-</v>
      </c>
      <c r="FE92" s="306" t="str">
        <f t="shared" si="349"/>
        <v>-</v>
      </c>
      <c r="FF92" s="306" t="str">
        <f t="shared" si="350"/>
        <v>itrack</v>
      </c>
      <c r="FG92" s="306" t="str">
        <f t="shared" si="351"/>
        <v>-</v>
      </c>
      <c r="FH92" s="306"/>
      <c r="FI92" s="306"/>
      <c r="FJ92" s="306"/>
      <c r="FK92" s="306"/>
      <c r="FL92" s="306"/>
      <c r="FM92" s="422" t="s">
        <v>2</v>
      </c>
      <c r="FN92" s="65" t="str">
        <f t="shared" si="269"/>
        <v>-</v>
      </c>
      <c r="FO92" s="65" t="str">
        <f t="shared" si="270"/>
        <v>-</v>
      </c>
      <c r="FP92" s="65">
        <f t="shared" si="271"/>
        <v>3</v>
      </c>
      <c r="FQ92" s="65">
        <f t="shared" si="272"/>
        <v>3</v>
      </c>
      <c r="FR92" s="65" t="str">
        <f t="shared" si="273"/>
        <v>-</v>
      </c>
      <c r="FS92" s="65" t="str">
        <f t="shared" si="274"/>
        <v>-</v>
      </c>
      <c r="FT92" s="65" t="str">
        <f t="shared" si="275"/>
        <v>-</v>
      </c>
      <c r="FU92" s="65">
        <f t="shared" si="276"/>
        <v>3</v>
      </c>
      <c r="FV92" s="65" t="str">
        <f t="shared" si="277"/>
        <v>-</v>
      </c>
      <c r="FW92" s="65">
        <f t="shared" si="278"/>
        <v>3</v>
      </c>
      <c r="FX92" s="65">
        <f t="shared" si="279"/>
        <v>2</v>
      </c>
      <c r="FY92" s="65">
        <f t="shared" si="280"/>
        <v>2</v>
      </c>
      <c r="FZ92" s="65" t="str">
        <f t="shared" si="281"/>
        <v>-</v>
      </c>
      <c r="GA92" s="65" t="str">
        <f t="shared" si="282"/>
        <v>-</v>
      </c>
      <c r="GB92" s="65" t="str">
        <f t="shared" si="283"/>
        <v>-</v>
      </c>
      <c r="GC92" s="65" t="str">
        <f t="shared" si="284"/>
        <v>-</v>
      </c>
      <c r="GD92" s="65" t="str">
        <f t="shared" si="285"/>
        <v>-</v>
      </c>
      <c r="GE92" s="65" t="str">
        <f t="shared" si="286"/>
        <v>-</v>
      </c>
      <c r="GF92" s="65" t="str">
        <f t="shared" si="287"/>
        <v>-</v>
      </c>
      <c r="GG92" s="65" t="str">
        <f t="shared" si="288"/>
        <v>-</v>
      </c>
      <c r="GH92" s="65" t="str">
        <f t="shared" si="289"/>
        <v>-</v>
      </c>
      <c r="GI92" s="65" t="str">
        <f t="shared" si="290"/>
        <v>-</v>
      </c>
      <c r="GJ92" s="65" t="str">
        <f t="shared" si="291"/>
        <v>-</v>
      </c>
      <c r="GK92" s="65" t="str">
        <f t="shared" si="292"/>
        <v>-</v>
      </c>
      <c r="GL92" s="65" t="str">
        <f t="shared" si="293"/>
        <v>-</v>
      </c>
      <c r="GM92" s="65" t="str">
        <f t="shared" si="294"/>
        <v>-</v>
      </c>
      <c r="GN92" s="65" t="str">
        <f t="shared" si="352"/>
        <v>-</v>
      </c>
      <c r="GO92" s="65" t="str">
        <f t="shared" si="353"/>
        <v>-</v>
      </c>
      <c r="GP92" s="65">
        <f t="shared" si="354"/>
        <v>3</v>
      </c>
      <c r="GQ92" s="65" t="str">
        <f t="shared" si="355"/>
        <v>-</v>
      </c>
      <c r="GR92" s="65"/>
      <c r="GS92" s="65"/>
      <c r="GT92" s="65"/>
      <c r="GU92" s="96" t="s">
        <v>2</v>
      </c>
      <c r="GV92" s="70"/>
      <c r="GW92" s="7">
        <f>IF(ISNUMBER(INDEX($CU$15:$EC$314,$B92,HG$5)),MAX(GW$14:GW91)+1,0)</f>
        <v>0</v>
      </c>
      <c r="GX92" s="7" t="str">
        <f t="shared" si="295"/>
        <v/>
      </c>
      <c r="GY92" s="7" t="str">
        <f t="shared" si="296"/>
        <v/>
      </c>
      <c r="GZ92" s="289">
        <f t="shared" si="297"/>
        <v>78</v>
      </c>
      <c r="HA92" s="289" t="str">
        <f t="shared" si="298"/>
        <v/>
      </c>
      <c r="HB92" s="289" t="str">
        <f t="shared" si="299"/>
        <v/>
      </c>
      <c r="HC92" s="84" t="str">
        <f t="shared" si="300"/>
        <v/>
      </c>
      <c r="HD92" s="335" t="str">
        <f t="shared" si="301"/>
        <v/>
      </c>
      <c r="HE92" s="313" t="str">
        <f t="shared" si="302"/>
        <v/>
      </c>
      <c r="HF92" s="28" t="str">
        <f t="shared" si="303"/>
        <v/>
      </c>
      <c r="HG92" s="277" t="str">
        <f t="shared" si="356"/>
        <v/>
      </c>
      <c r="HH92" s="363" t="str">
        <f t="shared" si="304"/>
        <v/>
      </c>
      <c r="HI92" s="80"/>
      <c r="HJ92" s="277" t="str">
        <f t="shared" si="357"/>
        <v/>
      </c>
      <c r="HK92" s="363" t="str">
        <f t="shared" si="305"/>
        <v/>
      </c>
      <c r="HL92" s="80"/>
      <c r="HM92" s="277" t="str">
        <f t="shared" si="358"/>
        <v/>
      </c>
      <c r="HN92" s="363" t="str">
        <f t="shared" si="306"/>
        <v/>
      </c>
      <c r="HO92" s="80"/>
      <c r="HP92" s="277" t="str">
        <f t="shared" si="359"/>
        <v/>
      </c>
      <c r="HQ92" s="359" t="str">
        <f t="shared" si="307"/>
        <v/>
      </c>
      <c r="HR92" s="80"/>
      <c r="HS92" s="277" t="str">
        <f t="shared" si="360"/>
        <v/>
      </c>
      <c r="HT92" s="284" t="str">
        <f t="shared" si="308"/>
        <v/>
      </c>
      <c r="HU92" s="277"/>
      <c r="HV92" s="336" t="str">
        <f t="shared" si="309"/>
        <v/>
      </c>
      <c r="HW92" s="338" t="str">
        <f t="shared" si="310"/>
        <v/>
      </c>
      <c r="HX92" s="337" t="str">
        <f t="shared" si="311"/>
        <v/>
      </c>
      <c r="HY92" s="277"/>
      <c r="HZ92" s="277"/>
      <c r="IA92" s="277"/>
      <c r="IB92" s="277"/>
      <c r="IC92" s="277"/>
      <c r="ID92" s="70"/>
      <c r="IE92" s="279"/>
      <c r="IF92" s="368"/>
      <c r="IG92" s="280"/>
      <c r="IH92" s="280"/>
      <c r="II92" s="280"/>
      <c r="IJ92" s="280"/>
      <c r="IK92" s="280"/>
      <c r="IL92" s="280"/>
      <c r="IM92" s="280"/>
      <c r="IN92" s="280"/>
      <c r="IO92" s="291"/>
      <c r="IP92" s="291"/>
      <c r="IQ92" s="74"/>
      <c r="IR92" s="291">
        <f>IF(IE92&lt;&gt;"",MAX(IR$14:IR91)+1,0)</f>
        <v>0</v>
      </c>
      <c r="IS92" s="291">
        <f>IF(IF92&lt;&gt;"",MAX(IS$14:IS91)+1,0)</f>
        <v>0</v>
      </c>
      <c r="IT92" s="291">
        <f>IF(IG92&lt;&gt;"",MAX(IT$14:IT91)+1,0)</f>
        <v>0</v>
      </c>
      <c r="IU92" s="291">
        <f>IF(IH92&lt;&gt;"",MAX(IU$14:IU91)+1,0)</f>
        <v>0</v>
      </c>
      <c r="IV92" s="291">
        <f>IF(II92&lt;&gt;"",MAX(IV$14:IV91)+1,0)</f>
        <v>0</v>
      </c>
      <c r="IW92" s="291">
        <f>IF(IJ92&lt;&gt;"",MAX(IW$14:IW91)+1,0)</f>
        <v>0</v>
      </c>
      <c r="IX92" s="291">
        <f>IF(IK92&lt;&gt;"",MAX(IX$14:IX91)+1,0)</f>
        <v>0</v>
      </c>
      <c r="IY92" s="291">
        <f>IF(IL92&lt;&gt;"",MAX(IY$14:IY91)+1,0)</f>
        <v>0</v>
      </c>
      <c r="IZ92" s="291">
        <f>IF(IM92&lt;&gt;"",MAX(IZ$14:IZ91)+1,0)</f>
        <v>0</v>
      </c>
      <c r="JA92" s="291">
        <f>IF(IN92&lt;&gt;"",MAX(JA$14:JA91)+1,0)</f>
        <v>0</v>
      </c>
      <c r="JB92" s="291">
        <f>IF(IO92&lt;&gt;"",MAX(JB$14:JB91)+1,0)</f>
        <v>0</v>
      </c>
      <c r="JC92" s="291">
        <f>IF(IP92&lt;&gt;"",MAX(JC$14:JC91)+1,0)</f>
        <v>0</v>
      </c>
      <c r="JD92" s="74">
        <f t="shared" si="361"/>
        <v>3</v>
      </c>
      <c r="JE92" s="74">
        <f t="shared" si="362"/>
        <v>0</v>
      </c>
      <c r="JF92" s="74">
        <f t="shared" si="363"/>
        <v>13</v>
      </c>
      <c r="JG92" s="74" t="str">
        <f t="shared" si="364"/>
        <v>etrate</v>
      </c>
      <c r="JH92" s="390" t="str">
        <f t="shared" si="365"/>
        <v/>
      </c>
      <c r="JI92" s="389">
        <f>IF(ISNUMBER(MATCH(HE92,$JG$15:$JG$313,0)),0,MAX(JI$14:JI91)+1)</f>
        <v>0</v>
      </c>
      <c r="JJ92" s="389" t="str">
        <f t="shared" si="366"/>
        <v/>
      </c>
      <c r="JK92" s="379"/>
      <c r="JL92" s="79"/>
      <c r="JM92" s="19"/>
      <c r="JN92" s="280"/>
      <c r="JO92" s="70"/>
      <c r="JP92" s="19"/>
      <c r="JQ92" s="19"/>
      <c r="JR92" s="19"/>
      <c r="JS92" s="19"/>
      <c r="JT92" s="19"/>
      <c r="JU92" s="19"/>
      <c r="JV92" s="19"/>
      <c r="JW92" s="19"/>
      <c r="JX92" s="19"/>
      <c r="JY92" s="19"/>
      <c r="JZ92" s="19"/>
      <c r="KA92" s="19"/>
      <c r="KB92" s="19"/>
      <c r="KC92" s="19"/>
      <c r="KD92" s="19"/>
      <c r="KE92" s="97"/>
      <c r="KF92" s="179"/>
      <c r="KG92" s="106"/>
      <c r="KH92" s="106"/>
      <c r="KI92" s="106"/>
      <c r="KJ92" s="106"/>
      <c r="KK92" s="187"/>
      <c r="KL92" s="179"/>
      <c r="KM92" s="133"/>
      <c r="KN92" s="179"/>
      <c r="KO92" s="133"/>
      <c r="KP92" s="106"/>
      <c r="KQ92" s="106"/>
      <c r="KR92" s="133"/>
      <c r="KS92" s="106"/>
      <c r="KT92" s="106"/>
      <c r="KU92" s="106"/>
      <c r="KV92" s="159" t="str">
        <f t="shared" si="213"/>
        <v/>
      </c>
      <c r="KW92" s="159" t="str">
        <f t="shared" si="214"/>
        <v/>
      </c>
      <c r="KX92" s="159" t="str">
        <f t="shared" si="215"/>
        <v/>
      </c>
      <c r="KY92" s="159" t="str">
        <f t="shared" si="216"/>
        <v/>
      </c>
      <c r="KZ92" s="97"/>
      <c r="LA92" s="70"/>
      <c r="LB92" s="291" t="str">
        <f t="shared" si="312"/>
        <v/>
      </c>
      <c r="LC92" s="291" t="str">
        <f t="shared" si="313"/>
        <v/>
      </c>
      <c r="LD92" s="291" t="str">
        <f t="shared" si="314"/>
        <v/>
      </c>
      <c r="LE92" s="291" t="str">
        <f t="shared" si="315"/>
        <v/>
      </c>
      <c r="LF92" s="291" t="str">
        <f t="shared" si="316"/>
        <v/>
      </c>
      <c r="LG92" s="291" t="str">
        <f t="shared" si="317"/>
        <v/>
      </c>
      <c r="LH92" s="291" t="str">
        <f t="shared" si="318"/>
        <v/>
      </c>
      <c r="LI92" s="291" t="str">
        <f t="shared" si="319"/>
        <v/>
      </c>
      <c r="LJ92" s="291" t="str">
        <f t="shared" si="320"/>
        <v/>
      </c>
      <c r="LK92" s="291" t="str">
        <f t="shared" si="321"/>
        <v/>
      </c>
      <c r="LL92" s="291" t="str">
        <f t="shared" si="322"/>
        <v/>
      </c>
      <c r="LM92" s="291" t="str">
        <f t="shared" si="323"/>
        <v/>
      </c>
      <c r="LN92" s="291" t="str">
        <f t="shared" si="324"/>
        <v/>
      </c>
      <c r="LO92" s="291" t="str">
        <f t="shared" si="325"/>
        <v/>
      </c>
      <c r="LP92" s="291" t="str">
        <f t="shared" si="326"/>
        <v/>
      </c>
      <c r="LQ92" s="291" t="str">
        <f t="shared" si="327"/>
        <v>etrate</v>
      </c>
      <c r="LR92" s="291" t="str">
        <f t="shared" si="328"/>
        <v/>
      </c>
      <c r="LS92" s="291" t="str">
        <f t="shared" si="329"/>
        <v/>
      </c>
      <c r="LT92" s="291" t="str">
        <f t="shared" si="330"/>
        <v/>
      </c>
      <c r="LU92" s="291" t="str">
        <f t="shared" si="331"/>
        <v/>
      </c>
      <c r="LV92" s="291" t="str">
        <f t="shared" si="332"/>
        <v/>
      </c>
      <c r="LW92" s="291" t="str">
        <f t="shared" si="333"/>
        <v>etrate</v>
      </c>
      <c r="LX92" s="291" t="str">
        <f t="shared" si="334"/>
        <v/>
      </c>
      <c r="LY92" s="291" t="str">
        <f t="shared" si="335"/>
        <v>etrate</v>
      </c>
      <c r="LZ92" s="291" t="str">
        <f t="shared" si="336"/>
        <v/>
      </c>
      <c r="MA92" s="291" t="str">
        <f t="shared" si="337"/>
        <v/>
      </c>
      <c r="MB92" s="291" t="str">
        <f t="shared" si="338"/>
        <v/>
      </c>
      <c r="MC92" s="291" t="str">
        <f t="shared" si="339"/>
        <v/>
      </c>
      <c r="MD92" s="291" t="str">
        <f t="shared" si="340"/>
        <v/>
      </c>
      <c r="ME92" s="291" t="str">
        <f t="shared" si="341"/>
        <v/>
      </c>
      <c r="MF92" s="291" t="str">
        <f t="shared" si="342"/>
        <v/>
      </c>
      <c r="MG92" s="74">
        <f t="shared" si="343"/>
        <v>3</v>
      </c>
      <c r="MH92" s="70"/>
      <c r="MI92" s="70"/>
      <c r="MJ92" s="70"/>
      <c r="MK92" s="70"/>
      <c r="ML92" s="70"/>
      <c r="MM92" s="70"/>
      <c r="MN92" s="70"/>
      <c r="MO92" s="70"/>
      <c r="MP92" s="70"/>
      <c r="MQ92" s="70"/>
      <c r="MR92" s="70"/>
      <c r="MS92" s="70"/>
      <c r="MT92" s="70"/>
      <c r="MU92" s="70"/>
    </row>
    <row r="93" spans="1:359" ht="6" customHeight="1" x14ac:dyDescent="0.25">
      <c r="A93" s="79"/>
      <c r="B93" s="303">
        <f t="shared" si="367"/>
        <v>79</v>
      </c>
      <c r="C93" s="83" t="s">
        <v>116</v>
      </c>
      <c r="D93" s="301" t="s">
        <v>502</v>
      </c>
      <c r="E93" s="70"/>
      <c r="F93" s="258"/>
      <c r="G93" s="259" t="s">
        <v>664</v>
      </c>
      <c r="H93" s="260" t="s">
        <v>2</v>
      </c>
      <c r="I93" s="258"/>
      <c r="J93" s="259"/>
      <c r="K93" s="260"/>
      <c r="L93" s="258"/>
      <c r="M93" s="259"/>
      <c r="N93" s="260"/>
      <c r="O93" s="258"/>
      <c r="P93" s="259"/>
      <c r="Q93" s="260"/>
      <c r="R93" s="258"/>
      <c r="S93" s="259"/>
      <c r="T93" s="260"/>
      <c r="U93" s="258"/>
      <c r="V93" s="259"/>
      <c r="W93" s="260"/>
      <c r="X93" s="258"/>
      <c r="Y93" s="259"/>
      <c r="Z93" s="260"/>
      <c r="AA93" s="258"/>
      <c r="AB93" s="259"/>
      <c r="AC93" s="260"/>
      <c r="AD93" s="258"/>
      <c r="AE93" s="259"/>
      <c r="AF93" s="260"/>
      <c r="AG93" s="258"/>
      <c r="AH93" s="259"/>
      <c r="AI93" s="260"/>
      <c r="AJ93" s="258"/>
      <c r="AK93" s="259"/>
      <c r="AL93" s="260"/>
      <c r="AM93" s="258"/>
      <c r="AN93" s="259"/>
      <c r="AO93" s="260"/>
      <c r="AP93" s="281"/>
      <c r="AQ93" s="353"/>
      <c r="AR93" s="348"/>
      <c r="AS93" s="281"/>
      <c r="AT93" s="353"/>
      <c r="AU93" s="348"/>
      <c r="AV93" s="258"/>
      <c r="AW93" s="259"/>
      <c r="AX93" s="260"/>
      <c r="AY93" s="258"/>
      <c r="AZ93" s="259"/>
      <c r="BA93" s="260"/>
      <c r="BB93" s="258"/>
      <c r="BC93" s="259"/>
      <c r="BD93" s="260"/>
      <c r="BE93" s="258"/>
      <c r="BF93" s="259"/>
      <c r="BG93" s="260"/>
      <c r="BH93" s="258"/>
      <c r="BI93" s="259"/>
      <c r="BJ93" s="260"/>
      <c r="BK93" s="258"/>
      <c r="BL93" s="259"/>
      <c r="BM93" s="260"/>
      <c r="BN93" s="258"/>
      <c r="BO93" s="259"/>
      <c r="BP93" s="260"/>
      <c r="BQ93" s="258"/>
      <c r="BR93" s="259"/>
      <c r="BS93" s="260"/>
      <c r="BT93" s="258"/>
      <c r="BU93" s="259"/>
      <c r="BV93" s="260"/>
      <c r="BW93" s="258"/>
      <c r="BX93" s="259"/>
      <c r="BY93" s="260"/>
      <c r="BZ93" s="258"/>
      <c r="CA93" s="259"/>
      <c r="CB93" s="260"/>
      <c r="CC93" s="258"/>
      <c r="CD93" s="259"/>
      <c r="CE93" s="260"/>
      <c r="CF93" s="410"/>
      <c r="CG93" s="411"/>
      <c r="CH93" s="412"/>
      <c r="CI93" s="410"/>
      <c r="CJ93" s="411"/>
      <c r="CK93" s="412"/>
      <c r="CL93" s="258"/>
      <c r="CM93" s="259" t="s">
        <v>69</v>
      </c>
      <c r="CN93" s="260">
        <v>10</v>
      </c>
      <c r="CO93" s="258"/>
      <c r="CP93" s="259"/>
      <c r="CQ93" s="260"/>
      <c r="CR93" s="373" t="s">
        <v>2</v>
      </c>
      <c r="CS93" s="228"/>
      <c r="CT93" s="229" t="str">
        <f>IF(ISNUMBER(HA93),IF(ISNUMBER(MATCH(HE93,$CS$15:$CS$313,0)),0,MAX(CT$14:CT92)+1),"")</f>
        <v/>
      </c>
      <c r="CU93" s="7">
        <f t="shared" si="217"/>
        <v>75</v>
      </c>
      <c r="CV93" s="7" t="str">
        <f t="shared" si="218"/>
        <v/>
      </c>
      <c r="CW93" s="7" t="str">
        <f t="shared" si="219"/>
        <v/>
      </c>
      <c r="CX93" s="7">
        <f t="shared" si="220"/>
        <v>57</v>
      </c>
      <c r="CY93" s="7" t="str">
        <f t="shared" si="221"/>
        <v/>
      </c>
      <c r="CZ93" s="7" t="str">
        <f t="shared" si="222"/>
        <v/>
      </c>
      <c r="DA93" s="7" t="str">
        <f t="shared" si="223"/>
        <v/>
      </c>
      <c r="DB93" s="7" t="str">
        <f t="shared" si="224"/>
        <v/>
      </c>
      <c r="DC93" s="7" t="str">
        <f t="shared" si="225"/>
        <v/>
      </c>
      <c r="DD93" s="7" t="str">
        <f t="shared" si="226"/>
        <v/>
      </c>
      <c r="DE93" s="7">
        <f t="shared" si="227"/>
        <v>34</v>
      </c>
      <c r="DF93" s="7" t="str">
        <f t="shared" si="228"/>
        <v/>
      </c>
      <c r="DG93" s="7" t="str">
        <f t="shared" si="229"/>
        <v/>
      </c>
      <c r="DH93" s="7" t="str">
        <f t="shared" si="230"/>
        <v/>
      </c>
      <c r="DI93" s="7" t="str">
        <f t="shared" si="231"/>
        <v/>
      </c>
      <c r="DJ93" s="7">
        <f t="shared" si="232"/>
        <v>15</v>
      </c>
      <c r="DK93" s="7">
        <f t="shared" si="233"/>
        <v>14</v>
      </c>
      <c r="DL93" s="7" t="str">
        <f t="shared" si="234"/>
        <v/>
      </c>
      <c r="DM93" s="7" t="str">
        <f t="shared" si="235"/>
        <v/>
      </c>
      <c r="DN93" s="7">
        <f t="shared" si="236"/>
        <v>17</v>
      </c>
      <c r="DO93" s="7" t="str">
        <f t="shared" si="237"/>
        <v/>
      </c>
      <c r="DP93" s="7">
        <f t="shared" si="238"/>
        <v>12</v>
      </c>
      <c r="DQ93" s="7">
        <f t="shared" si="239"/>
        <v>13</v>
      </c>
      <c r="DR93" s="7">
        <f t="shared" si="240"/>
        <v>11</v>
      </c>
      <c r="DS93" s="7" t="str">
        <f t="shared" si="241"/>
        <v/>
      </c>
      <c r="DT93" s="7" t="str">
        <f t="shared" si="242"/>
        <v/>
      </c>
      <c r="DU93" s="7" t="str">
        <f t="shared" si="344"/>
        <v/>
      </c>
      <c r="DV93" s="7">
        <f t="shared" si="345"/>
        <v>34</v>
      </c>
      <c r="DW93" s="7">
        <f t="shared" si="346"/>
        <v>15</v>
      </c>
      <c r="DX93" s="7">
        <f t="shared" si="347"/>
        <v>34</v>
      </c>
      <c r="DY93" s="7"/>
      <c r="DZ93" s="7"/>
      <c r="EA93" s="7"/>
      <c r="EB93" s="7"/>
      <c r="EC93" s="64" t="s">
        <v>2</v>
      </c>
      <c r="ED93" s="306" t="str">
        <f t="shared" si="243"/>
        <v>ss</v>
      </c>
      <c r="EE93" s="306" t="str">
        <f t="shared" si="244"/>
        <v>-</v>
      </c>
      <c r="EF93" s="306" t="str">
        <f t="shared" si="245"/>
        <v>-</v>
      </c>
      <c r="EG93" s="306" t="str">
        <f t="shared" si="246"/>
        <v>ss</v>
      </c>
      <c r="EH93" s="306" t="str">
        <f t="shared" si="247"/>
        <v>-</v>
      </c>
      <c r="EI93" s="306" t="str">
        <f t="shared" si="248"/>
        <v>-</v>
      </c>
      <c r="EJ93" s="306" t="str">
        <f t="shared" si="249"/>
        <v>-</v>
      </c>
      <c r="EK93" s="306" t="str">
        <f t="shared" si="250"/>
        <v>-</v>
      </c>
      <c r="EL93" s="306" t="str">
        <f t="shared" si="251"/>
        <v>-</v>
      </c>
      <c r="EM93" s="306" t="str">
        <f t="shared" si="252"/>
        <v>-</v>
      </c>
      <c r="EN93" s="306" t="str">
        <f t="shared" si="253"/>
        <v>ss</v>
      </c>
      <c r="EO93" s="306" t="str">
        <f t="shared" si="254"/>
        <v>-</v>
      </c>
      <c r="EP93" s="306" t="str">
        <f t="shared" si="255"/>
        <v>-</v>
      </c>
      <c r="EQ93" s="306" t="str">
        <f t="shared" si="256"/>
        <v>-</v>
      </c>
      <c r="ER93" s="306" t="str">
        <f t="shared" si="257"/>
        <v>-</v>
      </c>
      <c r="ES93" s="306" t="str">
        <f t="shared" si="258"/>
        <v>ss</v>
      </c>
      <c r="ET93" s="306" t="str">
        <f t="shared" si="259"/>
        <v>ss</v>
      </c>
      <c r="EU93" s="306" t="str">
        <f t="shared" si="260"/>
        <v>-</v>
      </c>
      <c r="EV93" s="306" t="str">
        <f t="shared" si="261"/>
        <v>-</v>
      </c>
      <c r="EW93" s="306" t="str">
        <f t="shared" si="262"/>
        <v>ss11</v>
      </c>
      <c r="EX93" s="306" t="str">
        <f t="shared" si="263"/>
        <v>-</v>
      </c>
      <c r="EY93" s="306" t="str">
        <f t="shared" si="264"/>
        <v>ss11</v>
      </c>
      <c r="EZ93" s="306" t="str">
        <f t="shared" si="265"/>
        <v>ss11</v>
      </c>
      <c r="FA93" s="306" t="str">
        <f t="shared" si="266"/>
        <v>ss11</v>
      </c>
      <c r="FB93" s="306" t="str">
        <f t="shared" si="267"/>
        <v>-</v>
      </c>
      <c r="FC93" s="306" t="str">
        <f t="shared" si="268"/>
        <v>-</v>
      </c>
      <c r="FD93" s="306" t="str">
        <f t="shared" si="348"/>
        <v>-</v>
      </c>
      <c r="FE93" s="306" t="str">
        <f t="shared" si="349"/>
        <v>ss</v>
      </c>
      <c r="FF93" s="306" t="str">
        <f t="shared" si="350"/>
        <v>ss</v>
      </c>
      <c r="FG93" s="306" t="str">
        <f t="shared" si="351"/>
        <v>ss</v>
      </c>
      <c r="FH93" s="306"/>
      <c r="FI93" s="306"/>
      <c r="FJ93" s="306"/>
      <c r="FK93" s="306"/>
      <c r="FL93" s="306"/>
      <c r="FM93" s="422" t="s">
        <v>2</v>
      </c>
      <c r="FN93" s="65" t="str">
        <f t="shared" si="269"/>
        <v>-</v>
      </c>
      <c r="FO93" s="65" t="str">
        <f t="shared" si="270"/>
        <v>-</v>
      </c>
      <c r="FP93" s="65" t="str">
        <f t="shared" si="271"/>
        <v>-</v>
      </c>
      <c r="FQ93" s="65">
        <f t="shared" si="272"/>
        <v>0</v>
      </c>
      <c r="FR93" s="65" t="str">
        <f t="shared" si="273"/>
        <v>-</v>
      </c>
      <c r="FS93" s="65" t="str">
        <f t="shared" si="274"/>
        <v>-</v>
      </c>
      <c r="FT93" s="65" t="str">
        <f t="shared" si="275"/>
        <v>-</v>
      </c>
      <c r="FU93" s="65" t="str">
        <f t="shared" si="276"/>
        <v>-</v>
      </c>
      <c r="FV93" s="65" t="str">
        <f t="shared" si="277"/>
        <v>-</v>
      </c>
      <c r="FW93" s="65" t="str">
        <f t="shared" si="278"/>
        <v>-</v>
      </c>
      <c r="FX93" s="65">
        <f t="shared" si="279"/>
        <v>1.0000000000000001E-5</v>
      </c>
      <c r="FY93" s="65" t="str">
        <f t="shared" si="280"/>
        <v>-</v>
      </c>
      <c r="FZ93" s="65" t="str">
        <f t="shared" si="281"/>
        <v>-</v>
      </c>
      <c r="GA93" s="65" t="str">
        <f t="shared" si="282"/>
        <v>-</v>
      </c>
      <c r="GB93" s="65" t="str">
        <f t="shared" si="283"/>
        <v>-</v>
      </c>
      <c r="GC93" s="65">
        <f t="shared" si="284"/>
        <v>9.9999999999999995E-7</v>
      </c>
      <c r="GD93" s="65">
        <f t="shared" si="285"/>
        <v>0.01</v>
      </c>
      <c r="GE93" s="65" t="str">
        <f t="shared" si="286"/>
        <v>-</v>
      </c>
      <c r="GF93" s="65" t="str">
        <f t="shared" si="287"/>
        <v>-</v>
      </c>
      <c r="GG93" s="65">
        <f t="shared" si="288"/>
        <v>2.0000000000000001E-4</v>
      </c>
      <c r="GH93" s="65" t="str">
        <f t="shared" si="289"/>
        <v>-</v>
      </c>
      <c r="GI93" s="65">
        <f t="shared" si="290"/>
        <v>9.9999999999999995E-7</v>
      </c>
      <c r="GJ93" s="65">
        <f t="shared" si="291"/>
        <v>9.9999999999999995E-8</v>
      </c>
      <c r="GK93" s="65">
        <f t="shared" si="292"/>
        <v>9.9999999999999995E-7</v>
      </c>
      <c r="GL93" s="65" t="str">
        <f t="shared" si="293"/>
        <v>-</v>
      </c>
      <c r="GM93" s="65" t="str">
        <f t="shared" si="294"/>
        <v>-</v>
      </c>
      <c r="GN93" s="65" t="str">
        <f t="shared" si="352"/>
        <v>-</v>
      </c>
      <c r="GO93" s="65">
        <f t="shared" si="353"/>
        <v>9.9999999999999995E-7</v>
      </c>
      <c r="GP93" s="65">
        <f t="shared" si="354"/>
        <v>1.0000000000000001E-5</v>
      </c>
      <c r="GQ93" s="65">
        <f t="shared" si="355"/>
        <v>9.9999999999999995E-7</v>
      </c>
      <c r="GR93" s="65"/>
      <c r="GS93" s="65"/>
      <c r="GT93" s="65"/>
      <c r="GU93" s="96" t="s">
        <v>2</v>
      </c>
      <c r="GV93" s="70"/>
      <c r="GW93" s="7">
        <f>IF(ISNUMBER(INDEX($CU$15:$EC$314,$B93,HG$5)),MAX(GW$14:GW92)+1,0)</f>
        <v>15</v>
      </c>
      <c r="GX93" s="7" t="str">
        <f t="shared" si="295"/>
        <v/>
      </c>
      <c r="GY93" s="7" t="str">
        <f t="shared" si="296"/>
        <v/>
      </c>
      <c r="GZ93" s="289">
        <f t="shared" si="297"/>
        <v>79</v>
      </c>
      <c r="HA93" s="289" t="str">
        <f t="shared" si="298"/>
        <v/>
      </c>
      <c r="HB93" s="289" t="str">
        <f t="shared" si="299"/>
        <v/>
      </c>
      <c r="HC93" s="84" t="str">
        <f t="shared" si="300"/>
        <v/>
      </c>
      <c r="HD93" s="335" t="str">
        <f t="shared" si="301"/>
        <v/>
      </c>
      <c r="HE93" s="313" t="str">
        <f t="shared" si="302"/>
        <v/>
      </c>
      <c r="HF93" s="28" t="str">
        <f t="shared" si="303"/>
        <v/>
      </c>
      <c r="HG93" s="277" t="str">
        <f t="shared" si="356"/>
        <v/>
      </c>
      <c r="HH93" s="363" t="str">
        <f t="shared" si="304"/>
        <v/>
      </c>
      <c r="HI93" s="80"/>
      <c r="HJ93" s="277" t="str">
        <f t="shared" si="357"/>
        <v/>
      </c>
      <c r="HK93" s="363" t="str">
        <f t="shared" si="305"/>
        <v/>
      </c>
      <c r="HL93" s="80"/>
      <c r="HM93" s="277" t="str">
        <f t="shared" si="358"/>
        <v/>
      </c>
      <c r="HN93" s="363" t="str">
        <f t="shared" si="306"/>
        <v/>
      </c>
      <c r="HO93" s="80"/>
      <c r="HP93" s="277" t="str">
        <f t="shared" si="359"/>
        <v/>
      </c>
      <c r="HQ93" s="359" t="str">
        <f t="shared" si="307"/>
        <v/>
      </c>
      <c r="HR93" s="80"/>
      <c r="HS93" s="277" t="str">
        <f t="shared" si="360"/>
        <v/>
      </c>
      <c r="HT93" s="284" t="str">
        <f t="shared" si="308"/>
        <v/>
      </c>
      <c r="HU93" s="277"/>
      <c r="HV93" s="336" t="str">
        <f t="shared" si="309"/>
        <v/>
      </c>
      <c r="HW93" s="338" t="str">
        <f t="shared" si="310"/>
        <v/>
      </c>
      <c r="HX93" s="337" t="str">
        <f t="shared" si="311"/>
        <v/>
      </c>
      <c r="HY93" s="277"/>
      <c r="HZ93" s="277"/>
      <c r="IA93" s="277"/>
      <c r="IB93" s="277"/>
      <c r="IC93" s="277"/>
      <c r="ID93" s="70"/>
      <c r="IE93" s="279"/>
      <c r="IF93" s="368"/>
      <c r="IG93" s="280"/>
      <c r="IH93" s="280"/>
      <c r="II93" s="280"/>
      <c r="IJ93" s="280"/>
      <c r="IK93" s="280"/>
      <c r="IL93" s="280"/>
      <c r="IM93" s="280"/>
      <c r="IN93" s="280"/>
      <c r="IO93" s="291"/>
      <c r="IP93" s="291"/>
      <c r="IQ93" s="74"/>
      <c r="IR93" s="291">
        <f>IF(IE93&lt;&gt;"",MAX(IR$14:IR92)+1,0)</f>
        <v>0</v>
      </c>
      <c r="IS93" s="291">
        <f>IF(IF93&lt;&gt;"",MAX(IS$14:IS92)+1,0)</f>
        <v>0</v>
      </c>
      <c r="IT93" s="291">
        <f>IF(IG93&lt;&gt;"",MAX(IT$14:IT92)+1,0)</f>
        <v>0</v>
      </c>
      <c r="IU93" s="291">
        <f>IF(IH93&lt;&gt;"",MAX(IU$14:IU92)+1,0)</f>
        <v>0</v>
      </c>
      <c r="IV93" s="291">
        <f>IF(II93&lt;&gt;"",MAX(IV$14:IV92)+1,0)</f>
        <v>0</v>
      </c>
      <c r="IW93" s="291">
        <f>IF(IJ93&lt;&gt;"",MAX(IW$14:IW92)+1,0)</f>
        <v>0</v>
      </c>
      <c r="IX93" s="291">
        <f>IF(IK93&lt;&gt;"",MAX(IX$14:IX92)+1,0)</f>
        <v>0</v>
      </c>
      <c r="IY93" s="291">
        <f>IF(IL93&lt;&gt;"",MAX(IY$14:IY92)+1,0)</f>
        <v>0</v>
      </c>
      <c r="IZ93" s="291">
        <f>IF(IM93&lt;&gt;"",MAX(IZ$14:IZ92)+1,0)</f>
        <v>0</v>
      </c>
      <c r="JA93" s="291">
        <f>IF(IN93&lt;&gt;"",MAX(JA$14:JA92)+1,0)</f>
        <v>0</v>
      </c>
      <c r="JB93" s="291">
        <f>IF(IO93&lt;&gt;"",MAX(JB$14:JB92)+1,0)</f>
        <v>0</v>
      </c>
      <c r="JC93" s="291">
        <f>IF(IP93&lt;&gt;"",MAX(JC$14:JC92)+1,0)</f>
        <v>0</v>
      </c>
      <c r="JD93" s="74">
        <f t="shared" si="361"/>
        <v>3</v>
      </c>
      <c r="JE93" s="74">
        <f t="shared" si="362"/>
        <v>0</v>
      </c>
      <c r="JF93" s="74">
        <f t="shared" si="363"/>
        <v>14</v>
      </c>
      <c r="JG93" s="74" t="str">
        <f t="shared" si="364"/>
        <v>depth</v>
      </c>
      <c r="JH93" s="390" t="str">
        <f t="shared" si="365"/>
        <v/>
      </c>
      <c r="JI93" s="389">
        <f>IF(ISNUMBER(MATCH(HE93,$JG$15:$JG$313,0)),0,MAX(JI$14:JI92)+1)</f>
        <v>0</v>
      </c>
      <c r="JJ93" s="389" t="str">
        <f t="shared" si="366"/>
        <v/>
      </c>
      <c r="JK93" s="379"/>
      <c r="JL93" s="79"/>
      <c r="JM93" s="19"/>
      <c r="JN93" s="280"/>
      <c r="JO93" s="70"/>
      <c r="JP93" s="19"/>
      <c r="JQ93" s="19"/>
      <c r="JR93" s="19"/>
      <c r="JS93" s="19"/>
      <c r="JT93" s="19"/>
      <c r="JU93" s="19"/>
      <c r="JV93" s="19"/>
      <c r="JW93" s="19"/>
      <c r="JX93" s="19"/>
      <c r="JY93" s="19"/>
      <c r="JZ93" s="19"/>
      <c r="KA93" s="19"/>
      <c r="KB93" s="19"/>
      <c r="KC93" s="19"/>
      <c r="KD93" s="19"/>
      <c r="KE93" s="97"/>
      <c r="KF93" s="179"/>
      <c r="KG93" s="106"/>
      <c r="KH93" s="106"/>
      <c r="KI93" s="106"/>
      <c r="KJ93" s="106"/>
      <c r="KK93" s="187"/>
      <c r="KL93" s="179"/>
      <c r="KM93" s="133"/>
      <c r="KN93" s="179"/>
      <c r="KO93" s="133"/>
      <c r="KP93" s="106"/>
      <c r="KQ93" s="106"/>
      <c r="KR93" s="133"/>
      <c r="KS93" s="106"/>
      <c r="KT93" s="106"/>
      <c r="KU93" s="106"/>
      <c r="KV93" s="159" t="str">
        <f t="shared" si="213"/>
        <v/>
      </c>
      <c r="KW93" s="159" t="str">
        <f t="shared" si="214"/>
        <v/>
      </c>
      <c r="KX93" s="159" t="str">
        <f t="shared" si="215"/>
        <v/>
      </c>
      <c r="KY93" s="159" t="str">
        <f t="shared" si="216"/>
        <v/>
      </c>
      <c r="KZ93" s="97"/>
      <c r="LA93" s="70"/>
      <c r="LB93" s="291" t="str">
        <f t="shared" si="312"/>
        <v/>
      </c>
      <c r="LC93" s="291" t="str">
        <f t="shared" si="313"/>
        <v/>
      </c>
      <c r="LD93" s="291" t="str">
        <f t="shared" si="314"/>
        <v/>
      </c>
      <c r="LE93" s="291" t="str">
        <f t="shared" si="315"/>
        <v/>
      </c>
      <c r="LF93" s="291" t="str">
        <f t="shared" si="316"/>
        <v/>
      </c>
      <c r="LG93" s="291" t="str">
        <f t="shared" si="317"/>
        <v/>
      </c>
      <c r="LH93" s="291" t="str">
        <f t="shared" si="318"/>
        <v/>
      </c>
      <c r="LI93" s="291" t="str">
        <f t="shared" si="319"/>
        <v/>
      </c>
      <c r="LJ93" s="291" t="str">
        <f t="shared" si="320"/>
        <v/>
      </c>
      <c r="LK93" s="291" t="str">
        <f t="shared" si="321"/>
        <v/>
      </c>
      <c r="LL93" s="291" t="str">
        <f t="shared" si="322"/>
        <v/>
      </c>
      <c r="LM93" s="291" t="str">
        <f t="shared" si="323"/>
        <v/>
      </c>
      <c r="LN93" s="291" t="str">
        <f t="shared" si="324"/>
        <v/>
      </c>
      <c r="LO93" s="291" t="str">
        <f t="shared" si="325"/>
        <v/>
      </c>
      <c r="LP93" s="291" t="str">
        <f t="shared" si="326"/>
        <v/>
      </c>
      <c r="LQ93" s="291" t="str">
        <f t="shared" si="327"/>
        <v>depth</v>
      </c>
      <c r="LR93" s="291" t="str">
        <f t="shared" si="328"/>
        <v/>
      </c>
      <c r="LS93" s="291" t="str">
        <f t="shared" si="329"/>
        <v/>
      </c>
      <c r="LT93" s="291" t="str">
        <f t="shared" si="330"/>
        <v/>
      </c>
      <c r="LU93" s="291" t="str">
        <f t="shared" si="331"/>
        <v/>
      </c>
      <c r="LV93" s="291" t="str">
        <f t="shared" si="332"/>
        <v/>
      </c>
      <c r="LW93" s="291" t="str">
        <f t="shared" si="333"/>
        <v>depth</v>
      </c>
      <c r="LX93" s="291" t="str">
        <f t="shared" si="334"/>
        <v/>
      </c>
      <c r="LY93" s="291" t="str">
        <f t="shared" si="335"/>
        <v>depth</v>
      </c>
      <c r="LZ93" s="291" t="str">
        <f t="shared" si="336"/>
        <v/>
      </c>
      <c r="MA93" s="291" t="str">
        <f t="shared" si="337"/>
        <v/>
      </c>
      <c r="MB93" s="291" t="str">
        <f t="shared" si="338"/>
        <v/>
      </c>
      <c r="MC93" s="291" t="str">
        <f t="shared" si="339"/>
        <v/>
      </c>
      <c r="MD93" s="291" t="str">
        <f t="shared" si="340"/>
        <v/>
      </c>
      <c r="ME93" s="291" t="str">
        <f t="shared" si="341"/>
        <v/>
      </c>
      <c r="MF93" s="291" t="str">
        <f t="shared" si="342"/>
        <v/>
      </c>
      <c r="MG93" s="74">
        <f t="shared" si="343"/>
        <v>3</v>
      </c>
      <c r="MH93" s="70"/>
      <c r="MI93" s="70"/>
      <c r="MJ93" s="70"/>
      <c r="MK93" s="70"/>
      <c r="ML93" s="70"/>
      <c r="MM93" s="70"/>
      <c r="MN93" s="70"/>
      <c r="MO93" s="70"/>
      <c r="MP93" s="70"/>
      <c r="MQ93" s="70"/>
      <c r="MR93" s="70"/>
      <c r="MS93" s="70"/>
      <c r="MT93" s="70"/>
      <c r="MU93" s="70"/>
    </row>
    <row r="94" spans="1:359" ht="6" customHeight="1" x14ac:dyDescent="0.25">
      <c r="A94" s="79"/>
      <c r="B94" s="303">
        <f t="shared" si="367"/>
        <v>80</v>
      </c>
      <c r="C94" s="83" t="s">
        <v>115</v>
      </c>
      <c r="D94" s="301" t="s">
        <v>503</v>
      </c>
      <c r="E94" s="70"/>
      <c r="F94" s="258"/>
      <c r="G94" s="259" t="s">
        <v>127</v>
      </c>
      <c r="H94" s="260" t="s">
        <v>2</v>
      </c>
      <c r="I94" s="258"/>
      <c r="J94" s="259"/>
      <c r="K94" s="260"/>
      <c r="L94" s="258"/>
      <c r="M94" s="259"/>
      <c r="N94" s="260"/>
      <c r="O94" s="258"/>
      <c r="P94" s="259"/>
      <c r="Q94" s="260"/>
      <c r="R94" s="258"/>
      <c r="S94" s="259"/>
      <c r="T94" s="260"/>
      <c r="U94" s="258"/>
      <c r="V94" s="259"/>
      <c r="W94" s="260"/>
      <c r="X94" s="258"/>
      <c r="Y94" s="259"/>
      <c r="Z94" s="260"/>
      <c r="AA94" s="258"/>
      <c r="AB94" s="259"/>
      <c r="AC94" s="260"/>
      <c r="AD94" s="258"/>
      <c r="AE94" s="259"/>
      <c r="AF94" s="260"/>
      <c r="AG94" s="258"/>
      <c r="AH94" s="259"/>
      <c r="AI94" s="260"/>
      <c r="AJ94" s="258"/>
      <c r="AK94" s="259"/>
      <c r="AL94" s="260"/>
      <c r="AM94" s="258"/>
      <c r="AN94" s="259"/>
      <c r="AO94" s="260"/>
      <c r="AP94" s="281"/>
      <c r="AQ94" s="353"/>
      <c r="AR94" s="348"/>
      <c r="AS94" s="281"/>
      <c r="AT94" s="353"/>
      <c r="AU94" s="348"/>
      <c r="AV94" s="258"/>
      <c r="AW94" s="259"/>
      <c r="AX94" s="260"/>
      <c r="AY94" s="258"/>
      <c r="AZ94" s="259"/>
      <c r="BA94" s="260"/>
      <c r="BB94" s="258"/>
      <c r="BC94" s="259"/>
      <c r="BD94" s="260"/>
      <c r="BE94" s="258"/>
      <c r="BF94" s="259"/>
      <c r="BG94" s="260"/>
      <c r="BH94" s="258"/>
      <c r="BI94" s="259"/>
      <c r="BJ94" s="260"/>
      <c r="BK94" s="258"/>
      <c r="BL94" s="259"/>
      <c r="BM94" s="260"/>
      <c r="BN94" s="258"/>
      <c r="BO94" s="259"/>
      <c r="BP94" s="260"/>
      <c r="BQ94" s="258"/>
      <c r="BR94" s="259"/>
      <c r="BS94" s="260"/>
      <c r="BT94" s="258"/>
      <c r="BU94" s="259"/>
      <c r="BV94" s="260"/>
      <c r="BW94" s="258"/>
      <c r="BX94" s="259"/>
      <c r="BY94" s="260"/>
      <c r="BZ94" s="258"/>
      <c r="CA94" s="259"/>
      <c r="CB94" s="260"/>
      <c r="CC94" s="258"/>
      <c r="CD94" s="259"/>
      <c r="CE94" s="260"/>
      <c r="CF94" s="410"/>
      <c r="CG94" s="411"/>
      <c r="CH94" s="412"/>
      <c r="CI94" s="410"/>
      <c r="CJ94" s="411"/>
      <c r="CK94" s="412"/>
      <c r="CL94" s="258"/>
      <c r="CM94" s="259" t="s">
        <v>114</v>
      </c>
      <c r="CN94" s="260">
        <v>0.01</v>
      </c>
      <c r="CO94" s="258"/>
      <c r="CP94" s="259"/>
      <c r="CQ94" s="260"/>
      <c r="CR94" s="373" t="s">
        <v>2</v>
      </c>
      <c r="CS94" s="228"/>
      <c r="CT94" s="229" t="str">
        <f>IF(ISNUMBER(HA94),IF(ISNUMBER(MATCH(HE94,$CS$15:$CS$313,0)),0,MAX(CT$14:CT93)+1),"")</f>
        <v/>
      </c>
      <c r="CU94" s="7">
        <f t="shared" si="217"/>
        <v>76</v>
      </c>
      <c r="CV94" s="7" t="str">
        <f t="shared" si="218"/>
        <v/>
      </c>
      <c r="CW94" s="7" t="str">
        <f t="shared" si="219"/>
        <v/>
      </c>
      <c r="CX94" s="7">
        <f t="shared" si="220"/>
        <v>58</v>
      </c>
      <c r="CY94" s="7" t="str">
        <f t="shared" si="221"/>
        <v/>
      </c>
      <c r="CZ94" s="7" t="str">
        <f t="shared" si="222"/>
        <v/>
      </c>
      <c r="DA94" s="7" t="str">
        <f t="shared" si="223"/>
        <v/>
      </c>
      <c r="DB94" s="7" t="str">
        <f t="shared" si="224"/>
        <v/>
      </c>
      <c r="DC94" s="7" t="str">
        <f t="shared" si="225"/>
        <v/>
      </c>
      <c r="DD94" s="7" t="str">
        <f t="shared" si="226"/>
        <v/>
      </c>
      <c r="DE94" s="7" t="str">
        <f t="shared" si="227"/>
        <v/>
      </c>
      <c r="DF94" s="7" t="str">
        <f t="shared" si="228"/>
        <v/>
      </c>
      <c r="DG94" s="7" t="str">
        <f t="shared" si="229"/>
        <v/>
      </c>
      <c r="DH94" s="7" t="str">
        <f t="shared" si="230"/>
        <v/>
      </c>
      <c r="DI94" s="7" t="str">
        <f t="shared" si="231"/>
        <v/>
      </c>
      <c r="DJ94" s="7">
        <f t="shared" si="232"/>
        <v>16</v>
      </c>
      <c r="DK94" s="7">
        <f t="shared" si="233"/>
        <v>15</v>
      </c>
      <c r="DL94" s="7" t="str">
        <f t="shared" si="234"/>
        <v/>
      </c>
      <c r="DM94" s="7" t="str">
        <f t="shared" si="235"/>
        <v/>
      </c>
      <c r="DN94" s="7">
        <f t="shared" si="236"/>
        <v>18</v>
      </c>
      <c r="DO94" s="7" t="str">
        <f t="shared" si="237"/>
        <v/>
      </c>
      <c r="DP94" s="7" t="str">
        <f t="shared" si="238"/>
        <v/>
      </c>
      <c r="DQ94" s="7">
        <f t="shared" si="239"/>
        <v>14</v>
      </c>
      <c r="DR94" s="7" t="str">
        <f t="shared" si="240"/>
        <v/>
      </c>
      <c r="DS94" s="7" t="str">
        <f t="shared" si="241"/>
        <v/>
      </c>
      <c r="DT94" s="7" t="str">
        <f t="shared" si="242"/>
        <v/>
      </c>
      <c r="DU94" s="7" t="str">
        <f t="shared" si="344"/>
        <v/>
      </c>
      <c r="DV94" s="7">
        <f t="shared" si="345"/>
        <v>35</v>
      </c>
      <c r="DW94" s="7">
        <f t="shared" si="346"/>
        <v>16</v>
      </c>
      <c r="DX94" s="7">
        <f t="shared" si="347"/>
        <v>35</v>
      </c>
      <c r="DY94" s="7"/>
      <c r="DZ94" s="7"/>
      <c r="EA94" s="7"/>
      <c r="EB94" s="7"/>
      <c r="EC94" s="64" t="s">
        <v>2</v>
      </c>
      <c r="ED94" s="306" t="str">
        <f t="shared" si="243"/>
        <v>sy</v>
      </c>
      <c r="EE94" s="306" t="str">
        <f t="shared" si="244"/>
        <v>-</v>
      </c>
      <c r="EF94" s="306" t="str">
        <f t="shared" si="245"/>
        <v>-</v>
      </c>
      <c r="EG94" s="306" t="str">
        <f t="shared" si="246"/>
        <v>sy</v>
      </c>
      <c r="EH94" s="306" t="str">
        <f t="shared" si="247"/>
        <v>-</v>
      </c>
      <c r="EI94" s="306" t="str">
        <f t="shared" si="248"/>
        <v>-</v>
      </c>
      <c r="EJ94" s="306" t="str">
        <f t="shared" si="249"/>
        <v>-</v>
      </c>
      <c r="EK94" s="306" t="str">
        <f t="shared" si="250"/>
        <v>-</v>
      </c>
      <c r="EL94" s="306" t="str">
        <f t="shared" si="251"/>
        <v>-</v>
      </c>
      <c r="EM94" s="306" t="str">
        <f t="shared" si="252"/>
        <v>-</v>
      </c>
      <c r="EN94" s="306" t="str">
        <f t="shared" si="253"/>
        <v>-</v>
      </c>
      <c r="EO94" s="306" t="str">
        <f t="shared" si="254"/>
        <v>-</v>
      </c>
      <c r="EP94" s="306" t="str">
        <f t="shared" si="255"/>
        <v>-</v>
      </c>
      <c r="EQ94" s="306" t="str">
        <f t="shared" si="256"/>
        <v>-</v>
      </c>
      <c r="ER94" s="306" t="str">
        <f t="shared" si="257"/>
        <v>-</v>
      </c>
      <c r="ES94" s="306" t="str">
        <f t="shared" si="258"/>
        <v>sy</v>
      </c>
      <c r="ET94" s="306" t="str">
        <f t="shared" si="259"/>
        <v>sy</v>
      </c>
      <c r="EU94" s="306" t="str">
        <f t="shared" si="260"/>
        <v>-</v>
      </c>
      <c r="EV94" s="306" t="str">
        <f t="shared" si="261"/>
        <v>-</v>
      </c>
      <c r="EW94" s="306" t="str">
        <f t="shared" si="262"/>
        <v>sy11</v>
      </c>
      <c r="EX94" s="306" t="str">
        <f t="shared" si="263"/>
        <v>-</v>
      </c>
      <c r="EY94" s="306" t="str">
        <f t="shared" si="264"/>
        <v>-</v>
      </c>
      <c r="EZ94" s="306" t="str">
        <f t="shared" si="265"/>
        <v>sy11</v>
      </c>
      <c r="FA94" s="306" t="str">
        <f t="shared" si="266"/>
        <v>-</v>
      </c>
      <c r="FB94" s="306" t="str">
        <f t="shared" si="267"/>
        <v>-</v>
      </c>
      <c r="FC94" s="306" t="str">
        <f t="shared" si="268"/>
        <v>-</v>
      </c>
      <c r="FD94" s="306" t="str">
        <f t="shared" si="348"/>
        <v>-</v>
      </c>
      <c r="FE94" s="306" t="str">
        <f t="shared" si="349"/>
        <v>sy</v>
      </c>
      <c r="FF94" s="306" t="str">
        <f t="shared" si="350"/>
        <v>sy</v>
      </c>
      <c r="FG94" s="306" t="str">
        <f t="shared" si="351"/>
        <v>sy</v>
      </c>
      <c r="FH94" s="306"/>
      <c r="FI94" s="306"/>
      <c r="FJ94" s="306"/>
      <c r="FK94" s="306"/>
      <c r="FL94" s="306"/>
      <c r="FM94" s="422" t="s">
        <v>2</v>
      </c>
      <c r="FN94" s="65" t="str">
        <f t="shared" si="269"/>
        <v>-</v>
      </c>
      <c r="FO94" s="65" t="str">
        <f t="shared" si="270"/>
        <v>-</v>
      </c>
      <c r="FP94" s="65" t="str">
        <f t="shared" si="271"/>
        <v>-</v>
      </c>
      <c r="FQ94" s="65">
        <f t="shared" si="272"/>
        <v>0</v>
      </c>
      <c r="FR94" s="65" t="str">
        <f t="shared" si="273"/>
        <v>-</v>
      </c>
      <c r="FS94" s="65" t="str">
        <f t="shared" si="274"/>
        <v>-</v>
      </c>
      <c r="FT94" s="65" t="str">
        <f t="shared" si="275"/>
        <v>-</v>
      </c>
      <c r="FU94" s="65" t="str">
        <f t="shared" si="276"/>
        <v>-</v>
      </c>
      <c r="FV94" s="65" t="str">
        <f t="shared" si="277"/>
        <v>-</v>
      </c>
      <c r="FW94" s="65" t="str">
        <f t="shared" si="278"/>
        <v>-</v>
      </c>
      <c r="FX94" s="65" t="str">
        <f t="shared" si="279"/>
        <v>-</v>
      </c>
      <c r="FY94" s="65" t="str">
        <f t="shared" si="280"/>
        <v>-</v>
      </c>
      <c r="FZ94" s="65" t="str">
        <f t="shared" si="281"/>
        <v>-</v>
      </c>
      <c r="GA94" s="65" t="str">
        <f t="shared" si="282"/>
        <v>-</v>
      </c>
      <c r="GB94" s="65" t="str">
        <f t="shared" si="283"/>
        <v>-</v>
      </c>
      <c r="GC94" s="65">
        <f t="shared" si="284"/>
        <v>0.2</v>
      </c>
      <c r="GD94" s="65" t="str">
        <f t="shared" si="285"/>
        <v>no</v>
      </c>
      <c r="GE94" s="65" t="str">
        <f t="shared" si="286"/>
        <v>-</v>
      </c>
      <c r="GF94" s="65" t="str">
        <f t="shared" si="287"/>
        <v>-</v>
      </c>
      <c r="GG94" s="65">
        <f t="shared" si="288"/>
        <v>0.2</v>
      </c>
      <c r="GH94" s="65" t="str">
        <f t="shared" si="289"/>
        <v>-</v>
      </c>
      <c r="GI94" s="65" t="str">
        <f t="shared" si="290"/>
        <v>-</v>
      </c>
      <c r="GJ94" s="65">
        <f t="shared" si="291"/>
        <v>0.25</v>
      </c>
      <c r="GK94" s="65" t="str">
        <f t="shared" si="292"/>
        <v>-</v>
      </c>
      <c r="GL94" s="65" t="str">
        <f t="shared" si="293"/>
        <v>-</v>
      </c>
      <c r="GM94" s="65" t="str">
        <f t="shared" si="294"/>
        <v>-</v>
      </c>
      <c r="GN94" s="65" t="str">
        <f t="shared" si="352"/>
        <v>-</v>
      </c>
      <c r="GO94" s="65">
        <f t="shared" si="353"/>
        <v>0.2</v>
      </c>
      <c r="GP94" s="65">
        <f t="shared" si="354"/>
        <v>0.15</v>
      </c>
      <c r="GQ94" s="65">
        <f t="shared" si="355"/>
        <v>0.2</v>
      </c>
      <c r="GR94" s="65"/>
      <c r="GS94" s="65"/>
      <c r="GT94" s="65"/>
      <c r="GU94" s="96" t="s">
        <v>2</v>
      </c>
      <c r="GV94" s="70"/>
      <c r="GW94" s="7">
        <f>IF(ISNUMBER(INDEX($CU$15:$EC$314,$B94,HG$5)),MAX(GW$14:GW93)+1,0)</f>
        <v>16</v>
      </c>
      <c r="GX94" s="7" t="str">
        <f t="shared" si="295"/>
        <v/>
      </c>
      <c r="GY94" s="7" t="str">
        <f t="shared" si="296"/>
        <v/>
      </c>
      <c r="GZ94" s="289">
        <f t="shared" si="297"/>
        <v>80</v>
      </c>
      <c r="HA94" s="289" t="str">
        <f t="shared" si="298"/>
        <v/>
      </c>
      <c r="HB94" s="289" t="str">
        <f t="shared" si="299"/>
        <v/>
      </c>
      <c r="HC94" s="84" t="str">
        <f t="shared" si="300"/>
        <v/>
      </c>
      <c r="HD94" s="335" t="str">
        <f t="shared" si="301"/>
        <v/>
      </c>
      <c r="HE94" s="313" t="str">
        <f t="shared" si="302"/>
        <v/>
      </c>
      <c r="HF94" s="28" t="str">
        <f t="shared" si="303"/>
        <v/>
      </c>
      <c r="HG94" s="277" t="str">
        <f t="shared" si="356"/>
        <v/>
      </c>
      <c r="HH94" s="363" t="str">
        <f t="shared" si="304"/>
        <v/>
      </c>
      <c r="HI94" s="80"/>
      <c r="HJ94" s="277" t="str">
        <f t="shared" si="357"/>
        <v/>
      </c>
      <c r="HK94" s="363" t="str">
        <f t="shared" si="305"/>
        <v/>
      </c>
      <c r="HL94" s="80"/>
      <c r="HM94" s="277" t="str">
        <f t="shared" si="358"/>
        <v/>
      </c>
      <c r="HN94" s="363" t="str">
        <f t="shared" si="306"/>
        <v/>
      </c>
      <c r="HO94" s="80"/>
      <c r="HP94" s="277" t="str">
        <f t="shared" si="359"/>
        <v/>
      </c>
      <c r="HQ94" s="359" t="str">
        <f t="shared" si="307"/>
        <v/>
      </c>
      <c r="HR94" s="80"/>
      <c r="HS94" s="277" t="str">
        <f t="shared" si="360"/>
        <v/>
      </c>
      <c r="HT94" s="284" t="str">
        <f t="shared" si="308"/>
        <v/>
      </c>
      <c r="HU94" s="277"/>
      <c r="HV94" s="336" t="str">
        <f t="shared" si="309"/>
        <v/>
      </c>
      <c r="HW94" s="338" t="str">
        <f t="shared" si="310"/>
        <v/>
      </c>
      <c r="HX94" s="337" t="str">
        <f t="shared" si="311"/>
        <v/>
      </c>
      <c r="HY94" s="277"/>
      <c r="HZ94" s="277"/>
      <c r="IA94" s="277"/>
      <c r="IB94" s="277"/>
      <c r="IC94" s="277"/>
      <c r="ID94" s="70"/>
      <c r="IE94" s="280"/>
      <c r="IF94" s="368"/>
      <c r="IG94" s="280"/>
      <c r="IH94" s="280"/>
      <c r="II94" s="280"/>
      <c r="IJ94" s="280"/>
      <c r="IK94" s="280"/>
      <c r="IL94" s="280"/>
      <c r="IM94" s="280"/>
      <c r="IN94" s="280"/>
      <c r="IO94" s="291"/>
      <c r="IP94" s="291"/>
      <c r="IQ94" s="74"/>
      <c r="IR94" s="291">
        <f>IF(IE94&lt;&gt;"",MAX(IR$14:IR93)+1,0)</f>
        <v>0</v>
      </c>
      <c r="IS94" s="291">
        <f>IF(IF94&lt;&gt;"",MAX(IS$14:IS93)+1,0)</f>
        <v>0</v>
      </c>
      <c r="IT94" s="291">
        <f>IF(IG94&lt;&gt;"",MAX(IT$14:IT93)+1,0)</f>
        <v>0</v>
      </c>
      <c r="IU94" s="291">
        <f>IF(IH94&lt;&gt;"",MAX(IU$14:IU93)+1,0)</f>
        <v>0</v>
      </c>
      <c r="IV94" s="291">
        <f>IF(II94&lt;&gt;"",MAX(IV$14:IV93)+1,0)</f>
        <v>0</v>
      </c>
      <c r="IW94" s="291">
        <f>IF(IJ94&lt;&gt;"",MAX(IW$14:IW93)+1,0)</f>
        <v>0</v>
      </c>
      <c r="IX94" s="291">
        <f>IF(IK94&lt;&gt;"",MAX(IX$14:IX93)+1,0)</f>
        <v>0</v>
      </c>
      <c r="IY94" s="291">
        <f>IF(IL94&lt;&gt;"",MAX(IY$14:IY93)+1,0)</f>
        <v>0</v>
      </c>
      <c r="IZ94" s="291">
        <f>IF(IM94&lt;&gt;"",MAX(IZ$14:IZ93)+1,0)</f>
        <v>0</v>
      </c>
      <c r="JA94" s="291">
        <f>IF(IN94&lt;&gt;"",MAX(JA$14:JA93)+1,0)</f>
        <v>0</v>
      </c>
      <c r="JB94" s="291">
        <f>IF(IO94&lt;&gt;"",MAX(JB$14:JB93)+1,0)</f>
        <v>0</v>
      </c>
      <c r="JC94" s="291">
        <f>IF(IP94&lt;&gt;"",MAX(JC$14:JC93)+1,0)</f>
        <v>0</v>
      </c>
      <c r="JD94" s="74">
        <f t="shared" si="361"/>
        <v>3</v>
      </c>
      <c r="JE94" s="74">
        <f t="shared" si="362"/>
        <v>0</v>
      </c>
      <c r="JF94" s="74">
        <f t="shared" si="363"/>
        <v>15</v>
      </c>
      <c r="JG94" s="74" t="str">
        <f t="shared" si="364"/>
        <v>pxdp</v>
      </c>
      <c r="JH94" s="390" t="str">
        <f t="shared" si="365"/>
        <v/>
      </c>
      <c r="JI94" s="389">
        <f>IF(ISNUMBER(MATCH(HE94,$JG$15:$JG$313,0)),0,MAX(JI$14:JI93)+1)</f>
        <v>0</v>
      </c>
      <c r="JJ94" s="389" t="str">
        <f t="shared" si="366"/>
        <v/>
      </c>
      <c r="JK94" s="379"/>
      <c r="JL94" s="79"/>
      <c r="JM94" s="19"/>
      <c r="JN94" s="280"/>
      <c r="JO94" s="70"/>
      <c r="JP94" s="19"/>
      <c r="JQ94" s="19"/>
      <c r="JR94" s="19"/>
      <c r="JS94" s="19"/>
      <c r="JT94" s="19"/>
      <c r="JU94" s="19"/>
      <c r="JV94" s="19"/>
      <c r="JW94" s="19"/>
      <c r="JX94" s="19"/>
      <c r="JY94" s="19"/>
      <c r="JZ94" s="19"/>
      <c r="KA94" s="19"/>
      <c r="KB94" s="19"/>
      <c r="KC94" s="19"/>
      <c r="KD94" s="19"/>
      <c r="KE94" s="97"/>
      <c r="KF94" s="179"/>
      <c r="KG94" s="106"/>
      <c r="KH94" s="106"/>
      <c r="KI94" s="106"/>
      <c r="KJ94" s="106"/>
      <c r="KK94" s="187"/>
      <c r="KL94" s="179"/>
      <c r="KM94" s="133"/>
      <c r="KN94" s="179"/>
      <c r="KO94" s="133"/>
      <c r="KP94" s="106"/>
      <c r="KQ94" s="106"/>
      <c r="KR94" s="133"/>
      <c r="KS94" s="106"/>
      <c r="KT94" s="106"/>
      <c r="KU94" s="106"/>
      <c r="KV94" s="159" t="str">
        <f t="shared" si="213"/>
        <v/>
      </c>
      <c r="KW94" s="159" t="str">
        <f t="shared" si="214"/>
        <v/>
      </c>
      <c r="KX94" s="159" t="str">
        <f t="shared" si="215"/>
        <v/>
      </c>
      <c r="KY94" s="159" t="str">
        <f t="shared" si="216"/>
        <v/>
      </c>
      <c r="KZ94" s="97"/>
      <c r="LA94" s="70"/>
      <c r="LB94" s="291" t="str">
        <f t="shared" si="312"/>
        <v/>
      </c>
      <c r="LC94" s="291" t="str">
        <f t="shared" si="313"/>
        <v/>
      </c>
      <c r="LD94" s="291" t="str">
        <f t="shared" si="314"/>
        <v/>
      </c>
      <c r="LE94" s="291" t="str">
        <f t="shared" si="315"/>
        <v/>
      </c>
      <c r="LF94" s="291" t="str">
        <f t="shared" si="316"/>
        <v/>
      </c>
      <c r="LG94" s="291" t="str">
        <f t="shared" si="317"/>
        <v/>
      </c>
      <c r="LH94" s="291" t="str">
        <f t="shared" si="318"/>
        <v/>
      </c>
      <c r="LI94" s="291" t="str">
        <f t="shared" si="319"/>
        <v/>
      </c>
      <c r="LJ94" s="291" t="str">
        <f t="shared" si="320"/>
        <v/>
      </c>
      <c r="LK94" s="291" t="str">
        <f t="shared" si="321"/>
        <v/>
      </c>
      <c r="LL94" s="291" t="str">
        <f t="shared" si="322"/>
        <v/>
      </c>
      <c r="LM94" s="291" t="str">
        <f t="shared" si="323"/>
        <v/>
      </c>
      <c r="LN94" s="291" t="str">
        <f t="shared" si="324"/>
        <v/>
      </c>
      <c r="LO94" s="291" t="str">
        <f t="shared" si="325"/>
        <v/>
      </c>
      <c r="LP94" s="291" t="str">
        <f t="shared" si="326"/>
        <v/>
      </c>
      <c r="LQ94" s="291" t="str">
        <f t="shared" si="327"/>
        <v>pxdp</v>
      </c>
      <c r="LR94" s="291" t="str">
        <f t="shared" si="328"/>
        <v/>
      </c>
      <c r="LS94" s="291" t="str">
        <f t="shared" si="329"/>
        <v/>
      </c>
      <c r="LT94" s="291" t="str">
        <f t="shared" si="330"/>
        <v/>
      </c>
      <c r="LU94" s="291" t="str">
        <f t="shared" si="331"/>
        <v/>
      </c>
      <c r="LV94" s="291" t="str">
        <f t="shared" si="332"/>
        <v/>
      </c>
      <c r="LW94" s="291" t="str">
        <f t="shared" si="333"/>
        <v/>
      </c>
      <c r="LX94" s="291" t="str">
        <f t="shared" si="334"/>
        <v/>
      </c>
      <c r="LY94" s="291" t="str">
        <f t="shared" si="335"/>
        <v/>
      </c>
      <c r="LZ94" s="291" t="str">
        <f t="shared" si="336"/>
        <v/>
      </c>
      <c r="MA94" s="291" t="str">
        <f t="shared" si="337"/>
        <v/>
      </c>
      <c r="MB94" s="291" t="str">
        <f t="shared" si="338"/>
        <v/>
      </c>
      <c r="MC94" s="291" t="str">
        <f t="shared" si="339"/>
        <v/>
      </c>
      <c r="MD94" s="291" t="str">
        <f t="shared" si="340"/>
        <v/>
      </c>
      <c r="ME94" s="291" t="str">
        <f t="shared" si="341"/>
        <v/>
      </c>
      <c r="MF94" s="291" t="str">
        <f t="shared" si="342"/>
        <v/>
      </c>
      <c r="MG94" s="74">
        <f t="shared" si="343"/>
        <v>1</v>
      </c>
      <c r="MH94" s="70"/>
      <c r="MI94" s="70"/>
      <c r="MJ94" s="70"/>
      <c r="MK94" s="70"/>
      <c r="ML94" s="70"/>
      <c r="MM94" s="70"/>
      <c r="MN94" s="70"/>
      <c r="MO94" s="70"/>
      <c r="MP94" s="70"/>
      <c r="MQ94" s="70"/>
      <c r="MR94" s="70"/>
      <c r="MS94" s="70"/>
      <c r="MT94" s="70"/>
      <c r="MU94" s="70"/>
    </row>
    <row r="95" spans="1:359" ht="6" customHeight="1" x14ac:dyDescent="0.25">
      <c r="A95" s="79"/>
      <c r="B95" s="303">
        <f t="shared" si="367"/>
        <v>81</v>
      </c>
      <c r="C95" s="83" t="s">
        <v>121</v>
      </c>
      <c r="D95" s="301" t="s">
        <v>131</v>
      </c>
      <c r="E95" s="70"/>
      <c r="F95" s="258"/>
      <c r="G95" s="259" t="s">
        <v>138</v>
      </c>
      <c r="H95" s="260" t="s">
        <v>2</v>
      </c>
      <c r="I95" s="258"/>
      <c r="J95" s="259"/>
      <c r="K95" s="260"/>
      <c r="L95" s="258"/>
      <c r="M95" s="259"/>
      <c r="N95" s="260"/>
      <c r="O95" s="258"/>
      <c r="P95" s="259"/>
      <c r="Q95" s="260"/>
      <c r="R95" s="258"/>
      <c r="S95" s="259"/>
      <c r="T95" s="260"/>
      <c r="U95" s="258"/>
      <c r="V95" s="259"/>
      <c r="W95" s="260"/>
      <c r="X95" s="258"/>
      <c r="Y95" s="259"/>
      <c r="Z95" s="260"/>
      <c r="AA95" s="258"/>
      <c r="AB95" s="259"/>
      <c r="AC95" s="260"/>
      <c r="AD95" s="258"/>
      <c r="AE95" s="259"/>
      <c r="AF95" s="260"/>
      <c r="AG95" s="258"/>
      <c r="AH95" s="259"/>
      <c r="AI95" s="260"/>
      <c r="AJ95" s="258"/>
      <c r="AK95" s="259"/>
      <c r="AL95" s="260"/>
      <c r="AM95" s="258"/>
      <c r="AN95" s="259"/>
      <c r="AO95" s="260"/>
      <c r="AP95" s="281"/>
      <c r="AQ95" s="353"/>
      <c r="AR95" s="348"/>
      <c r="AS95" s="281"/>
      <c r="AT95" s="353"/>
      <c r="AU95" s="348"/>
      <c r="AV95" s="258"/>
      <c r="AW95" s="259"/>
      <c r="AX95" s="260"/>
      <c r="AY95" s="258"/>
      <c r="AZ95" s="259"/>
      <c r="BA95" s="260"/>
      <c r="BB95" s="258"/>
      <c r="BC95" s="259"/>
      <c r="BD95" s="260"/>
      <c r="BE95" s="258"/>
      <c r="BF95" s="259"/>
      <c r="BG95" s="260"/>
      <c r="BH95" s="258"/>
      <c r="BI95" s="259"/>
      <c r="BJ95" s="260"/>
      <c r="BK95" s="258"/>
      <c r="BL95" s="259"/>
      <c r="BM95" s="260"/>
      <c r="BN95" s="258"/>
      <c r="BO95" s="259"/>
      <c r="BP95" s="260"/>
      <c r="BQ95" s="258"/>
      <c r="BR95" s="259"/>
      <c r="BS95" s="260"/>
      <c r="BT95" s="258"/>
      <c r="BU95" s="259"/>
      <c r="BV95" s="260"/>
      <c r="BW95" s="258"/>
      <c r="BX95" s="259"/>
      <c r="BY95" s="260"/>
      <c r="BZ95" s="258"/>
      <c r="CA95" s="259"/>
      <c r="CB95" s="260"/>
      <c r="CC95" s="258"/>
      <c r="CD95" s="259"/>
      <c r="CE95" s="260"/>
      <c r="CF95" s="410"/>
      <c r="CG95" s="411"/>
      <c r="CH95" s="412"/>
      <c r="CI95" s="410"/>
      <c r="CJ95" s="411"/>
      <c r="CK95" s="412"/>
      <c r="CL95" s="258"/>
      <c r="CM95" s="259" t="s">
        <v>649</v>
      </c>
      <c r="CN95" s="260" t="s">
        <v>2</v>
      </c>
      <c r="CO95" s="258"/>
      <c r="CP95" s="259"/>
      <c r="CQ95" s="260"/>
      <c r="CR95" s="373" t="s">
        <v>2</v>
      </c>
      <c r="CS95" s="228"/>
      <c r="CT95" s="229" t="str">
        <f>IF(ISNUMBER(HA95),IF(ISNUMBER(MATCH(HE95,$CS$15:$CS$313,0)),0,MAX(CT$14:CT94)+1),"")</f>
        <v/>
      </c>
      <c r="CU95" s="7">
        <f t="shared" si="217"/>
        <v>77</v>
      </c>
      <c r="CV95" s="7" t="str">
        <f t="shared" si="218"/>
        <v/>
      </c>
      <c r="CW95" s="7" t="str">
        <f t="shared" si="219"/>
        <v/>
      </c>
      <c r="CX95" s="7" t="str">
        <f t="shared" si="220"/>
        <v/>
      </c>
      <c r="CY95" s="7" t="str">
        <f t="shared" si="221"/>
        <v/>
      </c>
      <c r="CZ95" s="7" t="str">
        <f t="shared" si="222"/>
        <v/>
      </c>
      <c r="DA95" s="7" t="str">
        <f t="shared" si="223"/>
        <v/>
      </c>
      <c r="DB95" s="7" t="str">
        <f t="shared" si="224"/>
        <v/>
      </c>
      <c r="DC95" s="7" t="str">
        <f t="shared" si="225"/>
        <v/>
      </c>
      <c r="DD95" s="7" t="str">
        <f t="shared" si="226"/>
        <v/>
      </c>
      <c r="DE95" s="7" t="str">
        <f t="shared" si="227"/>
        <v/>
      </c>
      <c r="DF95" s="7" t="str">
        <f t="shared" si="228"/>
        <v/>
      </c>
      <c r="DG95" s="7" t="str">
        <f t="shared" si="229"/>
        <v/>
      </c>
      <c r="DH95" s="7" t="str">
        <f t="shared" si="230"/>
        <v/>
      </c>
      <c r="DI95" s="7" t="str">
        <f t="shared" si="231"/>
        <v/>
      </c>
      <c r="DJ95" s="7" t="str">
        <f t="shared" si="232"/>
        <v/>
      </c>
      <c r="DK95" s="7" t="str">
        <f t="shared" si="233"/>
        <v/>
      </c>
      <c r="DL95" s="7" t="str">
        <f t="shared" si="234"/>
        <v/>
      </c>
      <c r="DM95" s="7" t="str">
        <f t="shared" si="235"/>
        <v/>
      </c>
      <c r="DN95" s="7" t="str">
        <f t="shared" si="236"/>
        <v/>
      </c>
      <c r="DO95" s="7" t="str">
        <f t="shared" si="237"/>
        <v/>
      </c>
      <c r="DP95" s="7" t="str">
        <f t="shared" si="238"/>
        <v/>
      </c>
      <c r="DQ95" s="7" t="str">
        <f t="shared" si="239"/>
        <v/>
      </c>
      <c r="DR95" s="7" t="str">
        <f t="shared" si="240"/>
        <v/>
      </c>
      <c r="DS95" s="7" t="str">
        <f t="shared" si="241"/>
        <v/>
      </c>
      <c r="DT95" s="7" t="str">
        <f t="shared" si="242"/>
        <v/>
      </c>
      <c r="DU95" s="7" t="str">
        <f t="shared" si="344"/>
        <v/>
      </c>
      <c r="DV95" s="7" t="str">
        <f t="shared" si="345"/>
        <v/>
      </c>
      <c r="DW95" s="7" t="str">
        <f t="shared" si="346"/>
        <v/>
      </c>
      <c r="DX95" s="7" t="str">
        <f t="shared" si="347"/>
        <v/>
      </c>
      <c r="DY95" s="7"/>
      <c r="DZ95" s="7"/>
      <c r="EA95" s="7"/>
      <c r="EB95" s="7"/>
      <c r="EC95" s="64" t="s">
        <v>2</v>
      </c>
      <c r="ED95" s="306" t="str">
        <f t="shared" si="243"/>
        <v>kstp</v>
      </c>
      <c r="EE95" s="306" t="str">
        <f t="shared" si="244"/>
        <v>-</v>
      </c>
      <c r="EF95" s="306" t="str">
        <f t="shared" si="245"/>
        <v>-</v>
      </c>
      <c r="EG95" s="306" t="str">
        <f t="shared" si="246"/>
        <v>-</v>
      </c>
      <c r="EH95" s="306" t="str">
        <f t="shared" si="247"/>
        <v>-</v>
      </c>
      <c r="EI95" s="306" t="str">
        <f t="shared" si="248"/>
        <v>-</v>
      </c>
      <c r="EJ95" s="306" t="str">
        <f t="shared" si="249"/>
        <v>-</v>
      </c>
      <c r="EK95" s="306" t="str">
        <f t="shared" si="250"/>
        <v>-</v>
      </c>
      <c r="EL95" s="306" t="str">
        <f t="shared" si="251"/>
        <v>-</v>
      </c>
      <c r="EM95" s="306" t="str">
        <f t="shared" si="252"/>
        <v>-</v>
      </c>
      <c r="EN95" s="306" t="str">
        <f t="shared" si="253"/>
        <v>-</v>
      </c>
      <c r="EO95" s="306" t="str">
        <f t="shared" si="254"/>
        <v>-</v>
      </c>
      <c r="EP95" s="306" t="str">
        <f t="shared" si="255"/>
        <v>-</v>
      </c>
      <c r="EQ95" s="306" t="str">
        <f t="shared" si="256"/>
        <v>-</v>
      </c>
      <c r="ER95" s="306" t="str">
        <f t="shared" si="257"/>
        <v>-</v>
      </c>
      <c r="ES95" s="306" t="str">
        <f t="shared" si="258"/>
        <v>-</v>
      </c>
      <c r="ET95" s="306" t="str">
        <f t="shared" si="259"/>
        <v>-</v>
      </c>
      <c r="EU95" s="306" t="str">
        <f t="shared" si="260"/>
        <v>-</v>
      </c>
      <c r="EV95" s="306" t="str">
        <f t="shared" si="261"/>
        <v>-</v>
      </c>
      <c r="EW95" s="306" t="str">
        <f t="shared" si="262"/>
        <v>-</v>
      </c>
      <c r="EX95" s="306" t="str">
        <f t="shared" si="263"/>
        <v>-</v>
      </c>
      <c r="EY95" s="306" t="str">
        <f t="shared" si="264"/>
        <v>-</v>
      </c>
      <c r="EZ95" s="306" t="str">
        <f t="shared" si="265"/>
        <v>-</v>
      </c>
      <c r="FA95" s="306" t="str">
        <f t="shared" si="266"/>
        <v>-</v>
      </c>
      <c r="FB95" s="306" t="str">
        <f t="shared" si="267"/>
        <v>-</v>
      </c>
      <c r="FC95" s="306" t="str">
        <f t="shared" si="268"/>
        <v>-</v>
      </c>
      <c r="FD95" s="306" t="str">
        <f t="shared" si="348"/>
        <v>-</v>
      </c>
      <c r="FE95" s="306" t="str">
        <f t="shared" si="349"/>
        <v>-</v>
      </c>
      <c r="FF95" s="306" t="str">
        <f t="shared" si="350"/>
        <v>-</v>
      </c>
      <c r="FG95" s="306" t="str">
        <f t="shared" si="351"/>
        <v>-</v>
      </c>
      <c r="FH95" s="306"/>
      <c r="FI95" s="306"/>
      <c r="FJ95" s="306"/>
      <c r="FK95" s="306"/>
      <c r="FL95" s="306"/>
      <c r="FM95" s="422" t="s">
        <v>2</v>
      </c>
      <c r="FN95" s="65" t="str">
        <f t="shared" si="269"/>
        <v>-</v>
      </c>
      <c r="FO95" s="65" t="str">
        <f t="shared" si="270"/>
        <v>-</v>
      </c>
      <c r="FP95" s="65" t="str">
        <f t="shared" si="271"/>
        <v>-</v>
      </c>
      <c r="FQ95" s="65" t="str">
        <f t="shared" si="272"/>
        <v>-</v>
      </c>
      <c r="FR95" s="65" t="str">
        <f t="shared" si="273"/>
        <v>-</v>
      </c>
      <c r="FS95" s="65" t="str">
        <f t="shared" si="274"/>
        <v>-</v>
      </c>
      <c r="FT95" s="65" t="str">
        <f t="shared" si="275"/>
        <v>-</v>
      </c>
      <c r="FU95" s="65" t="str">
        <f t="shared" si="276"/>
        <v>-</v>
      </c>
      <c r="FV95" s="65" t="str">
        <f t="shared" si="277"/>
        <v>-</v>
      </c>
      <c r="FW95" s="65" t="str">
        <f t="shared" si="278"/>
        <v>-</v>
      </c>
      <c r="FX95" s="65" t="str">
        <f t="shared" si="279"/>
        <v>-</v>
      </c>
      <c r="FY95" s="65" t="str">
        <f t="shared" si="280"/>
        <v>-</v>
      </c>
      <c r="FZ95" s="65" t="str">
        <f t="shared" si="281"/>
        <v>-</v>
      </c>
      <c r="GA95" s="65" t="str">
        <f t="shared" si="282"/>
        <v>-</v>
      </c>
      <c r="GB95" s="65" t="str">
        <f t="shared" si="283"/>
        <v>-</v>
      </c>
      <c r="GC95" s="65" t="str">
        <f t="shared" si="284"/>
        <v>-</v>
      </c>
      <c r="GD95" s="65" t="str">
        <f t="shared" si="285"/>
        <v>-</v>
      </c>
      <c r="GE95" s="65" t="str">
        <f t="shared" si="286"/>
        <v>-</v>
      </c>
      <c r="GF95" s="65" t="str">
        <f t="shared" si="287"/>
        <v>-</v>
      </c>
      <c r="GG95" s="65" t="str">
        <f t="shared" si="288"/>
        <v>-</v>
      </c>
      <c r="GH95" s="65" t="str">
        <f t="shared" si="289"/>
        <v>-</v>
      </c>
      <c r="GI95" s="65" t="str">
        <f t="shared" si="290"/>
        <v>-</v>
      </c>
      <c r="GJ95" s="65" t="str">
        <f t="shared" si="291"/>
        <v>-</v>
      </c>
      <c r="GK95" s="65" t="str">
        <f t="shared" si="292"/>
        <v>-</v>
      </c>
      <c r="GL95" s="65" t="str">
        <f t="shared" si="293"/>
        <v>-</v>
      </c>
      <c r="GM95" s="65" t="str">
        <f t="shared" si="294"/>
        <v>-</v>
      </c>
      <c r="GN95" s="65" t="str">
        <f t="shared" si="352"/>
        <v>-</v>
      </c>
      <c r="GO95" s="65" t="str">
        <f t="shared" si="353"/>
        <v>-</v>
      </c>
      <c r="GP95" s="65" t="str">
        <f t="shared" si="354"/>
        <v>-</v>
      </c>
      <c r="GQ95" s="65" t="str">
        <f t="shared" si="355"/>
        <v>-</v>
      </c>
      <c r="GR95" s="65"/>
      <c r="GS95" s="65"/>
      <c r="GT95" s="65"/>
      <c r="GU95" s="96" t="s">
        <v>2</v>
      </c>
      <c r="GV95" s="70"/>
      <c r="GW95" s="7">
        <f>IF(ISNUMBER(INDEX($CU$15:$EC$314,$B95,HG$5)),MAX(GW$14:GW94)+1,0)</f>
        <v>0</v>
      </c>
      <c r="GX95" s="7" t="str">
        <f t="shared" si="295"/>
        <v/>
      </c>
      <c r="GY95" s="7" t="str">
        <f t="shared" si="296"/>
        <v/>
      </c>
      <c r="GZ95" s="289">
        <f t="shared" si="297"/>
        <v>81</v>
      </c>
      <c r="HA95" s="289" t="str">
        <f t="shared" si="298"/>
        <v/>
      </c>
      <c r="HB95" s="289" t="str">
        <f t="shared" si="299"/>
        <v/>
      </c>
      <c r="HC95" s="84" t="str">
        <f t="shared" si="300"/>
        <v/>
      </c>
      <c r="HD95" s="335" t="str">
        <f t="shared" si="301"/>
        <v/>
      </c>
      <c r="HE95" s="313" t="str">
        <f t="shared" si="302"/>
        <v/>
      </c>
      <c r="HF95" s="28" t="str">
        <f t="shared" si="303"/>
        <v/>
      </c>
      <c r="HG95" s="277" t="str">
        <f t="shared" si="356"/>
        <v/>
      </c>
      <c r="HH95" s="363" t="str">
        <f t="shared" si="304"/>
        <v/>
      </c>
      <c r="HI95" s="80"/>
      <c r="HJ95" s="277" t="str">
        <f t="shared" si="357"/>
        <v/>
      </c>
      <c r="HK95" s="363" t="str">
        <f t="shared" si="305"/>
        <v/>
      </c>
      <c r="HL95" s="80"/>
      <c r="HM95" s="277" t="str">
        <f t="shared" si="358"/>
        <v/>
      </c>
      <c r="HN95" s="363" t="str">
        <f t="shared" si="306"/>
        <v/>
      </c>
      <c r="HO95" s="80"/>
      <c r="HP95" s="277" t="str">
        <f t="shared" si="359"/>
        <v/>
      </c>
      <c r="HQ95" s="359" t="str">
        <f t="shared" si="307"/>
        <v/>
      </c>
      <c r="HR95" s="80"/>
      <c r="HS95" s="277" t="str">
        <f t="shared" si="360"/>
        <v/>
      </c>
      <c r="HT95" s="284" t="str">
        <f t="shared" si="308"/>
        <v/>
      </c>
      <c r="HU95" s="277"/>
      <c r="HV95" s="336" t="str">
        <f t="shared" si="309"/>
        <v/>
      </c>
      <c r="HW95" s="338" t="str">
        <f t="shared" si="310"/>
        <v/>
      </c>
      <c r="HX95" s="337" t="str">
        <f t="shared" si="311"/>
        <v/>
      </c>
      <c r="HY95" s="277"/>
      <c r="HZ95" s="277"/>
      <c r="IA95" s="277"/>
      <c r="IB95" s="277"/>
      <c r="IC95" s="277"/>
      <c r="ID95" s="70"/>
      <c r="IE95" s="280"/>
      <c r="IF95" s="368"/>
      <c r="IG95" s="280"/>
      <c r="IH95" s="280"/>
      <c r="II95" s="280"/>
      <c r="IJ95" s="280"/>
      <c r="IK95" s="280"/>
      <c r="IL95" s="280"/>
      <c r="IM95" s="280"/>
      <c r="IN95" s="280"/>
      <c r="IO95" s="291"/>
      <c r="IP95" s="291"/>
      <c r="IQ95" s="74"/>
      <c r="IR95" s="291">
        <f>IF(IE95&lt;&gt;"",MAX(IR$14:IR94)+1,0)</f>
        <v>0</v>
      </c>
      <c r="IS95" s="291">
        <f>IF(IF95&lt;&gt;"",MAX(IS$14:IS94)+1,0)</f>
        <v>0</v>
      </c>
      <c r="IT95" s="291">
        <f>IF(IG95&lt;&gt;"",MAX(IT$14:IT94)+1,0)</f>
        <v>0</v>
      </c>
      <c r="IU95" s="291">
        <f>IF(IH95&lt;&gt;"",MAX(IU$14:IU94)+1,0)</f>
        <v>0</v>
      </c>
      <c r="IV95" s="291">
        <f>IF(II95&lt;&gt;"",MAX(IV$14:IV94)+1,0)</f>
        <v>0</v>
      </c>
      <c r="IW95" s="291">
        <f>IF(IJ95&lt;&gt;"",MAX(IW$14:IW94)+1,0)</f>
        <v>0</v>
      </c>
      <c r="IX95" s="291">
        <f>IF(IK95&lt;&gt;"",MAX(IX$14:IX94)+1,0)</f>
        <v>0</v>
      </c>
      <c r="IY95" s="291">
        <f>IF(IL95&lt;&gt;"",MAX(IY$14:IY94)+1,0)</f>
        <v>0</v>
      </c>
      <c r="IZ95" s="291">
        <f>IF(IM95&lt;&gt;"",MAX(IZ$14:IZ94)+1,0)</f>
        <v>0</v>
      </c>
      <c r="JA95" s="291">
        <f>IF(IN95&lt;&gt;"",MAX(JA$14:JA94)+1,0)</f>
        <v>0</v>
      </c>
      <c r="JB95" s="291">
        <f>IF(IO95&lt;&gt;"",MAX(JB$14:JB94)+1,0)</f>
        <v>0</v>
      </c>
      <c r="JC95" s="291">
        <f>IF(IP95&lt;&gt;"",MAX(JC$14:JC94)+1,0)</f>
        <v>0</v>
      </c>
      <c r="JD95" s="74">
        <f t="shared" si="361"/>
        <v>3</v>
      </c>
      <c r="JE95" s="74">
        <f t="shared" si="362"/>
        <v>0</v>
      </c>
      <c r="JF95" s="74">
        <f t="shared" si="363"/>
        <v>16</v>
      </c>
      <c r="JG95" s="74" t="str">
        <f t="shared" si="364"/>
        <v>petm</v>
      </c>
      <c r="JH95" s="390" t="str">
        <f t="shared" si="365"/>
        <v/>
      </c>
      <c r="JI95" s="389">
        <f>IF(ISNUMBER(MATCH(HE95,$JG$15:$JG$313,0)),0,MAX(JI$14:JI94)+1)</f>
        <v>0</v>
      </c>
      <c r="JJ95" s="389" t="str">
        <f t="shared" si="366"/>
        <v/>
      </c>
      <c r="JK95" s="379"/>
      <c r="JL95" s="79"/>
      <c r="JM95" s="19"/>
      <c r="JN95" s="280"/>
      <c r="JO95" s="70"/>
      <c r="JP95" s="19"/>
      <c r="JQ95" s="19"/>
      <c r="JR95" s="19"/>
      <c r="JS95" s="19"/>
      <c r="JT95" s="19"/>
      <c r="JU95" s="19"/>
      <c r="JV95" s="19"/>
      <c r="JW95" s="19"/>
      <c r="JX95" s="19"/>
      <c r="JY95" s="19"/>
      <c r="JZ95" s="19"/>
      <c r="KA95" s="19"/>
      <c r="KB95" s="19"/>
      <c r="KC95" s="19"/>
      <c r="KD95" s="19"/>
      <c r="KE95" s="97"/>
      <c r="KF95" s="179"/>
      <c r="KG95" s="106"/>
      <c r="KH95" s="106"/>
      <c r="KI95" s="106"/>
      <c r="KJ95" s="106"/>
      <c r="KK95" s="187"/>
      <c r="KL95" s="179"/>
      <c r="KM95" s="133"/>
      <c r="KN95" s="179"/>
      <c r="KO95" s="133"/>
      <c r="KP95" s="106"/>
      <c r="KQ95" s="106"/>
      <c r="KR95" s="133"/>
      <c r="KS95" s="106"/>
      <c r="KT95" s="106"/>
      <c r="KU95" s="106"/>
      <c r="KV95" s="159" t="str">
        <f t="shared" si="213"/>
        <v/>
      </c>
      <c r="KW95" s="159" t="str">
        <f t="shared" si="214"/>
        <v/>
      </c>
      <c r="KX95" s="159" t="str">
        <f t="shared" si="215"/>
        <v/>
      </c>
      <c r="KY95" s="159" t="str">
        <f t="shared" si="216"/>
        <v/>
      </c>
      <c r="KZ95" s="97"/>
      <c r="LA95" s="70"/>
      <c r="LB95" s="291" t="str">
        <f t="shared" si="312"/>
        <v/>
      </c>
      <c r="LC95" s="291" t="str">
        <f t="shared" si="313"/>
        <v/>
      </c>
      <c r="LD95" s="291" t="str">
        <f t="shared" si="314"/>
        <v/>
      </c>
      <c r="LE95" s="291" t="str">
        <f t="shared" si="315"/>
        <v/>
      </c>
      <c r="LF95" s="291" t="str">
        <f t="shared" si="316"/>
        <v/>
      </c>
      <c r="LG95" s="291" t="str">
        <f t="shared" si="317"/>
        <v/>
      </c>
      <c r="LH95" s="291" t="str">
        <f t="shared" si="318"/>
        <v/>
      </c>
      <c r="LI95" s="291" t="str">
        <f t="shared" si="319"/>
        <v/>
      </c>
      <c r="LJ95" s="291" t="str">
        <f t="shared" si="320"/>
        <v/>
      </c>
      <c r="LK95" s="291" t="str">
        <f t="shared" si="321"/>
        <v/>
      </c>
      <c r="LL95" s="291" t="str">
        <f t="shared" si="322"/>
        <v/>
      </c>
      <c r="LM95" s="291" t="str">
        <f t="shared" si="323"/>
        <v/>
      </c>
      <c r="LN95" s="291" t="str">
        <f t="shared" si="324"/>
        <v/>
      </c>
      <c r="LO95" s="291" t="str">
        <f t="shared" si="325"/>
        <v/>
      </c>
      <c r="LP95" s="291" t="str">
        <f t="shared" si="326"/>
        <v/>
      </c>
      <c r="LQ95" s="291" t="str">
        <f t="shared" si="327"/>
        <v>petm</v>
      </c>
      <c r="LR95" s="291" t="str">
        <f t="shared" si="328"/>
        <v/>
      </c>
      <c r="LS95" s="291" t="str">
        <f t="shared" si="329"/>
        <v/>
      </c>
      <c r="LT95" s="291" t="str">
        <f t="shared" si="330"/>
        <v/>
      </c>
      <c r="LU95" s="291" t="str">
        <f t="shared" si="331"/>
        <v/>
      </c>
      <c r="LV95" s="291" t="str">
        <f t="shared" si="332"/>
        <v/>
      </c>
      <c r="LW95" s="291" t="str">
        <f t="shared" si="333"/>
        <v/>
      </c>
      <c r="LX95" s="291" t="str">
        <f t="shared" si="334"/>
        <v/>
      </c>
      <c r="LY95" s="291" t="str">
        <f t="shared" si="335"/>
        <v/>
      </c>
      <c r="LZ95" s="291" t="str">
        <f t="shared" si="336"/>
        <v/>
      </c>
      <c r="MA95" s="291" t="str">
        <f t="shared" si="337"/>
        <v/>
      </c>
      <c r="MB95" s="291" t="str">
        <f t="shared" si="338"/>
        <v/>
      </c>
      <c r="MC95" s="291" t="str">
        <f t="shared" si="339"/>
        <v/>
      </c>
      <c r="MD95" s="291" t="str">
        <f t="shared" si="340"/>
        <v/>
      </c>
      <c r="ME95" s="291" t="str">
        <f t="shared" si="341"/>
        <v/>
      </c>
      <c r="MF95" s="291" t="str">
        <f t="shared" si="342"/>
        <v/>
      </c>
      <c r="MG95" s="74">
        <f t="shared" si="343"/>
        <v>1</v>
      </c>
      <c r="MH95" s="70"/>
      <c r="MI95" s="70"/>
      <c r="MJ95" s="70"/>
      <c r="MK95" s="70"/>
      <c r="ML95" s="70"/>
      <c r="MM95" s="70"/>
      <c r="MN95" s="70"/>
      <c r="MO95" s="70"/>
      <c r="MP95" s="70"/>
      <c r="MQ95" s="70"/>
      <c r="MR95" s="70"/>
      <c r="MS95" s="70"/>
      <c r="MT95" s="70"/>
      <c r="MU95" s="70"/>
    </row>
    <row r="96" spans="1:359" ht="6" customHeight="1" x14ac:dyDescent="0.25">
      <c r="A96" s="79"/>
      <c r="B96" s="303">
        <f t="shared" si="367"/>
        <v>82</v>
      </c>
      <c r="C96" s="83" t="s">
        <v>122</v>
      </c>
      <c r="D96" s="301" t="s">
        <v>141</v>
      </c>
      <c r="E96" s="70"/>
      <c r="F96" s="258"/>
      <c r="G96" s="259" t="s">
        <v>143</v>
      </c>
      <c r="H96" s="260" t="s">
        <v>2</v>
      </c>
      <c r="I96" s="258"/>
      <c r="J96" s="259"/>
      <c r="K96" s="260"/>
      <c r="L96" s="258"/>
      <c r="M96" s="259"/>
      <c r="N96" s="260"/>
      <c r="O96" s="258"/>
      <c r="P96" s="259"/>
      <c r="Q96" s="260"/>
      <c r="R96" s="258"/>
      <c r="S96" s="259"/>
      <c r="T96" s="260"/>
      <c r="U96" s="258"/>
      <c r="V96" s="259"/>
      <c r="W96" s="260"/>
      <c r="X96" s="258"/>
      <c r="Y96" s="259"/>
      <c r="Z96" s="260"/>
      <c r="AA96" s="258"/>
      <c r="AB96" s="259"/>
      <c r="AC96" s="260"/>
      <c r="AD96" s="258"/>
      <c r="AE96" s="259"/>
      <c r="AF96" s="260"/>
      <c r="AG96" s="258"/>
      <c r="AH96" s="259"/>
      <c r="AI96" s="260"/>
      <c r="AJ96" s="258"/>
      <c r="AK96" s="259"/>
      <c r="AL96" s="260"/>
      <c r="AM96" s="258"/>
      <c r="AN96" s="259"/>
      <c r="AO96" s="260"/>
      <c r="AP96" s="281"/>
      <c r="AQ96" s="353"/>
      <c r="AR96" s="348"/>
      <c r="AS96" s="281"/>
      <c r="AT96" s="353"/>
      <c r="AU96" s="348"/>
      <c r="AV96" s="258"/>
      <c r="AW96" s="259"/>
      <c r="AX96" s="260"/>
      <c r="AY96" s="258"/>
      <c r="AZ96" s="259"/>
      <c r="BA96" s="260"/>
      <c r="BB96" s="258"/>
      <c r="BC96" s="259"/>
      <c r="BD96" s="260"/>
      <c r="BE96" s="258"/>
      <c r="BF96" s="259"/>
      <c r="BG96" s="260"/>
      <c r="BH96" s="258"/>
      <c r="BI96" s="259"/>
      <c r="BJ96" s="260"/>
      <c r="BK96" s="258"/>
      <c r="BL96" s="259"/>
      <c r="BM96" s="260"/>
      <c r="BN96" s="258"/>
      <c r="BO96" s="259"/>
      <c r="BP96" s="260"/>
      <c r="BQ96" s="258"/>
      <c r="BR96" s="259"/>
      <c r="BS96" s="260"/>
      <c r="BT96" s="258"/>
      <c r="BU96" s="259"/>
      <c r="BV96" s="260"/>
      <c r="BW96" s="258"/>
      <c r="BX96" s="259"/>
      <c r="BY96" s="260"/>
      <c r="BZ96" s="258"/>
      <c r="CA96" s="259"/>
      <c r="CB96" s="260"/>
      <c r="CC96" s="258"/>
      <c r="CD96" s="259"/>
      <c r="CE96" s="260"/>
      <c r="CF96" s="410"/>
      <c r="CG96" s="411"/>
      <c r="CH96" s="412"/>
      <c r="CI96" s="410"/>
      <c r="CJ96" s="411"/>
      <c r="CK96" s="412"/>
      <c r="CL96" s="258"/>
      <c r="CM96" s="259" t="s">
        <v>108</v>
      </c>
      <c r="CN96" s="260">
        <v>0</v>
      </c>
      <c r="CO96" s="258"/>
      <c r="CP96" s="259"/>
      <c r="CQ96" s="260"/>
      <c r="CR96" s="373" t="s">
        <v>2</v>
      </c>
      <c r="CS96" s="228"/>
      <c r="CT96" s="229" t="str">
        <f>IF(ISNUMBER(HA96),IF(ISNUMBER(MATCH(HE96,$CS$15:$CS$313,0)),0,MAX(CT$14:CT95)+1),"")</f>
        <v/>
      </c>
      <c r="CU96" s="7">
        <f t="shared" si="217"/>
        <v>78</v>
      </c>
      <c r="CV96" s="7" t="str">
        <f t="shared" si="218"/>
        <v/>
      </c>
      <c r="CW96" s="7" t="str">
        <f t="shared" si="219"/>
        <v/>
      </c>
      <c r="CX96" s="7" t="str">
        <f t="shared" si="220"/>
        <v/>
      </c>
      <c r="CY96" s="7" t="str">
        <f t="shared" si="221"/>
        <v/>
      </c>
      <c r="CZ96" s="7" t="str">
        <f t="shared" si="222"/>
        <v/>
      </c>
      <c r="DA96" s="7" t="str">
        <f t="shared" si="223"/>
        <v/>
      </c>
      <c r="DB96" s="7" t="str">
        <f t="shared" si="224"/>
        <v/>
      </c>
      <c r="DC96" s="7" t="str">
        <f t="shared" si="225"/>
        <v/>
      </c>
      <c r="DD96" s="7" t="str">
        <f t="shared" si="226"/>
        <v/>
      </c>
      <c r="DE96" s="7" t="str">
        <f t="shared" si="227"/>
        <v/>
      </c>
      <c r="DF96" s="7" t="str">
        <f t="shared" si="228"/>
        <v/>
      </c>
      <c r="DG96" s="7" t="str">
        <f t="shared" si="229"/>
        <v/>
      </c>
      <c r="DH96" s="7" t="str">
        <f t="shared" si="230"/>
        <v/>
      </c>
      <c r="DI96" s="7" t="str">
        <f t="shared" si="231"/>
        <v/>
      </c>
      <c r="DJ96" s="7" t="str">
        <f t="shared" si="232"/>
        <v/>
      </c>
      <c r="DK96" s="7" t="str">
        <f t="shared" si="233"/>
        <v/>
      </c>
      <c r="DL96" s="7" t="str">
        <f t="shared" si="234"/>
        <v/>
      </c>
      <c r="DM96" s="7" t="str">
        <f t="shared" si="235"/>
        <v/>
      </c>
      <c r="DN96" s="7" t="str">
        <f t="shared" si="236"/>
        <v/>
      </c>
      <c r="DO96" s="7" t="str">
        <f t="shared" si="237"/>
        <v/>
      </c>
      <c r="DP96" s="7" t="str">
        <f t="shared" si="238"/>
        <v/>
      </c>
      <c r="DQ96" s="7" t="str">
        <f t="shared" si="239"/>
        <v/>
      </c>
      <c r="DR96" s="7" t="str">
        <f t="shared" si="240"/>
        <v/>
      </c>
      <c r="DS96" s="7" t="str">
        <f t="shared" si="241"/>
        <v/>
      </c>
      <c r="DT96" s="7" t="str">
        <f t="shared" si="242"/>
        <v/>
      </c>
      <c r="DU96" s="7" t="str">
        <f t="shared" si="344"/>
        <v/>
      </c>
      <c r="DV96" s="7" t="str">
        <f t="shared" si="345"/>
        <v/>
      </c>
      <c r="DW96" s="7" t="str">
        <f t="shared" si="346"/>
        <v/>
      </c>
      <c r="DX96" s="7" t="str">
        <f t="shared" si="347"/>
        <v/>
      </c>
      <c r="DY96" s="7"/>
      <c r="DZ96" s="7"/>
      <c r="EA96" s="7"/>
      <c r="EB96" s="7"/>
      <c r="EC96" s="64" t="s">
        <v>2</v>
      </c>
      <c r="ED96" s="306" t="str">
        <f t="shared" si="243"/>
        <v>kper</v>
      </c>
      <c r="EE96" s="306" t="str">
        <f t="shared" si="244"/>
        <v>-</v>
      </c>
      <c r="EF96" s="306" t="str">
        <f t="shared" si="245"/>
        <v>-</v>
      </c>
      <c r="EG96" s="306" t="str">
        <f t="shared" si="246"/>
        <v>-</v>
      </c>
      <c r="EH96" s="306" t="str">
        <f t="shared" si="247"/>
        <v>-</v>
      </c>
      <c r="EI96" s="306" t="str">
        <f t="shared" si="248"/>
        <v>-</v>
      </c>
      <c r="EJ96" s="306" t="str">
        <f t="shared" si="249"/>
        <v>-</v>
      </c>
      <c r="EK96" s="306" t="str">
        <f t="shared" si="250"/>
        <v>-</v>
      </c>
      <c r="EL96" s="306" t="str">
        <f t="shared" si="251"/>
        <v>-</v>
      </c>
      <c r="EM96" s="306" t="str">
        <f t="shared" si="252"/>
        <v>-</v>
      </c>
      <c r="EN96" s="306" t="str">
        <f t="shared" si="253"/>
        <v>-</v>
      </c>
      <c r="EO96" s="306" t="str">
        <f t="shared" si="254"/>
        <v>-</v>
      </c>
      <c r="EP96" s="306" t="str">
        <f t="shared" si="255"/>
        <v>-</v>
      </c>
      <c r="EQ96" s="306" t="str">
        <f t="shared" si="256"/>
        <v>-</v>
      </c>
      <c r="ER96" s="306" t="str">
        <f t="shared" si="257"/>
        <v>-</v>
      </c>
      <c r="ES96" s="306" t="str">
        <f t="shared" si="258"/>
        <v>-</v>
      </c>
      <c r="ET96" s="306" t="str">
        <f t="shared" si="259"/>
        <v>-</v>
      </c>
      <c r="EU96" s="306" t="str">
        <f t="shared" si="260"/>
        <v>-</v>
      </c>
      <c r="EV96" s="306" t="str">
        <f t="shared" si="261"/>
        <v>-</v>
      </c>
      <c r="EW96" s="306" t="str">
        <f t="shared" si="262"/>
        <v>-</v>
      </c>
      <c r="EX96" s="306" t="str">
        <f t="shared" si="263"/>
        <v>-</v>
      </c>
      <c r="EY96" s="306" t="str">
        <f t="shared" si="264"/>
        <v>-</v>
      </c>
      <c r="EZ96" s="306" t="str">
        <f t="shared" si="265"/>
        <v>-</v>
      </c>
      <c r="FA96" s="306" t="str">
        <f t="shared" si="266"/>
        <v>-</v>
      </c>
      <c r="FB96" s="306" t="str">
        <f t="shared" si="267"/>
        <v>-</v>
      </c>
      <c r="FC96" s="306" t="str">
        <f t="shared" si="268"/>
        <v>-</v>
      </c>
      <c r="FD96" s="306" t="str">
        <f t="shared" si="348"/>
        <v>-</v>
      </c>
      <c r="FE96" s="306" t="str">
        <f t="shared" si="349"/>
        <v>-</v>
      </c>
      <c r="FF96" s="306" t="str">
        <f t="shared" si="350"/>
        <v>-</v>
      </c>
      <c r="FG96" s="306" t="str">
        <f t="shared" si="351"/>
        <v>-</v>
      </c>
      <c r="FH96" s="306"/>
      <c r="FI96" s="306"/>
      <c r="FJ96" s="306"/>
      <c r="FK96" s="306"/>
      <c r="FL96" s="306"/>
      <c r="FM96" s="422" t="s">
        <v>2</v>
      </c>
      <c r="FN96" s="65" t="str">
        <f t="shared" si="269"/>
        <v>-</v>
      </c>
      <c r="FO96" s="65" t="str">
        <f t="shared" si="270"/>
        <v>-</v>
      </c>
      <c r="FP96" s="65" t="str">
        <f t="shared" si="271"/>
        <v>-</v>
      </c>
      <c r="FQ96" s="65" t="str">
        <f t="shared" si="272"/>
        <v>-</v>
      </c>
      <c r="FR96" s="65" t="str">
        <f t="shared" si="273"/>
        <v>-</v>
      </c>
      <c r="FS96" s="65" t="str">
        <f t="shared" si="274"/>
        <v>-</v>
      </c>
      <c r="FT96" s="65" t="str">
        <f t="shared" si="275"/>
        <v>-</v>
      </c>
      <c r="FU96" s="65" t="str">
        <f t="shared" si="276"/>
        <v>-</v>
      </c>
      <c r="FV96" s="65" t="str">
        <f t="shared" si="277"/>
        <v>-</v>
      </c>
      <c r="FW96" s="65" t="str">
        <f t="shared" si="278"/>
        <v>-</v>
      </c>
      <c r="FX96" s="65" t="str">
        <f t="shared" si="279"/>
        <v>-</v>
      </c>
      <c r="FY96" s="65" t="str">
        <f t="shared" si="280"/>
        <v>-</v>
      </c>
      <c r="FZ96" s="65" t="str">
        <f t="shared" si="281"/>
        <v>-</v>
      </c>
      <c r="GA96" s="65" t="str">
        <f t="shared" si="282"/>
        <v>-</v>
      </c>
      <c r="GB96" s="65" t="str">
        <f t="shared" si="283"/>
        <v>-</v>
      </c>
      <c r="GC96" s="65" t="str">
        <f t="shared" si="284"/>
        <v>-</v>
      </c>
      <c r="GD96" s="65" t="str">
        <f t="shared" si="285"/>
        <v>-</v>
      </c>
      <c r="GE96" s="65" t="str">
        <f t="shared" si="286"/>
        <v>-</v>
      </c>
      <c r="GF96" s="65" t="str">
        <f t="shared" si="287"/>
        <v>-</v>
      </c>
      <c r="GG96" s="65" t="str">
        <f t="shared" si="288"/>
        <v>-</v>
      </c>
      <c r="GH96" s="65" t="str">
        <f t="shared" si="289"/>
        <v>-</v>
      </c>
      <c r="GI96" s="65" t="str">
        <f t="shared" si="290"/>
        <v>-</v>
      </c>
      <c r="GJ96" s="65" t="str">
        <f t="shared" si="291"/>
        <v>-</v>
      </c>
      <c r="GK96" s="65" t="str">
        <f t="shared" si="292"/>
        <v>-</v>
      </c>
      <c r="GL96" s="65" t="str">
        <f t="shared" si="293"/>
        <v>-</v>
      </c>
      <c r="GM96" s="65" t="str">
        <f t="shared" si="294"/>
        <v>-</v>
      </c>
      <c r="GN96" s="65" t="str">
        <f t="shared" si="352"/>
        <v>-</v>
      </c>
      <c r="GO96" s="65" t="str">
        <f t="shared" si="353"/>
        <v>-</v>
      </c>
      <c r="GP96" s="65" t="str">
        <f t="shared" si="354"/>
        <v>-</v>
      </c>
      <c r="GQ96" s="65" t="str">
        <f t="shared" si="355"/>
        <v>-</v>
      </c>
      <c r="GR96" s="65"/>
      <c r="GS96" s="65"/>
      <c r="GT96" s="65"/>
      <c r="GU96" s="96" t="s">
        <v>2</v>
      </c>
      <c r="GV96" s="70"/>
      <c r="GW96" s="7">
        <f>IF(ISNUMBER(INDEX($CU$15:$EC$314,$B96,HG$5)),MAX(GW$14:GW95)+1,0)</f>
        <v>0</v>
      </c>
      <c r="GX96" s="7" t="str">
        <f t="shared" si="295"/>
        <v/>
      </c>
      <c r="GY96" s="7" t="str">
        <f t="shared" si="296"/>
        <v/>
      </c>
      <c r="GZ96" s="289">
        <f t="shared" si="297"/>
        <v>82</v>
      </c>
      <c r="HA96" s="289" t="str">
        <f t="shared" si="298"/>
        <v/>
      </c>
      <c r="HB96" s="289" t="str">
        <f t="shared" si="299"/>
        <v/>
      </c>
      <c r="HC96" s="84" t="str">
        <f t="shared" si="300"/>
        <v/>
      </c>
      <c r="HD96" s="335" t="str">
        <f t="shared" si="301"/>
        <v/>
      </c>
      <c r="HE96" s="313" t="str">
        <f t="shared" si="302"/>
        <v/>
      </c>
      <c r="HF96" s="28" t="str">
        <f t="shared" si="303"/>
        <v/>
      </c>
      <c r="HG96" s="277" t="str">
        <f t="shared" si="356"/>
        <v/>
      </c>
      <c r="HH96" s="363" t="str">
        <f t="shared" si="304"/>
        <v/>
      </c>
      <c r="HI96" s="80"/>
      <c r="HJ96" s="277" t="str">
        <f t="shared" si="357"/>
        <v/>
      </c>
      <c r="HK96" s="363" t="str">
        <f t="shared" si="305"/>
        <v/>
      </c>
      <c r="HL96" s="80"/>
      <c r="HM96" s="277" t="str">
        <f t="shared" si="358"/>
        <v/>
      </c>
      <c r="HN96" s="363" t="str">
        <f t="shared" si="306"/>
        <v/>
      </c>
      <c r="HO96" s="80"/>
      <c r="HP96" s="277" t="str">
        <f t="shared" si="359"/>
        <v/>
      </c>
      <c r="HQ96" s="359" t="str">
        <f t="shared" si="307"/>
        <v/>
      </c>
      <c r="HR96" s="80"/>
      <c r="HS96" s="277" t="str">
        <f t="shared" si="360"/>
        <v/>
      </c>
      <c r="HT96" s="284" t="str">
        <f t="shared" si="308"/>
        <v/>
      </c>
      <c r="HU96" s="277"/>
      <c r="HV96" s="336" t="str">
        <f t="shared" si="309"/>
        <v/>
      </c>
      <c r="HW96" s="338" t="str">
        <f t="shared" si="310"/>
        <v/>
      </c>
      <c r="HX96" s="337" t="str">
        <f t="shared" si="311"/>
        <v/>
      </c>
      <c r="HY96" s="277"/>
      <c r="HZ96" s="277"/>
      <c r="IA96" s="277"/>
      <c r="IB96" s="277"/>
      <c r="IC96" s="277"/>
      <c r="ID96" s="70"/>
      <c r="IE96" s="280"/>
      <c r="IF96" s="368"/>
      <c r="IG96" s="280"/>
      <c r="IH96" s="280"/>
      <c r="II96" s="280"/>
      <c r="IJ96" s="280"/>
      <c r="IK96" s="280"/>
      <c r="IL96" s="280"/>
      <c r="IM96" s="280"/>
      <c r="IN96" s="280"/>
      <c r="IO96" s="291"/>
      <c r="IP96" s="291"/>
      <c r="IQ96" s="74"/>
      <c r="IR96" s="291">
        <f>IF(IE96&lt;&gt;"",MAX(IR$14:IR95)+1,0)</f>
        <v>0</v>
      </c>
      <c r="IS96" s="291">
        <f>IF(IF96&lt;&gt;"",MAX(IS$14:IS95)+1,0)</f>
        <v>0</v>
      </c>
      <c r="IT96" s="291">
        <f>IF(IG96&lt;&gt;"",MAX(IT$14:IT95)+1,0)</f>
        <v>0</v>
      </c>
      <c r="IU96" s="291">
        <f>IF(IH96&lt;&gt;"",MAX(IU$14:IU95)+1,0)</f>
        <v>0</v>
      </c>
      <c r="IV96" s="291">
        <f>IF(II96&lt;&gt;"",MAX(IV$14:IV95)+1,0)</f>
        <v>0</v>
      </c>
      <c r="IW96" s="291">
        <f>IF(IJ96&lt;&gt;"",MAX(IW$14:IW95)+1,0)</f>
        <v>0</v>
      </c>
      <c r="IX96" s="291">
        <f>IF(IK96&lt;&gt;"",MAX(IX$14:IX95)+1,0)</f>
        <v>0</v>
      </c>
      <c r="IY96" s="291">
        <f>IF(IL96&lt;&gt;"",MAX(IY$14:IY95)+1,0)</f>
        <v>0</v>
      </c>
      <c r="IZ96" s="291">
        <f>IF(IM96&lt;&gt;"",MAX(IZ$14:IZ95)+1,0)</f>
        <v>0</v>
      </c>
      <c r="JA96" s="291">
        <f>IF(IN96&lt;&gt;"",MAX(JA$14:JA95)+1,0)</f>
        <v>0</v>
      </c>
      <c r="JB96" s="291">
        <f>IF(IO96&lt;&gt;"",MAX(JB$14:JB95)+1,0)</f>
        <v>0</v>
      </c>
      <c r="JC96" s="291">
        <f>IF(IP96&lt;&gt;"",MAX(JC$14:JC95)+1,0)</f>
        <v>0</v>
      </c>
      <c r="JD96" s="74">
        <f t="shared" si="361"/>
        <v>3</v>
      </c>
      <c r="JE96" s="74">
        <f t="shared" si="362"/>
        <v>0</v>
      </c>
      <c r="JF96" s="74">
        <f t="shared" si="363"/>
        <v>17</v>
      </c>
      <c r="JG96" s="74" t="str">
        <f t="shared" si="364"/>
        <v>pname</v>
      </c>
      <c r="JH96" s="390" t="str">
        <f t="shared" si="365"/>
        <v/>
      </c>
      <c r="JI96" s="389">
        <f>IF(ISNUMBER(MATCH(HE96,$JG$15:$JG$313,0)),0,MAX(JI$14:JI95)+1)</f>
        <v>0</v>
      </c>
      <c r="JJ96" s="389" t="str">
        <f t="shared" si="366"/>
        <v/>
      </c>
      <c r="JK96" s="379"/>
      <c r="JL96" s="79"/>
      <c r="JM96" s="19"/>
      <c r="JN96" s="280"/>
      <c r="JO96" s="70"/>
      <c r="JP96" s="19"/>
      <c r="JQ96" s="19"/>
      <c r="JR96" s="19"/>
      <c r="JS96" s="19"/>
      <c r="JT96" s="19"/>
      <c r="JU96" s="19"/>
      <c r="JV96" s="19"/>
      <c r="JW96" s="19"/>
      <c r="JX96" s="19"/>
      <c r="JY96" s="19"/>
      <c r="JZ96" s="19"/>
      <c r="KA96" s="19"/>
      <c r="KB96" s="19"/>
      <c r="KC96" s="19"/>
      <c r="KD96" s="19"/>
      <c r="LA96" s="70"/>
      <c r="LB96" s="291" t="str">
        <f t="shared" si="312"/>
        <v/>
      </c>
      <c r="LC96" s="291" t="str">
        <f t="shared" si="313"/>
        <v/>
      </c>
      <c r="LD96" s="291" t="str">
        <f t="shared" si="314"/>
        <v/>
      </c>
      <c r="LE96" s="291" t="str">
        <f t="shared" si="315"/>
        <v/>
      </c>
      <c r="LF96" s="291" t="str">
        <f t="shared" si="316"/>
        <v/>
      </c>
      <c r="LG96" s="291" t="str">
        <f t="shared" si="317"/>
        <v/>
      </c>
      <c r="LH96" s="291" t="str">
        <f t="shared" si="318"/>
        <v/>
      </c>
      <c r="LI96" s="291" t="str">
        <f t="shared" si="319"/>
        <v/>
      </c>
      <c r="LJ96" s="291" t="str">
        <f t="shared" si="320"/>
        <v/>
      </c>
      <c r="LK96" s="291" t="str">
        <f t="shared" si="321"/>
        <v/>
      </c>
      <c r="LL96" s="291" t="str">
        <f t="shared" si="322"/>
        <v/>
      </c>
      <c r="LM96" s="291" t="str">
        <f t="shared" si="323"/>
        <v/>
      </c>
      <c r="LN96" s="291" t="str">
        <f t="shared" si="324"/>
        <v/>
      </c>
      <c r="LO96" s="291" t="str">
        <f t="shared" si="325"/>
        <v/>
      </c>
      <c r="LP96" s="291" t="str">
        <f t="shared" si="326"/>
        <v/>
      </c>
      <c r="LQ96" s="291" t="str">
        <f t="shared" si="327"/>
        <v>pname</v>
      </c>
      <c r="LR96" s="291" t="str">
        <f t="shared" si="328"/>
        <v/>
      </c>
      <c r="LS96" s="291" t="str">
        <f t="shared" si="329"/>
        <v/>
      </c>
      <c r="LT96" s="291" t="str">
        <f t="shared" si="330"/>
        <v/>
      </c>
      <c r="LU96" s="291" t="str">
        <f t="shared" si="331"/>
        <v/>
      </c>
      <c r="LV96" s="291" t="str">
        <f t="shared" si="332"/>
        <v/>
      </c>
      <c r="LW96" s="291" t="str">
        <f t="shared" si="333"/>
        <v/>
      </c>
      <c r="LX96" s="291" t="str">
        <f t="shared" si="334"/>
        <v/>
      </c>
      <c r="LY96" s="291" t="str">
        <f t="shared" si="335"/>
        <v/>
      </c>
      <c r="LZ96" s="291" t="str">
        <f t="shared" si="336"/>
        <v/>
      </c>
      <c r="MA96" s="291" t="str">
        <f t="shared" si="337"/>
        <v/>
      </c>
      <c r="MB96" s="291" t="str">
        <f t="shared" si="338"/>
        <v/>
      </c>
      <c r="MC96" s="291" t="str">
        <f t="shared" si="339"/>
        <v/>
      </c>
      <c r="MD96" s="291" t="str">
        <f t="shared" si="340"/>
        <v/>
      </c>
      <c r="ME96" s="291" t="str">
        <f t="shared" si="341"/>
        <v/>
      </c>
      <c r="MF96" s="291" t="str">
        <f t="shared" si="342"/>
        <v/>
      </c>
      <c r="MG96" s="74">
        <f t="shared" si="343"/>
        <v>1</v>
      </c>
      <c r="MH96" s="70"/>
      <c r="MI96" s="70"/>
      <c r="MJ96" s="70"/>
      <c r="MK96" s="70"/>
      <c r="ML96" s="70"/>
      <c r="MM96" s="70"/>
      <c r="MN96" s="70"/>
      <c r="MO96" s="70"/>
      <c r="MP96" s="70"/>
      <c r="MQ96" s="70"/>
      <c r="MR96" s="70"/>
      <c r="MS96" s="70"/>
      <c r="MT96" s="70"/>
      <c r="MU96" s="70"/>
    </row>
    <row r="97" spans="1:359" ht="6" customHeight="1" x14ac:dyDescent="0.25">
      <c r="A97" s="79"/>
      <c r="B97" s="303">
        <f t="shared" si="367"/>
        <v>83</v>
      </c>
      <c r="C97" s="84" t="s">
        <v>664</v>
      </c>
      <c r="D97" s="302" t="s">
        <v>671</v>
      </c>
      <c r="E97" s="70"/>
      <c r="F97" s="258"/>
      <c r="G97" s="259" t="s">
        <v>136</v>
      </c>
      <c r="H97" s="260" t="s">
        <v>2</v>
      </c>
      <c r="I97" s="258"/>
      <c r="J97" s="259"/>
      <c r="K97" s="260"/>
      <c r="L97" s="258"/>
      <c r="M97" s="259"/>
      <c r="N97" s="260"/>
      <c r="O97" s="258"/>
      <c r="P97" s="259"/>
      <c r="Q97" s="260"/>
      <c r="R97" s="258"/>
      <c r="S97" s="259"/>
      <c r="T97" s="260"/>
      <c r="U97" s="258"/>
      <c r="V97" s="259"/>
      <c r="W97" s="260"/>
      <c r="X97" s="258"/>
      <c r="Y97" s="259"/>
      <c r="Z97" s="260"/>
      <c r="AA97" s="258"/>
      <c r="AB97" s="259"/>
      <c r="AC97" s="260"/>
      <c r="AD97" s="258"/>
      <c r="AE97" s="259"/>
      <c r="AF97" s="260"/>
      <c r="AG97" s="258"/>
      <c r="AH97" s="259"/>
      <c r="AI97" s="260"/>
      <c r="AJ97" s="258"/>
      <c r="AK97" s="259"/>
      <c r="AL97" s="260"/>
      <c r="AM97" s="258"/>
      <c r="AN97" s="259"/>
      <c r="AO97" s="260"/>
      <c r="AP97" s="281"/>
      <c r="AQ97" s="353"/>
      <c r="AR97" s="348"/>
      <c r="AS97" s="281"/>
      <c r="AT97" s="353"/>
      <c r="AU97" s="348"/>
      <c r="AV97" s="258"/>
      <c r="AW97" s="259"/>
      <c r="AX97" s="260"/>
      <c r="AY97" s="258"/>
      <c r="AZ97" s="259"/>
      <c r="BA97" s="260"/>
      <c r="BB97" s="258"/>
      <c r="BC97" s="259"/>
      <c r="BD97" s="260"/>
      <c r="BE97" s="258"/>
      <c r="BF97" s="259"/>
      <c r="BG97" s="260"/>
      <c r="BH97" s="258"/>
      <c r="BI97" s="259"/>
      <c r="BJ97" s="260"/>
      <c r="BK97" s="258"/>
      <c r="BL97" s="259"/>
      <c r="BM97" s="260"/>
      <c r="BN97" s="258"/>
      <c r="BO97" s="259"/>
      <c r="BP97" s="260"/>
      <c r="BQ97" s="258"/>
      <c r="BR97" s="259"/>
      <c r="BS97" s="260"/>
      <c r="BT97" s="258"/>
      <c r="BU97" s="259"/>
      <c r="BV97" s="260"/>
      <c r="BW97" s="258"/>
      <c r="BX97" s="259"/>
      <c r="BY97" s="260"/>
      <c r="BZ97" s="258"/>
      <c r="CA97" s="259"/>
      <c r="CB97" s="260"/>
      <c r="CC97" s="258"/>
      <c r="CD97" s="259"/>
      <c r="CE97" s="260"/>
      <c r="CF97" s="410"/>
      <c r="CG97" s="411"/>
      <c r="CH97" s="412"/>
      <c r="CI97" s="410"/>
      <c r="CJ97" s="411"/>
      <c r="CK97" s="412"/>
      <c r="CL97" s="258"/>
      <c r="CM97" s="259" t="s">
        <v>566</v>
      </c>
      <c r="CN97" s="260" t="s">
        <v>565</v>
      </c>
      <c r="CO97" s="258"/>
      <c r="CP97" s="259"/>
      <c r="CQ97" s="260"/>
      <c r="CR97" s="373" t="s">
        <v>2</v>
      </c>
      <c r="CS97" s="228"/>
      <c r="CT97" s="229" t="str">
        <f>IF(ISNUMBER(HA97),IF(ISNUMBER(MATCH(HE97,$CS$15:$CS$313,0)),0,MAX(CT$14:CT96)+1),"")</f>
        <v/>
      </c>
      <c r="CU97" s="7">
        <f t="shared" si="217"/>
        <v>79</v>
      </c>
      <c r="CV97" s="7" t="str">
        <f t="shared" si="218"/>
        <v/>
      </c>
      <c r="CW97" s="7" t="str">
        <f t="shared" si="219"/>
        <v/>
      </c>
      <c r="CX97" s="7" t="str">
        <f t="shared" si="220"/>
        <v/>
      </c>
      <c r="CY97" s="7" t="str">
        <f t="shared" si="221"/>
        <v/>
      </c>
      <c r="CZ97" s="7" t="str">
        <f t="shared" si="222"/>
        <v/>
      </c>
      <c r="DA97" s="7" t="str">
        <f t="shared" si="223"/>
        <v/>
      </c>
      <c r="DB97" s="7" t="str">
        <f t="shared" si="224"/>
        <v/>
      </c>
      <c r="DC97" s="7" t="str">
        <f t="shared" si="225"/>
        <v/>
      </c>
      <c r="DD97" s="7" t="str">
        <f t="shared" si="226"/>
        <v/>
      </c>
      <c r="DE97" s="7" t="str">
        <f t="shared" si="227"/>
        <v/>
      </c>
      <c r="DF97" s="7" t="str">
        <f t="shared" si="228"/>
        <v/>
      </c>
      <c r="DG97" s="7" t="str">
        <f t="shared" si="229"/>
        <v/>
      </c>
      <c r="DH97" s="7" t="str">
        <f t="shared" si="230"/>
        <v/>
      </c>
      <c r="DI97" s="7" t="str">
        <f t="shared" si="231"/>
        <v/>
      </c>
      <c r="DJ97" s="7" t="str">
        <f t="shared" si="232"/>
        <v/>
      </c>
      <c r="DK97" s="7" t="str">
        <f t="shared" si="233"/>
        <v/>
      </c>
      <c r="DL97" s="7" t="str">
        <f t="shared" si="234"/>
        <v/>
      </c>
      <c r="DM97" s="7" t="str">
        <f t="shared" si="235"/>
        <v/>
      </c>
      <c r="DN97" s="7" t="str">
        <f t="shared" si="236"/>
        <v/>
      </c>
      <c r="DO97" s="7" t="str">
        <f t="shared" si="237"/>
        <v/>
      </c>
      <c r="DP97" s="7" t="str">
        <f t="shared" si="238"/>
        <v/>
      </c>
      <c r="DQ97" s="7" t="str">
        <f t="shared" si="239"/>
        <v/>
      </c>
      <c r="DR97" s="7" t="str">
        <f t="shared" si="240"/>
        <v/>
      </c>
      <c r="DS97" s="7" t="str">
        <f t="shared" si="241"/>
        <v/>
      </c>
      <c r="DT97" s="7" t="str">
        <f t="shared" si="242"/>
        <v/>
      </c>
      <c r="DU97" s="7" t="str">
        <f t="shared" si="344"/>
        <v/>
      </c>
      <c r="DV97" s="7" t="str">
        <f t="shared" si="345"/>
        <v/>
      </c>
      <c r="DW97" s="7" t="str">
        <f t="shared" si="346"/>
        <v/>
      </c>
      <c r="DX97" s="7" t="str">
        <f t="shared" si="347"/>
        <v/>
      </c>
      <c r="DY97" s="7"/>
      <c r="DZ97" s="7"/>
      <c r="EA97" s="7"/>
      <c r="EB97" s="7"/>
      <c r="EC97" s="64" t="s">
        <v>2</v>
      </c>
      <c r="ED97" s="306" t="str">
        <f t="shared" si="243"/>
        <v>obxloc</v>
      </c>
      <c r="EE97" s="306" t="str">
        <f t="shared" si="244"/>
        <v>-</v>
      </c>
      <c r="EF97" s="306" t="str">
        <f t="shared" si="245"/>
        <v>-</v>
      </c>
      <c r="EG97" s="306" t="str">
        <f t="shared" si="246"/>
        <v>-</v>
      </c>
      <c r="EH97" s="306" t="str">
        <f t="shared" si="247"/>
        <v>-</v>
      </c>
      <c r="EI97" s="306" t="str">
        <f t="shared" si="248"/>
        <v>-</v>
      </c>
      <c r="EJ97" s="306" t="str">
        <f t="shared" si="249"/>
        <v>-</v>
      </c>
      <c r="EK97" s="306" t="str">
        <f t="shared" si="250"/>
        <v>-</v>
      </c>
      <c r="EL97" s="306" t="str">
        <f t="shared" si="251"/>
        <v>-</v>
      </c>
      <c r="EM97" s="306" t="str">
        <f t="shared" si="252"/>
        <v>-</v>
      </c>
      <c r="EN97" s="306" t="str">
        <f t="shared" si="253"/>
        <v>-</v>
      </c>
      <c r="EO97" s="306" t="str">
        <f t="shared" si="254"/>
        <v>-</v>
      </c>
      <c r="EP97" s="306" t="str">
        <f t="shared" si="255"/>
        <v>-</v>
      </c>
      <c r="EQ97" s="306" t="str">
        <f t="shared" si="256"/>
        <v>-</v>
      </c>
      <c r="ER97" s="306" t="str">
        <f t="shared" si="257"/>
        <v>-</v>
      </c>
      <c r="ES97" s="306" t="str">
        <f t="shared" si="258"/>
        <v>-</v>
      </c>
      <c r="ET97" s="306" t="str">
        <f t="shared" si="259"/>
        <v>-</v>
      </c>
      <c r="EU97" s="306" t="str">
        <f t="shared" si="260"/>
        <v>-</v>
      </c>
      <c r="EV97" s="306" t="str">
        <f t="shared" si="261"/>
        <v>-</v>
      </c>
      <c r="EW97" s="306" t="str">
        <f t="shared" si="262"/>
        <v>-</v>
      </c>
      <c r="EX97" s="306" t="str">
        <f t="shared" si="263"/>
        <v>-</v>
      </c>
      <c r="EY97" s="306" t="str">
        <f t="shared" si="264"/>
        <v>-</v>
      </c>
      <c r="EZ97" s="306" t="str">
        <f t="shared" si="265"/>
        <v>-</v>
      </c>
      <c r="FA97" s="306" t="str">
        <f t="shared" si="266"/>
        <v>-</v>
      </c>
      <c r="FB97" s="306" t="str">
        <f t="shared" si="267"/>
        <v>-</v>
      </c>
      <c r="FC97" s="306" t="str">
        <f t="shared" si="268"/>
        <v>-</v>
      </c>
      <c r="FD97" s="306" t="str">
        <f t="shared" si="348"/>
        <v>-</v>
      </c>
      <c r="FE97" s="306" t="str">
        <f t="shared" si="349"/>
        <v>-</v>
      </c>
      <c r="FF97" s="306" t="str">
        <f t="shared" si="350"/>
        <v>-</v>
      </c>
      <c r="FG97" s="306" t="str">
        <f t="shared" si="351"/>
        <v>-</v>
      </c>
      <c r="FH97" s="306"/>
      <c r="FI97" s="306"/>
      <c r="FJ97" s="306"/>
      <c r="FK97" s="306"/>
      <c r="FL97" s="306"/>
      <c r="FM97" s="422" t="s">
        <v>2</v>
      </c>
      <c r="FN97" s="65" t="str">
        <f t="shared" si="269"/>
        <v>-</v>
      </c>
      <c r="FO97" s="65" t="str">
        <f t="shared" si="270"/>
        <v>-</v>
      </c>
      <c r="FP97" s="65" t="str">
        <f t="shared" si="271"/>
        <v>-</v>
      </c>
      <c r="FQ97" s="65" t="str">
        <f t="shared" si="272"/>
        <v>-</v>
      </c>
      <c r="FR97" s="65" t="str">
        <f t="shared" si="273"/>
        <v>-</v>
      </c>
      <c r="FS97" s="65" t="str">
        <f t="shared" si="274"/>
        <v>-</v>
      </c>
      <c r="FT97" s="65" t="str">
        <f t="shared" si="275"/>
        <v>-</v>
      </c>
      <c r="FU97" s="65" t="str">
        <f t="shared" si="276"/>
        <v>-</v>
      </c>
      <c r="FV97" s="65" t="str">
        <f t="shared" si="277"/>
        <v>-</v>
      </c>
      <c r="FW97" s="65" t="str">
        <f t="shared" si="278"/>
        <v>-</v>
      </c>
      <c r="FX97" s="65" t="str">
        <f t="shared" si="279"/>
        <v>-</v>
      </c>
      <c r="FY97" s="65" t="str">
        <f t="shared" si="280"/>
        <v>-</v>
      </c>
      <c r="FZ97" s="65" t="str">
        <f t="shared" si="281"/>
        <v>-</v>
      </c>
      <c r="GA97" s="65" t="str">
        <f t="shared" si="282"/>
        <v>-</v>
      </c>
      <c r="GB97" s="65" t="str">
        <f t="shared" si="283"/>
        <v>-</v>
      </c>
      <c r="GC97" s="65" t="str">
        <f t="shared" si="284"/>
        <v>-</v>
      </c>
      <c r="GD97" s="65" t="str">
        <f t="shared" si="285"/>
        <v>-</v>
      </c>
      <c r="GE97" s="65" t="str">
        <f t="shared" si="286"/>
        <v>-</v>
      </c>
      <c r="GF97" s="65" t="str">
        <f t="shared" si="287"/>
        <v>-</v>
      </c>
      <c r="GG97" s="65" t="str">
        <f t="shared" si="288"/>
        <v>-</v>
      </c>
      <c r="GH97" s="65" t="str">
        <f t="shared" si="289"/>
        <v>-</v>
      </c>
      <c r="GI97" s="65" t="str">
        <f t="shared" si="290"/>
        <v>-</v>
      </c>
      <c r="GJ97" s="65" t="str">
        <f t="shared" si="291"/>
        <v>-</v>
      </c>
      <c r="GK97" s="65" t="str">
        <f t="shared" si="292"/>
        <v>-</v>
      </c>
      <c r="GL97" s="65" t="str">
        <f t="shared" si="293"/>
        <v>-</v>
      </c>
      <c r="GM97" s="65" t="str">
        <f t="shared" si="294"/>
        <v>-</v>
      </c>
      <c r="GN97" s="65" t="str">
        <f t="shared" si="352"/>
        <v>-</v>
      </c>
      <c r="GO97" s="65" t="str">
        <f t="shared" si="353"/>
        <v>-</v>
      </c>
      <c r="GP97" s="65" t="str">
        <f t="shared" si="354"/>
        <v>-</v>
      </c>
      <c r="GQ97" s="65" t="str">
        <f t="shared" si="355"/>
        <v>-</v>
      </c>
      <c r="GR97" s="65"/>
      <c r="GS97" s="65"/>
      <c r="GT97" s="65"/>
      <c r="GU97" s="96" t="s">
        <v>2</v>
      </c>
      <c r="GV97" s="70"/>
      <c r="GW97" s="7">
        <f>IF(ISNUMBER(INDEX($CU$15:$EC$314,$B97,HG$5)),MAX(GW$14:GW96)+1,0)</f>
        <v>0</v>
      </c>
      <c r="GX97" s="7" t="str">
        <f t="shared" si="295"/>
        <v/>
      </c>
      <c r="GY97" s="7" t="str">
        <f t="shared" si="296"/>
        <v/>
      </c>
      <c r="GZ97" s="289">
        <f t="shared" si="297"/>
        <v>83</v>
      </c>
      <c r="HA97" s="289" t="str">
        <f t="shared" si="298"/>
        <v/>
      </c>
      <c r="HB97" s="289" t="str">
        <f t="shared" si="299"/>
        <v/>
      </c>
      <c r="HC97" s="84" t="str">
        <f t="shared" si="300"/>
        <v/>
      </c>
      <c r="HD97" s="335" t="str">
        <f t="shared" si="301"/>
        <v/>
      </c>
      <c r="HE97" s="313" t="str">
        <f t="shared" si="302"/>
        <v/>
      </c>
      <c r="HF97" s="28" t="str">
        <f t="shared" si="303"/>
        <v/>
      </c>
      <c r="HG97" s="277" t="str">
        <f t="shared" si="356"/>
        <v/>
      </c>
      <c r="HH97" s="363" t="str">
        <f t="shared" si="304"/>
        <v/>
      </c>
      <c r="HI97" s="80"/>
      <c r="HJ97" s="277" t="str">
        <f t="shared" si="357"/>
        <v/>
      </c>
      <c r="HK97" s="363" t="str">
        <f t="shared" si="305"/>
        <v/>
      </c>
      <c r="HL97" s="80"/>
      <c r="HM97" s="277" t="str">
        <f t="shared" si="358"/>
        <v/>
      </c>
      <c r="HN97" s="363" t="str">
        <f t="shared" si="306"/>
        <v/>
      </c>
      <c r="HO97" s="80"/>
      <c r="HP97" s="277" t="str">
        <f t="shared" si="359"/>
        <v/>
      </c>
      <c r="HQ97" s="359" t="str">
        <f t="shared" si="307"/>
        <v/>
      </c>
      <c r="HR97" s="80"/>
      <c r="HS97" s="277" t="str">
        <f t="shared" si="360"/>
        <v/>
      </c>
      <c r="HT97" s="284" t="str">
        <f t="shared" si="308"/>
        <v/>
      </c>
      <c r="HU97" s="277"/>
      <c r="HV97" s="336" t="str">
        <f t="shared" si="309"/>
        <v/>
      </c>
      <c r="HW97" s="338" t="str">
        <f t="shared" si="310"/>
        <v/>
      </c>
      <c r="HX97" s="337" t="str">
        <f t="shared" si="311"/>
        <v/>
      </c>
      <c r="HY97" s="277"/>
      <c r="HZ97" s="277"/>
      <c r="IA97" s="277"/>
      <c r="IB97" s="277"/>
      <c r="IC97" s="277"/>
      <c r="ID97" s="70"/>
      <c r="IE97" s="280"/>
      <c r="IF97" s="368"/>
      <c r="IG97" s="280"/>
      <c r="IH97" s="280"/>
      <c r="II97" s="280"/>
      <c r="IJ97" s="280"/>
      <c r="IK97" s="280"/>
      <c r="IL97" s="280"/>
      <c r="IM97" s="280"/>
      <c r="IN97" s="280"/>
      <c r="IO97" s="291"/>
      <c r="IP97" s="291"/>
      <c r="IQ97" s="74"/>
      <c r="IR97" s="291">
        <f>IF(IE97&lt;&gt;"",MAX(IR$14:IR96)+1,0)</f>
        <v>0</v>
      </c>
      <c r="IS97" s="291">
        <f>IF(IF97&lt;&gt;"",MAX(IS$14:IS96)+1,0)</f>
        <v>0</v>
      </c>
      <c r="IT97" s="291">
        <f>IF(IG97&lt;&gt;"",MAX(IT$14:IT96)+1,0)</f>
        <v>0</v>
      </c>
      <c r="IU97" s="291">
        <f>IF(IH97&lt;&gt;"",MAX(IU$14:IU96)+1,0)</f>
        <v>0</v>
      </c>
      <c r="IV97" s="291">
        <f>IF(II97&lt;&gt;"",MAX(IV$14:IV96)+1,0)</f>
        <v>0</v>
      </c>
      <c r="IW97" s="291">
        <f>IF(IJ97&lt;&gt;"",MAX(IW$14:IW96)+1,0)</f>
        <v>0</v>
      </c>
      <c r="IX97" s="291">
        <f>IF(IK97&lt;&gt;"",MAX(IX$14:IX96)+1,0)</f>
        <v>0</v>
      </c>
      <c r="IY97" s="291">
        <f>IF(IL97&lt;&gt;"",MAX(IY$14:IY96)+1,0)</f>
        <v>0</v>
      </c>
      <c r="IZ97" s="291">
        <f>IF(IM97&lt;&gt;"",MAX(IZ$14:IZ96)+1,0)</f>
        <v>0</v>
      </c>
      <c r="JA97" s="291">
        <f>IF(IN97&lt;&gt;"",MAX(JA$14:JA96)+1,0)</f>
        <v>0</v>
      </c>
      <c r="JB97" s="291">
        <f>IF(IO97&lt;&gt;"",MAX(JB$14:JB96)+1,0)</f>
        <v>0</v>
      </c>
      <c r="JC97" s="291">
        <f>IF(IP97&lt;&gt;"",MAX(JC$14:JC96)+1,0)</f>
        <v>0</v>
      </c>
      <c r="JD97" s="74">
        <f t="shared" si="361"/>
        <v>3</v>
      </c>
      <c r="JE97" s="74">
        <f t="shared" si="362"/>
        <v>0</v>
      </c>
      <c r="JF97" s="74">
        <f t="shared" si="363"/>
        <v>18</v>
      </c>
      <c r="JG97" s="74" t="str">
        <f t="shared" si="364"/>
        <v>SFR</v>
      </c>
      <c r="JH97" s="390" t="str">
        <f t="shared" si="365"/>
        <v/>
      </c>
      <c r="JI97" s="389">
        <f>IF(ISNUMBER(MATCH(HE97,$JG$15:$JG$313,0)),0,MAX(JI$14:JI96)+1)</f>
        <v>0</v>
      </c>
      <c r="JJ97" s="389" t="str">
        <f t="shared" si="366"/>
        <v/>
      </c>
      <c r="JK97" s="379"/>
      <c r="JL97" s="79"/>
      <c r="JM97" s="19"/>
      <c r="JN97" s="280"/>
      <c r="JO97" s="70"/>
      <c r="JP97" s="19"/>
      <c r="JQ97" s="19"/>
      <c r="JR97" s="19"/>
      <c r="JS97" s="19"/>
      <c r="JT97" s="19"/>
      <c r="JU97" s="19"/>
      <c r="JV97" s="19"/>
      <c r="JW97" s="19"/>
      <c r="JX97" s="19"/>
      <c r="JY97" s="19"/>
      <c r="JZ97" s="19"/>
      <c r="KA97" s="19"/>
      <c r="KB97" s="19"/>
      <c r="KC97" s="19"/>
      <c r="KD97" s="19"/>
      <c r="LA97" s="70"/>
      <c r="LB97" s="291" t="str">
        <f t="shared" si="312"/>
        <v/>
      </c>
      <c r="LC97" s="291" t="str">
        <f t="shared" si="313"/>
        <v/>
      </c>
      <c r="LD97" s="291" t="str">
        <f t="shared" si="314"/>
        <v/>
      </c>
      <c r="LE97" s="291" t="str">
        <f t="shared" si="315"/>
        <v/>
      </c>
      <c r="LF97" s="291" t="str">
        <f t="shared" si="316"/>
        <v/>
      </c>
      <c r="LG97" s="291" t="str">
        <f t="shared" si="317"/>
        <v/>
      </c>
      <c r="LH97" s="291" t="str">
        <f t="shared" si="318"/>
        <v/>
      </c>
      <c r="LI97" s="291" t="str">
        <f t="shared" si="319"/>
        <v/>
      </c>
      <c r="LJ97" s="291" t="str">
        <f t="shared" si="320"/>
        <v/>
      </c>
      <c r="LK97" s="291" t="str">
        <f t="shared" si="321"/>
        <v/>
      </c>
      <c r="LL97" s="291" t="str">
        <f t="shared" si="322"/>
        <v/>
      </c>
      <c r="LM97" s="291" t="str">
        <f t="shared" si="323"/>
        <v/>
      </c>
      <c r="LN97" s="291" t="str">
        <f t="shared" si="324"/>
        <v/>
      </c>
      <c r="LO97" s="291" t="str">
        <f t="shared" si="325"/>
        <v/>
      </c>
      <c r="LP97" s="291" t="str">
        <f t="shared" si="326"/>
        <v/>
      </c>
      <c r="LQ97" s="291" t="str">
        <f t="shared" si="327"/>
        <v/>
      </c>
      <c r="LR97" s="291" t="str">
        <f t="shared" si="328"/>
        <v/>
      </c>
      <c r="LS97" s="291" t="str">
        <f t="shared" si="329"/>
        <v/>
      </c>
      <c r="LT97" s="291" t="str">
        <f t="shared" si="330"/>
        <v/>
      </c>
      <c r="LU97" s="291" t="str">
        <f t="shared" si="331"/>
        <v/>
      </c>
      <c r="LV97" s="291" t="str">
        <f t="shared" si="332"/>
        <v/>
      </c>
      <c r="LW97" s="291" t="str">
        <f t="shared" si="333"/>
        <v/>
      </c>
      <c r="LX97" s="291" t="str">
        <f t="shared" si="334"/>
        <v>SFR</v>
      </c>
      <c r="LY97" s="291" t="str">
        <f t="shared" si="335"/>
        <v/>
      </c>
      <c r="LZ97" s="291" t="str">
        <f t="shared" si="336"/>
        <v/>
      </c>
      <c r="MA97" s="291" t="str">
        <f t="shared" si="337"/>
        <v/>
      </c>
      <c r="MB97" s="291" t="str">
        <f t="shared" si="338"/>
        <v/>
      </c>
      <c r="MC97" s="291" t="str">
        <f t="shared" si="339"/>
        <v/>
      </c>
      <c r="MD97" s="291" t="str">
        <f t="shared" si="340"/>
        <v/>
      </c>
      <c r="ME97" s="291" t="str">
        <f t="shared" si="341"/>
        <v/>
      </c>
      <c r="MF97" s="291" t="str">
        <f t="shared" si="342"/>
        <v/>
      </c>
      <c r="MG97" s="74">
        <f t="shared" si="343"/>
        <v>1</v>
      </c>
      <c r="MH97" s="70"/>
      <c r="MI97" s="70"/>
      <c r="MJ97" s="70"/>
      <c r="MK97" s="70"/>
      <c r="ML97" s="70"/>
      <c r="MM97" s="70"/>
      <c r="MN97" s="70"/>
      <c r="MO97" s="70"/>
      <c r="MP97" s="70"/>
      <c r="MQ97" s="70"/>
      <c r="MR97" s="70"/>
      <c r="MS97" s="70"/>
      <c r="MT97" s="70"/>
      <c r="MU97" s="70"/>
    </row>
    <row r="98" spans="1:359" ht="6" customHeight="1" x14ac:dyDescent="0.25">
      <c r="A98" s="79"/>
      <c r="B98" s="303">
        <f t="shared" si="367"/>
        <v>84</v>
      </c>
      <c r="C98" s="84" t="s">
        <v>127</v>
      </c>
      <c r="D98" s="302" t="s">
        <v>152</v>
      </c>
      <c r="E98" s="70"/>
      <c r="F98" s="258"/>
      <c r="G98" s="259" t="s">
        <v>657</v>
      </c>
      <c r="H98" s="260" t="s">
        <v>2</v>
      </c>
      <c r="I98" s="258"/>
      <c r="J98" s="259"/>
      <c r="K98" s="260"/>
      <c r="L98" s="258"/>
      <c r="M98" s="259"/>
      <c r="N98" s="260"/>
      <c r="O98" s="258"/>
      <c r="P98" s="259"/>
      <c r="Q98" s="260"/>
      <c r="R98" s="258"/>
      <c r="S98" s="259"/>
      <c r="T98" s="260"/>
      <c r="U98" s="258"/>
      <c r="V98" s="259"/>
      <c r="W98" s="260"/>
      <c r="X98" s="258"/>
      <c r="Y98" s="259"/>
      <c r="Z98" s="260"/>
      <c r="AA98" s="258"/>
      <c r="AB98" s="259"/>
      <c r="AC98" s="260"/>
      <c r="AD98" s="258"/>
      <c r="AE98" s="259"/>
      <c r="AF98" s="260"/>
      <c r="AG98" s="258"/>
      <c r="AH98" s="259"/>
      <c r="AI98" s="260"/>
      <c r="AJ98" s="258"/>
      <c r="AK98" s="259"/>
      <c r="AL98" s="260"/>
      <c r="AM98" s="258"/>
      <c r="AN98" s="259"/>
      <c r="AO98" s="260"/>
      <c r="AP98" s="281"/>
      <c r="AQ98" s="353"/>
      <c r="AR98" s="348"/>
      <c r="AS98" s="281"/>
      <c r="AT98" s="353"/>
      <c r="AU98" s="348"/>
      <c r="AV98" s="258"/>
      <c r="AW98" s="259"/>
      <c r="AX98" s="260"/>
      <c r="AY98" s="258"/>
      <c r="AZ98" s="259"/>
      <c r="BA98" s="260"/>
      <c r="BB98" s="258"/>
      <c r="BC98" s="259"/>
      <c r="BD98" s="260"/>
      <c r="BE98" s="258"/>
      <c r="BF98" s="259"/>
      <c r="BG98" s="260"/>
      <c r="BH98" s="258"/>
      <c r="BI98" s="259"/>
      <c r="BJ98" s="260"/>
      <c r="BK98" s="258"/>
      <c r="BL98" s="259"/>
      <c r="BM98" s="260"/>
      <c r="BN98" s="258"/>
      <c r="BO98" s="259"/>
      <c r="BP98" s="260"/>
      <c r="BQ98" s="258"/>
      <c r="BR98" s="259"/>
      <c r="BS98" s="260"/>
      <c r="BT98" s="258"/>
      <c r="BU98" s="259"/>
      <c r="BV98" s="260"/>
      <c r="BW98" s="258"/>
      <c r="BX98" s="259"/>
      <c r="BY98" s="260"/>
      <c r="BZ98" s="258"/>
      <c r="CA98" s="259"/>
      <c r="CB98" s="260"/>
      <c r="CC98" s="258"/>
      <c r="CD98" s="259"/>
      <c r="CE98" s="260"/>
      <c r="CF98" s="410"/>
      <c r="CG98" s="411"/>
      <c r="CH98" s="412"/>
      <c r="CI98" s="410"/>
      <c r="CJ98" s="411"/>
      <c r="CK98" s="412"/>
      <c r="CL98" s="258"/>
      <c r="CM98" s="259" t="s">
        <v>43</v>
      </c>
      <c r="CN98" s="260">
        <v>0</v>
      </c>
      <c r="CO98" s="258"/>
      <c r="CP98" s="259"/>
      <c r="CQ98" s="260"/>
      <c r="CR98" s="373" t="s">
        <v>2</v>
      </c>
      <c r="CS98" s="228"/>
      <c r="CT98" s="229" t="str">
        <f>IF(ISNUMBER(HA98),IF(ISNUMBER(MATCH(HE98,$CS$15:$CS$313,0)),0,MAX(CT$14:CT97)+1),"")</f>
        <v/>
      </c>
      <c r="CU98" s="7">
        <f t="shared" si="217"/>
        <v>80</v>
      </c>
      <c r="CV98" s="7" t="str">
        <f t="shared" si="218"/>
        <v/>
      </c>
      <c r="CW98" s="7" t="str">
        <f t="shared" si="219"/>
        <v/>
      </c>
      <c r="CX98" s="7" t="str">
        <f t="shared" si="220"/>
        <v/>
      </c>
      <c r="CY98" s="7" t="str">
        <f t="shared" si="221"/>
        <v/>
      </c>
      <c r="CZ98" s="7" t="str">
        <f t="shared" si="222"/>
        <v/>
      </c>
      <c r="DA98" s="7" t="str">
        <f t="shared" si="223"/>
        <v/>
      </c>
      <c r="DB98" s="7" t="str">
        <f t="shared" si="224"/>
        <v/>
      </c>
      <c r="DC98" s="7" t="str">
        <f t="shared" si="225"/>
        <v/>
      </c>
      <c r="DD98" s="7" t="str">
        <f t="shared" si="226"/>
        <v/>
      </c>
      <c r="DE98" s="7" t="str">
        <f t="shared" si="227"/>
        <v/>
      </c>
      <c r="DF98" s="7" t="str">
        <f t="shared" si="228"/>
        <v/>
      </c>
      <c r="DG98" s="7" t="str">
        <f t="shared" si="229"/>
        <v/>
      </c>
      <c r="DH98" s="7" t="str">
        <f t="shared" si="230"/>
        <v/>
      </c>
      <c r="DI98" s="7" t="str">
        <f t="shared" si="231"/>
        <v/>
      </c>
      <c r="DJ98" s="7" t="str">
        <f t="shared" si="232"/>
        <v/>
      </c>
      <c r="DK98" s="7" t="str">
        <f t="shared" si="233"/>
        <v/>
      </c>
      <c r="DL98" s="7" t="str">
        <f t="shared" si="234"/>
        <v/>
      </c>
      <c r="DM98" s="7" t="str">
        <f t="shared" si="235"/>
        <v/>
      </c>
      <c r="DN98" s="7" t="str">
        <f t="shared" si="236"/>
        <v/>
      </c>
      <c r="DO98" s="7" t="str">
        <f t="shared" si="237"/>
        <v/>
      </c>
      <c r="DP98" s="7" t="str">
        <f t="shared" si="238"/>
        <v/>
      </c>
      <c r="DQ98" s="7" t="str">
        <f t="shared" si="239"/>
        <v/>
      </c>
      <c r="DR98" s="7" t="str">
        <f t="shared" si="240"/>
        <v/>
      </c>
      <c r="DS98" s="7" t="str">
        <f t="shared" si="241"/>
        <v/>
      </c>
      <c r="DT98" s="7" t="str">
        <f t="shared" si="242"/>
        <v/>
      </c>
      <c r="DU98" s="7" t="str">
        <f t="shared" si="344"/>
        <v/>
      </c>
      <c r="DV98" s="7" t="str">
        <f t="shared" si="345"/>
        <v/>
      </c>
      <c r="DW98" s="7" t="str">
        <f t="shared" si="346"/>
        <v/>
      </c>
      <c r="DX98" s="7" t="str">
        <f t="shared" si="347"/>
        <v/>
      </c>
      <c r="DY98" s="7"/>
      <c r="DZ98" s="7"/>
      <c r="EA98" s="7"/>
      <c r="EB98" s="7"/>
      <c r="EC98" s="64" t="s">
        <v>2</v>
      </c>
      <c r="ED98" s="306" t="str">
        <f t="shared" si="243"/>
        <v>total_time</v>
      </c>
      <c r="EE98" s="306" t="str">
        <f t="shared" si="244"/>
        <v>-</v>
      </c>
      <c r="EF98" s="306" t="str">
        <f t="shared" si="245"/>
        <v>-</v>
      </c>
      <c r="EG98" s="306" t="str">
        <f t="shared" si="246"/>
        <v>-</v>
      </c>
      <c r="EH98" s="306" t="str">
        <f t="shared" si="247"/>
        <v>-</v>
      </c>
      <c r="EI98" s="306" t="str">
        <f t="shared" si="248"/>
        <v>-</v>
      </c>
      <c r="EJ98" s="306" t="str">
        <f t="shared" si="249"/>
        <v>-</v>
      </c>
      <c r="EK98" s="306" t="str">
        <f t="shared" si="250"/>
        <v>-</v>
      </c>
      <c r="EL98" s="306" t="str">
        <f t="shared" si="251"/>
        <v>-</v>
      </c>
      <c r="EM98" s="306" t="str">
        <f t="shared" si="252"/>
        <v>-</v>
      </c>
      <c r="EN98" s="306" t="str">
        <f t="shared" si="253"/>
        <v>-</v>
      </c>
      <c r="EO98" s="306" t="str">
        <f t="shared" si="254"/>
        <v>-</v>
      </c>
      <c r="EP98" s="306" t="str">
        <f t="shared" si="255"/>
        <v>-</v>
      </c>
      <c r="EQ98" s="306" t="str">
        <f t="shared" si="256"/>
        <v>-</v>
      </c>
      <c r="ER98" s="306" t="str">
        <f t="shared" si="257"/>
        <v>-</v>
      </c>
      <c r="ES98" s="306" t="str">
        <f t="shared" si="258"/>
        <v>-</v>
      </c>
      <c r="ET98" s="306" t="str">
        <f t="shared" si="259"/>
        <v>-</v>
      </c>
      <c r="EU98" s="306" t="str">
        <f t="shared" si="260"/>
        <v>-</v>
      </c>
      <c r="EV98" s="306" t="str">
        <f t="shared" si="261"/>
        <v>-</v>
      </c>
      <c r="EW98" s="306" t="str">
        <f t="shared" si="262"/>
        <v>-</v>
      </c>
      <c r="EX98" s="306" t="str">
        <f t="shared" si="263"/>
        <v>-</v>
      </c>
      <c r="EY98" s="306" t="str">
        <f t="shared" si="264"/>
        <v>-</v>
      </c>
      <c r="EZ98" s="306" t="str">
        <f t="shared" si="265"/>
        <v>-</v>
      </c>
      <c r="FA98" s="306" t="str">
        <f t="shared" si="266"/>
        <v>-</v>
      </c>
      <c r="FB98" s="306" t="str">
        <f t="shared" si="267"/>
        <v>-</v>
      </c>
      <c r="FC98" s="306" t="str">
        <f t="shared" si="268"/>
        <v>-</v>
      </c>
      <c r="FD98" s="306" t="str">
        <f t="shared" si="348"/>
        <v>-</v>
      </c>
      <c r="FE98" s="306" t="str">
        <f t="shared" si="349"/>
        <v>-</v>
      </c>
      <c r="FF98" s="306" t="str">
        <f t="shared" si="350"/>
        <v>-</v>
      </c>
      <c r="FG98" s="306" t="str">
        <f t="shared" si="351"/>
        <v>-</v>
      </c>
      <c r="FH98" s="306"/>
      <c r="FI98" s="306"/>
      <c r="FJ98" s="306"/>
      <c r="FK98" s="306"/>
      <c r="FL98" s="306"/>
      <c r="FM98" s="422" t="s">
        <v>2</v>
      </c>
      <c r="FN98" s="65" t="str">
        <f t="shared" si="269"/>
        <v>-</v>
      </c>
      <c r="FO98" s="65" t="str">
        <f t="shared" si="270"/>
        <v>-</v>
      </c>
      <c r="FP98" s="65" t="str">
        <f t="shared" si="271"/>
        <v>-</v>
      </c>
      <c r="FQ98" s="65" t="str">
        <f t="shared" si="272"/>
        <v>-</v>
      </c>
      <c r="FR98" s="65" t="str">
        <f t="shared" si="273"/>
        <v>-</v>
      </c>
      <c r="FS98" s="65" t="str">
        <f t="shared" si="274"/>
        <v>-</v>
      </c>
      <c r="FT98" s="65" t="str">
        <f t="shared" si="275"/>
        <v>-</v>
      </c>
      <c r="FU98" s="65" t="str">
        <f t="shared" si="276"/>
        <v>-</v>
      </c>
      <c r="FV98" s="65" t="str">
        <f t="shared" si="277"/>
        <v>-</v>
      </c>
      <c r="FW98" s="65" t="str">
        <f t="shared" si="278"/>
        <v>-</v>
      </c>
      <c r="FX98" s="65" t="str">
        <f t="shared" si="279"/>
        <v>-</v>
      </c>
      <c r="FY98" s="65" t="str">
        <f t="shared" si="280"/>
        <v>-</v>
      </c>
      <c r="FZ98" s="65" t="str">
        <f t="shared" si="281"/>
        <v>-</v>
      </c>
      <c r="GA98" s="65" t="str">
        <f t="shared" si="282"/>
        <v>-</v>
      </c>
      <c r="GB98" s="65" t="str">
        <f t="shared" si="283"/>
        <v>-</v>
      </c>
      <c r="GC98" s="65" t="str">
        <f t="shared" si="284"/>
        <v>-</v>
      </c>
      <c r="GD98" s="65" t="str">
        <f t="shared" si="285"/>
        <v>-</v>
      </c>
      <c r="GE98" s="65" t="str">
        <f t="shared" si="286"/>
        <v>-</v>
      </c>
      <c r="GF98" s="65" t="str">
        <f t="shared" si="287"/>
        <v>-</v>
      </c>
      <c r="GG98" s="65" t="str">
        <f t="shared" si="288"/>
        <v>-</v>
      </c>
      <c r="GH98" s="65" t="str">
        <f t="shared" si="289"/>
        <v>-</v>
      </c>
      <c r="GI98" s="65" t="str">
        <f t="shared" si="290"/>
        <v>-</v>
      </c>
      <c r="GJ98" s="65" t="str">
        <f t="shared" si="291"/>
        <v>-</v>
      </c>
      <c r="GK98" s="65" t="str">
        <f t="shared" si="292"/>
        <v>-</v>
      </c>
      <c r="GL98" s="65" t="str">
        <f t="shared" si="293"/>
        <v>-</v>
      </c>
      <c r="GM98" s="65" t="str">
        <f t="shared" si="294"/>
        <v>-</v>
      </c>
      <c r="GN98" s="65" t="str">
        <f t="shared" si="352"/>
        <v>-</v>
      </c>
      <c r="GO98" s="65" t="str">
        <f t="shared" si="353"/>
        <v>-</v>
      </c>
      <c r="GP98" s="65" t="str">
        <f t="shared" si="354"/>
        <v>-</v>
      </c>
      <c r="GQ98" s="65" t="str">
        <f t="shared" si="355"/>
        <v>-</v>
      </c>
      <c r="GR98" s="65"/>
      <c r="GS98" s="65"/>
      <c r="GT98" s="65"/>
      <c r="GU98" s="96" t="s">
        <v>2</v>
      </c>
      <c r="GV98" s="70"/>
      <c r="GW98" s="7">
        <f>IF(ISNUMBER(INDEX($CU$15:$EC$314,$B98,HG$5)),MAX(GW$14:GW97)+1,0)</f>
        <v>0</v>
      </c>
      <c r="GX98" s="7" t="str">
        <f t="shared" si="295"/>
        <v/>
      </c>
      <c r="GY98" s="7" t="str">
        <f t="shared" si="296"/>
        <v/>
      </c>
      <c r="GZ98" s="289">
        <f t="shared" si="297"/>
        <v>84</v>
      </c>
      <c r="HA98" s="289" t="str">
        <f t="shared" si="298"/>
        <v/>
      </c>
      <c r="HB98" s="289" t="str">
        <f t="shared" si="299"/>
        <v/>
      </c>
      <c r="HC98" s="84" t="str">
        <f t="shared" si="300"/>
        <v/>
      </c>
      <c r="HD98" s="335" t="str">
        <f t="shared" si="301"/>
        <v/>
      </c>
      <c r="HE98" s="313" t="str">
        <f t="shared" si="302"/>
        <v/>
      </c>
      <c r="HF98" s="28" t="str">
        <f t="shared" si="303"/>
        <v/>
      </c>
      <c r="HG98" s="277" t="str">
        <f t="shared" si="356"/>
        <v/>
      </c>
      <c r="HH98" s="363" t="str">
        <f t="shared" si="304"/>
        <v/>
      </c>
      <c r="HI98" s="80"/>
      <c r="HJ98" s="277" t="str">
        <f t="shared" si="357"/>
        <v/>
      </c>
      <c r="HK98" s="363" t="str">
        <f t="shared" si="305"/>
        <v/>
      </c>
      <c r="HL98" s="80"/>
      <c r="HM98" s="277" t="str">
        <f t="shared" si="358"/>
        <v/>
      </c>
      <c r="HN98" s="363" t="str">
        <f t="shared" si="306"/>
        <v/>
      </c>
      <c r="HO98" s="80"/>
      <c r="HP98" s="277" t="str">
        <f t="shared" si="359"/>
        <v/>
      </c>
      <c r="HQ98" s="359" t="str">
        <f t="shared" si="307"/>
        <v/>
      </c>
      <c r="HR98" s="80"/>
      <c r="HS98" s="277" t="str">
        <f t="shared" si="360"/>
        <v/>
      </c>
      <c r="HT98" s="284" t="str">
        <f t="shared" si="308"/>
        <v/>
      </c>
      <c r="HU98" s="277"/>
      <c r="HV98" s="336" t="str">
        <f t="shared" si="309"/>
        <v/>
      </c>
      <c r="HW98" s="338" t="str">
        <f t="shared" si="310"/>
        <v/>
      </c>
      <c r="HX98" s="337" t="str">
        <f t="shared" si="311"/>
        <v/>
      </c>
      <c r="HY98" s="277"/>
      <c r="HZ98" s="277"/>
      <c r="IA98" s="277"/>
      <c r="IB98" s="277"/>
      <c r="IC98" s="277"/>
      <c r="ID98" s="70"/>
      <c r="IE98" s="280"/>
      <c r="IF98" s="368"/>
      <c r="IG98" s="280"/>
      <c r="IH98" s="280"/>
      <c r="II98" s="280"/>
      <c r="IJ98" s="280"/>
      <c r="IK98" s="280"/>
      <c r="IL98" s="280"/>
      <c r="IM98" s="280"/>
      <c r="IN98" s="280"/>
      <c r="IO98" s="291"/>
      <c r="IP98" s="291"/>
      <c r="IQ98" s="74"/>
      <c r="IR98" s="291">
        <f>IF(IE98&lt;&gt;"",MAX(IR$14:IR97)+1,0)</f>
        <v>0</v>
      </c>
      <c r="IS98" s="291">
        <f>IF(IF98&lt;&gt;"",MAX(IS$14:IS97)+1,0)</f>
        <v>0</v>
      </c>
      <c r="IT98" s="291">
        <f>IF(IG98&lt;&gt;"",MAX(IT$14:IT97)+1,0)</f>
        <v>0</v>
      </c>
      <c r="IU98" s="291">
        <f>IF(IH98&lt;&gt;"",MAX(IU$14:IU97)+1,0)</f>
        <v>0</v>
      </c>
      <c r="IV98" s="291">
        <f>IF(II98&lt;&gt;"",MAX(IV$14:IV97)+1,0)</f>
        <v>0</v>
      </c>
      <c r="IW98" s="291">
        <f>IF(IJ98&lt;&gt;"",MAX(IW$14:IW97)+1,0)</f>
        <v>0</v>
      </c>
      <c r="IX98" s="291">
        <f>IF(IK98&lt;&gt;"",MAX(IX$14:IX97)+1,0)</f>
        <v>0</v>
      </c>
      <c r="IY98" s="291">
        <f>IF(IL98&lt;&gt;"",MAX(IY$14:IY97)+1,0)</f>
        <v>0</v>
      </c>
      <c r="IZ98" s="291">
        <f>IF(IM98&lt;&gt;"",MAX(IZ$14:IZ97)+1,0)</f>
        <v>0</v>
      </c>
      <c r="JA98" s="291">
        <f>IF(IN98&lt;&gt;"",MAX(JA$14:JA97)+1,0)</f>
        <v>0</v>
      </c>
      <c r="JB98" s="291">
        <f>IF(IO98&lt;&gt;"",MAX(JB$14:JB97)+1,0)</f>
        <v>0</v>
      </c>
      <c r="JC98" s="291">
        <f>IF(IP98&lt;&gt;"",MAX(JC$14:JC97)+1,0)</f>
        <v>0</v>
      </c>
      <c r="JD98" s="74">
        <f t="shared" si="361"/>
        <v>3</v>
      </c>
      <c r="JE98" s="74">
        <f t="shared" si="362"/>
        <v>0</v>
      </c>
      <c r="JF98" s="74">
        <f t="shared" si="363"/>
        <v>19</v>
      </c>
      <c r="JG98" s="74" t="str">
        <f t="shared" si="364"/>
        <v>nreaches</v>
      </c>
      <c r="JH98" s="390" t="str">
        <f t="shared" si="365"/>
        <v/>
      </c>
      <c r="JI98" s="389">
        <f>IF(ISNUMBER(MATCH(HE98,$JG$15:$JG$313,0)),0,MAX(JI$14:JI97)+1)</f>
        <v>0</v>
      </c>
      <c r="JJ98" s="389" t="str">
        <f t="shared" si="366"/>
        <v/>
      </c>
      <c r="JK98" s="379"/>
      <c r="JL98" s="79"/>
      <c r="JM98" s="19"/>
      <c r="JN98" s="280"/>
      <c r="JO98" s="70"/>
      <c r="JP98" s="19"/>
      <c r="JQ98" s="19"/>
      <c r="JR98" s="19"/>
      <c r="JS98" s="19"/>
      <c r="JT98" s="19"/>
      <c r="JU98" s="19"/>
      <c r="JV98" s="19"/>
      <c r="JW98" s="19"/>
      <c r="JX98" s="19"/>
      <c r="JY98" s="19"/>
      <c r="JZ98" s="19"/>
      <c r="KA98" s="19"/>
      <c r="KB98" s="19"/>
      <c r="KC98" s="19"/>
      <c r="KD98" s="19"/>
      <c r="LA98" s="70"/>
      <c r="LB98" s="291" t="str">
        <f t="shared" si="312"/>
        <v/>
      </c>
      <c r="LC98" s="291" t="str">
        <f t="shared" si="313"/>
        <v/>
      </c>
      <c r="LD98" s="291" t="str">
        <f t="shared" si="314"/>
        <v/>
      </c>
      <c r="LE98" s="291" t="str">
        <f t="shared" si="315"/>
        <v/>
      </c>
      <c r="LF98" s="291" t="str">
        <f t="shared" si="316"/>
        <v/>
      </c>
      <c r="LG98" s="291" t="str">
        <f t="shared" si="317"/>
        <v/>
      </c>
      <c r="LH98" s="291" t="str">
        <f t="shared" si="318"/>
        <v/>
      </c>
      <c r="LI98" s="291" t="str">
        <f t="shared" si="319"/>
        <v/>
      </c>
      <c r="LJ98" s="291" t="str">
        <f t="shared" si="320"/>
        <v/>
      </c>
      <c r="LK98" s="291" t="str">
        <f t="shared" si="321"/>
        <v/>
      </c>
      <c r="LL98" s="291" t="str">
        <f t="shared" si="322"/>
        <v/>
      </c>
      <c r="LM98" s="291" t="str">
        <f t="shared" si="323"/>
        <v/>
      </c>
      <c r="LN98" s="291" t="str">
        <f t="shared" si="324"/>
        <v/>
      </c>
      <c r="LO98" s="291" t="str">
        <f t="shared" si="325"/>
        <v/>
      </c>
      <c r="LP98" s="291" t="str">
        <f t="shared" si="326"/>
        <v/>
      </c>
      <c r="LQ98" s="291" t="str">
        <f t="shared" si="327"/>
        <v/>
      </c>
      <c r="LR98" s="291" t="str">
        <f t="shared" si="328"/>
        <v/>
      </c>
      <c r="LS98" s="291" t="str">
        <f t="shared" si="329"/>
        <v/>
      </c>
      <c r="LT98" s="291" t="str">
        <f t="shared" si="330"/>
        <v/>
      </c>
      <c r="LU98" s="291" t="str">
        <f t="shared" si="331"/>
        <v/>
      </c>
      <c r="LV98" s="291" t="str">
        <f t="shared" si="332"/>
        <v/>
      </c>
      <c r="LW98" s="291" t="str">
        <f t="shared" si="333"/>
        <v/>
      </c>
      <c r="LX98" s="291" t="str">
        <f t="shared" si="334"/>
        <v>nreaches</v>
      </c>
      <c r="LY98" s="291" t="str">
        <f t="shared" si="335"/>
        <v/>
      </c>
      <c r="LZ98" s="291" t="str">
        <f t="shared" si="336"/>
        <v/>
      </c>
      <c r="MA98" s="291" t="str">
        <f t="shared" si="337"/>
        <v/>
      </c>
      <c r="MB98" s="291" t="str">
        <f t="shared" si="338"/>
        <v/>
      </c>
      <c r="MC98" s="291" t="str">
        <f t="shared" si="339"/>
        <v/>
      </c>
      <c r="MD98" s="291" t="str">
        <f t="shared" si="340"/>
        <v/>
      </c>
      <c r="ME98" s="291" t="str">
        <f t="shared" si="341"/>
        <v/>
      </c>
      <c r="MF98" s="291" t="str">
        <f t="shared" si="342"/>
        <v/>
      </c>
      <c r="MG98" s="74">
        <f t="shared" si="343"/>
        <v>1</v>
      </c>
      <c r="MH98" s="70"/>
      <c r="MI98" s="70"/>
      <c r="MJ98" s="70"/>
      <c r="MK98" s="70"/>
      <c r="ML98" s="70"/>
      <c r="MM98" s="70"/>
      <c r="MN98" s="70"/>
      <c r="MO98" s="70"/>
      <c r="MP98" s="70"/>
      <c r="MQ98" s="70"/>
      <c r="MR98" s="70"/>
      <c r="MS98" s="70"/>
      <c r="MT98" s="70"/>
      <c r="MU98" s="70"/>
    </row>
    <row r="99" spans="1:359" ht="6" customHeight="1" x14ac:dyDescent="0.25">
      <c r="A99" s="79"/>
      <c r="B99" s="303">
        <f t="shared" si="367"/>
        <v>85</v>
      </c>
      <c r="C99" s="84" t="s">
        <v>138</v>
      </c>
      <c r="D99" s="302" t="s">
        <v>151</v>
      </c>
      <c r="E99" s="70"/>
      <c r="F99" s="258"/>
      <c r="G99" s="259" t="s">
        <v>154</v>
      </c>
      <c r="H99" s="260" t="s">
        <v>2</v>
      </c>
      <c r="I99" s="258"/>
      <c r="J99" s="259"/>
      <c r="K99" s="260"/>
      <c r="L99" s="258"/>
      <c r="M99" s="259"/>
      <c r="N99" s="260"/>
      <c r="O99" s="258"/>
      <c r="P99" s="259"/>
      <c r="Q99" s="260"/>
      <c r="R99" s="258"/>
      <c r="S99" s="259"/>
      <c r="T99" s="260"/>
      <c r="U99" s="258"/>
      <c r="V99" s="259"/>
      <c r="W99" s="260"/>
      <c r="X99" s="258"/>
      <c r="Y99" s="259"/>
      <c r="Z99" s="260"/>
      <c r="AA99" s="258"/>
      <c r="AB99" s="259"/>
      <c r="AC99" s="260"/>
      <c r="AD99" s="258"/>
      <c r="AE99" s="259"/>
      <c r="AF99" s="260"/>
      <c r="AG99" s="258"/>
      <c r="AH99" s="259"/>
      <c r="AI99" s="260"/>
      <c r="AJ99" s="258"/>
      <c r="AK99" s="259"/>
      <c r="AL99" s="260"/>
      <c r="AM99" s="258"/>
      <c r="AN99" s="259"/>
      <c r="AO99" s="260"/>
      <c r="AP99" s="281"/>
      <c r="AQ99" s="353"/>
      <c r="AR99" s="348"/>
      <c r="AS99" s="281"/>
      <c r="AT99" s="353"/>
      <c r="AU99" s="348"/>
      <c r="AV99" s="258"/>
      <c r="AW99" s="259"/>
      <c r="AX99" s="260"/>
      <c r="AY99" s="258"/>
      <c r="AZ99" s="259"/>
      <c r="BA99" s="260"/>
      <c r="BB99" s="258"/>
      <c r="BC99" s="259"/>
      <c r="BD99" s="260"/>
      <c r="BE99" s="258"/>
      <c r="BF99" s="259"/>
      <c r="BG99" s="260"/>
      <c r="BH99" s="258"/>
      <c r="BI99" s="259"/>
      <c r="BJ99" s="260"/>
      <c r="BK99" s="258"/>
      <c r="BL99" s="259"/>
      <c r="BM99" s="260"/>
      <c r="BN99" s="258"/>
      <c r="BO99" s="259"/>
      <c r="BP99" s="260"/>
      <c r="BQ99" s="258"/>
      <c r="BR99" s="259"/>
      <c r="BS99" s="260"/>
      <c r="BT99" s="258"/>
      <c r="BU99" s="259"/>
      <c r="BV99" s="260"/>
      <c r="BW99" s="258"/>
      <c r="BX99" s="259"/>
      <c r="BY99" s="260"/>
      <c r="BZ99" s="258"/>
      <c r="CA99" s="259"/>
      <c r="CB99" s="260"/>
      <c r="CC99" s="258"/>
      <c r="CD99" s="259"/>
      <c r="CE99" s="260"/>
      <c r="CF99" s="410"/>
      <c r="CG99" s="411"/>
      <c r="CH99" s="412"/>
      <c r="CI99" s="410"/>
      <c r="CJ99" s="411"/>
      <c r="CK99" s="412"/>
      <c r="CL99" s="258"/>
      <c r="CM99" s="259" t="s">
        <v>10</v>
      </c>
      <c r="CN99" s="260">
        <v>0.1</v>
      </c>
      <c r="CO99" s="258"/>
      <c r="CP99" s="259"/>
      <c r="CQ99" s="260"/>
      <c r="CR99" s="373" t="s">
        <v>2</v>
      </c>
      <c r="CS99" s="228"/>
      <c r="CT99" s="229" t="str">
        <f>IF(ISNUMBER(HA99),IF(ISNUMBER(MATCH(HE99,$CS$15:$CS$313,0)),0,MAX(CT$14:CT98)+1),"")</f>
        <v/>
      </c>
      <c r="CU99" s="7">
        <f t="shared" si="217"/>
        <v>81</v>
      </c>
      <c r="CV99" s="7" t="str">
        <f t="shared" si="218"/>
        <v/>
      </c>
      <c r="CW99" s="7" t="str">
        <f t="shared" si="219"/>
        <v/>
      </c>
      <c r="CX99" s="7">
        <f t="shared" si="220"/>
        <v>61</v>
      </c>
      <c r="CY99" s="7">
        <f t="shared" si="221"/>
        <v>12</v>
      </c>
      <c r="CZ99" s="7">
        <f t="shared" si="222"/>
        <v>12</v>
      </c>
      <c r="DA99" s="7">
        <f t="shared" si="223"/>
        <v>3</v>
      </c>
      <c r="DB99" s="7" t="str">
        <f t="shared" si="224"/>
        <v/>
      </c>
      <c r="DC99" s="7">
        <f t="shared" si="225"/>
        <v>16</v>
      </c>
      <c r="DD99" s="7" t="str">
        <f t="shared" si="226"/>
        <v/>
      </c>
      <c r="DE99" s="7">
        <f t="shared" si="227"/>
        <v>10</v>
      </c>
      <c r="DF99" s="7" t="str">
        <f t="shared" si="228"/>
        <v/>
      </c>
      <c r="DG99" s="7" t="str">
        <f t="shared" si="229"/>
        <v/>
      </c>
      <c r="DH99" s="7" t="str">
        <f t="shared" si="230"/>
        <v/>
      </c>
      <c r="DI99" s="7" t="str">
        <f t="shared" si="231"/>
        <v/>
      </c>
      <c r="DJ99" s="7" t="str">
        <f t="shared" si="232"/>
        <v/>
      </c>
      <c r="DK99" s="7" t="str">
        <f t="shared" si="233"/>
        <v/>
      </c>
      <c r="DL99" s="7" t="str">
        <f t="shared" si="234"/>
        <v/>
      </c>
      <c r="DM99" s="7" t="str">
        <f t="shared" si="235"/>
        <v/>
      </c>
      <c r="DN99" s="7" t="str">
        <f t="shared" si="236"/>
        <v/>
      </c>
      <c r="DO99" s="7" t="str">
        <f t="shared" si="237"/>
        <v/>
      </c>
      <c r="DP99" s="7" t="str">
        <f t="shared" si="238"/>
        <v/>
      </c>
      <c r="DQ99" s="7" t="str">
        <f t="shared" si="239"/>
        <v/>
      </c>
      <c r="DR99" s="7" t="str">
        <f t="shared" si="240"/>
        <v/>
      </c>
      <c r="DS99" s="7" t="str">
        <f t="shared" si="241"/>
        <v/>
      </c>
      <c r="DT99" s="7" t="str">
        <f t="shared" si="242"/>
        <v/>
      </c>
      <c r="DU99" s="7" t="str">
        <f t="shared" si="344"/>
        <v/>
      </c>
      <c r="DV99" s="7" t="str">
        <f t="shared" si="345"/>
        <v/>
      </c>
      <c r="DW99" s="7" t="str">
        <f t="shared" si="346"/>
        <v/>
      </c>
      <c r="DX99" s="7" t="str">
        <f t="shared" si="347"/>
        <v/>
      </c>
      <c r="DY99" s="7"/>
      <c r="DZ99" s="7"/>
      <c r="EA99" s="7"/>
      <c r="EB99" s="7"/>
      <c r="EC99" s="64" t="s">
        <v>2</v>
      </c>
      <c r="ED99" s="306" t="str">
        <f t="shared" si="243"/>
        <v>perlen_mf</v>
      </c>
      <c r="EE99" s="306" t="str">
        <f t="shared" si="244"/>
        <v>-</v>
      </c>
      <c r="EF99" s="306" t="str">
        <f t="shared" si="245"/>
        <v>-</v>
      </c>
      <c r="EG99" s="306" t="str">
        <f t="shared" si="246"/>
        <v>perlen_mf</v>
      </c>
      <c r="EH99" s="306" t="str">
        <f t="shared" si="247"/>
        <v>perlen_mf</v>
      </c>
      <c r="EI99" s="306" t="str">
        <f t="shared" si="248"/>
        <v>perlen_mf</v>
      </c>
      <c r="EJ99" s="306" t="str">
        <f t="shared" si="249"/>
        <v>perlen_mf</v>
      </c>
      <c r="EK99" s="306" t="str">
        <f t="shared" si="250"/>
        <v>-</v>
      </c>
      <c r="EL99" s="306" t="str">
        <f t="shared" si="251"/>
        <v>perlen</v>
      </c>
      <c r="EM99" s="306" t="str">
        <f t="shared" si="252"/>
        <v>-</v>
      </c>
      <c r="EN99" s="306" t="str">
        <f t="shared" si="253"/>
        <v>perlen_mf</v>
      </c>
      <c r="EO99" s="306" t="str">
        <f t="shared" si="254"/>
        <v>-</v>
      </c>
      <c r="EP99" s="306" t="str">
        <f t="shared" si="255"/>
        <v>-</v>
      </c>
      <c r="EQ99" s="306" t="str">
        <f t="shared" si="256"/>
        <v>-</v>
      </c>
      <c r="ER99" s="306" t="str">
        <f t="shared" si="257"/>
        <v>-</v>
      </c>
      <c r="ES99" s="306" t="str">
        <f t="shared" si="258"/>
        <v>-</v>
      </c>
      <c r="ET99" s="306" t="str">
        <f t="shared" si="259"/>
        <v>-</v>
      </c>
      <c r="EU99" s="306" t="str">
        <f t="shared" si="260"/>
        <v>-</v>
      </c>
      <c r="EV99" s="306" t="str">
        <f t="shared" si="261"/>
        <v>-</v>
      </c>
      <c r="EW99" s="306" t="str">
        <f t="shared" si="262"/>
        <v>-</v>
      </c>
      <c r="EX99" s="306" t="str">
        <f t="shared" si="263"/>
        <v>-</v>
      </c>
      <c r="EY99" s="306" t="str">
        <f t="shared" si="264"/>
        <v>-</v>
      </c>
      <c r="EZ99" s="306" t="str">
        <f t="shared" si="265"/>
        <v>-</v>
      </c>
      <c r="FA99" s="306" t="str">
        <f t="shared" si="266"/>
        <v>-</v>
      </c>
      <c r="FB99" s="306" t="str">
        <f t="shared" si="267"/>
        <v>-</v>
      </c>
      <c r="FC99" s="306" t="str">
        <f t="shared" si="268"/>
        <v>-</v>
      </c>
      <c r="FD99" s="306" t="str">
        <f t="shared" si="348"/>
        <v>-</v>
      </c>
      <c r="FE99" s="306" t="str">
        <f t="shared" si="349"/>
        <v>-</v>
      </c>
      <c r="FF99" s="306" t="str">
        <f t="shared" si="350"/>
        <v>-</v>
      </c>
      <c r="FG99" s="306" t="str">
        <f t="shared" si="351"/>
        <v>-</v>
      </c>
      <c r="FH99" s="306"/>
      <c r="FI99" s="306"/>
      <c r="FJ99" s="306"/>
      <c r="FK99" s="306"/>
      <c r="FL99" s="306"/>
      <c r="FM99" s="422" t="s">
        <v>2</v>
      </c>
      <c r="FN99" s="65" t="str">
        <f t="shared" si="269"/>
        <v>-</v>
      </c>
      <c r="FO99" s="65" t="str">
        <f t="shared" si="270"/>
        <v>-</v>
      </c>
      <c r="FP99" s="65" t="str">
        <f t="shared" si="271"/>
        <v>-</v>
      </c>
      <c r="FQ99" s="65">
        <f t="shared" si="272"/>
        <v>1000</v>
      </c>
      <c r="FR99" s="65">
        <f t="shared" si="273"/>
        <v>27</v>
      </c>
      <c r="FS99" s="65" t="str">
        <f t="shared" si="274"/>
        <v>[1,18,10]</v>
      </c>
      <c r="FT99" s="65">
        <f t="shared" si="275"/>
        <v>3660</v>
      </c>
      <c r="FU99" s="65" t="str">
        <f t="shared" si="276"/>
        <v>-</v>
      </c>
      <c r="FV99" s="65">
        <f t="shared" si="277"/>
        <v>100</v>
      </c>
      <c r="FW99" s="65" t="str">
        <f t="shared" si="278"/>
        <v>-</v>
      </c>
      <c r="FX99" s="65">
        <f t="shared" si="279"/>
        <v>1</v>
      </c>
      <c r="FY99" s="65" t="str">
        <f t="shared" si="280"/>
        <v>-</v>
      </c>
      <c r="FZ99" s="65" t="str">
        <f t="shared" si="281"/>
        <v>-</v>
      </c>
      <c r="GA99" s="65" t="str">
        <f t="shared" si="282"/>
        <v>-</v>
      </c>
      <c r="GB99" s="65" t="str">
        <f t="shared" si="283"/>
        <v>-</v>
      </c>
      <c r="GC99" s="65" t="str">
        <f t="shared" si="284"/>
        <v>-</v>
      </c>
      <c r="GD99" s="65" t="str">
        <f t="shared" si="285"/>
        <v>-</v>
      </c>
      <c r="GE99" s="65" t="str">
        <f t="shared" si="286"/>
        <v>-</v>
      </c>
      <c r="GF99" s="65" t="str">
        <f t="shared" si="287"/>
        <v>-</v>
      </c>
      <c r="GG99" s="65" t="str">
        <f t="shared" si="288"/>
        <v>-</v>
      </c>
      <c r="GH99" s="65" t="str">
        <f t="shared" si="289"/>
        <v>-</v>
      </c>
      <c r="GI99" s="65" t="str">
        <f t="shared" si="290"/>
        <v>-</v>
      </c>
      <c r="GJ99" s="65" t="str">
        <f t="shared" si="291"/>
        <v>-</v>
      </c>
      <c r="GK99" s="65" t="str">
        <f t="shared" si="292"/>
        <v>-</v>
      </c>
      <c r="GL99" s="65" t="str">
        <f t="shared" si="293"/>
        <v>-</v>
      </c>
      <c r="GM99" s="65" t="str">
        <f t="shared" si="294"/>
        <v>-</v>
      </c>
      <c r="GN99" s="65" t="str">
        <f t="shared" si="352"/>
        <v>-</v>
      </c>
      <c r="GO99" s="65" t="str">
        <f t="shared" si="353"/>
        <v>-</v>
      </c>
      <c r="GP99" s="65" t="str">
        <f t="shared" si="354"/>
        <v>-</v>
      </c>
      <c r="GQ99" s="65" t="str">
        <f t="shared" si="355"/>
        <v>-</v>
      </c>
      <c r="GR99" s="65"/>
      <c r="GS99" s="65"/>
      <c r="GT99" s="65"/>
      <c r="GU99" s="96" t="s">
        <v>2</v>
      </c>
      <c r="GV99" s="70"/>
      <c r="GW99" s="7">
        <f>IF(ISNUMBER(INDEX($CU$15:$EC$314,$B99,HG$5)),MAX(GW$14:GW98)+1,0)</f>
        <v>0</v>
      </c>
      <c r="GX99" s="7" t="str">
        <f t="shared" si="295"/>
        <v/>
      </c>
      <c r="GY99" s="7" t="str">
        <f t="shared" si="296"/>
        <v/>
      </c>
      <c r="GZ99" s="289">
        <f t="shared" si="297"/>
        <v>85</v>
      </c>
      <c r="HA99" s="289" t="str">
        <f t="shared" si="298"/>
        <v/>
      </c>
      <c r="HB99" s="289" t="str">
        <f t="shared" si="299"/>
        <v/>
      </c>
      <c r="HC99" s="84" t="str">
        <f t="shared" si="300"/>
        <v/>
      </c>
      <c r="HD99" s="335" t="str">
        <f t="shared" si="301"/>
        <v/>
      </c>
      <c r="HE99" s="313" t="str">
        <f t="shared" si="302"/>
        <v/>
      </c>
      <c r="HF99" s="28" t="str">
        <f t="shared" si="303"/>
        <v/>
      </c>
      <c r="HG99" s="277" t="str">
        <f t="shared" si="356"/>
        <v/>
      </c>
      <c r="HH99" s="363" t="str">
        <f t="shared" si="304"/>
        <v/>
      </c>
      <c r="HI99" s="80"/>
      <c r="HJ99" s="277" t="str">
        <f t="shared" si="357"/>
        <v/>
      </c>
      <c r="HK99" s="363" t="str">
        <f t="shared" si="305"/>
        <v/>
      </c>
      <c r="HL99" s="80"/>
      <c r="HM99" s="277" t="str">
        <f t="shared" si="358"/>
        <v/>
      </c>
      <c r="HN99" s="363" t="str">
        <f t="shared" si="306"/>
        <v/>
      </c>
      <c r="HO99" s="80"/>
      <c r="HP99" s="277" t="str">
        <f t="shared" si="359"/>
        <v/>
      </c>
      <c r="HQ99" s="359" t="str">
        <f t="shared" si="307"/>
        <v/>
      </c>
      <c r="HR99" s="80"/>
      <c r="HS99" s="277" t="str">
        <f t="shared" si="360"/>
        <v/>
      </c>
      <c r="HT99" s="284" t="str">
        <f t="shared" si="308"/>
        <v/>
      </c>
      <c r="HU99" s="277"/>
      <c r="HV99" s="336" t="str">
        <f t="shared" si="309"/>
        <v/>
      </c>
      <c r="HW99" s="338" t="str">
        <f t="shared" si="310"/>
        <v/>
      </c>
      <c r="HX99" s="337" t="str">
        <f t="shared" si="311"/>
        <v/>
      </c>
      <c r="HY99" s="277"/>
      <c r="HZ99" s="277"/>
      <c r="IA99" s="277"/>
      <c r="IB99" s="277"/>
      <c r="IC99" s="277"/>
      <c r="ID99" s="70"/>
      <c r="IE99" s="280"/>
      <c r="IF99" s="368"/>
      <c r="IG99" s="280"/>
      <c r="IH99" s="280"/>
      <c r="II99" s="280"/>
      <c r="IJ99" s="280"/>
      <c r="IK99" s="280"/>
      <c r="IL99" s="280"/>
      <c r="IM99" s="280"/>
      <c r="IN99" s="280"/>
      <c r="IO99" s="291"/>
      <c r="IP99" s="291"/>
      <c r="IQ99" s="74"/>
      <c r="IR99" s="291">
        <f>IF(IE99&lt;&gt;"",MAX(IR$14:IR98)+1,0)</f>
        <v>0</v>
      </c>
      <c r="IS99" s="291">
        <f>IF(IF99&lt;&gt;"",MAX(IS$14:IS98)+1,0)</f>
        <v>0</v>
      </c>
      <c r="IT99" s="291">
        <f>IF(IG99&lt;&gt;"",MAX(IT$14:IT98)+1,0)</f>
        <v>0</v>
      </c>
      <c r="IU99" s="291">
        <f>IF(IH99&lt;&gt;"",MAX(IU$14:IU98)+1,0)</f>
        <v>0</v>
      </c>
      <c r="IV99" s="291">
        <f>IF(II99&lt;&gt;"",MAX(IV$14:IV98)+1,0)</f>
        <v>0</v>
      </c>
      <c r="IW99" s="291">
        <f>IF(IJ99&lt;&gt;"",MAX(IW$14:IW98)+1,0)</f>
        <v>0</v>
      </c>
      <c r="IX99" s="291">
        <f>IF(IK99&lt;&gt;"",MAX(IX$14:IX98)+1,0)</f>
        <v>0</v>
      </c>
      <c r="IY99" s="291">
        <f>IF(IL99&lt;&gt;"",MAX(IY$14:IY98)+1,0)</f>
        <v>0</v>
      </c>
      <c r="IZ99" s="291">
        <f>IF(IM99&lt;&gt;"",MAX(IZ$14:IZ98)+1,0)</f>
        <v>0</v>
      </c>
      <c r="JA99" s="291">
        <f>IF(IN99&lt;&gt;"",MAX(JA$14:JA98)+1,0)</f>
        <v>0</v>
      </c>
      <c r="JB99" s="291">
        <f>IF(IO99&lt;&gt;"",MAX(JB$14:JB98)+1,0)</f>
        <v>0</v>
      </c>
      <c r="JC99" s="291">
        <f>IF(IP99&lt;&gt;"",MAX(JC$14:JC98)+1,0)</f>
        <v>0</v>
      </c>
      <c r="JD99" s="74">
        <f t="shared" si="361"/>
        <v>3</v>
      </c>
      <c r="JE99" s="74">
        <f t="shared" si="362"/>
        <v>0</v>
      </c>
      <c r="JF99" s="74">
        <f t="shared" si="363"/>
        <v>20</v>
      </c>
      <c r="JG99" s="74" t="str">
        <f t="shared" si="364"/>
        <v>jcol_sfr</v>
      </c>
      <c r="JH99" s="390" t="str">
        <f t="shared" si="365"/>
        <v/>
      </c>
      <c r="JI99" s="389">
        <f>IF(ISNUMBER(MATCH(HE99,$JG$15:$JG$313,0)),0,MAX(JI$14:JI98)+1)</f>
        <v>0</v>
      </c>
      <c r="JJ99" s="389" t="str">
        <f t="shared" si="366"/>
        <v/>
      </c>
      <c r="JK99" s="379"/>
      <c r="JL99" s="79"/>
      <c r="JM99" s="19"/>
      <c r="JN99" s="280"/>
      <c r="JO99" s="70"/>
      <c r="JP99" s="19"/>
      <c r="JQ99" s="19"/>
      <c r="JR99" s="19"/>
      <c r="JS99" s="19"/>
      <c r="JT99" s="19"/>
      <c r="JU99" s="19"/>
      <c r="JV99" s="19"/>
      <c r="JW99" s="19"/>
      <c r="JX99" s="19"/>
      <c r="JY99" s="19"/>
      <c r="JZ99" s="19"/>
      <c r="KA99" s="19"/>
      <c r="KB99" s="19"/>
      <c r="KC99" s="19"/>
      <c r="KD99" s="19"/>
      <c r="LA99" s="70"/>
      <c r="LB99" s="291" t="str">
        <f t="shared" si="312"/>
        <v/>
      </c>
      <c r="LC99" s="291" t="str">
        <f t="shared" si="313"/>
        <v/>
      </c>
      <c r="LD99" s="291" t="str">
        <f t="shared" si="314"/>
        <v/>
      </c>
      <c r="LE99" s="291" t="str">
        <f t="shared" si="315"/>
        <v/>
      </c>
      <c r="LF99" s="291" t="str">
        <f t="shared" si="316"/>
        <v/>
      </c>
      <c r="LG99" s="291" t="str">
        <f t="shared" si="317"/>
        <v/>
      </c>
      <c r="LH99" s="291" t="str">
        <f t="shared" si="318"/>
        <v/>
      </c>
      <c r="LI99" s="291" t="str">
        <f t="shared" si="319"/>
        <v/>
      </c>
      <c r="LJ99" s="291" t="str">
        <f t="shared" si="320"/>
        <v/>
      </c>
      <c r="LK99" s="291" t="str">
        <f t="shared" si="321"/>
        <v/>
      </c>
      <c r="LL99" s="291" t="str">
        <f t="shared" si="322"/>
        <v/>
      </c>
      <c r="LM99" s="291" t="str">
        <f t="shared" si="323"/>
        <v/>
      </c>
      <c r="LN99" s="291" t="str">
        <f t="shared" si="324"/>
        <v/>
      </c>
      <c r="LO99" s="291" t="str">
        <f t="shared" si="325"/>
        <v/>
      </c>
      <c r="LP99" s="291" t="str">
        <f t="shared" si="326"/>
        <v/>
      </c>
      <c r="LQ99" s="291" t="str">
        <f t="shared" si="327"/>
        <v/>
      </c>
      <c r="LR99" s="291" t="str">
        <f t="shared" si="328"/>
        <v/>
      </c>
      <c r="LS99" s="291" t="str">
        <f t="shared" si="329"/>
        <v/>
      </c>
      <c r="LT99" s="291" t="str">
        <f t="shared" si="330"/>
        <v/>
      </c>
      <c r="LU99" s="291" t="str">
        <f t="shared" si="331"/>
        <v/>
      </c>
      <c r="LV99" s="291" t="str">
        <f t="shared" si="332"/>
        <v/>
      </c>
      <c r="LW99" s="291" t="str">
        <f t="shared" si="333"/>
        <v/>
      </c>
      <c r="LX99" s="291" t="str">
        <f t="shared" si="334"/>
        <v>jcol_sfr</v>
      </c>
      <c r="LY99" s="291" t="str">
        <f t="shared" si="335"/>
        <v/>
      </c>
      <c r="LZ99" s="291" t="str">
        <f t="shared" si="336"/>
        <v/>
      </c>
      <c r="MA99" s="291" t="str">
        <f t="shared" si="337"/>
        <v/>
      </c>
      <c r="MB99" s="291" t="str">
        <f t="shared" si="338"/>
        <v/>
      </c>
      <c r="MC99" s="291" t="str">
        <f t="shared" si="339"/>
        <v/>
      </c>
      <c r="MD99" s="291" t="str">
        <f t="shared" si="340"/>
        <v/>
      </c>
      <c r="ME99" s="291" t="str">
        <f t="shared" si="341"/>
        <v/>
      </c>
      <c r="MF99" s="291" t="str">
        <f t="shared" si="342"/>
        <v/>
      </c>
      <c r="MG99" s="74">
        <f t="shared" si="343"/>
        <v>1</v>
      </c>
      <c r="MH99" s="70"/>
      <c r="MI99" s="70"/>
      <c r="MJ99" s="70"/>
      <c r="MK99" s="70"/>
      <c r="ML99" s="70"/>
      <c r="MM99" s="70"/>
      <c r="MN99" s="70"/>
      <c r="MO99" s="70"/>
      <c r="MP99" s="70"/>
      <c r="MQ99" s="70"/>
      <c r="MR99" s="70"/>
      <c r="MS99" s="70"/>
      <c r="MT99" s="70"/>
      <c r="MU99" s="70"/>
    </row>
    <row r="100" spans="1:359" ht="6" customHeight="1" x14ac:dyDescent="0.25">
      <c r="A100" s="79"/>
      <c r="B100" s="303">
        <f t="shared" si="367"/>
        <v>86</v>
      </c>
      <c r="C100" s="84" t="s">
        <v>114</v>
      </c>
      <c r="D100" s="302" t="s">
        <v>670</v>
      </c>
      <c r="E100" s="70"/>
      <c r="F100" s="258"/>
      <c r="G100" s="259" t="s">
        <v>155</v>
      </c>
      <c r="H100" s="260" t="s">
        <v>2</v>
      </c>
      <c r="I100" s="258"/>
      <c r="J100" s="259"/>
      <c r="K100" s="260"/>
      <c r="L100" s="258"/>
      <c r="M100" s="259"/>
      <c r="N100" s="260"/>
      <c r="O100" s="258"/>
      <c r="P100" s="259"/>
      <c r="Q100" s="260"/>
      <c r="R100" s="258"/>
      <c r="S100" s="259"/>
      <c r="T100" s="260"/>
      <c r="U100" s="258"/>
      <c r="V100" s="259"/>
      <c r="W100" s="260"/>
      <c r="X100" s="258"/>
      <c r="Y100" s="259"/>
      <c r="Z100" s="260"/>
      <c r="AA100" s="258"/>
      <c r="AB100" s="259"/>
      <c r="AC100" s="260"/>
      <c r="AD100" s="258"/>
      <c r="AE100" s="259"/>
      <c r="AF100" s="260"/>
      <c r="AG100" s="258"/>
      <c r="AH100" s="259"/>
      <c r="AI100" s="260"/>
      <c r="AJ100" s="258"/>
      <c r="AK100" s="259"/>
      <c r="AL100" s="260"/>
      <c r="AM100" s="258"/>
      <c r="AN100" s="259"/>
      <c r="AO100" s="260"/>
      <c r="AP100" s="281"/>
      <c r="AQ100" s="353"/>
      <c r="AR100" s="348"/>
      <c r="AS100" s="281"/>
      <c r="AT100" s="353"/>
      <c r="AU100" s="348"/>
      <c r="AV100" s="258"/>
      <c r="AW100" s="259"/>
      <c r="AX100" s="260"/>
      <c r="AY100" s="258"/>
      <c r="AZ100" s="259"/>
      <c r="BA100" s="260"/>
      <c r="BB100" s="258"/>
      <c r="BC100" s="259"/>
      <c r="BD100" s="260"/>
      <c r="BE100" s="258"/>
      <c r="BF100" s="259"/>
      <c r="BG100" s="260"/>
      <c r="BH100" s="258"/>
      <c r="BI100" s="259"/>
      <c r="BJ100" s="260"/>
      <c r="BK100" s="258"/>
      <c r="BL100" s="259"/>
      <c r="BM100" s="260"/>
      <c r="BN100" s="258"/>
      <c r="BO100" s="259"/>
      <c r="BP100" s="260"/>
      <c r="BQ100" s="258"/>
      <c r="BR100" s="259"/>
      <c r="BS100" s="260"/>
      <c r="BT100" s="258"/>
      <c r="BU100" s="259"/>
      <c r="BV100" s="260"/>
      <c r="BW100" s="258"/>
      <c r="BX100" s="259"/>
      <c r="BY100" s="260"/>
      <c r="BZ100" s="258"/>
      <c r="CA100" s="259"/>
      <c r="CB100" s="260"/>
      <c r="CC100" s="258"/>
      <c r="CD100" s="259"/>
      <c r="CE100" s="260"/>
      <c r="CF100" s="410"/>
      <c r="CG100" s="411"/>
      <c r="CH100" s="412"/>
      <c r="CI100" s="410"/>
      <c r="CJ100" s="411"/>
      <c r="CK100" s="412"/>
      <c r="CL100" s="258"/>
      <c r="CM100" s="259" t="s">
        <v>175</v>
      </c>
      <c r="CN100" s="260">
        <v>0.01</v>
      </c>
      <c r="CO100" s="258"/>
      <c r="CP100" s="259"/>
      <c r="CQ100" s="260"/>
      <c r="CR100" s="373" t="s">
        <v>2</v>
      </c>
      <c r="CS100" s="228"/>
      <c r="CT100" s="229" t="str">
        <f>IF(ISNUMBER(HA100),IF(ISNUMBER(MATCH(HE100,$CS$15:$CS$313,0)),0,MAX(CT$14:CT99)+1),"")</f>
        <v/>
      </c>
      <c r="CU100" s="7" t="str">
        <f t="shared" si="217"/>
        <v/>
      </c>
      <c r="CV100" s="7" t="str">
        <f t="shared" si="218"/>
        <v/>
      </c>
      <c r="CW100" s="7">
        <f t="shared" si="219"/>
        <v>61</v>
      </c>
      <c r="CX100" s="7">
        <f t="shared" si="220"/>
        <v>54</v>
      </c>
      <c r="CY100" s="7">
        <f t="shared" si="221"/>
        <v>22</v>
      </c>
      <c r="CZ100" s="7" t="str">
        <f t="shared" si="222"/>
        <v/>
      </c>
      <c r="DA100" s="7" t="str">
        <f t="shared" si="223"/>
        <v/>
      </c>
      <c r="DB100" s="7">
        <f t="shared" si="224"/>
        <v>53</v>
      </c>
      <c r="DC100" s="7">
        <f t="shared" si="225"/>
        <v>26</v>
      </c>
      <c r="DD100" s="7">
        <f t="shared" si="226"/>
        <v>52</v>
      </c>
      <c r="DE100" s="7">
        <f t="shared" si="227"/>
        <v>25</v>
      </c>
      <c r="DF100" s="7">
        <f t="shared" si="228"/>
        <v>43</v>
      </c>
      <c r="DG100" s="7" t="str">
        <f t="shared" si="229"/>
        <v/>
      </c>
      <c r="DH100" s="7" t="str">
        <f t="shared" si="230"/>
        <v/>
      </c>
      <c r="DI100" s="7" t="str">
        <f t="shared" si="231"/>
        <v/>
      </c>
      <c r="DJ100" s="7" t="str">
        <f t="shared" si="232"/>
        <v/>
      </c>
      <c r="DK100" s="7" t="str">
        <f t="shared" si="233"/>
        <v/>
      </c>
      <c r="DL100" s="7" t="str">
        <f t="shared" si="234"/>
        <v/>
      </c>
      <c r="DM100" s="7" t="str">
        <f t="shared" si="235"/>
        <v/>
      </c>
      <c r="DN100" s="7" t="str">
        <f t="shared" si="236"/>
        <v/>
      </c>
      <c r="DO100" s="7" t="str">
        <f t="shared" si="237"/>
        <v/>
      </c>
      <c r="DP100" s="7" t="str">
        <f t="shared" si="238"/>
        <v/>
      </c>
      <c r="DQ100" s="7" t="str">
        <f t="shared" si="239"/>
        <v/>
      </c>
      <c r="DR100" s="7" t="str">
        <f t="shared" si="240"/>
        <v/>
      </c>
      <c r="DS100" s="7" t="str">
        <f t="shared" si="241"/>
        <v/>
      </c>
      <c r="DT100" s="7" t="str">
        <f t="shared" si="242"/>
        <v/>
      </c>
      <c r="DU100" s="7" t="str">
        <f t="shared" si="344"/>
        <v/>
      </c>
      <c r="DV100" s="7" t="str">
        <f t="shared" si="345"/>
        <v/>
      </c>
      <c r="DW100" s="7">
        <f t="shared" si="346"/>
        <v>65</v>
      </c>
      <c r="DX100" s="7" t="str">
        <f t="shared" si="347"/>
        <v/>
      </c>
      <c r="DY100" s="7"/>
      <c r="DZ100" s="7"/>
      <c r="EA100" s="7"/>
      <c r="EB100" s="7"/>
      <c r="EC100" s="64" t="s">
        <v>2</v>
      </c>
      <c r="ED100" s="306" t="str">
        <f t="shared" si="243"/>
        <v>-</v>
      </c>
      <c r="EE100" s="306" t="str">
        <f t="shared" si="244"/>
        <v>-</v>
      </c>
      <c r="EF100" s="306" t="str">
        <f t="shared" si="245"/>
        <v>dchmoc</v>
      </c>
      <c r="EG100" s="306" t="str">
        <f t="shared" si="246"/>
        <v>dchmoc</v>
      </c>
      <c r="EH100" s="306" t="str">
        <f t="shared" si="247"/>
        <v>dchmoc</v>
      </c>
      <c r="EI100" s="306" t="str">
        <f t="shared" si="248"/>
        <v>-</v>
      </c>
      <c r="EJ100" s="306" t="str">
        <f t="shared" si="249"/>
        <v>-</v>
      </c>
      <c r="EK100" s="306" t="str">
        <f t="shared" si="250"/>
        <v>dchmoc</v>
      </c>
      <c r="EL100" s="306" t="str">
        <f t="shared" si="251"/>
        <v>dchmoc</v>
      </c>
      <c r="EM100" s="306" t="str">
        <f t="shared" si="252"/>
        <v>dchmoc</v>
      </c>
      <c r="EN100" s="306" t="str">
        <f t="shared" si="253"/>
        <v>dchmoc</v>
      </c>
      <c r="EO100" s="306" t="str">
        <f t="shared" si="254"/>
        <v>dchmoc</v>
      </c>
      <c r="EP100" s="306" t="str">
        <f t="shared" si="255"/>
        <v>-</v>
      </c>
      <c r="EQ100" s="306" t="str">
        <f t="shared" si="256"/>
        <v>-</v>
      </c>
      <c r="ER100" s="306" t="str">
        <f t="shared" si="257"/>
        <v>-</v>
      </c>
      <c r="ES100" s="306" t="str">
        <f t="shared" si="258"/>
        <v>-</v>
      </c>
      <c r="ET100" s="306" t="str">
        <f t="shared" si="259"/>
        <v>-</v>
      </c>
      <c r="EU100" s="306" t="str">
        <f t="shared" si="260"/>
        <v>-</v>
      </c>
      <c r="EV100" s="306" t="str">
        <f t="shared" si="261"/>
        <v>-</v>
      </c>
      <c r="EW100" s="306" t="str">
        <f t="shared" si="262"/>
        <v>-</v>
      </c>
      <c r="EX100" s="306" t="str">
        <f t="shared" si="263"/>
        <v>-</v>
      </c>
      <c r="EY100" s="306" t="str">
        <f t="shared" si="264"/>
        <v>-</v>
      </c>
      <c r="EZ100" s="306" t="str">
        <f t="shared" si="265"/>
        <v>-</v>
      </c>
      <c r="FA100" s="306" t="str">
        <f t="shared" si="266"/>
        <v>-</v>
      </c>
      <c r="FB100" s="306" t="str">
        <f t="shared" si="267"/>
        <v>-</v>
      </c>
      <c r="FC100" s="306" t="str">
        <f t="shared" si="268"/>
        <v>-</v>
      </c>
      <c r="FD100" s="306" t="str">
        <f t="shared" si="348"/>
        <v>-</v>
      </c>
      <c r="FE100" s="306" t="str">
        <f t="shared" si="349"/>
        <v>-</v>
      </c>
      <c r="FF100" s="306" t="str">
        <f t="shared" si="350"/>
        <v>dchmoc</v>
      </c>
      <c r="FG100" s="306" t="str">
        <f t="shared" si="351"/>
        <v>-</v>
      </c>
      <c r="FH100" s="306"/>
      <c r="FI100" s="306"/>
      <c r="FJ100" s="306"/>
      <c r="FK100" s="306"/>
      <c r="FL100" s="306"/>
      <c r="FM100" s="422" t="s">
        <v>2</v>
      </c>
      <c r="FN100" s="65" t="str">
        <f t="shared" si="269"/>
        <v>-</v>
      </c>
      <c r="FO100" s="65" t="str">
        <f t="shared" si="270"/>
        <v>-</v>
      </c>
      <c r="FP100" s="65">
        <f t="shared" si="271"/>
        <v>3.0000000000000001E-3</v>
      </c>
      <c r="FQ100" s="65">
        <f t="shared" si="272"/>
        <v>1E-3</v>
      </c>
      <c r="FR100" s="65">
        <f t="shared" si="273"/>
        <v>1E-3</v>
      </c>
      <c r="FS100" s="65" t="str">
        <f t="shared" si="274"/>
        <v>-</v>
      </c>
      <c r="FT100" s="65" t="str">
        <f t="shared" si="275"/>
        <v>-</v>
      </c>
      <c r="FU100" s="65">
        <f t="shared" si="276"/>
        <v>1E-3</v>
      </c>
      <c r="FV100" s="65">
        <f t="shared" si="277"/>
        <v>1E-3</v>
      </c>
      <c r="FW100" s="65">
        <f t="shared" si="278"/>
        <v>1E-3</v>
      </c>
      <c r="FX100" s="65">
        <f t="shared" si="279"/>
        <v>1E-3</v>
      </c>
      <c r="FY100" s="65">
        <f t="shared" si="280"/>
        <v>1E-3</v>
      </c>
      <c r="FZ100" s="65" t="str">
        <f t="shared" si="281"/>
        <v>-</v>
      </c>
      <c r="GA100" s="65" t="str">
        <f t="shared" si="282"/>
        <v>-</v>
      </c>
      <c r="GB100" s="65" t="str">
        <f t="shared" si="283"/>
        <v>-</v>
      </c>
      <c r="GC100" s="65" t="str">
        <f t="shared" si="284"/>
        <v>-</v>
      </c>
      <c r="GD100" s="65" t="str">
        <f t="shared" si="285"/>
        <v>-</v>
      </c>
      <c r="GE100" s="65" t="str">
        <f t="shared" si="286"/>
        <v>-</v>
      </c>
      <c r="GF100" s="65" t="str">
        <f t="shared" si="287"/>
        <v>-</v>
      </c>
      <c r="GG100" s="65" t="str">
        <f t="shared" si="288"/>
        <v>-</v>
      </c>
      <c r="GH100" s="65" t="str">
        <f t="shared" si="289"/>
        <v>-</v>
      </c>
      <c r="GI100" s="65" t="str">
        <f t="shared" si="290"/>
        <v>-</v>
      </c>
      <c r="GJ100" s="65" t="str">
        <f t="shared" si="291"/>
        <v>-</v>
      </c>
      <c r="GK100" s="65" t="str">
        <f t="shared" si="292"/>
        <v>-</v>
      </c>
      <c r="GL100" s="65" t="str">
        <f t="shared" si="293"/>
        <v>-</v>
      </c>
      <c r="GM100" s="65" t="str">
        <f t="shared" si="294"/>
        <v>-</v>
      </c>
      <c r="GN100" s="65" t="str">
        <f t="shared" si="352"/>
        <v>-</v>
      </c>
      <c r="GO100" s="65" t="str">
        <f t="shared" si="353"/>
        <v>-</v>
      </c>
      <c r="GP100" s="65">
        <f t="shared" si="354"/>
        <v>0.01</v>
      </c>
      <c r="GQ100" s="65" t="str">
        <f t="shared" si="355"/>
        <v>-</v>
      </c>
      <c r="GR100" s="65"/>
      <c r="GS100" s="65"/>
      <c r="GT100" s="65"/>
      <c r="GU100" s="96" t="s">
        <v>2</v>
      </c>
      <c r="GV100" s="70"/>
      <c r="GW100" s="7">
        <f>IF(ISNUMBER(INDEX($CU$15:$EC$314,$B100,HG$5)),MAX(GW$14:GW99)+1,0)</f>
        <v>0</v>
      </c>
      <c r="GX100" s="7" t="str">
        <f t="shared" si="295"/>
        <v/>
      </c>
      <c r="GY100" s="7" t="str">
        <f t="shared" si="296"/>
        <v/>
      </c>
      <c r="GZ100" s="289">
        <f t="shared" si="297"/>
        <v>86</v>
      </c>
      <c r="HA100" s="289" t="str">
        <f t="shared" si="298"/>
        <v/>
      </c>
      <c r="HB100" s="289" t="str">
        <f t="shared" si="299"/>
        <v/>
      </c>
      <c r="HC100" s="84" t="str">
        <f t="shared" si="300"/>
        <v/>
      </c>
      <c r="HD100" s="335" t="str">
        <f t="shared" si="301"/>
        <v/>
      </c>
      <c r="HE100" s="313" t="str">
        <f t="shared" si="302"/>
        <v/>
      </c>
      <c r="HF100" s="28" t="str">
        <f t="shared" si="303"/>
        <v/>
      </c>
      <c r="HG100" s="277" t="str">
        <f t="shared" si="356"/>
        <v/>
      </c>
      <c r="HH100" s="363" t="str">
        <f t="shared" si="304"/>
        <v/>
      </c>
      <c r="HI100" s="80"/>
      <c r="HJ100" s="277" t="str">
        <f t="shared" si="357"/>
        <v/>
      </c>
      <c r="HK100" s="363" t="str">
        <f t="shared" si="305"/>
        <v/>
      </c>
      <c r="HL100" s="80"/>
      <c r="HM100" s="277" t="str">
        <f t="shared" si="358"/>
        <v/>
      </c>
      <c r="HN100" s="363" t="str">
        <f t="shared" si="306"/>
        <v/>
      </c>
      <c r="HO100" s="80"/>
      <c r="HP100" s="277" t="str">
        <f t="shared" si="359"/>
        <v/>
      </c>
      <c r="HQ100" s="359" t="str">
        <f t="shared" si="307"/>
        <v/>
      </c>
      <c r="HR100" s="80"/>
      <c r="HS100" s="277" t="str">
        <f t="shared" si="360"/>
        <v/>
      </c>
      <c r="HT100" s="284" t="str">
        <f t="shared" si="308"/>
        <v/>
      </c>
      <c r="HU100" s="277"/>
      <c r="HV100" s="336" t="str">
        <f t="shared" si="309"/>
        <v/>
      </c>
      <c r="HW100" s="338" t="str">
        <f t="shared" si="310"/>
        <v/>
      </c>
      <c r="HX100" s="337" t="str">
        <f t="shared" si="311"/>
        <v/>
      </c>
      <c r="HY100" s="277"/>
      <c r="HZ100" s="277"/>
      <c r="IA100" s="277"/>
      <c r="IB100" s="277"/>
      <c r="IC100" s="277"/>
      <c r="ID100" s="70"/>
      <c r="IE100" s="280"/>
      <c r="IF100" s="368"/>
      <c r="IG100" s="280"/>
      <c r="IH100" s="280"/>
      <c r="II100" s="280"/>
      <c r="IJ100" s="280"/>
      <c r="IK100" s="280"/>
      <c r="IL100" s="280"/>
      <c r="IM100" s="280"/>
      <c r="IN100" s="280"/>
      <c r="IO100" s="291"/>
      <c r="IP100" s="291"/>
      <c r="IQ100" s="74"/>
      <c r="IR100" s="291">
        <f>IF(IE100&lt;&gt;"",MAX(IR$14:IR99)+1,0)</f>
        <v>0</v>
      </c>
      <c r="IS100" s="291">
        <f>IF(IF100&lt;&gt;"",MAX(IS$14:IS99)+1,0)</f>
        <v>0</v>
      </c>
      <c r="IT100" s="291">
        <f>IF(IG100&lt;&gt;"",MAX(IT$14:IT99)+1,0)</f>
        <v>0</v>
      </c>
      <c r="IU100" s="291">
        <f>IF(IH100&lt;&gt;"",MAX(IU$14:IU99)+1,0)</f>
        <v>0</v>
      </c>
      <c r="IV100" s="291">
        <f>IF(II100&lt;&gt;"",MAX(IV$14:IV99)+1,0)</f>
        <v>0</v>
      </c>
      <c r="IW100" s="291">
        <f>IF(IJ100&lt;&gt;"",MAX(IW$14:IW99)+1,0)</f>
        <v>0</v>
      </c>
      <c r="IX100" s="291">
        <f>IF(IK100&lt;&gt;"",MAX(IX$14:IX99)+1,0)</f>
        <v>0</v>
      </c>
      <c r="IY100" s="291">
        <f>IF(IL100&lt;&gt;"",MAX(IY$14:IY99)+1,0)</f>
        <v>0</v>
      </c>
      <c r="IZ100" s="291">
        <f>IF(IM100&lt;&gt;"",MAX(IZ$14:IZ99)+1,0)</f>
        <v>0</v>
      </c>
      <c r="JA100" s="291">
        <f>IF(IN100&lt;&gt;"",MAX(JA$14:JA99)+1,0)</f>
        <v>0</v>
      </c>
      <c r="JB100" s="291">
        <f>IF(IO100&lt;&gt;"",MAX(JB$14:JB99)+1,0)</f>
        <v>0</v>
      </c>
      <c r="JC100" s="291">
        <f>IF(IP100&lt;&gt;"",MAX(JC$14:JC99)+1,0)</f>
        <v>0</v>
      </c>
      <c r="JD100" s="74">
        <f t="shared" si="361"/>
        <v>3</v>
      </c>
      <c r="JE100" s="74">
        <f t="shared" si="362"/>
        <v>0</v>
      </c>
      <c r="JF100" s="74">
        <f t="shared" si="363"/>
        <v>21</v>
      </c>
      <c r="JG100" s="74" t="str">
        <f t="shared" si="364"/>
        <v>slope</v>
      </c>
      <c r="JH100" s="390" t="str">
        <f t="shared" si="365"/>
        <v/>
      </c>
      <c r="JI100" s="389">
        <f>IF(ISNUMBER(MATCH(HE100,$JG$15:$JG$313,0)),0,MAX(JI$14:JI99)+1)</f>
        <v>0</v>
      </c>
      <c r="JJ100" s="389" t="str">
        <f t="shared" si="366"/>
        <v/>
      </c>
      <c r="JK100" s="379"/>
      <c r="JL100" s="79"/>
      <c r="JM100" s="19"/>
      <c r="JN100" s="280"/>
      <c r="JO100" s="70"/>
      <c r="JP100" s="19"/>
      <c r="JQ100" s="19"/>
      <c r="JR100" s="19"/>
      <c r="JS100" s="19"/>
      <c r="JT100" s="19"/>
      <c r="JU100" s="19"/>
      <c r="JV100" s="19"/>
      <c r="JW100" s="19"/>
      <c r="JX100" s="19"/>
      <c r="JY100" s="19"/>
      <c r="JZ100" s="19"/>
      <c r="KA100" s="19"/>
      <c r="KB100" s="19"/>
      <c r="KC100" s="19"/>
      <c r="KD100" s="19"/>
      <c r="LA100" s="70"/>
      <c r="LB100" s="291" t="str">
        <f t="shared" si="312"/>
        <v/>
      </c>
      <c r="LC100" s="291" t="str">
        <f t="shared" si="313"/>
        <v/>
      </c>
      <c r="LD100" s="291" t="str">
        <f t="shared" si="314"/>
        <v/>
      </c>
      <c r="LE100" s="291" t="str">
        <f t="shared" si="315"/>
        <v/>
      </c>
      <c r="LF100" s="291" t="str">
        <f t="shared" si="316"/>
        <v/>
      </c>
      <c r="LG100" s="291" t="str">
        <f t="shared" si="317"/>
        <v/>
      </c>
      <c r="LH100" s="291" t="str">
        <f t="shared" si="318"/>
        <v/>
      </c>
      <c r="LI100" s="291" t="str">
        <f t="shared" si="319"/>
        <v/>
      </c>
      <c r="LJ100" s="291" t="str">
        <f t="shared" si="320"/>
        <v/>
      </c>
      <c r="LK100" s="291" t="str">
        <f t="shared" si="321"/>
        <v/>
      </c>
      <c r="LL100" s="291" t="str">
        <f t="shared" si="322"/>
        <v/>
      </c>
      <c r="LM100" s="291" t="str">
        <f t="shared" si="323"/>
        <v/>
      </c>
      <c r="LN100" s="291" t="str">
        <f t="shared" si="324"/>
        <v/>
      </c>
      <c r="LO100" s="291" t="str">
        <f t="shared" si="325"/>
        <v/>
      </c>
      <c r="LP100" s="291" t="str">
        <f t="shared" si="326"/>
        <v/>
      </c>
      <c r="LQ100" s="291" t="str">
        <f t="shared" si="327"/>
        <v/>
      </c>
      <c r="LR100" s="291" t="str">
        <f t="shared" si="328"/>
        <v/>
      </c>
      <c r="LS100" s="291" t="str">
        <f t="shared" si="329"/>
        <v/>
      </c>
      <c r="LT100" s="291" t="str">
        <f t="shared" si="330"/>
        <v/>
      </c>
      <c r="LU100" s="291" t="str">
        <f t="shared" si="331"/>
        <v/>
      </c>
      <c r="LV100" s="291" t="str">
        <f t="shared" si="332"/>
        <v/>
      </c>
      <c r="LW100" s="291" t="str">
        <f t="shared" si="333"/>
        <v/>
      </c>
      <c r="LX100" s="291" t="str">
        <f t="shared" si="334"/>
        <v>slope</v>
      </c>
      <c r="LY100" s="291" t="str">
        <f t="shared" si="335"/>
        <v/>
      </c>
      <c r="LZ100" s="291" t="str">
        <f t="shared" si="336"/>
        <v/>
      </c>
      <c r="MA100" s="291" t="str">
        <f t="shared" si="337"/>
        <v/>
      </c>
      <c r="MB100" s="291" t="str">
        <f t="shared" si="338"/>
        <v/>
      </c>
      <c r="MC100" s="291" t="str">
        <f t="shared" si="339"/>
        <v/>
      </c>
      <c r="MD100" s="291" t="str">
        <f t="shared" si="340"/>
        <v/>
      </c>
      <c r="ME100" s="291" t="str">
        <f t="shared" si="341"/>
        <v/>
      </c>
      <c r="MF100" s="291" t="str">
        <f t="shared" si="342"/>
        <v/>
      </c>
      <c r="MG100" s="74">
        <f t="shared" si="343"/>
        <v>1</v>
      </c>
      <c r="MH100" s="70"/>
      <c r="MI100" s="70"/>
      <c r="MJ100" s="70"/>
      <c r="MK100" s="70"/>
      <c r="ML100" s="70"/>
      <c r="MM100" s="70"/>
      <c r="MN100" s="70"/>
      <c r="MO100" s="70"/>
      <c r="MP100" s="70"/>
      <c r="MQ100" s="70"/>
      <c r="MR100" s="70"/>
      <c r="MS100" s="70"/>
      <c r="MT100" s="70"/>
      <c r="MU100" s="70"/>
    </row>
    <row r="101" spans="1:359" ht="6" customHeight="1" x14ac:dyDescent="0.25">
      <c r="A101" s="79"/>
      <c r="B101" s="303">
        <f t="shared" si="367"/>
        <v>87</v>
      </c>
      <c r="C101" s="84" t="s">
        <v>420</v>
      </c>
      <c r="D101" s="302" t="s">
        <v>708</v>
      </c>
      <c r="E101" s="70"/>
      <c r="F101" s="258"/>
      <c r="G101" s="259" t="s">
        <v>171</v>
      </c>
      <c r="H101" s="260" t="s">
        <v>2</v>
      </c>
      <c r="I101" s="258"/>
      <c r="J101" s="259"/>
      <c r="K101" s="260"/>
      <c r="L101" s="258"/>
      <c r="M101" s="259"/>
      <c r="N101" s="260"/>
      <c r="O101" s="258"/>
      <c r="P101" s="259"/>
      <c r="Q101" s="260"/>
      <c r="R101" s="258"/>
      <c r="S101" s="259"/>
      <c r="T101" s="260"/>
      <c r="U101" s="258"/>
      <c r="V101" s="259"/>
      <c r="W101" s="260"/>
      <c r="X101" s="258"/>
      <c r="Y101" s="259"/>
      <c r="Z101" s="260"/>
      <c r="AA101" s="258"/>
      <c r="AB101" s="259"/>
      <c r="AC101" s="260"/>
      <c r="AD101" s="258"/>
      <c r="AE101" s="259"/>
      <c r="AF101" s="260"/>
      <c r="AG101" s="258"/>
      <c r="AH101" s="259"/>
      <c r="AI101" s="260"/>
      <c r="AJ101" s="258"/>
      <c r="AK101" s="259"/>
      <c r="AL101" s="260"/>
      <c r="AM101" s="258"/>
      <c r="AN101" s="259"/>
      <c r="AO101" s="260"/>
      <c r="AP101" s="281"/>
      <c r="AQ101" s="353"/>
      <c r="AR101" s="348"/>
      <c r="AS101" s="281"/>
      <c r="AT101" s="353"/>
      <c r="AU101" s="348"/>
      <c r="AV101" s="258"/>
      <c r="AW101" s="259"/>
      <c r="AX101" s="260"/>
      <c r="AY101" s="258"/>
      <c r="AZ101" s="259"/>
      <c r="BA101" s="260"/>
      <c r="BB101" s="258"/>
      <c r="BC101" s="259"/>
      <c r="BD101" s="260"/>
      <c r="BE101" s="258"/>
      <c r="BF101" s="259"/>
      <c r="BG101" s="260"/>
      <c r="BH101" s="258"/>
      <c r="BI101" s="259"/>
      <c r="BJ101" s="260"/>
      <c r="BK101" s="258"/>
      <c r="BL101" s="259"/>
      <c r="BM101" s="260"/>
      <c r="BN101" s="258"/>
      <c r="BO101" s="259"/>
      <c r="BP101" s="260"/>
      <c r="BQ101" s="258"/>
      <c r="BR101" s="259"/>
      <c r="BS101" s="260"/>
      <c r="BT101" s="258"/>
      <c r="BU101" s="259"/>
      <c r="BV101" s="260"/>
      <c r="BW101" s="258"/>
      <c r="BX101" s="259"/>
      <c r="BY101" s="260"/>
      <c r="BZ101" s="258"/>
      <c r="CA101" s="259"/>
      <c r="CB101" s="260"/>
      <c r="CC101" s="258"/>
      <c r="CD101" s="259"/>
      <c r="CE101" s="260"/>
      <c r="CF101" s="410"/>
      <c r="CG101" s="411"/>
      <c r="CH101" s="412"/>
      <c r="CI101" s="410"/>
      <c r="CJ101" s="411"/>
      <c r="CK101" s="412"/>
      <c r="CL101" s="258"/>
      <c r="CM101" s="259" t="s">
        <v>57</v>
      </c>
      <c r="CN101" s="260" t="s">
        <v>9</v>
      </c>
      <c r="CO101" s="258"/>
      <c r="CP101" s="259"/>
      <c r="CQ101" s="260"/>
      <c r="CR101" s="373" t="s">
        <v>2</v>
      </c>
      <c r="CS101" s="228"/>
      <c r="CT101" s="229" t="str">
        <f>IF(ISNUMBER(HA101),IF(ISNUMBER(MATCH(HE101,$CS$15:$CS$313,0)),0,MAX(CT$14:CT100)+1),"")</f>
        <v/>
      </c>
      <c r="CU101" s="7" t="str">
        <f t="shared" si="217"/>
        <v/>
      </c>
      <c r="CV101" s="7" t="str">
        <f t="shared" si="218"/>
        <v/>
      </c>
      <c r="CW101" s="7" t="str">
        <f t="shared" si="219"/>
        <v/>
      </c>
      <c r="CX101" s="7" t="str">
        <f t="shared" si="220"/>
        <v/>
      </c>
      <c r="CY101" s="7" t="str">
        <f t="shared" si="221"/>
        <v/>
      </c>
      <c r="CZ101" s="7" t="str">
        <f t="shared" si="222"/>
        <v/>
      </c>
      <c r="DA101" s="7" t="str">
        <f t="shared" si="223"/>
        <v/>
      </c>
      <c r="DB101" s="7" t="str">
        <f t="shared" si="224"/>
        <v/>
      </c>
      <c r="DC101" s="7" t="str">
        <f t="shared" si="225"/>
        <v/>
      </c>
      <c r="DD101" s="7" t="str">
        <f t="shared" si="226"/>
        <v/>
      </c>
      <c r="DE101" s="7" t="str">
        <f t="shared" si="227"/>
        <v/>
      </c>
      <c r="DF101" s="7" t="str">
        <f t="shared" si="228"/>
        <v/>
      </c>
      <c r="DG101" s="7">
        <f t="shared" si="229"/>
        <v>12</v>
      </c>
      <c r="DH101" s="7" t="str">
        <f t="shared" si="230"/>
        <v/>
      </c>
      <c r="DI101" s="7" t="str">
        <f t="shared" si="231"/>
        <v/>
      </c>
      <c r="DJ101" s="7" t="str">
        <f t="shared" si="232"/>
        <v/>
      </c>
      <c r="DK101" s="7">
        <f t="shared" si="233"/>
        <v>21</v>
      </c>
      <c r="DL101" s="7">
        <f t="shared" si="234"/>
        <v>11</v>
      </c>
      <c r="DM101" s="7">
        <f t="shared" si="235"/>
        <v>13</v>
      </c>
      <c r="DN101" s="7" t="str">
        <f t="shared" si="236"/>
        <v/>
      </c>
      <c r="DO101" s="7" t="str">
        <f t="shared" si="237"/>
        <v/>
      </c>
      <c r="DP101" s="7" t="str">
        <f t="shared" si="238"/>
        <v/>
      </c>
      <c r="DQ101" s="7" t="str">
        <f t="shared" si="239"/>
        <v/>
      </c>
      <c r="DR101" s="7" t="str">
        <f t="shared" si="240"/>
        <v/>
      </c>
      <c r="DS101" s="7" t="str">
        <f t="shared" si="241"/>
        <v/>
      </c>
      <c r="DT101" s="7" t="str">
        <f t="shared" si="242"/>
        <v/>
      </c>
      <c r="DU101" s="7" t="str">
        <f t="shared" si="344"/>
        <v/>
      </c>
      <c r="DV101" s="7" t="str">
        <f t="shared" si="345"/>
        <v/>
      </c>
      <c r="DW101" s="7" t="str">
        <f t="shared" si="346"/>
        <v/>
      </c>
      <c r="DX101" s="7" t="str">
        <f t="shared" si="347"/>
        <v/>
      </c>
      <c r="DY101" s="7"/>
      <c r="DZ101" s="7"/>
      <c r="EA101" s="7"/>
      <c r="EB101" s="7"/>
      <c r="EC101" s="64" t="s">
        <v>2</v>
      </c>
      <c r="ED101" s="306" t="str">
        <f t="shared" si="243"/>
        <v>-</v>
      </c>
      <c r="EE101" s="306" t="str">
        <f t="shared" si="244"/>
        <v>-</v>
      </c>
      <c r="EF101" s="306" t="str">
        <f t="shared" si="245"/>
        <v>-</v>
      </c>
      <c r="EG101" s="306" t="str">
        <f t="shared" si="246"/>
        <v>-</v>
      </c>
      <c r="EH101" s="306" t="str">
        <f t="shared" si="247"/>
        <v>-</v>
      </c>
      <c r="EI101" s="306" t="str">
        <f t="shared" si="248"/>
        <v>-</v>
      </c>
      <c r="EJ101" s="306" t="str">
        <f t="shared" si="249"/>
        <v>-</v>
      </c>
      <c r="EK101" s="306" t="str">
        <f t="shared" si="250"/>
        <v>-</v>
      </c>
      <c r="EL101" s="306" t="str">
        <f t="shared" si="251"/>
        <v>-</v>
      </c>
      <c r="EM101" s="306" t="str">
        <f t="shared" si="252"/>
        <v>-</v>
      </c>
      <c r="EN101" s="306" t="str">
        <f t="shared" si="253"/>
        <v>-</v>
      </c>
      <c r="EO101" s="306" t="str">
        <f t="shared" si="254"/>
        <v>-</v>
      </c>
      <c r="EP101" s="306" t="str">
        <f t="shared" si="255"/>
        <v>tdis</v>
      </c>
      <c r="EQ101" s="306" t="str">
        <f t="shared" si="256"/>
        <v>-</v>
      </c>
      <c r="ER101" s="306" t="str">
        <f t="shared" si="257"/>
        <v>-</v>
      </c>
      <c r="ES101" s="306" t="str">
        <f t="shared" si="258"/>
        <v>-</v>
      </c>
      <c r="ET101" s="306" t="str">
        <f t="shared" si="259"/>
        <v>tdis</v>
      </c>
      <c r="EU101" s="306" t="str">
        <f t="shared" si="260"/>
        <v>tdis</v>
      </c>
      <c r="EV101" s="306" t="str">
        <f t="shared" si="261"/>
        <v>tdis</v>
      </c>
      <c r="EW101" s="306" t="str">
        <f t="shared" si="262"/>
        <v>-</v>
      </c>
      <c r="EX101" s="306" t="str">
        <f t="shared" si="263"/>
        <v>-</v>
      </c>
      <c r="EY101" s="306" t="str">
        <f t="shared" si="264"/>
        <v>-</v>
      </c>
      <c r="EZ101" s="306" t="str">
        <f t="shared" si="265"/>
        <v>-</v>
      </c>
      <c r="FA101" s="306" t="str">
        <f t="shared" si="266"/>
        <v>-</v>
      </c>
      <c r="FB101" s="306" t="str">
        <f t="shared" si="267"/>
        <v>-</v>
      </c>
      <c r="FC101" s="306" t="str">
        <f t="shared" si="268"/>
        <v>-</v>
      </c>
      <c r="FD101" s="306" t="str">
        <f t="shared" si="348"/>
        <v>-</v>
      </c>
      <c r="FE101" s="306" t="str">
        <f t="shared" si="349"/>
        <v>-</v>
      </c>
      <c r="FF101" s="306" t="str">
        <f t="shared" si="350"/>
        <v>-</v>
      </c>
      <c r="FG101" s="306" t="str">
        <f t="shared" si="351"/>
        <v>-</v>
      </c>
      <c r="FH101" s="306"/>
      <c r="FI101" s="306"/>
      <c r="FJ101" s="306"/>
      <c r="FK101" s="306"/>
      <c r="FL101" s="306"/>
      <c r="FM101" s="422" t="s">
        <v>2</v>
      </c>
      <c r="FN101" s="65" t="str">
        <f t="shared" si="269"/>
        <v>-</v>
      </c>
      <c r="FO101" s="65" t="str">
        <f t="shared" si="270"/>
        <v>-</v>
      </c>
      <c r="FP101" s="65" t="str">
        <f t="shared" si="271"/>
        <v>-</v>
      </c>
      <c r="FQ101" s="65" t="str">
        <f t="shared" si="272"/>
        <v>-</v>
      </c>
      <c r="FR101" s="65" t="str">
        <f t="shared" si="273"/>
        <v>-</v>
      </c>
      <c r="FS101" s="65" t="str">
        <f t="shared" si="274"/>
        <v>-</v>
      </c>
      <c r="FT101" s="65" t="str">
        <f t="shared" si="275"/>
        <v>-</v>
      </c>
      <c r="FU101" s="65" t="str">
        <f t="shared" si="276"/>
        <v>-</v>
      </c>
      <c r="FV101" s="65" t="str">
        <f t="shared" si="277"/>
        <v>-</v>
      </c>
      <c r="FW101" s="65" t="str">
        <f t="shared" si="278"/>
        <v>-</v>
      </c>
      <c r="FX101" s="65" t="str">
        <f t="shared" si="279"/>
        <v>-</v>
      </c>
      <c r="FY101" s="65" t="str">
        <f t="shared" si="280"/>
        <v>-</v>
      </c>
      <c r="FZ101" s="65" t="str">
        <f t="shared" si="281"/>
        <v>(a,b,c)</v>
      </c>
      <c r="GA101" s="65" t="str">
        <f t="shared" si="282"/>
        <v>-</v>
      </c>
      <c r="GB101" s="65" t="str">
        <f t="shared" si="283"/>
        <v>-</v>
      </c>
      <c r="GC101" s="65" t="str">
        <f t="shared" si="284"/>
        <v>-</v>
      </c>
      <c r="GD101" s="65" t="str">
        <f t="shared" si="285"/>
        <v>perlen|nstp|tsmult</v>
      </c>
      <c r="GE101" s="65" t="str">
        <f t="shared" si="286"/>
        <v>[1]</v>
      </c>
      <c r="GF101" s="65" t="str">
        <f t="shared" si="287"/>
        <v>steady</v>
      </c>
      <c r="GG101" s="65" t="str">
        <f t="shared" si="288"/>
        <v>-</v>
      </c>
      <c r="GH101" s="65" t="str">
        <f t="shared" si="289"/>
        <v>-</v>
      </c>
      <c r="GI101" s="65" t="str">
        <f t="shared" si="290"/>
        <v>-</v>
      </c>
      <c r="GJ101" s="65" t="str">
        <f t="shared" si="291"/>
        <v>-</v>
      </c>
      <c r="GK101" s="65" t="str">
        <f t="shared" si="292"/>
        <v>-</v>
      </c>
      <c r="GL101" s="65" t="str">
        <f t="shared" si="293"/>
        <v>-</v>
      </c>
      <c r="GM101" s="65" t="str">
        <f t="shared" si="294"/>
        <v>-</v>
      </c>
      <c r="GN101" s="65" t="str">
        <f t="shared" si="352"/>
        <v>-</v>
      </c>
      <c r="GO101" s="65" t="str">
        <f t="shared" si="353"/>
        <v>-</v>
      </c>
      <c r="GP101" s="65" t="str">
        <f t="shared" si="354"/>
        <v>-</v>
      </c>
      <c r="GQ101" s="65" t="str">
        <f t="shared" si="355"/>
        <v>-</v>
      </c>
      <c r="GR101" s="65"/>
      <c r="GS101" s="65"/>
      <c r="GT101" s="65"/>
      <c r="GU101" s="96" t="s">
        <v>2</v>
      </c>
      <c r="GV101" s="70"/>
      <c r="GW101" s="7">
        <f>IF(ISNUMBER(INDEX($CU$15:$EC$314,$B101,HG$5)),MAX(GW$14:GW100)+1,0)</f>
        <v>0</v>
      </c>
      <c r="GX101" s="7" t="str">
        <f t="shared" si="295"/>
        <v/>
      </c>
      <c r="GY101" s="7" t="str">
        <f t="shared" si="296"/>
        <v/>
      </c>
      <c r="GZ101" s="289">
        <f t="shared" si="297"/>
        <v>87</v>
      </c>
      <c r="HA101" s="289" t="str">
        <f t="shared" si="298"/>
        <v/>
      </c>
      <c r="HB101" s="289" t="str">
        <f t="shared" si="299"/>
        <v/>
      </c>
      <c r="HC101" s="84" t="str">
        <f t="shared" si="300"/>
        <v/>
      </c>
      <c r="HD101" s="335" t="str">
        <f t="shared" si="301"/>
        <v/>
      </c>
      <c r="HE101" s="313" t="str">
        <f t="shared" si="302"/>
        <v/>
      </c>
      <c r="HF101" s="28" t="str">
        <f t="shared" si="303"/>
        <v/>
      </c>
      <c r="HG101" s="277" t="str">
        <f t="shared" si="356"/>
        <v/>
      </c>
      <c r="HH101" s="363" t="str">
        <f t="shared" si="304"/>
        <v/>
      </c>
      <c r="HI101" s="80"/>
      <c r="HJ101" s="277" t="str">
        <f t="shared" si="357"/>
        <v/>
      </c>
      <c r="HK101" s="363" t="str">
        <f t="shared" si="305"/>
        <v/>
      </c>
      <c r="HL101" s="80"/>
      <c r="HM101" s="277" t="str">
        <f t="shared" si="358"/>
        <v/>
      </c>
      <c r="HN101" s="363" t="str">
        <f t="shared" si="306"/>
        <v/>
      </c>
      <c r="HO101" s="80"/>
      <c r="HP101" s="277" t="str">
        <f t="shared" si="359"/>
        <v/>
      </c>
      <c r="HQ101" s="359" t="str">
        <f t="shared" si="307"/>
        <v/>
      </c>
      <c r="HR101" s="80"/>
      <c r="HS101" s="277" t="str">
        <f t="shared" si="360"/>
        <v/>
      </c>
      <c r="HT101" s="284" t="str">
        <f t="shared" si="308"/>
        <v/>
      </c>
      <c r="HU101" s="71"/>
      <c r="HV101" s="336" t="str">
        <f t="shared" si="309"/>
        <v/>
      </c>
      <c r="HW101" s="338" t="str">
        <f t="shared" si="310"/>
        <v/>
      </c>
      <c r="HX101" s="337" t="str">
        <f t="shared" si="311"/>
        <v/>
      </c>
      <c r="HY101" s="277"/>
      <c r="HZ101" s="71"/>
      <c r="IA101" s="71"/>
      <c r="IB101" s="71"/>
      <c r="IC101" s="71"/>
      <c r="ID101" s="70"/>
      <c r="IE101" s="280"/>
      <c r="IF101" s="368"/>
      <c r="IG101" s="280"/>
      <c r="IH101" s="280"/>
      <c r="II101" s="280"/>
      <c r="IJ101" s="280"/>
      <c r="IK101" s="280"/>
      <c r="IL101" s="280"/>
      <c r="IM101" s="280"/>
      <c r="IN101" s="280"/>
      <c r="IO101" s="291"/>
      <c r="IP101" s="291"/>
      <c r="IQ101" s="74"/>
      <c r="IR101" s="291">
        <f>IF(IE101&lt;&gt;"",MAX(IR$14:IR100)+1,0)</f>
        <v>0</v>
      </c>
      <c r="IS101" s="291">
        <f>IF(IF101&lt;&gt;"",MAX(IS$14:IS100)+1,0)</f>
        <v>0</v>
      </c>
      <c r="IT101" s="291">
        <f>IF(IG101&lt;&gt;"",MAX(IT$14:IT100)+1,0)</f>
        <v>0</v>
      </c>
      <c r="IU101" s="291">
        <f>IF(IH101&lt;&gt;"",MAX(IU$14:IU100)+1,0)</f>
        <v>0</v>
      </c>
      <c r="IV101" s="291">
        <f>IF(II101&lt;&gt;"",MAX(IV$14:IV100)+1,0)</f>
        <v>0</v>
      </c>
      <c r="IW101" s="291">
        <f>IF(IJ101&lt;&gt;"",MAX(IW$14:IW100)+1,0)</f>
        <v>0</v>
      </c>
      <c r="IX101" s="291">
        <f>IF(IK101&lt;&gt;"",MAX(IX$14:IX100)+1,0)</f>
        <v>0</v>
      </c>
      <c r="IY101" s="291">
        <f>IF(IL101&lt;&gt;"",MAX(IY$14:IY100)+1,0)</f>
        <v>0</v>
      </c>
      <c r="IZ101" s="291">
        <f>IF(IM101&lt;&gt;"",MAX(IZ$14:IZ100)+1,0)</f>
        <v>0</v>
      </c>
      <c r="JA101" s="291">
        <f>IF(IN101&lt;&gt;"",MAX(JA$14:JA100)+1,0)</f>
        <v>0</v>
      </c>
      <c r="JB101" s="291">
        <f>IF(IO101&lt;&gt;"",MAX(JB$14:JB100)+1,0)</f>
        <v>0</v>
      </c>
      <c r="JC101" s="291">
        <f>IF(IP101&lt;&gt;"",MAX(JC$14:JC100)+1,0)</f>
        <v>0</v>
      </c>
      <c r="JD101" s="74">
        <f t="shared" si="361"/>
        <v>3</v>
      </c>
      <c r="JE101" s="74">
        <f t="shared" si="362"/>
        <v>0</v>
      </c>
      <c r="JF101" s="74">
        <f t="shared" si="363"/>
        <v>22</v>
      </c>
      <c r="JG101" s="74" t="str">
        <f t="shared" si="364"/>
        <v>top</v>
      </c>
      <c r="JH101" s="390" t="str">
        <f t="shared" si="365"/>
        <v/>
      </c>
      <c r="JI101" s="389">
        <f>IF(ISNUMBER(MATCH(HE101,$JG$15:$JG$313,0)),0,MAX(JI$14:JI100)+1)</f>
        <v>0</v>
      </c>
      <c r="JJ101" s="389" t="str">
        <f t="shared" si="366"/>
        <v/>
      </c>
      <c r="JK101" s="379"/>
      <c r="JL101" s="79"/>
      <c r="JM101" s="19"/>
      <c r="JN101" s="280"/>
      <c r="JO101" s="70"/>
      <c r="JP101" s="19"/>
      <c r="JQ101" s="19"/>
      <c r="JR101" s="19"/>
      <c r="JS101" s="19"/>
      <c r="JT101" s="19"/>
      <c r="JU101" s="19"/>
      <c r="JV101" s="19"/>
      <c r="JW101" s="19"/>
      <c r="JX101" s="19"/>
      <c r="JY101" s="19"/>
      <c r="JZ101" s="19"/>
      <c r="KA101" s="19"/>
      <c r="KB101" s="19"/>
      <c r="KC101" s="19"/>
      <c r="KD101" s="19"/>
      <c r="LA101" s="70"/>
      <c r="LB101" s="291" t="str">
        <f t="shared" si="312"/>
        <v>top</v>
      </c>
      <c r="LC101" s="291" t="str">
        <f t="shared" si="313"/>
        <v>top</v>
      </c>
      <c r="LD101" s="291" t="str">
        <f t="shared" si="314"/>
        <v>top</v>
      </c>
      <c r="LE101" s="291" t="str">
        <f t="shared" si="315"/>
        <v>top</v>
      </c>
      <c r="LF101" s="291" t="str">
        <f t="shared" si="316"/>
        <v/>
      </c>
      <c r="LG101" s="291" t="str">
        <f t="shared" si="317"/>
        <v>top</v>
      </c>
      <c r="LH101" s="291" t="str">
        <f t="shared" si="318"/>
        <v/>
      </c>
      <c r="LI101" s="291" t="str">
        <f t="shared" si="319"/>
        <v>top</v>
      </c>
      <c r="LJ101" s="291" t="str">
        <f t="shared" si="320"/>
        <v/>
      </c>
      <c r="LK101" s="291" t="str">
        <f t="shared" si="321"/>
        <v>top</v>
      </c>
      <c r="LL101" s="291" t="str">
        <f t="shared" si="322"/>
        <v/>
      </c>
      <c r="LM101" s="291" t="str">
        <f t="shared" si="323"/>
        <v>top</v>
      </c>
      <c r="LN101" s="291" t="str">
        <f t="shared" si="324"/>
        <v>top</v>
      </c>
      <c r="LO101" s="291" t="str">
        <f t="shared" si="325"/>
        <v>top</v>
      </c>
      <c r="LP101" s="291" t="str">
        <f t="shared" si="326"/>
        <v>top</v>
      </c>
      <c r="LQ101" s="291" t="str">
        <f t="shared" si="327"/>
        <v>top</v>
      </c>
      <c r="LR101" s="291" t="str">
        <f t="shared" si="328"/>
        <v>top</v>
      </c>
      <c r="LS101" s="291" t="str">
        <f t="shared" si="329"/>
        <v>top</v>
      </c>
      <c r="LT101" s="291" t="str">
        <f t="shared" si="330"/>
        <v>top</v>
      </c>
      <c r="LU101" s="291" t="str">
        <f t="shared" si="331"/>
        <v>top</v>
      </c>
      <c r="LV101" s="291" t="str">
        <f t="shared" si="332"/>
        <v>top</v>
      </c>
      <c r="LW101" s="291" t="str">
        <f t="shared" si="333"/>
        <v/>
      </c>
      <c r="LX101" s="291" t="str">
        <f t="shared" si="334"/>
        <v>top</v>
      </c>
      <c r="LY101" s="291" t="str">
        <f t="shared" si="335"/>
        <v/>
      </c>
      <c r="LZ101" s="291" t="str">
        <f t="shared" si="336"/>
        <v/>
      </c>
      <c r="MA101" s="291" t="str">
        <f t="shared" si="337"/>
        <v/>
      </c>
      <c r="MB101" s="291" t="str">
        <f t="shared" si="338"/>
        <v/>
      </c>
      <c r="MC101" s="291" t="str">
        <f t="shared" si="339"/>
        <v/>
      </c>
      <c r="MD101" s="291" t="str">
        <f t="shared" si="340"/>
        <v>top</v>
      </c>
      <c r="ME101" s="291" t="str">
        <f t="shared" si="341"/>
        <v/>
      </c>
      <c r="MF101" s="291" t="str">
        <f t="shared" si="342"/>
        <v/>
      </c>
      <c r="MG101" s="74">
        <f t="shared" si="343"/>
        <v>18</v>
      </c>
      <c r="MH101" s="70"/>
      <c r="MI101" s="70"/>
      <c r="MJ101" s="70"/>
      <c r="MK101" s="70"/>
      <c r="ML101" s="70"/>
      <c r="MM101" s="70"/>
      <c r="MN101" s="70"/>
      <c r="MO101" s="70"/>
      <c r="MP101" s="70"/>
      <c r="MQ101" s="70"/>
      <c r="MR101" s="70"/>
      <c r="MS101" s="70"/>
      <c r="MT101" s="70"/>
      <c r="MU101" s="70"/>
    </row>
    <row r="102" spans="1:359" ht="6" customHeight="1" x14ac:dyDescent="0.25">
      <c r="A102" s="92"/>
      <c r="B102" s="303">
        <f t="shared" si="367"/>
        <v>88</v>
      </c>
      <c r="C102" s="84" t="s">
        <v>155</v>
      </c>
      <c r="D102" s="302" t="s">
        <v>709</v>
      </c>
      <c r="E102" s="70"/>
      <c r="F102" s="258"/>
      <c r="G102" s="259" t="s">
        <v>182</v>
      </c>
      <c r="H102" s="260" t="s">
        <v>2</v>
      </c>
      <c r="I102" s="258"/>
      <c r="J102" s="259"/>
      <c r="K102" s="260"/>
      <c r="L102" s="258"/>
      <c r="M102" s="259"/>
      <c r="N102" s="260"/>
      <c r="O102" s="258"/>
      <c r="P102" s="259"/>
      <c r="Q102" s="260"/>
      <c r="R102" s="258"/>
      <c r="S102" s="259"/>
      <c r="T102" s="260"/>
      <c r="U102" s="258"/>
      <c r="V102" s="259"/>
      <c r="W102" s="260"/>
      <c r="X102" s="258"/>
      <c r="Y102" s="259"/>
      <c r="Z102" s="260"/>
      <c r="AA102" s="258"/>
      <c r="AB102" s="259"/>
      <c r="AC102" s="260"/>
      <c r="AD102" s="258"/>
      <c r="AE102" s="259"/>
      <c r="AF102" s="260"/>
      <c r="AG102" s="258"/>
      <c r="AH102" s="259"/>
      <c r="AI102" s="260"/>
      <c r="AJ102" s="258"/>
      <c r="AK102" s="259"/>
      <c r="AL102" s="260"/>
      <c r="AM102" s="258"/>
      <c r="AN102" s="259"/>
      <c r="AO102" s="260"/>
      <c r="AP102" s="281"/>
      <c r="AQ102" s="353"/>
      <c r="AR102" s="348"/>
      <c r="AS102" s="281"/>
      <c r="AT102" s="353"/>
      <c r="AU102" s="348"/>
      <c r="AV102" s="258"/>
      <c r="AW102" s="259"/>
      <c r="AX102" s="260"/>
      <c r="AY102" s="258"/>
      <c r="AZ102" s="259"/>
      <c r="BA102" s="260"/>
      <c r="BB102" s="258"/>
      <c r="BC102" s="259"/>
      <c r="BD102" s="260"/>
      <c r="BE102" s="258"/>
      <c r="BF102" s="259"/>
      <c r="BG102" s="260"/>
      <c r="BH102" s="258"/>
      <c r="BI102" s="259"/>
      <c r="BJ102" s="260"/>
      <c r="BK102" s="258"/>
      <c r="BL102" s="259"/>
      <c r="BM102" s="260"/>
      <c r="BN102" s="258"/>
      <c r="BO102" s="259"/>
      <c r="BP102" s="260"/>
      <c r="BQ102" s="258"/>
      <c r="BR102" s="259"/>
      <c r="BS102" s="260"/>
      <c r="BT102" s="258"/>
      <c r="BU102" s="259"/>
      <c r="BV102" s="260"/>
      <c r="BW102" s="258"/>
      <c r="BX102" s="259"/>
      <c r="BY102" s="260"/>
      <c r="BZ102" s="258"/>
      <c r="CA102" s="259"/>
      <c r="CB102" s="260"/>
      <c r="CC102" s="258"/>
      <c r="CD102" s="259"/>
      <c r="CE102" s="260"/>
      <c r="CF102" s="410"/>
      <c r="CG102" s="411"/>
      <c r="CH102" s="412"/>
      <c r="CI102" s="410"/>
      <c r="CJ102" s="411"/>
      <c r="CK102" s="412"/>
      <c r="CL102" s="258"/>
      <c r="CM102" s="259" t="s">
        <v>59</v>
      </c>
      <c r="CN102" s="260" t="s">
        <v>97</v>
      </c>
      <c r="CO102" s="258"/>
      <c r="CP102" s="259"/>
      <c r="CQ102" s="260"/>
      <c r="CR102" s="373" t="s">
        <v>2</v>
      </c>
      <c r="CS102" s="228"/>
      <c r="CT102" s="229" t="str">
        <f>IF(ISNUMBER(HA102),IF(ISNUMBER(MATCH(HE102,$CS$15:$CS$313,0)),0,MAX(CT$14:CT101)+1),"")</f>
        <v/>
      </c>
      <c r="CU102" s="7">
        <f t="shared" si="217"/>
        <v>86</v>
      </c>
      <c r="CV102" s="7" t="str">
        <f t="shared" si="218"/>
        <v/>
      </c>
      <c r="CW102" s="7" t="str">
        <f t="shared" si="219"/>
        <v/>
      </c>
      <c r="CX102" s="7">
        <f t="shared" si="220"/>
        <v>62</v>
      </c>
      <c r="CY102" s="7">
        <f t="shared" si="221"/>
        <v>13</v>
      </c>
      <c r="CZ102" s="7" t="str">
        <f t="shared" si="222"/>
        <v/>
      </c>
      <c r="DA102" s="7">
        <f t="shared" si="223"/>
        <v>21</v>
      </c>
      <c r="DB102" s="7" t="str">
        <f t="shared" si="224"/>
        <v/>
      </c>
      <c r="DC102" s="7">
        <f t="shared" si="225"/>
        <v>17</v>
      </c>
      <c r="DD102" s="7" t="str">
        <f t="shared" si="226"/>
        <v/>
      </c>
      <c r="DE102" s="7">
        <f t="shared" si="227"/>
        <v>11</v>
      </c>
      <c r="DF102" s="7" t="str">
        <f t="shared" si="228"/>
        <v/>
      </c>
      <c r="DG102" s="7" t="str">
        <f t="shared" si="229"/>
        <v/>
      </c>
      <c r="DH102" s="7" t="str">
        <f t="shared" si="230"/>
        <v/>
      </c>
      <c r="DI102" s="7" t="str">
        <f t="shared" si="231"/>
        <v/>
      </c>
      <c r="DJ102" s="7" t="str">
        <f t="shared" si="232"/>
        <v/>
      </c>
      <c r="DK102" s="7" t="str">
        <f t="shared" si="233"/>
        <v/>
      </c>
      <c r="DL102" s="7" t="str">
        <f t="shared" si="234"/>
        <v/>
      </c>
      <c r="DM102" s="7" t="str">
        <f t="shared" si="235"/>
        <v/>
      </c>
      <c r="DN102" s="7" t="str">
        <f t="shared" si="236"/>
        <v/>
      </c>
      <c r="DO102" s="7" t="str">
        <f t="shared" si="237"/>
        <v/>
      </c>
      <c r="DP102" s="7" t="str">
        <f t="shared" si="238"/>
        <v/>
      </c>
      <c r="DQ102" s="7" t="str">
        <f t="shared" si="239"/>
        <v/>
      </c>
      <c r="DR102" s="7" t="str">
        <f t="shared" si="240"/>
        <v/>
      </c>
      <c r="DS102" s="7" t="str">
        <f t="shared" si="241"/>
        <v/>
      </c>
      <c r="DT102" s="7" t="str">
        <f t="shared" si="242"/>
        <v/>
      </c>
      <c r="DU102" s="7" t="str">
        <f t="shared" si="344"/>
        <v/>
      </c>
      <c r="DV102" s="7" t="str">
        <f t="shared" si="345"/>
        <v/>
      </c>
      <c r="DW102" s="7" t="str">
        <f t="shared" si="346"/>
        <v/>
      </c>
      <c r="DX102" s="7" t="str">
        <f t="shared" si="347"/>
        <v/>
      </c>
      <c r="DY102" s="7"/>
      <c r="DZ102" s="7"/>
      <c r="EA102" s="7"/>
      <c r="EB102" s="7"/>
      <c r="EC102" s="64" t="s">
        <v>2</v>
      </c>
      <c r="ED102" s="306" t="str">
        <f t="shared" si="243"/>
        <v>perlen_mt</v>
      </c>
      <c r="EE102" s="306" t="str">
        <f t="shared" si="244"/>
        <v>-</v>
      </c>
      <c r="EF102" s="306" t="str">
        <f t="shared" si="245"/>
        <v>-</v>
      </c>
      <c r="EG102" s="306" t="str">
        <f t="shared" si="246"/>
        <v>perlen_mt</v>
      </c>
      <c r="EH102" s="306" t="str">
        <f t="shared" si="247"/>
        <v>perlen_mt</v>
      </c>
      <c r="EI102" s="306" t="str">
        <f t="shared" si="248"/>
        <v>-</v>
      </c>
      <c r="EJ102" s="306" t="str">
        <f t="shared" si="249"/>
        <v>perlen_mt</v>
      </c>
      <c r="EK102" s="306" t="str">
        <f t="shared" si="250"/>
        <v>-</v>
      </c>
      <c r="EL102" s="306" t="str">
        <f t="shared" si="251"/>
        <v>perlen_mt</v>
      </c>
      <c r="EM102" s="306" t="str">
        <f t="shared" si="252"/>
        <v>-</v>
      </c>
      <c r="EN102" s="306" t="str">
        <f t="shared" si="253"/>
        <v>perlen_mt</v>
      </c>
      <c r="EO102" s="306" t="str">
        <f t="shared" si="254"/>
        <v>-</v>
      </c>
      <c r="EP102" s="306" t="str">
        <f t="shared" si="255"/>
        <v>-</v>
      </c>
      <c r="EQ102" s="306" t="str">
        <f t="shared" si="256"/>
        <v>-</v>
      </c>
      <c r="ER102" s="306" t="str">
        <f t="shared" si="257"/>
        <v>-</v>
      </c>
      <c r="ES102" s="306" t="str">
        <f t="shared" si="258"/>
        <v>-</v>
      </c>
      <c r="ET102" s="306" t="str">
        <f t="shared" si="259"/>
        <v>-</v>
      </c>
      <c r="EU102" s="306" t="str">
        <f t="shared" si="260"/>
        <v>-</v>
      </c>
      <c r="EV102" s="306" t="str">
        <f t="shared" si="261"/>
        <v>-</v>
      </c>
      <c r="EW102" s="306" t="str">
        <f t="shared" si="262"/>
        <v>-</v>
      </c>
      <c r="EX102" s="306" t="str">
        <f t="shared" si="263"/>
        <v>-</v>
      </c>
      <c r="EY102" s="306" t="str">
        <f t="shared" si="264"/>
        <v>-</v>
      </c>
      <c r="EZ102" s="306" t="str">
        <f t="shared" si="265"/>
        <v>-</v>
      </c>
      <c r="FA102" s="306" t="str">
        <f t="shared" si="266"/>
        <v>-</v>
      </c>
      <c r="FB102" s="306" t="str">
        <f t="shared" si="267"/>
        <v>-</v>
      </c>
      <c r="FC102" s="306" t="str">
        <f t="shared" si="268"/>
        <v>-</v>
      </c>
      <c r="FD102" s="306" t="str">
        <f t="shared" si="348"/>
        <v>-</v>
      </c>
      <c r="FE102" s="306" t="str">
        <f t="shared" si="349"/>
        <v>-</v>
      </c>
      <c r="FF102" s="306" t="str">
        <f t="shared" si="350"/>
        <v>-</v>
      </c>
      <c r="FG102" s="306" t="str">
        <f t="shared" si="351"/>
        <v>-</v>
      </c>
      <c r="FH102" s="306"/>
      <c r="FI102" s="306"/>
      <c r="FJ102" s="306"/>
      <c r="FK102" s="306"/>
      <c r="FL102" s="306"/>
      <c r="FM102" s="422" t="s">
        <v>2</v>
      </c>
      <c r="FN102" s="65" t="str">
        <f t="shared" si="269"/>
        <v>-</v>
      </c>
      <c r="FO102" s="65" t="str">
        <f t="shared" si="270"/>
        <v>-</v>
      </c>
      <c r="FP102" s="65" t="str">
        <f t="shared" si="271"/>
        <v>-</v>
      </c>
      <c r="FQ102" s="65">
        <f t="shared" si="272"/>
        <v>1000</v>
      </c>
      <c r="FR102" s="65">
        <f t="shared" si="273"/>
        <v>27</v>
      </c>
      <c r="FS102" s="65" t="str">
        <f t="shared" si="274"/>
        <v>-</v>
      </c>
      <c r="FT102" s="65" t="str">
        <f t="shared" si="275"/>
        <v>180   3480</v>
      </c>
      <c r="FU102" s="65" t="str">
        <f t="shared" si="276"/>
        <v>-</v>
      </c>
      <c r="FV102" s="65">
        <f t="shared" si="277"/>
        <v>100</v>
      </c>
      <c r="FW102" s="65" t="str">
        <f t="shared" si="278"/>
        <v>-</v>
      </c>
      <c r="FX102" s="65" t="str">
        <f t="shared" si="279"/>
        <v>31536000,31536000</v>
      </c>
      <c r="FY102" s="65" t="str">
        <f t="shared" si="280"/>
        <v>-</v>
      </c>
      <c r="FZ102" s="65" t="str">
        <f t="shared" si="281"/>
        <v>-</v>
      </c>
      <c r="GA102" s="65" t="str">
        <f t="shared" si="282"/>
        <v>-</v>
      </c>
      <c r="GB102" s="65" t="str">
        <f t="shared" si="283"/>
        <v>-</v>
      </c>
      <c r="GC102" s="65" t="str">
        <f t="shared" si="284"/>
        <v>-</v>
      </c>
      <c r="GD102" s="65" t="str">
        <f t="shared" si="285"/>
        <v>-</v>
      </c>
      <c r="GE102" s="65" t="str">
        <f t="shared" si="286"/>
        <v>-</v>
      </c>
      <c r="GF102" s="65" t="str">
        <f t="shared" si="287"/>
        <v>-</v>
      </c>
      <c r="GG102" s="65" t="str">
        <f t="shared" si="288"/>
        <v>-</v>
      </c>
      <c r="GH102" s="65" t="str">
        <f t="shared" si="289"/>
        <v>-</v>
      </c>
      <c r="GI102" s="65" t="str">
        <f t="shared" si="290"/>
        <v>-</v>
      </c>
      <c r="GJ102" s="65" t="str">
        <f t="shared" si="291"/>
        <v>-</v>
      </c>
      <c r="GK102" s="65" t="str">
        <f t="shared" si="292"/>
        <v>-</v>
      </c>
      <c r="GL102" s="65" t="str">
        <f t="shared" si="293"/>
        <v>-</v>
      </c>
      <c r="GM102" s="65" t="str">
        <f t="shared" si="294"/>
        <v>-</v>
      </c>
      <c r="GN102" s="65" t="str">
        <f t="shared" si="352"/>
        <v>-</v>
      </c>
      <c r="GO102" s="65" t="str">
        <f t="shared" si="353"/>
        <v>-</v>
      </c>
      <c r="GP102" s="65" t="str">
        <f t="shared" si="354"/>
        <v>-</v>
      </c>
      <c r="GQ102" s="65" t="str">
        <f t="shared" si="355"/>
        <v>-</v>
      </c>
      <c r="GR102" s="65"/>
      <c r="GS102" s="65"/>
      <c r="GT102" s="65"/>
      <c r="GU102" s="96" t="s">
        <v>2</v>
      </c>
      <c r="GV102" s="70"/>
      <c r="GW102" s="7">
        <f>IF(ISNUMBER(INDEX($CU$15:$EC$314,$B102,HG$5)),MAX(GW$14:GW101)+1,0)</f>
        <v>0</v>
      </c>
      <c r="GX102" s="7" t="str">
        <f t="shared" si="295"/>
        <v/>
      </c>
      <c r="GY102" s="7" t="str">
        <f t="shared" si="296"/>
        <v/>
      </c>
      <c r="GZ102" s="289">
        <f t="shared" si="297"/>
        <v>88</v>
      </c>
      <c r="HA102" s="289" t="str">
        <f t="shared" si="298"/>
        <v/>
      </c>
      <c r="HB102" s="289" t="str">
        <f t="shared" si="299"/>
        <v/>
      </c>
      <c r="HC102" s="84" t="str">
        <f t="shared" si="300"/>
        <v/>
      </c>
      <c r="HD102" s="335" t="str">
        <f t="shared" si="301"/>
        <v/>
      </c>
      <c r="HE102" s="313" t="str">
        <f t="shared" si="302"/>
        <v/>
      </c>
      <c r="HF102" s="28" t="str">
        <f t="shared" si="303"/>
        <v/>
      </c>
      <c r="HG102" s="277" t="str">
        <f t="shared" si="356"/>
        <v/>
      </c>
      <c r="HH102" s="363" t="str">
        <f t="shared" si="304"/>
        <v/>
      </c>
      <c r="HI102" s="80"/>
      <c r="HJ102" s="277" t="str">
        <f t="shared" si="357"/>
        <v/>
      </c>
      <c r="HK102" s="363" t="str">
        <f t="shared" si="305"/>
        <v/>
      </c>
      <c r="HL102" s="80"/>
      <c r="HM102" s="277" t="str">
        <f t="shared" si="358"/>
        <v/>
      </c>
      <c r="HN102" s="363" t="str">
        <f t="shared" si="306"/>
        <v/>
      </c>
      <c r="HO102" s="80"/>
      <c r="HP102" s="277" t="str">
        <f t="shared" si="359"/>
        <v/>
      </c>
      <c r="HQ102" s="359" t="str">
        <f t="shared" si="307"/>
        <v/>
      </c>
      <c r="HR102" s="80"/>
      <c r="HS102" s="277" t="str">
        <f t="shared" si="360"/>
        <v/>
      </c>
      <c r="HT102" s="284" t="str">
        <f t="shared" si="308"/>
        <v/>
      </c>
      <c r="HU102" s="71"/>
      <c r="HV102" s="336" t="str">
        <f t="shared" si="309"/>
        <v/>
      </c>
      <c r="HW102" s="338" t="str">
        <f t="shared" si="310"/>
        <v/>
      </c>
      <c r="HX102" s="337" t="str">
        <f t="shared" si="311"/>
        <v/>
      </c>
      <c r="HY102" s="277"/>
      <c r="HZ102" s="71"/>
      <c r="IA102" s="71"/>
      <c r="IB102" s="71"/>
      <c r="IC102" s="71"/>
      <c r="ID102" s="70"/>
      <c r="IE102" s="280"/>
      <c r="IF102" s="368"/>
      <c r="IG102" s="280"/>
      <c r="IH102" s="280"/>
      <c r="II102" s="280"/>
      <c r="IJ102" s="280"/>
      <c r="IK102" s="280"/>
      <c r="IL102" s="280"/>
      <c r="IM102" s="280"/>
      <c r="IN102" s="280"/>
      <c r="IO102" s="291"/>
      <c r="IP102" s="291"/>
      <c r="IQ102" s="74"/>
      <c r="IR102" s="291">
        <f>IF(IE102&lt;&gt;"",MAX(IR$14:IR101)+1,0)</f>
        <v>0</v>
      </c>
      <c r="IS102" s="291">
        <f>IF(IF102&lt;&gt;"",MAX(IS$14:IS101)+1,0)</f>
        <v>0</v>
      </c>
      <c r="IT102" s="291">
        <f>IF(IG102&lt;&gt;"",MAX(IT$14:IT101)+1,0)</f>
        <v>0</v>
      </c>
      <c r="IU102" s="291">
        <f>IF(IH102&lt;&gt;"",MAX(IU$14:IU101)+1,0)</f>
        <v>0</v>
      </c>
      <c r="IV102" s="291">
        <f>IF(II102&lt;&gt;"",MAX(IV$14:IV101)+1,0)</f>
        <v>0</v>
      </c>
      <c r="IW102" s="291">
        <f>IF(IJ102&lt;&gt;"",MAX(IW$14:IW101)+1,0)</f>
        <v>0</v>
      </c>
      <c r="IX102" s="291">
        <f>IF(IK102&lt;&gt;"",MAX(IX$14:IX101)+1,0)</f>
        <v>0</v>
      </c>
      <c r="IY102" s="291">
        <f>IF(IL102&lt;&gt;"",MAX(IY$14:IY101)+1,0)</f>
        <v>0</v>
      </c>
      <c r="IZ102" s="291">
        <f>IF(IM102&lt;&gt;"",MAX(IZ$14:IZ101)+1,0)</f>
        <v>0</v>
      </c>
      <c r="JA102" s="291">
        <f>IF(IN102&lt;&gt;"",MAX(JA$14:JA101)+1,0)</f>
        <v>0</v>
      </c>
      <c r="JB102" s="291">
        <f>IF(IO102&lt;&gt;"",MAX(JB$14:JB101)+1,0)</f>
        <v>0</v>
      </c>
      <c r="JC102" s="291">
        <f>IF(IP102&lt;&gt;"",MAX(JC$14:JC101)+1,0)</f>
        <v>0</v>
      </c>
      <c r="JD102" s="74">
        <f t="shared" si="361"/>
        <v>3</v>
      </c>
      <c r="JE102" s="74">
        <f t="shared" si="362"/>
        <v>0</v>
      </c>
      <c r="JF102" s="74">
        <f t="shared" si="363"/>
        <v>23</v>
      </c>
      <c r="JG102" s="74" t="str">
        <f t="shared" si="364"/>
        <v>leakance</v>
      </c>
      <c r="JH102" s="390" t="str">
        <f t="shared" si="365"/>
        <v/>
      </c>
      <c r="JI102" s="389">
        <f>IF(ISNUMBER(MATCH(HE102,$JG$15:$JG$313,0)),0,MAX(JI$14:JI101)+1)</f>
        <v>0</v>
      </c>
      <c r="JJ102" s="389" t="str">
        <f t="shared" si="366"/>
        <v/>
      </c>
      <c r="JK102" s="379"/>
      <c r="JL102" s="79"/>
      <c r="JM102" s="19"/>
      <c r="JN102" s="280"/>
      <c r="JO102" s="70"/>
      <c r="JP102" s="19"/>
      <c r="JQ102" s="19"/>
      <c r="JR102" s="19"/>
      <c r="JS102" s="19"/>
      <c r="JT102" s="19"/>
      <c r="JU102" s="19"/>
      <c r="JV102" s="19"/>
      <c r="JW102" s="19"/>
      <c r="JX102" s="19"/>
      <c r="JY102" s="19"/>
      <c r="JZ102" s="19"/>
      <c r="KA102" s="19"/>
      <c r="KB102" s="19"/>
      <c r="KC102" s="19"/>
      <c r="KD102" s="19"/>
      <c r="LA102" s="70"/>
      <c r="LB102" s="291" t="str">
        <f t="shared" si="312"/>
        <v/>
      </c>
      <c r="LC102" s="291" t="str">
        <f t="shared" si="313"/>
        <v/>
      </c>
      <c r="LD102" s="291" t="str">
        <f t="shared" si="314"/>
        <v/>
      </c>
      <c r="LE102" s="291" t="str">
        <f t="shared" si="315"/>
        <v/>
      </c>
      <c r="LF102" s="291" t="str">
        <f t="shared" si="316"/>
        <v/>
      </c>
      <c r="LG102" s="291" t="str">
        <f t="shared" si="317"/>
        <v/>
      </c>
      <c r="LH102" s="291" t="str">
        <f t="shared" si="318"/>
        <v/>
      </c>
      <c r="LI102" s="291" t="str">
        <f t="shared" si="319"/>
        <v/>
      </c>
      <c r="LJ102" s="291" t="str">
        <f t="shared" si="320"/>
        <v/>
      </c>
      <c r="LK102" s="291" t="str">
        <f t="shared" si="321"/>
        <v/>
      </c>
      <c r="LL102" s="291" t="str">
        <f t="shared" si="322"/>
        <v/>
      </c>
      <c r="LM102" s="291" t="str">
        <f t="shared" si="323"/>
        <v/>
      </c>
      <c r="LN102" s="291" t="str">
        <f t="shared" si="324"/>
        <v/>
      </c>
      <c r="LO102" s="291" t="str">
        <f t="shared" si="325"/>
        <v/>
      </c>
      <c r="LP102" s="291" t="str">
        <f t="shared" si="326"/>
        <v/>
      </c>
      <c r="LQ102" s="291" t="str">
        <f t="shared" si="327"/>
        <v/>
      </c>
      <c r="LR102" s="291" t="str">
        <f t="shared" si="328"/>
        <v/>
      </c>
      <c r="LS102" s="291" t="str">
        <f t="shared" si="329"/>
        <v/>
      </c>
      <c r="LT102" s="291" t="str">
        <f t="shared" si="330"/>
        <v/>
      </c>
      <c r="LU102" s="291" t="str">
        <f t="shared" si="331"/>
        <v/>
      </c>
      <c r="LV102" s="291" t="str">
        <f t="shared" si="332"/>
        <v/>
      </c>
      <c r="LW102" s="291" t="str">
        <f t="shared" si="333"/>
        <v/>
      </c>
      <c r="LX102" s="291" t="str">
        <f t="shared" si="334"/>
        <v>leakance</v>
      </c>
      <c r="LY102" s="291" t="str">
        <f t="shared" si="335"/>
        <v/>
      </c>
      <c r="LZ102" s="291" t="str">
        <f t="shared" si="336"/>
        <v/>
      </c>
      <c r="MA102" s="291" t="str">
        <f t="shared" si="337"/>
        <v/>
      </c>
      <c r="MB102" s="291" t="str">
        <f t="shared" si="338"/>
        <v/>
      </c>
      <c r="MC102" s="291" t="str">
        <f t="shared" si="339"/>
        <v/>
      </c>
      <c r="MD102" s="291" t="str">
        <f t="shared" si="340"/>
        <v/>
      </c>
      <c r="ME102" s="291" t="str">
        <f t="shared" si="341"/>
        <v/>
      </c>
      <c r="MF102" s="291" t="str">
        <f t="shared" si="342"/>
        <v/>
      </c>
      <c r="MG102" s="74">
        <f t="shared" si="343"/>
        <v>1</v>
      </c>
      <c r="MH102" s="70"/>
      <c r="MI102" s="70"/>
      <c r="MJ102" s="70"/>
      <c r="MK102" s="70"/>
      <c r="ML102" s="70"/>
      <c r="MM102" s="70"/>
      <c r="MN102" s="70"/>
      <c r="MO102" s="70"/>
      <c r="MP102" s="70"/>
      <c r="MQ102" s="70"/>
      <c r="MR102" s="70"/>
      <c r="MS102" s="70"/>
      <c r="MT102" s="70"/>
      <c r="MU102" s="70"/>
    </row>
    <row r="103" spans="1:359" ht="6" customHeight="1" x14ac:dyDescent="0.25">
      <c r="A103" s="92"/>
      <c r="B103" s="303">
        <f t="shared" si="367"/>
        <v>89</v>
      </c>
      <c r="C103" s="83" t="s">
        <v>171</v>
      </c>
      <c r="D103" s="301" t="s">
        <v>668</v>
      </c>
      <c r="E103" s="70"/>
      <c r="F103" s="258"/>
      <c r="G103" s="259" t="s">
        <v>191</v>
      </c>
      <c r="H103" s="260" t="s">
        <v>2</v>
      </c>
      <c r="I103" s="258"/>
      <c r="J103" s="259"/>
      <c r="K103" s="260"/>
      <c r="L103" s="258"/>
      <c r="M103" s="259"/>
      <c r="N103" s="260"/>
      <c r="O103" s="258"/>
      <c r="P103" s="259"/>
      <c r="Q103" s="260"/>
      <c r="R103" s="258"/>
      <c r="S103" s="259"/>
      <c r="T103" s="260"/>
      <c r="U103" s="258"/>
      <c r="V103" s="259"/>
      <c r="W103" s="260"/>
      <c r="X103" s="258"/>
      <c r="Y103" s="259"/>
      <c r="Z103" s="260"/>
      <c r="AA103" s="258"/>
      <c r="AB103" s="259"/>
      <c r="AC103" s="260"/>
      <c r="AD103" s="258"/>
      <c r="AE103" s="259"/>
      <c r="AF103" s="260"/>
      <c r="AG103" s="258"/>
      <c r="AH103" s="259"/>
      <c r="AI103" s="260"/>
      <c r="AJ103" s="258"/>
      <c r="AK103" s="259"/>
      <c r="AL103" s="260"/>
      <c r="AM103" s="258"/>
      <c r="AN103" s="259"/>
      <c r="AO103" s="260"/>
      <c r="AP103" s="281"/>
      <c r="AQ103" s="353"/>
      <c r="AR103" s="348"/>
      <c r="AS103" s="281"/>
      <c r="AT103" s="353"/>
      <c r="AU103" s="348"/>
      <c r="AV103" s="258"/>
      <c r="AW103" s="259"/>
      <c r="AX103" s="260"/>
      <c r="AY103" s="258"/>
      <c r="AZ103" s="259"/>
      <c r="BA103" s="260"/>
      <c r="BB103" s="258"/>
      <c r="BC103" s="259"/>
      <c r="BD103" s="260"/>
      <c r="BE103" s="258"/>
      <c r="BF103" s="259"/>
      <c r="BG103" s="260"/>
      <c r="BH103" s="258"/>
      <c r="BI103" s="259"/>
      <c r="BJ103" s="260"/>
      <c r="BK103" s="258"/>
      <c r="BL103" s="259"/>
      <c r="BM103" s="260"/>
      <c r="BN103" s="258"/>
      <c r="BO103" s="259"/>
      <c r="BP103" s="260"/>
      <c r="BQ103" s="258"/>
      <c r="BR103" s="259"/>
      <c r="BS103" s="260"/>
      <c r="BT103" s="258"/>
      <c r="BU103" s="259"/>
      <c r="BV103" s="260"/>
      <c r="BW103" s="258"/>
      <c r="BX103" s="259"/>
      <c r="BY103" s="260"/>
      <c r="BZ103" s="258"/>
      <c r="CA103" s="259"/>
      <c r="CB103" s="260"/>
      <c r="CC103" s="258"/>
      <c r="CD103" s="259"/>
      <c r="CE103" s="260"/>
      <c r="CF103" s="410"/>
      <c r="CG103" s="411"/>
      <c r="CH103" s="412"/>
      <c r="CI103" s="410"/>
      <c r="CJ103" s="411"/>
      <c r="CK103" s="412"/>
      <c r="CL103" s="258"/>
      <c r="CM103" s="259"/>
      <c r="CN103" s="260"/>
      <c r="CO103" s="258"/>
      <c r="CP103" s="259"/>
      <c r="CQ103" s="260"/>
      <c r="CR103" s="373" t="s">
        <v>2</v>
      </c>
      <c r="CS103" s="228"/>
      <c r="CT103" s="229" t="str">
        <f>IF(ISNUMBER(HA103),IF(ISNUMBER(MATCH(HE103,$CS$15:$CS$313,0)),0,MAX(CT$14:CT102)+1),"")</f>
        <v/>
      </c>
      <c r="CU103" s="7">
        <f t="shared" si="217"/>
        <v>87</v>
      </c>
      <c r="CV103" s="7" t="str">
        <f t="shared" si="218"/>
        <v/>
      </c>
      <c r="CW103" s="7" t="str">
        <f t="shared" si="219"/>
        <v/>
      </c>
      <c r="CX103" s="7" t="str">
        <f t="shared" si="220"/>
        <v/>
      </c>
      <c r="CY103" s="7" t="str">
        <f t="shared" si="221"/>
        <v/>
      </c>
      <c r="CZ103" s="7" t="str">
        <f t="shared" si="222"/>
        <v/>
      </c>
      <c r="DA103" s="7" t="str">
        <f t="shared" si="223"/>
        <v/>
      </c>
      <c r="DB103" s="7">
        <f t="shared" si="224"/>
        <v>57</v>
      </c>
      <c r="DC103" s="7" t="str">
        <f t="shared" si="225"/>
        <v/>
      </c>
      <c r="DD103" s="7" t="str">
        <f t="shared" si="226"/>
        <v/>
      </c>
      <c r="DE103" s="7" t="str">
        <f t="shared" si="227"/>
        <v/>
      </c>
      <c r="DF103" s="7" t="str">
        <f t="shared" si="228"/>
        <v/>
      </c>
      <c r="DG103" s="7" t="str">
        <f t="shared" si="229"/>
        <v/>
      </c>
      <c r="DH103" s="7" t="str">
        <f t="shared" si="230"/>
        <v/>
      </c>
      <c r="DI103" s="7" t="str">
        <f t="shared" si="231"/>
        <v/>
      </c>
      <c r="DJ103" s="7" t="str">
        <f t="shared" si="232"/>
        <v/>
      </c>
      <c r="DK103" s="7" t="str">
        <f t="shared" si="233"/>
        <v/>
      </c>
      <c r="DL103" s="7" t="str">
        <f t="shared" si="234"/>
        <v/>
      </c>
      <c r="DM103" s="7" t="str">
        <f t="shared" si="235"/>
        <v/>
      </c>
      <c r="DN103" s="7" t="str">
        <f t="shared" si="236"/>
        <v/>
      </c>
      <c r="DO103" s="7" t="str">
        <f t="shared" si="237"/>
        <v/>
      </c>
      <c r="DP103" s="7" t="str">
        <f t="shared" si="238"/>
        <v/>
      </c>
      <c r="DQ103" s="7" t="str">
        <f t="shared" si="239"/>
        <v/>
      </c>
      <c r="DR103" s="7" t="str">
        <f t="shared" si="240"/>
        <v/>
      </c>
      <c r="DS103" s="7" t="str">
        <f t="shared" si="241"/>
        <v/>
      </c>
      <c r="DT103" s="7" t="str">
        <f t="shared" si="242"/>
        <v/>
      </c>
      <c r="DU103" s="7" t="str">
        <f t="shared" si="344"/>
        <v/>
      </c>
      <c r="DV103" s="7" t="str">
        <f t="shared" si="345"/>
        <v/>
      </c>
      <c r="DW103" s="7" t="str">
        <f t="shared" si="346"/>
        <v/>
      </c>
      <c r="DX103" s="7" t="str">
        <f t="shared" si="347"/>
        <v/>
      </c>
      <c r="DY103" s="7"/>
      <c r="DZ103" s="7"/>
      <c r="EA103" s="7"/>
      <c r="EB103" s="7"/>
      <c r="EC103" s="64" t="s">
        <v>2</v>
      </c>
      <c r="ED103" s="306" t="str">
        <f t="shared" si="243"/>
        <v>itmuni</v>
      </c>
      <c r="EE103" s="306" t="str">
        <f t="shared" si="244"/>
        <v>-</v>
      </c>
      <c r="EF103" s="306" t="str">
        <f t="shared" si="245"/>
        <v>-</v>
      </c>
      <c r="EG103" s="306" t="str">
        <f t="shared" si="246"/>
        <v>-</v>
      </c>
      <c r="EH103" s="306" t="str">
        <f t="shared" si="247"/>
        <v>-</v>
      </c>
      <c r="EI103" s="306" t="str">
        <f t="shared" si="248"/>
        <v>-</v>
      </c>
      <c r="EJ103" s="306" t="str">
        <f t="shared" si="249"/>
        <v>-</v>
      </c>
      <c r="EK103" s="306" t="str">
        <f t="shared" si="250"/>
        <v>itmuni</v>
      </c>
      <c r="EL103" s="306" t="str">
        <f t="shared" si="251"/>
        <v>-</v>
      </c>
      <c r="EM103" s="306" t="str">
        <f t="shared" si="252"/>
        <v>-</v>
      </c>
      <c r="EN103" s="306" t="str">
        <f t="shared" si="253"/>
        <v>-</v>
      </c>
      <c r="EO103" s="306" t="str">
        <f t="shared" si="254"/>
        <v>-</v>
      </c>
      <c r="EP103" s="306" t="str">
        <f t="shared" si="255"/>
        <v>-</v>
      </c>
      <c r="EQ103" s="306" t="str">
        <f t="shared" si="256"/>
        <v>-</v>
      </c>
      <c r="ER103" s="306" t="str">
        <f t="shared" si="257"/>
        <v>-</v>
      </c>
      <c r="ES103" s="306" t="str">
        <f t="shared" si="258"/>
        <v>-</v>
      </c>
      <c r="ET103" s="306" t="str">
        <f t="shared" si="259"/>
        <v>-</v>
      </c>
      <c r="EU103" s="306" t="str">
        <f t="shared" si="260"/>
        <v>-</v>
      </c>
      <c r="EV103" s="306" t="str">
        <f t="shared" si="261"/>
        <v>-</v>
      </c>
      <c r="EW103" s="306" t="str">
        <f t="shared" si="262"/>
        <v>-</v>
      </c>
      <c r="EX103" s="306" t="str">
        <f t="shared" si="263"/>
        <v>-</v>
      </c>
      <c r="EY103" s="306" t="str">
        <f t="shared" si="264"/>
        <v>-</v>
      </c>
      <c r="EZ103" s="306" t="str">
        <f t="shared" si="265"/>
        <v>-</v>
      </c>
      <c r="FA103" s="306" t="str">
        <f t="shared" si="266"/>
        <v>-</v>
      </c>
      <c r="FB103" s="306" t="str">
        <f t="shared" si="267"/>
        <v>-</v>
      </c>
      <c r="FC103" s="306" t="str">
        <f t="shared" si="268"/>
        <v>-</v>
      </c>
      <c r="FD103" s="306" t="str">
        <f t="shared" si="348"/>
        <v>-</v>
      </c>
      <c r="FE103" s="306" t="str">
        <f t="shared" si="349"/>
        <v>-</v>
      </c>
      <c r="FF103" s="306" t="str">
        <f t="shared" si="350"/>
        <v>-</v>
      </c>
      <c r="FG103" s="306" t="str">
        <f t="shared" si="351"/>
        <v>-</v>
      </c>
      <c r="FH103" s="306"/>
      <c r="FI103" s="306"/>
      <c r="FJ103" s="306"/>
      <c r="FK103" s="306"/>
      <c r="FL103" s="306"/>
      <c r="FM103" s="422" t="s">
        <v>2</v>
      </c>
      <c r="FN103" s="65" t="str">
        <f t="shared" si="269"/>
        <v>-</v>
      </c>
      <c r="FO103" s="65" t="str">
        <f t="shared" si="270"/>
        <v>-</v>
      </c>
      <c r="FP103" s="65" t="str">
        <f t="shared" si="271"/>
        <v>-</v>
      </c>
      <c r="FQ103" s="65" t="str">
        <f t="shared" si="272"/>
        <v>-</v>
      </c>
      <c r="FR103" s="65" t="str">
        <f t="shared" si="273"/>
        <v>-</v>
      </c>
      <c r="FS103" s="65" t="str">
        <f t="shared" si="274"/>
        <v>-</v>
      </c>
      <c r="FT103" s="65" t="str">
        <f t="shared" si="275"/>
        <v>-</v>
      </c>
      <c r="FU103" s="65">
        <f t="shared" si="276"/>
        <v>4</v>
      </c>
      <c r="FV103" s="65" t="str">
        <f t="shared" si="277"/>
        <v>-</v>
      </c>
      <c r="FW103" s="65" t="str">
        <f t="shared" si="278"/>
        <v>-</v>
      </c>
      <c r="FX103" s="65" t="str">
        <f t="shared" si="279"/>
        <v>-</v>
      </c>
      <c r="FY103" s="65" t="str">
        <f t="shared" si="280"/>
        <v>-</v>
      </c>
      <c r="FZ103" s="65" t="str">
        <f t="shared" si="281"/>
        <v>-</v>
      </c>
      <c r="GA103" s="65" t="str">
        <f t="shared" si="282"/>
        <v>-</v>
      </c>
      <c r="GB103" s="65" t="str">
        <f t="shared" si="283"/>
        <v>-</v>
      </c>
      <c r="GC103" s="65" t="str">
        <f t="shared" si="284"/>
        <v>-</v>
      </c>
      <c r="GD103" s="65" t="str">
        <f t="shared" si="285"/>
        <v>-</v>
      </c>
      <c r="GE103" s="65" t="str">
        <f t="shared" si="286"/>
        <v>-</v>
      </c>
      <c r="GF103" s="65" t="str">
        <f t="shared" si="287"/>
        <v>-</v>
      </c>
      <c r="GG103" s="65" t="str">
        <f t="shared" si="288"/>
        <v>-</v>
      </c>
      <c r="GH103" s="65" t="str">
        <f t="shared" si="289"/>
        <v>-</v>
      </c>
      <c r="GI103" s="65" t="str">
        <f t="shared" si="290"/>
        <v>-</v>
      </c>
      <c r="GJ103" s="65" t="str">
        <f t="shared" si="291"/>
        <v>-</v>
      </c>
      <c r="GK103" s="65" t="str">
        <f t="shared" si="292"/>
        <v>-</v>
      </c>
      <c r="GL103" s="65" t="str">
        <f t="shared" si="293"/>
        <v>-</v>
      </c>
      <c r="GM103" s="65" t="str">
        <f t="shared" si="294"/>
        <v>-</v>
      </c>
      <c r="GN103" s="65" t="str">
        <f t="shared" si="352"/>
        <v>-</v>
      </c>
      <c r="GO103" s="65" t="str">
        <f t="shared" si="353"/>
        <v>-</v>
      </c>
      <c r="GP103" s="65" t="str">
        <f t="shared" si="354"/>
        <v>-</v>
      </c>
      <c r="GQ103" s="65" t="str">
        <f t="shared" si="355"/>
        <v>-</v>
      </c>
      <c r="GR103" s="65"/>
      <c r="GS103" s="65"/>
      <c r="GT103" s="65"/>
      <c r="GU103" s="96" t="s">
        <v>2</v>
      </c>
      <c r="GV103" s="70"/>
      <c r="GW103" s="7">
        <f>IF(ISNUMBER(INDEX($CU$15:$EC$314,$B103,HG$5)),MAX(GW$14:GW102)+1,0)</f>
        <v>0</v>
      </c>
      <c r="GX103" s="7" t="str">
        <f t="shared" si="295"/>
        <v/>
      </c>
      <c r="GY103" s="7" t="str">
        <f t="shared" si="296"/>
        <v/>
      </c>
      <c r="GZ103" s="289">
        <f t="shared" si="297"/>
        <v>89</v>
      </c>
      <c r="HA103" s="289" t="str">
        <f t="shared" si="298"/>
        <v/>
      </c>
      <c r="HB103" s="289" t="str">
        <f t="shared" si="299"/>
        <v/>
      </c>
      <c r="HC103" s="84" t="str">
        <f t="shared" si="300"/>
        <v/>
      </c>
      <c r="HD103" s="335" t="str">
        <f t="shared" si="301"/>
        <v/>
      </c>
      <c r="HE103" s="313" t="str">
        <f t="shared" si="302"/>
        <v/>
      </c>
      <c r="HF103" s="28" t="str">
        <f t="shared" si="303"/>
        <v/>
      </c>
      <c r="HG103" s="277" t="str">
        <f t="shared" si="356"/>
        <v/>
      </c>
      <c r="HH103" s="363" t="str">
        <f t="shared" si="304"/>
        <v/>
      </c>
      <c r="HI103" s="80"/>
      <c r="HJ103" s="277" t="str">
        <f t="shared" si="357"/>
        <v/>
      </c>
      <c r="HK103" s="363" t="str">
        <f t="shared" si="305"/>
        <v/>
      </c>
      <c r="HL103" s="80"/>
      <c r="HM103" s="277" t="str">
        <f t="shared" si="358"/>
        <v/>
      </c>
      <c r="HN103" s="363" t="str">
        <f t="shared" si="306"/>
        <v/>
      </c>
      <c r="HO103" s="80"/>
      <c r="HP103" s="277" t="str">
        <f t="shared" si="359"/>
        <v/>
      </c>
      <c r="HQ103" s="359" t="str">
        <f t="shared" si="307"/>
        <v/>
      </c>
      <c r="HR103" s="80"/>
      <c r="HS103" s="277" t="str">
        <f t="shared" si="360"/>
        <v/>
      </c>
      <c r="HT103" s="284" t="str">
        <f t="shared" si="308"/>
        <v/>
      </c>
      <c r="HU103" s="71"/>
      <c r="HV103" s="336" t="str">
        <f t="shared" si="309"/>
        <v/>
      </c>
      <c r="HW103" s="338" t="str">
        <f t="shared" si="310"/>
        <v/>
      </c>
      <c r="HX103" s="337" t="str">
        <f t="shared" si="311"/>
        <v/>
      </c>
      <c r="HY103" s="277"/>
      <c r="HZ103" s="71"/>
      <c r="IA103" s="71"/>
      <c r="IB103" s="71"/>
      <c r="IC103" s="71"/>
      <c r="ID103" s="70"/>
      <c r="IE103" s="280"/>
      <c r="IF103" s="368"/>
      <c r="IG103" s="280"/>
      <c r="IH103" s="280"/>
      <c r="II103" s="280"/>
      <c r="IJ103" s="280"/>
      <c r="IK103" s="280"/>
      <c r="IL103" s="280"/>
      <c r="IM103" s="280"/>
      <c r="IN103" s="280"/>
      <c r="IO103" s="291"/>
      <c r="IP103" s="291"/>
      <c r="IQ103" s="74"/>
      <c r="IR103" s="291">
        <f>IF(IE103&lt;&gt;"",MAX(IR$14:IR102)+1,0)</f>
        <v>0</v>
      </c>
      <c r="IS103" s="291">
        <f>IF(IF103&lt;&gt;"",MAX(IS$14:IS102)+1,0)</f>
        <v>0</v>
      </c>
      <c r="IT103" s="291">
        <f>IF(IG103&lt;&gt;"",MAX(IT$14:IT102)+1,0)</f>
        <v>0</v>
      </c>
      <c r="IU103" s="291">
        <f>IF(IH103&lt;&gt;"",MAX(IU$14:IU102)+1,0)</f>
        <v>0</v>
      </c>
      <c r="IV103" s="291">
        <f>IF(II103&lt;&gt;"",MAX(IV$14:IV102)+1,0)</f>
        <v>0</v>
      </c>
      <c r="IW103" s="291">
        <f>IF(IJ103&lt;&gt;"",MAX(IW$14:IW102)+1,0)</f>
        <v>0</v>
      </c>
      <c r="IX103" s="291">
        <f>IF(IK103&lt;&gt;"",MAX(IX$14:IX102)+1,0)</f>
        <v>0</v>
      </c>
      <c r="IY103" s="291">
        <f>IF(IL103&lt;&gt;"",MAX(IY$14:IY102)+1,0)</f>
        <v>0</v>
      </c>
      <c r="IZ103" s="291">
        <f>IF(IM103&lt;&gt;"",MAX(IZ$14:IZ102)+1,0)</f>
        <v>0</v>
      </c>
      <c r="JA103" s="291">
        <f>IF(IN103&lt;&gt;"",MAX(JA$14:JA102)+1,0)</f>
        <v>0</v>
      </c>
      <c r="JB103" s="291">
        <f>IF(IO103&lt;&gt;"",MAX(JB$14:JB102)+1,0)</f>
        <v>0</v>
      </c>
      <c r="JC103" s="291">
        <f>IF(IP103&lt;&gt;"",MAX(JC$14:JC102)+1,0)</f>
        <v>0</v>
      </c>
      <c r="JD103" s="74">
        <f t="shared" si="361"/>
        <v>3</v>
      </c>
      <c r="JE103" s="74">
        <f t="shared" si="362"/>
        <v>0</v>
      </c>
      <c r="JF103" s="74">
        <f t="shared" si="363"/>
        <v>24</v>
      </c>
      <c r="JG103" s="74" t="str">
        <f t="shared" si="364"/>
        <v>roughness</v>
      </c>
      <c r="JH103" s="390" t="str">
        <f t="shared" si="365"/>
        <v/>
      </c>
      <c r="JI103" s="389">
        <f>IF(ISNUMBER(MATCH(HE103,$JG$15:$JG$313,0)),0,MAX(JI$14:JI102)+1)</f>
        <v>0</v>
      </c>
      <c r="JJ103" s="389" t="str">
        <f t="shared" si="366"/>
        <v/>
      </c>
      <c r="JK103" s="379"/>
      <c r="JL103" s="79"/>
      <c r="JM103" s="19"/>
      <c r="JN103" s="280"/>
      <c r="JO103" s="70"/>
      <c r="JP103" s="19"/>
      <c r="JQ103" s="19"/>
      <c r="JR103" s="19"/>
      <c r="JS103" s="19"/>
      <c r="JT103" s="19"/>
      <c r="JU103" s="19"/>
      <c r="JV103" s="19"/>
      <c r="JW103" s="19"/>
      <c r="JX103" s="19"/>
      <c r="JY103" s="19"/>
      <c r="JZ103" s="19"/>
      <c r="KA103" s="19"/>
      <c r="KB103" s="19"/>
      <c r="KC103" s="19"/>
      <c r="KD103" s="19"/>
      <c r="LA103" s="70"/>
      <c r="LB103" s="291" t="str">
        <f t="shared" si="312"/>
        <v/>
      </c>
      <c r="LC103" s="291" t="str">
        <f t="shared" si="313"/>
        <v/>
      </c>
      <c r="LD103" s="291" t="str">
        <f t="shared" si="314"/>
        <v/>
      </c>
      <c r="LE103" s="291" t="str">
        <f t="shared" si="315"/>
        <v/>
      </c>
      <c r="LF103" s="291" t="str">
        <f t="shared" si="316"/>
        <v/>
      </c>
      <c r="LG103" s="291" t="str">
        <f t="shared" si="317"/>
        <v/>
      </c>
      <c r="LH103" s="291" t="str">
        <f t="shared" si="318"/>
        <v/>
      </c>
      <c r="LI103" s="291" t="str">
        <f t="shared" si="319"/>
        <v/>
      </c>
      <c r="LJ103" s="291" t="str">
        <f t="shared" si="320"/>
        <v/>
      </c>
      <c r="LK103" s="291" t="str">
        <f t="shared" si="321"/>
        <v/>
      </c>
      <c r="LL103" s="291" t="str">
        <f t="shared" si="322"/>
        <v/>
      </c>
      <c r="LM103" s="291" t="str">
        <f t="shared" si="323"/>
        <v/>
      </c>
      <c r="LN103" s="291" t="str">
        <f t="shared" si="324"/>
        <v/>
      </c>
      <c r="LO103" s="291" t="str">
        <f t="shared" si="325"/>
        <v/>
      </c>
      <c r="LP103" s="291" t="str">
        <f t="shared" si="326"/>
        <v/>
      </c>
      <c r="LQ103" s="291" t="str">
        <f t="shared" si="327"/>
        <v/>
      </c>
      <c r="LR103" s="291" t="str">
        <f t="shared" si="328"/>
        <v/>
      </c>
      <c r="LS103" s="291" t="str">
        <f t="shared" si="329"/>
        <v/>
      </c>
      <c r="LT103" s="291" t="str">
        <f t="shared" si="330"/>
        <v/>
      </c>
      <c r="LU103" s="291" t="str">
        <f t="shared" si="331"/>
        <v/>
      </c>
      <c r="LV103" s="291" t="str">
        <f t="shared" si="332"/>
        <v/>
      </c>
      <c r="LW103" s="291" t="str">
        <f t="shared" si="333"/>
        <v/>
      </c>
      <c r="LX103" s="291" t="str">
        <f t="shared" si="334"/>
        <v>roughness</v>
      </c>
      <c r="LY103" s="291" t="str">
        <f t="shared" si="335"/>
        <v/>
      </c>
      <c r="LZ103" s="291" t="str">
        <f t="shared" si="336"/>
        <v/>
      </c>
      <c r="MA103" s="291" t="str">
        <f t="shared" si="337"/>
        <v/>
      </c>
      <c r="MB103" s="291" t="str">
        <f t="shared" si="338"/>
        <v/>
      </c>
      <c r="MC103" s="291" t="str">
        <f t="shared" si="339"/>
        <v/>
      </c>
      <c r="MD103" s="291" t="str">
        <f t="shared" si="340"/>
        <v/>
      </c>
      <c r="ME103" s="291" t="str">
        <f t="shared" si="341"/>
        <v/>
      </c>
      <c r="MF103" s="291" t="str">
        <f t="shared" si="342"/>
        <v/>
      </c>
      <c r="MG103" s="74">
        <f t="shared" si="343"/>
        <v>1</v>
      </c>
      <c r="MH103" s="70"/>
      <c r="MI103" s="70"/>
      <c r="MJ103" s="70"/>
      <c r="MK103" s="70"/>
      <c r="ML103" s="70"/>
      <c r="MM103" s="70"/>
      <c r="MN103" s="70"/>
      <c r="MO103" s="70"/>
      <c r="MP103" s="70"/>
      <c r="MQ103" s="70"/>
      <c r="MR103" s="70"/>
      <c r="MS103" s="70"/>
      <c r="MT103" s="70"/>
      <c r="MU103" s="70"/>
    </row>
    <row r="104" spans="1:359" ht="6" customHeight="1" x14ac:dyDescent="0.25">
      <c r="A104" s="92"/>
      <c r="B104" s="303">
        <f t="shared" si="367"/>
        <v>90</v>
      </c>
      <c r="C104" s="83" t="s">
        <v>172</v>
      </c>
      <c r="D104" s="301" t="s">
        <v>669</v>
      </c>
      <c r="E104" s="70"/>
      <c r="F104" s="258"/>
      <c r="G104" s="259" t="s">
        <v>193</v>
      </c>
      <c r="H104" s="260" t="s">
        <v>2</v>
      </c>
      <c r="I104" s="258"/>
      <c r="J104" s="259"/>
      <c r="K104" s="260"/>
      <c r="L104" s="258"/>
      <c r="M104" s="259"/>
      <c r="N104" s="260"/>
      <c r="O104" s="258"/>
      <c r="P104" s="259"/>
      <c r="Q104" s="260"/>
      <c r="R104" s="258"/>
      <c r="S104" s="259"/>
      <c r="T104" s="260"/>
      <c r="U104" s="258"/>
      <c r="V104" s="259"/>
      <c r="W104" s="260"/>
      <c r="X104" s="258"/>
      <c r="Y104" s="259"/>
      <c r="Z104" s="260"/>
      <c r="AA104" s="258"/>
      <c r="AB104" s="259"/>
      <c r="AC104" s="260"/>
      <c r="AD104" s="258"/>
      <c r="AE104" s="259"/>
      <c r="AF104" s="260"/>
      <c r="AG104" s="258"/>
      <c r="AH104" s="259"/>
      <c r="AI104" s="260"/>
      <c r="AJ104" s="258"/>
      <c r="AK104" s="259"/>
      <c r="AL104" s="260"/>
      <c r="AM104" s="258"/>
      <c r="AN104" s="259"/>
      <c r="AO104" s="260"/>
      <c r="AP104" s="281"/>
      <c r="AQ104" s="353"/>
      <c r="AR104" s="348"/>
      <c r="AS104" s="281"/>
      <c r="AT104" s="353"/>
      <c r="AU104" s="348"/>
      <c r="AV104" s="258"/>
      <c r="AW104" s="259"/>
      <c r="AX104" s="260"/>
      <c r="AY104" s="258"/>
      <c r="AZ104" s="259"/>
      <c r="BA104" s="260"/>
      <c r="BB104" s="258"/>
      <c r="BC104" s="259"/>
      <c r="BD104" s="260"/>
      <c r="BE104" s="258"/>
      <c r="BF104" s="259"/>
      <c r="BG104" s="260"/>
      <c r="BH104" s="258"/>
      <c r="BI104" s="259"/>
      <c r="BJ104" s="260"/>
      <c r="BK104" s="258"/>
      <c r="BL104" s="259"/>
      <c r="BM104" s="260"/>
      <c r="BN104" s="258"/>
      <c r="BO104" s="259"/>
      <c r="BP104" s="260"/>
      <c r="BQ104" s="258"/>
      <c r="BR104" s="259"/>
      <c r="BS104" s="260"/>
      <c r="BT104" s="258"/>
      <c r="BU104" s="259"/>
      <c r="BV104" s="260"/>
      <c r="BW104" s="258"/>
      <c r="BX104" s="259"/>
      <c r="BY104" s="260"/>
      <c r="BZ104" s="258"/>
      <c r="CA104" s="259"/>
      <c r="CB104" s="260"/>
      <c r="CC104" s="258"/>
      <c r="CD104" s="259"/>
      <c r="CE104" s="260"/>
      <c r="CF104" s="410"/>
      <c r="CG104" s="411"/>
      <c r="CH104" s="412"/>
      <c r="CI104" s="410"/>
      <c r="CJ104" s="411"/>
      <c r="CK104" s="412"/>
      <c r="CL104" s="258"/>
      <c r="CM104" s="259"/>
      <c r="CN104" s="260"/>
      <c r="CO104" s="258"/>
      <c r="CP104" s="259"/>
      <c r="CQ104" s="260"/>
      <c r="CR104" s="373" t="s">
        <v>2</v>
      </c>
      <c r="CS104" s="228"/>
      <c r="CT104" s="229" t="str">
        <f>IF(ISNUMBER(HA104),IF(ISNUMBER(MATCH(HE104,$CS$15:$CS$313,0)),0,MAX(CT$14:CT103)+1),"")</f>
        <v/>
      </c>
      <c r="CU104" s="7" t="str">
        <f t="shared" si="217"/>
        <v/>
      </c>
      <c r="CV104" s="7" t="str">
        <f t="shared" si="218"/>
        <v/>
      </c>
      <c r="CW104" s="7" t="str">
        <f t="shared" si="219"/>
        <v/>
      </c>
      <c r="CX104" s="7" t="str">
        <f t="shared" si="220"/>
        <v/>
      </c>
      <c r="CY104" s="7" t="str">
        <f t="shared" si="221"/>
        <v/>
      </c>
      <c r="CZ104" s="7" t="str">
        <f t="shared" si="222"/>
        <v/>
      </c>
      <c r="DA104" s="7" t="str">
        <f t="shared" si="223"/>
        <v/>
      </c>
      <c r="DB104" s="7">
        <f t="shared" si="224"/>
        <v>58</v>
      </c>
      <c r="DC104" s="7" t="str">
        <f t="shared" si="225"/>
        <v/>
      </c>
      <c r="DD104" s="7" t="str">
        <f t="shared" si="226"/>
        <v/>
      </c>
      <c r="DE104" s="7" t="str">
        <f t="shared" si="227"/>
        <v/>
      </c>
      <c r="DF104" s="7" t="str">
        <f t="shared" si="228"/>
        <v/>
      </c>
      <c r="DG104" s="7" t="str">
        <f t="shared" si="229"/>
        <v/>
      </c>
      <c r="DH104" s="7" t="str">
        <f t="shared" si="230"/>
        <v/>
      </c>
      <c r="DI104" s="7" t="str">
        <f t="shared" si="231"/>
        <v/>
      </c>
      <c r="DJ104" s="7" t="str">
        <f t="shared" si="232"/>
        <v/>
      </c>
      <c r="DK104" s="7" t="str">
        <f t="shared" si="233"/>
        <v/>
      </c>
      <c r="DL104" s="7" t="str">
        <f t="shared" si="234"/>
        <v/>
      </c>
      <c r="DM104" s="7" t="str">
        <f t="shared" si="235"/>
        <v/>
      </c>
      <c r="DN104" s="7" t="str">
        <f t="shared" si="236"/>
        <v/>
      </c>
      <c r="DO104" s="7" t="str">
        <f t="shared" si="237"/>
        <v/>
      </c>
      <c r="DP104" s="7" t="str">
        <f t="shared" si="238"/>
        <v/>
      </c>
      <c r="DQ104" s="7" t="str">
        <f t="shared" si="239"/>
        <v/>
      </c>
      <c r="DR104" s="7" t="str">
        <f t="shared" si="240"/>
        <v/>
      </c>
      <c r="DS104" s="7" t="str">
        <f t="shared" si="241"/>
        <v/>
      </c>
      <c r="DT104" s="7" t="str">
        <f t="shared" si="242"/>
        <v/>
      </c>
      <c r="DU104" s="7" t="str">
        <f t="shared" si="344"/>
        <v/>
      </c>
      <c r="DV104" s="7" t="str">
        <f t="shared" si="345"/>
        <v/>
      </c>
      <c r="DW104" s="7" t="str">
        <f t="shared" si="346"/>
        <v/>
      </c>
      <c r="DX104" s="7" t="str">
        <f t="shared" si="347"/>
        <v/>
      </c>
      <c r="DY104" s="7"/>
      <c r="DZ104" s="7"/>
      <c r="EA104" s="7"/>
      <c r="EB104" s="7"/>
      <c r="EC104" s="64" t="s">
        <v>2</v>
      </c>
      <c r="ED104" s="306" t="str">
        <f t="shared" si="243"/>
        <v>-</v>
      </c>
      <c r="EE104" s="306" t="str">
        <f t="shared" si="244"/>
        <v>-</v>
      </c>
      <c r="EF104" s="306" t="str">
        <f t="shared" si="245"/>
        <v>-</v>
      </c>
      <c r="EG104" s="306" t="str">
        <f t="shared" si="246"/>
        <v>-</v>
      </c>
      <c r="EH104" s="306" t="str">
        <f t="shared" si="247"/>
        <v>-</v>
      </c>
      <c r="EI104" s="306" t="str">
        <f t="shared" si="248"/>
        <v>-</v>
      </c>
      <c r="EJ104" s="306" t="str">
        <f t="shared" si="249"/>
        <v>-</v>
      </c>
      <c r="EK104" s="306" t="str">
        <f t="shared" si="250"/>
        <v>lenuni</v>
      </c>
      <c r="EL104" s="306" t="str">
        <f t="shared" si="251"/>
        <v>-</v>
      </c>
      <c r="EM104" s="306" t="str">
        <f t="shared" si="252"/>
        <v>-</v>
      </c>
      <c r="EN104" s="306" t="str">
        <f t="shared" si="253"/>
        <v>-</v>
      </c>
      <c r="EO104" s="306" t="str">
        <f t="shared" si="254"/>
        <v>-</v>
      </c>
      <c r="EP104" s="306" t="str">
        <f t="shared" si="255"/>
        <v>-</v>
      </c>
      <c r="EQ104" s="306" t="str">
        <f t="shared" si="256"/>
        <v>-</v>
      </c>
      <c r="ER104" s="306" t="str">
        <f t="shared" si="257"/>
        <v>-</v>
      </c>
      <c r="ES104" s="306" t="str">
        <f t="shared" si="258"/>
        <v>-</v>
      </c>
      <c r="ET104" s="306" t="str">
        <f t="shared" si="259"/>
        <v>-</v>
      </c>
      <c r="EU104" s="306" t="str">
        <f t="shared" si="260"/>
        <v>-</v>
      </c>
      <c r="EV104" s="306" t="str">
        <f t="shared" si="261"/>
        <v>-</v>
      </c>
      <c r="EW104" s="306" t="str">
        <f t="shared" si="262"/>
        <v>-</v>
      </c>
      <c r="EX104" s="306" t="str">
        <f t="shared" si="263"/>
        <v>-</v>
      </c>
      <c r="EY104" s="306" t="str">
        <f t="shared" si="264"/>
        <v>-</v>
      </c>
      <c r="EZ104" s="306" t="str">
        <f t="shared" si="265"/>
        <v>-</v>
      </c>
      <c r="FA104" s="306" t="str">
        <f t="shared" si="266"/>
        <v>-</v>
      </c>
      <c r="FB104" s="306" t="str">
        <f t="shared" si="267"/>
        <v>-</v>
      </c>
      <c r="FC104" s="306" t="str">
        <f t="shared" si="268"/>
        <v>-</v>
      </c>
      <c r="FD104" s="306" t="str">
        <f t="shared" si="348"/>
        <v>-</v>
      </c>
      <c r="FE104" s="306" t="str">
        <f t="shared" si="349"/>
        <v>-</v>
      </c>
      <c r="FF104" s="306" t="str">
        <f t="shared" si="350"/>
        <v>-</v>
      </c>
      <c r="FG104" s="306" t="str">
        <f t="shared" si="351"/>
        <v>-</v>
      </c>
      <c r="FH104" s="306"/>
      <c r="FI104" s="306"/>
      <c r="FJ104" s="306"/>
      <c r="FK104" s="306"/>
      <c r="FL104" s="306"/>
      <c r="FM104" s="422" t="s">
        <v>2</v>
      </c>
      <c r="FN104" s="65" t="str">
        <f t="shared" si="269"/>
        <v>-</v>
      </c>
      <c r="FO104" s="65" t="str">
        <f t="shared" si="270"/>
        <v>-</v>
      </c>
      <c r="FP104" s="65" t="str">
        <f t="shared" si="271"/>
        <v>-</v>
      </c>
      <c r="FQ104" s="65" t="str">
        <f t="shared" si="272"/>
        <v>-</v>
      </c>
      <c r="FR104" s="65" t="str">
        <f t="shared" si="273"/>
        <v>-</v>
      </c>
      <c r="FS104" s="65" t="str">
        <f t="shared" si="274"/>
        <v>-</v>
      </c>
      <c r="FT104" s="65" t="str">
        <f t="shared" si="275"/>
        <v>-</v>
      </c>
      <c r="FU104" s="65">
        <f t="shared" si="276"/>
        <v>2</v>
      </c>
      <c r="FV104" s="65" t="str">
        <f t="shared" si="277"/>
        <v>-</v>
      </c>
      <c r="FW104" s="65" t="str">
        <f t="shared" si="278"/>
        <v>-</v>
      </c>
      <c r="FX104" s="65" t="str">
        <f t="shared" si="279"/>
        <v>-</v>
      </c>
      <c r="FY104" s="65" t="str">
        <f t="shared" si="280"/>
        <v>-</v>
      </c>
      <c r="FZ104" s="65" t="str">
        <f t="shared" si="281"/>
        <v>-</v>
      </c>
      <c r="GA104" s="65" t="str">
        <f t="shared" si="282"/>
        <v>-</v>
      </c>
      <c r="GB104" s="65" t="str">
        <f t="shared" si="283"/>
        <v>-</v>
      </c>
      <c r="GC104" s="65" t="str">
        <f t="shared" si="284"/>
        <v>-</v>
      </c>
      <c r="GD104" s="65" t="str">
        <f t="shared" si="285"/>
        <v>-</v>
      </c>
      <c r="GE104" s="65" t="str">
        <f t="shared" si="286"/>
        <v>-</v>
      </c>
      <c r="GF104" s="65" t="str">
        <f t="shared" si="287"/>
        <v>-</v>
      </c>
      <c r="GG104" s="65" t="str">
        <f t="shared" si="288"/>
        <v>-</v>
      </c>
      <c r="GH104" s="65" t="str">
        <f t="shared" si="289"/>
        <v>-</v>
      </c>
      <c r="GI104" s="65" t="str">
        <f t="shared" si="290"/>
        <v>-</v>
      </c>
      <c r="GJ104" s="65" t="str">
        <f t="shared" si="291"/>
        <v>-</v>
      </c>
      <c r="GK104" s="65" t="str">
        <f t="shared" si="292"/>
        <v>-</v>
      </c>
      <c r="GL104" s="65" t="str">
        <f t="shared" si="293"/>
        <v>-</v>
      </c>
      <c r="GM104" s="65" t="str">
        <f t="shared" si="294"/>
        <v>-</v>
      </c>
      <c r="GN104" s="65" t="str">
        <f t="shared" si="352"/>
        <v>-</v>
      </c>
      <c r="GO104" s="65" t="str">
        <f t="shared" si="353"/>
        <v>-</v>
      </c>
      <c r="GP104" s="65" t="str">
        <f t="shared" si="354"/>
        <v>-</v>
      </c>
      <c r="GQ104" s="65" t="str">
        <f t="shared" si="355"/>
        <v>-</v>
      </c>
      <c r="GR104" s="65"/>
      <c r="GS104" s="65"/>
      <c r="GT104" s="65"/>
      <c r="GU104" s="96" t="s">
        <v>2</v>
      </c>
      <c r="GV104" s="70"/>
      <c r="GW104" s="7">
        <f>IF(ISNUMBER(INDEX($CU$15:$EC$314,$B104,HG$5)),MAX(GW$14:GW103)+1,0)</f>
        <v>0</v>
      </c>
      <c r="GX104" s="7" t="str">
        <f t="shared" si="295"/>
        <v/>
      </c>
      <c r="GY104" s="7" t="str">
        <f t="shared" si="296"/>
        <v/>
      </c>
      <c r="GZ104" s="289">
        <f t="shared" si="297"/>
        <v>90</v>
      </c>
      <c r="HA104" s="289" t="str">
        <f t="shared" si="298"/>
        <v/>
      </c>
      <c r="HB104" s="289" t="str">
        <f t="shared" si="299"/>
        <v/>
      </c>
      <c r="HC104" s="84" t="str">
        <f t="shared" si="300"/>
        <v/>
      </c>
      <c r="HD104" s="335" t="str">
        <f t="shared" si="301"/>
        <v/>
      </c>
      <c r="HE104" s="313" t="str">
        <f t="shared" si="302"/>
        <v/>
      </c>
      <c r="HF104" s="28" t="str">
        <f t="shared" si="303"/>
        <v/>
      </c>
      <c r="HG104" s="277" t="str">
        <f t="shared" si="356"/>
        <v/>
      </c>
      <c r="HH104" s="363" t="str">
        <f t="shared" si="304"/>
        <v/>
      </c>
      <c r="HI104" s="80"/>
      <c r="HJ104" s="277" t="str">
        <f t="shared" si="357"/>
        <v/>
      </c>
      <c r="HK104" s="363" t="str">
        <f t="shared" si="305"/>
        <v/>
      </c>
      <c r="HL104" s="80"/>
      <c r="HM104" s="277" t="str">
        <f t="shared" si="358"/>
        <v/>
      </c>
      <c r="HN104" s="363" t="str">
        <f t="shared" si="306"/>
        <v/>
      </c>
      <c r="HO104" s="80"/>
      <c r="HP104" s="277" t="str">
        <f t="shared" si="359"/>
        <v/>
      </c>
      <c r="HQ104" s="359" t="str">
        <f t="shared" si="307"/>
        <v/>
      </c>
      <c r="HR104" s="80"/>
      <c r="HS104" s="277" t="str">
        <f t="shared" si="360"/>
        <v/>
      </c>
      <c r="HT104" s="284" t="str">
        <f t="shared" si="308"/>
        <v/>
      </c>
      <c r="HU104" s="71"/>
      <c r="HV104" s="336" t="str">
        <f t="shared" si="309"/>
        <v/>
      </c>
      <c r="HW104" s="338" t="str">
        <f t="shared" si="310"/>
        <v/>
      </c>
      <c r="HX104" s="337" t="str">
        <f t="shared" si="311"/>
        <v/>
      </c>
      <c r="HY104" s="277"/>
      <c r="HZ104" s="71"/>
      <c r="IA104" s="71"/>
      <c r="IB104" s="71"/>
      <c r="IC104" s="71"/>
      <c r="ID104" s="70"/>
      <c r="IE104" s="280"/>
      <c r="IF104" s="368"/>
      <c r="IG104" s="280"/>
      <c r="IH104" s="280"/>
      <c r="II104" s="280"/>
      <c r="IJ104" s="280"/>
      <c r="IK104" s="280"/>
      <c r="IL104" s="280"/>
      <c r="IM104" s="280"/>
      <c r="IN104" s="280"/>
      <c r="IO104" s="291"/>
      <c r="IP104" s="291"/>
      <c r="IQ104" s="74"/>
      <c r="IR104" s="291">
        <f>IF(IE104&lt;&gt;"",MAX(IR$14:IR103)+1,0)</f>
        <v>0</v>
      </c>
      <c r="IS104" s="291">
        <f>IF(IF104&lt;&gt;"",MAX(IS$14:IS103)+1,0)</f>
        <v>0</v>
      </c>
      <c r="IT104" s="291">
        <f>IF(IG104&lt;&gt;"",MAX(IT$14:IT103)+1,0)</f>
        <v>0</v>
      </c>
      <c r="IU104" s="291">
        <f>IF(IH104&lt;&gt;"",MAX(IU$14:IU103)+1,0)</f>
        <v>0</v>
      </c>
      <c r="IV104" s="291">
        <f>IF(II104&lt;&gt;"",MAX(IV$14:IV103)+1,0)</f>
        <v>0</v>
      </c>
      <c r="IW104" s="291">
        <f>IF(IJ104&lt;&gt;"",MAX(IW$14:IW103)+1,0)</f>
        <v>0</v>
      </c>
      <c r="IX104" s="291">
        <f>IF(IK104&lt;&gt;"",MAX(IX$14:IX103)+1,0)</f>
        <v>0</v>
      </c>
      <c r="IY104" s="291">
        <f>IF(IL104&lt;&gt;"",MAX(IY$14:IY103)+1,0)</f>
        <v>0</v>
      </c>
      <c r="IZ104" s="291">
        <f>IF(IM104&lt;&gt;"",MAX(IZ$14:IZ103)+1,0)</f>
        <v>0</v>
      </c>
      <c r="JA104" s="291">
        <f>IF(IN104&lt;&gt;"",MAX(JA$14:JA103)+1,0)</f>
        <v>0</v>
      </c>
      <c r="JB104" s="291">
        <f>IF(IO104&lt;&gt;"",MAX(JB$14:JB103)+1,0)</f>
        <v>0</v>
      </c>
      <c r="JC104" s="291">
        <f>IF(IP104&lt;&gt;"",MAX(JC$14:JC103)+1,0)</f>
        <v>0</v>
      </c>
      <c r="JD104" s="74">
        <f t="shared" si="361"/>
        <v>3</v>
      </c>
      <c r="JE104" s="74">
        <f t="shared" si="362"/>
        <v>0</v>
      </c>
      <c r="JF104" s="74">
        <f t="shared" si="363"/>
        <v>25</v>
      </c>
      <c r="JG104" s="74" t="str">
        <f t="shared" si="364"/>
        <v>nconn</v>
      </c>
      <c r="JH104" s="390" t="str">
        <f t="shared" si="365"/>
        <v/>
      </c>
      <c r="JI104" s="389">
        <f>IF(ISNUMBER(MATCH(HE104,$JG$15:$JG$313,0)),0,MAX(JI$14:JI103)+1)</f>
        <v>0</v>
      </c>
      <c r="JJ104" s="389" t="str">
        <f t="shared" si="366"/>
        <v/>
      </c>
      <c r="JK104" s="379"/>
      <c r="JL104" s="79"/>
      <c r="JM104" s="19"/>
      <c r="JN104" s="280"/>
      <c r="JO104" s="70"/>
      <c r="JP104" s="19"/>
      <c r="JQ104" s="19"/>
      <c r="JR104" s="19"/>
      <c r="JS104" s="19"/>
      <c r="JT104" s="19"/>
      <c r="JU104" s="19"/>
      <c r="JV104" s="19"/>
      <c r="JW104" s="19"/>
      <c r="JX104" s="19"/>
      <c r="JY104" s="19"/>
      <c r="JZ104" s="19"/>
      <c r="KA104" s="19"/>
      <c r="KB104" s="19"/>
      <c r="KC104" s="19"/>
      <c r="KD104" s="19"/>
      <c r="LA104" s="70"/>
      <c r="LB104" s="291" t="str">
        <f t="shared" si="312"/>
        <v/>
      </c>
      <c r="LC104" s="291" t="str">
        <f t="shared" si="313"/>
        <v/>
      </c>
      <c r="LD104" s="291" t="str">
        <f t="shared" si="314"/>
        <v/>
      </c>
      <c r="LE104" s="291" t="str">
        <f t="shared" si="315"/>
        <v/>
      </c>
      <c r="LF104" s="291" t="str">
        <f t="shared" si="316"/>
        <v/>
      </c>
      <c r="LG104" s="291" t="str">
        <f t="shared" si="317"/>
        <v/>
      </c>
      <c r="LH104" s="291" t="str">
        <f t="shared" si="318"/>
        <v/>
      </c>
      <c r="LI104" s="291" t="str">
        <f t="shared" si="319"/>
        <v/>
      </c>
      <c r="LJ104" s="291" t="str">
        <f t="shared" si="320"/>
        <v/>
      </c>
      <c r="LK104" s="291" t="str">
        <f t="shared" si="321"/>
        <v/>
      </c>
      <c r="LL104" s="291" t="str">
        <f t="shared" si="322"/>
        <v/>
      </c>
      <c r="LM104" s="291" t="str">
        <f t="shared" si="323"/>
        <v/>
      </c>
      <c r="LN104" s="291" t="str">
        <f t="shared" si="324"/>
        <v/>
      </c>
      <c r="LO104" s="291" t="str">
        <f t="shared" si="325"/>
        <v/>
      </c>
      <c r="LP104" s="291" t="str">
        <f t="shared" si="326"/>
        <v/>
      </c>
      <c r="LQ104" s="291" t="str">
        <f t="shared" si="327"/>
        <v/>
      </c>
      <c r="LR104" s="291" t="str">
        <f t="shared" si="328"/>
        <v/>
      </c>
      <c r="LS104" s="291" t="str">
        <f t="shared" si="329"/>
        <v/>
      </c>
      <c r="LT104" s="291" t="str">
        <f t="shared" si="330"/>
        <v/>
      </c>
      <c r="LU104" s="291" t="str">
        <f t="shared" si="331"/>
        <v/>
      </c>
      <c r="LV104" s="291" t="str">
        <f t="shared" si="332"/>
        <v/>
      </c>
      <c r="LW104" s="291" t="str">
        <f t="shared" si="333"/>
        <v/>
      </c>
      <c r="LX104" s="291" t="str">
        <f t="shared" si="334"/>
        <v>nconn</v>
      </c>
      <c r="LY104" s="291" t="str">
        <f t="shared" si="335"/>
        <v/>
      </c>
      <c r="LZ104" s="291" t="str">
        <f t="shared" si="336"/>
        <v/>
      </c>
      <c r="MA104" s="291" t="str">
        <f t="shared" si="337"/>
        <v/>
      </c>
      <c r="MB104" s="291" t="str">
        <f t="shared" si="338"/>
        <v/>
      </c>
      <c r="MC104" s="291" t="str">
        <f t="shared" si="339"/>
        <v/>
      </c>
      <c r="MD104" s="291" t="str">
        <f t="shared" si="340"/>
        <v/>
      </c>
      <c r="ME104" s="291" t="str">
        <f t="shared" si="341"/>
        <v/>
      </c>
      <c r="MF104" s="291" t="str">
        <f t="shared" si="342"/>
        <v/>
      </c>
      <c r="MG104" s="74">
        <f t="shared" si="343"/>
        <v>1</v>
      </c>
      <c r="MH104" s="70"/>
      <c r="MI104" s="70"/>
      <c r="MJ104" s="70"/>
      <c r="MK104" s="70"/>
      <c r="ML104" s="70"/>
      <c r="MM104" s="70"/>
      <c r="MN104" s="70"/>
      <c r="MO104" s="70"/>
      <c r="MP104" s="70"/>
      <c r="MQ104" s="70"/>
      <c r="MR104" s="70"/>
      <c r="MS104" s="70"/>
      <c r="MT104" s="70"/>
      <c r="MU104" s="70"/>
    </row>
    <row r="105" spans="1:359" ht="6" customHeight="1" x14ac:dyDescent="0.25">
      <c r="A105" s="79"/>
      <c r="B105" s="303">
        <f t="shared" si="367"/>
        <v>91</v>
      </c>
      <c r="C105" s="83" t="s">
        <v>386</v>
      </c>
      <c r="D105" s="301" t="s">
        <v>219</v>
      </c>
      <c r="E105" s="70"/>
      <c r="F105" s="258"/>
      <c r="G105" s="259" t="s">
        <v>194</v>
      </c>
      <c r="H105" s="260"/>
      <c r="I105" s="258"/>
      <c r="J105" s="259"/>
      <c r="K105" s="260"/>
      <c r="L105" s="258"/>
      <c r="M105" s="259"/>
      <c r="N105" s="260"/>
      <c r="O105" s="258"/>
      <c r="P105" s="259"/>
      <c r="Q105" s="260"/>
      <c r="R105" s="258"/>
      <c r="S105" s="259"/>
      <c r="T105" s="260"/>
      <c r="U105" s="258"/>
      <c r="V105" s="259"/>
      <c r="W105" s="260"/>
      <c r="X105" s="258"/>
      <c r="Y105" s="259"/>
      <c r="Z105" s="260"/>
      <c r="AA105" s="258"/>
      <c r="AB105" s="259"/>
      <c r="AC105" s="260"/>
      <c r="AD105" s="258"/>
      <c r="AE105" s="259"/>
      <c r="AF105" s="260"/>
      <c r="AG105" s="258"/>
      <c r="AH105" s="259"/>
      <c r="AI105" s="260"/>
      <c r="AJ105" s="258"/>
      <c r="AK105" s="259"/>
      <c r="AL105" s="260"/>
      <c r="AM105" s="258"/>
      <c r="AN105" s="259"/>
      <c r="AO105" s="260"/>
      <c r="AP105" s="281"/>
      <c r="AQ105" s="353"/>
      <c r="AR105" s="348"/>
      <c r="AS105" s="281"/>
      <c r="AT105" s="353"/>
      <c r="AU105" s="348"/>
      <c r="AV105" s="258"/>
      <c r="AW105" s="259"/>
      <c r="AX105" s="260"/>
      <c r="AY105" s="258"/>
      <c r="AZ105" s="259"/>
      <c r="BA105" s="260"/>
      <c r="BB105" s="258"/>
      <c r="BC105" s="259"/>
      <c r="BD105" s="260"/>
      <c r="BE105" s="258"/>
      <c r="BF105" s="259"/>
      <c r="BG105" s="260"/>
      <c r="BH105" s="258"/>
      <c r="BI105" s="259"/>
      <c r="BJ105" s="260"/>
      <c r="BK105" s="258"/>
      <c r="BL105" s="259"/>
      <c r="BM105" s="260"/>
      <c r="BN105" s="258"/>
      <c r="BO105" s="259"/>
      <c r="BP105" s="260"/>
      <c r="BQ105" s="258"/>
      <c r="BR105" s="259"/>
      <c r="BS105" s="260"/>
      <c r="BT105" s="258"/>
      <c r="BU105" s="259"/>
      <c r="BV105" s="260"/>
      <c r="BW105" s="258"/>
      <c r="BX105" s="259"/>
      <c r="BY105" s="260"/>
      <c r="BZ105" s="258"/>
      <c r="CA105" s="259"/>
      <c r="CB105" s="260"/>
      <c r="CC105" s="258"/>
      <c r="CD105" s="259"/>
      <c r="CE105" s="260"/>
      <c r="CF105" s="410"/>
      <c r="CG105" s="411"/>
      <c r="CH105" s="412"/>
      <c r="CI105" s="410"/>
      <c r="CJ105" s="411"/>
      <c r="CK105" s="412"/>
      <c r="CL105" s="258"/>
      <c r="CM105" s="259"/>
      <c r="CN105" s="260"/>
      <c r="CO105" s="258"/>
      <c r="CP105" s="259"/>
      <c r="CQ105" s="260"/>
      <c r="CR105" s="373" t="s">
        <v>2</v>
      </c>
      <c r="CS105" s="228"/>
      <c r="CT105" s="229" t="str">
        <f>IF(ISNUMBER(HA105),IF(ISNUMBER(MATCH(HE105,$CS$15:$CS$313,0)),0,MAX(CT$14:CT104)+1),"")</f>
        <v/>
      </c>
      <c r="CU105" s="7" t="str">
        <f t="shared" si="217"/>
        <v/>
      </c>
      <c r="CV105" s="7" t="str">
        <f t="shared" si="218"/>
        <v/>
      </c>
      <c r="CW105" s="7" t="str">
        <f t="shared" si="219"/>
        <v/>
      </c>
      <c r="CX105" s="7" t="str">
        <f t="shared" si="220"/>
        <v/>
      </c>
      <c r="CY105" s="7" t="str">
        <f t="shared" si="221"/>
        <v/>
      </c>
      <c r="CZ105" s="7" t="str">
        <f t="shared" si="222"/>
        <v/>
      </c>
      <c r="DA105" s="7" t="str">
        <f t="shared" si="223"/>
        <v/>
      </c>
      <c r="DB105" s="7" t="str">
        <f t="shared" si="224"/>
        <v/>
      </c>
      <c r="DC105" s="7" t="str">
        <f t="shared" si="225"/>
        <v/>
      </c>
      <c r="DD105" s="7" t="str">
        <f t="shared" si="226"/>
        <v/>
      </c>
      <c r="DE105" s="7" t="str">
        <f t="shared" si="227"/>
        <v/>
      </c>
      <c r="DF105" s="7" t="str">
        <f t="shared" si="228"/>
        <v/>
      </c>
      <c r="DG105" s="7">
        <f t="shared" si="229"/>
        <v>7</v>
      </c>
      <c r="DH105" s="7">
        <f t="shared" si="230"/>
        <v>10</v>
      </c>
      <c r="DI105" s="7" t="str">
        <f t="shared" si="231"/>
        <v/>
      </c>
      <c r="DJ105" s="7" t="str">
        <f t="shared" si="232"/>
        <v/>
      </c>
      <c r="DK105" s="7" t="str">
        <f t="shared" si="233"/>
        <v/>
      </c>
      <c r="DL105" s="7" t="str">
        <f t="shared" si="234"/>
        <v/>
      </c>
      <c r="DM105" s="7" t="str">
        <f t="shared" si="235"/>
        <v/>
      </c>
      <c r="DN105" s="7" t="str">
        <f t="shared" si="236"/>
        <v/>
      </c>
      <c r="DO105" s="7">
        <f t="shared" si="237"/>
        <v>17</v>
      </c>
      <c r="DP105" s="7" t="str">
        <f t="shared" si="238"/>
        <v/>
      </c>
      <c r="DQ105" s="7" t="str">
        <f t="shared" si="239"/>
        <v/>
      </c>
      <c r="DR105" s="7" t="str">
        <f t="shared" si="240"/>
        <v/>
      </c>
      <c r="DS105" s="7" t="str">
        <f t="shared" si="241"/>
        <v/>
      </c>
      <c r="DT105" s="7" t="str">
        <f t="shared" si="242"/>
        <v/>
      </c>
      <c r="DU105" s="7" t="str">
        <f t="shared" si="344"/>
        <v/>
      </c>
      <c r="DV105" s="7" t="str">
        <f t="shared" si="345"/>
        <v/>
      </c>
      <c r="DW105" s="7" t="str">
        <f t="shared" si="346"/>
        <v/>
      </c>
      <c r="DX105" s="7" t="str">
        <f t="shared" si="347"/>
        <v/>
      </c>
      <c r="DY105" s="7"/>
      <c r="DZ105" s="7"/>
      <c r="EA105" s="7"/>
      <c r="EB105" s="7"/>
      <c r="EC105" s="64" t="s">
        <v>2</v>
      </c>
      <c r="ED105" s="306" t="str">
        <f t="shared" si="243"/>
        <v>-</v>
      </c>
      <c r="EE105" s="306" t="str">
        <f t="shared" si="244"/>
        <v>-</v>
      </c>
      <c r="EF105" s="306" t="str">
        <f t="shared" si="245"/>
        <v>-</v>
      </c>
      <c r="EG105" s="306" t="str">
        <f t="shared" si="246"/>
        <v>-</v>
      </c>
      <c r="EH105" s="306" t="str">
        <f t="shared" si="247"/>
        <v>-</v>
      </c>
      <c r="EI105" s="306" t="str">
        <f t="shared" si="248"/>
        <v>-</v>
      </c>
      <c r="EJ105" s="306" t="str">
        <f t="shared" si="249"/>
        <v>-</v>
      </c>
      <c r="EK105" s="306" t="str">
        <f t="shared" si="250"/>
        <v>-</v>
      </c>
      <c r="EL105" s="306" t="str">
        <f t="shared" si="251"/>
        <v>-</v>
      </c>
      <c r="EM105" s="306" t="str">
        <f t="shared" si="252"/>
        <v>-</v>
      </c>
      <c r="EN105" s="306" t="str">
        <f t="shared" si="253"/>
        <v>-</v>
      </c>
      <c r="EO105" s="306" t="str">
        <f t="shared" si="254"/>
        <v>-</v>
      </c>
      <c r="EP105" s="306" t="str">
        <f t="shared" si="255"/>
        <v>recharge</v>
      </c>
      <c r="EQ105" s="306" t="str">
        <f t="shared" si="256"/>
        <v>recharge</v>
      </c>
      <c r="ER105" s="306" t="str">
        <f t="shared" si="257"/>
        <v>-</v>
      </c>
      <c r="ES105" s="306" t="str">
        <f t="shared" si="258"/>
        <v>-</v>
      </c>
      <c r="ET105" s="306" t="str">
        <f t="shared" si="259"/>
        <v>-</v>
      </c>
      <c r="EU105" s="306" t="str">
        <f t="shared" si="260"/>
        <v>-</v>
      </c>
      <c r="EV105" s="306" t="str">
        <f t="shared" si="261"/>
        <v>-</v>
      </c>
      <c r="EW105" s="306" t="str">
        <f t="shared" si="262"/>
        <v>-</v>
      </c>
      <c r="EX105" s="306" t="str">
        <f t="shared" si="263"/>
        <v>recharge</v>
      </c>
      <c r="EY105" s="306" t="str">
        <f t="shared" si="264"/>
        <v>-</v>
      </c>
      <c r="EZ105" s="306" t="str">
        <f t="shared" si="265"/>
        <v>-</v>
      </c>
      <c r="FA105" s="306" t="str">
        <f t="shared" si="266"/>
        <v>-</v>
      </c>
      <c r="FB105" s="306" t="str">
        <f t="shared" si="267"/>
        <v>-</v>
      </c>
      <c r="FC105" s="306" t="str">
        <f t="shared" si="268"/>
        <v>-</v>
      </c>
      <c r="FD105" s="306" t="str">
        <f t="shared" si="348"/>
        <v>-</v>
      </c>
      <c r="FE105" s="306" t="str">
        <f t="shared" si="349"/>
        <v>-</v>
      </c>
      <c r="FF105" s="306" t="str">
        <f t="shared" si="350"/>
        <v>-</v>
      </c>
      <c r="FG105" s="306" t="str">
        <f t="shared" si="351"/>
        <v>-</v>
      </c>
      <c r="FH105" s="306"/>
      <c r="FI105" s="306"/>
      <c r="FJ105" s="306"/>
      <c r="FK105" s="306"/>
      <c r="FL105" s="306"/>
      <c r="FM105" s="422" t="s">
        <v>2</v>
      </c>
      <c r="FN105" s="65" t="str">
        <f t="shared" si="269"/>
        <v>-</v>
      </c>
      <c r="FO105" s="65" t="str">
        <f t="shared" si="270"/>
        <v>-</v>
      </c>
      <c r="FP105" s="65" t="str">
        <f t="shared" si="271"/>
        <v>-</v>
      </c>
      <c r="FQ105" s="65" t="str">
        <f t="shared" si="272"/>
        <v>-</v>
      </c>
      <c r="FR105" s="65" t="str">
        <f t="shared" si="273"/>
        <v>-</v>
      </c>
      <c r="FS105" s="65" t="str">
        <f t="shared" si="274"/>
        <v>-</v>
      </c>
      <c r="FT105" s="65" t="str">
        <f t="shared" si="275"/>
        <v>-</v>
      </c>
      <c r="FU105" s="65" t="str">
        <f t="shared" si="276"/>
        <v>-</v>
      </c>
      <c r="FV105" s="65" t="str">
        <f t="shared" si="277"/>
        <v>-</v>
      </c>
      <c r="FW105" s="65" t="str">
        <f t="shared" si="278"/>
        <v>-</v>
      </c>
      <c r="FX105" s="65" t="str">
        <f t="shared" si="279"/>
        <v>-</v>
      </c>
      <c r="FY105" s="65" t="str">
        <f t="shared" si="280"/>
        <v>-</v>
      </c>
      <c r="FZ105" s="65">
        <f t="shared" si="281"/>
        <v>2.9999999999999997E-8</v>
      </c>
      <c r="GA105" s="65">
        <f t="shared" si="282"/>
        <v>4.0000000000000001E-3</v>
      </c>
      <c r="GB105" s="65" t="str">
        <f t="shared" si="283"/>
        <v>-</v>
      </c>
      <c r="GC105" s="65" t="str">
        <f t="shared" si="284"/>
        <v>-</v>
      </c>
      <c r="GD105" s="65" t="str">
        <f t="shared" si="285"/>
        <v>-</v>
      </c>
      <c r="GE105" s="65" t="str">
        <f t="shared" si="286"/>
        <v>-</v>
      </c>
      <c r="GF105" s="65" t="str">
        <f t="shared" si="287"/>
        <v>-</v>
      </c>
      <c r="GG105" s="65" t="str">
        <f t="shared" si="288"/>
        <v>-</v>
      </c>
      <c r="GH105" s="65">
        <f t="shared" si="289"/>
        <v>0</v>
      </c>
      <c r="GI105" s="65" t="str">
        <f t="shared" si="290"/>
        <v>-</v>
      </c>
      <c r="GJ105" s="65" t="str">
        <f t="shared" si="291"/>
        <v>-</v>
      </c>
      <c r="GK105" s="65" t="str">
        <f t="shared" si="292"/>
        <v>-</v>
      </c>
      <c r="GL105" s="65" t="str">
        <f t="shared" si="293"/>
        <v>-</v>
      </c>
      <c r="GM105" s="65" t="str">
        <f t="shared" si="294"/>
        <v>-</v>
      </c>
      <c r="GN105" s="65" t="str">
        <f t="shared" si="352"/>
        <v>-</v>
      </c>
      <c r="GO105" s="65" t="str">
        <f t="shared" si="353"/>
        <v>-</v>
      </c>
      <c r="GP105" s="65" t="str">
        <f t="shared" si="354"/>
        <v>-</v>
      </c>
      <c r="GQ105" s="65" t="str">
        <f t="shared" si="355"/>
        <v>-</v>
      </c>
      <c r="GR105" s="65"/>
      <c r="GS105" s="65"/>
      <c r="GT105" s="65"/>
      <c r="GU105" s="96" t="s">
        <v>2</v>
      </c>
      <c r="GV105" s="70"/>
      <c r="GW105" s="7">
        <f>IF(ISNUMBER(INDEX($CU$15:$EC$314,$B105,HG$5)),MAX(GW$14:GW104)+1,0)</f>
        <v>0</v>
      </c>
      <c r="GX105" s="7" t="str">
        <f t="shared" si="295"/>
        <v/>
      </c>
      <c r="GY105" s="7" t="str">
        <f t="shared" si="296"/>
        <v/>
      </c>
      <c r="GZ105" s="289">
        <f t="shared" si="297"/>
        <v>91</v>
      </c>
      <c r="HA105" s="289" t="str">
        <f t="shared" si="298"/>
        <v/>
      </c>
      <c r="HB105" s="289" t="str">
        <f t="shared" si="299"/>
        <v/>
      </c>
      <c r="HC105" s="84" t="str">
        <f t="shared" si="300"/>
        <v/>
      </c>
      <c r="HD105" s="335" t="str">
        <f t="shared" si="301"/>
        <v/>
      </c>
      <c r="HE105" s="313" t="str">
        <f t="shared" si="302"/>
        <v/>
      </c>
      <c r="HF105" s="28" t="str">
        <f t="shared" si="303"/>
        <v/>
      </c>
      <c r="HG105" s="277" t="str">
        <f t="shared" si="356"/>
        <v/>
      </c>
      <c r="HH105" s="363" t="str">
        <f t="shared" si="304"/>
        <v/>
      </c>
      <c r="HI105" s="80"/>
      <c r="HJ105" s="277" t="str">
        <f t="shared" si="357"/>
        <v/>
      </c>
      <c r="HK105" s="363" t="str">
        <f t="shared" si="305"/>
        <v/>
      </c>
      <c r="HL105" s="80"/>
      <c r="HM105" s="277" t="str">
        <f t="shared" si="358"/>
        <v/>
      </c>
      <c r="HN105" s="363" t="str">
        <f t="shared" si="306"/>
        <v/>
      </c>
      <c r="HO105" s="80"/>
      <c r="HP105" s="277" t="str">
        <f t="shared" si="359"/>
        <v/>
      </c>
      <c r="HQ105" s="359" t="str">
        <f t="shared" si="307"/>
        <v/>
      </c>
      <c r="HR105" s="80"/>
      <c r="HS105" s="277" t="str">
        <f t="shared" si="360"/>
        <v/>
      </c>
      <c r="HT105" s="284" t="str">
        <f t="shared" si="308"/>
        <v/>
      </c>
      <c r="HU105" s="71"/>
      <c r="HV105" s="336" t="str">
        <f t="shared" si="309"/>
        <v/>
      </c>
      <c r="HW105" s="338" t="str">
        <f t="shared" si="310"/>
        <v/>
      </c>
      <c r="HX105" s="337" t="str">
        <f t="shared" si="311"/>
        <v/>
      </c>
      <c r="HY105" s="277"/>
      <c r="HZ105" s="71"/>
      <c r="IA105" s="71"/>
      <c r="IB105" s="71"/>
      <c r="IC105" s="71"/>
      <c r="ID105" s="70"/>
      <c r="IE105" s="280"/>
      <c r="IF105" s="280"/>
      <c r="IG105" s="280"/>
      <c r="IH105" s="280"/>
      <c r="II105" s="280"/>
      <c r="IJ105" s="280"/>
      <c r="IK105" s="280"/>
      <c r="IL105" s="280"/>
      <c r="IM105" s="280"/>
      <c r="IN105" s="280"/>
      <c r="IO105" s="291"/>
      <c r="IP105" s="291"/>
      <c r="IQ105" s="74"/>
      <c r="IR105" s="291">
        <f>IF(IE105&lt;&gt;"",MAX(IR$14:IR104)+1,0)</f>
        <v>0</v>
      </c>
      <c r="IS105" s="291">
        <f>IF(IF105&lt;&gt;"",MAX(IS$14:IS104)+1,0)</f>
        <v>0</v>
      </c>
      <c r="IT105" s="291">
        <f>IF(IG105&lt;&gt;"",MAX(IT$14:IT104)+1,0)</f>
        <v>0</v>
      </c>
      <c r="IU105" s="291">
        <f>IF(IH105&lt;&gt;"",MAX(IU$14:IU104)+1,0)</f>
        <v>0</v>
      </c>
      <c r="IV105" s="291">
        <f>IF(II105&lt;&gt;"",MAX(IV$14:IV104)+1,0)</f>
        <v>0</v>
      </c>
      <c r="IW105" s="291">
        <f>IF(IJ105&lt;&gt;"",MAX(IW$14:IW104)+1,0)</f>
        <v>0</v>
      </c>
      <c r="IX105" s="291">
        <f>IF(IK105&lt;&gt;"",MAX(IX$14:IX104)+1,0)</f>
        <v>0</v>
      </c>
      <c r="IY105" s="291">
        <f>IF(IL105&lt;&gt;"",MAX(IY$14:IY104)+1,0)</f>
        <v>0</v>
      </c>
      <c r="IZ105" s="291">
        <f>IF(IM105&lt;&gt;"",MAX(IZ$14:IZ104)+1,0)</f>
        <v>0</v>
      </c>
      <c r="JA105" s="291">
        <f>IF(IN105&lt;&gt;"",MAX(JA$14:JA104)+1,0)</f>
        <v>0</v>
      </c>
      <c r="JB105" s="291">
        <f>IF(IO105&lt;&gt;"",MAX(JB$14:JB104)+1,0)</f>
        <v>0</v>
      </c>
      <c r="JC105" s="291">
        <f>IF(IP105&lt;&gt;"",MAX(JC$14:JC104)+1,0)</f>
        <v>0</v>
      </c>
      <c r="JD105" s="74">
        <f t="shared" si="361"/>
        <v>3</v>
      </c>
      <c r="JE105" s="74">
        <f t="shared" si="362"/>
        <v>0</v>
      </c>
      <c r="JF105" s="74">
        <f t="shared" si="363"/>
        <v>26</v>
      </c>
      <c r="JG105" s="74" t="str">
        <f t="shared" si="364"/>
        <v>sfr_conn</v>
      </c>
      <c r="JH105" s="390" t="str">
        <f t="shared" si="365"/>
        <v/>
      </c>
      <c r="JI105" s="389">
        <f>IF(ISNUMBER(MATCH(HE105,$JG$15:$JG$313,0)),0,MAX(JI$14:JI104)+1)</f>
        <v>0</v>
      </c>
      <c r="JJ105" s="389" t="str">
        <f t="shared" si="366"/>
        <v/>
      </c>
      <c r="JK105" s="379"/>
      <c r="JL105" s="79"/>
      <c r="JM105" s="19"/>
      <c r="JN105" s="280"/>
      <c r="JO105" s="70"/>
      <c r="JP105" s="19"/>
      <c r="JQ105" s="19"/>
      <c r="JR105" s="19"/>
      <c r="JS105" s="19"/>
      <c r="JT105" s="19"/>
      <c r="JU105" s="19"/>
      <c r="JV105" s="19"/>
      <c r="JW105" s="19"/>
      <c r="JX105" s="19"/>
      <c r="JY105" s="19"/>
      <c r="JZ105" s="19"/>
      <c r="KA105" s="19"/>
      <c r="KB105" s="19"/>
      <c r="KC105" s="19"/>
      <c r="KD105" s="19"/>
      <c r="LA105" s="70"/>
      <c r="LB105" s="291" t="str">
        <f t="shared" si="312"/>
        <v/>
      </c>
      <c r="LC105" s="291" t="str">
        <f t="shared" si="313"/>
        <v/>
      </c>
      <c r="LD105" s="291" t="str">
        <f t="shared" si="314"/>
        <v/>
      </c>
      <c r="LE105" s="291" t="str">
        <f t="shared" si="315"/>
        <v/>
      </c>
      <c r="LF105" s="291" t="str">
        <f t="shared" si="316"/>
        <v/>
      </c>
      <c r="LG105" s="291" t="str">
        <f t="shared" si="317"/>
        <v/>
      </c>
      <c r="LH105" s="291" t="str">
        <f t="shared" si="318"/>
        <v/>
      </c>
      <c r="LI105" s="291" t="str">
        <f t="shared" si="319"/>
        <v/>
      </c>
      <c r="LJ105" s="291" t="str">
        <f t="shared" si="320"/>
        <v/>
      </c>
      <c r="LK105" s="291" t="str">
        <f t="shared" si="321"/>
        <v/>
      </c>
      <c r="LL105" s="291" t="str">
        <f t="shared" si="322"/>
        <v/>
      </c>
      <c r="LM105" s="291" t="str">
        <f t="shared" si="323"/>
        <v/>
      </c>
      <c r="LN105" s="291" t="str">
        <f t="shared" si="324"/>
        <v/>
      </c>
      <c r="LO105" s="291" t="str">
        <f t="shared" si="325"/>
        <v/>
      </c>
      <c r="LP105" s="291" t="str">
        <f t="shared" si="326"/>
        <v/>
      </c>
      <c r="LQ105" s="291" t="str">
        <f t="shared" si="327"/>
        <v/>
      </c>
      <c r="LR105" s="291" t="str">
        <f t="shared" si="328"/>
        <v/>
      </c>
      <c r="LS105" s="291" t="str">
        <f t="shared" si="329"/>
        <v/>
      </c>
      <c r="LT105" s="291" t="str">
        <f t="shared" si="330"/>
        <v/>
      </c>
      <c r="LU105" s="291" t="str">
        <f t="shared" si="331"/>
        <v/>
      </c>
      <c r="LV105" s="291" t="str">
        <f t="shared" si="332"/>
        <v/>
      </c>
      <c r="LW105" s="291" t="str">
        <f t="shared" si="333"/>
        <v/>
      </c>
      <c r="LX105" s="291" t="str">
        <f t="shared" si="334"/>
        <v>sfr_conn</v>
      </c>
      <c r="LY105" s="291" t="str">
        <f t="shared" si="335"/>
        <v/>
      </c>
      <c r="LZ105" s="291" t="str">
        <f t="shared" si="336"/>
        <v/>
      </c>
      <c r="MA105" s="291" t="str">
        <f t="shared" si="337"/>
        <v/>
      </c>
      <c r="MB105" s="291" t="str">
        <f t="shared" si="338"/>
        <v/>
      </c>
      <c r="MC105" s="291" t="str">
        <f t="shared" si="339"/>
        <v/>
      </c>
      <c r="MD105" s="291" t="str">
        <f t="shared" si="340"/>
        <v/>
      </c>
      <c r="ME105" s="291" t="str">
        <f t="shared" si="341"/>
        <v/>
      </c>
      <c r="MF105" s="291" t="str">
        <f t="shared" si="342"/>
        <v/>
      </c>
      <c r="MG105" s="74">
        <f t="shared" si="343"/>
        <v>1</v>
      </c>
      <c r="MH105" s="70"/>
      <c r="MI105" s="70"/>
      <c r="MJ105" s="70"/>
      <c r="MK105" s="70"/>
      <c r="ML105" s="70"/>
      <c r="MM105" s="70"/>
      <c r="MN105" s="70"/>
      <c r="MO105" s="70"/>
      <c r="MP105" s="70"/>
      <c r="MQ105" s="70"/>
      <c r="MR105" s="70"/>
      <c r="MS105" s="70"/>
      <c r="MT105" s="70"/>
      <c r="MU105" s="70"/>
    </row>
    <row r="106" spans="1:359" ht="6" customHeight="1" x14ac:dyDescent="0.25">
      <c r="A106" s="79"/>
      <c r="B106" s="303">
        <f t="shared" si="367"/>
        <v>92</v>
      </c>
      <c r="C106" s="83" t="s">
        <v>182</v>
      </c>
      <c r="D106" s="301" t="s">
        <v>594</v>
      </c>
      <c r="E106" s="70"/>
      <c r="F106" s="258"/>
      <c r="G106" s="259" t="s">
        <v>195</v>
      </c>
      <c r="H106" s="260" t="s">
        <v>2</v>
      </c>
      <c r="I106" s="258"/>
      <c r="J106" s="259"/>
      <c r="K106" s="260"/>
      <c r="L106" s="258"/>
      <c r="M106" s="259"/>
      <c r="N106" s="260"/>
      <c r="O106" s="258"/>
      <c r="P106" s="259"/>
      <c r="Q106" s="260"/>
      <c r="R106" s="258"/>
      <c r="S106" s="259"/>
      <c r="T106" s="260"/>
      <c r="U106" s="258"/>
      <c r="V106" s="259"/>
      <c r="W106" s="260"/>
      <c r="X106" s="258"/>
      <c r="Y106" s="259"/>
      <c r="Z106" s="260"/>
      <c r="AA106" s="258"/>
      <c r="AB106" s="259"/>
      <c r="AC106" s="260"/>
      <c r="AD106" s="258"/>
      <c r="AE106" s="259"/>
      <c r="AF106" s="260"/>
      <c r="AG106" s="258"/>
      <c r="AH106" s="259"/>
      <c r="AI106" s="260"/>
      <c r="AJ106" s="258"/>
      <c r="AK106" s="259"/>
      <c r="AL106" s="260"/>
      <c r="AM106" s="258"/>
      <c r="AN106" s="259"/>
      <c r="AO106" s="260"/>
      <c r="AP106" s="281"/>
      <c r="AQ106" s="353"/>
      <c r="AR106" s="348"/>
      <c r="AS106" s="281"/>
      <c r="AT106" s="353"/>
      <c r="AU106" s="348"/>
      <c r="AV106" s="258"/>
      <c r="AW106" s="259"/>
      <c r="AX106" s="260"/>
      <c r="AY106" s="258"/>
      <c r="AZ106" s="259"/>
      <c r="BA106" s="260"/>
      <c r="BB106" s="258"/>
      <c r="BC106" s="259"/>
      <c r="BD106" s="260"/>
      <c r="BE106" s="258"/>
      <c r="BF106" s="259"/>
      <c r="BG106" s="260"/>
      <c r="BH106" s="258"/>
      <c r="BI106" s="259"/>
      <c r="BJ106" s="260"/>
      <c r="BK106" s="258"/>
      <c r="BL106" s="259"/>
      <c r="BM106" s="260"/>
      <c r="BN106" s="258"/>
      <c r="BO106" s="259"/>
      <c r="BP106" s="260"/>
      <c r="BQ106" s="258"/>
      <c r="BR106" s="259"/>
      <c r="BS106" s="260"/>
      <c r="BT106" s="258"/>
      <c r="BU106" s="259"/>
      <c r="BV106" s="260"/>
      <c r="BW106" s="258"/>
      <c r="BX106" s="259"/>
      <c r="BY106" s="260"/>
      <c r="BZ106" s="258"/>
      <c r="CA106" s="259"/>
      <c r="CB106" s="260"/>
      <c r="CC106" s="258"/>
      <c r="CD106" s="259"/>
      <c r="CE106" s="260"/>
      <c r="CF106" s="410"/>
      <c r="CG106" s="411"/>
      <c r="CH106" s="412"/>
      <c r="CI106" s="410"/>
      <c r="CJ106" s="411"/>
      <c r="CK106" s="412"/>
      <c r="CL106" s="258"/>
      <c r="CM106" s="259"/>
      <c r="CN106" s="260"/>
      <c r="CO106" s="258"/>
      <c r="CP106" s="259"/>
      <c r="CQ106" s="260"/>
      <c r="CR106" s="373" t="s">
        <v>2</v>
      </c>
      <c r="CS106" s="228"/>
      <c r="CT106" s="229" t="str">
        <f>IF(ISNUMBER(HA106),IF(ISNUMBER(MATCH(HE106,$CS$15:$CS$313,0)),0,MAX(CT$14:CT105)+1),"")</f>
        <v/>
      </c>
      <c r="CU106" s="7">
        <f t="shared" si="217"/>
        <v>88</v>
      </c>
      <c r="CV106" s="7" t="str">
        <f t="shared" si="218"/>
        <v/>
      </c>
      <c r="CW106" s="7" t="str">
        <f t="shared" si="219"/>
        <v/>
      </c>
      <c r="CX106" s="7" t="str">
        <f t="shared" si="220"/>
        <v/>
      </c>
      <c r="CY106" s="7" t="str">
        <f t="shared" si="221"/>
        <v/>
      </c>
      <c r="CZ106" s="7" t="str">
        <f t="shared" si="222"/>
        <v/>
      </c>
      <c r="DA106" s="7">
        <f t="shared" si="223"/>
        <v>20</v>
      </c>
      <c r="DB106" s="7" t="str">
        <f t="shared" si="224"/>
        <v/>
      </c>
      <c r="DC106" s="7">
        <f t="shared" si="225"/>
        <v>13</v>
      </c>
      <c r="DD106" s="7">
        <f t="shared" si="226"/>
        <v>22</v>
      </c>
      <c r="DE106" s="7" t="str">
        <f t="shared" si="227"/>
        <v/>
      </c>
      <c r="DF106" s="7">
        <f t="shared" si="228"/>
        <v>19</v>
      </c>
      <c r="DG106" s="7" t="str">
        <f t="shared" si="229"/>
        <v/>
      </c>
      <c r="DH106" s="7" t="str">
        <f t="shared" si="230"/>
        <v/>
      </c>
      <c r="DI106" s="7" t="str">
        <f t="shared" si="231"/>
        <v/>
      </c>
      <c r="DJ106" s="7" t="str">
        <f t="shared" si="232"/>
        <v/>
      </c>
      <c r="DK106" s="7" t="str">
        <f t="shared" si="233"/>
        <v/>
      </c>
      <c r="DL106" s="7" t="str">
        <f t="shared" si="234"/>
        <v/>
      </c>
      <c r="DM106" s="7" t="str">
        <f t="shared" si="235"/>
        <v/>
      </c>
      <c r="DN106" s="7" t="str">
        <f t="shared" si="236"/>
        <v/>
      </c>
      <c r="DO106" s="7" t="str">
        <f t="shared" si="237"/>
        <v/>
      </c>
      <c r="DP106" s="7" t="str">
        <f t="shared" si="238"/>
        <v/>
      </c>
      <c r="DQ106" s="7" t="str">
        <f t="shared" si="239"/>
        <v/>
      </c>
      <c r="DR106" s="7" t="str">
        <f t="shared" si="240"/>
        <v/>
      </c>
      <c r="DS106" s="7" t="str">
        <f t="shared" si="241"/>
        <v/>
      </c>
      <c r="DT106" s="7" t="str">
        <f t="shared" si="242"/>
        <v/>
      </c>
      <c r="DU106" s="7" t="str">
        <f t="shared" si="344"/>
        <v/>
      </c>
      <c r="DV106" s="7" t="str">
        <f t="shared" si="345"/>
        <v/>
      </c>
      <c r="DW106" s="7">
        <f t="shared" si="346"/>
        <v>86</v>
      </c>
      <c r="DX106" s="7" t="str">
        <f t="shared" si="347"/>
        <v/>
      </c>
      <c r="DY106" s="7"/>
      <c r="DZ106" s="7"/>
      <c r="EA106" s="7"/>
      <c r="EB106" s="7"/>
      <c r="EC106" s="64" t="s">
        <v>2</v>
      </c>
      <c r="ED106" s="306" t="str">
        <f t="shared" si="243"/>
        <v>TRPv</v>
      </c>
      <c r="EE106" s="306" t="str">
        <f t="shared" si="244"/>
        <v>-</v>
      </c>
      <c r="EF106" s="306" t="str">
        <f t="shared" si="245"/>
        <v>-</v>
      </c>
      <c r="EG106" s="306" t="str">
        <f t="shared" si="246"/>
        <v>-</v>
      </c>
      <c r="EH106" s="306" t="str">
        <f t="shared" si="247"/>
        <v>-</v>
      </c>
      <c r="EI106" s="306" t="str">
        <f t="shared" si="248"/>
        <v>-</v>
      </c>
      <c r="EJ106" s="306" t="str">
        <f t="shared" si="249"/>
        <v>trpv</v>
      </c>
      <c r="EK106" s="306" t="str">
        <f t="shared" si="250"/>
        <v>-</v>
      </c>
      <c r="EL106" s="306" t="str">
        <f t="shared" si="251"/>
        <v>trpv</v>
      </c>
      <c r="EM106" s="306" t="str">
        <f t="shared" si="252"/>
        <v>trpv</v>
      </c>
      <c r="EN106" s="306" t="str">
        <f t="shared" si="253"/>
        <v>-</v>
      </c>
      <c r="EO106" s="306" t="str">
        <f t="shared" si="254"/>
        <v>trpv</v>
      </c>
      <c r="EP106" s="306" t="str">
        <f t="shared" si="255"/>
        <v>-</v>
      </c>
      <c r="EQ106" s="306" t="str">
        <f t="shared" si="256"/>
        <v>-</v>
      </c>
      <c r="ER106" s="306" t="str">
        <f t="shared" si="257"/>
        <v>-</v>
      </c>
      <c r="ES106" s="306" t="str">
        <f t="shared" si="258"/>
        <v>-</v>
      </c>
      <c r="ET106" s="306" t="str">
        <f t="shared" si="259"/>
        <v>-</v>
      </c>
      <c r="EU106" s="306" t="str">
        <f t="shared" si="260"/>
        <v>-</v>
      </c>
      <c r="EV106" s="306" t="str">
        <f t="shared" si="261"/>
        <v>-</v>
      </c>
      <c r="EW106" s="306" t="str">
        <f t="shared" si="262"/>
        <v>-</v>
      </c>
      <c r="EX106" s="306" t="str">
        <f t="shared" si="263"/>
        <v>-</v>
      </c>
      <c r="EY106" s="306" t="str">
        <f t="shared" si="264"/>
        <v>-</v>
      </c>
      <c r="EZ106" s="306" t="str">
        <f t="shared" si="265"/>
        <v>-</v>
      </c>
      <c r="FA106" s="306" t="str">
        <f t="shared" si="266"/>
        <v>-</v>
      </c>
      <c r="FB106" s="306" t="str">
        <f t="shared" si="267"/>
        <v>-</v>
      </c>
      <c r="FC106" s="306" t="str">
        <f t="shared" si="268"/>
        <v>-</v>
      </c>
      <c r="FD106" s="306" t="str">
        <f t="shared" si="348"/>
        <v>-</v>
      </c>
      <c r="FE106" s="306" t="str">
        <f t="shared" si="349"/>
        <v>-</v>
      </c>
      <c r="FF106" s="306" t="str">
        <f t="shared" si="350"/>
        <v>trpv</v>
      </c>
      <c r="FG106" s="306" t="str">
        <f t="shared" si="351"/>
        <v>-</v>
      </c>
      <c r="FH106" s="306"/>
      <c r="FI106" s="306"/>
      <c r="FJ106" s="306"/>
      <c r="FK106" s="306"/>
      <c r="FL106" s="306"/>
      <c r="FM106" s="422" t="s">
        <v>2</v>
      </c>
      <c r="FN106" s="65" t="str">
        <f t="shared" si="269"/>
        <v>-</v>
      </c>
      <c r="FO106" s="65" t="str">
        <f t="shared" si="270"/>
        <v>-</v>
      </c>
      <c r="FP106" s="65" t="str">
        <f t="shared" si="271"/>
        <v>-</v>
      </c>
      <c r="FQ106" s="65" t="str">
        <f t="shared" si="272"/>
        <v>-</v>
      </c>
      <c r="FR106" s="65" t="str">
        <f t="shared" si="273"/>
        <v>-</v>
      </c>
      <c r="FS106" s="65" t="str">
        <f t="shared" si="274"/>
        <v>-</v>
      </c>
      <c r="FT106" s="65">
        <f t="shared" si="275"/>
        <v>5.0000000000000001E-3</v>
      </c>
      <c r="FU106" s="65" t="str">
        <f t="shared" si="276"/>
        <v>-</v>
      </c>
      <c r="FV106" s="65">
        <f t="shared" si="277"/>
        <v>0.3</v>
      </c>
      <c r="FW106" s="65">
        <f t="shared" si="278"/>
        <v>0.01</v>
      </c>
      <c r="FX106" s="65" t="str">
        <f t="shared" si="279"/>
        <v>-</v>
      </c>
      <c r="FY106" s="65">
        <f t="shared" si="280"/>
        <v>0.2</v>
      </c>
      <c r="FZ106" s="65" t="str">
        <f t="shared" si="281"/>
        <v>-</v>
      </c>
      <c r="GA106" s="65" t="str">
        <f t="shared" si="282"/>
        <v>-</v>
      </c>
      <c r="GB106" s="65" t="str">
        <f t="shared" si="283"/>
        <v>-</v>
      </c>
      <c r="GC106" s="65" t="str">
        <f t="shared" si="284"/>
        <v>-</v>
      </c>
      <c r="GD106" s="65" t="str">
        <f t="shared" si="285"/>
        <v>-</v>
      </c>
      <c r="GE106" s="65" t="str">
        <f t="shared" si="286"/>
        <v>-</v>
      </c>
      <c r="GF106" s="65" t="str">
        <f t="shared" si="287"/>
        <v>-</v>
      </c>
      <c r="GG106" s="65" t="str">
        <f t="shared" si="288"/>
        <v>-</v>
      </c>
      <c r="GH106" s="65" t="str">
        <f t="shared" si="289"/>
        <v>-</v>
      </c>
      <c r="GI106" s="65" t="str">
        <f t="shared" si="290"/>
        <v>-</v>
      </c>
      <c r="GJ106" s="65" t="str">
        <f t="shared" si="291"/>
        <v>-</v>
      </c>
      <c r="GK106" s="65" t="str">
        <f t="shared" si="292"/>
        <v>-</v>
      </c>
      <c r="GL106" s="65" t="str">
        <f t="shared" si="293"/>
        <v>-</v>
      </c>
      <c r="GM106" s="65" t="str">
        <f t="shared" si="294"/>
        <v>-</v>
      </c>
      <c r="GN106" s="65" t="str">
        <f t="shared" si="352"/>
        <v>-</v>
      </c>
      <c r="GO106" s="65" t="str">
        <f t="shared" si="353"/>
        <v>-</v>
      </c>
      <c r="GP106" s="65">
        <f t="shared" si="354"/>
        <v>0.01</v>
      </c>
      <c r="GQ106" s="65" t="str">
        <f t="shared" si="355"/>
        <v>-</v>
      </c>
      <c r="GR106" s="65"/>
      <c r="GS106" s="65"/>
      <c r="GT106" s="65"/>
      <c r="GU106" s="96" t="s">
        <v>2</v>
      </c>
      <c r="GV106" s="70"/>
      <c r="GW106" s="7">
        <f>IF(ISNUMBER(INDEX($CU$15:$EC$314,$B106,HG$5)),MAX(GW$14:GW105)+1,0)</f>
        <v>0</v>
      </c>
      <c r="GX106" s="7" t="str">
        <f t="shared" si="295"/>
        <v/>
      </c>
      <c r="GY106" s="7" t="str">
        <f t="shared" si="296"/>
        <v/>
      </c>
      <c r="GZ106" s="289">
        <f t="shared" si="297"/>
        <v>92</v>
      </c>
      <c r="HA106" s="289" t="str">
        <f t="shared" si="298"/>
        <v/>
      </c>
      <c r="HB106" s="289" t="str">
        <f t="shared" si="299"/>
        <v/>
      </c>
      <c r="HC106" s="84" t="str">
        <f t="shared" si="300"/>
        <v/>
      </c>
      <c r="HD106" s="335" t="str">
        <f t="shared" si="301"/>
        <v/>
      </c>
      <c r="HE106" s="313" t="str">
        <f t="shared" si="302"/>
        <v/>
      </c>
      <c r="HF106" s="28" t="str">
        <f t="shared" si="303"/>
        <v/>
      </c>
      <c r="HG106" s="277" t="str">
        <f t="shared" si="356"/>
        <v/>
      </c>
      <c r="HH106" s="363" t="str">
        <f t="shared" si="304"/>
        <v/>
      </c>
      <c r="HI106" s="80"/>
      <c r="HJ106" s="277" t="str">
        <f t="shared" si="357"/>
        <v/>
      </c>
      <c r="HK106" s="363" t="str">
        <f t="shared" si="305"/>
        <v/>
      </c>
      <c r="HL106" s="80"/>
      <c r="HM106" s="277" t="str">
        <f t="shared" si="358"/>
        <v/>
      </c>
      <c r="HN106" s="363" t="str">
        <f t="shared" si="306"/>
        <v/>
      </c>
      <c r="HO106" s="80"/>
      <c r="HP106" s="277" t="str">
        <f t="shared" si="359"/>
        <v/>
      </c>
      <c r="HQ106" s="359" t="str">
        <f t="shared" si="307"/>
        <v/>
      </c>
      <c r="HR106" s="80"/>
      <c r="HS106" s="277" t="str">
        <f t="shared" si="360"/>
        <v/>
      </c>
      <c r="HT106" s="284" t="str">
        <f t="shared" si="308"/>
        <v/>
      </c>
      <c r="HU106" s="71"/>
      <c r="HV106" s="336" t="str">
        <f t="shared" si="309"/>
        <v/>
      </c>
      <c r="HW106" s="338" t="str">
        <f t="shared" si="310"/>
        <v/>
      </c>
      <c r="HX106" s="337" t="str">
        <f t="shared" si="311"/>
        <v/>
      </c>
      <c r="HY106" s="277"/>
      <c r="HZ106" s="71"/>
      <c r="IA106" s="71"/>
      <c r="IB106" s="71"/>
      <c r="IC106" s="71"/>
      <c r="ID106" s="70"/>
      <c r="IE106" s="280"/>
      <c r="IF106" s="280"/>
      <c r="IG106" s="280"/>
      <c r="IH106" s="280"/>
      <c r="II106" s="280"/>
      <c r="IJ106" s="280"/>
      <c r="IK106" s="280"/>
      <c r="IL106" s="280"/>
      <c r="IM106" s="280"/>
      <c r="IN106" s="280"/>
      <c r="IO106" s="291"/>
      <c r="IP106" s="291"/>
      <c r="IQ106" s="74"/>
      <c r="IR106" s="291">
        <f>IF(IE106&lt;&gt;"",MAX(IR$14:IR105)+1,0)</f>
        <v>0</v>
      </c>
      <c r="IS106" s="291">
        <f>IF(IF106&lt;&gt;"",MAX(IS$14:IS105)+1,0)</f>
        <v>0</v>
      </c>
      <c r="IT106" s="291">
        <f>IF(IG106&lt;&gt;"",MAX(IT$14:IT105)+1,0)</f>
        <v>0</v>
      </c>
      <c r="IU106" s="291">
        <f>IF(IH106&lt;&gt;"",MAX(IU$14:IU105)+1,0)</f>
        <v>0</v>
      </c>
      <c r="IV106" s="291">
        <f>IF(II106&lt;&gt;"",MAX(IV$14:IV105)+1,0)</f>
        <v>0</v>
      </c>
      <c r="IW106" s="291">
        <f>IF(IJ106&lt;&gt;"",MAX(IW$14:IW105)+1,0)</f>
        <v>0</v>
      </c>
      <c r="IX106" s="291">
        <f>IF(IK106&lt;&gt;"",MAX(IX$14:IX105)+1,0)</f>
        <v>0</v>
      </c>
      <c r="IY106" s="291">
        <f>IF(IL106&lt;&gt;"",MAX(IY$14:IY105)+1,0)</f>
        <v>0</v>
      </c>
      <c r="IZ106" s="291">
        <f>IF(IM106&lt;&gt;"",MAX(IZ$14:IZ105)+1,0)</f>
        <v>0</v>
      </c>
      <c r="JA106" s="291">
        <f>IF(IN106&lt;&gt;"",MAX(JA$14:JA105)+1,0)</f>
        <v>0</v>
      </c>
      <c r="JB106" s="291">
        <f>IF(IO106&lt;&gt;"",MAX(JB$14:JB105)+1,0)</f>
        <v>0</v>
      </c>
      <c r="JC106" s="291">
        <f>IF(IP106&lt;&gt;"",MAX(JC$14:JC105)+1,0)</f>
        <v>0</v>
      </c>
      <c r="JD106" s="74">
        <f t="shared" si="361"/>
        <v>3</v>
      </c>
      <c r="JE106" s="74">
        <f t="shared" si="362"/>
        <v>0</v>
      </c>
      <c r="JF106" s="74">
        <f t="shared" si="363"/>
        <v>27</v>
      </c>
      <c r="JG106" s="74" t="str">
        <f t="shared" si="364"/>
        <v>stage</v>
      </c>
      <c r="JH106" s="390" t="str">
        <f t="shared" si="365"/>
        <v/>
      </c>
      <c r="JI106" s="389">
        <f>IF(ISNUMBER(MATCH(HE106,$JG$15:$JG$313,0)),0,MAX(JI$14:JI105)+1)</f>
        <v>0</v>
      </c>
      <c r="JJ106" s="389" t="str">
        <f t="shared" si="366"/>
        <v/>
      </c>
      <c r="JK106" s="379"/>
      <c r="JL106" s="79"/>
      <c r="JM106" s="19"/>
      <c r="JN106" s="280"/>
      <c r="JO106" s="70"/>
      <c r="JP106" s="19"/>
      <c r="JQ106" s="19"/>
      <c r="JR106" s="19"/>
      <c r="JS106" s="19"/>
      <c r="JT106" s="19"/>
      <c r="JU106" s="19"/>
      <c r="JV106" s="19"/>
      <c r="JW106" s="19"/>
      <c r="JX106" s="19"/>
      <c r="JY106" s="19"/>
      <c r="JZ106" s="19"/>
      <c r="KA106" s="19"/>
      <c r="KB106" s="19"/>
      <c r="KC106" s="19"/>
      <c r="KD106" s="19"/>
      <c r="LA106" s="70"/>
      <c r="LB106" s="291" t="str">
        <f t="shared" si="312"/>
        <v/>
      </c>
      <c r="LC106" s="291" t="str">
        <f t="shared" si="313"/>
        <v/>
      </c>
      <c r="LD106" s="291" t="str">
        <f t="shared" si="314"/>
        <v/>
      </c>
      <c r="LE106" s="291" t="str">
        <f t="shared" si="315"/>
        <v/>
      </c>
      <c r="LF106" s="291" t="str">
        <f t="shared" si="316"/>
        <v/>
      </c>
      <c r="LG106" s="291" t="str">
        <f t="shared" si="317"/>
        <v/>
      </c>
      <c r="LH106" s="291" t="str">
        <f t="shared" si="318"/>
        <v/>
      </c>
      <c r="LI106" s="291" t="str">
        <f t="shared" si="319"/>
        <v/>
      </c>
      <c r="LJ106" s="291" t="str">
        <f t="shared" si="320"/>
        <v/>
      </c>
      <c r="LK106" s="291" t="str">
        <f t="shared" si="321"/>
        <v/>
      </c>
      <c r="LL106" s="291" t="str">
        <f t="shared" si="322"/>
        <v/>
      </c>
      <c r="LM106" s="291" t="str">
        <f t="shared" si="323"/>
        <v/>
      </c>
      <c r="LN106" s="291" t="str">
        <f t="shared" si="324"/>
        <v/>
      </c>
      <c r="LO106" s="291" t="str">
        <f t="shared" si="325"/>
        <v/>
      </c>
      <c r="LP106" s="291" t="str">
        <f t="shared" si="326"/>
        <v/>
      </c>
      <c r="LQ106" s="291" t="str">
        <f t="shared" si="327"/>
        <v/>
      </c>
      <c r="LR106" s="291" t="str">
        <f t="shared" si="328"/>
        <v/>
      </c>
      <c r="LS106" s="291" t="str">
        <f t="shared" si="329"/>
        <v/>
      </c>
      <c r="LT106" s="291" t="str">
        <f t="shared" si="330"/>
        <v/>
      </c>
      <c r="LU106" s="291" t="str">
        <f t="shared" si="331"/>
        <v/>
      </c>
      <c r="LV106" s="291" t="str">
        <f t="shared" si="332"/>
        <v/>
      </c>
      <c r="LW106" s="291" t="str">
        <f t="shared" si="333"/>
        <v/>
      </c>
      <c r="LX106" s="291" t="str">
        <f t="shared" si="334"/>
        <v>stage</v>
      </c>
      <c r="LY106" s="291" t="str">
        <f t="shared" si="335"/>
        <v/>
      </c>
      <c r="LZ106" s="291" t="str">
        <f t="shared" si="336"/>
        <v/>
      </c>
      <c r="MA106" s="291" t="str">
        <f t="shared" si="337"/>
        <v/>
      </c>
      <c r="MB106" s="291" t="str">
        <f t="shared" si="338"/>
        <v/>
      </c>
      <c r="MC106" s="291" t="str">
        <f t="shared" si="339"/>
        <v/>
      </c>
      <c r="MD106" s="291" t="str">
        <f t="shared" si="340"/>
        <v/>
      </c>
      <c r="ME106" s="291" t="str">
        <f t="shared" si="341"/>
        <v/>
      </c>
      <c r="MF106" s="291" t="str">
        <f t="shared" si="342"/>
        <v/>
      </c>
      <c r="MG106" s="74">
        <f t="shared" si="343"/>
        <v>1</v>
      </c>
      <c r="MH106" s="70"/>
      <c r="MI106" s="70"/>
      <c r="MJ106" s="70"/>
      <c r="MK106" s="70"/>
      <c r="ML106" s="70"/>
      <c r="MM106" s="70"/>
      <c r="MN106" s="70"/>
      <c r="MO106" s="70"/>
      <c r="MP106" s="70"/>
      <c r="MQ106" s="70"/>
      <c r="MR106" s="70"/>
      <c r="MS106" s="70"/>
      <c r="MT106" s="70"/>
      <c r="MU106" s="70"/>
    </row>
    <row r="107" spans="1:359" ht="6" customHeight="1" x14ac:dyDescent="0.25">
      <c r="A107" s="79"/>
      <c r="B107" s="303">
        <f t="shared" si="367"/>
        <v>93</v>
      </c>
      <c r="C107" s="83" t="s">
        <v>191</v>
      </c>
      <c r="D107" s="301" t="s">
        <v>192</v>
      </c>
      <c r="E107" s="70"/>
      <c r="F107" s="258"/>
      <c r="G107" s="259" t="s">
        <v>196</v>
      </c>
      <c r="H107" s="260" t="s">
        <v>2</v>
      </c>
      <c r="I107" s="258"/>
      <c r="J107" s="259"/>
      <c r="K107" s="260"/>
      <c r="L107" s="258"/>
      <c r="M107" s="259"/>
      <c r="N107" s="260"/>
      <c r="O107" s="258"/>
      <c r="P107" s="259"/>
      <c r="Q107" s="260"/>
      <c r="R107" s="258"/>
      <c r="S107" s="259"/>
      <c r="T107" s="260"/>
      <c r="U107" s="258"/>
      <c r="V107" s="259"/>
      <c r="W107" s="260"/>
      <c r="X107" s="258"/>
      <c r="Y107" s="259"/>
      <c r="Z107" s="260"/>
      <c r="AA107" s="258"/>
      <c r="AB107" s="259"/>
      <c r="AC107" s="260"/>
      <c r="AD107" s="258"/>
      <c r="AE107" s="259"/>
      <c r="AF107" s="260"/>
      <c r="AG107" s="258"/>
      <c r="AH107" s="259"/>
      <c r="AI107" s="260"/>
      <c r="AJ107" s="258"/>
      <c r="AK107" s="259"/>
      <c r="AL107" s="260"/>
      <c r="AM107" s="258"/>
      <c r="AN107" s="259"/>
      <c r="AO107" s="260"/>
      <c r="AP107" s="281"/>
      <c r="AQ107" s="353"/>
      <c r="AR107" s="348"/>
      <c r="AS107" s="281"/>
      <c r="AT107" s="353"/>
      <c r="AU107" s="348"/>
      <c r="AV107" s="258"/>
      <c r="AW107" s="259"/>
      <c r="AX107" s="260"/>
      <c r="AY107" s="258"/>
      <c r="AZ107" s="259"/>
      <c r="BA107" s="260"/>
      <c r="BB107" s="258"/>
      <c r="BC107" s="259"/>
      <c r="BD107" s="260"/>
      <c r="BE107" s="258"/>
      <c r="BF107" s="259"/>
      <c r="BG107" s="260"/>
      <c r="BH107" s="258"/>
      <c r="BI107" s="259"/>
      <c r="BJ107" s="260"/>
      <c r="BK107" s="258"/>
      <c r="BL107" s="259"/>
      <c r="BM107" s="260"/>
      <c r="BN107" s="258"/>
      <c r="BO107" s="259"/>
      <c r="BP107" s="260"/>
      <c r="BQ107" s="258"/>
      <c r="BR107" s="259"/>
      <c r="BS107" s="260"/>
      <c r="BT107" s="258"/>
      <c r="BU107" s="259"/>
      <c r="BV107" s="260"/>
      <c r="BW107" s="258"/>
      <c r="BX107" s="259"/>
      <c r="BY107" s="260"/>
      <c r="BZ107" s="258"/>
      <c r="CA107" s="259"/>
      <c r="CB107" s="260"/>
      <c r="CC107" s="258"/>
      <c r="CD107" s="259"/>
      <c r="CE107" s="260"/>
      <c r="CF107" s="410"/>
      <c r="CG107" s="411"/>
      <c r="CH107" s="412"/>
      <c r="CI107" s="410"/>
      <c r="CJ107" s="411"/>
      <c r="CK107" s="412"/>
      <c r="CL107" s="258"/>
      <c r="CM107" s="259"/>
      <c r="CN107" s="260"/>
      <c r="CO107" s="258"/>
      <c r="CP107" s="259"/>
      <c r="CQ107" s="260"/>
      <c r="CR107" s="373" t="s">
        <v>2</v>
      </c>
      <c r="CS107" s="228"/>
      <c r="CT107" s="229" t="str">
        <f>IF(ISNUMBER(HA107),IF(ISNUMBER(MATCH(HE107,$CS$15:$CS$313,0)),0,MAX(CT$14:CT106)+1),"")</f>
        <v/>
      </c>
      <c r="CU107" s="7">
        <f t="shared" si="217"/>
        <v>89</v>
      </c>
      <c r="CV107" s="7" t="str">
        <f t="shared" si="218"/>
        <v/>
      </c>
      <c r="CW107" s="7" t="str">
        <f t="shared" si="219"/>
        <v/>
      </c>
      <c r="CX107" s="7" t="str">
        <f t="shared" si="220"/>
        <v/>
      </c>
      <c r="CY107" s="7" t="str">
        <f t="shared" si="221"/>
        <v/>
      </c>
      <c r="CZ107" s="7" t="str">
        <f t="shared" si="222"/>
        <v/>
      </c>
      <c r="DA107" s="7" t="str">
        <f t="shared" si="223"/>
        <v/>
      </c>
      <c r="DB107" s="7" t="str">
        <f t="shared" si="224"/>
        <v/>
      </c>
      <c r="DC107" s="7" t="str">
        <f t="shared" si="225"/>
        <v/>
      </c>
      <c r="DD107" s="7" t="str">
        <f t="shared" si="226"/>
        <v/>
      </c>
      <c r="DE107" s="7">
        <f t="shared" si="227"/>
        <v>31</v>
      </c>
      <c r="DF107" s="7" t="str">
        <f t="shared" si="228"/>
        <v/>
      </c>
      <c r="DG107" s="7" t="str">
        <f t="shared" si="229"/>
        <v/>
      </c>
      <c r="DH107" s="7" t="str">
        <f t="shared" si="230"/>
        <v/>
      </c>
      <c r="DI107" s="7" t="str">
        <f t="shared" si="231"/>
        <v/>
      </c>
      <c r="DJ107" s="7" t="str">
        <f t="shared" si="232"/>
        <v/>
      </c>
      <c r="DK107" s="7" t="str">
        <f t="shared" si="233"/>
        <v/>
      </c>
      <c r="DL107" s="7" t="str">
        <f t="shared" si="234"/>
        <v/>
      </c>
      <c r="DM107" s="7" t="str">
        <f t="shared" si="235"/>
        <v/>
      </c>
      <c r="DN107" s="7" t="str">
        <f t="shared" si="236"/>
        <v/>
      </c>
      <c r="DO107" s="7" t="str">
        <f t="shared" si="237"/>
        <v/>
      </c>
      <c r="DP107" s="7" t="str">
        <f t="shared" si="238"/>
        <v/>
      </c>
      <c r="DQ107" s="7" t="str">
        <f t="shared" si="239"/>
        <v/>
      </c>
      <c r="DR107" s="7" t="str">
        <f t="shared" si="240"/>
        <v/>
      </c>
      <c r="DS107" s="7" t="str">
        <f t="shared" si="241"/>
        <v/>
      </c>
      <c r="DT107" s="7" t="str">
        <f t="shared" si="242"/>
        <v/>
      </c>
      <c r="DU107" s="7" t="str">
        <f t="shared" si="344"/>
        <v/>
      </c>
      <c r="DV107" s="7" t="str">
        <f t="shared" si="345"/>
        <v/>
      </c>
      <c r="DW107" s="7" t="str">
        <f t="shared" si="346"/>
        <v/>
      </c>
      <c r="DX107" s="7" t="str">
        <f t="shared" si="347"/>
        <v/>
      </c>
      <c r="DY107" s="7"/>
      <c r="DZ107" s="7"/>
      <c r="EA107" s="7"/>
      <c r="EB107" s="7"/>
      <c r="EC107" s="64" t="s">
        <v>2</v>
      </c>
      <c r="ED107" s="306" t="str">
        <f t="shared" si="243"/>
        <v>welspd</v>
      </c>
      <c r="EE107" s="306" t="str">
        <f t="shared" si="244"/>
        <v>-</v>
      </c>
      <c r="EF107" s="306" t="str">
        <f t="shared" si="245"/>
        <v>-</v>
      </c>
      <c r="EG107" s="306" t="str">
        <f t="shared" si="246"/>
        <v>-</v>
      </c>
      <c r="EH107" s="306" t="str">
        <f t="shared" si="247"/>
        <v>-</v>
      </c>
      <c r="EI107" s="306" t="str">
        <f t="shared" si="248"/>
        <v>-</v>
      </c>
      <c r="EJ107" s="306" t="str">
        <f t="shared" si="249"/>
        <v>-</v>
      </c>
      <c r="EK107" s="306" t="str">
        <f t="shared" si="250"/>
        <v>-</v>
      </c>
      <c r="EL107" s="306" t="str">
        <f t="shared" si="251"/>
        <v>-</v>
      </c>
      <c r="EM107" s="306" t="str">
        <f t="shared" si="252"/>
        <v>-</v>
      </c>
      <c r="EN107" s="306" t="str">
        <f t="shared" si="253"/>
        <v>welspd</v>
      </c>
      <c r="EO107" s="306" t="str">
        <f t="shared" si="254"/>
        <v>-</v>
      </c>
      <c r="EP107" s="306" t="str">
        <f t="shared" si="255"/>
        <v>-</v>
      </c>
      <c r="EQ107" s="306" t="str">
        <f t="shared" si="256"/>
        <v>-</v>
      </c>
      <c r="ER107" s="306" t="str">
        <f t="shared" si="257"/>
        <v>-</v>
      </c>
      <c r="ES107" s="306" t="str">
        <f t="shared" si="258"/>
        <v>-</v>
      </c>
      <c r="ET107" s="306" t="str">
        <f t="shared" si="259"/>
        <v>-</v>
      </c>
      <c r="EU107" s="306" t="str">
        <f t="shared" si="260"/>
        <v>-</v>
      </c>
      <c r="EV107" s="306" t="str">
        <f t="shared" si="261"/>
        <v>-</v>
      </c>
      <c r="EW107" s="306" t="str">
        <f t="shared" si="262"/>
        <v>-</v>
      </c>
      <c r="EX107" s="306" t="str">
        <f t="shared" si="263"/>
        <v>-</v>
      </c>
      <c r="EY107" s="306" t="str">
        <f t="shared" si="264"/>
        <v>-</v>
      </c>
      <c r="EZ107" s="306" t="str">
        <f t="shared" si="265"/>
        <v>-</v>
      </c>
      <c r="FA107" s="306" t="str">
        <f t="shared" si="266"/>
        <v>-</v>
      </c>
      <c r="FB107" s="306" t="str">
        <f t="shared" si="267"/>
        <v>-</v>
      </c>
      <c r="FC107" s="306" t="str">
        <f t="shared" si="268"/>
        <v>-</v>
      </c>
      <c r="FD107" s="306" t="str">
        <f t="shared" si="348"/>
        <v>-</v>
      </c>
      <c r="FE107" s="306" t="str">
        <f t="shared" si="349"/>
        <v>-</v>
      </c>
      <c r="FF107" s="306" t="str">
        <f t="shared" si="350"/>
        <v>-</v>
      </c>
      <c r="FG107" s="306" t="str">
        <f t="shared" si="351"/>
        <v>-</v>
      </c>
      <c r="FH107" s="306"/>
      <c r="FI107" s="306"/>
      <c r="FJ107" s="306"/>
      <c r="FK107" s="306"/>
      <c r="FL107" s="306"/>
      <c r="FM107" s="422" t="s">
        <v>2</v>
      </c>
      <c r="FN107" s="65" t="str">
        <f t="shared" si="269"/>
        <v>-</v>
      </c>
      <c r="FO107" s="65" t="str">
        <f t="shared" si="270"/>
        <v>-</v>
      </c>
      <c r="FP107" s="65" t="str">
        <f t="shared" si="271"/>
        <v>-</v>
      </c>
      <c r="FQ107" s="65" t="str">
        <f t="shared" si="272"/>
        <v>-</v>
      </c>
      <c r="FR107" s="65" t="str">
        <f t="shared" si="273"/>
        <v>-</v>
      </c>
      <c r="FS107" s="65" t="str">
        <f t="shared" si="274"/>
        <v>-</v>
      </c>
      <c r="FT107" s="65" t="str">
        <f t="shared" si="275"/>
        <v>-</v>
      </c>
      <c r="FU107" s="65" t="str">
        <f t="shared" si="276"/>
        <v>-</v>
      </c>
      <c r="FV107" s="65" t="str">
        <f t="shared" si="277"/>
        <v>-</v>
      </c>
      <c r="FW107" s="65" t="str">
        <f t="shared" si="278"/>
        <v>-</v>
      </c>
      <c r="FX107" s="65" t="str">
        <f t="shared" si="279"/>
        <v>2*+-</v>
      </c>
      <c r="FY107" s="65" t="str">
        <f t="shared" si="280"/>
        <v>-</v>
      </c>
      <c r="FZ107" s="65" t="str">
        <f t="shared" si="281"/>
        <v>-</v>
      </c>
      <c r="GA107" s="65" t="str">
        <f t="shared" si="282"/>
        <v>-</v>
      </c>
      <c r="GB107" s="65" t="str">
        <f t="shared" si="283"/>
        <v>-</v>
      </c>
      <c r="GC107" s="65" t="str">
        <f t="shared" si="284"/>
        <v>-</v>
      </c>
      <c r="GD107" s="65" t="str">
        <f t="shared" si="285"/>
        <v>-</v>
      </c>
      <c r="GE107" s="65" t="str">
        <f t="shared" si="286"/>
        <v>-</v>
      </c>
      <c r="GF107" s="65" t="str">
        <f t="shared" si="287"/>
        <v>-</v>
      </c>
      <c r="GG107" s="65" t="str">
        <f t="shared" si="288"/>
        <v>-</v>
      </c>
      <c r="GH107" s="65" t="str">
        <f t="shared" si="289"/>
        <v>-</v>
      </c>
      <c r="GI107" s="65" t="str">
        <f t="shared" si="290"/>
        <v>-</v>
      </c>
      <c r="GJ107" s="65" t="str">
        <f t="shared" si="291"/>
        <v>-</v>
      </c>
      <c r="GK107" s="65" t="str">
        <f t="shared" si="292"/>
        <v>-</v>
      </c>
      <c r="GL107" s="65" t="str">
        <f t="shared" si="293"/>
        <v>-</v>
      </c>
      <c r="GM107" s="65" t="str">
        <f t="shared" si="294"/>
        <v>-</v>
      </c>
      <c r="GN107" s="65" t="str">
        <f t="shared" si="352"/>
        <v>-</v>
      </c>
      <c r="GO107" s="65" t="str">
        <f t="shared" si="353"/>
        <v>-</v>
      </c>
      <c r="GP107" s="65" t="str">
        <f t="shared" si="354"/>
        <v>-</v>
      </c>
      <c r="GQ107" s="65" t="str">
        <f t="shared" si="355"/>
        <v>-</v>
      </c>
      <c r="GR107" s="65"/>
      <c r="GS107" s="65"/>
      <c r="GT107" s="65"/>
      <c r="GU107" s="96" t="s">
        <v>2</v>
      </c>
      <c r="GV107" s="70"/>
      <c r="GW107" s="7">
        <f>IF(ISNUMBER(INDEX($CU$15:$EC$314,$B107,HG$5)),MAX(GW$14:GW106)+1,0)</f>
        <v>0</v>
      </c>
      <c r="GX107" s="7" t="str">
        <f t="shared" si="295"/>
        <v/>
      </c>
      <c r="GY107" s="7" t="str">
        <f t="shared" si="296"/>
        <v/>
      </c>
      <c r="GZ107" s="289">
        <f t="shared" si="297"/>
        <v>93</v>
      </c>
      <c r="HA107" s="289" t="str">
        <f t="shared" si="298"/>
        <v/>
      </c>
      <c r="HB107" s="289" t="str">
        <f t="shared" si="299"/>
        <v/>
      </c>
      <c r="HC107" s="84" t="str">
        <f t="shared" si="300"/>
        <v/>
      </c>
      <c r="HD107" s="335" t="str">
        <f t="shared" si="301"/>
        <v/>
      </c>
      <c r="HE107" s="313" t="str">
        <f t="shared" si="302"/>
        <v/>
      </c>
      <c r="HF107" s="28" t="str">
        <f t="shared" si="303"/>
        <v/>
      </c>
      <c r="HG107" s="277" t="str">
        <f t="shared" si="356"/>
        <v/>
      </c>
      <c r="HH107" s="363" t="str">
        <f t="shared" si="304"/>
        <v/>
      </c>
      <c r="HI107" s="80"/>
      <c r="HJ107" s="277" t="str">
        <f t="shared" si="357"/>
        <v/>
      </c>
      <c r="HK107" s="363" t="str">
        <f t="shared" si="305"/>
        <v/>
      </c>
      <c r="HL107" s="80"/>
      <c r="HM107" s="277" t="str">
        <f t="shared" si="358"/>
        <v/>
      </c>
      <c r="HN107" s="363" t="str">
        <f t="shared" si="306"/>
        <v/>
      </c>
      <c r="HO107" s="80"/>
      <c r="HP107" s="277" t="str">
        <f t="shared" si="359"/>
        <v/>
      </c>
      <c r="HQ107" s="359" t="str">
        <f t="shared" si="307"/>
        <v/>
      </c>
      <c r="HR107" s="80"/>
      <c r="HS107" s="277" t="str">
        <f t="shared" si="360"/>
        <v/>
      </c>
      <c r="HT107" s="284" t="str">
        <f t="shared" si="308"/>
        <v/>
      </c>
      <c r="HU107" s="71"/>
      <c r="HV107" s="336" t="str">
        <f t="shared" si="309"/>
        <v/>
      </c>
      <c r="HW107" s="338" t="str">
        <f t="shared" si="310"/>
        <v/>
      </c>
      <c r="HX107" s="337" t="str">
        <f t="shared" si="311"/>
        <v/>
      </c>
      <c r="HY107" s="277"/>
      <c r="HZ107" s="71"/>
      <c r="IA107" s="71"/>
      <c r="IB107" s="71"/>
      <c r="IC107" s="71"/>
      <c r="ID107" s="70"/>
      <c r="IE107" s="280"/>
      <c r="IF107" s="280"/>
      <c r="IG107" s="280"/>
      <c r="IH107" s="280"/>
      <c r="II107" s="280"/>
      <c r="IJ107" s="280"/>
      <c r="IK107" s="280"/>
      <c r="IL107" s="280"/>
      <c r="IM107" s="280"/>
      <c r="IN107" s="280"/>
      <c r="IO107" s="291"/>
      <c r="IP107" s="291"/>
      <c r="IQ107" s="74"/>
      <c r="IR107" s="291">
        <f>IF(IE107&lt;&gt;"",MAX(IR$14:IR106)+1,0)</f>
        <v>0</v>
      </c>
      <c r="IS107" s="291">
        <f>IF(IF107&lt;&gt;"",MAX(IS$14:IS106)+1,0)</f>
        <v>0</v>
      </c>
      <c r="IT107" s="291">
        <f>IF(IG107&lt;&gt;"",MAX(IT$14:IT106)+1,0)</f>
        <v>0</v>
      </c>
      <c r="IU107" s="291">
        <f>IF(IH107&lt;&gt;"",MAX(IU$14:IU106)+1,0)</f>
        <v>0</v>
      </c>
      <c r="IV107" s="291">
        <f>IF(II107&lt;&gt;"",MAX(IV$14:IV106)+1,0)</f>
        <v>0</v>
      </c>
      <c r="IW107" s="291">
        <f>IF(IJ107&lt;&gt;"",MAX(IW$14:IW106)+1,0)</f>
        <v>0</v>
      </c>
      <c r="IX107" s="291">
        <f>IF(IK107&lt;&gt;"",MAX(IX$14:IX106)+1,0)</f>
        <v>0</v>
      </c>
      <c r="IY107" s="291">
        <f>IF(IL107&lt;&gt;"",MAX(IY$14:IY106)+1,0)</f>
        <v>0</v>
      </c>
      <c r="IZ107" s="291">
        <f>IF(IM107&lt;&gt;"",MAX(IZ$14:IZ106)+1,0)</f>
        <v>0</v>
      </c>
      <c r="JA107" s="291">
        <f>IF(IN107&lt;&gt;"",MAX(JA$14:JA106)+1,0)</f>
        <v>0</v>
      </c>
      <c r="JB107" s="291">
        <f>IF(IO107&lt;&gt;"",MAX(JB$14:JB106)+1,0)</f>
        <v>0</v>
      </c>
      <c r="JC107" s="291">
        <f>IF(IP107&lt;&gt;"",MAX(JC$14:JC106)+1,0)</f>
        <v>0</v>
      </c>
      <c r="JD107" s="74">
        <f t="shared" si="361"/>
        <v>3</v>
      </c>
      <c r="JE107" s="74">
        <f t="shared" si="362"/>
        <v>0</v>
      </c>
      <c r="JF107" s="74">
        <f t="shared" si="363"/>
        <v>28</v>
      </c>
      <c r="JG107" s="74" t="str">
        <f t="shared" si="364"/>
        <v>sfr_spd</v>
      </c>
      <c r="JH107" s="390" t="str">
        <f t="shared" si="365"/>
        <v/>
      </c>
      <c r="JI107" s="389">
        <f>IF(ISNUMBER(MATCH(HE107,$JG$15:$JG$313,0)),0,MAX(JI$14:JI106)+1)</f>
        <v>0</v>
      </c>
      <c r="JJ107" s="389" t="str">
        <f t="shared" si="366"/>
        <v/>
      </c>
      <c r="JK107" s="379"/>
      <c r="JL107" s="79"/>
      <c r="JM107" s="19"/>
      <c r="JN107" s="280"/>
      <c r="JO107" s="70"/>
      <c r="JP107" s="19"/>
      <c r="JQ107" s="19"/>
      <c r="JR107" s="19"/>
      <c r="JS107" s="19"/>
      <c r="JT107" s="19"/>
      <c r="JU107" s="19"/>
      <c r="JV107" s="19"/>
      <c r="JW107" s="19"/>
      <c r="JX107" s="19"/>
      <c r="JY107" s="19"/>
      <c r="JZ107" s="19"/>
      <c r="KA107" s="19"/>
      <c r="KB107" s="19"/>
      <c r="KC107" s="19"/>
      <c r="KD107" s="19"/>
      <c r="LA107" s="70"/>
      <c r="LB107" s="291" t="str">
        <f t="shared" si="312"/>
        <v/>
      </c>
      <c r="LC107" s="291" t="str">
        <f t="shared" si="313"/>
        <v/>
      </c>
      <c r="LD107" s="291" t="str">
        <f t="shared" si="314"/>
        <v/>
      </c>
      <c r="LE107" s="291" t="str">
        <f t="shared" si="315"/>
        <v/>
      </c>
      <c r="LF107" s="291" t="str">
        <f t="shared" si="316"/>
        <v/>
      </c>
      <c r="LG107" s="291" t="str">
        <f t="shared" si="317"/>
        <v/>
      </c>
      <c r="LH107" s="291" t="str">
        <f t="shared" si="318"/>
        <v/>
      </c>
      <c r="LI107" s="291" t="str">
        <f t="shared" si="319"/>
        <v/>
      </c>
      <c r="LJ107" s="291" t="str">
        <f t="shared" si="320"/>
        <v/>
      </c>
      <c r="LK107" s="291" t="str">
        <f t="shared" si="321"/>
        <v/>
      </c>
      <c r="LL107" s="291" t="str">
        <f t="shared" si="322"/>
        <v/>
      </c>
      <c r="LM107" s="291" t="str">
        <f t="shared" si="323"/>
        <v/>
      </c>
      <c r="LN107" s="291" t="str">
        <f t="shared" si="324"/>
        <v/>
      </c>
      <c r="LO107" s="291" t="str">
        <f t="shared" si="325"/>
        <v/>
      </c>
      <c r="LP107" s="291" t="str">
        <f t="shared" si="326"/>
        <v/>
      </c>
      <c r="LQ107" s="291" t="str">
        <f t="shared" si="327"/>
        <v/>
      </c>
      <c r="LR107" s="291" t="str">
        <f t="shared" si="328"/>
        <v/>
      </c>
      <c r="LS107" s="291" t="str">
        <f t="shared" si="329"/>
        <v/>
      </c>
      <c r="LT107" s="291" t="str">
        <f t="shared" si="330"/>
        <v/>
      </c>
      <c r="LU107" s="291" t="str">
        <f t="shared" si="331"/>
        <v/>
      </c>
      <c r="LV107" s="291" t="str">
        <f t="shared" si="332"/>
        <v/>
      </c>
      <c r="LW107" s="291" t="str">
        <f t="shared" si="333"/>
        <v/>
      </c>
      <c r="LX107" s="291" t="str">
        <f t="shared" si="334"/>
        <v>sfr_spd</v>
      </c>
      <c r="LY107" s="291" t="str">
        <f t="shared" si="335"/>
        <v/>
      </c>
      <c r="LZ107" s="291" t="str">
        <f t="shared" si="336"/>
        <v/>
      </c>
      <c r="MA107" s="291" t="str">
        <f t="shared" si="337"/>
        <v/>
      </c>
      <c r="MB107" s="291" t="str">
        <f t="shared" si="338"/>
        <v/>
      </c>
      <c r="MC107" s="291" t="str">
        <f t="shared" si="339"/>
        <v/>
      </c>
      <c r="MD107" s="291" t="str">
        <f t="shared" si="340"/>
        <v/>
      </c>
      <c r="ME107" s="291" t="str">
        <f t="shared" si="341"/>
        <v/>
      </c>
      <c r="MF107" s="291" t="str">
        <f t="shared" si="342"/>
        <v/>
      </c>
      <c r="MG107" s="74">
        <f t="shared" si="343"/>
        <v>1</v>
      </c>
      <c r="MH107" s="70"/>
      <c r="MI107" s="70"/>
      <c r="MJ107" s="70"/>
      <c r="MK107" s="70"/>
      <c r="ML107" s="70"/>
      <c r="MM107" s="70"/>
      <c r="MN107" s="70"/>
      <c r="MO107" s="70"/>
      <c r="MP107" s="70"/>
      <c r="MQ107" s="70"/>
      <c r="MR107" s="70"/>
      <c r="MS107" s="70"/>
      <c r="MT107" s="70"/>
      <c r="MU107" s="70"/>
    </row>
    <row r="108" spans="1:359" ht="6" customHeight="1" x14ac:dyDescent="0.25">
      <c r="A108" s="79"/>
      <c r="B108" s="303">
        <f t="shared" si="367"/>
        <v>94</v>
      </c>
      <c r="C108" s="83" t="s">
        <v>193</v>
      </c>
      <c r="D108" s="301" t="s">
        <v>643</v>
      </c>
      <c r="E108" s="70"/>
      <c r="F108" s="258"/>
      <c r="G108" s="259" t="s">
        <v>199</v>
      </c>
      <c r="H108" s="260" t="s">
        <v>2</v>
      </c>
      <c r="I108" s="258"/>
      <c r="J108" s="259"/>
      <c r="K108" s="260"/>
      <c r="L108" s="258"/>
      <c r="M108" s="259"/>
      <c r="N108" s="260"/>
      <c r="O108" s="258"/>
      <c r="P108" s="259"/>
      <c r="Q108" s="260"/>
      <c r="R108" s="258"/>
      <c r="S108" s="259"/>
      <c r="T108" s="260"/>
      <c r="U108" s="258"/>
      <c r="V108" s="259"/>
      <c r="W108" s="260"/>
      <c r="X108" s="258"/>
      <c r="Y108" s="259"/>
      <c r="Z108" s="260"/>
      <c r="AA108" s="258"/>
      <c r="AB108" s="259"/>
      <c r="AC108" s="260"/>
      <c r="AD108" s="258"/>
      <c r="AE108" s="259"/>
      <c r="AF108" s="260"/>
      <c r="AG108" s="258"/>
      <c r="AH108" s="259"/>
      <c r="AI108" s="260"/>
      <c r="AJ108" s="258"/>
      <c r="AK108" s="259"/>
      <c r="AL108" s="260"/>
      <c r="AM108" s="258"/>
      <c r="AN108" s="259"/>
      <c r="AO108" s="260"/>
      <c r="AP108" s="281"/>
      <c r="AQ108" s="353"/>
      <c r="AR108" s="348"/>
      <c r="AS108" s="281"/>
      <c r="AT108" s="353"/>
      <c r="AU108" s="348"/>
      <c r="AV108" s="258"/>
      <c r="AW108" s="259"/>
      <c r="AX108" s="260"/>
      <c r="AY108" s="258"/>
      <c r="AZ108" s="259"/>
      <c r="BA108" s="260"/>
      <c r="BB108" s="258"/>
      <c r="BC108" s="259"/>
      <c r="BD108" s="260"/>
      <c r="BE108" s="258"/>
      <c r="BF108" s="259"/>
      <c r="BG108" s="260"/>
      <c r="BH108" s="258"/>
      <c r="BI108" s="259"/>
      <c r="BJ108" s="260"/>
      <c r="BK108" s="258"/>
      <c r="BL108" s="259"/>
      <c r="BM108" s="260"/>
      <c r="BN108" s="258"/>
      <c r="BO108" s="259"/>
      <c r="BP108" s="260"/>
      <c r="BQ108" s="258"/>
      <c r="BR108" s="259"/>
      <c r="BS108" s="260"/>
      <c r="BT108" s="258"/>
      <c r="BU108" s="259"/>
      <c r="BV108" s="260"/>
      <c r="BW108" s="258"/>
      <c r="BX108" s="259"/>
      <c r="BY108" s="260"/>
      <c r="BZ108" s="258"/>
      <c r="CA108" s="259"/>
      <c r="CB108" s="260"/>
      <c r="CC108" s="258"/>
      <c r="CD108" s="259"/>
      <c r="CE108" s="260"/>
      <c r="CF108" s="410"/>
      <c r="CG108" s="411"/>
      <c r="CH108" s="412"/>
      <c r="CI108" s="410"/>
      <c r="CJ108" s="411"/>
      <c r="CK108" s="412"/>
      <c r="CL108" s="258"/>
      <c r="CM108" s="259"/>
      <c r="CN108" s="260"/>
      <c r="CO108" s="258"/>
      <c r="CP108" s="259"/>
      <c r="CQ108" s="260"/>
      <c r="CR108" s="373" t="s">
        <v>2</v>
      </c>
      <c r="CS108" s="228"/>
      <c r="CT108" s="229" t="str">
        <f>IF(ISNUMBER(HA108),IF(ISNUMBER(MATCH(HE108,$CS$15:$CS$313,0)),0,MAX(CT$14:CT107)+1),"")</f>
        <v/>
      </c>
      <c r="CU108" s="7">
        <f t="shared" si="217"/>
        <v>90</v>
      </c>
      <c r="CV108" s="7" t="str">
        <f t="shared" si="218"/>
        <v/>
      </c>
      <c r="CW108" s="7" t="str">
        <f t="shared" si="219"/>
        <v/>
      </c>
      <c r="CX108" s="7" t="str">
        <f t="shared" si="220"/>
        <v/>
      </c>
      <c r="CY108" s="7" t="str">
        <f t="shared" si="221"/>
        <v/>
      </c>
      <c r="CZ108" s="7" t="str">
        <f t="shared" si="222"/>
        <v/>
      </c>
      <c r="DA108" s="7" t="str">
        <f t="shared" si="223"/>
        <v/>
      </c>
      <c r="DB108" s="7" t="str">
        <f t="shared" si="224"/>
        <v/>
      </c>
      <c r="DC108" s="7" t="str">
        <f t="shared" si="225"/>
        <v/>
      </c>
      <c r="DD108" s="7" t="str">
        <f t="shared" si="226"/>
        <v/>
      </c>
      <c r="DE108" s="7">
        <f t="shared" si="227"/>
        <v>32</v>
      </c>
      <c r="DF108" s="7">
        <f t="shared" si="228"/>
        <v>46</v>
      </c>
      <c r="DG108" s="7" t="str">
        <f t="shared" si="229"/>
        <v/>
      </c>
      <c r="DH108" s="7" t="str">
        <f t="shared" si="230"/>
        <v/>
      </c>
      <c r="DI108" s="7" t="str">
        <f t="shared" si="231"/>
        <v/>
      </c>
      <c r="DJ108" s="7" t="str">
        <f t="shared" si="232"/>
        <v/>
      </c>
      <c r="DK108" s="7" t="str">
        <f t="shared" si="233"/>
        <v/>
      </c>
      <c r="DL108" s="7" t="str">
        <f t="shared" si="234"/>
        <v/>
      </c>
      <c r="DM108" s="7" t="str">
        <f t="shared" si="235"/>
        <v/>
      </c>
      <c r="DN108" s="7" t="str">
        <f t="shared" si="236"/>
        <v/>
      </c>
      <c r="DO108" s="7" t="str">
        <f t="shared" si="237"/>
        <v/>
      </c>
      <c r="DP108" s="7" t="str">
        <f t="shared" si="238"/>
        <v/>
      </c>
      <c r="DQ108" s="7" t="str">
        <f t="shared" si="239"/>
        <v/>
      </c>
      <c r="DR108" s="7" t="str">
        <f t="shared" si="240"/>
        <v/>
      </c>
      <c r="DS108" s="7" t="str">
        <f t="shared" si="241"/>
        <v/>
      </c>
      <c r="DT108" s="7" t="str">
        <f t="shared" si="242"/>
        <v/>
      </c>
      <c r="DU108" s="7" t="str">
        <f t="shared" si="344"/>
        <v/>
      </c>
      <c r="DV108" s="7" t="str">
        <f t="shared" si="345"/>
        <v/>
      </c>
      <c r="DW108" s="7">
        <f t="shared" si="346"/>
        <v>55</v>
      </c>
      <c r="DX108" s="7" t="str">
        <f t="shared" si="347"/>
        <v/>
      </c>
      <c r="DY108" s="7"/>
      <c r="DZ108" s="7"/>
      <c r="EA108" s="7"/>
      <c r="EB108" s="7"/>
      <c r="EC108" s="64" t="s">
        <v>2</v>
      </c>
      <c r="ED108" s="306" t="str">
        <f t="shared" si="243"/>
        <v>nadvfd</v>
      </c>
      <c r="EE108" s="306" t="str">
        <f t="shared" si="244"/>
        <v>-</v>
      </c>
      <c r="EF108" s="306" t="str">
        <f t="shared" si="245"/>
        <v>-</v>
      </c>
      <c r="EG108" s="306" t="str">
        <f t="shared" si="246"/>
        <v>-</v>
      </c>
      <c r="EH108" s="306" t="str">
        <f t="shared" si="247"/>
        <v>-</v>
      </c>
      <c r="EI108" s="306" t="str">
        <f t="shared" si="248"/>
        <v>-</v>
      </c>
      <c r="EJ108" s="306" t="str">
        <f t="shared" si="249"/>
        <v>-</v>
      </c>
      <c r="EK108" s="306" t="str">
        <f t="shared" si="250"/>
        <v>-</v>
      </c>
      <c r="EL108" s="306" t="str">
        <f t="shared" si="251"/>
        <v>-</v>
      </c>
      <c r="EM108" s="306" t="str">
        <f t="shared" si="252"/>
        <v>-</v>
      </c>
      <c r="EN108" s="306" t="str">
        <f t="shared" si="253"/>
        <v>NADVFD</v>
      </c>
      <c r="EO108" s="306" t="str">
        <f t="shared" si="254"/>
        <v>nadvfd</v>
      </c>
      <c r="EP108" s="306" t="str">
        <f t="shared" si="255"/>
        <v>-</v>
      </c>
      <c r="EQ108" s="306" t="str">
        <f t="shared" si="256"/>
        <v>-</v>
      </c>
      <c r="ER108" s="306" t="str">
        <f t="shared" si="257"/>
        <v>-</v>
      </c>
      <c r="ES108" s="306" t="str">
        <f t="shared" si="258"/>
        <v>-</v>
      </c>
      <c r="ET108" s="306" t="str">
        <f t="shared" si="259"/>
        <v>-</v>
      </c>
      <c r="EU108" s="306" t="str">
        <f t="shared" si="260"/>
        <v>-</v>
      </c>
      <c r="EV108" s="306" t="str">
        <f t="shared" si="261"/>
        <v>-</v>
      </c>
      <c r="EW108" s="306" t="str">
        <f t="shared" si="262"/>
        <v>-</v>
      </c>
      <c r="EX108" s="306" t="str">
        <f t="shared" si="263"/>
        <v>-</v>
      </c>
      <c r="EY108" s="306" t="str">
        <f t="shared" si="264"/>
        <v>-</v>
      </c>
      <c r="EZ108" s="306" t="str">
        <f t="shared" si="265"/>
        <v>-</v>
      </c>
      <c r="FA108" s="306" t="str">
        <f t="shared" si="266"/>
        <v>-</v>
      </c>
      <c r="FB108" s="306" t="str">
        <f t="shared" si="267"/>
        <v>-</v>
      </c>
      <c r="FC108" s="306" t="str">
        <f t="shared" si="268"/>
        <v>-</v>
      </c>
      <c r="FD108" s="306" t="str">
        <f t="shared" si="348"/>
        <v>-</v>
      </c>
      <c r="FE108" s="306" t="str">
        <f t="shared" si="349"/>
        <v>-</v>
      </c>
      <c r="FF108" s="306" t="str">
        <f t="shared" si="350"/>
        <v>nadvfd</v>
      </c>
      <c r="FG108" s="306" t="str">
        <f t="shared" si="351"/>
        <v>-</v>
      </c>
      <c r="FH108" s="306"/>
      <c r="FI108" s="306"/>
      <c r="FJ108" s="306"/>
      <c r="FK108" s="306"/>
      <c r="FL108" s="306"/>
      <c r="FM108" s="422" t="s">
        <v>2</v>
      </c>
      <c r="FN108" s="65" t="str">
        <f t="shared" si="269"/>
        <v>-</v>
      </c>
      <c r="FO108" s="65" t="str">
        <f t="shared" si="270"/>
        <v>-</v>
      </c>
      <c r="FP108" s="65" t="str">
        <f t="shared" si="271"/>
        <v>-</v>
      </c>
      <c r="FQ108" s="65" t="str">
        <f t="shared" si="272"/>
        <v>-</v>
      </c>
      <c r="FR108" s="65" t="str">
        <f t="shared" si="273"/>
        <v>-</v>
      </c>
      <c r="FS108" s="65" t="str">
        <f t="shared" si="274"/>
        <v>-</v>
      </c>
      <c r="FT108" s="65" t="str">
        <f t="shared" si="275"/>
        <v>-</v>
      </c>
      <c r="FU108" s="65" t="str">
        <f t="shared" si="276"/>
        <v>-</v>
      </c>
      <c r="FV108" s="65" t="str">
        <f t="shared" si="277"/>
        <v>-</v>
      </c>
      <c r="FW108" s="65" t="str">
        <f t="shared" si="278"/>
        <v>-</v>
      </c>
      <c r="FX108" s="65">
        <f t="shared" si="279"/>
        <v>1</v>
      </c>
      <c r="FY108" s="65">
        <f t="shared" si="280"/>
        <v>1</v>
      </c>
      <c r="FZ108" s="65" t="str">
        <f t="shared" si="281"/>
        <v>-</v>
      </c>
      <c r="GA108" s="65" t="str">
        <f t="shared" si="282"/>
        <v>-</v>
      </c>
      <c r="GB108" s="65" t="str">
        <f t="shared" si="283"/>
        <v>-</v>
      </c>
      <c r="GC108" s="65" t="str">
        <f t="shared" si="284"/>
        <v>-</v>
      </c>
      <c r="GD108" s="65" t="str">
        <f t="shared" si="285"/>
        <v>-</v>
      </c>
      <c r="GE108" s="65" t="str">
        <f t="shared" si="286"/>
        <v>-</v>
      </c>
      <c r="GF108" s="65" t="str">
        <f t="shared" si="287"/>
        <v>-</v>
      </c>
      <c r="GG108" s="65" t="str">
        <f t="shared" si="288"/>
        <v>-</v>
      </c>
      <c r="GH108" s="65" t="str">
        <f t="shared" si="289"/>
        <v>-</v>
      </c>
      <c r="GI108" s="65" t="str">
        <f t="shared" si="290"/>
        <v>-</v>
      </c>
      <c r="GJ108" s="65" t="str">
        <f t="shared" si="291"/>
        <v>-</v>
      </c>
      <c r="GK108" s="65" t="str">
        <f t="shared" si="292"/>
        <v>-</v>
      </c>
      <c r="GL108" s="65" t="str">
        <f t="shared" si="293"/>
        <v>-</v>
      </c>
      <c r="GM108" s="65" t="str">
        <f t="shared" si="294"/>
        <v>-</v>
      </c>
      <c r="GN108" s="65" t="str">
        <f t="shared" si="352"/>
        <v>-</v>
      </c>
      <c r="GO108" s="65" t="str">
        <f t="shared" si="353"/>
        <v>-</v>
      </c>
      <c r="GP108" s="65">
        <f t="shared" si="354"/>
        <v>2</v>
      </c>
      <c r="GQ108" s="65" t="str">
        <f t="shared" si="355"/>
        <v>-</v>
      </c>
      <c r="GR108" s="65"/>
      <c r="GS108" s="65"/>
      <c r="GT108" s="65"/>
      <c r="GU108" s="96" t="s">
        <v>2</v>
      </c>
      <c r="GV108" s="70"/>
      <c r="GW108" s="7">
        <f>IF(ISNUMBER(INDEX($CU$15:$EC$314,$B108,HG$5)),MAX(GW$14:GW107)+1,0)</f>
        <v>0</v>
      </c>
      <c r="GX108" s="7" t="str">
        <f t="shared" si="295"/>
        <v/>
      </c>
      <c r="GY108" s="7" t="str">
        <f t="shared" si="296"/>
        <v/>
      </c>
      <c r="GZ108" s="289">
        <f t="shared" si="297"/>
        <v>94</v>
      </c>
      <c r="HA108" s="289" t="str">
        <f t="shared" si="298"/>
        <v/>
      </c>
      <c r="HB108" s="289" t="str">
        <f t="shared" si="299"/>
        <v/>
      </c>
      <c r="HC108" s="84" t="str">
        <f t="shared" si="300"/>
        <v/>
      </c>
      <c r="HD108" s="335" t="str">
        <f t="shared" si="301"/>
        <v/>
      </c>
      <c r="HE108" s="313" t="str">
        <f t="shared" si="302"/>
        <v/>
      </c>
      <c r="HF108" s="28" t="str">
        <f t="shared" si="303"/>
        <v/>
      </c>
      <c r="HG108" s="277" t="str">
        <f t="shared" si="356"/>
        <v/>
      </c>
      <c r="HH108" s="363" t="str">
        <f t="shared" si="304"/>
        <v/>
      </c>
      <c r="HI108" s="80"/>
      <c r="HJ108" s="277" t="str">
        <f t="shared" si="357"/>
        <v/>
      </c>
      <c r="HK108" s="363" t="str">
        <f t="shared" si="305"/>
        <v/>
      </c>
      <c r="HL108" s="80"/>
      <c r="HM108" s="277" t="str">
        <f t="shared" si="358"/>
        <v/>
      </c>
      <c r="HN108" s="363" t="str">
        <f t="shared" si="306"/>
        <v/>
      </c>
      <c r="HO108" s="80"/>
      <c r="HP108" s="277" t="str">
        <f t="shared" si="359"/>
        <v/>
      </c>
      <c r="HQ108" s="359" t="str">
        <f t="shared" si="307"/>
        <v/>
      </c>
      <c r="HR108" s="80"/>
      <c r="HS108" s="277" t="str">
        <f t="shared" si="360"/>
        <v/>
      </c>
      <c r="HT108" s="284" t="str">
        <f t="shared" si="308"/>
        <v/>
      </c>
      <c r="HU108" s="71"/>
      <c r="HV108" s="336" t="str">
        <f t="shared" si="309"/>
        <v/>
      </c>
      <c r="HW108" s="338" t="str">
        <f t="shared" si="310"/>
        <v/>
      </c>
      <c r="HX108" s="337" t="str">
        <f t="shared" si="311"/>
        <v/>
      </c>
      <c r="HY108" s="277"/>
      <c r="HZ108" s="71"/>
      <c r="IA108" s="71"/>
      <c r="IB108" s="71"/>
      <c r="IC108" s="71"/>
      <c r="ID108" s="70"/>
      <c r="IE108" s="280"/>
      <c r="IF108" s="280"/>
      <c r="IG108" s="280"/>
      <c r="IH108" s="280"/>
      <c r="II108" s="280"/>
      <c r="IJ108" s="280"/>
      <c r="IK108" s="280"/>
      <c r="IL108" s="280"/>
      <c r="IM108" s="280"/>
      <c r="IN108" s="280"/>
      <c r="IO108" s="291"/>
      <c r="IP108" s="291"/>
      <c r="IQ108" s="74"/>
      <c r="IR108" s="291">
        <f>IF(IE108&lt;&gt;"",MAX(IR$14:IR107)+1,0)</f>
        <v>0</v>
      </c>
      <c r="IS108" s="291">
        <f>IF(IF108&lt;&gt;"",MAX(IS$14:IS107)+1,0)</f>
        <v>0</v>
      </c>
      <c r="IT108" s="291">
        <f>IF(IG108&lt;&gt;"",MAX(IT$14:IT107)+1,0)</f>
        <v>0</v>
      </c>
      <c r="IU108" s="291">
        <f>IF(IH108&lt;&gt;"",MAX(IU$14:IU107)+1,0)</f>
        <v>0</v>
      </c>
      <c r="IV108" s="291">
        <f>IF(II108&lt;&gt;"",MAX(IV$14:IV107)+1,0)</f>
        <v>0</v>
      </c>
      <c r="IW108" s="291">
        <f>IF(IJ108&lt;&gt;"",MAX(IW$14:IW107)+1,0)</f>
        <v>0</v>
      </c>
      <c r="IX108" s="291">
        <f>IF(IK108&lt;&gt;"",MAX(IX$14:IX107)+1,0)</f>
        <v>0</v>
      </c>
      <c r="IY108" s="291">
        <f>IF(IL108&lt;&gt;"",MAX(IY$14:IY107)+1,0)</f>
        <v>0</v>
      </c>
      <c r="IZ108" s="291">
        <f>IF(IM108&lt;&gt;"",MAX(IZ$14:IZ107)+1,0)</f>
        <v>0</v>
      </c>
      <c r="JA108" s="291">
        <f>IF(IN108&lt;&gt;"",MAX(JA$14:JA107)+1,0)</f>
        <v>0</v>
      </c>
      <c r="JB108" s="291">
        <f>IF(IO108&lt;&gt;"",MAX(JB$14:JB107)+1,0)</f>
        <v>0</v>
      </c>
      <c r="JC108" s="291">
        <f>IF(IP108&lt;&gt;"",MAX(JC$14:JC107)+1,0)</f>
        <v>0</v>
      </c>
      <c r="JD108" s="74">
        <f t="shared" si="361"/>
        <v>3</v>
      </c>
      <c r="JE108" s="74">
        <f t="shared" si="362"/>
        <v>0</v>
      </c>
      <c r="JF108" s="74">
        <f t="shared" si="363"/>
        <v>29</v>
      </c>
      <c r="JG108" s="74" t="str">
        <f t="shared" si="364"/>
        <v>percel</v>
      </c>
      <c r="JH108" s="390" t="str">
        <f t="shared" si="365"/>
        <v/>
      </c>
      <c r="JI108" s="389">
        <f>IF(ISNUMBER(MATCH(HE108,$JG$15:$JG$313,0)),0,MAX(JI$14:JI107)+1)</f>
        <v>0</v>
      </c>
      <c r="JJ108" s="389" t="str">
        <f t="shared" si="366"/>
        <v/>
      </c>
      <c r="JK108" s="379"/>
      <c r="JL108" s="79"/>
      <c r="JM108" s="19"/>
      <c r="JN108" s="280"/>
      <c r="JO108" s="70"/>
      <c r="JP108" s="19"/>
      <c r="JQ108" s="19"/>
      <c r="JR108" s="19"/>
      <c r="JS108" s="19"/>
      <c r="JT108" s="19"/>
      <c r="JU108" s="19"/>
      <c r="JV108" s="19"/>
      <c r="JW108" s="19"/>
      <c r="JX108" s="19"/>
      <c r="JY108" s="19"/>
      <c r="JZ108" s="19"/>
      <c r="KA108" s="19"/>
      <c r="KB108" s="19"/>
      <c r="KC108" s="19"/>
      <c r="KD108" s="19"/>
      <c r="LA108" s="70"/>
      <c r="LB108" s="291" t="str">
        <f t="shared" si="312"/>
        <v/>
      </c>
      <c r="LC108" s="291" t="str">
        <f t="shared" si="313"/>
        <v/>
      </c>
      <c r="LD108" s="291" t="str">
        <f t="shared" si="314"/>
        <v>percel</v>
      </c>
      <c r="LE108" s="291" t="str">
        <f t="shared" si="315"/>
        <v>percel</v>
      </c>
      <c r="LF108" s="291" t="str">
        <f t="shared" si="316"/>
        <v/>
      </c>
      <c r="LG108" s="291" t="str">
        <f t="shared" si="317"/>
        <v/>
      </c>
      <c r="LH108" s="291" t="str">
        <f t="shared" si="318"/>
        <v/>
      </c>
      <c r="LI108" s="291" t="str">
        <f t="shared" si="319"/>
        <v>percel</v>
      </c>
      <c r="LJ108" s="291" t="str">
        <f t="shared" si="320"/>
        <v>percel</v>
      </c>
      <c r="LK108" s="291" t="str">
        <f t="shared" si="321"/>
        <v>percel</v>
      </c>
      <c r="LL108" s="291" t="str">
        <f t="shared" si="322"/>
        <v>percel</v>
      </c>
      <c r="LM108" s="291" t="str">
        <f t="shared" si="323"/>
        <v>percel</v>
      </c>
      <c r="LN108" s="291" t="str">
        <f t="shared" si="324"/>
        <v/>
      </c>
      <c r="LO108" s="291" t="str">
        <f t="shared" si="325"/>
        <v/>
      </c>
      <c r="LP108" s="291" t="str">
        <f t="shared" si="326"/>
        <v/>
      </c>
      <c r="LQ108" s="291" t="str">
        <f t="shared" si="327"/>
        <v/>
      </c>
      <c r="LR108" s="291" t="str">
        <f t="shared" si="328"/>
        <v/>
      </c>
      <c r="LS108" s="291" t="str">
        <f t="shared" si="329"/>
        <v/>
      </c>
      <c r="LT108" s="291" t="str">
        <f t="shared" si="330"/>
        <v/>
      </c>
      <c r="LU108" s="291" t="str">
        <f t="shared" si="331"/>
        <v/>
      </c>
      <c r="LV108" s="291" t="str">
        <f t="shared" si="332"/>
        <v/>
      </c>
      <c r="LW108" s="291" t="str">
        <f t="shared" si="333"/>
        <v/>
      </c>
      <c r="LX108" s="291" t="str">
        <f t="shared" si="334"/>
        <v/>
      </c>
      <c r="LY108" s="291" t="str">
        <f t="shared" si="335"/>
        <v/>
      </c>
      <c r="LZ108" s="291" t="str">
        <f t="shared" si="336"/>
        <v/>
      </c>
      <c r="MA108" s="291" t="str">
        <f t="shared" si="337"/>
        <v/>
      </c>
      <c r="MB108" s="291" t="str">
        <f t="shared" si="338"/>
        <v/>
      </c>
      <c r="MC108" s="291" t="str">
        <f t="shared" si="339"/>
        <v/>
      </c>
      <c r="MD108" s="291" t="str">
        <f t="shared" si="340"/>
        <v>percel</v>
      </c>
      <c r="ME108" s="291" t="str">
        <f t="shared" si="341"/>
        <v/>
      </c>
      <c r="MF108" s="291" t="str">
        <f t="shared" si="342"/>
        <v/>
      </c>
      <c r="MG108" s="74">
        <f t="shared" si="343"/>
        <v>7</v>
      </c>
      <c r="MH108" s="70"/>
      <c r="MI108" s="70"/>
      <c r="MJ108" s="70"/>
      <c r="MK108" s="70"/>
      <c r="ML108" s="70"/>
      <c r="MM108" s="70"/>
      <c r="MN108" s="70"/>
      <c r="MO108" s="70"/>
      <c r="MP108" s="70"/>
      <c r="MQ108" s="70"/>
      <c r="MR108" s="70"/>
      <c r="MS108" s="70"/>
      <c r="MT108" s="70"/>
      <c r="MU108" s="70"/>
    </row>
    <row r="109" spans="1:359" ht="6" customHeight="1" x14ac:dyDescent="0.25">
      <c r="A109" s="79"/>
      <c r="B109" s="303">
        <f t="shared" si="367"/>
        <v>95</v>
      </c>
      <c r="C109" s="83" t="s">
        <v>194</v>
      </c>
      <c r="D109" s="301" t="s">
        <v>644</v>
      </c>
      <c r="E109" s="70"/>
      <c r="F109" s="258"/>
      <c r="G109" s="259" t="s">
        <v>214</v>
      </c>
      <c r="H109" s="260"/>
      <c r="I109" s="258"/>
      <c r="J109" s="259"/>
      <c r="K109" s="260"/>
      <c r="L109" s="258"/>
      <c r="M109" s="259"/>
      <c r="N109" s="260"/>
      <c r="O109" s="258"/>
      <c r="P109" s="259"/>
      <c r="Q109" s="260"/>
      <c r="R109" s="258"/>
      <c r="S109" s="259"/>
      <c r="T109" s="260"/>
      <c r="U109" s="258"/>
      <c r="V109" s="259"/>
      <c r="W109" s="260"/>
      <c r="X109" s="258"/>
      <c r="Y109" s="259"/>
      <c r="Z109" s="260"/>
      <c r="AA109" s="258"/>
      <c r="AB109" s="259"/>
      <c r="AC109" s="260"/>
      <c r="AD109" s="258"/>
      <c r="AE109" s="259"/>
      <c r="AF109" s="260"/>
      <c r="AG109" s="258"/>
      <c r="AH109" s="259"/>
      <c r="AI109" s="260"/>
      <c r="AJ109" s="258"/>
      <c r="AK109" s="259"/>
      <c r="AL109" s="260"/>
      <c r="AM109" s="258"/>
      <c r="AN109" s="259"/>
      <c r="AO109" s="260"/>
      <c r="AP109" s="281"/>
      <c r="AQ109" s="353"/>
      <c r="AR109" s="348"/>
      <c r="AS109" s="281"/>
      <c r="AT109" s="353"/>
      <c r="AU109" s="348"/>
      <c r="AV109" s="258"/>
      <c r="AW109" s="259"/>
      <c r="AX109" s="260"/>
      <c r="AY109" s="258"/>
      <c r="AZ109" s="259"/>
      <c r="BA109" s="260"/>
      <c r="BB109" s="258"/>
      <c r="BC109" s="259"/>
      <c r="BD109" s="260"/>
      <c r="BE109" s="258"/>
      <c r="BF109" s="259"/>
      <c r="BG109" s="260"/>
      <c r="BH109" s="258"/>
      <c r="BI109" s="259"/>
      <c r="BJ109" s="260"/>
      <c r="BK109" s="258"/>
      <c r="BL109" s="259"/>
      <c r="BM109" s="260"/>
      <c r="BN109" s="258"/>
      <c r="BO109" s="259"/>
      <c r="BP109" s="260"/>
      <c r="BQ109" s="258"/>
      <c r="BR109" s="259"/>
      <c r="BS109" s="260"/>
      <c r="BT109" s="258"/>
      <c r="BU109" s="259"/>
      <c r="BV109" s="260"/>
      <c r="BW109" s="258"/>
      <c r="BX109" s="259"/>
      <c r="BY109" s="260"/>
      <c r="BZ109" s="258"/>
      <c r="CA109" s="259"/>
      <c r="CB109" s="260"/>
      <c r="CC109" s="258"/>
      <c r="CD109" s="259"/>
      <c r="CE109" s="260"/>
      <c r="CF109" s="410"/>
      <c r="CG109" s="411"/>
      <c r="CH109" s="412"/>
      <c r="CI109" s="410"/>
      <c r="CJ109" s="411"/>
      <c r="CK109" s="412"/>
      <c r="CL109" s="258"/>
      <c r="CM109" s="259"/>
      <c r="CN109" s="260"/>
      <c r="CO109" s="258"/>
      <c r="CP109" s="259"/>
      <c r="CQ109" s="260"/>
      <c r="CR109" s="373" t="s">
        <v>2</v>
      </c>
      <c r="CS109" s="228"/>
      <c r="CT109" s="229" t="str">
        <f>IF(ISNUMBER(HA109),IF(ISNUMBER(MATCH(HE109,$CS$15:$CS$313,0)),0,MAX(CT$14:CT108)+1),"")</f>
        <v/>
      </c>
      <c r="CU109" s="7">
        <f t="shared" si="217"/>
        <v>91</v>
      </c>
      <c r="CV109" s="7" t="str">
        <f t="shared" si="218"/>
        <v/>
      </c>
      <c r="CW109" s="7" t="str">
        <f t="shared" si="219"/>
        <v/>
      </c>
      <c r="CX109" s="7" t="str">
        <f t="shared" si="220"/>
        <v/>
      </c>
      <c r="CY109" s="7" t="str">
        <f t="shared" si="221"/>
        <v/>
      </c>
      <c r="CZ109" s="7" t="str">
        <f t="shared" si="222"/>
        <v/>
      </c>
      <c r="DA109" s="7" t="str">
        <f t="shared" si="223"/>
        <v/>
      </c>
      <c r="DB109" s="7" t="str">
        <f t="shared" si="224"/>
        <v/>
      </c>
      <c r="DC109" s="7" t="str">
        <f t="shared" si="225"/>
        <v/>
      </c>
      <c r="DD109" s="7" t="str">
        <f t="shared" si="226"/>
        <v/>
      </c>
      <c r="DE109" s="7" t="str">
        <f t="shared" si="227"/>
        <v/>
      </c>
      <c r="DF109" s="7" t="str">
        <f t="shared" si="228"/>
        <v/>
      </c>
      <c r="DG109" s="7" t="str">
        <f t="shared" si="229"/>
        <v/>
      </c>
      <c r="DH109" s="7" t="str">
        <f t="shared" si="230"/>
        <v/>
      </c>
      <c r="DI109" s="7" t="str">
        <f t="shared" si="231"/>
        <v/>
      </c>
      <c r="DJ109" s="7" t="str">
        <f t="shared" si="232"/>
        <v/>
      </c>
      <c r="DK109" s="7" t="str">
        <f t="shared" si="233"/>
        <v/>
      </c>
      <c r="DL109" s="7" t="str">
        <f t="shared" si="234"/>
        <v/>
      </c>
      <c r="DM109" s="7" t="str">
        <f t="shared" si="235"/>
        <v/>
      </c>
      <c r="DN109" s="7" t="str">
        <f t="shared" si="236"/>
        <v/>
      </c>
      <c r="DO109" s="7" t="str">
        <f t="shared" si="237"/>
        <v/>
      </c>
      <c r="DP109" s="7" t="str">
        <f t="shared" si="238"/>
        <v/>
      </c>
      <c r="DQ109" s="7" t="str">
        <f t="shared" si="239"/>
        <v/>
      </c>
      <c r="DR109" s="7" t="str">
        <f t="shared" si="240"/>
        <v/>
      </c>
      <c r="DS109" s="7" t="str">
        <f t="shared" si="241"/>
        <v/>
      </c>
      <c r="DT109" s="7" t="str">
        <f t="shared" si="242"/>
        <v/>
      </c>
      <c r="DU109" s="7" t="str">
        <f t="shared" si="344"/>
        <v/>
      </c>
      <c r="DV109" s="7">
        <f t="shared" si="345"/>
        <v>47</v>
      </c>
      <c r="DW109" s="7">
        <f t="shared" si="346"/>
        <v>47</v>
      </c>
      <c r="DX109" s="7">
        <f t="shared" si="347"/>
        <v>47</v>
      </c>
      <c r="DY109" s="7"/>
      <c r="DZ109" s="7"/>
      <c r="EA109" s="7"/>
      <c r="EB109" s="7"/>
      <c r="EC109" s="64" t="s">
        <v>2</v>
      </c>
      <c r="ED109" s="306" t="str">
        <f t="shared" si="243"/>
        <v>mxstrn</v>
      </c>
      <c r="EE109" s="306" t="str">
        <f t="shared" si="244"/>
        <v>-</v>
      </c>
      <c r="EF109" s="306" t="str">
        <f t="shared" si="245"/>
        <v>-</v>
      </c>
      <c r="EG109" s="306" t="str">
        <f t="shared" si="246"/>
        <v>-</v>
      </c>
      <c r="EH109" s="306" t="str">
        <f t="shared" si="247"/>
        <v>-</v>
      </c>
      <c r="EI109" s="306" t="str">
        <f t="shared" si="248"/>
        <v>-</v>
      </c>
      <c r="EJ109" s="306" t="str">
        <f t="shared" si="249"/>
        <v>-</v>
      </c>
      <c r="EK109" s="306" t="str">
        <f t="shared" si="250"/>
        <v>-</v>
      </c>
      <c r="EL109" s="306" t="str">
        <f t="shared" si="251"/>
        <v>-</v>
      </c>
      <c r="EM109" s="306" t="str">
        <f t="shared" si="252"/>
        <v>-</v>
      </c>
      <c r="EN109" s="306" t="str">
        <f t="shared" si="253"/>
        <v>-</v>
      </c>
      <c r="EO109" s="306" t="str">
        <f t="shared" si="254"/>
        <v>-</v>
      </c>
      <c r="EP109" s="306" t="str">
        <f t="shared" si="255"/>
        <v>-</v>
      </c>
      <c r="EQ109" s="306" t="str">
        <f t="shared" si="256"/>
        <v>-</v>
      </c>
      <c r="ER109" s="306" t="str">
        <f t="shared" si="257"/>
        <v>-</v>
      </c>
      <c r="ES109" s="306" t="str">
        <f t="shared" si="258"/>
        <v>-</v>
      </c>
      <c r="ET109" s="306" t="str">
        <f t="shared" si="259"/>
        <v>-</v>
      </c>
      <c r="EU109" s="306" t="str">
        <f t="shared" si="260"/>
        <v>-</v>
      </c>
      <c r="EV109" s="306" t="str">
        <f t="shared" si="261"/>
        <v>-</v>
      </c>
      <c r="EW109" s="306" t="str">
        <f t="shared" si="262"/>
        <v>-</v>
      </c>
      <c r="EX109" s="306" t="str">
        <f t="shared" si="263"/>
        <v>-</v>
      </c>
      <c r="EY109" s="306" t="str">
        <f t="shared" si="264"/>
        <v>-</v>
      </c>
      <c r="EZ109" s="306" t="str">
        <f t="shared" si="265"/>
        <v>-</v>
      </c>
      <c r="FA109" s="306" t="str">
        <f t="shared" si="266"/>
        <v>-</v>
      </c>
      <c r="FB109" s="306" t="str">
        <f t="shared" si="267"/>
        <v>-</v>
      </c>
      <c r="FC109" s="306" t="str">
        <f t="shared" si="268"/>
        <v>-</v>
      </c>
      <c r="FD109" s="306" t="str">
        <f t="shared" si="348"/>
        <v>-</v>
      </c>
      <c r="FE109" s="306" t="str">
        <f t="shared" si="349"/>
        <v>mxstrn</v>
      </c>
      <c r="FF109" s="306" t="str">
        <f t="shared" si="350"/>
        <v>mxstrn</v>
      </c>
      <c r="FG109" s="306" t="str">
        <f t="shared" si="351"/>
        <v>mxstrn</v>
      </c>
      <c r="FH109" s="306"/>
      <c r="FI109" s="306"/>
      <c r="FJ109" s="306"/>
      <c r="FK109" s="306"/>
      <c r="FL109" s="306"/>
      <c r="FM109" s="422" t="s">
        <v>2</v>
      </c>
      <c r="FN109" s="65">
        <f t="shared" si="269"/>
        <v>0</v>
      </c>
      <c r="FO109" s="65" t="str">
        <f t="shared" si="270"/>
        <v>-</v>
      </c>
      <c r="FP109" s="65" t="str">
        <f t="shared" si="271"/>
        <v>-</v>
      </c>
      <c r="FQ109" s="65" t="str">
        <f t="shared" si="272"/>
        <v>-</v>
      </c>
      <c r="FR109" s="65" t="str">
        <f t="shared" si="273"/>
        <v>-</v>
      </c>
      <c r="FS109" s="65" t="str">
        <f t="shared" si="274"/>
        <v>-</v>
      </c>
      <c r="FT109" s="65" t="str">
        <f t="shared" si="275"/>
        <v>-</v>
      </c>
      <c r="FU109" s="65" t="str">
        <f t="shared" si="276"/>
        <v>-</v>
      </c>
      <c r="FV109" s="65" t="str">
        <f t="shared" si="277"/>
        <v>-</v>
      </c>
      <c r="FW109" s="65" t="str">
        <f t="shared" si="278"/>
        <v>-</v>
      </c>
      <c r="FX109" s="65" t="str">
        <f t="shared" si="279"/>
        <v>-</v>
      </c>
      <c r="FY109" s="65" t="str">
        <f t="shared" si="280"/>
        <v>-</v>
      </c>
      <c r="FZ109" s="65" t="str">
        <f t="shared" si="281"/>
        <v>-</v>
      </c>
      <c r="GA109" s="65" t="str">
        <f t="shared" si="282"/>
        <v>-</v>
      </c>
      <c r="GB109" s="65" t="str">
        <f t="shared" si="283"/>
        <v>-</v>
      </c>
      <c r="GC109" s="65" t="str">
        <f t="shared" si="284"/>
        <v>-</v>
      </c>
      <c r="GD109" s="65" t="str">
        <f t="shared" si="285"/>
        <v>-</v>
      </c>
      <c r="GE109" s="65" t="str">
        <f t="shared" si="286"/>
        <v>-</v>
      </c>
      <c r="GF109" s="65" t="str">
        <f t="shared" si="287"/>
        <v>-</v>
      </c>
      <c r="GG109" s="65" t="str">
        <f t="shared" si="288"/>
        <v>-</v>
      </c>
      <c r="GH109" s="65" t="str">
        <f t="shared" si="289"/>
        <v>-</v>
      </c>
      <c r="GI109" s="65" t="str">
        <f t="shared" si="290"/>
        <v>-</v>
      </c>
      <c r="GJ109" s="65" t="str">
        <f t="shared" si="291"/>
        <v>-</v>
      </c>
      <c r="GK109" s="65" t="str">
        <f t="shared" si="292"/>
        <v>-</v>
      </c>
      <c r="GL109" s="65" t="str">
        <f t="shared" si="293"/>
        <v>-</v>
      </c>
      <c r="GM109" s="65" t="str">
        <f t="shared" si="294"/>
        <v>-</v>
      </c>
      <c r="GN109" s="65" t="str">
        <f t="shared" si="352"/>
        <v>-</v>
      </c>
      <c r="GO109" s="65">
        <f t="shared" si="353"/>
        <v>500</v>
      </c>
      <c r="GP109" s="65">
        <f t="shared" si="354"/>
        <v>50000</v>
      </c>
      <c r="GQ109" s="65">
        <f t="shared" si="355"/>
        <v>500</v>
      </c>
      <c r="GR109" s="65"/>
      <c r="GS109" s="65"/>
      <c r="GT109" s="65"/>
      <c r="GU109" s="96" t="s">
        <v>2</v>
      </c>
      <c r="GV109" s="70"/>
      <c r="GW109" s="7">
        <f>IF(ISNUMBER(INDEX($CU$15:$EC$314,$B109,HG$5)),MAX(GW$14:GW108)+1,0)</f>
        <v>0</v>
      </c>
      <c r="GX109" s="7" t="str">
        <f t="shared" si="295"/>
        <v/>
      </c>
      <c r="GY109" s="7" t="str">
        <f t="shared" si="296"/>
        <v/>
      </c>
      <c r="GZ109" s="289">
        <f t="shared" si="297"/>
        <v>95</v>
      </c>
      <c r="HA109" s="289" t="str">
        <f t="shared" si="298"/>
        <v/>
      </c>
      <c r="HB109" s="289" t="str">
        <f t="shared" si="299"/>
        <v/>
      </c>
      <c r="HC109" s="84" t="str">
        <f t="shared" si="300"/>
        <v/>
      </c>
      <c r="HD109" s="335" t="str">
        <f t="shared" si="301"/>
        <v/>
      </c>
      <c r="HE109" s="313" t="str">
        <f t="shared" si="302"/>
        <v/>
      </c>
      <c r="HF109" s="28" t="str">
        <f t="shared" si="303"/>
        <v/>
      </c>
      <c r="HG109" s="277" t="str">
        <f t="shared" si="356"/>
        <v/>
      </c>
      <c r="HH109" s="363" t="str">
        <f t="shared" si="304"/>
        <v/>
      </c>
      <c r="HI109" s="80"/>
      <c r="HJ109" s="277" t="str">
        <f t="shared" si="357"/>
        <v/>
      </c>
      <c r="HK109" s="363" t="str">
        <f t="shared" si="305"/>
        <v/>
      </c>
      <c r="HL109" s="80"/>
      <c r="HM109" s="277" t="str">
        <f t="shared" si="358"/>
        <v/>
      </c>
      <c r="HN109" s="363" t="str">
        <f t="shared" si="306"/>
        <v/>
      </c>
      <c r="HO109" s="80"/>
      <c r="HP109" s="277" t="str">
        <f t="shared" si="359"/>
        <v/>
      </c>
      <c r="HQ109" s="359" t="str">
        <f t="shared" si="307"/>
        <v/>
      </c>
      <c r="HR109" s="80"/>
      <c r="HS109" s="277" t="str">
        <f t="shared" si="360"/>
        <v/>
      </c>
      <c r="HT109" s="284" t="str">
        <f t="shared" si="308"/>
        <v/>
      </c>
      <c r="HU109" s="71"/>
      <c r="HV109" s="336" t="str">
        <f t="shared" si="309"/>
        <v/>
      </c>
      <c r="HW109" s="338" t="str">
        <f t="shared" si="310"/>
        <v/>
      </c>
      <c r="HX109" s="337" t="str">
        <f t="shared" si="311"/>
        <v/>
      </c>
      <c r="HY109" s="277"/>
      <c r="HZ109" s="71"/>
      <c r="IA109" s="71"/>
      <c r="IB109" s="71"/>
      <c r="IC109" s="71"/>
      <c r="ID109" s="70"/>
      <c r="IE109" s="280"/>
      <c r="IF109" s="280"/>
      <c r="IG109" s="280"/>
      <c r="IH109" s="280"/>
      <c r="II109" s="280"/>
      <c r="IJ109" s="280"/>
      <c r="IK109" s="280"/>
      <c r="IL109" s="280"/>
      <c r="IM109" s="280"/>
      <c r="IN109" s="280"/>
      <c r="IO109" s="291"/>
      <c r="IP109" s="291"/>
      <c r="IQ109" s="74"/>
      <c r="IR109" s="291">
        <f>IF(IE109&lt;&gt;"",MAX(IR$14:IR108)+1,0)</f>
        <v>0</v>
      </c>
      <c r="IS109" s="291">
        <f>IF(IF109&lt;&gt;"",MAX(IS$14:IS108)+1,0)</f>
        <v>0</v>
      </c>
      <c r="IT109" s="291">
        <f>IF(IG109&lt;&gt;"",MAX(IT$14:IT108)+1,0)</f>
        <v>0</v>
      </c>
      <c r="IU109" s="291">
        <f>IF(IH109&lt;&gt;"",MAX(IU$14:IU108)+1,0)</f>
        <v>0</v>
      </c>
      <c r="IV109" s="291">
        <f>IF(II109&lt;&gt;"",MAX(IV$14:IV108)+1,0)</f>
        <v>0</v>
      </c>
      <c r="IW109" s="291">
        <f>IF(IJ109&lt;&gt;"",MAX(IW$14:IW108)+1,0)</f>
        <v>0</v>
      </c>
      <c r="IX109" s="291">
        <f>IF(IK109&lt;&gt;"",MAX(IX$14:IX108)+1,0)</f>
        <v>0</v>
      </c>
      <c r="IY109" s="291">
        <f>IF(IL109&lt;&gt;"",MAX(IY$14:IY108)+1,0)</f>
        <v>0</v>
      </c>
      <c r="IZ109" s="291">
        <f>IF(IM109&lt;&gt;"",MAX(IZ$14:IZ108)+1,0)</f>
        <v>0</v>
      </c>
      <c r="JA109" s="291">
        <f>IF(IN109&lt;&gt;"",MAX(JA$14:JA108)+1,0)</f>
        <v>0</v>
      </c>
      <c r="JB109" s="291">
        <f>IF(IO109&lt;&gt;"",MAX(JB$14:JB108)+1,0)</f>
        <v>0</v>
      </c>
      <c r="JC109" s="291">
        <f>IF(IP109&lt;&gt;"",MAX(JC$14:JC108)+1,0)</f>
        <v>0</v>
      </c>
      <c r="JD109" s="74">
        <f t="shared" si="361"/>
        <v>3</v>
      </c>
      <c r="JE109" s="74">
        <f t="shared" si="362"/>
        <v>0</v>
      </c>
      <c r="JF109" s="74">
        <f t="shared" si="363"/>
        <v>30</v>
      </c>
      <c r="JG109" s="74" t="str">
        <f t="shared" si="364"/>
        <v>mxpart</v>
      </c>
      <c r="JH109" s="390" t="str">
        <f t="shared" si="365"/>
        <v/>
      </c>
      <c r="JI109" s="389">
        <f>IF(ISNUMBER(MATCH(HE109,$JG$15:$JG$313,0)),0,MAX(JI$14:JI108)+1)</f>
        <v>0</v>
      </c>
      <c r="JJ109" s="389" t="str">
        <f t="shared" si="366"/>
        <v/>
      </c>
      <c r="JK109" s="379"/>
      <c r="JL109" s="79"/>
      <c r="JM109" s="19"/>
      <c r="JN109" s="280"/>
      <c r="JO109" s="70"/>
      <c r="JP109" s="19"/>
      <c r="JQ109" s="19"/>
      <c r="JR109" s="19"/>
      <c r="JS109" s="19"/>
      <c r="JT109" s="19"/>
      <c r="JU109" s="19"/>
      <c r="JV109" s="19"/>
      <c r="JW109" s="19"/>
      <c r="JX109" s="19"/>
      <c r="JY109" s="19"/>
      <c r="JZ109" s="19"/>
      <c r="KA109" s="19"/>
      <c r="KB109" s="19"/>
      <c r="KC109" s="19"/>
      <c r="KD109" s="19"/>
      <c r="LA109" s="70"/>
      <c r="LB109" s="291" t="str">
        <f t="shared" si="312"/>
        <v/>
      </c>
      <c r="LC109" s="291" t="str">
        <f t="shared" si="313"/>
        <v/>
      </c>
      <c r="LD109" s="291" t="str">
        <f t="shared" si="314"/>
        <v/>
      </c>
      <c r="LE109" s="291" t="str">
        <f t="shared" si="315"/>
        <v/>
      </c>
      <c r="LF109" s="291" t="str">
        <f t="shared" si="316"/>
        <v/>
      </c>
      <c r="LG109" s="291" t="str">
        <f t="shared" si="317"/>
        <v/>
      </c>
      <c r="LH109" s="291" t="str">
        <f t="shared" si="318"/>
        <v/>
      </c>
      <c r="LI109" s="291" t="str">
        <f t="shared" si="319"/>
        <v/>
      </c>
      <c r="LJ109" s="291" t="str">
        <f t="shared" si="320"/>
        <v/>
      </c>
      <c r="LK109" s="291" t="str">
        <f t="shared" si="321"/>
        <v/>
      </c>
      <c r="LL109" s="291" t="str">
        <f t="shared" si="322"/>
        <v/>
      </c>
      <c r="LM109" s="291" t="str">
        <f t="shared" si="323"/>
        <v/>
      </c>
      <c r="LN109" s="291" t="str">
        <f t="shared" si="324"/>
        <v/>
      </c>
      <c r="LO109" s="291" t="str">
        <f t="shared" si="325"/>
        <v/>
      </c>
      <c r="LP109" s="291" t="str">
        <f t="shared" si="326"/>
        <v/>
      </c>
      <c r="LQ109" s="291" t="str">
        <f t="shared" si="327"/>
        <v/>
      </c>
      <c r="LR109" s="291" t="str">
        <f t="shared" si="328"/>
        <v/>
      </c>
      <c r="LS109" s="291" t="str">
        <f t="shared" si="329"/>
        <v/>
      </c>
      <c r="LT109" s="291" t="str">
        <f t="shared" si="330"/>
        <v/>
      </c>
      <c r="LU109" s="291" t="str">
        <f t="shared" si="331"/>
        <v/>
      </c>
      <c r="LV109" s="291" t="str">
        <f t="shared" si="332"/>
        <v/>
      </c>
      <c r="LW109" s="291" t="str">
        <f t="shared" si="333"/>
        <v/>
      </c>
      <c r="LX109" s="291" t="str">
        <f t="shared" si="334"/>
        <v/>
      </c>
      <c r="LY109" s="291" t="str">
        <f t="shared" si="335"/>
        <v/>
      </c>
      <c r="LZ109" s="291" t="str">
        <f t="shared" si="336"/>
        <v/>
      </c>
      <c r="MA109" s="291" t="str">
        <f t="shared" si="337"/>
        <v/>
      </c>
      <c r="MB109" s="291" t="str">
        <f t="shared" si="338"/>
        <v/>
      </c>
      <c r="MC109" s="291" t="str">
        <f t="shared" si="339"/>
        <v>mxpart</v>
      </c>
      <c r="MD109" s="291" t="str">
        <f t="shared" si="340"/>
        <v>mxpart</v>
      </c>
      <c r="ME109" s="291" t="str">
        <f t="shared" si="341"/>
        <v>mxpart</v>
      </c>
      <c r="MF109" s="291" t="str">
        <f t="shared" si="342"/>
        <v/>
      </c>
      <c r="MG109" s="74">
        <f t="shared" si="343"/>
        <v>1</v>
      </c>
      <c r="MH109" s="70"/>
      <c r="MI109" s="70"/>
      <c r="MJ109" s="70"/>
      <c r="MK109" s="70"/>
      <c r="ML109" s="70"/>
      <c r="MM109" s="70"/>
      <c r="MN109" s="70"/>
      <c r="MO109" s="70"/>
      <c r="MP109" s="70"/>
      <c r="MQ109" s="70"/>
      <c r="MR109" s="70"/>
      <c r="MS109" s="70"/>
      <c r="MT109" s="70"/>
      <c r="MU109" s="70"/>
    </row>
    <row r="110" spans="1:359" ht="6" customHeight="1" x14ac:dyDescent="0.25">
      <c r="A110" s="79"/>
      <c r="B110" s="303">
        <f t="shared" si="367"/>
        <v>96</v>
      </c>
      <c r="C110" s="83" t="s">
        <v>195</v>
      </c>
      <c r="D110" s="301" t="s">
        <v>591</v>
      </c>
      <c r="E110" s="70"/>
      <c r="F110" s="258"/>
      <c r="G110" s="259" t="s">
        <v>215</v>
      </c>
      <c r="H110" s="260"/>
      <c r="I110" s="258"/>
      <c r="J110" s="259"/>
      <c r="K110" s="260"/>
      <c r="L110" s="258"/>
      <c r="M110" s="259"/>
      <c r="N110" s="260"/>
      <c r="O110" s="258"/>
      <c r="P110" s="259"/>
      <c r="Q110" s="260"/>
      <c r="R110" s="258"/>
      <c r="S110" s="259"/>
      <c r="T110" s="260"/>
      <c r="U110" s="258"/>
      <c r="V110" s="259"/>
      <c r="W110" s="260"/>
      <c r="X110" s="258"/>
      <c r="Y110" s="259"/>
      <c r="Z110" s="260"/>
      <c r="AA110" s="258"/>
      <c r="AB110" s="259"/>
      <c r="AC110" s="260"/>
      <c r="AD110" s="258"/>
      <c r="AE110" s="259"/>
      <c r="AF110" s="260"/>
      <c r="AG110" s="258"/>
      <c r="AH110" s="259"/>
      <c r="AI110" s="260"/>
      <c r="AJ110" s="258"/>
      <c r="AK110" s="259"/>
      <c r="AL110" s="260"/>
      <c r="AM110" s="258"/>
      <c r="AN110" s="259"/>
      <c r="AO110" s="260"/>
      <c r="AP110" s="281"/>
      <c r="AQ110" s="353"/>
      <c r="AR110" s="348"/>
      <c r="AS110" s="281"/>
      <c r="AT110" s="353"/>
      <c r="AU110" s="348"/>
      <c r="AV110" s="258"/>
      <c r="AW110" s="259"/>
      <c r="AX110" s="260"/>
      <c r="AY110" s="258"/>
      <c r="AZ110" s="259"/>
      <c r="BA110" s="260"/>
      <c r="BB110" s="258"/>
      <c r="BC110" s="259"/>
      <c r="BD110" s="260"/>
      <c r="BE110" s="258"/>
      <c r="BF110" s="259"/>
      <c r="BG110" s="260"/>
      <c r="BH110" s="258"/>
      <c r="BI110" s="259"/>
      <c r="BJ110" s="260"/>
      <c r="BK110" s="258"/>
      <c r="BL110" s="259"/>
      <c r="BM110" s="260"/>
      <c r="BN110" s="258"/>
      <c r="BO110" s="259"/>
      <c r="BP110" s="260"/>
      <c r="BQ110" s="258"/>
      <c r="BR110" s="259"/>
      <c r="BS110" s="260"/>
      <c r="BT110" s="258"/>
      <c r="BU110" s="259"/>
      <c r="BV110" s="260"/>
      <c r="BW110" s="258"/>
      <c r="BX110" s="259"/>
      <c r="BY110" s="260"/>
      <c r="BZ110" s="258"/>
      <c r="CA110" s="259"/>
      <c r="CB110" s="260"/>
      <c r="CC110" s="258"/>
      <c r="CD110" s="259"/>
      <c r="CE110" s="260"/>
      <c r="CF110" s="410"/>
      <c r="CG110" s="411"/>
      <c r="CH110" s="412"/>
      <c r="CI110" s="410"/>
      <c r="CJ110" s="411"/>
      <c r="CK110" s="412"/>
      <c r="CL110" s="258"/>
      <c r="CM110" s="259"/>
      <c r="CN110" s="260"/>
      <c r="CO110" s="258"/>
      <c r="CP110" s="259"/>
      <c r="CQ110" s="260"/>
      <c r="CR110" s="373" t="s">
        <v>2</v>
      </c>
      <c r="CS110" s="228"/>
      <c r="CT110" s="229" t="str">
        <f>IF(ISNUMBER(HA110),IF(ISNUMBER(MATCH(HE110,$CS$15:$CS$313,0)),0,MAX(CT$14:CT109)+1),"")</f>
        <v/>
      </c>
      <c r="CU110" s="7">
        <f t="shared" si="217"/>
        <v>92</v>
      </c>
      <c r="CV110" s="7" t="str">
        <f t="shared" si="218"/>
        <v/>
      </c>
      <c r="CW110" s="7" t="str">
        <f t="shared" si="219"/>
        <v/>
      </c>
      <c r="CX110" s="7" t="str">
        <f t="shared" si="220"/>
        <v/>
      </c>
      <c r="CY110" s="7" t="str">
        <f t="shared" si="221"/>
        <v/>
      </c>
      <c r="CZ110" s="7" t="str">
        <f t="shared" si="222"/>
        <v/>
      </c>
      <c r="DA110" s="7" t="str">
        <f t="shared" si="223"/>
        <v/>
      </c>
      <c r="DB110" s="7" t="str">
        <f t="shared" si="224"/>
        <v/>
      </c>
      <c r="DC110" s="7" t="str">
        <f t="shared" si="225"/>
        <v/>
      </c>
      <c r="DD110" s="7" t="str">
        <f t="shared" si="226"/>
        <v/>
      </c>
      <c r="DE110" s="7" t="str">
        <f t="shared" si="227"/>
        <v/>
      </c>
      <c r="DF110" s="7" t="str">
        <f t="shared" si="228"/>
        <v/>
      </c>
      <c r="DG110" s="7" t="str">
        <f t="shared" si="229"/>
        <v/>
      </c>
      <c r="DH110" s="7" t="str">
        <f t="shared" si="230"/>
        <v/>
      </c>
      <c r="DI110" s="7" t="str">
        <f t="shared" si="231"/>
        <v/>
      </c>
      <c r="DJ110" s="7" t="str">
        <f t="shared" si="232"/>
        <v/>
      </c>
      <c r="DK110" s="7" t="str">
        <f t="shared" si="233"/>
        <v/>
      </c>
      <c r="DL110" s="7" t="str">
        <f t="shared" si="234"/>
        <v/>
      </c>
      <c r="DM110" s="7" t="str">
        <f t="shared" si="235"/>
        <v/>
      </c>
      <c r="DN110" s="7" t="str">
        <f t="shared" si="236"/>
        <v/>
      </c>
      <c r="DO110" s="7" t="str">
        <f t="shared" si="237"/>
        <v/>
      </c>
      <c r="DP110" s="7" t="str">
        <f t="shared" si="238"/>
        <v/>
      </c>
      <c r="DQ110" s="7" t="str">
        <f t="shared" si="239"/>
        <v/>
      </c>
      <c r="DR110" s="7" t="str">
        <f t="shared" si="240"/>
        <v/>
      </c>
      <c r="DS110" s="7" t="str">
        <f t="shared" si="241"/>
        <v/>
      </c>
      <c r="DT110" s="7" t="str">
        <f t="shared" si="242"/>
        <v/>
      </c>
      <c r="DU110" s="7" t="str">
        <f t="shared" si="344"/>
        <v/>
      </c>
      <c r="DV110" s="7" t="str">
        <f t="shared" si="345"/>
        <v/>
      </c>
      <c r="DW110" s="7" t="str">
        <f t="shared" si="346"/>
        <v/>
      </c>
      <c r="DX110" s="7" t="str">
        <f t="shared" si="347"/>
        <v/>
      </c>
      <c r="DY110" s="7"/>
      <c r="DZ110" s="7"/>
      <c r="EA110" s="7"/>
      <c r="EB110" s="7"/>
      <c r="EC110" s="64" t="s">
        <v>2</v>
      </c>
      <c r="ED110" s="306" t="str">
        <f t="shared" si="243"/>
        <v>alh</v>
      </c>
      <c r="EE110" s="306" t="str">
        <f t="shared" si="244"/>
        <v>-</v>
      </c>
      <c r="EF110" s="306" t="str">
        <f t="shared" si="245"/>
        <v>-</v>
      </c>
      <c r="EG110" s="306" t="str">
        <f t="shared" si="246"/>
        <v>-</v>
      </c>
      <c r="EH110" s="306" t="str">
        <f t="shared" si="247"/>
        <v>-</v>
      </c>
      <c r="EI110" s="306" t="str">
        <f t="shared" si="248"/>
        <v>-</v>
      </c>
      <c r="EJ110" s="306" t="str">
        <f t="shared" si="249"/>
        <v>-</v>
      </c>
      <c r="EK110" s="306" t="str">
        <f t="shared" si="250"/>
        <v>-</v>
      </c>
      <c r="EL110" s="306" t="str">
        <f t="shared" si="251"/>
        <v>-</v>
      </c>
      <c r="EM110" s="306" t="str">
        <f t="shared" si="252"/>
        <v>-</v>
      </c>
      <c r="EN110" s="306" t="str">
        <f t="shared" si="253"/>
        <v>-</v>
      </c>
      <c r="EO110" s="306" t="str">
        <f t="shared" si="254"/>
        <v>-</v>
      </c>
      <c r="EP110" s="306" t="str">
        <f t="shared" si="255"/>
        <v>-</v>
      </c>
      <c r="EQ110" s="306" t="str">
        <f t="shared" si="256"/>
        <v>-</v>
      </c>
      <c r="ER110" s="306" t="str">
        <f t="shared" si="257"/>
        <v>-</v>
      </c>
      <c r="ES110" s="306" t="str">
        <f t="shared" si="258"/>
        <v>-</v>
      </c>
      <c r="ET110" s="306" t="str">
        <f t="shared" si="259"/>
        <v>-</v>
      </c>
      <c r="EU110" s="306" t="str">
        <f t="shared" si="260"/>
        <v>-</v>
      </c>
      <c r="EV110" s="306" t="str">
        <f t="shared" si="261"/>
        <v>-</v>
      </c>
      <c r="EW110" s="306" t="str">
        <f t="shared" si="262"/>
        <v>-</v>
      </c>
      <c r="EX110" s="306" t="str">
        <f t="shared" si="263"/>
        <v>-</v>
      </c>
      <c r="EY110" s="306" t="str">
        <f t="shared" si="264"/>
        <v>-</v>
      </c>
      <c r="EZ110" s="306" t="str">
        <f t="shared" si="265"/>
        <v>-</v>
      </c>
      <c r="FA110" s="306" t="str">
        <f t="shared" si="266"/>
        <v>-</v>
      </c>
      <c r="FB110" s="306" t="str">
        <f t="shared" si="267"/>
        <v>-</v>
      </c>
      <c r="FC110" s="306" t="str">
        <f t="shared" si="268"/>
        <v>-</v>
      </c>
      <c r="FD110" s="306" t="str">
        <f t="shared" si="348"/>
        <v>-</v>
      </c>
      <c r="FE110" s="306" t="str">
        <f t="shared" si="349"/>
        <v>-</v>
      </c>
      <c r="FF110" s="306" t="str">
        <f t="shared" si="350"/>
        <v>-</v>
      </c>
      <c r="FG110" s="306" t="str">
        <f t="shared" si="351"/>
        <v>-</v>
      </c>
      <c r="FH110" s="306"/>
      <c r="FI110" s="306"/>
      <c r="FJ110" s="306"/>
      <c r="FK110" s="306"/>
      <c r="FL110" s="306"/>
      <c r="FM110" s="422" t="s">
        <v>2</v>
      </c>
      <c r="FN110" s="65" t="str">
        <f t="shared" si="269"/>
        <v>-</v>
      </c>
      <c r="FO110" s="65" t="str">
        <f t="shared" si="270"/>
        <v>-</v>
      </c>
      <c r="FP110" s="65" t="str">
        <f t="shared" si="271"/>
        <v>-</v>
      </c>
      <c r="FQ110" s="65" t="str">
        <f t="shared" si="272"/>
        <v>-</v>
      </c>
      <c r="FR110" s="65" t="str">
        <f t="shared" si="273"/>
        <v>-</v>
      </c>
      <c r="FS110" s="65" t="str">
        <f t="shared" si="274"/>
        <v>-</v>
      </c>
      <c r="FT110" s="65" t="str">
        <f t="shared" si="275"/>
        <v>-</v>
      </c>
      <c r="FU110" s="65" t="str">
        <f t="shared" si="276"/>
        <v>-</v>
      </c>
      <c r="FV110" s="65" t="str">
        <f t="shared" si="277"/>
        <v>-</v>
      </c>
      <c r="FW110" s="65" t="str">
        <f t="shared" si="278"/>
        <v>-</v>
      </c>
      <c r="FX110" s="65" t="str">
        <f t="shared" si="279"/>
        <v>-</v>
      </c>
      <c r="FY110" s="65" t="str">
        <f t="shared" si="280"/>
        <v>-</v>
      </c>
      <c r="FZ110" s="65" t="str">
        <f t="shared" si="281"/>
        <v>-</v>
      </c>
      <c r="GA110" s="65" t="str">
        <f t="shared" si="282"/>
        <v>-</v>
      </c>
      <c r="GB110" s="65" t="str">
        <f t="shared" si="283"/>
        <v>-</v>
      </c>
      <c r="GC110" s="65" t="str">
        <f t="shared" si="284"/>
        <v>-</v>
      </c>
      <c r="GD110" s="65" t="str">
        <f t="shared" si="285"/>
        <v>-</v>
      </c>
      <c r="GE110" s="65" t="str">
        <f t="shared" si="286"/>
        <v>-</v>
      </c>
      <c r="GF110" s="65" t="str">
        <f t="shared" si="287"/>
        <v>-</v>
      </c>
      <c r="GG110" s="65" t="str">
        <f t="shared" si="288"/>
        <v>-</v>
      </c>
      <c r="GH110" s="65" t="str">
        <f t="shared" si="289"/>
        <v>-</v>
      </c>
      <c r="GI110" s="65" t="str">
        <f t="shared" si="290"/>
        <v>-</v>
      </c>
      <c r="GJ110" s="65" t="str">
        <f t="shared" si="291"/>
        <v>-</v>
      </c>
      <c r="GK110" s="65" t="str">
        <f t="shared" si="292"/>
        <v>-</v>
      </c>
      <c r="GL110" s="65" t="str">
        <f t="shared" si="293"/>
        <v>-</v>
      </c>
      <c r="GM110" s="65" t="str">
        <f t="shared" si="294"/>
        <v>-</v>
      </c>
      <c r="GN110" s="65" t="str">
        <f t="shared" si="352"/>
        <v>-</v>
      </c>
      <c r="GO110" s="65" t="str">
        <f t="shared" si="353"/>
        <v>-</v>
      </c>
      <c r="GP110" s="65" t="str">
        <f t="shared" si="354"/>
        <v>-</v>
      </c>
      <c r="GQ110" s="65" t="str">
        <f t="shared" si="355"/>
        <v>-</v>
      </c>
      <c r="GR110" s="65"/>
      <c r="GS110" s="65"/>
      <c r="GT110" s="65"/>
      <c r="GU110" s="96" t="s">
        <v>2</v>
      </c>
      <c r="GV110" s="70"/>
      <c r="GW110" s="7">
        <f>IF(ISNUMBER(INDEX($CU$15:$EC$314,$B110,HG$5)),MAX(GW$14:GW109)+1,0)</f>
        <v>0</v>
      </c>
      <c r="GX110" s="7" t="str">
        <f t="shared" si="295"/>
        <v/>
      </c>
      <c r="GY110" s="7" t="str">
        <f t="shared" si="296"/>
        <v/>
      </c>
      <c r="GZ110" s="289">
        <f t="shared" si="297"/>
        <v>96</v>
      </c>
      <c r="HA110" s="289" t="str">
        <f t="shared" si="298"/>
        <v/>
      </c>
      <c r="HB110" s="289" t="str">
        <f t="shared" si="299"/>
        <v/>
      </c>
      <c r="HC110" s="84" t="str">
        <f t="shared" si="300"/>
        <v/>
      </c>
      <c r="HD110" s="335" t="str">
        <f t="shared" si="301"/>
        <v/>
      </c>
      <c r="HE110" s="313" t="str">
        <f t="shared" si="302"/>
        <v/>
      </c>
      <c r="HF110" s="28" t="str">
        <f t="shared" si="303"/>
        <v/>
      </c>
      <c r="HG110" s="277" t="str">
        <f t="shared" si="356"/>
        <v/>
      </c>
      <c r="HH110" s="363" t="str">
        <f t="shared" si="304"/>
        <v/>
      </c>
      <c r="HI110" s="80"/>
      <c r="HJ110" s="277" t="str">
        <f t="shared" si="357"/>
        <v/>
      </c>
      <c r="HK110" s="363" t="str">
        <f t="shared" si="305"/>
        <v/>
      </c>
      <c r="HL110" s="80"/>
      <c r="HM110" s="277" t="str">
        <f t="shared" si="358"/>
        <v/>
      </c>
      <c r="HN110" s="363" t="str">
        <f t="shared" si="306"/>
        <v/>
      </c>
      <c r="HO110" s="80"/>
      <c r="HP110" s="277" t="str">
        <f t="shared" si="359"/>
        <v/>
      </c>
      <c r="HQ110" s="359" t="str">
        <f t="shared" si="307"/>
        <v/>
      </c>
      <c r="HR110" s="80"/>
      <c r="HS110" s="277" t="str">
        <f t="shared" si="360"/>
        <v/>
      </c>
      <c r="HT110" s="284" t="str">
        <f t="shared" si="308"/>
        <v/>
      </c>
      <c r="HU110" s="71"/>
      <c r="HV110" s="336" t="str">
        <f t="shared" si="309"/>
        <v/>
      </c>
      <c r="HW110" s="338" t="str">
        <f t="shared" si="310"/>
        <v/>
      </c>
      <c r="HX110" s="337" t="str">
        <f t="shared" si="311"/>
        <v/>
      </c>
      <c r="HY110" s="277"/>
      <c r="HZ110" s="71"/>
      <c r="IA110" s="71"/>
      <c r="IB110" s="71"/>
      <c r="IC110" s="71"/>
      <c r="ID110" s="70"/>
      <c r="IE110" s="280"/>
      <c r="IF110" s="280"/>
      <c r="IG110" s="280"/>
      <c r="IH110" s="280"/>
      <c r="II110" s="280"/>
      <c r="IJ110" s="280"/>
      <c r="IK110" s="280"/>
      <c r="IL110" s="280"/>
      <c r="IM110" s="280"/>
      <c r="IN110" s="280"/>
      <c r="IO110" s="291"/>
      <c r="IP110" s="291"/>
      <c r="IQ110" s="74"/>
      <c r="IR110" s="291">
        <f>IF(IE110&lt;&gt;"",MAX(IR$14:IR109)+1,0)</f>
        <v>0</v>
      </c>
      <c r="IS110" s="291">
        <f>IF(IF110&lt;&gt;"",MAX(IS$14:IS109)+1,0)</f>
        <v>0</v>
      </c>
      <c r="IT110" s="291">
        <f>IF(IG110&lt;&gt;"",MAX(IT$14:IT109)+1,0)</f>
        <v>0</v>
      </c>
      <c r="IU110" s="291">
        <f>IF(IH110&lt;&gt;"",MAX(IU$14:IU109)+1,0)</f>
        <v>0</v>
      </c>
      <c r="IV110" s="291">
        <f>IF(II110&lt;&gt;"",MAX(IV$14:IV109)+1,0)</f>
        <v>0</v>
      </c>
      <c r="IW110" s="291">
        <f>IF(IJ110&lt;&gt;"",MAX(IW$14:IW109)+1,0)</f>
        <v>0</v>
      </c>
      <c r="IX110" s="291">
        <f>IF(IK110&lt;&gt;"",MAX(IX$14:IX109)+1,0)</f>
        <v>0</v>
      </c>
      <c r="IY110" s="291">
        <f>IF(IL110&lt;&gt;"",MAX(IY$14:IY109)+1,0)</f>
        <v>0</v>
      </c>
      <c r="IZ110" s="291">
        <f>IF(IM110&lt;&gt;"",MAX(IZ$14:IZ109)+1,0)</f>
        <v>0</v>
      </c>
      <c r="JA110" s="291">
        <f>IF(IN110&lt;&gt;"",MAX(JA$14:JA109)+1,0)</f>
        <v>0</v>
      </c>
      <c r="JB110" s="291">
        <f>IF(IO110&lt;&gt;"",MAX(JB$14:JB109)+1,0)</f>
        <v>0</v>
      </c>
      <c r="JC110" s="291">
        <f>IF(IP110&lt;&gt;"",MAX(JC$14:JC109)+1,0)</f>
        <v>0</v>
      </c>
      <c r="JD110" s="74">
        <f t="shared" si="361"/>
        <v>3</v>
      </c>
      <c r="JE110" s="74">
        <f t="shared" si="362"/>
        <v>0</v>
      </c>
      <c r="JF110" s="74">
        <f t="shared" si="363"/>
        <v>31</v>
      </c>
      <c r="JG110" s="74" t="str">
        <f t="shared" si="364"/>
        <v>nadvfd</v>
      </c>
      <c r="JH110" s="390" t="str">
        <f t="shared" si="365"/>
        <v/>
      </c>
      <c r="JI110" s="389">
        <f>IF(ISNUMBER(MATCH(HE110,$JG$15:$JG$313,0)),0,MAX(JI$14:JI109)+1)</f>
        <v>0</v>
      </c>
      <c r="JJ110" s="389" t="str">
        <f t="shared" si="366"/>
        <v/>
      </c>
      <c r="JK110" s="379"/>
      <c r="JL110" s="79"/>
      <c r="JM110" s="19"/>
      <c r="JN110" s="280"/>
      <c r="JO110" s="70"/>
      <c r="JP110" s="19"/>
      <c r="JQ110" s="19"/>
      <c r="JR110" s="19"/>
      <c r="JS110" s="19"/>
      <c r="JT110" s="19"/>
      <c r="JU110" s="19"/>
      <c r="JV110" s="19"/>
      <c r="JW110" s="19"/>
      <c r="JX110" s="19"/>
      <c r="JY110" s="19"/>
      <c r="JZ110" s="19"/>
      <c r="KA110" s="19"/>
      <c r="KB110" s="19"/>
      <c r="KC110" s="19"/>
      <c r="KD110" s="19"/>
      <c r="LA110" s="70"/>
      <c r="LB110" s="291" t="str">
        <f t="shared" si="312"/>
        <v>nadvfd</v>
      </c>
      <c r="LC110" s="291" t="str">
        <f t="shared" si="313"/>
        <v/>
      </c>
      <c r="LD110" s="291" t="str">
        <f t="shared" si="314"/>
        <v/>
      </c>
      <c r="LE110" s="291" t="str">
        <f t="shared" si="315"/>
        <v/>
      </c>
      <c r="LF110" s="291" t="str">
        <f t="shared" si="316"/>
        <v/>
      </c>
      <c r="LG110" s="291" t="str">
        <f t="shared" si="317"/>
        <v/>
      </c>
      <c r="LH110" s="291" t="str">
        <f t="shared" si="318"/>
        <v/>
      </c>
      <c r="LI110" s="291" t="str">
        <f t="shared" si="319"/>
        <v/>
      </c>
      <c r="LJ110" s="291" t="str">
        <f t="shared" si="320"/>
        <v/>
      </c>
      <c r="LK110" s="291" t="str">
        <f t="shared" si="321"/>
        <v/>
      </c>
      <c r="LL110" s="291" t="str">
        <f t="shared" si="322"/>
        <v>nadvfd</v>
      </c>
      <c r="LM110" s="291" t="str">
        <f t="shared" si="323"/>
        <v>nadvfd</v>
      </c>
      <c r="LN110" s="291" t="str">
        <f t="shared" si="324"/>
        <v/>
      </c>
      <c r="LO110" s="291" t="str">
        <f t="shared" si="325"/>
        <v/>
      </c>
      <c r="LP110" s="291" t="str">
        <f t="shared" si="326"/>
        <v/>
      </c>
      <c r="LQ110" s="291" t="str">
        <f t="shared" si="327"/>
        <v/>
      </c>
      <c r="LR110" s="291" t="str">
        <f t="shared" si="328"/>
        <v/>
      </c>
      <c r="LS110" s="291" t="str">
        <f t="shared" si="329"/>
        <v/>
      </c>
      <c r="LT110" s="291" t="str">
        <f t="shared" si="330"/>
        <v/>
      </c>
      <c r="LU110" s="291" t="str">
        <f t="shared" si="331"/>
        <v/>
      </c>
      <c r="LV110" s="291" t="str">
        <f t="shared" si="332"/>
        <v/>
      </c>
      <c r="LW110" s="291" t="str">
        <f t="shared" si="333"/>
        <v/>
      </c>
      <c r="LX110" s="291" t="str">
        <f t="shared" si="334"/>
        <v/>
      </c>
      <c r="LY110" s="291" t="str">
        <f t="shared" si="335"/>
        <v/>
      </c>
      <c r="LZ110" s="291" t="str">
        <f t="shared" si="336"/>
        <v/>
      </c>
      <c r="MA110" s="291" t="str">
        <f t="shared" si="337"/>
        <v/>
      </c>
      <c r="MB110" s="291" t="str">
        <f t="shared" si="338"/>
        <v/>
      </c>
      <c r="MC110" s="291" t="str">
        <f t="shared" si="339"/>
        <v/>
      </c>
      <c r="MD110" s="291" t="str">
        <f t="shared" si="340"/>
        <v>nadvfd</v>
      </c>
      <c r="ME110" s="291" t="str">
        <f t="shared" si="341"/>
        <v/>
      </c>
      <c r="MF110" s="291" t="str">
        <f t="shared" si="342"/>
        <v/>
      </c>
      <c r="MG110" s="74">
        <f t="shared" si="343"/>
        <v>3</v>
      </c>
      <c r="MH110" s="70"/>
      <c r="MI110" s="70"/>
      <c r="MJ110" s="70"/>
      <c r="MK110" s="70"/>
      <c r="ML110" s="70"/>
      <c r="MM110" s="70"/>
      <c r="MN110" s="70"/>
      <c r="MO110" s="70"/>
      <c r="MP110" s="70"/>
      <c r="MQ110" s="70"/>
      <c r="MR110" s="70"/>
      <c r="MS110" s="70"/>
      <c r="MT110" s="70"/>
      <c r="MU110" s="70"/>
    </row>
    <row r="111" spans="1:359" ht="6" customHeight="1" x14ac:dyDescent="0.25">
      <c r="A111" s="79"/>
      <c r="B111" s="303">
        <f t="shared" si="367"/>
        <v>97</v>
      </c>
      <c r="C111" s="83" t="s">
        <v>196</v>
      </c>
      <c r="D111" s="301" t="s">
        <v>239</v>
      </c>
      <c r="E111" s="70"/>
      <c r="F111" s="258"/>
      <c r="G111" s="259" t="s">
        <v>204</v>
      </c>
      <c r="H111" s="260" t="s">
        <v>2</v>
      </c>
      <c r="I111" s="258"/>
      <c r="J111" s="259"/>
      <c r="K111" s="260"/>
      <c r="L111" s="258"/>
      <c r="M111" s="259"/>
      <c r="N111" s="260"/>
      <c r="O111" s="258"/>
      <c r="P111" s="259"/>
      <c r="Q111" s="260"/>
      <c r="R111" s="258"/>
      <c r="S111" s="259"/>
      <c r="T111" s="260"/>
      <c r="U111" s="258"/>
      <c r="V111" s="259"/>
      <c r="W111" s="260"/>
      <c r="X111" s="258"/>
      <c r="Y111" s="259"/>
      <c r="Z111" s="260"/>
      <c r="AA111" s="258"/>
      <c r="AB111" s="259"/>
      <c r="AC111" s="260"/>
      <c r="AD111" s="258"/>
      <c r="AE111" s="259"/>
      <c r="AF111" s="260"/>
      <c r="AG111" s="258"/>
      <c r="AH111" s="259"/>
      <c r="AI111" s="260"/>
      <c r="AJ111" s="258"/>
      <c r="AK111" s="259"/>
      <c r="AL111" s="260"/>
      <c r="AM111" s="258"/>
      <c r="AN111" s="259"/>
      <c r="AO111" s="260"/>
      <c r="AP111" s="281"/>
      <c r="AQ111" s="353"/>
      <c r="AR111" s="348"/>
      <c r="AS111" s="281"/>
      <c r="AT111" s="353"/>
      <c r="AU111" s="348"/>
      <c r="AV111" s="258"/>
      <c r="AW111" s="259"/>
      <c r="AX111" s="260"/>
      <c r="AY111" s="258"/>
      <c r="AZ111" s="259"/>
      <c r="BA111" s="260"/>
      <c r="BB111" s="258"/>
      <c r="BC111" s="259"/>
      <c r="BD111" s="260"/>
      <c r="BE111" s="258"/>
      <c r="BF111" s="259"/>
      <c r="BG111" s="260"/>
      <c r="BH111" s="258"/>
      <c r="BI111" s="259"/>
      <c r="BJ111" s="260"/>
      <c r="BK111" s="258"/>
      <c r="BL111" s="259"/>
      <c r="BM111" s="260"/>
      <c r="BN111" s="258"/>
      <c r="BO111" s="259"/>
      <c r="BP111" s="260"/>
      <c r="BQ111" s="258"/>
      <c r="BR111" s="259"/>
      <c r="BS111" s="260"/>
      <c r="BT111" s="258"/>
      <c r="BU111" s="259"/>
      <c r="BV111" s="260"/>
      <c r="BW111" s="258"/>
      <c r="BX111" s="259"/>
      <c r="BY111" s="260"/>
      <c r="BZ111" s="258"/>
      <c r="CA111" s="259"/>
      <c r="CB111" s="260"/>
      <c r="CC111" s="258"/>
      <c r="CD111" s="259"/>
      <c r="CE111" s="260"/>
      <c r="CF111" s="410"/>
      <c r="CG111" s="411"/>
      <c r="CH111" s="412"/>
      <c r="CI111" s="410"/>
      <c r="CJ111" s="411"/>
      <c r="CK111" s="412"/>
      <c r="CL111" s="258"/>
      <c r="CM111" s="259"/>
      <c r="CN111" s="260"/>
      <c r="CO111" s="258"/>
      <c r="CP111" s="259"/>
      <c r="CQ111" s="260"/>
      <c r="CR111" s="373" t="s">
        <v>2</v>
      </c>
      <c r="CS111" s="228"/>
      <c r="CT111" s="229" t="str">
        <f>IF(ISNUMBER(HA111),IF(ISNUMBER(MATCH(HE111,$CS$15:$CS$313,0)),0,MAX(CT$14:CT110)+1),"")</f>
        <v/>
      </c>
      <c r="CU111" s="7">
        <f t="shared" si="217"/>
        <v>93</v>
      </c>
      <c r="CV111" s="7" t="str">
        <f t="shared" si="218"/>
        <v/>
      </c>
      <c r="CW111" s="7" t="str">
        <f t="shared" si="219"/>
        <v/>
      </c>
      <c r="CX111" s="7" t="str">
        <f t="shared" si="220"/>
        <v/>
      </c>
      <c r="CY111" s="7" t="str">
        <f t="shared" si="221"/>
        <v/>
      </c>
      <c r="CZ111" s="7" t="str">
        <f t="shared" si="222"/>
        <v/>
      </c>
      <c r="DA111" s="7" t="str">
        <f t="shared" si="223"/>
        <v/>
      </c>
      <c r="DB111" s="7" t="str">
        <f t="shared" si="224"/>
        <v/>
      </c>
      <c r="DC111" s="7" t="str">
        <f t="shared" si="225"/>
        <v/>
      </c>
      <c r="DD111" s="7" t="str">
        <f t="shared" si="226"/>
        <v/>
      </c>
      <c r="DE111" s="7" t="str">
        <f t="shared" si="227"/>
        <v/>
      </c>
      <c r="DF111" s="7" t="str">
        <f t="shared" si="228"/>
        <v/>
      </c>
      <c r="DG111" s="7" t="str">
        <f t="shared" si="229"/>
        <v/>
      </c>
      <c r="DH111" s="7" t="str">
        <f t="shared" si="230"/>
        <v/>
      </c>
      <c r="DI111" s="7" t="str">
        <f t="shared" si="231"/>
        <v/>
      </c>
      <c r="DJ111" s="7" t="str">
        <f t="shared" si="232"/>
        <v/>
      </c>
      <c r="DK111" s="7" t="str">
        <f t="shared" si="233"/>
        <v/>
      </c>
      <c r="DL111" s="7" t="str">
        <f t="shared" si="234"/>
        <v/>
      </c>
      <c r="DM111" s="7" t="str">
        <f t="shared" si="235"/>
        <v/>
      </c>
      <c r="DN111" s="7" t="str">
        <f t="shared" si="236"/>
        <v/>
      </c>
      <c r="DO111" s="7" t="str">
        <f t="shared" si="237"/>
        <v/>
      </c>
      <c r="DP111" s="7" t="str">
        <f t="shared" si="238"/>
        <v/>
      </c>
      <c r="DQ111" s="7" t="str">
        <f t="shared" si="239"/>
        <v/>
      </c>
      <c r="DR111" s="7" t="str">
        <f t="shared" si="240"/>
        <v/>
      </c>
      <c r="DS111" s="7" t="str">
        <f t="shared" si="241"/>
        <v/>
      </c>
      <c r="DT111" s="7" t="str">
        <f t="shared" si="242"/>
        <v/>
      </c>
      <c r="DU111" s="7" t="str">
        <f t="shared" si="344"/>
        <v/>
      </c>
      <c r="DV111" s="7" t="str">
        <f t="shared" si="345"/>
        <v/>
      </c>
      <c r="DW111" s="7" t="str">
        <f t="shared" si="346"/>
        <v/>
      </c>
      <c r="DX111" s="7" t="str">
        <f t="shared" si="347"/>
        <v/>
      </c>
      <c r="DY111" s="7"/>
      <c r="DZ111" s="7"/>
      <c r="EA111" s="7"/>
      <c r="EB111" s="7"/>
      <c r="EC111" s="64" t="s">
        <v>2</v>
      </c>
      <c r="ED111" s="306" t="str">
        <f t="shared" si="243"/>
        <v>alh1</v>
      </c>
      <c r="EE111" s="306" t="str">
        <f t="shared" si="244"/>
        <v>-</v>
      </c>
      <c r="EF111" s="306" t="str">
        <f t="shared" si="245"/>
        <v>-</v>
      </c>
      <c r="EG111" s="306" t="str">
        <f t="shared" si="246"/>
        <v>-</v>
      </c>
      <c r="EH111" s="306" t="str">
        <f t="shared" si="247"/>
        <v>-</v>
      </c>
      <c r="EI111" s="306" t="str">
        <f t="shared" si="248"/>
        <v>-</v>
      </c>
      <c r="EJ111" s="306" t="str">
        <f t="shared" si="249"/>
        <v>-</v>
      </c>
      <c r="EK111" s="306" t="str">
        <f t="shared" si="250"/>
        <v>-</v>
      </c>
      <c r="EL111" s="306" t="str">
        <f t="shared" si="251"/>
        <v>-</v>
      </c>
      <c r="EM111" s="306" t="str">
        <f t="shared" si="252"/>
        <v>-</v>
      </c>
      <c r="EN111" s="306" t="str">
        <f t="shared" si="253"/>
        <v>-</v>
      </c>
      <c r="EO111" s="306" t="str">
        <f t="shared" si="254"/>
        <v>-</v>
      </c>
      <c r="EP111" s="306" t="str">
        <f t="shared" si="255"/>
        <v>-</v>
      </c>
      <c r="EQ111" s="306" t="str">
        <f t="shared" si="256"/>
        <v>-</v>
      </c>
      <c r="ER111" s="306" t="str">
        <f t="shared" si="257"/>
        <v>-</v>
      </c>
      <c r="ES111" s="306" t="str">
        <f t="shared" si="258"/>
        <v>-</v>
      </c>
      <c r="ET111" s="306" t="str">
        <f t="shared" si="259"/>
        <v>-</v>
      </c>
      <c r="EU111" s="306" t="str">
        <f t="shared" si="260"/>
        <v>-</v>
      </c>
      <c r="EV111" s="306" t="str">
        <f t="shared" si="261"/>
        <v>-</v>
      </c>
      <c r="EW111" s="306" t="str">
        <f t="shared" si="262"/>
        <v>-</v>
      </c>
      <c r="EX111" s="306" t="str">
        <f t="shared" si="263"/>
        <v>-</v>
      </c>
      <c r="EY111" s="306" t="str">
        <f t="shared" si="264"/>
        <v>-</v>
      </c>
      <c r="EZ111" s="306" t="str">
        <f t="shared" si="265"/>
        <v>-</v>
      </c>
      <c r="FA111" s="306" t="str">
        <f t="shared" si="266"/>
        <v>-</v>
      </c>
      <c r="FB111" s="306" t="str">
        <f t="shared" si="267"/>
        <v>-</v>
      </c>
      <c r="FC111" s="306" t="str">
        <f t="shared" si="268"/>
        <v>-</v>
      </c>
      <c r="FD111" s="306" t="str">
        <f t="shared" si="348"/>
        <v>-</v>
      </c>
      <c r="FE111" s="306" t="str">
        <f t="shared" si="349"/>
        <v>-</v>
      </c>
      <c r="FF111" s="306" t="str">
        <f t="shared" si="350"/>
        <v>-</v>
      </c>
      <c r="FG111" s="306" t="str">
        <f t="shared" si="351"/>
        <v>-</v>
      </c>
      <c r="FH111" s="306"/>
      <c r="FI111" s="306"/>
      <c r="FJ111" s="306"/>
      <c r="FK111" s="306"/>
      <c r="FL111" s="306"/>
      <c r="FM111" s="422" t="s">
        <v>2</v>
      </c>
      <c r="FN111" s="65" t="str">
        <f t="shared" si="269"/>
        <v>-</v>
      </c>
      <c r="FO111" s="65" t="str">
        <f t="shared" si="270"/>
        <v>-</v>
      </c>
      <c r="FP111" s="65" t="str">
        <f t="shared" si="271"/>
        <v>-</v>
      </c>
      <c r="FQ111" s="65" t="str">
        <f t="shared" si="272"/>
        <v>-</v>
      </c>
      <c r="FR111" s="65" t="str">
        <f t="shared" si="273"/>
        <v>-</v>
      </c>
      <c r="FS111" s="65" t="str">
        <f t="shared" si="274"/>
        <v>-</v>
      </c>
      <c r="FT111" s="65" t="str">
        <f t="shared" si="275"/>
        <v>-</v>
      </c>
      <c r="FU111" s="65" t="str">
        <f t="shared" si="276"/>
        <v>-</v>
      </c>
      <c r="FV111" s="65" t="str">
        <f t="shared" si="277"/>
        <v>-</v>
      </c>
      <c r="FW111" s="65" t="str">
        <f t="shared" si="278"/>
        <v>-</v>
      </c>
      <c r="FX111" s="65" t="str">
        <f t="shared" si="279"/>
        <v>-</v>
      </c>
      <c r="FY111" s="65" t="str">
        <f t="shared" si="280"/>
        <v>-</v>
      </c>
      <c r="FZ111" s="65" t="str">
        <f t="shared" si="281"/>
        <v>-</v>
      </c>
      <c r="GA111" s="65" t="str">
        <f t="shared" si="282"/>
        <v>-</v>
      </c>
      <c r="GB111" s="65" t="str">
        <f t="shared" si="283"/>
        <v>-</v>
      </c>
      <c r="GC111" s="65" t="str">
        <f t="shared" si="284"/>
        <v>-</v>
      </c>
      <c r="GD111" s="65" t="str">
        <f t="shared" si="285"/>
        <v>-</v>
      </c>
      <c r="GE111" s="65" t="str">
        <f t="shared" si="286"/>
        <v>-</v>
      </c>
      <c r="GF111" s="65" t="str">
        <f t="shared" si="287"/>
        <v>-</v>
      </c>
      <c r="GG111" s="65" t="str">
        <f t="shared" si="288"/>
        <v>-</v>
      </c>
      <c r="GH111" s="65" t="str">
        <f t="shared" si="289"/>
        <v>-</v>
      </c>
      <c r="GI111" s="65" t="str">
        <f t="shared" si="290"/>
        <v>-</v>
      </c>
      <c r="GJ111" s="65" t="str">
        <f t="shared" si="291"/>
        <v>-</v>
      </c>
      <c r="GK111" s="65" t="str">
        <f t="shared" si="292"/>
        <v>-</v>
      </c>
      <c r="GL111" s="65" t="str">
        <f t="shared" si="293"/>
        <v>-</v>
      </c>
      <c r="GM111" s="65" t="str">
        <f t="shared" si="294"/>
        <v>-</v>
      </c>
      <c r="GN111" s="65" t="str">
        <f t="shared" si="352"/>
        <v>-</v>
      </c>
      <c r="GO111" s="65" t="str">
        <f t="shared" si="353"/>
        <v>-</v>
      </c>
      <c r="GP111" s="65" t="str">
        <f t="shared" si="354"/>
        <v>-</v>
      </c>
      <c r="GQ111" s="65" t="str">
        <f t="shared" si="355"/>
        <v>-</v>
      </c>
      <c r="GR111" s="65"/>
      <c r="GS111" s="65"/>
      <c r="GT111" s="65"/>
      <c r="GU111" s="96" t="s">
        <v>2</v>
      </c>
      <c r="GV111" s="70"/>
      <c r="GW111" s="7">
        <f>IF(ISNUMBER(INDEX($CU$15:$EC$314,$B111,HG$5)),MAX(GW$14:GW110)+1,0)</f>
        <v>0</v>
      </c>
      <c r="GX111" s="7" t="str">
        <f t="shared" si="295"/>
        <v/>
      </c>
      <c r="GY111" s="7" t="str">
        <f t="shared" si="296"/>
        <v/>
      </c>
      <c r="GZ111" s="289">
        <f t="shared" si="297"/>
        <v>97</v>
      </c>
      <c r="HA111" s="289" t="str">
        <f t="shared" si="298"/>
        <v/>
      </c>
      <c r="HB111" s="289" t="str">
        <f t="shared" ref="HB111:HB144" si="368">IF(ISNUMBER($GX111),INDEX($FN$15:$GU$314,$GY111,HG$5),"")</f>
        <v/>
      </c>
      <c r="HC111" s="84" t="str">
        <f t="shared" si="300"/>
        <v/>
      </c>
      <c r="HD111" s="335" t="str">
        <f t="shared" si="301"/>
        <v/>
      </c>
      <c r="HE111" s="313" t="str">
        <f t="shared" si="302"/>
        <v/>
      </c>
      <c r="HF111" s="28" t="str">
        <f t="shared" si="303"/>
        <v/>
      </c>
      <c r="HG111" s="277" t="str">
        <f t="shared" si="356"/>
        <v/>
      </c>
      <c r="HH111" s="363" t="str">
        <f t="shared" ref="HH111:HH115" si="369">IF(HG111="","",IF(ISNUMBER(MATCH(HG111,$C$15:$C$316,0)),INDEX($FN$15:$GU$316,MATCH(HG111,$C$15:$C$316,0),$HG$5),"-"))</f>
        <v/>
      </c>
      <c r="HI111" s="80"/>
      <c r="HJ111" s="277" t="str">
        <f t="shared" si="357"/>
        <v/>
      </c>
      <c r="HK111" s="363" t="str">
        <f t="shared" ref="HK111:HK115" si="370">IF(HJ111="","",IF(ISNUMBER(MATCH(HJ111,$C$15:$C$316,0)),INDEX($FN$15:$GU$316,MATCH(HJ111,$C$15:$C$316,0),$HG$5),"-"))</f>
        <v/>
      </c>
      <c r="HL111" s="80"/>
      <c r="HM111" s="277" t="str">
        <f t="shared" si="358"/>
        <v/>
      </c>
      <c r="HN111" s="363" t="str">
        <f t="shared" ref="HN111:HN115" si="371">IF(HM111="","",IF(ISNUMBER(MATCH(HM111,$C$15:$C$316,0)),INDEX($FN$15:$GU$316,MATCH(HM111,$C$15:$C$316,0),$HG$5),"-"))</f>
        <v/>
      </c>
      <c r="HO111" s="80"/>
      <c r="HP111" s="277" t="str">
        <f t="shared" si="359"/>
        <v/>
      </c>
      <c r="HQ111" s="359" t="str">
        <f t="shared" ref="HQ111:HQ115" si="372">IF(HP111="","",IF(ISNUMBER(MATCH(HP111,$C$15:$C$316,0)),INDEX($FN$15:$GU$316,MATCH(HP111,$C$15:$C$316,0),$HG$5),"-"))</f>
        <v/>
      </c>
      <c r="HR111" s="80"/>
      <c r="HS111" s="277" t="str">
        <f t="shared" si="360"/>
        <v/>
      </c>
      <c r="HT111" s="284" t="str">
        <f t="shared" si="308"/>
        <v/>
      </c>
      <c r="HU111" s="71"/>
      <c r="HV111" s="336" t="str">
        <f t="shared" si="309"/>
        <v/>
      </c>
      <c r="HW111" s="338" t="str">
        <f t="shared" si="310"/>
        <v/>
      </c>
      <c r="HX111" s="337" t="str">
        <f t="shared" si="311"/>
        <v/>
      </c>
      <c r="HY111" s="277"/>
      <c r="HZ111" s="71"/>
      <c r="IA111" s="71"/>
      <c r="IB111" s="71"/>
      <c r="IC111" s="71"/>
      <c r="ID111" s="70"/>
      <c r="IE111" s="280"/>
      <c r="IF111" s="280"/>
      <c r="IG111" s="280"/>
      <c r="IH111" s="280"/>
      <c r="II111" s="280"/>
      <c r="IJ111" s="280"/>
      <c r="IK111" s="280"/>
      <c r="IL111" s="280"/>
      <c r="IM111" s="280"/>
      <c r="IN111" s="280"/>
      <c r="IO111" s="291"/>
      <c r="IP111" s="291"/>
      <c r="IQ111" s="74"/>
      <c r="IR111" s="291">
        <f>IF(IE111&lt;&gt;"",MAX(IR$14:IR110)+1,0)</f>
        <v>0</v>
      </c>
      <c r="IS111" s="291">
        <f>IF(IF111&lt;&gt;"",MAX(IS$14:IS110)+1,0)</f>
        <v>0</v>
      </c>
      <c r="IT111" s="291">
        <f>IF(IG111&lt;&gt;"",MAX(IT$14:IT110)+1,0)</f>
        <v>0</v>
      </c>
      <c r="IU111" s="291">
        <f>IF(IH111&lt;&gt;"",MAX(IU$14:IU110)+1,0)</f>
        <v>0</v>
      </c>
      <c r="IV111" s="291">
        <f>IF(II111&lt;&gt;"",MAX(IV$14:IV110)+1,0)</f>
        <v>0</v>
      </c>
      <c r="IW111" s="291">
        <f>IF(IJ111&lt;&gt;"",MAX(IW$14:IW110)+1,0)</f>
        <v>0</v>
      </c>
      <c r="IX111" s="291">
        <f>IF(IK111&lt;&gt;"",MAX(IX$14:IX110)+1,0)</f>
        <v>0</v>
      </c>
      <c r="IY111" s="291">
        <f>IF(IL111&lt;&gt;"",MAX(IY$14:IY110)+1,0)</f>
        <v>0</v>
      </c>
      <c r="IZ111" s="291">
        <f>IF(IM111&lt;&gt;"",MAX(IZ$14:IZ110)+1,0)</f>
        <v>0</v>
      </c>
      <c r="JA111" s="291">
        <f>IF(IN111&lt;&gt;"",MAX(JA$14:JA110)+1,0)</f>
        <v>0</v>
      </c>
      <c r="JB111" s="291">
        <f>IF(IO111&lt;&gt;"",MAX(JB$14:JB110)+1,0)</f>
        <v>0</v>
      </c>
      <c r="JC111" s="291">
        <f>IF(IP111&lt;&gt;"",MAX(JC$14:JC110)+1,0)</f>
        <v>0</v>
      </c>
      <c r="JD111" s="74">
        <f t="shared" si="361"/>
        <v>3</v>
      </c>
      <c r="JE111" s="74">
        <f t="shared" si="362"/>
        <v>0</v>
      </c>
      <c r="JF111" s="74">
        <f t="shared" si="363"/>
        <v>32</v>
      </c>
      <c r="JG111" s="74" t="str">
        <f t="shared" si="364"/>
        <v>itrack</v>
      </c>
      <c r="JH111" s="390" t="str">
        <f t="shared" si="365"/>
        <v/>
      </c>
      <c r="JI111" s="389">
        <f>IF(ISNUMBER(MATCH(HE111,$JG$15:$JG$313,0)),0,MAX(JI$14:JI110)+1)</f>
        <v>0</v>
      </c>
      <c r="JJ111" s="389" t="str">
        <f t="shared" si="366"/>
        <v/>
      </c>
      <c r="JK111" s="379"/>
      <c r="JL111" s="79"/>
      <c r="JM111" s="19"/>
      <c r="JN111" s="280"/>
      <c r="JO111" s="70"/>
      <c r="JP111" s="19"/>
      <c r="JQ111" s="19"/>
      <c r="JR111" s="19"/>
      <c r="JS111" s="19"/>
      <c r="JT111" s="19"/>
      <c r="JU111" s="19"/>
      <c r="JV111" s="19"/>
      <c r="JW111" s="19"/>
      <c r="JX111" s="19"/>
      <c r="JY111" s="19"/>
      <c r="JZ111" s="19"/>
      <c r="KA111" s="19"/>
      <c r="KB111" s="19"/>
      <c r="KC111" s="19"/>
      <c r="KD111" s="19"/>
      <c r="LA111" s="70"/>
      <c r="LB111" s="291" t="str">
        <f t="shared" si="312"/>
        <v>itrack</v>
      </c>
      <c r="LC111" s="291" t="str">
        <f t="shared" si="313"/>
        <v/>
      </c>
      <c r="LD111" s="291" t="str">
        <f t="shared" si="314"/>
        <v>itrack</v>
      </c>
      <c r="LE111" s="291" t="str">
        <f t="shared" si="315"/>
        <v>itrack</v>
      </c>
      <c r="LF111" s="291" t="str">
        <f t="shared" si="316"/>
        <v/>
      </c>
      <c r="LG111" s="291" t="str">
        <f t="shared" si="317"/>
        <v/>
      </c>
      <c r="LH111" s="291" t="str">
        <f t="shared" si="318"/>
        <v/>
      </c>
      <c r="LI111" s="291" t="str">
        <f t="shared" si="319"/>
        <v>itrack</v>
      </c>
      <c r="LJ111" s="291" t="str">
        <f t="shared" si="320"/>
        <v/>
      </c>
      <c r="LK111" s="291" t="str">
        <f t="shared" si="321"/>
        <v>itrack</v>
      </c>
      <c r="LL111" s="291" t="str">
        <f t="shared" si="322"/>
        <v>itrack</v>
      </c>
      <c r="LM111" s="291" t="str">
        <f t="shared" si="323"/>
        <v>itrack</v>
      </c>
      <c r="LN111" s="291" t="str">
        <f t="shared" si="324"/>
        <v/>
      </c>
      <c r="LO111" s="291" t="str">
        <f t="shared" si="325"/>
        <v/>
      </c>
      <c r="LP111" s="291" t="str">
        <f t="shared" si="326"/>
        <v/>
      </c>
      <c r="LQ111" s="291" t="str">
        <f t="shared" si="327"/>
        <v/>
      </c>
      <c r="LR111" s="291" t="str">
        <f t="shared" si="328"/>
        <v/>
      </c>
      <c r="LS111" s="291" t="str">
        <f t="shared" si="329"/>
        <v/>
      </c>
      <c r="LT111" s="291" t="str">
        <f t="shared" si="330"/>
        <v/>
      </c>
      <c r="LU111" s="291" t="str">
        <f t="shared" si="331"/>
        <v/>
      </c>
      <c r="LV111" s="291" t="str">
        <f t="shared" si="332"/>
        <v/>
      </c>
      <c r="LW111" s="291" t="str">
        <f t="shared" si="333"/>
        <v/>
      </c>
      <c r="LX111" s="291" t="str">
        <f t="shared" si="334"/>
        <v/>
      </c>
      <c r="LY111" s="291" t="str">
        <f t="shared" si="335"/>
        <v/>
      </c>
      <c r="LZ111" s="291" t="str">
        <f t="shared" si="336"/>
        <v/>
      </c>
      <c r="MA111" s="291" t="str">
        <f t="shared" si="337"/>
        <v/>
      </c>
      <c r="MB111" s="291" t="str">
        <f t="shared" si="338"/>
        <v/>
      </c>
      <c r="MC111" s="291" t="str">
        <f t="shared" si="339"/>
        <v/>
      </c>
      <c r="MD111" s="291" t="str">
        <f t="shared" si="340"/>
        <v>itrack</v>
      </c>
      <c r="ME111" s="291" t="str">
        <f t="shared" si="341"/>
        <v/>
      </c>
      <c r="MF111" s="291" t="str">
        <f t="shared" si="342"/>
        <v/>
      </c>
      <c r="MG111" s="74">
        <f t="shared" si="343"/>
        <v>7</v>
      </c>
      <c r="MH111" s="70"/>
      <c r="MI111" s="70"/>
      <c r="MJ111" s="70"/>
      <c r="MK111" s="70"/>
      <c r="ML111" s="70"/>
      <c r="MM111" s="70"/>
      <c r="MN111" s="70"/>
      <c r="MO111" s="70"/>
      <c r="MP111" s="70"/>
      <c r="MQ111" s="70"/>
      <c r="MR111" s="70"/>
      <c r="MS111" s="70"/>
      <c r="MT111" s="70"/>
      <c r="MU111" s="70"/>
    </row>
    <row r="112" spans="1:359" ht="6" customHeight="1" x14ac:dyDescent="0.25">
      <c r="A112" s="79"/>
      <c r="B112" s="303">
        <f t="shared" si="367"/>
        <v>98</v>
      </c>
      <c r="C112" s="83" t="s">
        <v>199</v>
      </c>
      <c r="D112" s="301" t="s">
        <v>210</v>
      </c>
      <c r="E112" s="70"/>
      <c r="F112" s="258"/>
      <c r="G112" s="259" t="s">
        <v>94</v>
      </c>
      <c r="H112" s="260" t="s">
        <v>2</v>
      </c>
      <c r="I112" s="258"/>
      <c r="J112" s="259"/>
      <c r="K112" s="260"/>
      <c r="L112" s="258"/>
      <c r="M112" s="259"/>
      <c r="N112" s="260"/>
      <c r="O112" s="258"/>
      <c r="P112" s="259"/>
      <c r="Q112" s="260"/>
      <c r="R112" s="258"/>
      <c r="S112" s="259"/>
      <c r="T112" s="260"/>
      <c r="U112" s="258"/>
      <c r="V112" s="259"/>
      <c r="W112" s="260"/>
      <c r="X112" s="258"/>
      <c r="Y112" s="259"/>
      <c r="Z112" s="260"/>
      <c r="AA112" s="258"/>
      <c r="AB112" s="259"/>
      <c r="AC112" s="260"/>
      <c r="AD112" s="258"/>
      <c r="AE112" s="259"/>
      <c r="AF112" s="260"/>
      <c r="AG112" s="258"/>
      <c r="AH112" s="259"/>
      <c r="AI112" s="260"/>
      <c r="AJ112" s="258"/>
      <c r="AK112" s="259"/>
      <c r="AL112" s="260"/>
      <c r="AM112" s="258"/>
      <c r="AN112" s="259"/>
      <c r="AO112" s="260"/>
      <c r="AP112" s="281"/>
      <c r="AQ112" s="353"/>
      <c r="AR112" s="348"/>
      <c r="AS112" s="281"/>
      <c r="AT112" s="353"/>
      <c r="AU112" s="348"/>
      <c r="AV112" s="258"/>
      <c r="AW112" s="259"/>
      <c r="AX112" s="260"/>
      <c r="AY112" s="258"/>
      <c r="AZ112" s="259"/>
      <c r="BA112" s="260"/>
      <c r="BB112" s="258"/>
      <c r="BC112" s="259"/>
      <c r="BD112" s="260"/>
      <c r="BE112" s="258"/>
      <c r="BF112" s="259"/>
      <c r="BG112" s="260"/>
      <c r="BH112" s="258"/>
      <c r="BI112" s="259"/>
      <c r="BJ112" s="260"/>
      <c r="BK112" s="258"/>
      <c r="BL112" s="259"/>
      <c r="BM112" s="260"/>
      <c r="BN112" s="258"/>
      <c r="BO112" s="259"/>
      <c r="BP112" s="260"/>
      <c r="BQ112" s="258"/>
      <c r="BR112" s="259"/>
      <c r="BS112" s="260"/>
      <c r="BT112" s="258"/>
      <c r="BU112" s="259"/>
      <c r="BV112" s="260"/>
      <c r="BW112" s="258"/>
      <c r="BX112" s="259"/>
      <c r="BY112" s="260"/>
      <c r="BZ112" s="258"/>
      <c r="CA112" s="259"/>
      <c r="CB112" s="260"/>
      <c r="CC112" s="258"/>
      <c r="CD112" s="259"/>
      <c r="CE112" s="260"/>
      <c r="CF112" s="410"/>
      <c r="CG112" s="411"/>
      <c r="CH112" s="412"/>
      <c r="CI112" s="410"/>
      <c r="CJ112" s="411"/>
      <c r="CK112" s="412"/>
      <c r="CL112" s="258"/>
      <c r="CM112" s="259"/>
      <c r="CN112" s="260"/>
      <c r="CO112" s="258"/>
      <c r="CP112" s="259"/>
      <c r="CQ112" s="260"/>
      <c r="CR112" s="373" t="s">
        <v>2</v>
      </c>
      <c r="CS112" s="228"/>
      <c r="CT112" s="229" t="str">
        <f>IF(ISNUMBER(HA112),IF(ISNUMBER(MATCH(HE112,$CS$15:$CS$313,0)),0,MAX(CT$14:CT111)+1),"")</f>
        <v/>
      </c>
      <c r="CU112" s="7">
        <f t="shared" si="217"/>
        <v>94</v>
      </c>
      <c r="CV112" s="7" t="str">
        <f t="shared" si="218"/>
        <v/>
      </c>
      <c r="CW112" s="7" t="str">
        <f t="shared" si="219"/>
        <v/>
      </c>
      <c r="CX112" s="7" t="str">
        <f t="shared" si="220"/>
        <v/>
      </c>
      <c r="CY112" s="7" t="str">
        <f t="shared" si="221"/>
        <v/>
      </c>
      <c r="CZ112" s="7" t="str">
        <f t="shared" si="222"/>
        <v/>
      </c>
      <c r="DA112" s="7" t="str">
        <f t="shared" si="223"/>
        <v/>
      </c>
      <c r="DB112" s="7" t="str">
        <f t="shared" si="224"/>
        <v/>
      </c>
      <c r="DC112" s="7" t="str">
        <f t="shared" si="225"/>
        <v/>
      </c>
      <c r="DD112" s="7" t="str">
        <f t="shared" si="226"/>
        <v/>
      </c>
      <c r="DE112" s="7" t="str">
        <f t="shared" si="227"/>
        <v/>
      </c>
      <c r="DF112" s="7">
        <f t="shared" si="228"/>
        <v>13</v>
      </c>
      <c r="DG112" s="7" t="str">
        <f t="shared" si="229"/>
        <v/>
      </c>
      <c r="DH112" s="7" t="str">
        <f t="shared" si="230"/>
        <v/>
      </c>
      <c r="DI112" s="7" t="str">
        <f t="shared" si="231"/>
        <v/>
      </c>
      <c r="DJ112" s="7" t="str">
        <f t="shared" si="232"/>
        <v/>
      </c>
      <c r="DK112" s="7" t="str">
        <f t="shared" si="233"/>
        <v/>
      </c>
      <c r="DL112" s="7" t="str">
        <f t="shared" si="234"/>
        <v/>
      </c>
      <c r="DM112" s="7" t="str">
        <f t="shared" si="235"/>
        <v/>
      </c>
      <c r="DN112" s="7" t="str">
        <f t="shared" si="236"/>
        <v/>
      </c>
      <c r="DO112" s="7" t="str">
        <f t="shared" si="237"/>
        <v/>
      </c>
      <c r="DP112" s="7" t="str">
        <f t="shared" si="238"/>
        <v/>
      </c>
      <c r="DQ112" s="7" t="str">
        <f t="shared" si="239"/>
        <v/>
      </c>
      <c r="DR112" s="7" t="str">
        <f t="shared" si="240"/>
        <v/>
      </c>
      <c r="DS112" s="7" t="str">
        <f t="shared" si="241"/>
        <v/>
      </c>
      <c r="DT112" s="7" t="str">
        <f t="shared" si="242"/>
        <v/>
      </c>
      <c r="DU112" s="7" t="str">
        <f t="shared" si="344"/>
        <v/>
      </c>
      <c r="DV112" s="7">
        <f t="shared" si="345"/>
        <v>33</v>
      </c>
      <c r="DW112" s="7">
        <f t="shared" si="346"/>
        <v>12</v>
      </c>
      <c r="DX112" s="7">
        <f t="shared" si="347"/>
        <v>33</v>
      </c>
      <c r="DY112" s="7"/>
      <c r="DZ112" s="7"/>
      <c r="EA112" s="7"/>
      <c r="EB112" s="7"/>
      <c r="EC112" s="64" t="s">
        <v>2</v>
      </c>
      <c r="ED112" s="306" t="str">
        <f t="shared" si="243"/>
        <v>vka</v>
      </c>
      <c r="EE112" s="306" t="str">
        <f t="shared" si="244"/>
        <v>-</v>
      </c>
      <c r="EF112" s="306" t="str">
        <f t="shared" si="245"/>
        <v>-</v>
      </c>
      <c r="EG112" s="306" t="str">
        <f t="shared" si="246"/>
        <v>-</v>
      </c>
      <c r="EH112" s="306" t="str">
        <f t="shared" si="247"/>
        <v>-</v>
      </c>
      <c r="EI112" s="306" t="str">
        <f t="shared" si="248"/>
        <v>-</v>
      </c>
      <c r="EJ112" s="306" t="str">
        <f t="shared" si="249"/>
        <v>-</v>
      </c>
      <c r="EK112" s="306" t="str">
        <f t="shared" si="250"/>
        <v>-</v>
      </c>
      <c r="EL112" s="306" t="str">
        <f t="shared" si="251"/>
        <v>-</v>
      </c>
      <c r="EM112" s="306" t="str">
        <f t="shared" si="252"/>
        <v>-</v>
      </c>
      <c r="EN112" s="306" t="str">
        <f t="shared" si="253"/>
        <v>-</v>
      </c>
      <c r="EO112" s="306" t="str">
        <f t="shared" si="254"/>
        <v>Vani</v>
      </c>
      <c r="EP112" s="306" t="str">
        <f t="shared" si="255"/>
        <v>-</v>
      </c>
      <c r="EQ112" s="306" t="str">
        <f t="shared" si="256"/>
        <v>-</v>
      </c>
      <c r="ER112" s="306" t="str">
        <f t="shared" si="257"/>
        <v>-</v>
      </c>
      <c r="ES112" s="306" t="str">
        <f t="shared" si="258"/>
        <v>-</v>
      </c>
      <c r="ET112" s="306" t="str">
        <f t="shared" si="259"/>
        <v>-</v>
      </c>
      <c r="EU112" s="306" t="str">
        <f t="shared" si="260"/>
        <v>-</v>
      </c>
      <c r="EV112" s="306" t="str">
        <f t="shared" si="261"/>
        <v>-</v>
      </c>
      <c r="EW112" s="306" t="str">
        <f t="shared" si="262"/>
        <v>-</v>
      </c>
      <c r="EX112" s="306" t="str">
        <f t="shared" si="263"/>
        <v>-</v>
      </c>
      <c r="EY112" s="306" t="str">
        <f t="shared" si="264"/>
        <v>-</v>
      </c>
      <c r="EZ112" s="306" t="str">
        <f t="shared" si="265"/>
        <v>-</v>
      </c>
      <c r="FA112" s="306" t="str">
        <f t="shared" si="266"/>
        <v>-</v>
      </c>
      <c r="FB112" s="306" t="str">
        <f t="shared" si="267"/>
        <v>-</v>
      </c>
      <c r="FC112" s="306" t="str">
        <f t="shared" si="268"/>
        <v>-</v>
      </c>
      <c r="FD112" s="306" t="str">
        <f t="shared" si="348"/>
        <v>-</v>
      </c>
      <c r="FE112" s="306" t="str">
        <f t="shared" si="349"/>
        <v>vka</v>
      </c>
      <c r="FF112" s="306" t="str">
        <f t="shared" si="350"/>
        <v>vka</v>
      </c>
      <c r="FG112" s="306" t="str">
        <f t="shared" si="351"/>
        <v>vka</v>
      </c>
      <c r="FH112" s="306"/>
      <c r="FI112" s="306"/>
      <c r="FJ112" s="306"/>
      <c r="FK112" s="306"/>
      <c r="FL112" s="306"/>
      <c r="FM112" s="422" t="s">
        <v>2</v>
      </c>
      <c r="FN112" s="65" t="str">
        <f t="shared" si="269"/>
        <v>-</v>
      </c>
      <c r="FO112" s="65" t="str">
        <f t="shared" si="270"/>
        <v>-</v>
      </c>
      <c r="FP112" s="65" t="str">
        <f t="shared" si="271"/>
        <v>-</v>
      </c>
      <c r="FQ112" s="65" t="str">
        <f t="shared" si="272"/>
        <v>-</v>
      </c>
      <c r="FR112" s="65" t="str">
        <f t="shared" si="273"/>
        <v>-</v>
      </c>
      <c r="FS112" s="65" t="str">
        <f t="shared" si="274"/>
        <v>-</v>
      </c>
      <c r="FT112" s="65" t="str">
        <f t="shared" si="275"/>
        <v>-</v>
      </c>
      <c r="FU112" s="65" t="str">
        <f t="shared" si="276"/>
        <v>-</v>
      </c>
      <c r="FV112" s="65" t="str">
        <f t="shared" si="277"/>
        <v>-</v>
      </c>
      <c r="FW112" s="65" t="str">
        <f t="shared" si="278"/>
        <v>-</v>
      </c>
      <c r="FX112" s="65" t="str">
        <f t="shared" si="279"/>
        <v>-</v>
      </c>
      <c r="FY112" s="65">
        <f t="shared" si="280"/>
        <v>0.1</v>
      </c>
      <c r="FZ112" s="65" t="str">
        <f t="shared" si="281"/>
        <v>-</v>
      </c>
      <c r="GA112" s="65" t="str">
        <f t="shared" si="282"/>
        <v>-</v>
      </c>
      <c r="GB112" s="65" t="str">
        <f t="shared" si="283"/>
        <v>-</v>
      </c>
      <c r="GC112" s="65" t="str">
        <f t="shared" si="284"/>
        <v>-</v>
      </c>
      <c r="GD112" s="65" t="str">
        <f t="shared" si="285"/>
        <v>-</v>
      </c>
      <c r="GE112" s="65" t="str">
        <f t="shared" si="286"/>
        <v>-</v>
      </c>
      <c r="GF112" s="65" t="str">
        <f t="shared" si="287"/>
        <v>-</v>
      </c>
      <c r="GG112" s="65" t="str">
        <f t="shared" si="288"/>
        <v>-</v>
      </c>
      <c r="GH112" s="65" t="str">
        <f t="shared" si="289"/>
        <v>-</v>
      </c>
      <c r="GI112" s="65" t="str">
        <f t="shared" si="290"/>
        <v>-</v>
      </c>
      <c r="GJ112" s="65" t="str">
        <f t="shared" si="291"/>
        <v>-</v>
      </c>
      <c r="GK112" s="65" t="str">
        <f t="shared" si="292"/>
        <v>-</v>
      </c>
      <c r="GL112" s="65" t="str">
        <f t="shared" si="293"/>
        <v>-</v>
      </c>
      <c r="GM112" s="65" t="str">
        <f t="shared" si="294"/>
        <v>-</v>
      </c>
      <c r="GN112" s="65" t="str">
        <f t="shared" si="352"/>
        <v>-</v>
      </c>
      <c r="GO112" s="65">
        <f t="shared" si="353"/>
        <v>0.5</v>
      </c>
      <c r="GP112" s="65" t="str">
        <f t="shared" si="354"/>
        <v>hk</v>
      </c>
      <c r="GQ112" s="65">
        <f t="shared" si="355"/>
        <v>0.5</v>
      </c>
      <c r="GR112" s="65"/>
      <c r="GS112" s="65"/>
      <c r="GT112" s="65"/>
      <c r="GU112" s="96" t="s">
        <v>2</v>
      </c>
      <c r="GV112" s="70"/>
      <c r="GW112" s="7">
        <f>IF(ISNUMBER(INDEX($CU$15:$EC$314,$B112,HG$5)),MAX(GW$14:GW111)+1,0)</f>
        <v>0</v>
      </c>
      <c r="GX112" s="7" t="str">
        <f t="shared" si="295"/>
        <v/>
      </c>
      <c r="GY112" s="7" t="str">
        <f t="shared" si="296"/>
        <v/>
      </c>
      <c r="GZ112" s="289">
        <f t="shared" si="297"/>
        <v>98</v>
      </c>
      <c r="HA112" s="289" t="str">
        <f t="shared" si="298"/>
        <v/>
      </c>
      <c r="HB112" s="289" t="str">
        <f t="shared" si="368"/>
        <v/>
      </c>
      <c r="HC112" s="84" t="str">
        <f t="shared" si="300"/>
        <v/>
      </c>
      <c r="HD112" s="335" t="str">
        <f t="shared" si="301"/>
        <v/>
      </c>
      <c r="HE112" s="313" t="str">
        <f t="shared" si="302"/>
        <v/>
      </c>
      <c r="HF112" s="28" t="str">
        <f t="shared" si="303"/>
        <v/>
      </c>
      <c r="HG112" s="277" t="str">
        <f t="shared" si="356"/>
        <v/>
      </c>
      <c r="HH112" s="363" t="str">
        <f t="shared" si="369"/>
        <v/>
      </c>
      <c r="HI112" s="80"/>
      <c r="HJ112" s="277" t="str">
        <f t="shared" si="357"/>
        <v/>
      </c>
      <c r="HK112" s="363" t="str">
        <f t="shared" si="370"/>
        <v/>
      </c>
      <c r="HL112" s="80"/>
      <c r="HM112" s="277" t="str">
        <f t="shared" si="358"/>
        <v/>
      </c>
      <c r="HN112" s="363" t="str">
        <f t="shared" si="371"/>
        <v/>
      </c>
      <c r="HO112" s="80"/>
      <c r="HP112" s="277" t="str">
        <f t="shared" si="359"/>
        <v/>
      </c>
      <c r="HQ112" s="359" t="str">
        <f t="shared" si="372"/>
        <v/>
      </c>
      <c r="HR112" s="80"/>
      <c r="HS112" s="277" t="str">
        <f t="shared" si="360"/>
        <v/>
      </c>
      <c r="HT112" s="284" t="str">
        <f t="shared" si="308"/>
        <v/>
      </c>
      <c r="HU112" s="71"/>
      <c r="HV112" s="336" t="str">
        <f t="shared" si="309"/>
        <v/>
      </c>
      <c r="HW112" s="338" t="str">
        <f t="shared" si="310"/>
        <v/>
      </c>
      <c r="HX112" s="337" t="str">
        <f t="shared" si="311"/>
        <v/>
      </c>
      <c r="HY112" s="277"/>
      <c r="HZ112" s="71"/>
      <c r="IA112" s="71"/>
      <c r="IB112" s="71"/>
      <c r="IC112" s="71"/>
      <c r="ID112" s="70"/>
      <c r="IE112" s="280"/>
      <c r="IF112" s="280"/>
      <c r="IG112" s="280"/>
      <c r="IH112" s="280"/>
      <c r="II112" s="280"/>
      <c r="IJ112" s="280"/>
      <c r="IK112" s="280"/>
      <c r="IL112" s="280"/>
      <c r="IM112" s="280"/>
      <c r="IN112" s="280"/>
      <c r="IO112" s="291"/>
      <c r="IP112" s="291"/>
      <c r="IQ112" s="74"/>
      <c r="IR112" s="291">
        <f>IF(IE112&lt;&gt;"",MAX(IR$14:IR111)+1,0)</f>
        <v>0</v>
      </c>
      <c r="IS112" s="291">
        <f>IF(IF112&lt;&gt;"",MAX(IS$14:IS111)+1,0)</f>
        <v>0</v>
      </c>
      <c r="IT112" s="291">
        <f>IF(IG112&lt;&gt;"",MAX(IT$14:IT111)+1,0)</f>
        <v>0</v>
      </c>
      <c r="IU112" s="291">
        <f>IF(IH112&lt;&gt;"",MAX(IU$14:IU111)+1,0)</f>
        <v>0</v>
      </c>
      <c r="IV112" s="291">
        <f>IF(II112&lt;&gt;"",MAX(IV$14:IV111)+1,0)</f>
        <v>0</v>
      </c>
      <c r="IW112" s="291">
        <f>IF(IJ112&lt;&gt;"",MAX(IW$14:IW111)+1,0)</f>
        <v>0</v>
      </c>
      <c r="IX112" s="291">
        <f>IF(IK112&lt;&gt;"",MAX(IX$14:IX111)+1,0)</f>
        <v>0</v>
      </c>
      <c r="IY112" s="291">
        <f>IF(IL112&lt;&gt;"",MAX(IY$14:IY111)+1,0)</f>
        <v>0</v>
      </c>
      <c r="IZ112" s="291">
        <f>IF(IM112&lt;&gt;"",MAX(IZ$14:IZ111)+1,0)</f>
        <v>0</v>
      </c>
      <c r="JA112" s="291">
        <f>IF(IN112&lt;&gt;"",MAX(JA$14:JA111)+1,0)</f>
        <v>0</v>
      </c>
      <c r="JB112" s="291">
        <f>IF(IO112&lt;&gt;"",MAX(JB$14:JB111)+1,0)</f>
        <v>0</v>
      </c>
      <c r="JC112" s="291">
        <f>IF(IP112&lt;&gt;"",MAX(JC$14:JC111)+1,0)</f>
        <v>0</v>
      </c>
      <c r="JD112" s="74">
        <f t="shared" si="361"/>
        <v>3</v>
      </c>
      <c r="JE112" s="74">
        <f t="shared" si="362"/>
        <v>0</v>
      </c>
      <c r="JF112" s="74">
        <f t="shared" si="363"/>
        <v>33</v>
      </c>
      <c r="JG112" s="74" t="str">
        <f t="shared" si="364"/>
        <v>wd</v>
      </c>
      <c r="JH112" s="390" t="str">
        <f t="shared" si="365"/>
        <v/>
      </c>
      <c r="JI112" s="389">
        <f>IF(ISNUMBER(MATCH(HE112,$JG$15:$JG$313,0)),0,MAX(JI$14:JI111)+1)</f>
        <v>0</v>
      </c>
      <c r="JJ112" s="389" t="str">
        <f t="shared" si="366"/>
        <v/>
      </c>
      <c r="JK112" s="379"/>
      <c r="JL112" s="79"/>
      <c r="JM112" s="19"/>
      <c r="JN112" s="280"/>
      <c r="JO112" s="70"/>
      <c r="JP112" s="19"/>
      <c r="JQ112" s="19"/>
      <c r="JR112" s="19"/>
      <c r="JS112" s="19"/>
      <c r="JT112" s="19"/>
      <c r="JU112" s="19"/>
      <c r="JV112" s="19"/>
      <c r="JW112" s="19"/>
      <c r="JX112" s="19"/>
      <c r="JY112" s="19"/>
      <c r="JZ112" s="19"/>
      <c r="KA112" s="19"/>
      <c r="KB112" s="19"/>
      <c r="KC112" s="19"/>
      <c r="KD112" s="19"/>
      <c r="LA112" s="70"/>
      <c r="LB112" s="291" t="str">
        <f t="shared" si="312"/>
        <v>wd</v>
      </c>
      <c r="LC112" s="291" t="str">
        <f t="shared" si="313"/>
        <v/>
      </c>
      <c r="LD112" s="291" t="str">
        <f t="shared" si="314"/>
        <v>wd</v>
      </c>
      <c r="LE112" s="291" t="str">
        <f t="shared" si="315"/>
        <v>wd</v>
      </c>
      <c r="LF112" s="291" t="str">
        <f t="shared" si="316"/>
        <v/>
      </c>
      <c r="LG112" s="291" t="str">
        <f t="shared" si="317"/>
        <v/>
      </c>
      <c r="LH112" s="291" t="str">
        <f t="shared" si="318"/>
        <v/>
      </c>
      <c r="LI112" s="291" t="str">
        <f t="shared" si="319"/>
        <v>wd</v>
      </c>
      <c r="LJ112" s="291" t="str">
        <f t="shared" si="320"/>
        <v/>
      </c>
      <c r="LK112" s="291" t="str">
        <f t="shared" si="321"/>
        <v>wd</v>
      </c>
      <c r="LL112" s="291" t="str">
        <f t="shared" si="322"/>
        <v/>
      </c>
      <c r="LM112" s="291" t="str">
        <f t="shared" si="323"/>
        <v>wd</v>
      </c>
      <c r="LN112" s="291" t="str">
        <f t="shared" si="324"/>
        <v/>
      </c>
      <c r="LO112" s="291" t="str">
        <f t="shared" si="325"/>
        <v/>
      </c>
      <c r="LP112" s="291" t="str">
        <f t="shared" si="326"/>
        <v/>
      </c>
      <c r="LQ112" s="291" t="str">
        <f t="shared" si="327"/>
        <v/>
      </c>
      <c r="LR112" s="291" t="str">
        <f t="shared" si="328"/>
        <v/>
      </c>
      <c r="LS112" s="291" t="str">
        <f t="shared" si="329"/>
        <v/>
      </c>
      <c r="LT112" s="291" t="str">
        <f t="shared" si="330"/>
        <v/>
      </c>
      <c r="LU112" s="291" t="str">
        <f t="shared" si="331"/>
        <v/>
      </c>
      <c r="LV112" s="291" t="str">
        <f t="shared" si="332"/>
        <v/>
      </c>
      <c r="LW112" s="291" t="str">
        <f t="shared" si="333"/>
        <v/>
      </c>
      <c r="LX112" s="291" t="str">
        <f t="shared" si="334"/>
        <v/>
      </c>
      <c r="LY112" s="291" t="str">
        <f t="shared" si="335"/>
        <v/>
      </c>
      <c r="LZ112" s="291" t="str">
        <f t="shared" si="336"/>
        <v/>
      </c>
      <c r="MA112" s="291" t="str">
        <f t="shared" si="337"/>
        <v/>
      </c>
      <c r="MB112" s="291" t="str">
        <f t="shared" si="338"/>
        <v/>
      </c>
      <c r="MC112" s="291" t="str">
        <f t="shared" si="339"/>
        <v/>
      </c>
      <c r="MD112" s="291" t="str">
        <f t="shared" si="340"/>
        <v>wd</v>
      </c>
      <c r="ME112" s="291" t="str">
        <f t="shared" si="341"/>
        <v/>
      </c>
      <c r="MF112" s="291" t="str">
        <f t="shared" si="342"/>
        <v/>
      </c>
      <c r="MG112" s="74">
        <f t="shared" si="343"/>
        <v>6</v>
      </c>
      <c r="MH112" s="70"/>
      <c r="MI112" s="70"/>
      <c r="MJ112" s="70"/>
      <c r="MK112" s="70"/>
      <c r="ML112" s="70"/>
      <c r="MM112" s="70"/>
      <c r="MN112" s="70"/>
      <c r="MO112" s="70"/>
      <c r="MP112" s="70"/>
      <c r="MQ112" s="70"/>
      <c r="MR112" s="70"/>
      <c r="MS112" s="70"/>
      <c r="MT112" s="70"/>
      <c r="MU112" s="70"/>
    </row>
    <row r="113" spans="1:359" ht="6" customHeight="1" x14ac:dyDescent="0.25">
      <c r="A113" s="79"/>
      <c r="B113" s="303">
        <f t="shared" si="367"/>
        <v>99</v>
      </c>
      <c r="C113" s="83" t="s">
        <v>214</v>
      </c>
      <c r="D113" s="301" t="s">
        <v>306</v>
      </c>
      <c r="E113" s="70"/>
      <c r="F113" s="258"/>
      <c r="G113" s="259" t="s">
        <v>209</v>
      </c>
      <c r="H113" s="260" t="s">
        <v>2</v>
      </c>
      <c r="I113" s="258"/>
      <c r="J113" s="259"/>
      <c r="K113" s="260"/>
      <c r="L113" s="258"/>
      <c r="M113" s="259"/>
      <c r="N113" s="260"/>
      <c r="O113" s="258"/>
      <c r="P113" s="259"/>
      <c r="Q113" s="260"/>
      <c r="R113" s="258"/>
      <c r="S113" s="259"/>
      <c r="T113" s="260"/>
      <c r="U113" s="258"/>
      <c r="V113" s="259"/>
      <c r="W113" s="260"/>
      <c r="X113" s="258"/>
      <c r="Y113" s="259"/>
      <c r="Z113" s="260"/>
      <c r="AA113" s="258"/>
      <c r="AB113" s="259"/>
      <c r="AC113" s="260"/>
      <c r="AD113" s="258"/>
      <c r="AE113" s="259"/>
      <c r="AF113" s="260"/>
      <c r="AG113" s="258"/>
      <c r="AH113" s="259"/>
      <c r="AI113" s="260"/>
      <c r="AJ113" s="258"/>
      <c r="AK113" s="259"/>
      <c r="AL113" s="260"/>
      <c r="AM113" s="258"/>
      <c r="AN113" s="259"/>
      <c r="AO113" s="260"/>
      <c r="AP113" s="281"/>
      <c r="AQ113" s="353"/>
      <c r="AR113" s="348"/>
      <c r="AS113" s="281"/>
      <c r="AT113" s="353"/>
      <c r="AU113" s="348"/>
      <c r="AV113" s="258"/>
      <c r="AW113" s="259"/>
      <c r="AX113" s="260"/>
      <c r="AY113" s="258"/>
      <c r="AZ113" s="259"/>
      <c r="BA113" s="260"/>
      <c r="BB113" s="258"/>
      <c r="BC113" s="259"/>
      <c r="BD113" s="260"/>
      <c r="BE113" s="258"/>
      <c r="BF113" s="259"/>
      <c r="BG113" s="260"/>
      <c r="BH113" s="258"/>
      <c r="BI113" s="259"/>
      <c r="BJ113" s="260"/>
      <c r="BK113" s="258"/>
      <c r="BL113" s="259"/>
      <c r="BM113" s="260"/>
      <c r="BN113" s="258"/>
      <c r="BO113" s="259"/>
      <c r="BP113" s="260"/>
      <c r="BQ113" s="258"/>
      <c r="BR113" s="259"/>
      <c r="BS113" s="260"/>
      <c r="BT113" s="258"/>
      <c r="BU113" s="259"/>
      <c r="BV113" s="260"/>
      <c r="BW113" s="258"/>
      <c r="BX113" s="259"/>
      <c r="BY113" s="260"/>
      <c r="BZ113" s="258"/>
      <c r="CA113" s="259"/>
      <c r="CB113" s="260"/>
      <c r="CC113" s="258"/>
      <c r="CD113" s="259"/>
      <c r="CE113" s="260"/>
      <c r="CF113" s="410"/>
      <c r="CG113" s="411"/>
      <c r="CH113" s="412"/>
      <c r="CI113" s="410"/>
      <c r="CJ113" s="411"/>
      <c r="CK113" s="412"/>
      <c r="CL113" s="258"/>
      <c r="CM113" s="259"/>
      <c r="CN113" s="260"/>
      <c r="CO113" s="258"/>
      <c r="CP113" s="259"/>
      <c r="CQ113" s="260"/>
      <c r="CR113" s="373" t="s">
        <v>2</v>
      </c>
      <c r="CS113" s="228"/>
      <c r="CT113" s="229" t="str">
        <f>IF(ISNUMBER(HA113),IF(ISNUMBER(MATCH(HE113,$CS$15:$CS$313,0)),0,MAX(CT$14:CT112)+1),"")</f>
        <v/>
      </c>
      <c r="CU113" s="7">
        <f t="shared" si="217"/>
        <v>95</v>
      </c>
      <c r="CV113" s="7" t="str">
        <f t="shared" si="218"/>
        <v/>
      </c>
      <c r="CW113" s="7" t="str">
        <f t="shared" si="219"/>
        <v/>
      </c>
      <c r="CX113" s="7" t="str">
        <f t="shared" si="220"/>
        <v/>
      </c>
      <c r="CY113" s="7" t="str">
        <f t="shared" si="221"/>
        <v/>
      </c>
      <c r="CZ113" s="7" t="str">
        <f t="shared" si="222"/>
        <v/>
      </c>
      <c r="DA113" s="7" t="str">
        <f t="shared" si="223"/>
        <v/>
      </c>
      <c r="DB113" s="7" t="str">
        <f t="shared" si="224"/>
        <v/>
      </c>
      <c r="DC113" s="7" t="str">
        <f t="shared" si="225"/>
        <v/>
      </c>
      <c r="DD113" s="7" t="str">
        <f t="shared" si="226"/>
        <v/>
      </c>
      <c r="DE113" s="7" t="str">
        <f t="shared" si="227"/>
        <v/>
      </c>
      <c r="DF113" s="7">
        <f t="shared" si="228"/>
        <v>10</v>
      </c>
      <c r="DG113" s="7" t="str">
        <f t="shared" si="229"/>
        <v/>
      </c>
      <c r="DH113" s="7" t="str">
        <f t="shared" si="230"/>
        <v/>
      </c>
      <c r="DI113" s="7" t="str">
        <f t="shared" si="231"/>
        <v/>
      </c>
      <c r="DJ113" s="7" t="str">
        <f t="shared" si="232"/>
        <v/>
      </c>
      <c r="DK113" s="7" t="str">
        <f t="shared" si="233"/>
        <v/>
      </c>
      <c r="DL113" s="7" t="str">
        <f t="shared" si="234"/>
        <v/>
      </c>
      <c r="DM113" s="7" t="str">
        <f t="shared" si="235"/>
        <v/>
      </c>
      <c r="DN113" s="7" t="str">
        <f t="shared" si="236"/>
        <v/>
      </c>
      <c r="DO113" s="7" t="str">
        <f t="shared" si="237"/>
        <v/>
      </c>
      <c r="DP113" s="7" t="str">
        <f t="shared" si="238"/>
        <v/>
      </c>
      <c r="DQ113" s="7" t="str">
        <f t="shared" si="239"/>
        <v/>
      </c>
      <c r="DR113" s="7" t="str">
        <f t="shared" si="240"/>
        <v/>
      </c>
      <c r="DS113" s="7" t="str">
        <f t="shared" si="241"/>
        <v/>
      </c>
      <c r="DT113" s="7" t="str">
        <f t="shared" si="242"/>
        <v/>
      </c>
      <c r="DU113" s="7" t="str">
        <f t="shared" si="344"/>
        <v/>
      </c>
      <c r="DV113" s="7" t="str">
        <f t="shared" si="345"/>
        <v/>
      </c>
      <c r="DW113" s="7" t="str">
        <f t="shared" si="346"/>
        <v/>
      </c>
      <c r="DX113" s="7" t="str">
        <f t="shared" si="347"/>
        <v/>
      </c>
      <c r="DY113" s="7"/>
      <c r="DZ113" s="7"/>
      <c r="EA113" s="7"/>
      <c r="EB113" s="7"/>
      <c r="EC113" s="64" t="s">
        <v>2</v>
      </c>
      <c r="ED113" s="306" t="str">
        <f t="shared" si="243"/>
        <v>satthk</v>
      </c>
      <c r="EE113" s="306" t="str">
        <f t="shared" si="244"/>
        <v>-</v>
      </c>
      <c r="EF113" s="306" t="str">
        <f t="shared" si="245"/>
        <v>-</v>
      </c>
      <c r="EG113" s="306" t="str">
        <f t="shared" si="246"/>
        <v>-</v>
      </c>
      <c r="EH113" s="306" t="str">
        <f t="shared" si="247"/>
        <v>-</v>
      </c>
      <c r="EI113" s="306" t="str">
        <f t="shared" si="248"/>
        <v>-</v>
      </c>
      <c r="EJ113" s="306" t="str">
        <f t="shared" si="249"/>
        <v>-</v>
      </c>
      <c r="EK113" s="306" t="str">
        <f t="shared" si="250"/>
        <v>-</v>
      </c>
      <c r="EL113" s="306" t="str">
        <f t="shared" si="251"/>
        <v>-</v>
      </c>
      <c r="EM113" s="306" t="str">
        <f t="shared" si="252"/>
        <v>-</v>
      </c>
      <c r="EN113" s="306" t="str">
        <f t="shared" si="253"/>
        <v>-</v>
      </c>
      <c r="EO113" s="306" t="str">
        <f t="shared" si="254"/>
        <v>satthk</v>
      </c>
      <c r="EP113" s="306" t="str">
        <f t="shared" si="255"/>
        <v>-</v>
      </c>
      <c r="EQ113" s="306" t="str">
        <f t="shared" si="256"/>
        <v>-</v>
      </c>
      <c r="ER113" s="306" t="str">
        <f t="shared" si="257"/>
        <v>-</v>
      </c>
      <c r="ES113" s="306" t="str">
        <f t="shared" si="258"/>
        <v>-</v>
      </c>
      <c r="ET113" s="306" t="str">
        <f t="shared" si="259"/>
        <v>-</v>
      </c>
      <c r="EU113" s="306" t="str">
        <f t="shared" si="260"/>
        <v>-</v>
      </c>
      <c r="EV113" s="306" t="str">
        <f t="shared" si="261"/>
        <v>-</v>
      </c>
      <c r="EW113" s="306" t="str">
        <f t="shared" si="262"/>
        <v>-</v>
      </c>
      <c r="EX113" s="306" t="str">
        <f t="shared" si="263"/>
        <v>-</v>
      </c>
      <c r="EY113" s="306" t="str">
        <f t="shared" si="264"/>
        <v>-</v>
      </c>
      <c r="EZ113" s="306" t="str">
        <f t="shared" si="265"/>
        <v>-</v>
      </c>
      <c r="FA113" s="306" t="str">
        <f t="shared" si="266"/>
        <v>-</v>
      </c>
      <c r="FB113" s="306" t="str">
        <f t="shared" si="267"/>
        <v>-</v>
      </c>
      <c r="FC113" s="306" t="str">
        <f t="shared" si="268"/>
        <v>-</v>
      </c>
      <c r="FD113" s="306" t="str">
        <f t="shared" si="348"/>
        <v>-</v>
      </c>
      <c r="FE113" s="306" t="str">
        <f t="shared" si="349"/>
        <v>-</v>
      </c>
      <c r="FF113" s="306" t="str">
        <f t="shared" si="350"/>
        <v>-</v>
      </c>
      <c r="FG113" s="306" t="str">
        <f t="shared" si="351"/>
        <v>-</v>
      </c>
      <c r="FH113" s="306"/>
      <c r="FI113" s="306"/>
      <c r="FJ113" s="306"/>
      <c r="FK113" s="306"/>
      <c r="FL113" s="306"/>
      <c r="FM113" s="422" t="s">
        <v>2</v>
      </c>
      <c r="FN113" s="65">
        <f t="shared" si="269"/>
        <v>0</v>
      </c>
      <c r="FO113" s="65" t="str">
        <f t="shared" si="270"/>
        <v>-</v>
      </c>
      <c r="FP113" s="65" t="str">
        <f t="shared" si="271"/>
        <v>-</v>
      </c>
      <c r="FQ113" s="65" t="str">
        <f t="shared" si="272"/>
        <v>-</v>
      </c>
      <c r="FR113" s="65" t="str">
        <f t="shared" si="273"/>
        <v>-</v>
      </c>
      <c r="FS113" s="65" t="str">
        <f t="shared" si="274"/>
        <v>-</v>
      </c>
      <c r="FT113" s="65" t="str">
        <f t="shared" si="275"/>
        <v>-</v>
      </c>
      <c r="FU113" s="65" t="str">
        <f t="shared" si="276"/>
        <v>-</v>
      </c>
      <c r="FV113" s="65" t="str">
        <f t="shared" si="277"/>
        <v>-</v>
      </c>
      <c r="FW113" s="65" t="str">
        <f t="shared" si="278"/>
        <v>-</v>
      </c>
      <c r="FX113" s="65" t="str">
        <f t="shared" si="279"/>
        <v>-</v>
      </c>
      <c r="FY113" s="65">
        <f t="shared" si="280"/>
        <v>100</v>
      </c>
      <c r="FZ113" s="65" t="str">
        <f t="shared" si="281"/>
        <v>-</v>
      </c>
      <c r="GA113" s="65" t="str">
        <f t="shared" si="282"/>
        <v>-</v>
      </c>
      <c r="GB113" s="65" t="str">
        <f t="shared" si="283"/>
        <v>-</v>
      </c>
      <c r="GC113" s="65" t="str">
        <f t="shared" si="284"/>
        <v>-</v>
      </c>
      <c r="GD113" s="65" t="str">
        <f t="shared" si="285"/>
        <v>-</v>
      </c>
      <c r="GE113" s="65" t="str">
        <f t="shared" si="286"/>
        <v>-</v>
      </c>
      <c r="GF113" s="65" t="str">
        <f t="shared" si="287"/>
        <v>-</v>
      </c>
      <c r="GG113" s="65" t="str">
        <f t="shared" si="288"/>
        <v>-</v>
      </c>
      <c r="GH113" s="65" t="str">
        <f t="shared" si="289"/>
        <v>-</v>
      </c>
      <c r="GI113" s="65" t="str">
        <f t="shared" si="290"/>
        <v>-</v>
      </c>
      <c r="GJ113" s="65" t="str">
        <f t="shared" si="291"/>
        <v>-</v>
      </c>
      <c r="GK113" s="65" t="str">
        <f t="shared" si="292"/>
        <v>-</v>
      </c>
      <c r="GL113" s="65" t="str">
        <f t="shared" si="293"/>
        <v>-</v>
      </c>
      <c r="GM113" s="65" t="str">
        <f t="shared" si="294"/>
        <v>-</v>
      </c>
      <c r="GN113" s="65" t="str">
        <f t="shared" si="352"/>
        <v>-</v>
      </c>
      <c r="GO113" s="65" t="str">
        <f t="shared" si="353"/>
        <v>-</v>
      </c>
      <c r="GP113" s="65" t="str">
        <f t="shared" si="354"/>
        <v>-</v>
      </c>
      <c r="GQ113" s="65" t="str">
        <f t="shared" si="355"/>
        <v>-</v>
      </c>
      <c r="GR113" s="65"/>
      <c r="GS113" s="65"/>
      <c r="GT113" s="65"/>
      <c r="GU113" s="96" t="s">
        <v>2</v>
      </c>
      <c r="GV113" s="70"/>
      <c r="GW113" s="7">
        <f>IF(ISNUMBER(INDEX($CU$15:$EC$314,$B113,HG$5)),MAX(GW$14:GW112)+1,0)</f>
        <v>0</v>
      </c>
      <c r="GX113" s="7" t="str">
        <f t="shared" si="295"/>
        <v/>
      </c>
      <c r="GY113" s="7" t="str">
        <f t="shared" si="296"/>
        <v/>
      </c>
      <c r="GZ113" s="289">
        <f t="shared" si="297"/>
        <v>99</v>
      </c>
      <c r="HA113" s="289" t="str">
        <f t="shared" si="298"/>
        <v/>
      </c>
      <c r="HB113" s="289" t="str">
        <f t="shared" si="368"/>
        <v/>
      </c>
      <c r="HC113" s="84" t="str">
        <f t="shared" si="300"/>
        <v/>
      </c>
      <c r="HD113" s="335" t="str">
        <f t="shared" si="301"/>
        <v/>
      </c>
      <c r="HE113" s="313" t="str">
        <f t="shared" si="302"/>
        <v/>
      </c>
      <c r="HF113" s="28" t="str">
        <f t="shared" si="303"/>
        <v/>
      </c>
      <c r="HG113" s="277" t="str">
        <f t="shared" si="356"/>
        <v/>
      </c>
      <c r="HH113" s="363" t="str">
        <f t="shared" si="369"/>
        <v/>
      </c>
      <c r="HI113" s="80"/>
      <c r="HJ113" s="277" t="str">
        <f t="shared" si="357"/>
        <v/>
      </c>
      <c r="HK113" s="363" t="str">
        <f t="shared" si="370"/>
        <v/>
      </c>
      <c r="HL113" s="80"/>
      <c r="HM113" s="277" t="str">
        <f t="shared" si="358"/>
        <v/>
      </c>
      <c r="HN113" s="363" t="str">
        <f t="shared" si="371"/>
        <v/>
      </c>
      <c r="HO113" s="80"/>
      <c r="HP113" s="277" t="str">
        <f t="shared" si="359"/>
        <v/>
      </c>
      <c r="HQ113" s="359" t="str">
        <f t="shared" si="372"/>
        <v/>
      </c>
      <c r="HR113" s="80"/>
      <c r="HS113" s="277" t="str">
        <f t="shared" si="360"/>
        <v/>
      </c>
      <c r="HT113" s="284" t="str">
        <f t="shared" si="308"/>
        <v/>
      </c>
      <c r="HU113" s="71"/>
      <c r="HV113" s="336" t="str">
        <f t="shared" si="309"/>
        <v/>
      </c>
      <c r="HW113" s="338" t="str">
        <f t="shared" si="310"/>
        <v/>
      </c>
      <c r="HX113" s="337" t="str">
        <f t="shared" si="311"/>
        <v/>
      </c>
      <c r="HY113" s="277"/>
      <c r="HZ113" s="71"/>
      <c r="IA113" s="71"/>
      <c r="IB113" s="71"/>
      <c r="IC113" s="71"/>
      <c r="ID113" s="70"/>
      <c r="IE113" s="280"/>
      <c r="IF113" s="280"/>
      <c r="IG113" s="280"/>
      <c r="IH113" s="280"/>
      <c r="II113" s="280"/>
      <c r="IJ113" s="280"/>
      <c r="IK113" s="280"/>
      <c r="IL113" s="280"/>
      <c r="IM113" s="280"/>
      <c r="IN113" s="280"/>
      <c r="IO113" s="291"/>
      <c r="IP113" s="291"/>
      <c r="IQ113" s="74"/>
      <c r="IR113" s="291">
        <f>IF(IE113&lt;&gt;"",MAX(IR$14:IR112)+1,0)</f>
        <v>0</v>
      </c>
      <c r="IS113" s="291">
        <f>IF(IF113&lt;&gt;"",MAX(IS$14:IS112)+1,0)</f>
        <v>0</v>
      </c>
      <c r="IT113" s="291">
        <f>IF(IG113&lt;&gt;"",MAX(IT$14:IT112)+1,0)</f>
        <v>0</v>
      </c>
      <c r="IU113" s="291">
        <f>IF(IH113&lt;&gt;"",MAX(IU$14:IU112)+1,0)</f>
        <v>0</v>
      </c>
      <c r="IV113" s="291">
        <f>IF(II113&lt;&gt;"",MAX(IV$14:IV112)+1,0)</f>
        <v>0</v>
      </c>
      <c r="IW113" s="291">
        <f>IF(IJ113&lt;&gt;"",MAX(IW$14:IW112)+1,0)</f>
        <v>0</v>
      </c>
      <c r="IX113" s="291">
        <f>IF(IK113&lt;&gt;"",MAX(IX$14:IX112)+1,0)</f>
        <v>0</v>
      </c>
      <c r="IY113" s="291">
        <f>IF(IL113&lt;&gt;"",MAX(IY$14:IY112)+1,0)</f>
        <v>0</v>
      </c>
      <c r="IZ113" s="291">
        <f>IF(IM113&lt;&gt;"",MAX(IZ$14:IZ112)+1,0)</f>
        <v>0</v>
      </c>
      <c r="JA113" s="291">
        <f>IF(IN113&lt;&gt;"",MAX(JA$14:JA112)+1,0)</f>
        <v>0</v>
      </c>
      <c r="JB113" s="291">
        <f>IF(IO113&lt;&gt;"",MAX(JB$14:JB112)+1,0)</f>
        <v>0</v>
      </c>
      <c r="JC113" s="291">
        <f>IF(IP113&lt;&gt;"",MAX(JC$14:JC112)+1,0)</f>
        <v>0</v>
      </c>
      <c r="JD113" s="74">
        <f t="shared" si="361"/>
        <v>3</v>
      </c>
      <c r="JE113" s="74">
        <f t="shared" si="362"/>
        <v>0</v>
      </c>
      <c r="JF113" s="74">
        <f t="shared" si="363"/>
        <v>34</v>
      </c>
      <c r="JG113" s="74" t="str">
        <f t="shared" si="364"/>
        <v>dceps</v>
      </c>
      <c r="JH113" s="390" t="str">
        <f t="shared" si="365"/>
        <v/>
      </c>
      <c r="JI113" s="389">
        <f>IF(ISNUMBER(MATCH(HE113,$JG$15:$JG$313,0)),0,MAX(JI$14:JI112)+1)</f>
        <v>0</v>
      </c>
      <c r="JJ113" s="389" t="str">
        <f t="shared" si="366"/>
        <v/>
      </c>
      <c r="JK113" s="379"/>
      <c r="JL113" s="79"/>
      <c r="JM113" s="19"/>
      <c r="JN113" s="280"/>
      <c r="JO113" s="70"/>
      <c r="JP113" s="19"/>
      <c r="JQ113" s="19"/>
      <c r="JR113" s="19"/>
      <c r="JS113" s="19"/>
      <c r="JT113" s="19"/>
      <c r="JU113" s="19"/>
      <c r="JV113" s="19"/>
      <c r="JW113" s="19"/>
      <c r="JX113" s="19"/>
      <c r="JY113" s="19"/>
      <c r="JZ113" s="19"/>
      <c r="KA113" s="19"/>
      <c r="KB113" s="19"/>
      <c r="KC113" s="19"/>
      <c r="KD113" s="19"/>
      <c r="LA113" s="70"/>
      <c r="LB113" s="291" t="str">
        <f t="shared" si="312"/>
        <v>dceps</v>
      </c>
      <c r="LC113" s="291" t="str">
        <f t="shared" si="313"/>
        <v/>
      </c>
      <c r="LD113" s="291" t="str">
        <f t="shared" si="314"/>
        <v>dceps</v>
      </c>
      <c r="LE113" s="291" t="str">
        <f t="shared" si="315"/>
        <v>dceps</v>
      </c>
      <c r="LF113" s="291" t="str">
        <f t="shared" si="316"/>
        <v>dceps</v>
      </c>
      <c r="LG113" s="291" t="str">
        <f t="shared" si="317"/>
        <v/>
      </c>
      <c r="LH113" s="291" t="str">
        <f t="shared" si="318"/>
        <v/>
      </c>
      <c r="LI113" s="291" t="str">
        <f t="shared" si="319"/>
        <v>dceps</v>
      </c>
      <c r="LJ113" s="291" t="str">
        <f t="shared" si="320"/>
        <v>dceps</v>
      </c>
      <c r="LK113" s="291" t="str">
        <f t="shared" si="321"/>
        <v>dceps</v>
      </c>
      <c r="LL113" s="291" t="str">
        <f t="shared" si="322"/>
        <v>dceps</v>
      </c>
      <c r="LM113" s="291" t="str">
        <f t="shared" si="323"/>
        <v>dceps</v>
      </c>
      <c r="LN113" s="291" t="str">
        <f t="shared" si="324"/>
        <v/>
      </c>
      <c r="LO113" s="291" t="str">
        <f t="shared" si="325"/>
        <v/>
      </c>
      <c r="LP113" s="291" t="str">
        <f t="shared" si="326"/>
        <v/>
      </c>
      <c r="LQ113" s="291" t="str">
        <f t="shared" si="327"/>
        <v/>
      </c>
      <c r="LR113" s="291" t="str">
        <f t="shared" si="328"/>
        <v/>
      </c>
      <c r="LS113" s="291" t="str">
        <f t="shared" si="329"/>
        <v/>
      </c>
      <c r="LT113" s="291" t="str">
        <f t="shared" si="330"/>
        <v/>
      </c>
      <c r="LU113" s="291" t="str">
        <f t="shared" si="331"/>
        <v/>
      </c>
      <c r="LV113" s="291" t="str">
        <f t="shared" si="332"/>
        <v/>
      </c>
      <c r="LW113" s="291" t="str">
        <f t="shared" si="333"/>
        <v/>
      </c>
      <c r="LX113" s="291" t="str">
        <f t="shared" si="334"/>
        <v/>
      </c>
      <c r="LY113" s="291" t="str">
        <f t="shared" si="335"/>
        <v/>
      </c>
      <c r="LZ113" s="291" t="str">
        <f t="shared" si="336"/>
        <v/>
      </c>
      <c r="MA113" s="291" t="str">
        <f t="shared" si="337"/>
        <v/>
      </c>
      <c r="MB113" s="291" t="str">
        <f t="shared" si="338"/>
        <v/>
      </c>
      <c r="MC113" s="291" t="str">
        <f t="shared" si="339"/>
        <v/>
      </c>
      <c r="MD113" s="291" t="str">
        <f t="shared" si="340"/>
        <v>dceps</v>
      </c>
      <c r="ME113" s="291" t="str">
        <f t="shared" si="341"/>
        <v/>
      </c>
      <c r="MF113" s="291" t="str">
        <f t="shared" si="342"/>
        <v/>
      </c>
      <c r="MG113" s="74">
        <f t="shared" si="343"/>
        <v>9</v>
      </c>
      <c r="MH113" s="70"/>
      <c r="MI113" s="70"/>
      <c r="MJ113" s="70"/>
      <c r="MK113" s="70"/>
      <c r="ML113" s="70"/>
      <c r="MM113" s="70"/>
      <c r="MN113" s="70"/>
      <c r="MO113" s="70"/>
      <c r="MP113" s="70"/>
      <c r="MQ113" s="70"/>
      <c r="MR113" s="70"/>
      <c r="MS113" s="70"/>
      <c r="MT113" s="70"/>
      <c r="MU113" s="70"/>
    </row>
    <row r="114" spans="1:359" ht="6" customHeight="1" x14ac:dyDescent="0.25">
      <c r="A114" s="79"/>
      <c r="B114" s="303">
        <f t="shared" si="367"/>
        <v>100</v>
      </c>
      <c r="C114" s="83" t="s">
        <v>215</v>
      </c>
      <c r="D114" s="301" t="s">
        <v>638</v>
      </c>
      <c r="E114" s="70"/>
      <c r="F114" s="258"/>
      <c r="G114" s="259" t="s">
        <v>157</v>
      </c>
      <c r="H114" s="260" t="s">
        <v>2</v>
      </c>
      <c r="I114" s="258"/>
      <c r="J114" s="259"/>
      <c r="K114" s="260"/>
      <c r="L114" s="258"/>
      <c r="M114" s="259"/>
      <c r="N114" s="260"/>
      <c r="O114" s="258"/>
      <c r="P114" s="259"/>
      <c r="Q114" s="260"/>
      <c r="R114" s="258"/>
      <c r="S114" s="259"/>
      <c r="T114" s="260"/>
      <c r="U114" s="258"/>
      <c r="V114" s="259"/>
      <c r="W114" s="260"/>
      <c r="X114" s="258"/>
      <c r="Y114" s="259"/>
      <c r="Z114" s="260"/>
      <c r="AA114" s="258"/>
      <c r="AB114" s="259"/>
      <c r="AC114" s="260"/>
      <c r="AD114" s="258"/>
      <c r="AE114" s="259"/>
      <c r="AF114" s="260"/>
      <c r="AG114" s="258"/>
      <c r="AH114" s="259"/>
      <c r="AI114" s="260"/>
      <c r="AJ114" s="258"/>
      <c r="AK114" s="259"/>
      <c r="AL114" s="260"/>
      <c r="AM114" s="258"/>
      <c r="AN114" s="259"/>
      <c r="AO114" s="260"/>
      <c r="AP114" s="281"/>
      <c r="AQ114" s="353"/>
      <c r="AR114" s="348"/>
      <c r="AS114" s="281"/>
      <c r="AT114" s="353"/>
      <c r="AU114" s="348"/>
      <c r="AV114" s="258"/>
      <c r="AW114" s="259"/>
      <c r="AX114" s="260"/>
      <c r="AY114" s="258"/>
      <c r="AZ114" s="259"/>
      <c r="BA114" s="260"/>
      <c r="BB114" s="258"/>
      <c r="BC114" s="259"/>
      <c r="BD114" s="260"/>
      <c r="BE114" s="258"/>
      <c r="BF114" s="259"/>
      <c r="BG114" s="260"/>
      <c r="BH114" s="258"/>
      <c r="BI114" s="259"/>
      <c r="BJ114" s="260"/>
      <c r="BK114" s="258"/>
      <c r="BL114" s="259"/>
      <c r="BM114" s="260"/>
      <c r="BN114" s="258"/>
      <c r="BO114" s="259"/>
      <c r="BP114" s="260"/>
      <c r="BQ114" s="258"/>
      <c r="BR114" s="259"/>
      <c r="BS114" s="260"/>
      <c r="BT114" s="258"/>
      <c r="BU114" s="259"/>
      <c r="BV114" s="260"/>
      <c r="BW114" s="258"/>
      <c r="BX114" s="259"/>
      <c r="BY114" s="260"/>
      <c r="BZ114" s="258"/>
      <c r="CA114" s="259"/>
      <c r="CB114" s="260"/>
      <c r="CC114" s="258"/>
      <c r="CD114" s="259"/>
      <c r="CE114" s="260"/>
      <c r="CF114" s="410"/>
      <c r="CG114" s="411"/>
      <c r="CH114" s="412"/>
      <c r="CI114" s="410"/>
      <c r="CJ114" s="411"/>
      <c r="CK114" s="412"/>
      <c r="CL114" s="258"/>
      <c r="CM114" s="259"/>
      <c r="CN114" s="260"/>
      <c r="CO114" s="258"/>
      <c r="CP114" s="259"/>
      <c r="CQ114" s="260"/>
      <c r="CR114" s="373" t="s">
        <v>2</v>
      </c>
      <c r="CS114" s="228"/>
      <c r="CT114" s="229" t="str">
        <f>IF(ISNUMBER(HA114),IF(ISNUMBER(MATCH(HE114,$CS$15:$CS$313,0)),0,MAX(CT$14:CT113)+1),"")</f>
        <v/>
      </c>
      <c r="CU114" s="7">
        <f t="shared" si="217"/>
        <v>96</v>
      </c>
      <c r="CV114" s="7" t="str">
        <f t="shared" si="218"/>
        <v/>
      </c>
      <c r="CW114" s="7" t="str">
        <f t="shared" si="219"/>
        <v/>
      </c>
      <c r="CX114" s="7" t="str">
        <f t="shared" si="220"/>
        <v/>
      </c>
      <c r="CY114" s="7" t="str">
        <f t="shared" si="221"/>
        <v/>
      </c>
      <c r="CZ114" s="7" t="str">
        <f t="shared" si="222"/>
        <v/>
      </c>
      <c r="DA114" s="7" t="str">
        <f t="shared" si="223"/>
        <v/>
      </c>
      <c r="DB114" s="7" t="str">
        <f t="shared" si="224"/>
        <v/>
      </c>
      <c r="DC114" s="7" t="str">
        <f t="shared" si="225"/>
        <v/>
      </c>
      <c r="DD114" s="7" t="str">
        <f t="shared" si="226"/>
        <v/>
      </c>
      <c r="DE114" s="7" t="str">
        <f t="shared" si="227"/>
        <v/>
      </c>
      <c r="DF114" s="7">
        <f t="shared" si="228"/>
        <v>15</v>
      </c>
      <c r="DG114" s="7" t="str">
        <f t="shared" si="229"/>
        <v/>
      </c>
      <c r="DH114" s="7" t="str">
        <f t="shared" si="230"/>
        <v/>
      </c>
      <c r="DI114" s="7" t="str">
        <f t="shared" si="231"/>
        <v/>
      </c>
      <c r="DJ114" s="7" t="str">
        <f t="shared" si="232"/>
        <v/>
      </c>
      <c r="DK114" s="7" t="str">
        <f t="shared" si="233"/>
        <v/>
      </c>
      <c r="DL114" s="7" t="str">
        <f t="shared" si="234"/>
        <v/>
      </c>
      <c r="DM114" s="7" t="str">
        <f t="shared" si="235"/>
        <v/>
      </c>
      <c r="DN114" s="7" t="str">
        <f t="shared" si="236"/>
        <v/>
      </c>
      <c r="DO114" s="7" t="str">
        <f t="shared" si="237"/>
        <v/>
      </c>
      <c r="DP114" s="7" t="str">
        <f t="shared" si="238"/>
        <v/>
      </c>
      <c r="DQ114" s="7" t="str">
        <f t="shared" si="239"/>
        <v/>
      </c>
      <c r="DR114" s="7" t="str">
        <f t="shared" si="240"/>
        <v/>
      </c>
      <c r="DS114" s="7" t="str">
        <f t="shared" si="241"/>
        <v/>
      </c>
      <c r="DT114" s="7" t="str">
        <f t="shared" si="242"/>
        <v/>
      </c>
      <c r="DU114" s="7" t="str">
        <f t="shared" si="344"/>
        <v/>
      </c>
      <c r="DV114" s="7" t="str">
        <f t="shared" si="345"/>
        <v/>
      </c>
      <c r="DW114" s="7" t="str">
        <f t="shared" si="346"/>
        <v/>
      </c>
      <c r="DX114" s="7" t="str">
        <f t="shared" si="347"/>
        <v/>
      </c>
      <c r="DY114" s="7"/>
      <c r="DZ114" s="7"/>
      <c r="EA114" s="7"/>
      <c r="EB114" s="7"/>
      <c r="EC114" s="64" t="s">
        <v>2</v>
      </c>
      <c r="ED114" s="306" t="str">
        <f t="shared" si="243"/>
        <v>crech</v>
      </c>
      <c r="EE114" s="306" t="str">
        <f t="shared" si="244"/>
        <v>-</v>
      </c>
      <c r="EF114" s="306" t="str">
        <f t="shared" si="245"/>
        <v>-</v>
      </c>
      <c r="EG114" s="306" t="str">
        <f t="shared" si="246"/>
        <v>-</v>
      </c>
      <c r="EH114" s="306" t="str">
        <f t="shared" si="247"/>
        <v>-</v>
      </c>
      <c r="EI114" s="306" t="str">
        <f t="shared" si="248"/>
        <v>-</v>
      </c>
      <c r="EJ114" s="306" t="str">
        <f t="shared" si="249"/>
        <v>-</v>
      </c>
      <c r="EK114" s="306" t="str">
        <f t="shared" si="250"/>
        <v>-</v>
      </c>
      <c r="EL114" s="306" t="str">
        <f t="shared" si="251"/>
        <v>-</v>
      </c>
      <c r="EM114" s="306" t="str">
        <f t="shared" si="252"/>
        <v>-</v>
      </c>
      <c r="EN114" s="306" t="str">
        <f t="shared" si="253"/>
        <v>-</v>
      </c>
      <c r="EO114" s="306" t="str">
        <f t="shared" si="254"/>
        <v>crech</v>
      </c>
      <c r="EP114" s="306" t="str">
        <f t="shared" si="255"/>
        <v>-</v>
      </c>
      <c r="EQ114" s="306" t="str">
        <f t="shared" si="256"/>
        <v>-</v>
      </c>
      <c r="ER114" s="306" t="str">
        <f t="shared" si="257"/>
        <v>-</v>
      </c>
      <c r="ES114" s="306" t="str">
        <f t="shared" si="258"/>
        <v>-</v>
      </c>
      <c r="ET114" s="306" t="str">
        <f t="shared" si="259"/>
        <v>-</v>
      </c>
      <c r="EU114" s="306" t="str">
        <f t="shared" si="260"/>
        <v>-</v>
      </c>
      <c r="EV114" s="306" t="str">
        <f t="shared" si="261"/>
        <v>-</v>
      </c>
      <c r="EW114" s="306" t="str">
        <f t="shared" si="262"/>
        <v>-</v>
      </c>
      <c r="EX114" s="306" t="str">
        <f t="shared" si="263"/>
        <v>-</v>
      </c>
      <c r="EY114" s="306" t="str">
        <f t="shared" si="264"/>
        <v>-</v>
      </c>
      <c r="EZ114" s="306" t="str">
        <f t="shared" si="265"/>
        <v>-</v>
      </c>
      <c r="FA114" s="306" t="str">
        <f t="shared" si="266"/>
        <v>-</v>
      </c>
      <c r="FB114" s="306" t="str">
        <f t="shared" si="267"/>
        <v>-</v>
      </c>
      <c r="FC114" s="306" t="str">
        <f t="shared" si="268"/>
        <v>-</v>
      </c>
      <c r="FD114" s="306" t="str">
        <f t="shared" si="348"/>
        <v>-</v>
      </c>
      <c r="FE114" s="306" t="str">
        <f t="shared" si="349"/>
        <v>-</v>
      </c>
      <c r="FF114" s="306" t="str">
        <f t="shared" si="350"/>
        <v>-</v>
      </c>
      <c r="FG114" s="306" t="str">
        <f t="shared" si="351"/>
        <v>-</v>
      </c>
      <c r="FH114" s="306"/>
      <c r="FI114" s="306"/>
      <c r="FJ114" s="306"/>
      <c r="FK114" s="306"/>
      <c r="FL114" s="306"/>
      <c r="FM114" s="422" t="s">
        <v>2</v>
      </c>
      <c r="FN114" s="65">
        <f t="shared" si="269"/>
        <v>0</v>
      </c>
      <c r="FO114" s="65" t="str">
        <f t="shared" si="270"/>
        <v>-</v>
      </c>
      <c r="FP114" s="65" t="str">
        <f t="shared" si="271"/>
        <v>-</v>
      </c>
      <c r="FQ114" s="65" t="str">
        <f t="shared" si="272"/>
        <v>-</v>
      </c>
      <c r="FR114" s="65" t="str">
        <f t="shared" si="273"/>
        <v>-</v>
      </c>
      <c r="FS114" s="65" t="str">
        <f t="shared" si="274"/>
        <v>-</v>
      </c>
      <c r="FT114" s="65" t="str">
        <f t="shared" si="275"/>
        <v>-</v>
      </c>
      <c r="FU114" s="65" t="str">
        <f t="shared" si="276"/>
        <v>-</v>
      </c>
      <c r="FV114" s="65" t="str">
        <f t="shared" si="277"/>
        <v>-</v>
      </c>
      <c r="FW114" s="65" t="str">
        <f t="shared" si="278"/>
        <v>-</v>
      </c>
      <c r="FX114" s="65" t="str">
        <f t="shared" si="279"/>
        <v>-</v>
      </c>
      <c r="FY114" s="65">
        <f t="shared" si="280"/>
        <v>0</v>
      </c>
      <c r="FZ114" s="65" t="str">
        <f t="shared" si="281"/>
        <v>-</v>
      </c>
      <c r="GA114" s="65" t="str">
        <f t="shared" si="282"/>
        <v>-</v>
      </c>
      <c r="GB114" s="65" t="str">
        <f t="shared" si="283"/>
        <v>-</v>
      </c>
      <c r="GC114" s="65" t="str">
        <f t="shared" si="284"/>
        <v>-</v>
      </c>
      <c r="GD114" s="65" t="str">
        <f t="shared" si="285"/>
        <v>-</v>
      </c>
      <c r="GE114" s="65" t="str">
        <f t="shared" si="286"/>
        <v>-</v>
      </c>
      <c r="GF114" s="65" t="str">
        <f t="shared" si="287"/>
        <v>-</v>
      </c>
      <c r="GG114" s="65" t="str">
        <f t="shared" si="288"/>
        <v>-</v>
      </c>
      <c r="GH114" s="65" t="str">
        <f t="shared" si="289"/>
        <v>-</v>
      </c>
      <c r="GI114" s="65" t="str">
        <f t="shared" si="290"/>
        <v>-</v>
      </c>
      <c r="GJ114" s="65" t="str">
        <f t="shared" si="291"/>
        <v>-</v>
      </c>
      <c r="GK114" s="65" t="str">
        <f t="shared" si="292"/>
        <v>-</v>
      </c>
      <c r="GL114" s="65" t="str">
        <f t="shared" si="293"/>
        <v>-</v>
      </c>
      <c r="GM114" s="65" t="str">
        <f t="shared" si="294"/>
        <v>-</v>
      </c>
      <c r="GN114" s="65" t="str">
        <f t="shared" si="352"/>
        <v>-</v>
      </c>
      <c r="GO114" s="65" t="str">
        <f t="shared" si="353"/>
        <v>-</v>
      </c>
      <c r="GP114" s="65" t="str">
        <f t="shared" si="354"/>
        <v>-</v>
      </c>
      <c r="GQ114" s="65" t="str">
        <f t="shared" si="355"/>
        <v>-</v>
      </c>
      <c r="GR114" s="65"/>
      <c r="GS114" s="65"/>
      <c r="GT114" s="65"/>
      <c r="GU114" s="96" t="s">
        <v>2</v>
      </c>
      <c r="GV114" s="70"/>
      <c r="GW114" s="7">
        <f>IF(ISNUMBER(INDEX($CU$15:$EC$314,$B114,HG$5)),MAX(GW$14:GW113)+1,0)</f>
        <v>0</v>
      </c>
      <c r="GX114" s="7" t="str">
        <f t="shared" si="295"/>
        <v/>
      </c>
      <c r="GY114" s="7" t="str">
        <f t="shared" si="296"/>
        <v/>
      </c>
      <c r="GZ114" s="289">
        <f t="shared" si="297"/>
        <v>100</v>
      </c>
      <c r="HA114" s="289" t="str">
        <f t="shared" si="298"/>
        <v/>
      </c>
      <c r="HB114" s="289" t="str">
        <f t="shared" si="368"/>
        <v/>
      </c>
      <c r="HC114" s="84" t="str">
        <f t="shared" si="300"/>
        <v/>
      </c>
      <c r="HD114" s="335" t="str">
        <f t="shared" si="301"/>
        <v/>
      </c>
      <c r="HE114" s="313" t="str">
        <f t="shared" si="302"/>
        <v/>
      </c>
      <c r="HF114" s="28" t="str">
        <f t="shared" si="303"/>
        <v/>
      </c>
      <c r="HG114" s="277" t="str">
        <f t="shared" si="356"/>
        <v/>
      </c>
      <c r="HH114" s="363" t="str">
        <f t="shared" si="369"/>
        <v/>
      </c>
      <c r="HI114" s="80"/>
      <c r="HJ114" s="277" t="str">
        <f t="shared" si="357"/>
        <v/>
      </c>
      <c r="HK114" s="363" t="str">
        <f t="shared" si="370"/>
        <v/>
      </c>
      <c r="HL114" s="80"/>
      <c r="HM114" s="277" t="str">
        <f t="shared" si="358"/>
        <v/>
      </c>
      <c r="HN114" s="363" t="str">
        <f t="shared" si="371"/>
        <v/>
      </c>
      <c r="HO114" s="80"/>
      <c r="HP114" s="277" t="str">
        <f t="shared" si="359"/>
        <v/>
      </c>
      <c r="HQ114" s="359" t="str">
        <f t="shared" si="372"/>
        <v/>
      </c>
      <c r="HR114" s="80"/>
      <c r="HS114" s="277" t="str">
        <f t="shared" si="360"/>
        <v/>
      </c>
      <c r="HT114" s="284" t="str">
        <f t="shared" si="308"/>
        <v/>
      </c>
      <c r="HU114" s="71"/>
      <c r="HV114" s="336" t="str">
        <f t="shared" si="309"/>
        <v/>
      </c>
      <c r="HW114" s="338" t="str">
        <f t="shared" si="310"/>
        <v/>
      </c>
      <c r="HX114" s="337" t="str">
        <f t="shared" si="311"/>
        <v/>
      </c>
      <c r="HY114" s="277"/>
      <c r="HZ114" s="71"/>
      <c r="IA114" s="71"/>
      <c r="IB114" s="71"/>
      <c r="IC114" s="71"/>
      <c r="ID114" s="70"/>
      <c r="IE114" s="280"/>
      <c r="IF114" s="280"/>
      <c r="IG114" s="280"/>
      <c r="IH114" s="280"/>
      <c r="II114" s="280"/>
      <c r="IJ114" s="280"/>
      <c r="IK114" s="280"/>
      <c r="IL114" s="280"/>
      <c r="IM114" s="280"/>
      <c r="IN114" s="280"/>
      <c r="IO114" s="291"/>
      <c r="IP114" s="291"/>
      <c r="IQ114" s="74"/>
      <c r="IR114" s="291">
        <f>IF(IE114&lt;&gt;"",MAX(IR$14:IR113)+1,0)</f>
        <v>0</v>
      </c>
      <c r="IS114" s="291">
        <f>IF(IF114&lt;&gt;"",MAX(IS$14:IS113)+1,0)</f>
        <v>0</v>
      </c>
      <c r="IT114" s="291">
        <f>IF(IG114&lt;&gt;"",MAX(IT$14:IT113)+1,0)</f>
        <v>0</v>
      </c>
      <c r="IU114" s="291">
        <f>IF(IH114&lt;&gt;"",MAX(IU$14:IU113)+1,0)</f>
        <v>0</v>
      </c>
      <c r="IV114" s="291">
        <f>IF(II114&lt;&gt;"",MAX(IV$14:IV113)+1,0)</f>
        <v>0</v>
      </c>
      <c r="IW114" s="291">
        <f>IF(IJ114&lt;&gt;"",MAX(IW$14:IW113)+1,0)</f>
        <v>0</v>
      </c>
      <c r="IX114" s="291">
        <f>IF(IK114&lt;&gt;"",MAX(IX$14:IX113)+1,0)</f>
        <v>0</v>
      </c>
      <c r="IY114" s="291">
        <f>IF(IL114&lt;&gt;"",MAX(IY$14:IY113)+1,0)</f>
        <v>0</v>
      </c>
      <c r="IZ114" s="291">
        <f>IF(IM114&lt;&gt;"",MAX(IZ$14:IZ113)+1,0)</f>
        <v>0</v>
      </c>
      <c r="JA114" s="291">
        <f>IF(IN114&lt;&gt;"",MAX(JA$14:JA113)+1,0)</f>
        <v>0</v>
      </c>
      <c r="JB114" s="291">
        <f>IF(IO114&lt;&gt;"",MAX(JB$14:JB113)+1,0)</f>
        <v>0</v>
      </c>
      <c r="JC114" s="291">
        <f>IF(IP114&lt;&gt;"",MAX(JC$14:JC113)+1,0)</f>
        <v>0</v>
      </c>
      <c r="JD114" s="74">
        <f t="shared" si="361"/>
        <v>3</v>
      </c>
      <c r="JE114" s="74">
        <f t="shared" si="362"/>
        <v>0</v>
      </c>
      <c r="JF114" s="74">
        <f t="shared" si="363"/>
        <v>35</v>
      </c>
      <c r="JG114" s="74" t="str">
        <f t="shared" si="364"/>
        <v>nplane</v>
      </c>
      <c r="JH114" s="390" t="str">
        <f t="shared" si="365"/>
        <v/>
      </c>
      <c r="JI114" s="389">
        <f>IF(ISNUMBER(MATCH(HE114,$JG$15:$JG$313,0)),0,MAX(JI$14:JI113)+1)</f>
        <v>0</v>
      </c>
      <c r="JJ114" s="389" t="str">
        <f t="shared" si="366"/>
        <v/>
      </c>
      <c r="JK114" s="379"/>
      <c r="JL114" s="79"/>
      <c r="JM114" s="19"/>
      <c r="JN114" s="280"/>
      <c r="JO114" s="70"/>
      <c r="JP114" s="19"/>
      <c r="JQ114" s="19"/>
      <c r="JR114" s="19"/>
      <c r="JS114" s="19"/>
      <c r="JT114" s="19"/>
      <c r="JU114" s="19"/>
      <c r="JV114" s="19"/>
      <c r="JW114" s="19"/>
      <c r="JX114" s="19"/>
      <c r="JY114" s="19"/>
      <c r="JZ114" s="19"/>
      <c r="KA114" s="19"/>
      <c r="KB114" s="19"/>
      <c r="KC114" s="19"/>
      <c r="KD114" s="19"/>
      <c r="LA114" s="70"/>
      <c r="LB114" s="291" t="str">
        <f t="shared" si="312"/>
        <v>nplane</v>
      </c>
      <c r="LC114" s="291" t="str">
        <f t="shared" si="313"/>
        <v/>
      </c>
      <c r="LD114" s="291" t="str">
        <f t="shared" si="314"/>
        <v>nplane</v>
      </c>
      <c r="LE114" s="291" t="str">
        <f t="shared" si="315"/>
        <v>nplane</v>
      </c>
      <c r="LF114" s="291" t="str">
        <f t="shared" si="316"/>
        <v>nplane</v>
      </c>
      <c r="LG114" s="291" t="str">
        <f t="shared" si="317"/>
        <v/>
      </c>
      <c r="LH114" s="291" t="str">
        <f t="shared" si="318"/>
        <v/>
      </c>
      <c r="LI114" s="291" t="str">
        <f t="shared" si="319"/>
        <v>nplane</v>
      </c>
      <c r="LJ114" s="291" t="str">
        <f t="shared" si="320"/>
        <v>nplane</v>
      </c>
      <c r="LK114" s="291" t="str">
        <f t="shared" si="321"/>
        <v>nplane</v>
      </c>
      <c r="LL114" s="291" t="str">
        <f t="shared" si="322"/>
        <v>nplane</v>
      </c>
      <c r="LM114" s="291" t="str">
        <f t="shared" si="323"/>
        <v>nplane</v>
      </c>
      <c r="LN114" s="291" t="str">
        <f t="shared" si="324"/>
        <v/>
      </c>
      <c r="LO114" s="291" t="str">
        <f t="shared" si="325"/>
        <v/>
      </c>
      <c r="LP114" s="291" t="str">
        <f t="shared" si="326"/>
        <v/>
      </c>
      <c r="LQ114" s="291" t="str">
        <f t="shared" si="327"/>
        <v/>
      </c>
      <c r="LR114" s="291" t="str">
        <f t="shared" si="328"/>
        <v/>
      </c>
      <c r="LS114" s="291" t="str">
        <f t="shared" si="329"/>
        <v/>
      </c>
      <c r="LT114" s="291" t="str">
        <f t="shared" si="330"/>
        <v/>
      </c>
      <c r="LU114" s="291" t="str">
        <f t="shared" si="331"/>
        <v/>
      </c>
      <c r="LV114" s="291" t="str">
        <f t="shared" si="332"/>
        <v/>
      </c>
      <c r="LW114" s="291" t="str">
        <f t="shared" si="333"/>
        <v/>
      </c>
      <c r="LX114" s="291" t="str">
        <f t="shared" si="334"/>
        <v/>
      </c>
      <c r="LY114" s="291" t="str">
        <f t="shared" si="335"/>
        <v/>
      </c>
      <c r="LZ114" s="291" t="str">
        <f t="shared" si="336"/>
        <v/>
      </c>
      <c r="MA114" s="291" t="str">
        <f t="shared" si="337"/>
        <v/>
      </c>
      <c r="MB114" s="291" t="str">
        <f t="shared" si="338"/>
        <v/>
      </c>
      <c r="MC114" s="291" t="str">
        <f t="shared" si="339"/>
        <v/>
      </c>
      <c r="MD114" s="291" t="str">
        <f t="shared" si="340"/>
        <v>nplane</v>
      </c>
      <c r="ME114" s="291" t="str">
        <f t="shared" si="341"/>
        <v/>
      </c>
      <c r="MF114" s="291" t="str">
        <f t="shared" si="342"/>
        <v/>
      </c>
      <c r="MG114" s="74">
        <f t="shared" si="343"/>
        <v>9</v>
      </c>
      <c r="MH114" s="70"/>
      <c r="MI114" s="70"/>
      <c r="MJ114" s="70"/>
      <c r="MK114" s="70"/>
      <c r="ML114" s="70"/>
      <c r="MM114" s="70"/>
      <c r="MN114" s="70"/>
      <c r="MO114" s="70"/>
      <c r="MP114" s="70"/>
      <c r="MQ114" s="70"/>
      <c r="MR114" s="70"/>
      <c r="MS114" s="70"/>
      <c r="MT114" s="70"/>
      <c r="MU114" s="70"/>
    </row>
    <row r="115" spans="1:359" ht="6" customHeight="1" x14ac:dyDescent="0.25">
      <c r="A115" s="79"/>
      <c r="B115" s="303">
        <f t="shared" si="367"/>
        <v>101</v>
      </c>
      <c r="C115" s="83" t="s">
        <v>204</v>
      </c>
      <c r="D115" s="301" t="s">
        <v>639</v>
      </c>
      <c r="E115" s="70"/>
      <c r="F115" s="258"/>
      <c r="G115" s="259" t="s">
        <v>139</v>
      </c>
      <c r="H115" s="260" t="s">
        <v>2</v>
      </c>
      <c r="I115" s="258"/>
      <c r="J115" s="259"/>
      <c r="K115" s="260"/>
      <c r="L115" s="258"/>
      <c r="M115" s="259"/>
      <c r="N115" s="260"/>
      <c r="O115" s="258"/>
      <c r="P115" s="259"/>
      <c r="Q115" s="260"/>
      <c r="R115" s="258"/>
      <c r="S115" s="259"/>
      <c r="T115" s="260"/>
      <c r="U115" s="258"/>
      <c r="V115" s="259"/>
      <c r="W115" s="260"/>
      <c r="X115" s="258"/>
      <c r="Y115" s="259"/>
      <c r="Z115" s="260"/>
      <c r="AA115" s="258"/>
      <c r="AB115" s="259"/>
      <c r="AC115" s="260"/>
      <c r="AD115" s="258"/>
      <c r="AE115" s="259"/>
      <c r="AF115" s="260"/>
      <c r="AG115" s="258"/>
      <c r="AH115" s="259"/>
      <c r="AI115" s="260"/>
      <c r="AJ115" s="258"/>
      <c r="AK115" s="259"/>
      <c r="AL115" s="260"/>
      <c r="AM115" s="258"/>
      <c r="AN115" s="259"/>
      <c r="AO115" s="260"/>
      <c r="AP115" s="281"/>
      <c r="AQ115" s="353"/>
      <c r="AR115" s="348"/>
      <c r="AS115" s="281"/>
      <c r="AT115" s="353"/>
      <c r="AU115" s="348"/>
      <c r="AV115" s="258"/>
      <c r="AW115" s="259"/>
      <c r="AX115" s="260"/>
      <c r="AY115" s="258"/>
      <c r="AZ115" s="259"/>
      <c r="BA115" s="260"/>
      <c r="BB115" s="258"/>
      <c r="BC115" s="259"/>
      <c r="BD115" s="260"/>
      <c r="BE115" s="258"/>
      <c r="BF115" s="259"/>
      <c r="BG115" s="260"/>
      <c r="BH115" s="258"/>
      <c r="BI115" s="259"/>
      <c r="BJ115" s="260"/>
      <c r="BK115" s="258"/>
      <c r="BL115" s="259"/>
      <c r="BM115" s="260"/>
      <c r="BN115" s="258"/>
      <c r="BO115" s="259"/>
      <c r="BP115" s="260"/>
      <c r="BQ115" s="258"/>
      <c r="BR115" s="259"/>
      <c r="BS115" s="260"/>
      <c r="BT115" s="258"/>
      <c r="BU115" s="259"/>
      <c r="BV115" s="260"/>
      <c r="BW115" s="258"/>
      <c r="BX115" s="259"/>
      <c r="BY115" s="260"/>
      <c r="BZ115" s="258"/>
      <c r="CA115" s="259"/>
      <c r="CB115" s="260"/>
      <c r="CC115" s="258"/>
      <c r="CD115" s="259"/>
      <c r="CE115" s="260"/>
      <c r="CF115" s="410"/>
      <c r="CG115" s="411"/>
      <c r="CH115" s="412"/>
      <c r="CI115" s="410"/>
      <c r="CJ115" s="411"/>
      <c r="CK115" s="412"/>
      <c r="CL115" s="258"/>
      <c r="CM115" s="259"/>
      <c r="CN115" s="260"/>
      <c r="CO115" s="258"/>
      <c r="CP115" s="259"/>
      <c r="CQ115" s="260"/>
      <c r="CR115" s="373" t="s">
        <v>2</v>
      </c>
      <c r="CS115" s="228"/>
      <c r="CT115" s="229" t="str">
        <f>IF(ISNUMBER(HA115),IF(ISNUMBER(MATCH(HE115,$CS$15:$CS$313,0)),0,MAX(CT$14:CT114)+1),"")</f>
        <v/>
      </c>
      <c r="CU115" s="7">
        <f t="shared" si="217"/>
        <v>97</v>
      </c>
      <c r="CV115" s="7" t="str">
        <f t="shared" si="218"/>
        <v/>
      </c>
      <c r="CW115" s="7" t="str">
        <f t="shared" si="219"/>
        <v/>
      </c>
      <c r="CX115" s="7" t="str">
        <f t="shared" si="220"/>
        <v/>
      </c>
      <c r="CY115" s="7" t="str">
        <f t="shared" si="221"/>
        <v/>
      </c>
      <c r="CZ115" s="7" t="str">
        <f t="shared" si="222"/>
        <v/>
      </c>
      <c r="DA115" s="7" t="str">
        <f t="shared" si="223"/>
        <v/>
      </c>
      <c r="DB115" s="7" t="str">
        <f t="shared" si="224"/>
        <v/>
      </c>
      <c r="DC115" s="7" t="str">
        <f t="shared" si="225"/>
        <v/>
      </c>
      <c r="DD115" s="7" t="str">
        <f t="shared" si="226"/>
        <v/>
      </c>
      <c r="DE115" s="7" t="str">
        <f t="shared" si="227"/>
        <v/>
      </c>
      <c r="DF115" s="7">
        <f t="shared" si="228"/>
        <v>25</v>
      </c>
      <c r="DG115" s="7" t="str">
        <f t="shared" si="229"/>
        <v/>
      </c>
      <c r="DH115" s="7" t="str">
        <f t="shared" si="230"/>
        <v/>
      </c>
      <c r="DI115" s="7" t="str">
        <f t="shared" si="231"/>
        <v/>
      </c>
      <c r="DJ115" s="7" t="str">
        <f t="shared" si="232"/>
        <v/>
      </c>
      <c r="DK115" s="7" t="str">
        <f t="shared" si="233"/>
        <v/>
      </c>
      <c r="DL115" s="7" t="str">
        <f t="shared" si="234"/>
        <v/>
      </c>
      <c r="DM115" s="7" t="str">
        <f t="shared" si="235"/>
        <v/>
      </c>
      <c r="DN115" s="7" t="str">
        <f t="shared" si="236"/>
        <v/>
      </c>
      <c r="DO115" s="7" t="str">
        <f t="shared" si="237"/>
        <v/>
      </c>
      <c r="DP115" s="7" t="str">
        <f t="shared" si="238"/>
        <v/>
      </c>
      <c r="DQ115" s="7" t="str">
        <f t="shared" si="239"/>
        <v/>
      </c>
      <c r="DR115" s="7" t="str">
        <f t="shared" si="240"/>
        <v/>
      </c>
      <c r="DS115" s="7" t="str">
        <f t="shared" si="241"/>
        <v/>
      </c>
      <c r="DT115" s="7" t="str">
        <f t="shared" si="242"/>
        <v/>
      </c>
      <c r="DU115" s="7" t="str">
        <f t="shared" si="344"/>
        <v/>
      </c>
      <c r="DV115" s="7" t="str">
        <f t="shared" si="345"/>
        <v/>
      </c>
      <c r="DW115" s="7" t="str">
        <f t="shared" si="346"/>
        <v/>
      </c>
      <c r="DX115" s="7" t="str">
        <f t="shared" si="347"/>
        <v/>
      </c>
      <c r="DY115" s="7"/>
      <c r="DZ115" s="7"/>
      <c r="EA115" s="7"/>
      <c r="EB115" s="7"/>
      <c r="EC115" s="64" t="s">
        <v>2</v>
      </c>
      <c r="ED115" s="306" t="str">
        <f t="shared" si="243"/>
        <v>isothm</v>
      </c>
      <c r="EE115" s="306" t="str">
        <f t="shared" si="244"/>
        <v>-</v>
      </c>
      <c r="EF115" s="306" t="str">
        <f t="shared" si="245"/>
        <v>-</v>
      </c>
      <c r="EG115" s="306" t="str">
        <f t="shared" si="246"/>
        <v>-</v>
      </c>
      <c r="EH115" s="306" t="str">
        <f t="shared" si="247"/>
        <v>-</v>
      </c>
      <c r="EI115" s="306" t="str">
        <f t="shared" si="248"/>
        <v>-</v>
      </c>
      <c r="EJ115" s="306" t="str">
        <f t="shared" si="249"/>
        <v>-</v>
      </c>
      <c r="EK115" s="306" t="str">
        <f t="shared" si="250"/>
        <v>-</v>
      </c>
      <c r="EL115" s="306" t="str">
        <f t="shared" si="251"/>
        <v>-</v>
      </c>
      <c r="EM115" s="306" t="str">
        <f t="shared" si="252"/>
        <v>-</v>
      </c>
      <c r="EN115" s="306" t="str">
        <f t="shared" si="253"/>
        <v>-</v>
      </c>
      <c r="EO115" s="306" t="str">
        <f t="shared" si="254"/>
        <v>Isothm</v>
      </c>
      <c r="EP115" s="306" t="str">
        <f t="shared" si="255"/>
        <v>-</v>
      </c>
      <c r="EQ115" s="306" t="str">
        <f t="shared" si="256"/>
        <v>-</v>
      </c>
      <c r="ER115" s="306" t="str">
        <f t="shared" si="257"/>
        <v>-</v>
      </c>
      <c r="ES115" s="306" t="str">
        <f t="shared" si="258"/>
        <v>-</v>
      </c>
      <c r="ET115" s="306" t="str">
        <f t="shared" si="259"/>
        <v>-</v>
      </c>
      <c r="EU115" s="306" t="str">
        <f t="shared" si="260"/>
        <v>-</v>
      </c>
      <c r="EV115" s="306" t="str">
        <f t="shared" si="261"/>
        <v>-</v>
      </c>
      <c r="EW115" s="306" t="str">
        <f t="shared" si="262"/>
        <v>-</v>
      </c>
      <c r="EX115" s="306" t="str">
        <f t="shared" si="263"/>
        <v>-</v>
      </c>
      <c r="EY115" s="306" t="str">
        <f t="shared" si="264"/>
        <v>-</v>
      </c>
      <c r="EZ115" s="306" t="str">
        <f t="shared" si="265"/>
        <v>-</v>
      </c>
      <c r="FA115" s="306" t="str">
        <f t="shared" si="266"/>
        <v>-</v>
      </c>
      <c r="FB115" s="306" t="str">
        <f t="shared" si="267"/>
        <v>-</v>
      </c>
      <c r="FC115" s="306" t="str">
        <f t="shared" si="268"/>
        <v>-</v>
      </c>
      <c r="FD115" s="306" t="str">
        <f t="shared" si="348"/>
        <v>-</v>
      </c>
      <c r="FE115" s="306" t="str">
        <f t="shared" si="349"/>
        <v>-</v>
      </c>
      <c r="FF115" s="306" t="str">
        <f t="shared" si="350"/>
        <v>-</v>
      </c>
      <c r="FG115" s="306" t="str">
        <f t="shared" si="351"/>
        <v>-</v>
      </c>
      <c r="FH115" s="306"/>
      <c r="FI115" s="306"/>
      <c r="FJ115" s="306"/>
      <c r="FK115" s="306"/>
      <c r="FL115" s="306"/>
      <c r="FM115" s="422" t="s">
        <v>2</v>
      </c>
      <c r="FN115" s="65" t="str">
        <f t="shared" si="269"/>
        <v>-</v>
      </c>
      <c r="FO115" s="65" t="str">
        <f t="shared" si="270"/>
        <v>-</v>
      </c>
      <c r="FP115" s="65" t="str">
        <f t="shared" si="271"/>
        <v>-</v>
      </c>
      <c r="FQ115" s="65" t="str">
        <f t="shared" si="272"/>
        <v>-</v>
      </c>
      <c r="FR115" s="65" t="str">
        <f t="shared" si="273"/>
        <v>-</v>
      </c>
      <c r="FS115" s="65" t="str">
        <f t="shared" si="274"/>
        <v>-</v>
      </c>
      <c r="FT115" s="65" t="str">
        <f t="shared" si="275"/>
        <v>-</v>
      </c>
      <c r="FU115" s="65" t="str">
        <f t="shared" si="276"/>
        <v>-</v>
      </c>
      <c r="FV115" s="65" t="str">
        <f t="shared" si="277"/>
        <v>-</v>
      </c>
      <c r="FW115" s="65" t="str">
        <f t="shared" si="278"/>
        <v>-</v>
      </c>
      <c r="FX115" s="65" t="str">
        <f t="shared" si="279"/>
        <v>-</v>
      </c>
      <c r="FY115" s="65">
        <f t="shared" si="280"/>
        <v>1</v>
      </c>
      <c r="FZ115" s="65" t="str">
        <f t="shared" si="281"/>
        <v>-</v>
      </c>
      <c r="GA115" s="65" t="str">
        <f t="shared" si="282"/>
        <v>-</v>
      </c>
      <c r="GB115" s="65" t="str">
        <f t="shared" si="283"/>
        <v>-</v>
      </c>
      <c r="GC115" s="65" t="str">
        <f t="shared" si="284"/>
        <v>-</v>
      </c>
      <c r="GD115" s="65" t="str">
        <f t="shared" si="285"/>
        <v>-</v>
      </c>
      <c r="GE115" s="65" t="str">
        <f t="shared" si="286"/>
        <v>-</v>
      </c>
      <c r="GF115" s="65" t="str">
        <f t="shared" si="287"/>
        <v>-</v>
      </c>
      <c r="GG115" s="65" t="str">
        <f t="shared" si="288"/>
        <v>-</v>
      </c>
      <c r="GH115" s="65" t="str">
        <f t="shared" si="289"/>
        <v>-</v>
      </c>
      <c r="GI115" s="65" t="str">
        <f t="shared" si="290"/>
        <v>-</v>
      </c>
      <c r="GJ115" s="65" t="str">
        <f t="shared" si="291"/>
        <v>-</v>
      </c>
      <c r="GK115" s="65" t="str">
        <f t="shared" si="292"/>
        <v>-</v>
      </c>
      <c r="GL115" s="65" t="str">
        <f t="shared" si="293"/>
        <v>-</v>
      </c>
      <c r="GM115" s="65" t="str">
        <f t="shared" si="294"/>
        <v>-</v>
      </c>
      <c r="GN115" s="65" t="str">
        <f t="shared" si="352"/>
        <v>-</v>
      </c>
      <c r="GO115" s="65" t="str">
        <f t="shared" si="353"/>
        <v>-</v>
      </c>
      <c r="GP115" s="65" t="str">
        <f t="shared" si="354"/>
        <v>-</v>
      </c>
      <c r="GQ115" s="65" t="str">
        <f t="shared" si="355"/>
        <v>-</v>
      </c>
      <c r="GR115" s="65"/>
      <c r="GS115" s="65"/>
      <c r="GT115" s="65"/>
      <c r="GU115" s="96" t="s">
        <v>2</v>
      </c>
      <c r="GV115" s="70"/>
      <c r="GW115" s="7">
        <f>IF(ISNUMBER(INDEX($CU$15:$EC$314,$B115,HG$5)),MAX(GW$14:GW114)+1,0)</f>
        <v>0</v>
      </c>
      <c r="GX115" s="7" t="str">
        <f t="shared" si="295"/>
        <v/>
      </c>
      <c r="GY115" s="7" t="str">
        <f t="shared" si="296"/>
        <v/>
      </c>
      <c r="GZ115" s="289">
        <f t="shared" si="297"/>
        <v>101</v>
      </c>
      <c r="HA115" s="289" t="str">
        <f t="shared" si="298"/>
        <v/>
      </c>
      <c r="HB115" s="289" t="str">
        <f t="shared" si="368"/>
        <v/>
      </c>
      <c r="HC115" s="84" t="str">
        <f t="shared" si="300"/>
        <v/>
      </c>
      <c r="HD115" s="335" t="str">
        <f t="shared" si="301"/>
        <v/>
      </c>
      <c r="HE115" s="313" t="str">
        <f t="shared" si="302"/>
        <v/>
      </c>
      <c r="HF115" s="28" t="str">
        <f t="shared" si="303"/>
        <v/>
      </c>
      <c r="HG115" s="277" t="str">
        <f t="shared" si="356"/>
        <v/>
      </c>
      <c r="HH115" s="363" t="str">
        <f t="shared" si="369"/>
        <v/>
      </c>
      <c r="HI115" s="80"/>
      <c r="HJ115" s="277" t="str">
        <f t="shared" si="357"/>
        <v/>
      </c>
      <c r="HK115" s="363" t="str">
        <f t="shared" si="370"/>
        <v/>
      </c>
      <c r="HL115" s="80"/>
      <c r="HM115" s="277" t="str">
        <f t="shared" si="358"/>
        <v/>
      </c>
      <c r="HN115" s="363" t="str">
        <f t="shared" si="371"/>
        <v/>
      </c>
      <c r="HO115" s="80"/>
      <c r="HP115" s="277" t="str">
        <f t="shared" si="359"/>
        <v/>
      </c>
      <c r="HQ115" s="359" t="str">
        <f t="shared" si="372"/>
        <v/>
      </c>
      <c r="HR115" s="80"/>
      <c r="HS115" s="277" t="str">
        <f t="shared" si="360"/>
        <v/>
      </c>
      <c r="HT115" s="284" t="str">
        <f t="shared" si="308"/>
        <v/>
      </c>
      <c r="HU115" s="71"/>
      <c r="HV115" s="336" t="str">
        <f t="shared" si="309"/>
        <v/>
      </c>
      <c r="HW115" s="338" t="str">
        <f t="shared" si="310"/>
        <v/>
      </c>
      <c r="HX115" s="337" t="str">
        <f t="shared" si="311"/>
        <v/>
      </c>
      <c r="HY115" s="277"/>
      <c r="HZ115" s="71"/>
      <c r="IA115" s="71"/>
      <c r="IB115" s="71"/>
      <c r="IC115" s="71"/>
      <c r="ID115" s="70"/>
      <c r="IE115" s="280"/>
      <c r="IF115" s="280"/>
      <c r="IG115" s="280"/>
      <c r="IH115" s="280"/>
      <c r="II115" s="280"/>
      <c r="IJ115" s="280"/>
      <c r="IK115" s="280"/>
      <c r="IL115" s="280"/>
      <c r="IM115" s="280"/>
      <c r="IN115" s="280"/>
      <c r="IO115" s="291"/>
      <c r="IP115" s="291"/>
      <c r="IQ115" s="74"/>
      <c r="IR115" s="291">
        <f>IF(IE115&lt;&gt;"",MAX(IR$14:IR114)+1,0)</f>
        <v>0</v>
      </c>
      <c r="IS115" s="291">
        <f>IF(IF115&lt;&gt;"",MAX(IS$14:IS114)+1,0)</f>
        <v>0</v>
      </c>
      <c r="IT115" s="291">
        <f>IF(IG115&lt;&gt;"",MAX(IT$14:IT114)+1,0)</f>
        <v>0</v>
      </c>
      <c r="IU115" s="291">
        <f>IF(IH115&lt;&gt;"",MAX(IU$14:IU114)+1,0)</f>
        <v>0</v>
      </c>
      <c r="IV115" s="291">
        <f>IF(II115&lt;&gt;"",MAX(IV$14:IV114)+1,0)</f>
        <v>0</v>
      </c>
      <c r="IW115" s="291">
        <f>IF(IJ115&lt;&gt;"",MAX(IW$14:IW114)+1,0)</f>
        <v>0</v>
      </c>
      <c r="IX115" s="291">
        <f>IF(IK115&lt;&gt;"",MAX(IX$14:IX114)+1,0)</f>
        <v>0</v>
      </c>
      <c r="IY115" s="291">
        <f>IF(IL115&lt;&gt;"",MAX(IY$14:IY114)+1,0)</f>
        <v>0</v>
      </c>
      <c r="IZ115" s="291">
        <f>IF(IM115&lt;&gt;"",MAX(IZ$14:IZ114)+1,0)</f>
        <v>0</v>
      </c>
      <c r="JA115" s="291">
        <f>IF(IN115&lt;&gt;"",MAX(JA$14:JA114)+1,0)</f>
        <v>0</v>
      </c>
      <c r="JB115" s="291">
        <f>IF(IO115&lt;&gt;"",MAX(JB$14:JB114)+1,0)</f>
        <v>0</v>
      </c>
      <c r="JC115" s="291">
        <f>IF(IP115&lt;&gt;"",MAX(JC$14:JC114)+1,0)</f>
        <v>0</v>
      </c>
      <c r="JD115" s="74">
        <f t="shared" si="361"/>
        <v>3</v>
      </c>
      <c r="JE115" s="74">
        <f t="shared" si="362"/>
        <v>0</v>
      </c>
      <c r="JF115" s="74">
        <f t="shared" si="363"/>
        <v>36</v>
      </c>
      <c r="JG115" s="74" t="str">
        <f t="shared" si="364"/>
        <v>npl</v>
      </c>
      <c r="JH115" s="390" t="str">
        <f t="shared" si="365"/>
        <v/>
      </c>
      <c r="JI115" s="389">
        <f>IF(ISNUMBER(MATCH(HE115,$JG$15:$JG$313,0)),0,MAX(JI$14:JI114)+1)</f>
        <v>0</v>
      </c>
      <c r="JJ115" s="389" t="str">
        <f t="shared" si="366"/>
        <v/>
      </c>
      <c r="JK115" s="379"/>
      <c r="JL115" s="79"/>
      <c r="JM115" s="19"/>
      <c r="JN115" s="280"/>
      <c r="JO115" s="70"/>
      <c r="JP115" s="19"/>
      <c r="JQ115" s="19"/>
      <c r="JR115" s="19"/>
      <c r="JS115" s="19"/>
      <c r="JT115" s="19"/>
      <c r="JU115" s="19"/>
      <c r="JV115" s="19"/>
      <c r="JW115" s="19"/>
      <c r="JX115" s="19"/>
      <c r="JY115" s="19"/>
      <c r="JZ115" s="19"/>
      <c r="KA115" s="19"/>
      <c r="KB115" s="19"/>
      <c r="KC115" s="19"/>
      <c r="KD115" s="19"/>
      <c r="LA115" s="70"/>
      <c r="LB115" s="291" t="str">
        <f t="shared" si="312"/>
        <v>npl</v>
      </c>
      <c r="LC115" s="291" t="str">
        <f t="shared" si="313"/>
        <v/>
      </c>
      <c r="LD115" s="291" t="str">
        <f t="shared" si="314"/>
        <v>npl</v>
      </c>
      <c r="LE115" s="291" t="str">
        <f t="shared" si="315"/>
        <v>npl</v>
      </c>
      <c r="LF115" s="291" t="str">
        <f t="shared" si="316"/>
        <v>npl</v>
      </c>
      <c r="LG115" s="291" t="str">
        <f t="shared" si="317"/>
        <v/>
      </c>
      <c r="LH115" s="291" t="str">
        <f t="shared" si="318"/>
        <v/>
      </c>
      <c r="LI115" s="291" t="str">
        <f t="shared" si="319"/>
        <v>npl</v>
      </c>
      <c r="LJ115" s="291" t="str">
        <f t="shared" si="320"/>
        <v>npl</v>
      </c>
      <c r="LK115" s="291" t="str">
        <f t="shared" si="321"/>
        <v>npl</v>
      </c>
      <c r="LL115" s="291" t="str">
        <f t="shared" si="322"/>
        <v>npl</v>
      </c>
      <c r="LM115" s="291" t="str">
        <f t="shared" si="323"/>
        <v>npl</v>
      </c>
      <c r="LN115" s="291" t="str">
        <f t="shared" si="324"/>
        <v/>
      </c>
      <c r="LO115" s="291" t="str">
        <f t="shared" si="325"/>
        <v/>
      </c>
      <c r="LP115" s="291" t="str">
        <f t="shared" si="326"/>
        <v/>
      </c>
      <c r="LQ115" s="291" t="str">
        <f t="shared" si="327"/>
        <v/>
      </c>
      <c r="LR115" s="291" t="str">
        <f t="shared" si="328"/>
        <v/>
      </c>
      <c r="LS115" s="291" t="str">
        <f t="shared" si="329"/>
        <v/>
      </c>
      <c r="LT115" s="291" t="str">
        <f t="shared" si="330"/>
        <v/>
      </c>
      <c r="LU115" s="291" t="str">
        <f t="shared" si="331"/>
        <v/>
      </c>
      <c r="LV115" s="291" t="str">
        <f t="shared" si="332"/>
        <v/>
      </c>
      <c r="LW115" s="291" t="str">
        <f t="shared" si="333"/>
        <v/>
      </c>
      <c r="LX115" s="291" t="str">
        <f t="shared" si="334"/>
        <v/>
      </c>
      <c r="LY115" s="291" t="str">
        <f t="shared" si="335"/>
        <v/>
      </c>
      <c r="LZ115" s="291" t="str">
        <f t="shared" si="336"/>
        <v/>
      </c>
      <c r="MA115" s="291" t="str">
        <f t="shared" si="337"/>
        <v/>
      </c>
      <c r="MB115" s="291" t="str">
        <f t="shared" si="338"/>
        <v/>
      </c>
      <c r="MC115" s="291" t="str">
        <f t="shared" si="339"/>
        <v/>
      </c>
      <c r="MD115" s="291" t="str">
        <f t="shared" si="340"/>
        <v>npl</v>
      </c>
      <c r="ME115" s="291" t="str">
        <f t="shared" si="341"/>
        <v/>
      </c>
      <c r="MF115" s="291" t="str">
        <f t="shared" si="342"/>
        <v/>
      </c>
      <c r="MG115" s="74">
        <f t="shared" si="343"/>
        <v>9</v>
      </c>
      <c r="MH115" s="70"/>
      <c r="MI115" s="70"/>
      <c r="MJ115" s="70"/>
      <c r="MK115" s="70"/>
      <c r="ML115" s="70"/>
      <c r="MM115" s="70"/>
      <c r="MN115" s="70"/>
      <c r="MO115" s="70"/>
      <c r="MP115" s="70"/>
      <c r="MQ115" s="70"/>
      <c r="MR115" s="70"/>
      <c r="MS115" s="70"/>
      <c r="MT115" s="70"/>
      <c r="MU115" s="70"/>
    </row>
    <row r="116" spans="1:359" ht="6" customHeight="1" x14ac:dyDescent="0.25">
      <c r="A116" s="79"/>
      <c r="B116" s="303">
        <f t="shared" si="367"/>
        <v>102</v>
      </c>
      <c r="C116" s="83" t="s">
        <v>94</v>
      </c>
      <c r="D116" s="301" t="s">
        <v>640</v>
      </c>
      <c r="E116" s="70"/>
      <c r="F116" s="258"/>
      <c r="G116" s="259" t="s">
        <v>93</v>
      </c>
      <c r="H116" s="260" t="s">
        <v>2</v>
      </c>
      <c r="I116" s="258"/>
      <c r="J116" s="259"/>
      <c r="K116" s="260"/>
      <c r="L116" s="258"/>
      <c r="M116" s="259"/>
      <c r="N116" s="260"/>
      <c r="O116" s="258"/>
      <c r="P116" s="259"/>
      <c r="Q116" s="260"/>
      <c r="R116" s="258"/>
      <c r="S116" s="259"/>
      <c r="T116" s="260"/>
      <c r="U116" s="258"/>
      <c r="V116" s="259"/>
      <c r="W116" s="260"/>
      <c r="X116" s="258"/>
      <c r="Y116" s="259"/>
      <c r="Z116" s="260"/>
      <c r="AA116" s="258"/>
      <c r="AB116" s="259"/>
      <c r="AC116" s="260"/>
      <c r="AD116" s="258"/>
      <c r="AE116" s="259"/>
      <c r="AF116" s="260"/>
      <c r="AG116" s="258"/>
      <c r="AH116" s="259"/>
      <c r="AI116" s="260"/>
      <c r="AJ116" s="258"/>
      <c r="AK116" s="259"/>
      <c r="AL116" s="260"/>
      <c r="AM116" s="258"/>
      <c r="AN116" s="259"/>
      <c r="AO116" s="260"/>
      <c r="AP116" s="281"/>
      <c r="AQ116" s="353"/>
      <c r="AR116" s="348"/>
      <c r="AS116" s="281"/>
      <c r="AT116" s="353"/>
      <c r="AU116" s="348"/>
      <c r="AV116" s="258"/>
      <c r="AW116" s="259"/>
      <c r="AX116" s="260"/>
      <c r="AY116" s="258"/>
      <c r="AZ116" s="259"/>
      <c r="BA116" s="260"/>
      <c r="BB116" s="258"/>
      <c r="BC116" s="259"/>
      <c r="BD116" s="260"/>
      <c r="BE116" s="258"/>
      <c r="BF116" s="259"/>
      <c r="BG116" s="260"/>
      <c r="BH116" s="258"/>
      <c r="BI116" s="259"/>
      <c r="BJ116" s="260"/>
      <c r="BK116" s="258"/>
      <c r="BL116" s="259"/>
      <c r="BM116" s="260"/>
      <c r="BN116" s="258"/>
      <c r="BO116" s="259"/>
      <c r="BP116" s="260"/>
      <c r="BQ116" s="258"/>
      <c r="BR116" s="259"/>
      <c r="BS116" s="260"/>
      <c r="BT116" s="258"/>
      <c r="BU116" s="259"/>
      <c r="BV116" s="260"/>
      <c r="BW116" s="258"/>
      <c r="BX116" s="259"/>
      <c r="BY116" s="260"/>
      <c r="BZ116" s="258"/>
      <c r="CA116" s="259"/>
      <c r="CB116" s="260"/>
      <c r="CC116" s="258"/>
      <c r="CD116" s="259"/>
      <c r="CE116" s="260"/>
      <c r="CF116" s="410"/>
      <c r="CG116" s="411"/>
      <c r="CH116" s="412"/>
      <c r="CI116" s="410"/>
      <c r="CJ116" s="411"/>
      <c r="CK116" s="412"/>
      <c r="CL116" s="258"/>
      <c r="CM116" s="259"/>
      <c r="CN116" s="260"/>
      <c r="CO116" s="258"/>
      <c r="CP116" s="259"/>
      <c r="CQ116" s="260"/>
      <c r="CR116" s="373" t="s">
        <v>2</v>
      </c>
      <c r="CS116" s="228"/>
      <c r="CT116" s="229" t="str">
        <f>IF(ISNUMBER(HA116),IF(ISNUMBER(MATCH(HE116,$CS$15:$CS$313,0)),0,MAX(CT$14:CT115)+1),"")</f>
        <v/>
      </c>
      <c r="CU116" s="7">
        <f t="shared" si="217"/>
        <v>98</v>
      </c>
      <c r="CV116" s="7" t="str">
        <f t="shared" si="218"/>
        <v/>
      </c>
      <c r="CW116" s="7">
        <f t="shared" si="219"/>
        <v>41</v>
      </c>
      <c r="CX116" s="7">
        <f t="shared" si="220"/>
        <v>47</v>
      </c>
      <c r="CY116" s="7" t="str">
        <f t="shared" si="221"/>
        <v/>
      </c>
      <c r="CZ116" s="7" t="str">
        <f t="shared" si="222"/>
        <v/>
      </c>
      <c r="DA116" s="7" t="str">
        <f t="shared" si="223"/>
        <v/>
      </c>
      <c r="DB116" s="7">
        <f t="shared" si="224"/>
        <v>46</v>
      </c>
      <c r="DC116" s="7" t="str">
        <f t="shared" si="225"/>
        <v/>
      </c>
      <c r="DD116" s="7">
        <f t="shared" si="226"/>
        <v>45</v>
      </c>
      <c r="DE116" s="7" t="str">
        <f t="shared" si="227"/>
        <v/>
      </c>
      <c r="DF116" s="7">
        <f t="shared" si="228"/>
        <v>36</v>
      </c>
      <c r="DG116" s="7" t="str">
        <f t="shared" si="229"/>
        <v/>
      </c>
      <c r="DH116" s="7" t="str">
        <f t="shared" si="230"/>
        <v/>
      </c>
      <c r="DI116" s="7" t="str">
        <f t="shared" si="231"/>
        <v/>
      </c>
      <c r="DJ116" s="7" t="str">
        <f t="shared" si="232"/>
        <v/>
      </c>
      <c r="DK116" s="7" t="str">
        <f t="shared" si="233"/>
        <v/>
      </c>
      <c r="DL116" s="7" t="str">
        <f t="shared" si="234"/>
        <v/>
      </c>
      <c r="DM116" s="7" t="str">
        <f t="shared" si="235"/>
        <v/>
      </c>
      <c r="DN116" s="7" t="str">
        <f t="shared" si="236"/>
        <v/>
      </c>
      <c r="DO116" s="7" t="str">
        <f t="shared" si="237"/>
        <v/>
      </c>
      <c r="DP116" s="7" t="str">
        <f t="shared" si="238"/>
        <v/>
      </c>
      <c r="DQ116" s="7" t="str">
        <f t="shared" si="239"/>
        <v/>
      </c>
      <c r="DR116" s="7" t="str">
        <f t="shared" si="240"/>
        <v/>
      </c>
      <c r="DS116" s="7" t="str">
        <f t="shared" si="241"/>
        <v/>
      </c>
      <c r="DT116" s="7" t="str">
        <f t="shared" si="242"/>
        <v/>
      </c>
      <c r="DU116" s="7" t="str">
        <f t="shared" si="344"/>
        <v/>
      </c>
      <c r="DV116" s="7" t="str">
        <f t="shared" si="345"/>
        <v/>
      </c>
      <c r="DW116" s="7">
        <f t="shared" si="346"/>
        <v>57</v>
      </c>
      <c r="DX116" s="7" t="str">
        <f t="shared" si="347"/>
        <v/>
      </c>
      <c r="DY116" s="7"/>
      <c r="DZ116" s="7"/>
      <c r="EA116" s="7"/>
      <c r="EB116" s="7"/>
      <c r="EC116" s="64" t="s">
        <v>2</v>
      </c>
      <c r="ED116" s="306" t="str">
        <f t="shared" si="243"/>
        <v>wd</v>
      </c>
      <c r="EE116" s="306" t="str">
        <f t="shared" si="244"/>
        <v>-</v>
      </c>
      <c r="EF116" s="306" t="str">
        <f t="shared" si="245"/>
        <v>wd</v>
      </c>
      <c r="EG116" s="306" t="str">
        <f t="shared" si="246"/>
        <v>wd</v>
      </c>
      <c r="EH116" s="306" t="str">
        <f t="shared" si="247"/>
        <v>-</v>
      </c>
      <c r="EI116" s="306" t="str">
        <f t="shared" si="248"/>
        <v>-</v>
      </c>
      <c r="EJ116" s="306" t="str">
        <f t="shared" si="249"/>
        <v>-</v>
      </c>
      <c r="EK116" s="306" t="str">
        <f t="shared" si="250"/>
        <v>wd</v>
      </c>
      <c r="EL116" s="306" t="str">
        <f t="shared" si="251"/>
        <v>-</v>
      </c>
      <c r="EM116" s="306" t="str">
        <f t="shared" si="252"/>
        <v>wd</v>
      </c>
      <c r="EN116" s="306" t="str">
        <f t="shared" si="253"/>
        <v>-</v>
      </c>
      <c r="EO116" s="306" t="str">
        <f t="shared" si="254"/>
        <v>wd</v>
      </c>
      <c r="EP116" s="306" t="str">
        <f t="shared" si="255"/>
        <v>-</v>
      </c>
      <c r="EQ116" s="306" t="str">
        <f t="shared" si="256"/>
        <v>-</v>
      </c>
      <c r="ER116" s="306" t="str">
        <f t="shared" si="257"/>
        <v>-</v>
      </c>
      <c r="ES116" s="306" t="str">
        <f t="shared" si="258"/>
        <v>-</v>
      </c>
      <c r="ET116" s="306" t="str">
        <f t="shared" si="259"/>
        <v>-</v>
      </c>
      <c r="EU116" s="306" t="str">
        <f t="shared" si="260"/>
        <v>-</v>
      </c>
      <c r="EV116" s="306" t="str">
        <f t="shared" si="261"/>
        <v>-</v>
      </c>
      <c r="EW116" s="306" t="str">
        <f t="shared" si="262"/>
        <v>-</v>
      </c>
      <c r="EX116" s="306" t="str">
        <f t="shared" si="263"/>
        <v>-</v>
      </c>
      <c r="EY116" s="306" t="str">
        <f t="shared" si="264"/>
        <v>-</v>
      </c>
      <c r="EZ116" s="306" t="str">
        <f t="shared" si="265"/>
        <v>-</v>
      </c>
      <c r="FA116" s="306" t="str">
        <f t="shared" si="266"/>
        <v>-</v>
      </c>
      <c r="FB116" s="306" t="str">
        <f t="shared" si="267"/>
        <v>-</v>
      </c>
      <c r="FC116" s="306" t="str">
        <f t="shared" si="268"/>
        <v>-</v>
      </c>
      <c r="FD116" s="306" t="str">
        <f t="shared" si="348"/>
        <v>-</v>
      </c>
      <c r="FE116" s="306" t="str">
        <f t="shared" si="349"/>
        <v>-</v>
      </c>
      <c r="FF116" s="306" t="str">
        <f t="shared" si="350"/>
        <v>wd</v>
      </c>
      <c r="FG116" s="306" t="str">
        <f t="shared" si="351"/>
        <v>-</v>
      </c>
      <c r="FH116" s="306"/>
      <c r="FI116" s="306"/>
      <c r="FJ116" s="306"/>
      <c r="FK116" s="306"/>
      <c r="FL116" s="306"/>
      <c r="FM116" s="422" t="s">
        <v>2</v>
      </c>
      <c r="FN116" s="65" t="str">
        <f t="shared" si="269"/>
        <v>-</v>
      </c>
      <c r="FO116" s="65" t="str">
        <f t="shared" si="270"/>
        <v>-</v>
      </c>
      <c r="FP116" s="65">
        <f t="shared" si="271"/>
        <v>0.5</v>
      </c>
      <c r="FQ116" s="65">
        <f t="shared" si="272"/>
        <v>0.5</v>
      </c>
      <c r="FR116" s="65" t="str">
        <f t="shared" si="273"/>
        <v>-</v>
      </c>
      <c r="FS116" s="65" t="str">
        <f t="shared" si="274"/>
        <v>-</v>
      </c>
      <c r="FT116" s="65" t="str">
        <f t="shared" si="275"/>
        <v>-</v>
      </c>
      <c r="FU116" s="65">
        <f t="shared" si="276"/>
        <v>0.5</v>
      </c>
      <c r="FV116" s="65" t="str">
        <f t="shared" si="277"/>
        <v>-</v>
      </c>
      <c r="FW116" s="65">
        <f t="shared" si="278"/>
        <v>0.5</v>
      </c>
      <c r="FX116" s="65" t="str">
        <f t="shared" si="279"/>
        <v>-</v>
      </c>
      <c r="FY116" s="65">
        <f t="shared" si="280"/>
        <v>0.5</v>
      </c>
      <c r="FZ116" s="65" t="str">
        <f t="shared" si="281"/>
        <v>-</v>
      </c>
      <c r="GA116" s="65" t="str">
        <f t="shared" si="282"/>
        <v>-</v>
      </c>
      <c r="GB116" s="65" t="str">
        <f t="shared" si="283"/>
        <v>-</v>
      </c>
      <c r="GC116" s="65" t="str">
        <f t="shared" si="284"/>
        <v>-</v>
      </c>
      <c r="GD116" s="65" t="str">
        <f t="shared" si="285"/>
        <v>-</v>
      </c>
      <c r="GE116" s="65" t="str">
        <f t="shared" si="286"/>
        <v>-</v>
      </c>
      <c r="GF116" s="65" t="str">
        <f t="shared" si="287"/>
        <v>-</v>
      </c>
      <c r="GG116" s="65" t="str">
        <f t="shared" si="288"/>
        <v>-</v>
      </c>
      <c r="GH116" s="65" t="str">
        <f t="shared" si="289"/>
        <v>-</v>
      </c>
      <c r="GI116" s="65" t="str">
        <f t="shared" si="290"/>
        <v>-</v>
      </c>
      <c r="GJ116" s="65" t="str">
        <f t="shared" si="291"/>
        <v>-</v>
      </c>
      <c r="GK116" s="65" t="str">
        <f t="shared" si="292"/>
        <v>-</v>
      </c>
      <c r="GL116" s="65" t="str">
        <f t="shared" si="293"/>
        <v>-</v>
      </c>
      <c r="GM116" s="65" t="str">
        <f t="shared" si="294"/>
        <v>-</v>
      </c>
      <c r="GN116" s="65" t="str">
        <f t="shared" si="352"/>
        <v>-</v>
      </c>
      <c r="GO116" s="65" t="str">
        <f t="shared" si="353"/>
        <v>-</v>
      </c>
      <c r="GP116" s="65">
        <f t="shared" si="354"/>
        <v>1</v>
      </c>
      <c r="GQ116" s="65" t="str">
        <f t="shared" si="355"/>
        <v>-</v>
      </c>
      <c r="GR116" s="65"/>
      <c r="GS116" s="65"/>
      <c r="GT116" s="65"/>
      <c r="GU116" s="96" t="s">
        <v>2</v>
      </c>
      <c r="GV116" s="70"/>
      <c r="GW116" s="7">
        <f>IF(ISNUMBER(INDEX($CU$15:$EC$314,$B116,HG$5)),MAX(GW$14:GW115)+1,0)</f>
        <v>0</v>
      </c>
      <c r="GX116" s="7" t="str">
        <f t="shared" si="295"/>
        <v/>
      </c>
      <c r="GY116" s="7" t="str">
        <f t="shared" si="296"/>
        <v/>
      </c>
      <c r="GZ116" s="289">
        <f t="shared" si="297"/>
        <v>102</v>
      </c>
      <c r="HA116" s="289" t="str">
        <f t="shared" si="298"/>
        <v/>
      </c>
      <c r="HB116" s="289" t="str">
        <f t="shared" si="368"/>
        <v/>
      </c>
      <c r="HC116" s="84" t="str">
        <f t="shared" si="300"/>
        <v/>
      </c>
      <c r="HD116" s="335" t="str">
        <f t="shared" si="301"/>
        <v/>
      </c>
      <c r="HE116" s="313" t="str">
        <f t="shared" si="302"/>
        <v/>
      </c>
      <c r="HF116" s="28" t="str">
        <f t="shared" si="303"/>
        <v/>
      </c>
      <c r="HG116" s="277"/>
      <c r="HH116" s="71"/>
      <c r="HI116" s="71"/>
      <c r="HJ116" s="71"/>
      <c r="HK116" s="71"/>
      <c r="HL116" s="71"/>
      <c r="HM116" s="71"/>
      <c r="HN116" s="71"/>
      <c r="HO116" s="71"/>
      <c r="HP116" s="71"/>
      <c r="HQ116" s="71"/>
      <c r="HR116" s="71"/>
      <c r="HS116" s="277" t="str">
        <f t="shared" ref="HS116:HS147" si="373">IF(IF(ISNUMBER(MATCH(INDEX($IE116:$MF116,1,HS$14),$HE$15:$HE$313,0)),1,"")=1,INDEX($IE116:$MF116,1,HS$14),"")</f>
        <v/>
      </c>
      <c r="HT116" s="284" t="str">
        <f t="shared" si="308"/>
        <v/>
      </c>
      <c r="HU116" s="71"/>
      <c r="HV116" s="336" t="str">
        <f t="shared" si="309"/>
        <v/>
      </c>
      <c r="HW116" s="338" t="str">
        <f t="shared" si="310"/>
        <v/>
      </c>
      <c r="HX116" s="337" t="str">
        <f t="shared" si="311"/>
        <v/>
      </c>
      <c r="HY116" s="277"/>
      <c r="HZ116" s="71"/>
      <c r="IA116" s="71"/>
      <c r="IB116" s="71"/>
      <c r="IC116" s="71"/>
      <c r="ID116" s="70"/>
      <c r="IE116" s="280"/>
      <c r="IF116" s="280"/>
      <c r="IG116" s="280"/>
      <c r="IH116" s="280"/>
      <c r="II116" s="280"/>
      <c r="IJ116" s="280"/>
      <c r="IK116" s="280"/>
      <c r="IL116" s="280"/>
      <c r="IM116" s="280"/>
      <c r="IN116" s="280"/>
      <c r="IO116" s="291"/>
      <c r="IP116" s="291"/>
      <c r="IQ116" s="74"/>
      <c r="IR116" s="291">
        <f>IF(IE116&lt;&gt;"",MAX(IR$14:IR115)+1,0)</f>
        <v>0</v>
      </c>
      <c r="IS116" s="291">
        <f>IF(IF116&lt;&gt;"",MAX(IS$14:IS115)+1,0)</f>
        <v>0</v>
      </c>
      <c r="IT116" s="291">
        <f>IF(IG116&lt;&gt;"",MAX(IT$14:IT115)+1,0)</f>
        <v>0</v>
      </c>
      <c r="IU116" s="291">
        <f>IF(IH116&lt;&gt;"",MAX(IU$14:IU115)+1,0)</f>
        <v>0</v>
      </c>
      <c r="IV116" s="291">
        <f>IF(II116&lt;&gt;"",MAX(IV$14:IV115)+1,0)</f>
        <v>0</v>
      </c>
      <c r="IW116" s="291">
        <f>IF(IJ116&lt;&gt;"",MAX(IW$14:IW115)+1,0)</f>
        <v>0</v>
      </c>
      <c r="IX116" s="291">
        <f>IF(IK116&lt;&gt;"",MAX(IX$14:IX115)+1,0)</f>
        <v>0</v>
      </c>
      <c r="IY116" s="291">
        <f>IF(IL116&lt;&gt;"",MAX(IY$14:IY115)+1,0)</f>
        <v>0</v>
      </c>
      <c r="IZ116" s="291">
        <f>IF(IM116&lt;&gt;"",MAX(IZ$14:IZ115)+1,0)</f>
        <v>0</v>
      </c>
      <c r="JA116" s="291">
        <f>IF(IN116&lt;&gt;"",MAX(JA$14:JA115)+1,0)</f>
        <v>0</v>
      </c>
      <c r="JB116" s="291">
        <f>IF(IO116&lt;&gt;"",MAX(JB$14:JB115)+1,0)</f>
        <v>0</v>
      </c>
      <c r="JC116" s="291">
        <f>IF(IP116&lt;&gt;"",MAX(JC$14:JC115)+1,0)</f>
        <v>0</v>
      </c>
      <c r="JD116" s="74">
        <f t="shared" si="361"/>
        <v>3</v>
      </c>
      <c r="JE116" s="74">
        <f t="shared" si="362"/>
        <v>0</v>
      </c>
      <c r="JF116" s="74">
        <f t="shared" si="363"/>
        <v>37</v>
      </c>
      <c r="JG116" s="74" t="str">
        <f t="shared" si="364"/>
        <v>nph</v>
      </c>
      <c r="JH116" s="390" t="str">
        <f t="shared" si="365"/>
        <v/>
      </c>
      <c r="JI116" s="389">
        <f>IF(ISNUMBER(MATCH(HE116,$JG$15:$JG$313,0)),0,MAX(JI$14:JI115)+1)</f>
        <v>0</v>
      </c>
      <c r="JJ116" s="389" t="str">
        <f t="shared" si="366"/>
        <v/>
      </c>
      <c r="JK116" s="379"/>
      <c r="JL116" s="79"/>
      <c r="JM116" s="19"/>
      <c r="JN116" s="280"/>
      <c r="JO116" s="70"/>
      <c r="JP116" s="19"/>
      <c r="JQ116" s="19"/>
      <c r="JR116" s="19"/>
      <c r="JS116" s="19"/>
      <c r="JT116" s="19"/>
      <c r="JU116" s="19"/>
      <c r="JV116" s="19"/>
      <c r="JW116" s="19"/>
      <c r="JX116" s="19"/>
      <c r="JY116" s="19"/>
      <c r="JZ116" s="19"/>
      <c r="KA116" s="19"/>
      <c r="KB116" s="19"/>
      <c r="KC116" s="19"/>
      <c r="KD116" s="19"/>
      <c r="LA116" s="70"/>
      <c r="LB116" s="291" t="str">
        <f t="shared" si="312"/>
        <v>nph</v>
      </c>
      <c r="LC116" s="291" t="str">
        <f t="shared" si="313"/>
        <v/>
      </c>
      <c r="LD116" s="291" t="str">
        <f t="shared" si="314"/>
        <v>nph</v>
      </c>
      <c r="LE116" s="291" t="str">
        <f t="shared" si="315"/>
        <v>nph</v>
      </c>
      <c r="LF116" s="291" t="str">
        <f t="shared" si="316"/>
        <v>nph</v>
      </c>
      <c r="LG116" s="291" t="str">
        <f t="shared" si="317"/>
        <v/>
      </c>
      <c r="LH116" s="291" t="str">
        <f t="shared" si="318"/>
        <v/>
      </c>
      <c r="LI116" s="291" t="str">
        <f t="shared" si="319"/>
        <v>nph</v>
      </c>
      <c r="LJ116" s="291" t="str">
        <f t="shared" si="320"/>
        <v>nph</v>
      </c>
      <c r="LK116" s="291" t="str">
        <f t="shared" si="321"/>
        <v>nph</v>
      </c>
      <c r="LL116" s="291" t="str">
        <f t="shared" si="322"/>
        <v>nph</v>
      </c>
      <c r="LM116" s="291" t="str">
        <f t="shared" si="323"/>
        <v>nph</v>
      </c>
      <c r="LN116" s="291" t="str">
        <f t="shared" si="324"/>
        <v/>
      </c>
      <c r="LO116" s="291" t="str">
        <f t="shared" si="325"/>
        <v/>
      </c>
      <c r="LP116" s="291" t="str">
        <f t="shared" si="326"/>
        <v/>
      </c>
      <c r="LQ116" s="291" t="str">
        <f t="shared" si="327"/>
        <v/>
      </c>
      <c r="LR116" s="291" t="str">
        <f t="shared" si="328"/>
        <v/>
      </c>
      <c r="LS116" s="291" t="str">
        <f t="shared" si="329"/>
        <v/>
      </c>
      <c r="LT116" s="291" t="str">
        <f t="shared" si="330"/>
        <v/>
      </c>
      <c r="LU116" s="291" t="str">
        <f t="shared" si="331"/>
        <v/>
      </c>
      <c r="LV116" s="291" t="str">
        <f t="shared" si="332"/>
        <v/>
      </c>
      <c r="LW116" s="291" t="str">
        <f t="shared" si="333"/>
        <v/>
      </c>
      <c r="LX116" s="291" t="str">
        <f t="shared" si="334"/>
        <v/>
      </c>
      <c r="LY116" s="291" t="str">
        <f t="shared" si="335"/>
        <v/>
      </c>
      <c r="LZ116" s="291" t="str">
        <f t="shared" si="336"/>
        <v/>
      </c>
      <c r="MA116" s="291" t="str">
        <f t="shared" si="337"/>
        <v/>
      </c>
      <c r="MB116" s="291" t="str">
        <f t="shared" si="338"/>
        <v/>
      </c>
      <c r="MC116" s="291" t="str">
        <f t="shared" si="339"/>
        <v/>
      </c>
      <c r="MD116" s="291" t="str">
        <f t="shared" si="340"/>
        <v>nph</v>
      </c>
      <c r="ME116" s="291" t="str">
        <f t="shared" si="341"/>
        <v/>
      </c>
      <c r="MF116" s="291" t="str">
        <f t="shared" si="342"/>
        <v/>
      </c>
      <c r="MG116" s="74">
        <f t="shared" si="343"/>
        <v>9</v>
      </c>
      <c r="MH116" s="70"/>
      <c r="MI116" s="70"/>
      <c r="MJ116" s="70"/>
      <c r="MK116" s="70"/>
      <c r="ML116" s="70"/>
      <c r="MM116" s="70"/>
      <c r="MN116" s="70"/>
      <c r="MO116" s="70"/>
      <c r="MP116" s="70"/>
      <c r="MQ116" s="70"/>
      <c r="MR116" s="70"/>
      <c r="MS116" s="70"/>
      <c r="MT116" s="70"/>
      <c r="MU116" s="70"/>
    </row>
    <row r="117" spans="1:359" ht="6" customHeight="1" x14ac:dyDescent="0.25">
      <c r="A117" s="79"/>
      <c r="B117" s="303">
        <f t="shared" si="367"/>
        <v>103</v>
      </c>
      <c r="C117" s="83" t="s">
        <v>290</v>
      </c>
      <c r="D117" s="301" t="s">
        <v>641</v>
      </c>
      <c r="E117" s="70"/>
      <c r="F117" s="258"/>
      <c r="G117" s="259" t="s">
        <v>254</v>
      </c>
      <c r="H117" s="260" t="s">
        <v>2</v>
      </c>
      <c r="I117" s="258"/>
      <c r="J117" s="259"/>
      <c r="K117" s="260"/>
      <c r="L117" s="258"/>
      <c r="M117" s="259"/>
      <c r="N117" s="260"/>
      <c r="O117" s="258"/>
      <c r="P117" s="259"/>
      <c r="Q117" s="260"/>
      <c r="R117" s="258"/>
      <c r="S117" s="259"/>
      <c r="T117" s="260"/>
      <c r="U117" s="258"/>
      <c r="V117" s="259"/>
      <c r="W117" s="260"/>
      <c r="X117" s="258"/>
      <c r="Y117" s="259"/>
      <c r="Z117" s="260"/>
      <c r="AA117" s="258"/>
      <c r="AB117" s="259"/>
      <c r="AC117" s="260"/>
      <c r="AD117" s="258"/>
      <c r="AE117" s="259"/>
      <c r="AF117" s="260"/>
      <c r="AG117" s="258"/>
      <c r="AH117" s="259"/>
      <c r="AI117" s="260"/>
      <c r="AJ117" s="258"/>
      <c r="AK117" s="259"/>
      <c r="AL117" s="260"/>
      <c r="AM117" s="258"/>
      <c r="AN117" s="259"/>
      <c r="AO117" s="260"/>
      <c r="AP117" s="281"/>
      <c r="AQ117" s="353"/>
      <c r="AR117" s="348"/>
      <c r="AS117" s="281"/>
      <c r="AT117" s="353"/>
      <c r="AU117" s="348"/>
      <c r="AV117" s="258"/>
      <c r="AW117" s="259"/>
      <c r="AX117" s="260"/>
      <c r="AY117" s="258"/>
      <c r="AZ117" s="259"/>
      <c r="BA117" s="260"/>
      <c r="BB117" s="258"/>
      <c r="BC117" s="259"/>
      <c r="BD117" s="260"/>
      <c r="BE117" s="258"/>
      <c r="BF117" s="259"/>
      <c r="BG117" s="260"/>
      <c r="BH117" s="258"/>
      <c r="BI117" s="259"/>
      <c r="BJ117" s="260"/>
      <c r="BK117" s="258"/>
      <c r="BL117" s="259"/>
      <c r="BM117" s="260"/>
      <c r="BN117" s="258"/>
      <c r="BO117" s="259"/>
      <c r="BP117" s="260"/>
      <c r="BQ117" s="258"/>
      <c r="BR117" s="259"/>
      <c r="BS117" s="260"/>
      <c r="BT117" s="258"/>
      <c r="BU117" s="259"/>
      <c r="BV117" s="260"/>
      <c r="BW117" s="258"/>
      <c r="BX117" s="259"/>
      <c r="BY117" s="260"/>
      <c r="BZ117" s="258"/>
      <c r="CA117" s="259"/>
      <c r="CB117" s="260"/>
      <c r="CC117" s="258"/>
      <c r="CD117" s="259"/>
      <c r="CE117" s="260"/>
      <c r="CF117" s="410"/>
      <c r="CG117" s="411"/>
      <c r="CH117" s="412"/>
      <c r="CI117" s="410"/>
      <c r="CJ117" s="411"/>
      <c r="CK117" s="412"/>
      <c r="CL117" s="258"/>
      <c r="CM117" s="259"/>
      <c r="CN117" s="260"/>
      <c r="CO117" s="258"/>
      <c r="CP117" s="259"/>
      <c r="CQ117" s="260"/>
      <c r="CR117" s="373" t="s">
        <v>2</v>
      </c>
      <c r="CS117" s="228"/>
      <c r="CT117" s="229" t="str">
        <f>IF(ISNUMBER(HA117),IF(ISNUMBER(MATCH(HE117,$CS$15:$CS$313,0)),0,MAX(CT$14:CT116)+1),"")</f>
        <v/>
      </c>
      <c r="CU117" s="7" t="str">
        <f t="shared" si="217"/>
        <v/>
      </c>
      <c r="CV117" s="7" t="str">
        <f t="shared" si="218"/>
        <v/>
      </c>
      <c r="CW117" s="7" t="str">
        <f t="shared" si="219"/>
        <v/>
      </c>
      <c r="CX117" s="7" t="str">
        <f t="shared" si="220"/>
        <v/>
      </c>
      <c r="CY117" s="7" t="str">
        <f t="shared" si="221"/>
        <v/>
      </c>
      <c r="CZ117" s="7" t="str">
        <f t="shared" si="222"/>
        <v/>
      </c>
      <c r="DA117" s="7" t="str">
        <f t="shared" si="223"/>
        <v/>
      </c>
      <c r="DB117" s="7" t="str">
        <f t="shared" si="224"/>
        <v/>
      </c>
      <c r="DC117" s="7" t="str">
        <f t="shared" si="225"/>
        <v/>
      </c>
      <c r="DD117" s="7">
        <f t="shared" si="226"/>
        <v>13</v>
      </c>
      <c r="DE117" s="7" t="str">
        <f t="shared" si="227"/>
        <v/>
      </c>
      <c r="DF117" s="7" t="str">
        <f t="shared" si="228"/>
        <v/>
      </c>
      <c r="DG117" s="7" t="str">
        <f t="shared" si="229"/>
        <v/>
      </c>
      <c r="DH117" s="7" t="str">
        <f t="shared" si="230"/>
        <v/>
      </c>
      <c r="DI117" s="7" t="str">
        <f t="shared" si="231"/>
        <v/>
      </c>
      <c r="DJ117" s="7" t="str">
        <f t="shared" si="232"/>
        <v/>
      </c>
      <c r="DK117" s="7" t="str">
        <f t="shared" si="233"/>
        <v/>
      </c>
      <c r="DL117" s="7" t="str">
        <f t="shared" si="234"/>
        <v/>
      </c>
      <c r="DM117" s="7" t="str">
        <f t="shared" si="235"/>
        <v/>
      </c>
      <c r="DN117" s="7" t="str">
        <f t="shared" si="236"/>
        <v/>
      </c>
      <c r="DO117" s="7" t="str">
        <f t="shared" si="237"/>
        <v/>
      </c>
      <c r="DP117" s="7" t="str">
        <f t="shared" si="238"/>
        <v/>
      </c>
      <c r="DQ117" s="7" t="str">
        <f t="shared" si="239"/>
        <v/>
      </c>
      <c r="DR117" s="7" t="str">
        <f t="shared" si="240"/>
        <v/>
      </c>
      <c r="DS117" s="7" t="str">
        <f t="shared" si="241"/>
        <v/>
      </c>
      <c r="DT117" s="7" t="str">
        <f t="shared" si="242"/>
        <v/>
      </c>
      <c r="DU117" s="7" t="str">
        <f t="shared" si="344"/>
        <v/>
      </c>
      <c r="DV117" s="7" t="str">
        <f t="shared" si="345"/>
        <v/>
      </c>
      <c r="DW117" s="7" t="str">
        <f t="shared" si="346"/>
        <v/>
      </c>
      <c r="DX117" s="7" t="str">
        <f t="shared" si="347"/>
        <v/>
      </c>
      <c r="DY117" s="7"/>
      <c r="DZ117" s="7"/>
      <c r="EA117" s="7"/>
      <c r="EB117" s="7"/>
      <c r="EC117" s="64" t="s">
        <v>2</v>
      </c>
      <c r="ED117" s="306" t="str">
        <f t="shared" si="243"/>
        <v>-</v>
      </c>
      <c r="EE117" s="306" t="str">
        <f t="shared" si="244"/>
        <v>-</v>
      </c>
      <c r="EF117" s="306" t="str">
        <f t="shared" si="245"/>
        <v>-</v>
      </c>
      <c r="EG117" s="306" t="str">
        <f t="shared" si="246"/>
        <v>-</v>
      </c>
      <c r="EH117" s="306" t="str">
        <f t="shared" si="247"/>
        <v>-</v>
      </c>
      <c r="EI117" s="306" t="str">
        <f t="shared" si="248"/>
        <v>-</v>
      </c>
      <c r="EJ117" s="306" t="str">
        <f t="shared" si="249"/>
        <v>-</v>
      </c>
      <c r="EK117" s="306" t="str">
        <f t="shared" si="250"/>
        <v>-</v>
      </c>
      <c r="EL117" s="306" t="str">
        <f t="shared" si="251"/>
        <v>-</v>
      </c>
      <c r="EM117" s="306" t="str">
        <f t="shared" si="252"/>
        <v>tral</v>
      </c>
      <c r="EN117" s="306" t="str">
        <f t="shared" si="253"/>
        <v>-</v>
      </c>
      <c r="EO117" s="306" t="str">
        <f t="shared" si="254"/>
        <v>-</v>
      </c>
      <c r="EP117" s="306" t="str">
        <f t="shared" si="255"/>
        <v>-</v>
      </c>
      <c r="EQ117" s="306" t="str">
        <f t="shared" si="256"/>
        <v>-</v>
      </c>
      <c r="ER117" s="306" t="str">
        <f t="shared" si="257"/>
        <v>-</v>
      </c>
      <c r="ES117" s="306" t="str">
        <f t="shared" si="258"/>
        <v>-</v>
      </c>
      <c r="ET117" s="306" t="str">
        <f t="shared" si="259"/>
        <v>-</v>
      </c>
      <c r="EU117" s="306" t="str">
        <f t="shared" si="260"/>
        <v>-</v>
      </c>
      <c r="EV117" s="306" t="str">
        <f t="shared" si="261"/>
        <v>-</v>
      </c>
      <c r="EW117" s="306" t="str">
        <f t="shared" si="262"/>
        <v>-</v>
      </c>
      <c r="EX117" s="306" t="str">
        <f t="shared" si="263"/>
        <v>-</v>
      </c>
      <c r="EY117" s="306" t="str">
        <f t="shared" si="264"/>
        <v>-</v>
      </c>
      <c r="EZ117" s="306" t="str">
        <f t="shared" si="265"/>
        <v>-</v>
      </c>
      <c r="FA117" s="306" t="str">
        <f t="shared" si="266"/>
        <v>-</v>
      </c>
      <c r="FB117" s="306" t="str">
        <f t="shared" si="267"/>
        <v>-</v>
      </c>
      <c r="FC117" s="306" t="str">
        <f t="shared" si="268"/>
        <v>-</v>
      </c>
      <c r="FD117" s="306" t="str">
        <f t="shared" si="348"/>
        <v>-</v>
      </c>
      <c r="FE117" s="306" t="str">
        <f t="shared" si="349"/>
        <v>-</v>
      </c>
      <c r="FF117" s="306" t="str">
        <f t="shared" si="350"/>
        <v>-</v>
      </c>
      <c r="FG117" s="306" t="str">
        <f t="shared" si="351"/>
        <v>-</v>
      </c>
      <c r="FH117" s="306"/>
      <c r="FI117" s="306"/>
      <c r="FJ117" s="306"/>
      <c r="FK117" s="306"/>
      <c r="FL117" s="306"/>
      <c r="FM117" s="422" t="s">
        <v>2</v>
      </c>
      <c r="FN117" s="65" t="str">
        <f t="shared" si="269"/>
        <v>-</v>
      </c>
      <c r="FO117" s="65" t="str">
        <f t="shared" si="270"/>
        <v>-</v>
      </c>
      <c r="FP117" s="65" t="str">
        <f t="shared" si="271"/>
        <v>-</v>
      </c>
      <c r="FQ117" s="65" t="str">
        <f t="shared" si="272"/>
        <v>-</v>
      </c>
      <c r="FR117" s="65" t="str">
        <f t="shared" si="273"/>
        <v>-</v>
      </c>
      <c r="FS117" s="65" t="str">
        <f t="shared" si="274"/>
        <v>-</v>
      </c>
      <c r="FT117" s="65" t="str">
        <f t="shared" si="275"/>
        <v>-</v>
      </c>
      <c r="FU117" s="65" t="str">
        <f t="shared" si="276"/>
        <v>-</v>
      </c>
      <c r="FV117" s="65" t="str">
        <f t="shared" si="277"/>
        <v>-</v>
      </c>
      <c r="FW117" s="65" t="str">
        <f t="shared" si="278"/>
        <v>no</v>
      </c>
      <c r="FX117" s="65" t="str">
        <f t="shared" si="279"/>
        <v>-</v>
      </c>
      <c r="FY117" s="65" t="str">
        <f t="shared" si="280"/>
        <v>-</v>
      </c>
      <c r="FZ117" s="65" t="str">
        <f t="shared" si="281"/>
        <v>-</v>
      </c>
      <c r="GA117" s="65" t="str">
        <f t="shared" si="282"/>
        <v>-</v>
      </c>
      <c r="GB117" s="65" t="str">
        <f t="shared" si="283"/>
        <v>-</v>
      </c>
      <c r="GC117" s="65" t="str">
        <f t="shared" si="284"/>
        <v>-</v>
      </c>
      <c r="GD117" s="65" t="str">
        <f t="shared" si="285"/>
        <v>-</v>
      </c>
      <c r="GE117" s="65" t="str">
        <f t="shared" si="286"/>
        <v>-</v>
      </c>
      <c r="GF117" s="65" t="str">
        <f t="shared" si="287"/>
        <v>-</v>
      </c>
      <c r="GG117" s="65" t="str">
        <f t="shared" si="288"/>
        <v>-</v>
      </c>
      <c r="GH117" s="65" t="str">
        <f t="shared" si="289"/>
        <v>-</v>
      </c>
      <c r="GI117" s="65" t="str">
        <f t="shared" si="290"/>
        <v>-</v>
      </c>
      <c r="GJ117" s="65" t="str">
        <f t="shared" si="291"/>
        <v>-</v>
      </c>
      <c r="GK117" s="65" t="str">
        <f t="shared" si="292"/>
        <v>-</v>
      </c>
      <c r="GL117" s="65" t="str">
        <f t="shared" si="293"/>
        <v>-</v>
      </c>
      <c r="GM117" s="65" t="str">
        <f t="shared" si="294"/>
        <v>-</v>
      </c>
      <c r="GN117" s="65" t="str">
        <f t="shared" si="352"/>
        <v>-</v>
      </c>
      <c r="GO117" s="65" t="str">
        <f t="shared" si="353"/>
        <v>-</v>
      </c>
      <c r="GP117" s="65" t="str">
        <f t="shared" si="354"/>
        <v>-</v>
      </c>
      <c r="GQ117" s="65" t="str">
        <f t="shared" si="355"/>
        <v>-</v>
      </c>
      <c r="GR117" s="65"/>
      <c r="GS117" s="65"/>
      <c r="GT117" s="65"/>
      <c r="GU117" s="96" t="s">
        <v>2</v>
      </c>
      <c r="GV117" s="70"/>
      <c r="GW117" s="7">
        <f>IF(ISNUMBER(INDEX($CU$15:$EC$314,$B117,HG$5)),MAX(GW$14:GW116)+1,0)</f>
        <v>0</v>
      </c>
      <c r="GX117" s="7" t="str">
        <f t="shared" si="295"/>
        <v/>
      </c>
      <c r="GY117" s="7" t="str">
        <f t="shared" si="296"/>
        <v/>
      </c>
      <c r="GZ117" s="289">
        <f t="shared" si="297"/>
        <v>103</v>
      </c>
      <c r="HA117" s="289" t="str">
        <f t="shared" si="298"/>
        <v/>
      </c>
      <c r="HB117" s="289" t="str">
        <f t="shared" si="368"/>
        <v/>
      </c>
      <c r="HC117" s="84" t="str">
        <f t="shared" si="300"/>
        <v/>
      </c>
      <c r="HD117" s="335" t="str">
        <f t="shared" si="301"/>
        <v/>
      </c>
      <c r="HE117" s="313" t="str">
        <f t="shared" si="302"/>
        <v/>
      </c>
      <c r="HF117" s="28" t="str">
        <f t="shared" si="303"/>
        <v/>
      </c>
      <c r="HG117" s="277"/>
      <c r="HH117" s="71"/>
      <c r="HI117" s="71"/>
      <c r="HJ117" s="71"/>
      <c r="HK117" s="71"/>
      <c r="HL117" s="71"/>
      <c r="HM117" s="71"/>
      <c r="HN117" s="71"/>
      <c r="HO117" s="71"/>
      <c r="HP117" s="71"/>
      <c r="HQ117" s="71"/>
      <c r="HR117" s="71"/>
      <c r="HS117" s="277" t="str">
        <f t="shared" si="373"/>
        <v/>
      </c>
      <c r="HT117" s="284" t="str">
        <f t="shared" si="308"/>
        <v/>
      </c>
      <c r="HU117" s="71"/>
      <c r="HV117" s="336" t="str">
        <f t="shared" si="309"/>
        <v/>
      </c>
      <c r="HW117" s="338" t="str">
        <f t="shared" si="310"/>
        <v/>
      </c>
      <c r="HX117" s="337" t="str">
        <f t="shared" si="311"/>
        <v/>
      </c>
      <c r="HY117" s="277"/>
      <c r="HZ117" s="71"/>
      <c r="IA117" s="71"/>
      <c r="IB117" s="71"/>
      <c r="IC117" s="71"/>
      <c r="ID117" s="70"/>
      <c r="IE117" s="280"/>
      <c r="IF117" s="280"/>
      <c r="IG117" s="280"/>
      <c r="IH117" s="280"/>
      <c r="II117" s="280"/>
      <c r="IJ117" s="280"/>
      <c r="IK117" s="280"/>
      <c r="IL117" s="280"/>
      <c r="IM117" s="280"/>
      <c r="IN117" s="280"/>
      <c r="IO117" s="291"/>
      <c r="IP117" s="291"/>
      <c r="IQ117" s="74"/>
      <c r="IR117" s="291">
        <f>IF(IE117&lt;&gt;"",MAX(IR$14:IR116)+1,0)</f>
        <v>0</v>
      </c>
      <c r="IS117" s="291">
        <f>IF(IF117&lt;&gt;"",MAX(IS$14:IS116)+1,0)</f>
        <v>0</v>
      </c>
      <c r="IT117" s="291">
        <f>IF(IG117&lt;&gt;"",MAX(IT$14:IT116)+1,0)</f>
        <v>0</v>
      </c>
      <c r="IU117" s="291">
        <f>IF(IH117&lt;&gt;"",MAX(IU$14:IU116)+1,0)</f>
        <v>0</v>
      </c>
      <c r="IV117" s="291">
        <f>IF(II117&lt;&gt;"",MAX(IV$14:IV116)+1,0)</f>
        <v>0</v>
      </c>
      <c r="IW117" s="291">
        <f>IF(IJ117&lt;&gt;"",MAX(IW$14:IW116)+1,0)</f>
        <v>0</v>
      </c>
      <c r="IX117" s="291">
        <f>IF(IK117&lt;&gt;"",MAX(IX$14:IX116)+1,0)</f>
        <v>0</v>
      </c>
      <c r="IY117" s="291">
        <f>IF(IL117&lt;&gt;"",MAX(IY$14:IY116)+1,0)</f>
        <v>0</v>
      </c>
      <c r="IZ117" s="291">
        <f>IF(IM117&lt;&gt;"",MAX(IZ$14:IZ116)+1,0)</f>
        <v>0</v>
      </c>
      <c r="JA117" s="291">
        <f>IF(IN117&lt;&gt;"",MAX(JA$14:JA116)+1,0)</f>
        <v>0</v>
      </c>
      <c r="JB117" s="291">
        <f>IF(IO117&lt;&gt;"",MAX(JB$14:JB116)+1,0)</f>
        <v>0</v>
      </c>
      <c r="JC117" s="291">
        <f>IF(IP117&lt;&gt;"",MAX(JC$14:JC116)+1,0)</f>
        <v>0</v>
      </c>
      <c r="JD117" s="74">
        <f t="shared" si="361"/>
        <v>3</v>
      </c>
      <c r="JE117" s="74">
        <f t="shared" si="362"/>
        <v>0</v>
      </c>
      <c r="JF117" s="74">
        <f t="shared" si="363"/>
        <v>38</v>
      </c>
      <c r="JG117" s="74" t="str">
        <f t="shared" si="364"/>
        <v>npmin</v>
      </c>
      <c r="JH117" s="390" t="str">
        <f t="shared" si="365"/>
        <v/>
      </c>
      <c r="JI117" s="389">
        <f>IF(ISNUMBER(MATCH(HE117,$JG$15:$JG$313,0)),0,MAX(JI$14:JI116)+1)</f>
        <v>0</v>
      </c>
      <c r="JJ117" s="389" t="str">
        <f t="shared" si="366"/>
        <v/>
      </c>
      <c r="JK117" s="379"/>
      <c r="JL117" s="79"/>
      <c r="JM117" s="19"/>
      <c r="JN117" s="280"/>
      <c r="JO117" s="70"/>
      <c r="JP117" s="19"/>
      <c r="JQ117" s="19"/>
      <c r="JR117" s="19"/>
      <c r="JS117" s="19"/>
      <c r="JT117" s="19"/>
      <c r="JU117" s="19"/>
      <c r="JV117" s="19"/>
      <c r="JW117" s="19"/>
      <c r="JX117" s="19"/>
      <c r="JY117" s="19"/>
      <c r="JZ117" s="19"/>
      <c r="KA117" s="19"/>
      <c r="KB117" s="19"/>
      <c r="KC117" s="19"/>
      <c r="KD117" s="19"/>
      <c r="LA117" s="70"/>
      <c r="LB117" s="291" t="str">
        <f t="shared" si="312"/>
        <v>npmin</v>
      </c>
      <c r="LC117" s="291" t="str">
        <f t="shared" si="313"/>
        <v/>
      </c>
      <c r="LD117" s="291" t="str">
        <f t="shared" si="314"/>
        <v>npmin</v>
      </c>
      <c r="LE117" s="291" t="str">
        <f t="shared" si="315"/>
        <v>npmin</v>
      </c>
      <c r="LF117" s="291" t="str">
        <f t="shared" si="316"/>
        <v>npmin</v>
      </c>
      <c r="LG117" s="291" t="str">
        <f t="shared" si="317"/>
        <v/>
      </c>
      <c r="LH117" s="291" t="str">
        <f t="shared" si="318"/>
        <v/>
      </c>
      <c r="LI117" s="291" t="str">
        <f t="shared" si="319"/>
        <v>npmin</v>
      </c>
      <c r="LJ117" s="291" t="str">
        <f t="shared" si="320"/>
        <v>npmin</v>
      </c>
      <c r="LK117" s="291" t="str">
        <f t="shared" si="321"/>
        <v>npmin</v>
      </c>
      <c r="LL117" s="291" t="str">
        <f t="shared" si="322"/>
        <v>npmin</v>
      </c>
      <c r="LM117" s="291" t="str">
        <f t="shared" si="323"/>
        <v>npmin</v>
      </c>
      <c r="LN117" s="291" t="str">
        <f t="shared" si="324"/>
        <v/>
      </c>
      <c r="LO117" s="291" t="str">
        <f t="shared" si="325"/>
        <v/>
      </c>
      <c r="LP117" s="291" t="str">
        <f t="shared" si="326"/>
        <v/>
      </c>
      <c r="LQ117" s="291" t="str">
        <f t="shared" si="327"/>
        <v/>
      </c>
      <c r="LR117" s="291" t="str">
        <f t="shared" si="328"/>
        <v/>
      </c>
      <c r="LS117" s="291" t="str">
        <f t="shared" si="329"/>
        <v/>
      </c>
      <c r="LT117" s="291" t="str">
        <f t="shared" si="330"/>
        <v/>
      </c>
      <c r="LU117" s="291" t="str">
        <f t="shared" si="331"/>
        <v/>
      </c>
      <c r="LV117" s="291" t="str">
        <f t="shared" si="332"/>
        <v/>
      </c>
      <c r="LW117" s="291" t="str">
        <f t="shared" si="333"/>
        <v/>
      </c>
      <c r="LX117" s="291" t="str">
        <f t="shared" si="334"/>
        <v/>
      </c>
      <c r="LY117" s="291" t="str">
        <f t="shared" si="335"/>
        <v/>
      </c>
      <c r="LZ117" s="291" t="str">
        <f t="shared" si="336"/>
        <v/>
      </c>
      <c r="MA117" s="291" t="str">
        <f t="shared" si="337"/>
        <v/>
      </c>
      <c r="MB117" s="291" t="str">
        <f t="shared" si="338"/>
        <v/>
      </c>
      <c r="MC117" s="291" t="str">
        <f t="shared" si="339"/>
        <v/>
      </c>
      <c r="MD117" s="291" t="str">
        <f t="shared" si="340"/>
        <v>npmin</v>
      </c>
      <c r="ME117" s="291" t="str">
        <f t="shared" si="341"/>
        <v/>
      </c>
      <c r="MF117" s="291" t="str">
        <f t="shared" si="342"/>
        <v/>
      </c>
      <c r="MG117" s="74">
        <f t="shared" si="343"/>
        <v>9</v>
      </c>
      <c r="MH117" s="70"/>
      <c r="MI117" s="70"/>
      <c r="MJ117" s="70"/>
      <c r="MK117" s="70"/>
      <c r="ML117" s="70"/>
      <c r="MM117" s="70"/>
      <c r="MN117" s="70"/>
      <c r="MO117" s="70"/>
      <c r="MP117" s="70"/>
      <c r="MQ117" s="70"/>
      <c r="MR117" s="70"/>
      <c r="MS117" s="70"/>
      <c r="MT117" s="70"/>
      <c r="MU117" s="70"/>
    </row>
    <row r="118" spans="1:359" ht="6" customHeight="1" x14ac:dyDescent="0.25">
      <c r="A118" s="79"/>
      <c r="B118" s="303">
        <f t="shared" si="367"/>
        <v>104</v>
      </c>
      <c r="C118" s="83" t="s">
        <v>157</v>
      </c>
      <c r="D118" s="301" t="s">
        <v>642</v>
      </c>
      <c r="E118" s="70"/>
      <c r="F118" s="258"/>
      <c r="G118" s="259" t="s">
        <v>255</v>
      </c>
      <c r="H118" s="260" t="s">
        <v>2</v>
      </c>
      <c r="I118" s="258"/>
      <c r="J118" s="259"/>
      <c r="K118" s="260"/>
      <c r="L118" s="258"/>
      <c r="M118" s="259"/>
      <c r="N118" s="260"/>
      <c r="O118" s="258"/>
      <c r="P118" s="259"/>
      <c r="Q118" s="260"/>
      <c r="R118" s="258"/>
      <c r="S118" s="259"/>
      <c r="T118" s="260"/>
      <c r="U118" s="258"/>
      <c r="V118" s="259"/>
      <c r="W118" s="260"/>
      <c r="X118" s="258"/>
      <c r="Y118" s="259"/>
      <c r="Z118" s="260"/>
      <c r="AA118" s="258"/>
      <c r="AB118" s="259"/>
      <c r="AC118" s="260"/>
      <c r="AD118" s="258"/>
      <c r="AE118" s="259"/>
      <c r="AF118" s="260"/>
      <c r="AG118" s="258"/>
      <c r="AH118" s="259"/>
      <c r="AI118" s="260"/>
      <c r="AJ118" s="258"/>
      <c r="AK118" s="259"/>
      <c r="AL118" s="260"/>
      <c r="AM118" s="258"/>
      <c r="AN118" s="259"/>
      <c r="AO118" s="260"/>
      <c r="AP118" s="281"/>
      <c r="AQ118" s="353"/>
      <c r="AR118" s="348"/>
      <c r="AS118" s="281"/>
      <c r="AT118" s="353"/>
      <c r="AU118" s="348"/>
      <c r="AV118" s="258"/>
      <c r="AW118" s="259"/>
      <c r="AX118" s="260"/>
      <c r="AY118" s="258"/>
      <c r="AZ118" s="259"/>
      <c r="BA118" s="260"/>
      <c r="BB118" s="258"/>
      <c r="BC118" s="259"/>
      <c r="BD118" s="260"/>
      <c r="BE118" s="258"/>
      <c r="BF118" s="259"/>
      <c r="BG118" s="260"/>
      <c r="BH118" s="258"/>
      <c r="BI118" s="259"/>
      <c r="BJ118" s="260"/>
      <c r="BK118" s="258"/>
      <c r="BL118" s="259"/>
      <c r="BM118" s="260"/>
      <c r="BN118" s="258"/>
      <c r="BO118" s="259"/>
      <c r="BP118" s="260"/>
      <c r="BQ118" s="258"/>
      <c r="BR118" s="259"/>
      <c r="BS118" s="260"/>
      <c r="BT118" s="258"/>
      <c r="BU118" s="259"/>
      <c r="BV118" s="260"/>
      <c r="BW118" s="258"/>
      <c r="BX118" s="259"/>
      <c r="BY118" s="260"/>
      <c r="BZ118" s="258"/>
      <c r="CA118" s="259"/>
      <c r="CB118" s="260"/>
      <c r="CC118" s="258"/>
      <c r="CD118" s="259"/>
      <c r="CE118" s="260"/>
      <c r="CF118" s="410"/>
      <c r="CG118" s="411"/>
      <c r="CH118" s="412"/>
      <c r="CI118" s="410"/>
      <c r="CJ118" s="411"/>
      <c r="CK118" s="412"/>
      <c r="CL118" s="258"/>
      <c r="CM118" s="259"/>
      <c r="CN118" s="260"/>
      <c r="CO118" s="258"/>
      <c r="CP118" s="259"/>
      <c r="CQ118" s="260"/>
      <c r="CR118" s="373" t="s">
        <v>2</v>
      </c>
      <c r="CS118" s="228"/>
      <c r="CT118" s="229" t="str">
        <f>IF(ISNUMBER(HA118),IF(ISNUMBER(MATCH(HE118,$CS$15:$CS$313,0)),0,MAX(CT$14:CT117)+1),"")</f>
        <v/>
      </c>
      <c r="CU118" s="7">
        <f t="shared" si="217"/>
        <v>100</v>
      </c>
      <c r="CV118" s="7" t="str">
        <f t="shared" si="218"/>
        <v/>
      </c>
      <c r="CW118" s="7" t="str">
        <f t="shared" si="219"/>
        <v/>
      </c>
      <c r="CX118" s="7" t="str">
        <f t="shared" si="220"/>
        <v/>
      </c>
      <c r="CY118" s="7">
        <f t="shared" si="221"/>
        <v>25</v>
      </c>
      <c r="CZ118" s="7" t="str">
        <f t="shared" si="222"/>
        <v/>
      </c>
      <c r="DA118" s="7" t="str">
        <f t="shared" si="223"/>
        <v/>
      </c>
      <c r="DB118" s="7" t="str">
        <f t="shared" si="224"/>
        <v/>
      </c>
      <c r="DC118" s="7" t="str">
        <f t="shared" si="225"/>
        <v/>
      </c>
      <c r="DD118" s="7" t="str">
        <f t="shared" si="226"/>
        <v/>
      </c>
      <c r="DE118" s="7" t="str">
        <f t="shared" si="227"/>
        <v/>
      </c>
      <c r="DF118" s="7">
        <f t="shared" si="228"/>
        <v>24</v>
      </c>
      <c r="DG118" s="7" t="str">
        <f t="shared" si="229"/>
        <v/>
      </c>
      <c r="DH118" s="7" t="str">
        <f t="shared" si="230"/>
        <v/>
      </c>
      <c r="DI118" s="7" t="str">
        <f t="shared" si="231"/>
        <v/>
      </c>
      <c r="DJ118" s="7" t="str">
        <f t="shared" si="232"/>
        <v/>
      </c>
      <c r="DK118" s="7" t="str">
        <f t="shared" si="233"/>
        <v/>
      </c>
      <c r="DL118" s="7" t="str">
        <f t="shared" si="234"/>
        <v/>
      </c>
      <c r="DM118" s="7" t="str">
        <f t="shared" si="235"/>
        <v/>
      </c>
      <c r="DN118" s="7" t="str">
        <f t="shared" si="236"/>
        <v/>
      </c>
      <c r="DO118" s="7" t="str">
        <f t="shared" si="237"/>
        <v/>
      </c>
      <c r="DP118" s="7" t="str">
        <f t="shared" si="238"/>
        <v/>
      </c>
      <c r="DQ118" s="7" t="str">
        <f t="shared" si="239"/>
        <v/>
      </c>
      <c r="DR118" s="7" t="str">
        <f t="shared" si="240"/>
        <v/>
      </c>
      <c r="DS118" s="7" t="str">
        <f t="shared" si="241"/>
        <v/>
      </c>
      <c r="DT118" s="7" t="str">
        <f t="shared" si="242"/>
        <v/>
      </c>
      <c r="DU118" s="7" t="str">
        <f t="shared" si="344"/>
        <v/>
      </c>
      <c r="DV118" s="7">
        <f t="shared" si="345"/>
        <v>48</v>
      </c>
      <c r="DW118" s="7">
        <f t="shared" si="346"/>
        <v>48</v>
      </c>
      <c r="DX118" s="7">
        <f t="shared" si="347"/>
        <v>48</v>
      </c>
      <c r="DY118" s="7"/>
      <c r="DZ118" s="7"/>
      <c r="EA118" s="7"/>
      <c r="EB118" s="7"/>
      <c r="EC118" s="64" t="s">
        <v>2</v>
      </c>
      <c r="ED118" s="306" t="str">
        <f t="shared" si="243"/>
        <v>ttsmult</v>
      </c>
      <c r="EE118" s="306" t="str">
        <f t="shared" si="244"/>
        <v>-</v>
      </c>
      <c r="EF118" s="306" t="str">
        <f t="shared" si="245"/>
        <v>-</v>
      </c>
      <c r="EG118" s="306" t="str">
        <f t="shared" si="246"/>
        <v>-</v>
      </c>
      <c r="EH118" s="306" t="str">
        <f t="shared" si="247"/>
        <v>ttsmult</v>
      </c>
      <c r="EI118" s="306" t="str">
        <f t="shared" si="248"/>
        <v>-</v>
      </c>
      <c r="EJ118" s="306" t="str">
        <f t="shared" si="249"/>
        <v>-</v>
      </c>
      <c r="EK118" s="306" t="str">
        <f t="shared" si="250"/>
        <v>-</v>
      </c>
      <c r="EL118" s="306" t="str">
        <f t="shared" si="251"/>
        <v>-</v>
      </c>
      <c r="EM118" s="306" t="str">
        <f t="shared" si="252"/>
        <v>-</v>
      </c>
      <c r="EN118" s="306" t="str">
        <f t="shared" si="253"/>
        <v>-</v>
      </c>
      <c r="EO118" s="306" t="str">
        <f t="shared" si="254"/>
        <v>ttsmult</v>
      </c>
      <c r="EP118" s="306" t="str">
        <f t="shared" si="255"/>
        <v>-</v>
      </c>
      <c r="EQ118" s="306" t="str">
        <f t="shared" si="256"/>
        <v>-</v>
      </c>
      <c r="ER118" s="306" t="str">
        <f t="shared" si="257"/>
        <v>-</v>
      </c>
      <c r="ES118" s="306" t="str">
        <f t="shared" si="258"/>
        <v>-</v>
      </c>
      <c r="ET118" s="306" t="str">
        <f t="shared" si="259"/>
        <v>-</v>
      </c>
      <c r="EU118" s="306" t="str">
        <f t="shared" si="260"/>
        <v>-</v>
      </c>
      <c r="EV118" s="306" t="str">
        <f t="shared" si="261"/>
        <v>-</v>
      </c>
      <c r="EW118" s="306" t="str">
        <f t="shared" si="262"/>
        <v>-</v>
      </c>
      <c r="EX118" s="306" t="str">
        <f t="shared" si="263"/>
        <v>-</v>
      </c>
      <c r="EY118" s="306" t="str">
        <f t="shared" si="264"/>
        <v>-</v>
      </c>
      <c r="EZ118" s="306" t="str">
        <f t="shared" si="265"/>
        <v>-</v>
      </c>
      <c r="FA118" s="306" t="str">
        <f t="shared" si="266"/>
        <v>-</v>
      </c>
      <c r="FB118" s="306" t="str">
        <f t="shared" si="267"/>
        <v>-</v>
      </c>
      <c r="FC118" s="306" t="str">
        <f t="shared" si="268"/>
        <v>-</v>
      </c>
      <c r="FD118" s="306" t="str">
        <f t="shared" si="348"/>
        <v>-</v>
      </c>
      <c r="FE118" s="306" t="str">
        <f t="shared" si="349"/>
        <v>ttsmult</v>
      </c>
      <c r="FF118" s="306" t="str">
        <f t="shared" si="350"/>
        <v>ttsmult</v>
      </c>
      <c r="FG118" s="306" t="str">
        <f t="shared" si="351"/>
        <v>ttsmult</v>
      </c>
      <c r="FH118" s="306"/>
      <c r="FI118" s="306"/>
      <c r="FJ118" s="306"/>
      <c r="FK118" s="306"/>
      <c r="FL118" s="306"/>
      <c r="FM118" s="422" t="s">
        <v>2</v>
      </c>
      <c r="FN118" s="65" t="str">
        <f t="shared" si="269"/>
        <v>-</v>
      </c>
      <c r="FO118" s="65" t="str">
        <f t="shared" si="270"/>
        <v>-</v>
      </c>
      <c r="FP118" s="65" t="str">
        <f t="shared" si="271"/>
        <v>-</v>
      </c>
      <c r="FQ118" s="65" t="str">
        <f t="shared" si="272"/>
        <v>-</v>
      </c>
      <c r="FR118" s="65" t="str">
        <f t="shared" si="273"/>
        <v>see</v>
      </c>
      <c r="FS118" s="65" t="str">
        <f t="shared" si="274"/>
        <v>-</v>
      </c>
      <c r="FT118" s="65" t="str">
        <f t="shared" si="275"/>
        <v>-</v>
      </c>
      <c r="FU118" s="65" t="str">
        <f t="shared" si="276"/>
        <v>-</v>
      </c>
      <c r="FV118" s="65" t="str">
        <f t="shared" si="277"/>
        <v>-</v>
      </c>
      <c r="FW118" s="65" t="str">
        <f t="shared" si="278"/>
        <v>-</v>
      </c>
      <c r="FX118" s="65" t="str">
        <f t="shared" si="279"/>
        <v>-</v>
      </c>
      <c r="FY118" s="65">
        <f t="shared" si="280"/>
        <v>1</v>
      </c>
      <c r="FZ118" s="65" t="str">
        <f t="shared" si="281"/>
        <v>-</v>
      </c>
      <c r="GA118" s="65" t="str">
        <f t="shared" si="282"/>
        <v>-</v>
      </c>
      <c r="GB118" s="65" t="str">
        <f t="shared" si="283"/>
        <v>-</v>
      </c>
      <c r="GC118" s="65" t="str">
        <f t="shared" si="284"/>
        <v>-</v>
      </c>
      <c r="GD118" s="65" t="str">
        <f t="shared" si="285"/>
        <v>-</v>
      </c>
      <c r="GE118" s="65" t="str">
        <f t="shared" si="286"/>
        <v>-</v>
      </c>
      <c r="GF118" s="65" t="str">
        <f t="shared" si="287"/>
        <v>-</v>
      </c>
      <c r="GG118" s="65" t="str">
        <f t="shared" si="288"/>
        <v>-</v>
      </c>
      <c r="GH118" s="65" t="str">
        <f t="shared" si="289"/>
        <v>-</v>
      </c>
      <c r="GI118" s="65" t="str">
        <f t="shared" si="290"/>
        <v>-</v>
      </c>
      <c r="GJ118" s="65" t="str">
        <f t="shared" si="291"/>
        <v>-</v>
      </c>
      <c r="GK118" s="65" t="str">
        <f t="shared" si="292"/>
        <v>-</v>
      </c>
      <c r="GL118" s="65" t="str">
        <f t="shared" si="293"/>
        <v>-</v>
      </c>
      <c r="GM118" s="65" t="str">
        <f t="shared" si="294"/>
        <v>-</v>
      </c>
      <c r="GN118" s="65" t="str">
        <f t="shared" si="352"/>
        <v>-</v>
      </c>
      <c r="GO118" s="65">
        <f t="shared" si="353"/>
        <v>1</v>
      </c>
      <c r="GP118" s="65">
        <f t="shared" si="354"/>
        <v>1</v>
      </c>
      <c r="GQ118" s="65">
        <f t="shared" si="355"/>
        <v>1</v>
      </c>
      <c r="GR118" s="65"/>
      <c r="GS118" s="65"/>
      <c r="GT118" s="65"/>
      <c r="GU118" s="96" t="s">
        <v>2</v>
      </c>
      <c r="GV118" s="70"/>
      <c r="GW118" s="7">
        <f>IF(ISNUMBER(INDEX($CU$15:$EC$314,$B118,HG$5)),MAX(GW$14:GW117)+1,0)</f>
        <v>0</v>
      </c>
      <c r="GX118" s="7" t="str">
        <f t="shared" si="295"/>
        <v/>
      </c>
      <c r="GY118" s="7" t="str">
        <f t="shared" si="296"/>
        <v/>
      </c>
      <c r="GZ118" s="289">
        <f t="shared" si="297"/>
        <v>104</v>
      </c>
      <c r="HA118" s="289" t="str">
        <f t="shared" si="298"/>
        <v/>
      </c>
      <c r="HB118" s="289" t="str">
        <f t="shared" si="368"/>
        <v/>
      </c>
      <c r="HC118" s="84" t="str">
        <f t="shared" si="300"/>
        <v/>
      </c>
      <c r="HD118" s="335" t="str">
        <f t="shared" si="301"/>
        <v/>
      </c>
      <c r="HE118" s="313" t="str">
        <f t="shared" si="302"/>
        <v/>
      </c>
      <c r="HF118" s="28" t="str">
        <f t="shared" si="303"/>
        <v/>
      </c>
      <c r="HG118" s="277"/>
      <c r="HH118" s="71"/>
      <c r="HI118" s="71"/>
      <c r="HJ118" s="71"/>
      <c r="HK118" s="71"/>
      <c r="HL118" s="71"/>
      <c r="HM118" s="71"/>
      <c r="HN118" s="71"/>
      <c r="HO118" s="71"/>
      <c r="HP118" s="71"/>
      <c r="HQ118" s="71"/>
      <c r="HR118" s="71"/>
      <c r="HS118" s="277" t="str">
        <f t="shared" si="373"/>
        <v/>
      </c>
      <c r="HT118" s="284" t="str">
        <f t="shared" si="308"/>
        <v/>
      </c>
      <c r="HU118" s="71"/>
      <c r="HV118" s="336" t="str">
        <f t="shared" si="309"/>
        <v/>
      </c>
      <c r="HW118" s="338" t="str">
        <f t="shared" si="310"/>
        <v/>
      </c>
      <c r="HX118" s="337" t="str">
        <f t="shared" si="311"/>
        <v/>
      </c>
      <c r="HY118" s="277"/>
      <c r="HZ118" s="71"/>
      <c r="IA118" s="71"/>
      <c r="IB118" s="71"/>
      <c r="IC118" s="71"/>
      <c r="ID118" s="70"/>
      <c r="IE118" s="280"/>
      <c r="IF118" s="280"/>
      <c r="IG118" s="280"/>
      <c r="IH118" s="280"/>
      <c r="II118" s="280"/>
      <c r="IJ118" s="280"/>
      <c r="IK118" s="280"/>
      <c r="IL118" s="280"/>
      <c r="IM118" s="280"/>
      <c r="IN118" s="280"/>
      <c r="IO118" s="291"/>
      <c r="IP118" s="291"/>
      <c r="IQ118" s="74"/>
      <c r="IR118" s="291">
        <f>IF(IE118&lt;&gt;"",MAX(IR$14:IR117)+1,0)</f>
        <v>0</v>
      </c>
      <c r="IS118" s="291">
        <f>IF(IF118&lt;&gt;"",MAX(IS$14:IS117)+1,0)</f>
        <v>0</v>
      </c>
      <c r="IT118" s="291">
        <f>IF(IG118&lt;&gt;"",MAX(IT$14:IT117)+1,0)</f>
        <v>0</v>
      </c>
      <c r="IU118" s="291">
        <f>IF(IH118&lt;&gt;"",MAX(IU$14:IU117)+1,0)</f>
        <v>0</v>
      </c>
      <c r="IV118" s="291">
        <f>IF(II118&lt;&gt;"",MAX(IV$14:IV117)+1,0)</f>
        <v>0</v>
      </c>
      <c r="IW118" s="291">
        <f>IF(IJ118&lt;&gt;"",MAX(IW$14:IW117)+1,0)</f>
        <v>0</v>
      </c>
      <c r="IX118" s="291">
        <f>IF(IK118&lt;&gt;"",MAX(IX$14:IX117)+1,0)</f>
        <v>0</v>
      </c>
      <c r="IY118" s="291">
        <f>IF(IL118&lt;&gt;"",MAX(IY$14:IY117)+1,0)</f>
        <v>0</v>
      </c>
      <c r="IZ118" s="291">
        <f>IF(IM118&lt;&gt;"",MAX(IZ$14:IZ117)+1,0)</f>
        <v>0</v>
      </c>
      <c r="JA118" s="291">
        <f>IF(IN118&lt;&gt;"",MAX(JA$14:JA117)+1,0)</f>
        <v>0</v>
      </c>
      <c r="JB118" s="291">
        <f>IF(IO118&lt;&gt;"",MAX(JB$14:JB117)+1,0)</f>
        <v>0</v>
      </c>
      <c r="JC118" s="291">
        <f>IF(IP118&lt;&gt;"",MAX(JC$14:JC117)+1,0)</f>
        <v>0</v>
      </c>
      <c r="JD118" s="74">
        <f t="shared" si="361"/>
        <v>3</v>
      </c>
      <c r="JE118" s="74">
        <f t="shared" si="362"/>
        <v>0</v>
      </c>
      <c r="JF118" s="74">
        <f t="shared" si="363"/>
        <v>39</v>
      </c>
      <c r="JG118" s="74" t="str">
        <f t="shared" si="364"/>
        <v>npmax</v>
      </c>
      <c r="JH118" s="390" t="str">
        <f t="shared" si="365"/>
        <v/>
      </c>
      <c r="JI118" s="389">
        <f>IF(ISNUMBER(MATCH(HE118,$JG$15:$JG$313,0)),0,MAX(JI$14:JI117)+1)</f>
        <v>0</v>
      </c>
      <c r="JJ118" s="389" t="str">
        <f t="shared" si="366"/>
        <v/>
      </c>
      <c r="JK118" s="379"/>
      <c r="JL118" s="79"/>
      <c r="JM118" s="19"/>
      <c r="JN118" s="280"/>
      <c r="JO118" s="70"/>
      <c r="JP118" s="19"/>
      <c r="JQ118" s="19"/>
      <c r="JR118" s="19"/>
      <c r="JS118" s="19"/>
      <c r="JT118" s="19"/>
      <c r="JU118" s="19"/>
      <c r="JV118" s="19"/>
      <c r="JW118" s="19"/>
      <c r="JX118" s="19"/>
      <c r="JY118" s="19"/>
      <c r="JZ118" s="19"/>
      <c r="KA118" s="19"/>
      <c r="KB118" s="19"/>
      <c r="KC118" s="19"/>
      <c r="KD118" s="19"/>
      <c r="LA118" s="70"/>
      <c r="LB118" s="291" t="str">
        <f t="shared" si="312"/>
        <v>npmax</v>
      </c>
      <c r="LC118" s="291" t="str">
        <f t="shared" si="313"/>
        <v/>
      </c>
      <c r="LD118" s="291" t="str">
        <f t="shared" si="314"/>
        <v>npmax</v>
      </c>
      <c r="LE118" s="291" t="str">
        <f t="shared" si="315"/>
        <v>npmax</v>
      </c>
      <c r="LF118" s="291" t="str">
        <f t="shared" si="316"/>
        <v>npmax</v>
      </c>
      <c r="LG118" s="291" t="str">
        <f t="shared" si="317"/>
        <v/>
      </c>
      <c r="LH118" s="291" t="str">
        <f t="shared" si="318"/>
        <v/>
      </c>
      <c r="LI118" s="291" t="str">
        <f t="shared" si="319"/>
        <v>npmax</v>
      </c>
      <c r="LJ118" s="291" t="str">
        <f t="shared" si="320"/>
        <v>npmax</v>
      </c>
      <c r="LK118" s="291" t="str">
        <f t="shared" si="321"/>
        <v>npmax</v>
      </c>
      <c r="LL118" s="291" t="str">
        <f t="shared" si="322"/>
        <v>npmax</v>
      </c>
      <c r="LM118" s="291" t="str">
        <f t="shared" si="323"/>
        <v>npmax</v>
      </c>
      <c r="LN118" s="291" t="str">
        <f t="shared" si="324"/>
        <v/>
      </c>
      <c r="LO118" s="291" t="str">
        <f t="shared" si="325"/>
        <v/>
      </c>
      <c r="LP118" s="291" t="str">
        <f t="shared" si="326"/>
        <v/>
      </c>
      <c r="LQ118" s="291" t="str">
        <f t="shared" si="327"/>
        <v/>
      </c>
      <c r="LR118" s="291" t="str">
        <f t="shared" si="328"/>
        <v/>
      </c>
      <c r="LS118" s="291" t="str">
        <f t="shared" si="329"/>
        <v/>
      </c>
      <c r="LT118" s="291" t="str">
        <f t="shared" si="330"/>
        <v/>
      </c>
      <c r="LU118" s="291" t="str">
        <f t="shared" si="331"/>
        <v/>
      </c>
      <c r="LV118" s="291" t="str">
        <f t="shared" si="332"/>
        <v/>
      </c>
      <c r="LW118" s="291" t="str">
        <f t="shared" si="333"/>
        <v/>
      </c>
      <c r="LX118" s="291" t="str">
        <f t="shared" si="334"/>
        <v/>
      </c>
      <c r="LY118" s="291" t="str">
        <f t="shared" si="335"/>
        <v/>
      </c>
      <c r="LZ118" s="291" t="str">
        <f t="shared" si="336"/>
        <v/>
      </c>
      <c r="MA118" s="291" t="str">
        <f t="shared" si="337"/>
        <v/>
      </c>
      <c r="MB118" s="291" t="str">
        <f t="shared" si="338"/>
        <v/>
      </c>
      <c r="MC118" s="291" t="str">
        <f t="shared" si="339"/>
        <v/>
      </c>
      <c r="MD118" s="291" t="str">
        <f t="shared" si="340"/>
        <v>npmax</v>
      </c>
      <c r="ME118" s="291" t="str">
        <f t="shared" si="341"/>
        <v/>
      </c>
      <c r="MF118" s="291" t="str">
        <f t="shared" si="342"/>
        <v/>
      </c>
      <c r="MG118" s="74">
        <f t="shared" si="343"/>
        <v>9</v>
      </c>
      <c r="MH118" s="70"/>
      <c r="MI118" s="70"/>
      <c r="MJ118" s="70"/>
      <c r="MK118" s="70"/>
      <c r="ML118" s="70"/>
      <c r="MM118" s="70"/>
      <c r="MN118" s="70"/>
      <c r="MO118" s="70"/>
      <c r="MP118" s="70"/>
      <c r="MQ118" s="70"/>
      <c r="MR118" s="70"/>
      <c r="MS118" s="70"/>
      <c r="MT118" s="70"/>
      <c r="MU118" s="70"/>
    </row>
    <row r="119" spans="1:359" ht="6" customHeight="1" x14ac:dyDescent="0.25">
      <c r="A119" s="79"/>
      <c r="B119" s="303">
        <f t="shared" si="367"/>
        <v>105</v>
      </c>
      <c r="C119" s="83" t="s">
        <v>139</v>
      </c>
      <c r="D119" s="301" t="s">
        <v>253</v>
      </c>
      <c r="E119" s="70"/>
      <c r="F119" s="258"/>
      <c r="G119" s="259" t="s">
        <v>75</v>
      </c>
      <c r="H119" s="260" t="s">
        <v>2</v>
      </c>
      <c r="I119" s="258"/>
      <c r="J119" s="259"/>
      <c r="K119" s="260"/>
      <c r="L119" s="258"/>
      <c r="M119" s="259"/>
      <c r="N119" s="260"/>
      <c r="O119" s="258"/>
      <c r="P119" s="259"/>
      <c r="Q119" s="260"/>
      <c r="R119" s="258"/>
      <c r="S119" s="259"/>
      <c r="T119" s="260"/>
      <c r="U119" s="258"/>
      <c r="V119" s="259"/>
      <c r="W119" s="260"/>
      <c r="X119" s="258"/>
      <c r="Y119" s="259"/>
      <c r="Z119" s="260"/>
      <c r="AA119" s="258"/>
      <c r="AB119" s="259"/>
      <c r="AC119" s="260"/>
      <c r="AD119" s="258"/>
      <c r="AE119" s="259"/>
      <c r="AF119" s="260"/>
      <c r="AG119" s="258"/>
      <c r="AH119" s="259"/>
      <c r="AI119" s="260"/>
      <c r="AJ119" s="258"/>
      <c r="AK119" s="259"/>
      <c r="AL119" s="260"/>
      <c r="AM119" s="258"/>
      <c r="AN119" s="259"/>
      <c r="AO119" s="260"/>
      <c r="AP119" s="281"/>
      <c r="AQ119" s="353"/>
      <c r="AR119" s="348"/>
      <c r="AS119" s="281"/>
      <c r="AT119" s="353"/>
      <c r="AU119" s="348"/>
      <c r="AV119" s="258"/>
      <c r="AW119" s="259"/>
      <c r="AX119" s="260"/>
      <c r="AY119" s="258"/>
      <c r="AZ119" s="259"/>
      <c r="BA119" s="260"/>
      <c r="BB119" s="258"/>
      <c r="BC119" s="259"/>
      <c r="BD119" s="260"/>
      <c r="BE119" s="258"/>
      <c r="BF119" s="259"/>
      <c r="BG119" s="260"/>
      <c r="BH119" s="258"/>
      <c r="BI119" s="259"/>
      <c r="BJ119" s="260"/>
      <c r="BK119" s="258"/>
      <c r="BL119" s="259"/>
      <c r="BM119" s="260"/>
      <c r="BN119" s="258"/>
      <c r="BO119" s="259"/>
      <c r="BP119" s="260"/>
      <c r="BQ119" s="258"/>
      <c r="BR119" s="259"/>
      <c r="BS119" s="260"/>
      <c r="BT119" s="258"/>
      <c r="BU119" s="259"/>
      <c r="BV119" s="260"/>
      <c r="BW119" s="258"/>
      <c r="BX119" s="259"/>
      <c r="BY119" s="260"/>
      <c r="BZ119" s="258"/>
      <c r="CA119" s="259"/>
      <c r="CB119" s="260"/>
      <c r="CC119" s="258"/>
      <c r="CD119" s="259"/>
      <c r="CE119" s="260"/>
      <c r="CF119" s="410"/>
      <c r="CG119" s="411"/>
      <c r="CH119" s="412"/>
      <c r="CI119" s="410"/>
      <c r="CJ119" s="411"/>
      <c r="CK119" s="412"/>
      <c r="CL119" s="258"/>
      <c r="CM119" s="259"/>
      <c r="CN119" s="260"/>
      <c r="CO119" s="258"/>
      <c r="CP119" s="259"/>
      <c r="CQ119" s="260"/>
      <c r="CR119" s="373" t="s">
        <v>2</v>
      </c>
      <c r="CS119" s="228"/>
      <c r="CT119" s="229" t="str">
        <f>IF(ISNUMBER(HA119),IF(ISNUMBER(MATCH(HE119,$CS$15:$CS$313,0)),0,MAX(CT$14:CT118)+1),"")</f>
        <v/>
      </c>
      <c r="CU119" s="7">
        <f t="shared" si="217"/>
        <v>101</v>
      </c>
      <c r="CV119" s="7" t="str">
        <f t="shared" si="218"/>
        <v/>
      </c>
      <c r="CW119" s="7" t="str">
        <f t="shared" si="219"/>
        <v/>
      </c>
      <c r="CX119" s="7" t="str">
        <f t="shared" si="220"/>
        <v/>
      </c>
      <c r="CY119" s="7" t="str">
        <f t="shared" si="221"/>
        <v/>
      </c>
      <c r="CZ119" s="7">
        <f t="shared" si="222"/>
        <v>16</v>
      </c>
      <c r="DA119" s="7">
        <f t="shared" si="223"/>
        <v>23</v>
      </c>
      <c r="DB119" s="7" t="str">
        <f t="shared" si="224"/>
        <v/>
      </c>
      <c r="DC119" s="7" t="str">
        <f t="shared" si="225"/>
        <v/>
      </c>
      <c r="DD119" s="7" t="str">
        <f t="shared" si="226"/>
        <v/>
      </c>
      <c r="DE119" s="7" t="str">
        <f t="shared" si="227"/>
        <v/>
      </c>
      <c r="DF119" s="7" t="str">
        <f t="shared" si="228"/>
        <v/>
      </c>
      <c r="DG119" s="7" t="str">
        <f t="shared" si="229"/>
        <v/>
      </c>
      <c r="DH119" s="7" t="str">
        <f t="shared" si="230"/>
        <v/>
      </c>
      <c r="DI119" s="7" t="str">
        <f t="shared" si="231"/>
        <v/>
      </c>
      <c r="DJ119" s="7" t="str">
        <f t="shared" si="232"/>
        <v/>
      </c>
      <c r="DK119" s="7" t="str">
        <f t="shared" si="233"/>
        <v/>
      </c>
      <c r="DL119" s="7" t="str">
        <f t="shared" si="234"/>
        <v/>
      </c>
      <c r="DM119" s="7" t="str">
        <f t="shared" si="235"/>
        <v/>
      </c>
      <c r="DN119" s="7" t="str">
        <f t="shared" si="236"/>
        <v/>
      </c>
      <c r="DO119" s="7" t="str">
        <f t="shared" si="237"/>
        <v/>
      </c>
      <c r="DP119" s="7" t="str">
        <f t="shared" si="238"/>
        <v/>
      </c>
      <c r="DQ119" s="7" t="str">
        <f t="shared" si="239"/>
        <v/>
      </c>
      <c r="DR119" s="7" t="str">
        <f t="shared" si="240"/>
        <v/>
      </c>
      <c r="DS119" s="7" t="str">
        <f t="shared" si="241"/>
        <v/>
      </c>
      <c r="DT119" s="7" t="str">
        <f t="shared" si="242"/>
        <v/>
      </c>
      <c r="DU119" s="7" t="str">
        <f t="shared" si="344"/>
        <v/>
      </c>
      <c r="DV119" s="7" t="str">
        <f t="shared" si="345"/>
        <v/>
      </c>
      <c r="DW119" s="7" t="str">
        <f t="shared" si="346"/>
        <v/>
      </c>
      <c r="DX119" s="7" t="str">
        <f t="shared" si="347"/>
        <v/>
      </c>
      <c r="DY119" s="7"/>
      <c r="DZ119" s="7"/>
      <c r="EA119" s="7"/>
      <c r="EB119" s="7"/>
      <c r="EC119" s="64" t="s">
        <v>2</v>
      </c>
      <c r="ED119" s="306" t="str">
        <f t="shared" si="243"/>
        <v>itype</v>
      </c>
      <c r="EE119" s="306" t="str">
        <f t="shared" si="244"/>
        <v>-</v>
      </c>
      <c r="EF119" s="306" t="str">
        <f t="shared" si="245"/>
        <v>-</v>
      </c>
      <c r="EG119" s="306" t="str">
        <f t="shared" si="246"/>
        <v>-</v>
      </c>
      <c r="EH119" s="306" t="str">
        <f t="shared" si="247"/>
        <v>-</v>
      </c>
      <c r="EI119" s="306" t="str">
        <f t="shared" si="248"/>
        <v>itype</v>
      </c>
      <c r="EJ119" s="306" t="str">
        <f t="shared" si="249"/>
        <v>itype</v>
      </c>
      <c r="EK119" s="306" t="str">
        <f t="shared" si="250"/>
        <v>-</v>
      </c>
      <c r="EL119" s="306" t="str">
        <f t="shared" si="251"/>
        <v>-</v>
      </c>
      <c r="EM119" s="306" t="str">
        <f t="shared" si="252"/>
        <v>-</v>
      </c>
      <c r="EN119" s="306" t="str">
        <f t="shared" si="253"/>
        <v>-</v>
      </c>
      <c r="EO119" s="306" t="str">
        <f t="shared" si="254"/>
        <v>-</v>
      </c>
      <c r="EP119" s="306" t="str">
        <f t="shared" si="255"/>
        <v>-</v>
      </c>
      <c r="EQ119" s="306" t="str">
        <f t="shared" si="256"/>
        <v>-</v>
      </c>
      <c r="ER119" s="306" t="str">
        <f t="shared" si="257"/>
        <v>-</v>
      </c>
      <c r="ES119" s="306" t="str">
        <f t="shared" si="258"/>
        <v>-</v>
      </c>
      <c r="ET119" s="306" t="str">
        <f t="shared" si="259"/>
        <v>-</v>
      </c>
      <c r="EU119" s="306" t="str">
        <f t="shared" si="260"/>
        <v>-</v>
      </c>
      <c r="EV119" s="306" t="str">
        <f t="shared" si="261"/>
        <v>-</v>
      </c>
      <c r="EW119" s="306" t="str">
        <f t="shared" si="262"/>
        <v>-</v>
      </c>
      <c r="EX119" s="306" t="str">
        <f t="shared" si="263"/>
        <v>-</v>
      </c>
      <c r="EY119" s="306" t="str">
        <f t="shared" si="264"/>
        <v>-</v>
      </c>
      <c r="EZ119" s="306" t="str">
        <f t="shared" si="265"/>
        <v>-</v>
      </c>
      <c r="FA119" s="306" t="str">
        <f t="shared" si="266"/>
        <v>-</v>
      </c>
      <c r="FB119" s="306" t="str">
        <f t="shared" si="267"/>
        <v>-</v>
      </c>
      <c r="FC119" s="306" t="str">
        <f t="shared" si="268"/>
        <v>-</v>
      </c>
      <c r="FD119" s="306" t="str">
        <f t="shared" si="348"/>
        <v>-</v>
      </c>
      <c r="FE119" s="306" t="str">
        <f t="shared" si="349"/>
        <v>-</v>
      </c>
      <c r="FF119" s="306" t="str">
        <f t="shared" si="350"/>
        <v>-</v>
      </c>
      <c r="FG119" s="306" t="str">
        <f t="shared" si="351"/>
        <v>-</v>
      </c>
      <c r="FH119" s="306"/>
      <c r="FI119" s="306"/>
      <c r="FJ119" s="306"/>
      <c r="FK119" s="306"/>
      <c r="FL119" s="306"/>
      <c r="FM119" s="422" t="s">
        <v>2</v>
      </c>
      <c r="FN119" s="65" t="str">
        <f t="shared" si="269"/>
        <v>-</v>
      </c>
      <c r="FO119" s="65" t="str">
        <f t="shared" si="270"/>
        <v>-</v>
      </c>
      <c r="FP119" s="65" t="str">
        <f t="shared" si="271"/>
        <v>-</v>
      </c>
      <c r="FQ119" s="65" t="str">
        <f t="shared" si="272"/>
        <v>-</v>
      </c>
      <c r="FR119" s="65" t="str">
        <f t="shared" si="273"/>
        <v>-</v>
      </c>
      <c r="FS119" s="65">
        <f t="shared" si="274"/>
        <v>-1</v>
      </c>
      <c r="FT119" s="65">
        <f t="shared" si="275"/>
        <v>-1</v>
      </c>
      <c r="FU119" s="65" t="str">
        <f t="shared" si="276"/>
        <v>-</v>
      </c>
      <c r="FV119" s="65" t="str">
        <f t="shared" si="277"/>
        <v>-</v>
      </c>
      <c r="FW119" s="65" t="str">
        <f t="shared" si="278"/>
        <v>-</v>
      </c>
      <c r="FX119" s="65" t="str">
        <f t="shared" si="279"/>
        <v>-</v>
      </c>
      <c r="FY119" s="65" t="str">
        <f t="shared" si="280"/>
        <v>-</v>
      </c>
      <c r="FZ119" s="65" t="str">
        <f t="shared" si="281"/>
        <v>-</v>
      </c>
      <c r="GA119" s="65" t="str">
        <f t="shared" si="282"/>
        <v>-</v>
      </c>
      <c r="GB119" s="65" t="str">
        <f t="shared" si="283"/>
        <v>-</v>
      </c>
      <c r="GC119" s="65" t="str">
        <f t="shared" si="284"/>
        <v>-</v>
      </c>
      <c r="GD119" s="65" t="str">
        <f t="shared" si="285"/>
        <v>-</v>
      </c>
      <c r="GE119" s="65" t="str">
        <f t="shared" si="286"/>
        <v>-</v>
      </c>
      <c r="GF119" s="65" t="str">
        <f t="shared" si="287"/>
        <v>-</v>
      </c>
      <c r="GG119" s="65" t="str">
        <f t="shared" si="288"/>
        <v>-</v>
      </c>
      <c r="GH119" s="65" t="str">
        <f t="shared" si="289"/>
        <v>-</v>
      </c>
      <c r="GI119" s="65" t="str">
        <f t="shared" si="290"/>
        <v>-</v>
      </c>
      <c r="GJ119" s="65" t="str">
        <f t="shared" si="291"/>
        <v>-</v>
      </c>
      <c r="GK119" s="65" t="str">
        <f t="shared" si="292"/>
        <v>-</v>
      </c>
      <c r="GL119" s="65" t="str">
        <f t="shared" si="293"/>
        <v>-</v>
      </c>
      <c r="GM119" s="65" t="str">
        <f t="shared" si="294"/>
        <v>-</v>
      </c>
      <c r="GN119" s="65" t="str">
        <f t="shared" si="352"/>
        <v>-</v>
      </c>
      <c r="GO119" s="65" t="str">
        <f t="shared" si="353"/>
        <v>-</v>
      </c>
      <c r="GP119" s="65" t="str">
        <f t="shared" si="354"/>
        <v>-</v>
      </c>
      <c r="GQ119" s="65" t="str">
        <f t="shared" si="355"/>
        <v>-</v>
      </c>
      <c r="GR119" s="65"/>
      <c r="GS119" s="65"/>
      <c r="GT119" s="65"/>
      <c r="GU119" s="96" t="s">
        <v>2</v>
      </c>
      <c r="GV119" s="70"/>
      <c r="GW119" s="7">
        <f>IF(ISNUMBER(INDEX($CU$15:$EC$314,$B119,HG$5)),MAX(GW$14:GW118)+1,0)</f>
        <v>0</v>
      </c>
      <c r="GX119" s="7" t="str">
        <f t="shared" si="295"/>
        <v/>
      </c>
      <c r="GY119" s="7" t="str">
        <f t="shared" si="296"/>
        <v/>
      </c>
      <c r="GZ119" s="289">
        <f t="shared" si="297"/>
        <v>105</v>
      </c>
      <c r="HA119" s="289" t="str">
        <f t="shared" si="298"/>
        <v/>
      </c>
      <c r="HB119" s="289" t="str">
        <f t="shared" si="368"/>
        <v/>
      </c>
      <c r="HC119" s="84" t="str">
        <f t="shared" si="300"/>
        <v/>
      </c>
      <c r="HD119" s="335" t="str">
        <f t="shared" si="301"/>
        <v/>
      </c>
      <c r="HE119" s="313" t="str">
        <f t="shared" si="302"/>
        <v/>
      </c>
      <c r="HF119" s="28" t="str">
        <f t="shared" si="303"/>
        <v/>
      </c>
      <c r="HG119" s="277"/>
      <c r="HH119" s="71"/>
      <c r="HI119" s="71"/>
      <c r="HJ119" s="71"/>
      <c r="HK119" s="71"/>
      <c r="HL119" s="71"/>
      <c r="HM119" s="71"/>
      <c r="HN119" s="71"/>
      <c r="HO119" s="71"/>
      <c r="HP119" s="71"/>
      <c r="HQ119" s="71"/>
      <c r="HR119" s="71"/>
      <c r="HS119" s="277" t="str">
        <f t="shared" si="373"/>
        <v/>
      </c>
      <c r="HT119" s="284" t="str">
        <f t="shared" si="308"/>
        <v/>
      </c>
      <c r="HU119" s="71"/>
      <c r="HV119" s="336" t="str">
        <f t="shared" si="309"/>
        <v/>
      </c>
      <c r="HW119" s="338" t="str">
        <f t="shared" si="310"/>
        <v/>
      </c>
      <c r="HX119" s="337" t="str">
        <f t="shared" si="311"/>
        <v/>
      </c>
      <c r="HY119" s="277"/>
      <c r="HZ119" s="71"/>
      <c r="IA119" s="71"/>
      <c r="IB119" s="71"/>
      <c r="IC119" s="71"/>
      <c r="ID119" s="70"/>
      <c r="IE119" s="280"/>
      <c r="IF119" s="280"/>
      <c r="IG119" s="280"/>
      <c r="IH119" s="280"/>
      <c r="II119" s="280"/>
      <c r="IJ119" s="280"/>
      <c r="IK119" s="280"/>
      <c r="IL119" s="280"/>
      <c r="IM119" s="280"/>
      <c r="IN119" s="280"/>
      <c r="IO119" s="291"/>
      <c r="IP119" s="291"/>
      <c r="IQ119" s="74"/>
      <c r="IR119" s="291">
        <f>IF(IE119&lt;&gt;"",MAX(IR$14:IR118)+1,0)</f>
        <v>0</v>
      </c>
      <c r="IS119" s="291">
        <f>IF(IF119&lt;&gt;"",MAX(IS$14:IS118)+1,0)</f>
        <v>0</v>
      </c>
      <c r="IT119" s="291">
        <f>IF(IG119&lt;&gt;"",MAX(IT$14:IT118)+1,0)</f>
        <v>0</v>
      </c>
      <c r="IU119" s="291">
        <f>IF(IH119&lt;&gt;"",MAX(IU$14:IU118)+1,0)</f>
        <v>0</v>
      </c>
      <c r="IV119" s="291">
        <f>IF(II119&lt;&gt;"",MAX(IV$14:IV118)+1,0)</f>
        <v>0</v>
      </c>
      <c r="IW119" s="291">
        <f>IF(IJ119&lt;&gt;"",MAX(IW$14:IW118)+1,0)</f>
        <v>0</v>
      </c>
      <c r="IX119" s="291">
        <f>IF(IK119&lt;&gt;"",MAX(IX$14:IX118)+1,0)</f>
        <v>0</v>
      </c>
      <c r="IY119" s="291">
        <f>IF(IL119&lt;&gt;"",MAX(IY$14:IY118)+1,0)</f>
        <v>0</v>
      </c>
      <c r="IZ119" s="291">
        <f>IF(IM119&lt;&gt;"",MAX(IZ$14:IZ118)+1,0)</f>
        <v>0</v>
      </c>
      <c r="JA119" s="291">
        <f>IF(IN119&lt;&gt;"",MAX(JA$14:JA118)+1,0)</f>
        <v>0</v>
      </c>
      <c r="JB119" s="291">
        <f>IF(IO119&lt;&gt;"",MAX(JB$14:JB118)+1,0)</f>
        <v>0</v>
      </c>
      <c r="JC119" s="291">
        <f>IF(IP119&lt;&gt;"",MAX(JC$14:JC118)+1,0)</f>
        <v>0</v>
      </c>
      <c r="JD119" s="74">
        <f t="shared" si="361"/>
        <v>3</v>
      </c>
      <c r="JE119" s="74">
        <f t="shared" si="362"/>
        <v>0</v>
      </c>
      <c r="JF119" s="74">
        <f t="shared" si="363"/>
        <v>40</v>
      </c>
      <c r="JG119" s="74" t="str">
        <f t="shared" si="364"/>
        <v>npsink</v>
      </c>
      <c r="JH119" s="390" t="str">
        <f t="shared" si="365"/>
        <v/>
      </c>
      <c r="JI119" s="389">
        <f>IF(ISNUMBER(MATCH(HE119,$JG$15:$JG$313,0)),0,MAX(JI$14:JI118)+1)</f>
        <v>0</v>
      </c>
      <c r="JJ119" s="389" t="str">
        <f t="shared" si="366"/>
        <v/>
      </c>
      <c r="JK119" s="379"/>
      <c r="JL119" s="79"/>
      <c r="JM119" s="19"/>
      <c r="JN119" s="280"/>
      <c r="JO119" s="70"/>
      <c r="JP119" s="19"/>
      <c r="JQ119" s="19"/>
      <c r="JR119" s="19"/>
      <c r="JS119" s="19"/>
      <c r="JT119" s="19"/>
      <c r="JU119" s="19"/>
      <c r="JV119" s="19"/>
      <c r="JW119" s="19"/>
      <c r="JX119" s="19"/>
      <c r="JY119" s="19"/>
      <c r="JZ119" s="19"/>
      <c r="KA119" s="19"/>
      <c r="KB119" s="19"/>
      <c r="KC119" s="19"/>
      <c r="KD119" s="19"/>
      <c r="LA119" s="70"/>
      <c r="LB119" s="291" t="str">
        <f t="shared" si="312"/>
        <v>npsink</v>
      </c>
      <c r="LC119" s="291" t="str">
        <f t="shared" si="313"/>
        <v/>
      </c>
      <c r="LD119" s="291" t="str">
        <f t="shared" si="314"/>
        <v>npsink</v>
      </c>
      <c r="LE119" s="291" t="str">
        <f t="shared" si="315"/>
        <v>npsink</v>
      </c>
      <c r="LF119" s="291" t="str">
        <f t="shared" si="316"/>
        <v>npsink</v>
      </c>
      <c r="LG119" s="291" t="str">
        <f t="shared" si="317"/>
        <v/>
      </c>
      <c r="LH119" s="291" t="str">
        <f t="shared" si="318"/>
        <v/>
      </c>
      <c r="LI119" s="291" t="str">
        <f t="shared" si="319"/>
        <v>npsink</v>
      </c>
      <c r="LJ119" s="291" t="str">
        <f t="shared" si="320"/>
        <v>npsink</v>
      </c>
      <c r="LK119" s="291" t="str">
        <f t="shared" si="321"/>
        <v>npsink</v>
      </c>
      <c r="LL119" s="291" t="str">
        <f t="shared" si="322"/>
        <v>npsink</v>
      </c>
      <c r="LM119" s="291" t="str">
        <f t="shared" si="323"/>
        <v>npsink</v>
      </c>
      <c r="LN119" s="291" t="str">
        <f t="shared" si="324"/>
        <v/>
      </c>
      <c r="LO119" s="291" t="str">
        <f t="shared" si="325"/>
        <v/>
      </c>
      <c r="LP119" s="291" t="str">
        <f t="shared" si="326"/>
        <v/>
      </c>
      <c r="LQ119" s="291" t="str">
        <f t="shared" si="327"/>
        <v/>
      </c>
      <c r="LR119" s="291" t="str">
        <f t="shared" si="328"/>
        <v/>
      </c>
      <c r="LS119" s="291" t="str">
        <f t="shared" si="329"/>
        <v/>
      </c>
      <c r="LT119" s="291" t="str">
        <f t="shared" si="330"/>
        <v/>
      </c>
      <c r="LU119" s="291" t="str">
        <f t="shared" si="331"/>
        <v/>
      </c>
      <c r="LV119" s="291" t="str">
        <f t="shared" si="332"/>
        <v/>
      </c>
      <c r="LW119" s="291" t="str">
        <f t="shared" si="333"/>
        <v/>
      </c>
      <c r="LX119" s="291" t="str">
        <f t="shared" si="334"/>
        <v/>
      </c>
      <c r="LY119" s="291" t="str">
        <f t="shared" si="335"/>
        <v/>
      </c>
      <c r="LZ119" s="291" t="str">
        <f t="shared" si="336"/>
        <v/>
      </c>
      <c r="MA119" s="291" t="str">
        <f t="shared" si="337"/>
        <v/>
      </c>
      <c r="MB119" s="291" t="str">
        <f t="shared" si="338"/>
        <v/>
      </c>
      <c r="MC119" s="291" t="str">
        <f t="shared" si="339"/>
        <v/>
      </c>
      <c r="MD119" s="291" t="str">
        <f t="shared" si="340"/>
        <v>npsink</v>
      </c>
      <c r="ME119" s="291" t="str">
        <f t="shared" si="341"/>
        <v/>
      </c>
      <c r="MF119" s="291" t="str">
        <f t="shared" si="342"/>
        <v/>
      </c>
      <c r="MG119" s="74">
        <f t="shared" si="343"/>
        <v>9</v>
      </c>
      <c r="MH119" s="70"/>
      <c r="MI119" s="70"/>
      <c r="MJ119" s="70"/>
      <c r="MK119" s="70"/>
      <c r="ML119" s="70"/>
      <c r="MM119" s="70"/>
      <c r="MN119" s="70"/>
      <c r="MO119" s="70"/>
      <c r="MP119" s="70"/>
      <c r="MQ119" s="70"/>
      <c r="MR119" s="70"/>
      <c r="MS119" s="70"/>
      <c r="MT119" s="70"/>
      <c r="MU119" s="70"/>
    </row>
    <row r="120" spans="1:359" ht="6" customHeight="1" x14ac:dyDescent="0.25">
      <c r="A120" s="79"/>
      <c r="B120" s="303">
        <f t="shared" si="367"/>
        <v>106</v>
      </c>
      <c r="C120" s="95" t="s">
        <v>254</v>
      </c>
      <c r="D120" s="304" t="s">
        <v>267</v>
      </c>
      <c r="E120" s="70"/>
      <c r="F120" s="258"/>
      <c r="G120" s="259"/>
      <c r="H120" s="260"/>
      <c r="I120" s="258"/>
      <c r="J120" s="259"/>
      <c r="K120" s="260"/>
      <c r="L120" s="258"/>
      <c r="M120" s="259"/>
      <c r="N120" s="260"/>
      <c r="O120" s="258"/>
      <c r="P120" s="259"/>
      <c r="Q120" s="260"/>
      <c r="R120" s="258"/>
      <c r="S120" s="259"/>
      <c r="T120" s="260"/>
      <c r="U120" s="258"/>
      <c r="V120" s="259"/>
      <c r="W120" s="260"/>
      <c r="X120" s="258"/>
      <c r="Y120" s="259"/>
      <c r="Z120" s="260"/>
      <c r="AA120" s="258"/>
      <c r="AB120" s="259"/>
      <c r="AC120" s="260"/>
      <c r="AD120" s="258"/>
      <c r="AE120" s="259"/>
      <c r="AF120" s="260"/>
      <c r="AG120" s="258"/>
      <c r="AH120" s="259"/>
      <c r="AI120" s="260"/>
      <c r="AJ120" s="258"/>
      <c r="AK120" s="259"/>
      <c r="AL120" s="260"/>
      <c r="AM120" s="258"/>
      <c r="AN120" s="259"/>
      <c r="AO120" s="260"/>
      <c r="AP120" s="281"/>
      <c r="AQ120" s="353"/>
      <c r="AR120" s="348"/>
      <c r="AS120" s="281"/>
      <c r="AT120" s="353"/>
      <c r="AU120" s="348"/>
      <c r="AV120" s="258"/>
      <c r="AW120" s="259"/>
      <c r="AX120" s="260"/>
      <c r="AY120" s="258"/>
      <c r="AZ120" s="259"/>
      <c r="BA120" s="260"/>
      <c r="BB120" s="258"/>
      <c r="BC120" s="259"/>
      <c r="BD120" s="260"/>
      <c r="BE120" s="258"/>
      <c r="BF120" s="259"/>
      <c r="BG120" s="260"/>
      <c r="BH120" s="258"/>
      <c r="BI120" s="259"/>
      <c r="BJ120" s="260"/>
      <c r="BK120" s="258"/>
      <c r="BL120" s="259"/>
      <c r="BM120" s="260"/>
      <c r="BN120" s="258"/>
      <c r="BO120" s="259"/>
      <c r="BP120" s="260"/>
      <c r="BQ120" s="258"/>
      <c r="BR120" s="259"/>
      <c r="BS120" s="260"/>
      <c r="BT120" s="258"/>
      <c r="BU120" s="259"/>
      <c r="BV120" s="260"/>
      <c r="BW120" s="258"/>
      <c r="BX120" s="259"/>
      <c r="BY120" s="260"/>
      <c r="BZ120" s="258"/>
      <c r="CA120" s="259"/>
      <c r="CB120" s="260"/>
      <c r="CC120" s="258"/>
      <c r="CD120" s="259"/>
      <c r="CE120" s="260"/>
      <c r="CF120" s="410"/>
      <c r="CG120" s="411"/>
      <c r="CH120" s="412"/>
      <c r="CI120" s="410"/>
      <c r="CJ120" s="411"/>
      <c r="CK120" s="412"/>
      <c r="CL120" s="258"/>
      <c r="CM120" s="259"/>
      <c r="CN120" s="260"/>
      <c r="CO120" s="258"/>
      <c r="CP120" s="259"/>
      <c r="CQ120" s="260"/>
      <c r="CR120" s="373" t="s">
        <v>2</v>
      </c>
      <c r="CS120" s="228"/>
      <c r="CT120" s="229" t="str">
        <f>IF(ISNUMBER(HA120),IF(ISNUMBER(MATCH(HE120,$CS$15:$CS$313,0)),0,MAX(CT$14:CT119)+1),"")</f>
        <v/>
      </c>
      <c r="CU120" s="7">
        <f t="shared" si="217"/>
        <v>103</v>
      </c>
      <c r="CV120" s="7" t="str">
        <f t="shared" si="218"/>
        <v/>
      </c>
      <c r="CW120" s="7" t="str">
        <f t="shared" si="219"/>
        <v/>
      </c>
      <c r="CX120" s="7" t="str">
        <f t="shared" si="220"/>
        <v/>
      </c>
      <c r="CY120" s="7" t="str">
        <f t="shared" si="221"/>
        <v/>
      </c>
      <c r="CZ120" s="7" t="str">
        <f t="shared" si="222"/>
        <v/>
      </c>
      <c r="DA120" s="7" t="str">
        <f t="shared" si="223"/>
        <v/>
      </c>
      <c r="DB120" s="7">
        <f t="shared" si="224"/>
        <v>9</v>
      </c>
      <c r="DC120" s="7" t="str">
        <f t="shared" si="225"/>
        <v/>
      </c>
      <c r="DD120" s="7" t="str">
        <f t="shared" si="226"/>
        <v/>
      </c>
      <c r="DE120" s="7" t="str">
        <f t="shared" si="227"/>
        <v/>
      </c>
      <c r="DF120" s="7" t="str">
        <f t="shared" si="228"/>
        <v/>
      </c>
      <c r="DG120" s="7" t="str">
        <f t="shared" si="229"/>
        <v/>
      </c>
      <c r="DH120" s="7" t="str">
        <f t="shared" si="230"/>
        <v/>
      </c>
      <c r="DI120" s="7" t="str">
        <f t="shared" si="231"/>
        <v/>
      </c>
      <c r="DJ120" s="7" t="str">
        <f t="shared" si="232"/>
        <v/>
      </c>
      <c r="DK120" s="7" t="str">
        <f t="shared" si="233"/>
        <v/>
      </c>
      <c r="DL120" s="7" t="str">
        <f t="shared" si="234"/>
        <v/>
      </c>
      <c r="DM120" s="7" t="str">
        <f t="shared" si="235"/>
        <v/>
      </c>
      <c r="DN120" s="7" t="str">
        <f t="shared" si="236"/>
        <v/>
      </c>
      <c r="DO120" s="7" t="str">
        <f t="shared" si="237"/>
        <v/>
      </c>
      <c r="DP120" s="7" t="str">
        <f t="shared" si="238"/>
        <v/>
      </c>
      <c r="DQ120" s="7" t="str">
        <f t="shared" si="239"/>
        <v/>
      </c>
      <c r="DR120" s="7" t="str">
        <f t="shared" si="240"/>
        <v/>
      </c>
      <c r="DS120" s="7" t="str">
        <f t="shared" si="241"/>
        <v/>
      </c>
      <c r="DT120" s="7" t="str">
        <f t="shared" si="242"/>
        <v/>
      </c>
      <c r="DU120" s="7" t="str">
        <f t="shared" si="344"/>
        <v/>
      </c>
      <c r="DV120" s="7" t="str">
        <f t="shared" si="345"/>
        <v/>
      </c>
      <c r="DW120" s="7" t="str">
        <f t="shared" si="346"/>
        <v/>
      </c>
      <c r="DX120" s="7" t="str">
        <f t="shared" si="347"/>
        <v/>
      </c>
      <c r="DY120" s="7"/>
      <c r="DZ120" s="7"/>
      <c r="EA120" s="7"/>
      <c r="EB120" s="7"/>
      <c r="EC120" s="64" t="s">
        <v>2</v>
      </c>
      <c r="ED120" s="306" t="str">
        <f t="shared" si="243"/>
        <v>dum1</v>
      </c>
      <c r="EE120" s="306" t="str">
        <f t="shared" si="244"/>
        <v>-</v>
      </c>
      <c r="EF120" s="306" t="str">
        <f t="shared" si="245"/>
        <v>-</v>
      </c>
      <c r="EG120" s="306" t="str">
        <f t="shared" si="246"/>
        <v>-</v>
      </c>
      <c r="EH120" s="306" t="str">
        <f t="shared" si="247"/>
        <v>-</v>
      </c>
      <c r="EI120" s="306" t="str">
        <f t="shared" si="248"/>
        <v>-</v>
      </c>
      <c r="EJ120" s="306" t="str">
        <f t="shared" si="249"/>
        <v>-</v>
      </c>
      <c r="EK120" s="306" t="str">
        <f t="shared" si="250"/>
        <v>dum1</v>
      </c>
      <c r="EL120" s="306" t="str">
        <f t="shared" si="251"/>
        <v>-</v>
      </c>
      <c r="EM120" s="306" t="str">
        <f t="shared" si="252"/>
        <v>-</v>
      </c>
      <c r="EN120" s="306" t="str">
        <f t="shared" si="253"/>
        <v>-</v>
      </c>
      <c r="EO120" s="306" t="str">
        <f t="shared" si="254"/>
        <v>-</v>
      </c>
      <c r="EP120" s="306" t="str">
        <f t="shared" si="255"/>
        <v>-</v>
      </c>
      <c r="EQ120" s="306" t="str">
        <f t="shared" si="256"/>
        <v>-</v>
      </c>
      <c r="ER120" s="306" t="str">
        <f t="shared" si="257"/>
        <v>-</v>
      </c>
      <c r="ES120" s="306" t="str">
        <f t="shared" si="258"/>
        <v>-</v>
      </c>
      <c r="ET120" s="306" t="str">
        <f t="shared" si="259"/>
        <v>-</v>
      </c>
      <c r="EU120" s="306" t="str">
        <f t="shared" si="260"/>
        <v>-</v>
      </c>
      <c r="EV120" s="306" t="str">
        <f t="shared" si="261"/>
        <v>-</v>
      </c>
      <c r="EW120" s="306" t="str">
        <f t="shared" si="262"/>
        <v>-</v>
      </c>
      <c r="EX120" s="306" t="str">
        <f t="shared" si="263"/>
        <v>-</v>
      </c>
      <c r="EY120" s="306" t="str">
        <f t="shared" si="264"/>
        <v>-</v>
      </c>
      <c r="EZ120" s="306" t="str">
        <f t="shared" si="265"/>
        <v>-</v>
      </c>
      <c r="FA120" s="306" t="str">
        <f t="shared" si="266"/>
        <v>-</v>
      </c>
      <c r="FB120" s="306" t="str">
        <f t="shared" si="267"/>
        <v>-</v>
      </c>
      <c r="FC120" s="306" t="str">
        <f t="shared" si="268"/>
        <v>-</v>
      </c>
      <c r="FD120" s="306" t="str">
        <f t="shared" si="348"/>
        <v>-</v>
      </c>
      <c r="FE120" s="306" t="str">
        <f t="shared" si="349"/>
        <v>-</v>
      </c>
      <c r="FF120" s="306" t="str">
        <f t="shared" si="350"/>
        <v>-</v>
      </c>
      <c r="FG120" s="306" t="str">
        <f t="shared" si="351"/>
        <v>-</v>
      </c>
      <c r="FH120" s="306"/>
      <c r="FI120" s="306"/>
      <c r="FJ120" s="306"/>
      <c r="FK120" s="306"/>
      <c r="FL120" s="306"/>
      <c r="FM120" s="422" t="s">
        <v>2</v>
      </c>
      <c r="FN120" s="65" t="str">
        <f t="shared" si="269"/>
        <v>-</v>
      </c>
      <c r="FO120" s="65" t="str">
        <f t="shared" si="270"/>
        <v>-</v>
      </c>
      <c r="FP120" s="65" t="str">
        <f t="shared" si="271"/>
        <v>-</v>
      </c>
      <c r="FQ120" s="65" t="str">
        <f t="shared" si="272"/>
        <v>-</v>
      </c>
      <c r="FR120" s="65" t="str">
        <f t="shared" si="273"/>
        <v>-</v>
      </c>
      <c r="FS120" s="65" t="str">
        <f t="shared" si="274"/>
        <v>-</v>
      </c>
      <c r="FT120" s="65" t="str">
        <f t="shared" si="275"/>
        <v>-</v>
      </c>
      <c r="FU120" s="65">
        <f t="shared" si="276"/>
        <v>2.5</v>
      </c>
      <c r="FV120" s="65" t="str">
        <f t="shared" si="277"/>
        <v>-</v>
      </c>
      <c r="FW120" s="65" t="str">
        <f t="shared" si="278"/>
        <v>-</v>
      </c>
      <c r="FX120" s="65" t="str">
        <f t="shared" si="279"/>
        <v>-</v>
      </c>
      <c r="FY120" s="65" t="str">
        <f t="shared" si="280"/>
        <v>-</v>
      </c>
      <c r="FZ120" s="65" t="str">
        <f t="shared" si="281"/>
        <v>-</v>
      </c>
      <c r="GA120" s="65" t="str">
        <f t="shared" si="282"/>
        <v>-</v>
      </c>
      <c r="GB120" s="65" t="str">
        <f t="shared" si="283"/>
        <v>-</v>
      </c>
      <c r="GC120" s="65" t="str">
        <f t="shared" si="284"/>
        <v>-</v>
      </c>
      <c r="GD120" s="65" t="str">
        <f t="shared" si="285"/>
        <v>-</v>
      </c>
      <c r="GE120" s="65" t="str">
        <f t="shared" si="286"/>
        <v>-</v>
      </c>
      <c r="GF120" s="65" t="str">
        <f t="shared" si="287"/>
        <v>-</v>
      </c>
      <c r="GG120" s="65" t="str">
        <f t="shared" si="288"/>
        <v>-</v>
      </c>
      <c r="GH120" s="65" t="str">
        <f t="shared" si="289"/>
        <v>-</v>
      </c>
      <c r="GI120" s="65" t="str">
        <f t="shared" si="290"/>
        <v>-</v>
      </c>
      <c r="GJ120" s="65" t="str">
        <f t="shared" si="291"/>
        <v>-</v>
      </c>
      <c r="GK120" s="65" t="str">
        <f t="shared" si="292"/>
        <v>-</v>
      </c>
      <c r="GL120" s="65" t="str">
        <f t="shared" si="293"/>
        <v>-</v>
      </c>
      <c r="GM120" s="65" t="str">
        <f t="shared" si="294"/>
        <v>-</v>
      </c>
      <c r="GN120" s="65" t="str">
        <f t="shared" si="352"/>
        <v>-</v>
      </c>
      <c r="GO120" s="65" t="str">
        <f t="shared" si="353"/>
        <v>-</v>
      </c>
      <c r="GP120" s="65" t="str">
        <f t="shared" si="354"/>
        <v>-</v>
      </c>
      <c r="GQ120" s="65" t="str">
        <f t="shared" si="355"/>
        <v>-</v>
      </c>
      <c r="GR120" s="65"/>
      <c r="GS120" s="65"/>
      <c r="GT120" s="65"/>
      <c r="GU120" s="96" t="s">
        <v>2</v>
      </c>
      <c r="GV120" s="70"/>
      <c r="GW120" s="7">
        <f>IF(ISNUMBER(INDEX($CU$15:$EC$314,$B120,HG$5)),MAX(GW$14:GW119)+1,0)</f>
        <v>0</v>
      </c>
      <c r="GX120" s="7" t="str">
        <f t="shared" si="295"/>
        <v/>
      </c>
      <c r="GY120" s="7" t="str">
        <f t="shared" si="296"/>
        <v/>
      </c>
      <c r="GZ120" s="289">
        <f t="shared" si="297"/>
        <v>106</v>
      </c>
      <c r="HA120" s="289" t="str">
        <f t="shared" si="298"/>
        <v/>
      </c>
      <c r="HB120" s="289" t="str">
        <f t="shared" si="368"/>
        <v/>
      </c>
      <c r="HC120" s="84" t="str">
        <f t="shared" si="300"/>
        <v/>
      </c>
      <c r="HD120" s="335" t="str">
        <f t="shared" si="301"/>
        <v/>
      </c>
      <c r="HE120" s="313" t="str">
        <f t="shared" si="302"/>
        <v/>
      </c>
      <c r="HF120" s="28" t="str">
        <f t="shared" si="303"/>
        <v/>
      </c>
      <c r="HG120" s="277"/>
      <c r="HH120" s="71"/>
      <c r="HI120" s="71"/>
      <c r="HJ120" s="71"/>
      <c r="HK120" s="71"/>
      <c r="HL120" s="71"/>
      <c r="HM120" s="71"/>
      <c r="HN120" s="71"/>
      <c r="HO120" s="71"/>
      <c r="HP120" s="71"/>
      <c r="HQ120" s="71"/>
      <c r="HR120" s="71"/>
      <c r="HS120" s="277" t="str">
        <f t="shared" si="373"/>
        <v/>
      </c>
      <c r="HT120" s="284" t="str">
        <f t="shared" si="308"/>
        <v/>
      </c>
      <c r="HU120" s="71"/>
      <c r="HV120" s="336" t="str">
        <f t="shared" si="309"/>
        <v/>
      </c>
      <c r="HW120" s="338" t="str">
        <f t="shared" si="310"/>
        <v/>
      </c>
      <c r="HX120" s="337" t="str">
        <f t="shared" si="311"/>
        <v/>
      </c>
      <c r="HY120" s="277"/>
      <c r="HZ120" s="71"/>
      <c r="IA120" s="71"/>
      <c r="IB120" s="71"/>
      <c r="IC120" s="71"/>
      <c r="ID120" s="70"/>
      <c r="IE120" s="280"/>
      <c r="IF120" s="280"/>
      <c r="IG120" s="280"/>
      <c r="IH120" s="280"/>
      <c r="II120" s="280"/>
      <c r="IJ120" s="280"/>
      <c r="IK120" s="280"/>
      <c r="IL120" s="280"/>
      <c r="IM120" s="280"/>
      <c r="IN120" s="280"/>
      <c r="IO120" s="291"/>
      <c r="IP120" s="291"/>
      <c r="IQ120" s="74"/>
      <c r="IR120" s="291">
        <f>IF(IE120&lt;&gt;"",MAX(IR$14:IR119)+1,0)</f>
        <v>0</v>
      </c>
      <c r="IS120" s="291">
        <f>IF(IF120&lt;&gt;"",MAX(IS$14:IS119)+1,0)</f>
        <v>0</v>
      </c>
      <c r="IT120" s="291">
        <f>IF(IG120&lt;&gt;"",MAX(IT$14:IT119)+1,0)</f>
        <v>0</v>
      </c>
      <c r="IU120" s="291">
        <f>IF(IH120&lt;&gt;"",MAX(IU$14:IU119)+1,0)</f>
        <v>0</v>
      </c>
      <c r="IV120" s="291">
        <f>IF(II120&lt;&gt;"",MAX(IV$14:IV119)+1,0)</f>
        <v>0</v>
      </c>
      <c r="IW120" s="291">
        <f>IF(IJ120&lt;&gt;"",MAX(IW$14:IW119)+1,0)</f>
        <v>0</v>
      </c>
      <c r="IX120" s="291">
        <f>IF(IK120&lt;&gt;"",MAX(IX$14:IX119)+1,0)</f>
        <v>0</v>
      </c>
      <c r="IY120" s="291">
        <f>IF(IL120&lt;&gt;"",MAX(IY$14:IY119)+1,0)</f>
        <v>0</v>
      </c>
      <c r="IZ120" s="291">
        <f>IF(IM120&lt;&gt;"",MAX(IZ$14:IZ119)+1,0)</f>
        <v>0</v>
      </c>
      <c r="JA120" s="291">
        <f>IF(IN120&lt;&gt;"",MAX(JA$14:JA119)+1,0)</f>
        <v>0</v>
      </c>
      <c r="JB120" s="291">
        <f>IF(IO120&lt;&gt;"",MAX(JB$14:JB119)+1,0)</f>
        <v>0</v>
      </c>
      <c r="JC120" s="291">
        <f>IF(IP120&lt;&gt;"",MAX(JC$14:JC119)+1,0)</f>
        <v>0</v>
      </c>
      <c r="JD120" s="74">
        <f t="shared" si="361"/>
        <v>3</v>
      </c>
      <c r="JE120" s="74">
        <f t="shared" si="362"/>
        <v>0</v>
      </c>
      <c r="JF120" s="74">
        <f t="shared" si="363"/>
        <v>41</v>
      </c>
      <c r="JG120" s="74" t="str">
        <f t="shared" si="364"/>
        <v>dchmoc</v>
      </c>
      <c r="JH120" s="390" t="str">
        <f t="shared" si="365"/>
        <v/>
      </c>
      <c r="JI120" s="389">
        <f>IF(ISNUMBER(MATCH(HE120,$JG$15:$JG$313,0)),0,MAX(JI$14:JI119)+1)</f>
        <v>0</v>
      </c>
      <c r="JJ120" s="389" t="str">
        <f t="shared" si="366"/>
        <v/>
      </c>
      <c r="JK120" s="379"/>
      <c r="JL120" s="79"/>
      <c r="JM120" s="19"/>
      <c r="JN120" s="280"/>
      <c r="JO120" s="70"/>
      <c r="JP120" s="19"/>
      <c r="JQ120" s="19"/>
      <c r="JR120" s="19"/>
      <c r="JS120" s="19"/>
      <c r="JT120" s="19"/>
      <c r="JU120" s="19"/>
      <c r="JV120" s="19"/>
      <c r="JW120" s="19"/>
      <c r="JX120" s="19"/>
      <c r="JY120" s="19"/>
      <c r="JZ120" s="19"/>
      <c r="KA120" s="19"/>
      <c r="KB120" s="19"/>
      <c r="KC120" s="19"/>
      <c r="KD120" s="19"/>
      <c r="LA120" s="70"/>
      <c r="LB120" s="291" t="str">
        <f t="shared" si="312"/>
        <v/>
      </c>
      <c r="LC120" s="291" t="str">
        <f t="shared" si="313"/>
        <v/>
      </c>
      <c r="LD120" s="291" t="str">
        <f t="shared" si="314"/>
        <v>dchmoc</v>
      </c>
      <c r="LE120" s="291" t="str">
        <f t="shared" si="315"/>
        <v>dchmoc</v>
      </c>
      <c r="LF120" s="291" t="str">
        <f t="shared" si="316"/>
        <v>dchmoc</v>
      </c>
      <c r="LG120" s="291" t="str">
        <f t="shared" si="317"/>
        <v/>
      </c>
      <c r="LH120" s="291" t="str">
        <f t="shared" si="318"/>
        <v/>
      </c>
      <c r="LI120" s="291" t="str">
        <f t="shared" si="319"/>
        <v>dchmoc</v>
      </c>
      <c r="LJ120" s="291" t="str">
        <f t="shared" si="320"/>
        <v>dchmoc</v>
      </c>
      <c r="LK120" s="291" t="str">
        <f t="shared" si="321"/>
        <v>dchmoc</v>
      </c>
      <c r="LL120" s="291" t="str">
        <f t="shared" si="322"/>
        <v>dchmoc</v>
      </c>
      <c r="LM120" s="291" t="str">
        <f t="shared" si="323"/>
        <v>dchmoc</v>
      </c>
      <c r="LN120" s="291" t="str">
        <f t="shared" si="324"/>
        <v/>
      </c>
      <c r="LO120" s="291" t="str">
        <f t="shared" si="325"/>
        <v/>
      </c>
      <c r="LP120" s="291" t="str">
        <f t="shared" si="326"/>
        <v/>
      </c>
      <c r="LQ120" s="291" t="str">
        <f t="shared" si="327"/>
        <v/>
      </c>
      <c r="LR120" s="291" t="str">
        <f t="shared" si="328"/>
        <v/>
      </c>
      <c r="LS120" s="291" t="str">
        <f t="shared" si="329"/>
        <v/>
      </c>
      <c r="LT120" s="291" t="str">
        <f t="shared" si="330"/>
        <v/>
      </c>
      <c r="LU120" s="291" t="str">
        <f t="shared" si="331"/>
        <v/>
      </c>
      <c r="LV120" s="291" t="str">
        <f t="shared" si="332"/>
        <v/>
      </c>
      <c r="LW120" s="291" t="str">
        <f t="shared" si="333"/>
        <v/>
      </c>
      <c r="LX120" s="291" t="str">
        <f t="shared" si="334"/>
        <v/>
      </c>
      <c r="LY120" s="291" t="str">
        <f t="shared" si="335"/>
        <v/>
      </c>
      <c r="LZ120" s="291" t="str">
        <f t="shared" si="336"/>
        <v/>
      </c>
      <c r="MA120" s="291" t="str">
        <f t="shared" si="337"/>
        <v/>
      </c>
      <c r="MB120" s="291" t="str">
        <f t="shared" si="338"/>
        <v/>
      </c>
      <c r="MC120" s="291" t="str">
        <f t="shared" si="339"/>
        <v/>
      </c>
      <c r="MD120" s="291" t="str">
        <f t="shared" si="340"/>
        <v>dchmoc</v>
      </c>
      <c r="ME120" s="291" t="str">
        <f t="shared" si="341"/>
        <v/>
      </c>
      <c r="MF120" s="291" t="str">
        <f t="shared" si="342"/>
        <v/>
      </c>
      <c r="MG120" s="74">
        <f t="shared" si="343"/>
        <v>8</v>
      </c>
      <c r="MH120" s="70"/>
      <c r="MI120" s="70"/>
      <c r="MJ120" s="70"/>
      <c r="MK120" s="70"/>
      <c r="ML120" s="70"/>
      <c r="MM120" s="70"/>
      <c r="MN120" s="70"/>
      <c r="MO120" s="70"/>
      <c r="MP120" s="70"/>
      <c r="MQ120" s="70"/>
      <c r="MR120" s="70"/>
      <c r="MS120" s="70"/>
      <c r="MT120" s="70"/>
      <c r="MU120" s="70"/>
    </row>
    <row r="121" spans="1:359" ht="6" customHeight="1" x14ac:dyDescent="0.25">
      <c r="A121" s="79"/>
      <c r="B121" s="303">
        <f t="shared" si="367"/>
        <v>107</v>
      </c>
      <c r="C121" s="95" t="s">
        <v>255</v>
      </c>
      <c r="D121" s="304" t="s">
        <v>266</v>
      </c>
      <c r="E121" s="70"/>
      <c r="F121" s="258"/>
      <c r="G121" s="259"/>
      <c r="H121" s="260"/>
      <c r="I121" s="258"/>
      <c r="J121" s="259"/>
      <c r="K121" s="260"/>
      <c r="L121" s="258"/>
      <c r="M121" s="259"/>
      <c r="N121" s="260"/>
      <c r="O121" s="258"/>
      <c r="P121" s="259"/>
      <c r="Q121" s="260"/>
      <c r="R121" s="258"/>
      <c r="S121" s="259"/>
      <c r="T121" s="260"/>
      <c r="U121" s="258"/>
      <c r="V121" s="259"/>
      <c r="W121" s="260"/>
      <c r="X121" s="258"/>
      <c r="Y121" s="259"/>
      <c r="Z121" s="260"/>
      <c r="AA121" s="258"/>
      <c r="AB121" s="259"/>
      <c r="AC121" s="260"/>
      <c r="AD121" s="258"/>
      <c r="AE121" s="259"/>
      <c r="AF121" s="260"/>
      <c r="AG121" s="258"/>
      <c r="AH121" s="259"/>
      <c r="AI121" s="260"/>
      <c r="AJ121" s="258"/>
      <c r="AK121" s="259"/>
      <c r="AL121" s="260"/>
      <c r="AM121" s="258"/>
      <c r="AN121" s="259"/>
      <c r="AO121" s="260"/>
      <c r="AP121" s="281"/>
      <c r="AQ121" s="353"/>
      <c r="AR121" s="348"/>
      <c r="AS121" s="281"/>
      <c r="AT121" s="353"/>
      <c r="AU121" s="348"/>
      <c r="AV121" s="258"/>
      <c r="AW121" s="259"/>
      <c r="AX121" s="260"/>
      <c r="AY121" s="258"/>
      <c r="AZ121" s="259"/>
      <c r="BA121" s="260"/>
      <c r="BB121" s="258"/>
      <c r="BC121" s="259"/>
      <c r="BD121" s="260"/>
      <c r="BE121" s="258"/>
      <c r="BF121" s="259"/>
      <c r="BG121" s="260"/>
      <c r="BH121" s="258"/>
      <c r="BI121" s="259"/>
      <c r="BJ121" s="260"/>
      <c r="BK121" s="258"/>
      <c r="BL121" s="259"/>
      <c r="BM121" s="260"/>
      <c r="BN121" s="258"/>
      <c r="BO121" s="259"/>
      <c r="BP121" s="260"/>
      <c r="BQ121" s="258"/>
      <c r="BR121" s="259"/>
      <c r="BS121" s="260"/>
      <c r="BT121" s="258"/>
      <c r="BU121" s="259"/>
      <c r="BV121" s="260"/>
      <c r="BW121" s="258"/>
      <c r="BX121" s="259"/>
      <c r="BY121" s="260"/>
      <c r="BZ121" s="258"/>
      <c r="CA121" s="259"/>
      <c r="CB121" s="260"/>
      <c r="CC121" s="258"/>
      <c r="CD121" s="259"/>
      <c r="CE121" s="260"/>
      <c r="CF121" s="410"/>
      <c r="CG121" s="411"/>
      <c r="CH121" s="412"/>
      <c r="CI121" s="410"/>
      <c r="CJ121" s="411"/>
      <c r="CK121" s="412"/>
      <c r="CL121" s="258"/>
      <c r="CM121" s="259"/>
      <c r="CN121" s="260"/>
      <c r="CO121" s="258"/>
      <c r="CP121" s="259"/>
      <c r="CQ121" s="260"/>
      <c r="CR121" s="373" t="s">
        <v>2</v>
      </c>
      <c r="CS121" s="228"/>
      <c r="CT121" s="229" t="str">
        <f>IF(ISNUMBER(HA121),IF(ISNUMBER(MATCH(HE121,$CS$15:$CS$313,0)),0,MAX(CT$14:CT120)+1),"")</f>
        <v/>
      </c>
      <c r="CU121" s="7">
        <f t="shared" si="217"/>
        <v>104</v>
      </c>
      <c r="CV121" s="7" t="str">
        <f t="shared" si="218"/>
        <v/>
      </c>
      <c r="CW121" s="7" t="str">
        <f t="shared" si="219"/>
        <v/>
      </c>
      <c r="CX121" s="7" t="str">
        <f t="shared" si="220"/>
        <v/>
      </c>
      <c r="CY121" s="7" t="str">
        <f t="shared" si="221"/>
        <v/>
      </c>
      <c r="CZ121" s="7" t="str">
        <f t="shared" si="222"/>
        <v/>
      </c>
      <c r="DA121" s="7" t="str">
        <f t="shared" si="223"/>
        <v/>
      </c>
      <c r="DB121" s="7">
        <f t="shared" si="224"/>
        <v>10</v>
      </c>
      <c r="DC121" s="7" t="str">
        <f t="shared" si="225"/>
        <v/>
      </c>
      <c r="DD121" s="7" t="str">
        <f t="shared" si="226"/>
        <v/>
      </c>
      <c r="DE121" s="7" t="str">
        <f t="shared" si="227"/>
        <v/>
      </c>
      <c r="DF121" s="7" t="str">
        <f t="shared" si="228"/>
        <v/>
      </c>
      <c r="DG121" s="7" t="str">
        <f t="shared" si="229"/>
        <v/>
      </c>
      <c r="DH121" s="7" t="str">
        <f t="shared" si="230"/>
        <v/>
      </c>
      <c r="DI121" s="7" t="str">
        <f t="shared" si="231"/>
        <v/>
      </c>
      <c r="DJ121" s="7" t="str">
        <f t="shared" si="232"/>
        <v/>
      </c>
      <c r="DK121" s="7" t="str">
        <f t="shared" si="233"/>
        <v/>
      </c>
      <c r="DL121" s="7" t="str">
        <f t="shared" si="234"/>
        <v/>
      </c>
      <c r="DM121" s="7" t="str">
        <f t="shared" si="235"/>
        <v/>
      </c>
      <c r="DN121" s="7" t="str">
        <f t="shared" si="236"/>
        <v/>
      </c>
      <c r="DO121" s="7" t="str">
        <f t="shared" si="237"/>
        <v/>
      </c>
      <c r="DP121" s="7" t="str">
        <f t="shared" si="238"/>
        <v/>
      </c>
      <c r="DQ121" s="7" t="str">
        <f t="shared" si="239"/>
        <v/>
      </c>
      <c r="DR121" s="7" t="str">
        <f t="shared" si="240"/>
        <v/>
      </c>
      <c r="DS121" s="7" t="str">
        <f t="shared" si="241"/>
        <v/>
      </c>
      <c r="DT121" s="7" t="str">
        <f t="shared" si="242"/>
        <v/>
      </c>
      <c r="DU121" s="7" t="str">
        <f t="shared" si="344"/>
        <v/>
      </c>
      <c r="DV121" s="7" t="str">
        <f t="shared" si="345"/>
        <v/>
      </c>
      <c r="DW121" s="7" t="str">
        <f t="shared" si="346"/>
        <v/>
      </c>
      <c r="DX121" s="7" t="str">
        <f t="shared" si="347"/>
        <v/>
      </c>
      <c r="DY121" s="7"/>
      <c r="DZ121" s="7"/>
      <c r="EA121" s="7"/>
      <c r="EB121" s="7"/>
      <c r="EC121" s="64" t="s">
        <v>2</v>
      </c>
      <c r="ED121" s="306" t="str">
        <f t="shared" si="243"/>
        <v>dum2</v>
      </c>
      <c r="EE121" s="306" t="str">
        <f t="shared" si="244"/>
        <v>-</v>
      </c>
      <c r="EF121" s="306" t="str">
        <f t="shared" si="245"/>
        <v>-</v>
      </c>
      <c r="EG121" s="306" t="str">
        <f t="shared" si="246"/>
        <v>-</v>
      </c>
      <c r="EH121" s="306" t="str">
        <f t="shared" si="247"/>
        <v>-</v>
      </c>
      <c r="EI121" s="306" t="str">
        <f t="shared" si="248"/>
        <v>-</v>
      </c>
      <c r="EJ121" s="306" t="str">
        <f t="shared" si="249"/>
        <v>-</v>
      </c>
      <c r="EK121" s="306" t="str">
        <f t="shared" si="250"/>
        <v>dum2</v>
      </c>
      <c r="EL121" s="306" t="str">
        <f t="shared" si="251"/>
        <v>-</v>
      </c>
      <c r="EM121" s="306" t="str">
        <f t="shared" si="252"/>
        <v>-</v>
      </c>
      <c r="EN121" s="306" t="str">
        <f t="shared" si="253"/>
        <v>-</v>
      </c>
      <c r="EO121" s="306" t="str">
        <f t="shared" si="254"/>
        <v>-</v>
      </c>
      <c r="EP121" s="306" t="str">
        <f t="shared" si="255"/>
        <v>-</v>
      </c>
      <c r="EQ121" s="306" t="str">
        <f t="shared" si="256"/>
        <v>-</v>
      </c>
      <c r="ER121" s="306" t="str">
        <f t="shared" si="257"/>
        <v>-</v>
      </c>
      <c r="ES121" s="306" t="str">
        <f t="shared" si="258"/>
        <v>-</v>
      </c>
      <c r="ET121" s="306" t="str">
        <f t="shared" si="259"/>
        <v>-</v>
      </c>
      <c r="EU121" s="306" t="str">
        <f t="shared" si="260"/>
        <v>-</v>
      </c>
      <c r="EV121" s="306" t="str">
        <f t="shared" si="261"/>
        <v>-</v>
      </c>
      <c r="EW121" s="306" t="str">
        <f t="shared" si="262"/>
        <v>-</v>
      </c>
      <c r="EX121" s="306" t="str">
        <f t="shared" si="263"/>
        <v>-</v>
      </c>
      <c r="EY121" s="306" t="str">
        <f t="shared" si="264"/>
        <v>-</v>
      </c>
      <c r="EZ121" s="306" t="str">
        <f t="shared" si="265"/>
        <v>-</v>
      </c>
      <c r="FA121" s="306" t="str">
        <f t="shared" si="266"/>
        <v>-</v>
      </c>
      <c r="FB121" s="306" t="str">
        <f t="shared" si="267"/>
        <v>-</v>
      </c>
      <c r="FC121" s="306" t="str">
        <f t="shared" si="268"/>
        <v>-</v>
      </c>
      <c r="FD121" s="306" t="str">
        <f t="shared" si="348"/>
        <v>-</v>
      </c>
      <c r="FE121" s="306" t="str">
        <f t="shared" si="349"/>
        <v>-</v>
      </c>
      <c r="FF121" s="306" t="str">
        <f t="shared" si="350"/>
        <v>-</v>
      </c>
      <c r="FG121" s="306" t="str">
        <f t="shared" si="351"/>
        <v>-</v>
      </c>
      <c r="FH121" s="306"/>
      <c r="FI121" s="306"/>
      <c r="FJ121" s="306"/>
      <c r="FK121" s="306"/>
      <c r="FL121" s="306"/>
      <c r="FM121" s="422" t="s">
        <v>2</v>
      </c>
      <c r="FN121" s="65" t="str">
        <f t="shared" si="269"/>
        <v>-</v>
      </c>
      <c r="FO121" s="65" t="str">
        <f t="shared" si="270"/>
        <v>-</v>
      </c>
      <c r="FP121" s="65" t="str">
        <f t="shared" si="271"/>
        <v>-</v>
      </c>
      <c r="FQ121" s="65" t="str">
        <f t="shared" si="272"/>
        <v>-</v>
      </c>
      <c r="FR121" s="65" t="str">
        <f t="shared" si="273"/>
        <v>-</v>
      </c>
      <c r="FS121" s="65" t="str">
        <f t="shared" si="274"/>
        <v>-</v>
      </c>
      <c r="FT121" s="65" t="str">
        <f t="shared" si="275"/>
        <v>-</v>
      </c>
      <c r="FU121" s="65">
        <f t="shared" si="276"/>
        <v>7.5</v>
      </c>
      <c r="FV121" s="65" t="str">
        <f t="shared" si="277"/>
        <v>-</v>
      </c>
      <c r="FW121" s="65" t="str">
        <f t="shared" si="278"/>
        <v>-</v>
      </c>
      <c r="FX121" s="65" t="str">
        <f t="shared" si="279"/>
        <v>-</v>
      </c>
      <c r="FY121" s="65" t="str">
        <f t="shared" si="280"/>
        <v>-</v>
      </c>
      <c r="FZ121" s="65" t="str">
        <f t="shared" si="281"/>
        <v>-</v>
      </c>
      <c r="GA121" s="65" t="str">
        <f t="shared" si="282"/>
        <v>-</v>
      </c>
      <c r="GB121" s="65" t="str">
        <f t="shared" si="283"/>
        <v>-</v>
      </c>
      <c r="GC121" s="65" t="str">
        <f t="shared" si="284"/>
        <v>-</v>
      </c>
      <c r="GD121" s="65" t="str">
        <f t="shared" si="285"/>
        <v>-</v>
      </c>
      <c r="GE121" s="65" t="str">
        <f t="shared" si="286"/>
        <v>-</v>
      </c>
      <c r="GF121" s="65" t="str">
        <f t="shared" si="287"/>
        <v>-</v>
      </c>
      <c r="GG121" s="65" t="str">
        <f t="shared" si="288"/>
        <v>-</v>
      </c>
      <c r="GH121" s="65" t="str">
        <f t="shared" si="289"/>
        <v>-</v>
      </c>
      <c r="GI121" s="65" t="str">
        <f t="shared" si="290"/>
        <v>-</v>
      </c>
      <c r="GJ121" s="65" t="str">
        <f t="shared" si="291"/>
        <v>-</v>
      </c>
      <c r="GK121" s="65" t="str">
        <f t="shared" si="292"/>
        <v>-</v>
      </c>
      <c r="GL121" s="65" t="str">
        <f t="shared" si="293"/>
        <v>-</v>
      </c>
      <c r="GM121" s="65" t="str">
        <f t="shared" si="294"/>
        <v>-</v>
      </c>
      <c r="GN121" s="65" t="str">
        <f t="shared" si="352"/>
        <v>-</v>
      </c>
      <c r="GO121" s="65" t="str">
        <f t="shared" si="353"/>
        <v>-</v>
      </c>
      <c r="GP121" s="65" t="str">
        <f t="shared" si="354"/>
        <v>-</v>
      </c>
      <c r="GQ121" s="65" t="str">
        <f t="shared" si="355"/>
        <v>-</v>
      </c>
      <c r="GR121" s="65"/>
      <c r="GS121" s="65"/>
      <c r="GT121" s="65"/>
      <c r="GU121" s="96" t="s">
        <v>2</v>
      </c>
      <c r="GV121" s="70"/>
      <c r="GW121" s="7">
        <f>IF(ISNUMBER(INDEX($CU$15:$EC$314,$B121,HG$5)),MAX(GW$14:GW120)+1,0)</f>
        <v>0</v>
      </c>
      <c r="GX121" s="7" t="str">
        <f t="shared" si="295"/>
        <v/>
      </c>
      <c r="GY121" s="7" t="str">
        <f t="shared" si="296"/>
        <v/>
      </c>
      <c r="GZ121" s="289">
        <f t="shared" si="297"/>
        <v>107</v>
      </c>
      <c r="HA121" s="289" t="str">
        <f t="shared" si="298"/>
        <v/>
      </c>
      <c r="HB121" s="289" t="str">
        <f t="shared" si="368"/>
        <v/>
      </c>
      <c r="HC121" s="84" t="str">
        <f t="shared" si="300"/>
        <v/>
      </c>
      <c r="HD121" s="335" t="str">
        <f t="shared" si="301"/>
        <v/>
      </c>
      <c r="HE121" s="313" t="str">
        <f t="shared" si="302"/>
        <v/>
      </c>
      <c r="HF121" s="28" t="str">
        <f t="shared" si="303"/>
        <v/>
      </c>
      <c r="HG121" s="277"/>
      <c r="HH121" s="71"/>
      <c r="HI121" s="71"/>
      <c r="HJ121" s="71"/>
      <c r="HK121" s="71"/>
      <c r="HL121" s="71"/>
      <c r="HM121" s="71"/>
      <c r="HN121" s="71"/>
      <c r="HO121" s="71"/>
      <c r="HP121" s="71"/>
      <c r="HQ121" s="71"/>
      <c r="HR121" s="71"/>
      <c r="HS121" s="277" t="str">
        <f t="shared" si="373"/>
        <v/>
      </c>
      <c r="HT121" s="284" t="str">
        <f t="shared" si="308"/>
        <v/>
      </c>
      <c r="HU121" s="71"/>
      <c r="HV121" s="336" t="str">
        <f t="shared" si="309"/>
        <v/>
      </c>
      <c r="HW121" s="338" t="str">
        <f t="shared" si="310"/>
        <v/>
      </c>
      <c r="HX121" s="337" t="str">
        <f t="shared" si="311"/>
        <v/>
      </c>
      <c r="HY121" s="277"/>
      <c r="HZ121" s="71"/>
      <c r="IA121" s="71"/>
      <c r="IB121" s="71"/>
      <c r="IC121" s="71"/>
      <c r="ID121" s="70"/>
      <c r="IE121" s="280"/>
      <c r="IF121" s="280"/>
      <c r="IG121" s="280"/>
      <c r="IH121" s="280"/>
      <c r="II121" s="280"/>
      <c r="IJ121" s="280"/>
      <c r="IK121" s="280"/>
      <c r="IL121" s="280"/>
      <c r="IM121" s="280"/>
      <c r="IN121" s="280"/>
      <c r="IO121" s="291"/>
      <c r="IP121" s="291"/>
      <c r="IQ121" s="74"/>
      <c r="IR121" s="291">
        <f>IF(IE121&lt;&gt;"",MAX(IR$14:IR120)+1,0)</f>
        <v>0</v>
      </c>
      <c r="IS121" s="291">
        <f>IF(IF121&lt;&gt;"",MAX(IS$14:IS120)+1,0)</f>
        <v>0</v>
      </c>
      <c r="IT121" s="291">
        <f>IF(IG121&lt;&gt;"",MAX(IT$14:IT120)+1,0)</f>
        <v>0</v>
      </c>
      <c r="IU121" s="291">
        <f>IF(IH121&lt;&gt;"",MAX(IU$14:IU120)+1,0)</f>
        <v>0</v>
      </c>
      <c r="IV121" s="291">
        <f>IF(II121&lt;&gt;"",MAX(IV$14:IV120)+1,0)</f>
        <v>0</v>
      </c>
      <c r="IW121" s="291">
        <f>IF(IJ121&lt;&gt;"",MAX(IW$14:IW120)+1,0)</f>
        <v>0</v>
      </c>
      <c r="IX121" s="291">
        <f>IF(IK121&lt;&gt;"",MAX(IX$14:IX120)+1,0)</f>
        <v>0</v>
      </c>
      <c r="IY121" s="291">
        <f>IF(IL121&lt;&gt;"",MAX(IY$14:IY120)+1,0)</f>
        <v>0</v>
      </c>
      <c r="IZ121" s="291">
        <f>IF(IM121&lt;&gt;"",MAX(IZ$14:IZ120)+1,0)</f>
        <v>0</v>
      </c>
      <c r="JA121" s="291">
        <f>IF(IN121&lt;&gt;"",MAX(JA$14:JA120)+1,0)</f>
        <v>0</v>
      </c>
      <c r="JB121" s="291">
        <f>IF(IO121&lt;&gt;"",MAX(JB$14:JB120)+1,0)</f>
        <v>0</v>
      </c>
      <c r="JC121" s="291">
        <f>IF(IP121&lt;&gt;"",MAX(JC$14:JC120)+1,0)</f>
        <v>0</v>
      </c>
      <c r="JD121" s="74">
        <f t="shared" si="361"/>
        <v>3</v>
      </c>
      <c r="JE121" s="74">
        <f t="shared" si="362"/>
        <v>0</v>
      </c>
      <c r="JF121" s="74">
        <f t="shared" si="363"/>
        <v>42</v>
      </c>
      <c r="JG121" s="74">
        <f t="shared" si="364"/>
        <v>0</v>
      </c>
      <c r="JH121" s="390" t="str">
        <f t="shared" si="365"/>
        <v/>
      </c>
      <c r="JI121" s="389">
        <f>IF(ISNUMBER(MATCH(HE121,$JG$15:$JG$313,0)),0,MAX(JI$14:JI120)+1)</f>
        <v>0</v>
      </c>
      <c r="JJ121" s="389" t="str">
        <f t="shared" si="366"/>
        <v/>
      </c>
      <c r="JK121" s="379"/>
      <c r="JL121" s="79"/>
      <c r="JM121" s="19"/>
      <c r="JN121" s="280"/>
      <c r="JO121" s="70"/>
      <c r="JP121" s="19"/>
      <c r="JQ121" s="19"/>
      <c r="JR121" s="19"/>
      <c r="JS121" s="19"/>
      <c r="JT121" s="19"/>
      <c r="JU121" s="19"/>
      <c r="JV121" s="19"/>
      <c r="JW121" s="19"/>
      <c r="JX121" s="19"/>
      <c r="JY121" s="19"/>
      <c r="JZ121" s="19"/>
      <c r="KA121" s="19"/>
      <c r="KB121" s="19"/>
      <c r="KC121" s="19"/>
      <c r="KD121" s="19"/>
      <c r="LA121" s="70"/>
      <c r="LB121" s="291" t="str">
        <f t="shared" si="312"/>
        <v/>
      </c>
      <c r="LC121" s="291" t="str">
        <f t="shared" si="313"/>
        <v/>
      </c>
      <c r="LD121" s="291" t="str">
        <f t="shared" si="314"/>
        <v/>
      </c>
      <c r="LE121" s="291" t="str">
        <f t="shared" si="315"/>
        <v/>
      </c>
      <c r="LF121" s="291" t="str">
        <f t="shared" si="316"/>
        <v/>
      </c>
      <c r="LG121" s="291" t="str">
        <f t="shared" si="317"/>
        <v/>
      </c>
      <c r="LH121" s="291" t="str">
        <f t="shared" si="318"/>
        <v/>
      </c>
      <c r="LI121" s="291" t="str">
        <f t="shared" si="319"/>
        <v/>
      </c>
      <c r="LJ121" s="291" t="str">
        <f t="shared" si="320"/>
        <v/>
      </c>
      <c r="LK121" s="291" t="str">
        <f t="shared" si="321"/>
        <v/>
      </c>
      <c r="LL121" s="291" t="str">
        <f t="shared" si="322"/>
        <v/>
      </c>
      <c r="LM121" s="291" t="str">
        <f t="shared" si="323"/>
        <v/>
      </c>
      <c r="LN121" s="291" t="str">
        <f t="shared" si="324"/>
        <v/>
      </c>
      <c r="LO121" s="291" t="str">
        <f t="shared" si="325"/>
        <v/>
      </c>
      <c r="LP121" s="291" t="str">
        <f t="shared" si="326"/>
        <v/>
      </c>
      <c r="LQ121" s="291" t="str">
        <f t="shared" si="327"/>
        <v/>
      </c>
      <c r="LR121" s="291" t="str">
        <f t="shared" si="328"/>
        <v/>
      </c>
      <c r="LS121" s="291" t="str">
        <f t="shared" si="329"/>
        <v/>
      </c>
      <c r="LT121" s="291" t="str">
        <f t="shared" si="330"/>
        <v/>
      </c>
      <c r="LU121" s="291" t="str">
        <f t="shared" si="331"/>
        <v/>
      </c>
      <c r="LV121" s="291" t="str">
        <f t="shared" si="332"/>
        <v/>
      </c>
      <c r="LW121" s="291" t="str">
        <f t="shared" si="333"/>
        <v/>
      </c>
      <c r="LX121" s="291" t="str">
        <f t="shared" si="334"/>
        <v/>
      </c>
      <c r="LY121" s="291" t="str">
        <f t="shared" si="335"/>
        <v/>
      </c>
      <c r="LZ121" s="291" t="str">
        <f t="shared" si="336"/>
        <v/>
      </c>
      <c r="MA121" s="291" t="str">
        <f t="shared" si="337"/>
        <v/>
      </c>
      <c r="MB121" s="291" t="str">
        <f t="shared" si="338"/>
        <v/>
      </c>
      <c r="MC121" s="291" t="str">
        <f t="shared" si="339"/>
        <v/>
      </c>
      <c r="MD121" s="291" t="str">
        <f t="shared" si="340"/>
        <v/>
      </c>
      <c r="ME121" s="291" t="str">
        <f t="shared" si="341"/>
        <v/>
      </c>
      <c r="MF121" s="291" t="str">
        <f t="shared" si="342"/>
        <v/>
      </c>
      <c r="MG121" s="74">
        <f t="shared" si="343"/>
        <v>0</v>
      </c>
      <c r="MH121" s="70"/>
      <c r="MI121" s="70"/>
      <c r="MJ121" s="70"/>
      <c r="MK121" s="70"/>
      <c r="ML121" s="70"/>
      <c r="MM121" s="70"/>
      <c r="MN121" s="70"/>
      <c r="MO121" s="70"/>
      <c r="MP121" s="70"/>
      <c r="MQ121" s="70"/>
      <c r="MR121" s="70"/>
      <c r="MS121" s="70"/>
      <c r="MT121" s="70"/>
      <c r="MU121" s="70"/>
    </row>
    <row r="122" spans="1:359" ht="6" customHeight="1" x14ac:dyDescent="0.25">
      <c r="A122" s="79"/>
      <c r="B122" s="303">
        <f t="shared" si="367"/>
        <v>108</v>
      </c>
      <c r="C122" s="95" t="s">
        <v>87</v>
      </c>
      <c r="D122" s="304" t="s">
        <v>294</v>
      </c>
      <c r="E122" s="70"/>
      <c r="F122" s="258"/>
      <c r="G122" s="259"/>
      <c r="H122" s="260"/>
      <c r="I122" s="258"/>
      <c r="J122" s="259"/>
      <c r="K122" s="260"/>
      <c r="L122" s="258"/>
      <c r="M122" s="259"/>
      <c r="N122" s="260"/>
      <c r="O122" s="258"/>
      <c r="P122" s="259"/>
      <c r="Q122" s="260"/>
      <c r="R122" s="258"/>
      <c r="S122" s="259"/>
      <c r="T122" s="260"/>
      <c r="U122" s="258"/>
      <c r="V122" s="259"/>
      <c r="W122" s="260"/>
      <c r="X122" s="258"/>
      <c r="Y122" s="259"/>
      <c r="Z122" s="260"/>
      <c r="AA122" s="258"/>
      <c r="AB122" s="259"/>
      <c r="AC122" s="260"/>
      <c r="AD122" s="258"/>
      <c r="AE122" s="259"/>
      <c r="AF122" s="260"/>
      <c r="AG122" s="258"/>
      <c r="AH122" s="259"/>
      <c r="AI122" s="260"/>
      <c r="AJ122" s="258"/>
      <c r="AK122" s="259"/>
      <c r="AL122" s="260"/>
      <c r="AM122" s="258"/>
      <c r="AN122" s="259"/>
      <c r="AO122" s="260"/>
      <c r="AP122" s="281"/>
      <c r="AQ122" s="353"/>
      <c r="AR122" s="348"/>
      <c r="AS122" s="281"/>
      <c r="AT122" s="353"/>
      <c r="AU122" s="348"/>
      <c r="AV122" s="258"/>
      <c r="AW122" s="259"/>
      <c r="AX122" s="260"/>
      <c r="AY122" s="258"/>
      <c r="AZ122" s="259"/>
      <c r="BA122" s="260"/>
      <c r="BB122" s="258"/>
      <c r="BC122" s="259"/>
      <c r="BD122" s="260"/>
      <c r="BE122" s="258"/>
      <c r="BF122" s="259"/>
      <c r="BG122" s="260"/>
      <c r="BH122" s="258"/>
      <c r="BI122" s="259"/>
      <c r="BJ122" s="260"/>
      <c r="BK122" s="258"/>
      <c r="BL122" s="259"/>
      <c r="BM122" s="260"/>
      <c r="BN122" s="258"/>
      <c r="BO122" s="259"/>
      <c r="BP122" s="260"/>
      <c r="BQ122" s="258"/>
      <c r="BR122" s="259"/>
      <c r="BS122" s="260"/>
      <c r="BT122" s="258"/>
      <c r="BU122" s="259"/>
      <c r="BV122" s="260"/>
      <c r="BW122" s="258"/>
      <c r="BX122" s="259"/>
      <c r="BY122" s="260"/>
      <c r="BZ122" s="258"/>
      <c r="CA122" s="259"/>
      <c r="CB122" s="260"/>
      <c r="CC122" s="258"/>
      <c r="CD122" s="259"/>
      <c r="CE122" s="260"/>
      <c r="CF122" s="410"/>
      <c r="CG122" s="411"/>
      <c r="CH122" s="412"/>
      <c r="CI122" s="410"/>
      <c r="CJ122" s="411"/>
      <c r="CK122" s="412"/>
      <c r="CL122" s="258"/>
      <c r="CM122" s="259"/>
      <c r="CN122" s="260"/>
      <c r="CO122" s="258"/>
      <c r="CP122" s="259"/>
      <c r="CQ122" s="260"/>
      <c r="CR122" s="373" t="s">
        <v>2</v>
      </c>
      <c r="CS122" s="228"/>
      <c r="CT122" s="229" t="str">
        <f>IF(ISNUMBER(HA122),IF(ISNUMBER(MATCH(HE122,$CS$15:$CS$313,0)),0,MAX(CT$14:CT121)+1),"")</f>
        <v/>
      </c>
      <c r="CU122" s="7" t="str">
        <f t="shared" si="217"/>
        <v/>
      </c>
      <c r="CV122" s="7" t="str">
        <f t="shared" si="218"/>
        <v/>
      </c>
      <c r="CW122" s="7">
        <f t="shared" si="219"/>
        <v>23</v>
      </c>
      <c r="CX122" s="7">
        <f t="shared" si="220"/>
        <v>25</v>
      </c>
      <c r="CY122" s="7" t="str">
        <f t="shared" si="221"/>
        <v/>
      </c>
      <c r="CZ122" s="7" t="str">
        <f t="shared" si="222"/>
        <v/>
      </c>
      <c r="DA122" s="7" t="str">
        <f t="shared" si="223"/>
        <v/>
      </c>
      <c r="DB122" s="7">
        <f t="shared" si="224"/>
        <v>25</v>
      </c>
      <c r="DC122" s="7" t="str">
        <f t="shared" si="225"/>
        <v/>
      </c>
      <c r="DD122" s="7">
        <f t="shared" si="226"/>
        <v>24</v>
      </c>
      <c r="DE122" s="7" t="str">
        <f t="shared" si="227"/>
        <v/>
      </c>
      <c r="DF122" s="7" t="str">
        <f t="shared" si="228"/>
        <v/>
      </c>
      <c r="DG122" s="7" t="str">
        <f t="shared" si="229"/>
        <v/>
      </c>
      <c r="DH122" s="7" t="str">
        <f t="shared" si="230"/>
        <v/>
      </c>
      <c r="DI122" s="7" t="str">
        <f t="shared" si="231"/>
        <v/>
      </c>
      <c r="DJ122" s="7" t="str">
        <f t="shared" si="232"/>
        <v/>
      </c>
      <c r="DK122" s="7" t="str">
        <f t="shared" si="233"/>
        <v/>
      </c>
      <c r="DL122" s="7" t="str">
        <f t="shared" si="234"/>
        <v/>
      </c>
      <c r="DM122" s="7" t="str">
        <f t="shared" si="235"/>
        <v/>
      </c>
      <c r="DN122" s="7" t="str">
        <f t="shared" si="236"/>
        <v/>
      </c>
      <c r="DO122" s="7" t="str">
        <f t="shared" si="237"/>
        <v/>
      </c>
      <c r="DP122" s="7" t="str">
        <f t="shared" si="238"/>
        <v/>
      </c>
      <c r="DQ122" s="7" t="str">
        <f t="shared" si="239"/>
        <v/>
      </c>
      <c r="DR122" s="7" t="str">
        <f t="shared" si="240"/>
        <v/>
      </c>
      <c r="DS122" s="7" t="str">
        <f t="shared" si="241"/>
        <v/>
      </c>
      <c r="DT122" s="7" t="str">
        <f t="shared" si="242"/>
        <v/>
      </c>
      <c r="DU122" s="7" t="str">
        <f t="shared" si="344"/>
        <v/>
      </c>
      <c r="DV122" s="7" t="str">
        <f t="shared" si="345"/>
        <v/>
      </c>
      <c r="DW122" s="7" t="str">
        <f t="shared" si="346"/>
        <v/>
      </c>
      <c r="DX122" s="7" t="str">
        <f t="shared" si="347"/>
        <v/>
      </c>
      <c r="DY122" s="7"/>
      <c r="DZ122" s="7"/>
      <c r="EA122" s="7"/>
      <c r="EB122" s="7"/>
      <c r="EC122" s="64" t="s">
        <v>2</v>
      </c>
      <c r="ED122" s="306" t="str">
        <f t="shared" si="243"/>
        <v>-</v>
      </c>
      <c r="EE122" s="306" t="str">
        <f t="shared" si="244"/>
        <v>-</v>
      </c>
      <c r="EF122" s="306" t="str">
        <f t="shared" si="245"/>
        <v>ath1</v>
      </c>
      <c r="EG122" s="306" t="str">
        <f t="shared" si="246"/>
        <v>ath1</v>
      </c>
      <c r="EH122" s="306" t="str">
        <f t="shared" si="247"/>
        <v>-</v>
      </c>
      <c r="EI122" s="306" t="str">
        <f t="shared" si="248"/>
        <v>-</v>
      </c>
      <c r="EJ122" s="306" t="str">
        <f t="shared" si="249"/>
        <v>-</v>
      </c>
      <c r="EK122" s="306" t="str">
        <f t="shared" si="250"/>
        <v>ath1</v>
      </c>
      <c r="EL122" s="306" t="str">
        <f t="shared" si="251"/>
        <v>-</v>
      </c>
      <c r="EM122" s="306" t="str">
        <f t="shared" si="252"/>
        <v>ath1</v>
      </c>
      <c r="EN122" s="306" t="str">
        <f t="shared" si="253"/>
        <v>-</v>
      </c>
      <c r="EO122" s="306" t="str">
        <f t="shared" si="254"/>
        <v>-</v>
      </c>
      <c r="EP122" s="306" t="str">
        <f t="shared" si="255"/>
        <v>-</v>
      </c>
      <c r="EQ122" s="306" t="str">
        <f t="shared" si="256"/>
        <v>-</v>
      </c>
      <c r="ER122" s="306" t="str">
        <f t="shared" si="257"/>
        <v>-</v>
      </c>
      <c r="ES122" s="306" t="str">
        <f t="shared" si="258"/>
        <v>-</v>
      </c>
      <c r="ET122" s="306" t="str">
        <f t="shared" si="259"/>
        <v>-</v>
      </c>
      <c r="EU122" s="306" t="str">
        <f t="shared" si="260"/>
        <v>-</v>
      </c>
      <c r="EV122" s="306" t="str">
        <f t="shared" si="261"/>
        <v>-</v>
      </c>
      <c r="EW122" s="306" t="str">
        <f t="shared" si="262"/>
        <v>-</v>
      </c>
      <c r="EX122" s="306" t="str">
        <f t="shared" si="263"/>
        <v>-</v>
      </c>
      <c r="EY122" s="306" t="str">
        <f t="shared" si="264"/>
        <v>-</v>
      </c>
      <c r="EZ122" s="306" t="str">
        <f t="shared" si="265"/>
        <v>-</v>
      </c>
      <c r="FA122" s="306" t="str">
        <f t="shared" si="266"/>
        <v>-</v>
      </c>
      <c r="FB122" s="306" t="str">
        <f t="shared" si="267"/>
        <v>-</v>
      </c>
      <c r="FC122" s="306" t="str">
        <f t="shared" si="268"/>
        <v>-</v>
      </c>
      <c r="FD122" s="306" t="str">
        <f t="shared" si="348"/>
        <v>-</v>
      </c>
      <c r="FE122" s="306" t="str">
        <f t="shared" si="349"/>
        <v>-</v>
      </c>
      <c r="FF122" s="306" t="str">
        <f t="shared" si="350"/>
        <v>-</v>
      </c>
      <c r="FG122" s="306" t="str">
        <f t="shared" si="351"/>
        <v>-</v>
      </c>
      <c r="FH122" s="306"/>
      <c r="FI122" s="306"/>
      <c r="FJ122" s="306"/>
      <c r="FK122" s="306"/>
      <c r="FL122" s="306"/>
      <c r="FM122" s="422" t="s">
        <v>2</v>
      </c>
      <c r="FN122" s="65" t="str">
        <f t="shared" si="269"/>
        <v>-</v>
      </c>
      <c r="FO122" s="65" t="str">
        <f t="shared" si="270"/>
        <v>-</v>
      </c>
      <c r="FP122" s="65" t="str">
        <f t="shared" si="271"/>
        <v>al*trpt</v>
      </c>
      <c r="FQ122" s="65" t="str">
        <f t="shared" si="272"/>
        <v>_</v>
      </c>
      <c r="FR122" s="65" t="str">
        <f t="shared" si="273"/>
        <v>-</v>
      </c>
      <c r="FS122" s="65" t="str">
        <f t="shared" si="274"/>
        <v>-</v>
      </c>
      <c r="FT122" s="65" t="str">
        <f t="shared" si="275"/>
        <v>-</v>
      </c>
      <c r="FU122" s="65" t="str">
        <f t="shared" si="276"/>
        <v>al*trpt</v>
      </c>
      <c r="FV122" s="65" t="str">
        <f t="shared" si="277"/>
        <v>-</v>
      </c>
      <c r="FW122" s="65">
        <f t="shared" si="278"/>
        <v>5.0000000000000001E-3</v>
      </c>
      <c r="FX122" s="65" t="str">
        <f t="shared" si="279"/>
        <v>-</v>
      </c>
      <c r="FY122" s="65" t="str">
        <f t="shared" si="280"/>
        <v>-</v>
      </c>
      <c r="FZ122" s="65" t="str">
        <f t="shared" si="281"/>
        <v>-</v>
      </c>
      <c r="GA122" s="65" t="str">
        <f t="shared" si="282"/>
        <v>-</v>
      </c>
      <c r="GB122" s="65" t="str">
        <f t="shared" si="283"/>
        <v>-</v>
      </c>
      <c r="GC122" s="65" t="str">
        <f t="shared" si="284"/>
        <v>-</v>
      </c>
      <c r="GD122" s="65" t="str">
        <f t="shared" si="285"/>
        <v>-</v>
      </c>
      <c r="GE122" s="65" t="str">
        <f t="shared" si="286"/>
        <v>-</v>
      </c>
      <c r="GF122" s="65" t="str">
        <f t="shared" si="287"/>
        <v>-</v>
      </c>
      <c r="GG122" s="65" t="str">
        <f t="shared" si="288"/>
        <v>-</v>
      </c>
      <c r="GH122" s="65" t="str">
        <f t="shared" si="289"/>
        <v>-</v>
      </c>
      <c r="GI122" s="65" t="str">
        <f t="shared" si="290"/>
        <v>-</v>
      </c>
      <c r="GJ122" s="65" t="str">
        <f t="shared" si="291"/>
        <v>-</v>
      </c>
      <c r="GK122" s="65" t="str">
        <f t="shared" si="292"/>
        <v>-</v>
      </c>
      <c r="GL122" s="65" t="str">
        <f t="shared" si="293"/>
        <v>-</v>
      </c>
      <c r="GM122" s="65" t="str">
        <f t="shared" si="294"/>
        <v>-</v>
      </c>
      <c r="GN122" s="65" t="str">
        <f t="shared" si="352"/>
        <v>-</v>
      </c>
      <c r="GO122" s="65" t="str">
        <f t="shared" si="353"/>
        <v>-</v>
      </c>
      <c r="GP122" s="65" t="str">
        <f t="shared" si="354"/>
        <v>-</v>
      </c>
      <c r="GQ122" s="65" t="str">
        <f t="shared" si="355"/>
        <v>-</v>
      </c>
      <c r="GR122" s="65"/>
      <c r="GS122" s="65"/>
      <c r="GT122" s="65"/>
      <c r="GU122" s="96" t="s">
        <v>2</v>
      </c>
      <c r="GV122" s="70"/>
      <c r="GW122" s="7">
        <f>IF(ISNUMBER(INDEX($CU$15:$EC$314,$B122,HG$5)),MAX(GW$14:GW121)+1,0)</f>
        <v>0</v>
      </c>
      <c r="GX122" s="7" t="str">
        <f t="shared" si="295"/>
        <v/>
      </c>
      <c r="GY122" s="7" t="str">
        <f t="shared" si="296"/>
        <v/>
      </c>
      <c r="GZ122" s="289">
        <f t="shared" si="297"/>
        <v>108</v>
      </c>
      <c r="HA122" s="289" t="str">
        <f t="shared" si="298"/>
        <v/>
      </c>
      <c r="HB122" s="289" t="str">
        <f t="shared" si="368"/>
        <v/>
      </c>
      <c r="HC122" s="84" t="str">
        <f t="shared" si="300"/>
        <v/>
      </c>
      <c r="HD122" s="335" t="str">
        <f t="shared" si="301"/>
        <v/>
      </c>
      <c r="HE122" s="313" t="str">
        <f t="shared" si="302"/>
        <v/>
      </c>
      <c r="HF122" s="28" t="str">
        <f t="shared" si="303"/>
        <v/>
      </c>
      <c r="HG122" s="277"/>
      <c r="HH122" s="71"/>
      <c r="HI122" s="71"/>
      <c r="HJ122" s="71"/>
      <c r="HK122" s="71"/>
      <c r="HL122" s="71"/>
      <c r="HM122" s="71"/>
      <c r="HN122" s="71"/>
      <c r="HO122" s="71"/>
      <c r="HP122" s="71"/>
      <c r="HQ122" s="71"/>
      <c r="HR122" s="71"/>
      <c r="HS122" s="277" t="str">
        <f t="shared" si="373"/>
        <v/>
      </c>
      <c r="HT122" s="284" t="str">
        <f t="shared" si="308"/>
        <v/>
      </c>
      <c r="HU122" s="71"/>
      <c r="HV122" s="336" t="str">
        <f t="shared" si="309"/>
        <v/>
      </c>
      <c r="HW122" s="338" t="str">
        <f t="shared" si="310"/>
        <v/>
      </c>
      <c r="HX122" s="337" t="str">
        <f t="shared" si="311"/>
        <v/>
      </c>
      <c r="HY122" s="277"/>
      <c r="HZ122" s="71"/>
      <c r="IA122" s="71"/>
      <c r="IB122" s="71"/>
      <c r="IC122" s="71"/>
      <c r="ID122" s="70"/>
      <c r="IE122" s="280"/>
      <c r="IF122" s="280"/>
      <c r="IG122" s="280"/>
      <c r="IH122" s="280"/>
      <c r="II122" s="280"/>
      <c r="IJ122" s="280"/>
      <c r="IK122" s="280"/>
      <c r="IL122" s="280"/>
      <c r="IM122" s="280"/>
      <c r="IN122" s="280"/>
      <c r="IO122" s="291"/>
      <c r="IP122" s="291"/>
      <c r="IQ122" s="74"/>
      <c r="IR122" s="291">
        <f>IF(IE122&lt;&gt;"",MAX(IR$14:IR121)+1,0)</f>
        <v>0</v>
      </c>
      <c r="IS122" s="291">
        <f>IF(IF122&lt;&gt;"",MAX(IS$14:IS121)+1,0)</f>
        <v>0</v>
      </c>
      <c r="IT122" s="291">
        <f>IF(IG122&lt;&gt;"",MAX(IT$14:IT121)+1,0)</f>
        <v>0</v>
      </c>
      <c r="IU122" s="291">
        <f>IF(IH122&lt;&gt;"",MAX(IU$14:IU121)+1,0)</f>
        <v>0</v>
      </c>
      <c r="IV122" s="291">
        <f>IF(II122&lt;&gt;"",MAX(IV$14:IV121)+1,0)</f>
        <v>0</v>
      </c>
      <c r="IW122" s="291">
        <f>IF(IJ122&lt;&gt;"",MAX(IW$14:IW121)+1,0)</f>
        <v>0</v>
      </c>
      <c r="IX122" s="291">
        <f>IF(IK122&lt;&gt;"",MAX(IX$14:IX121)+1,0)</f>
        <v>0</v>
      </c>
      <c r="IY122" s="291">
        <f>IF(IL122&lt;&gt;"",MAX(IY$14:IY121)+1,0)</f>
        <v>0</v>
      </c>
      <c r="IZ122" s="291">
        <f>IF(IM122&lt;&gt;"",MAX(IZ$14:IZ121)+1,0)</f>
        <v>0</v>
      </c>
      <c r="JA122" s="291">
        <f>IF(IN122&lt;&gt;"",MAX(JA$14:JA121)+1,0)</f>
        <v>0</v>
      </c>
      <c r="JB122" s="291">
        <f>IF(IO122&lt;&gt;"",MAX(JB$14:JB121)+1,0)</f>
        <v>0</v>
      </c>
      <c r="JC122" s="291">
        <f>IF(IP122&lt;&gt;"",MAX(JC$14:JC121)+1,0)</f>
        <v>0</v>
      </c>
      <c r="JD122" s="74">
        <f t="shared" si="361"/>
        <v>4</v>
      </c>
      <c r="JE122" s="74">
        <f t="shared" si="362"/>
        <v>1</v>
      </c>
      <c r="JF122" s="74">
        <f t="shared" si="363"/>
        <v>1</v>
      </c>
      <c r="JG122" s="74" t="str">
        <f>IF(ISNUMBER(JD122),INDEX($IE$15:$IP$67,JF122,JD122),"")</f>
        <v>STO</v>
      </c>
      <c r="JH122" s="390" t="str">
        <f t="shared" si="365"/>
        <v/>
      </c>
      <c r="JI122" s="389">
        <f>IF(ISNUMBER(MATCH(HE122,$JG$15:$JG$313,0)),0,MAX(JI$14:JI121)+1)</f>
        <v>0</v>
      </c>
      <c r="JJ122" s="389" t="str">
        <f t="shared" si="366"/>
        <v/>
      </c>
      <c r="JK122" s="379"/>
      <c r="JL122" s="79"/>
      <c r="JM122" s="19"/>
      <c r="JN122" s="280"/>
      <c r="JO122" s="70"/>
      <c r="JP122" s="19"/>
      <c r="JQ122" s="19"/>
      <c r="JR122" s="19"/>
      <c r="JS122" s="19"/>
      <c r="JT122" s="19"/>
      <c r="JU122" s="19"/>
      <c r="JV122" s="19"/>
      <c r="JW122" s="19"/>
      <c r="JX122" s="19"/>
      <c r="JY122" s="19"/>
      <c r="JZ122" s="19"/>
      <c r="KA122" s="19"/>
      <c r="KB122" s="19"/>
      <c r="KC122" s="19"/>
      <c r="KD122" s="19"/>
      <c r="LA122" s="70"/>
      <c r="LB122" s="291" t="str">
        <f t="shared" si="312"/>
        <v/>
      </c>
      <c r="LC122" s="291" t="str">
        <f t="shared" si="313"/>
        <v/>
      </c>
      <c r="LD122" s="291" t="str">
        <f t="shared" si="314"/>
        <v/>
      </c>
      <c r="LE122" s="291" t="str">
        <f t="shared" si="315"/>
        <v/>
      </c>
      <c r="LF122" s="291" t="str">
        <f t="shared" si="316"/>
        <v/>
      </c>
      <c r="LG122" s="291" t="str">
        <f t="shared" si="317"/>
        <v/>
      </c>
      <c r="LH122" s="291" t="str">
        <f t="shared" si="318"/>
        <v/>
      </c>
      <c r="LI122" s="291" t="str">
        <f t="shared" si="319"/>
        <v/>
      </c>
      <c r="LJ122" s="291" t="str">
        <f t="shared" si="320"/>
        <v/>
      </c>
      <c r="LK122" s="291" t="str">
        <f t="shared" si="321"/>
        <v/>
      </c>
      <c r="LL122" s="291" t="str">
        <f t="shared" si="322"/>
        <v/>
      </c>
      <c r="LM122" s="291" t="str">
        <f t="shared" si="323"/>
        <v/>
      </c>
      <c r="LN122" s="291" t="str">
        <f t="shared" si="324"/>
        <v/>
      </c>
      <c r="LO122" s="291" t="str">
        <f t="shared" si="325"/>
        <v/>
      </c>
      <c r="LP122" s="291" t="str">
        <f t="shared" si="326"/>
        <v/>
      </c>
      <c r="LQ122" s="291" t="str">
        <f t="shared" si="327"/>
        <v>STO</v>
      </c>
      <c r="LR122" s="291" t="str">
        <f t="shared" si="328"/>
        <v>STO</v>
      </c>
      <c r="LS122" s="291" t="str">
        <f t="shared" si="329"/>
        <v/>
      </c>
      <c r="LT122" s="291" t="str">
        <f t="shared" si="330"/>
        <v/>
      </c>
      <c r="LU122" s="291" t="str">
        <f t="shared" si="331"/>
        <v>STO</v>
      </c>
      <c r="LV122" s="291" t="str">
        <f t="shared" si="332"/>
        <v/>
      </c>
      <c r="LW122" s="291" t="str">
        <f t="shared" si="333"/>
        <v>STO</v>
      </c>
      <c r="LX122" s="291" t="str">
        <f t="shared" si="334"/>
        <v>STO</v>
      </c>
      <c r="LY122" s="291" t="str">
        <f t="shared" si="335"/>
        <v>STO</v>
      </c>
      <c r="LZ122" s="291" t="str">
        <f t="shared" si="336"/>
        <v/>
      </c>
      <c r="MA122" s="291" t="str">
        <f t="shared" si="337"/>
        <v/>
      </c>
      <c r="MB122" s="291" t="str">
        <f t="shared" si="338"/>
        <v/>
      </c>
      <c r="MC122" s="291" t="str">
        <f t="shared" si="339"/>
        <v/>
      </c>
      <c r="MD122" s="291" t="str">
        <f t="shared" si="340"/>
        <v/>
      </c>
      <c r="ME122" s="291" t="str">
        <f t="shared" si="341"/>
        <v/>
      </c>
      <c r="MF122" s="291" t="str">
        <f t="shared" si="342"/>
        <v/>
      </c>
      <c r="MG122" s="74">
        <f t="shared" si="343"/>
        <v>6</v>
      </c>
      <c r="MH122" s="70"/>
      <c r="MI122" s="70"/>
      <c r="MJ122" s="70"/>
      <c r="MK122" s="70"/>
      <c r="ML122" s="70"/>
      <c r="MM122" s="70"/>
      <c r="MN122" s="70"/>
      <c r="MO122" s="70"/>
      <c r="MP122" s="70"/>
      <c r="MQ122" s="70"/>
      <c r="MR122" s="70"/>
      <c r="MS122" s="70"/>
      <c r="MT122" s="70"/>
      <c r="MU122" s="70"/>
    </row>
    <row r="123" spans="1:359" ht="6" customHeight="1" x14ac:dyDescent="0.25">
      <c r="A123" s="79"/>
      <c r="B123" s="303">
        <f t="shared" si="367"/>
        <v>109</v>
      </c>
      <c r="C123" s="95" t="s">
        <v>291</v>
      </c>
      <c r="D123" s="304" t="s">
        <v>295</v>
      </c>
      <c r="E123" s="70"/>
      <c r="F123" s="258"/>
      <c r="G123" s="259"/>
      <c r="H123" s="260"/>
      <c r="I123" s="258"/>
      <c r="J123" s="259"/>
      <c r="K123" s="260"/>
      <c r="L123" s="258"/>
      <c r="M123" s="259"/>
      <c r="N123" s="260"/>
      <c r="O123" s="258"/>
      <c r="P123" s="259"/>
      <c r="Q123" s="260"/>
      <c r="R123" s="258"/>
      <c r="S123" s="259"/>
      <c r="T123" s="260"/>
      <c r="U123" s="258"/>
      <c r="V123" s="259"/>
      <c r="W123" s="260"/>
      <c r="X123" s="258"/>
      <c r="Y123" s="259"/>
      <c r="Z123" s="260"/>
      <c r="AA123" s="258"/>
      <c r="AB123" s="259"/>
      <c r="AC123" s="260"/>
      <c r="AD123" s="258"/>
      <c r="AE123" s="259"/>
      <c r="AF123" s="260"/>
      <c r="AG123" s="258"/>
      <c r="AH123" s="259"/>
      <c r="AI123" s="260"/>
      <c r="AJ123" s="258"/>
      <c r="AK123" s="259"/>
      <c r="AL123" s="260"/>
      <c r="AM123" s="258"/>
      <c r="AN123" s="259"/>
      <c r="AO123" s="260"/>
      <c r="AP123" s="281"/>
      <c r="AQ123" s="353"/>
      <c r="AR123" s="348"/>
      <c r="AS123" s="281"/>
      <c r="AT123" s="353"/>
      <c r="AU123" s="348"/>
      <c r="AV123" s="258"/>
      <c r="AW123" s="259"/>
      <c r="AX123" s="260"/>
      <c r="AY123" s="258"/>
      <c r="AZ123" s="259"/>
      <c r="BA123" s="260"/>
      <c r="BB123" s="258"/>
      <c r="BC123" s="259"/>
      <c r="BD123" s="260"/>
      <c r="BE123" s="258"/>
      <c r="BF123" s="259"/>
      <c r="BG123" s="260"/>
      <c r="BH123" s="258"/>
      <c r="BI123" s="259"/>
      <c r="BJ123" s="260"/>
      <c r="BK123" s="258"/>
      <c r="BL123" s="259"/>
      <c r="BM123" s="260"/>
      <c r="BN123" s="258"/>
      <c r="BO123" s="259"/>
      <c r="BP123" s="260"/>
      <c r="BQ123" s="258"/>
      <c r="BR123" s="259"/>
      <c r="BS123" s="260"/>
      <c r="BT123" s="258"/>
      <c r="BU123" s="259"/>
      <c r="BV123" s="260"/>
      <c r="BW123" s="258"/>
      <c r="BX123" s="259"/>
      <c r="BY123" s="260"/>
      <c r="BZ123" s="258"/>
      <c r="CA123" s="259"/>
      <c r="CB123" s="260"/>
      <c r="CC123" s="258"/>
      <c r="CD123" s="259"/>
      <c r="CE123" s="260"/>
      <c r="CF123" s="410"/>
      <c r="CG123" s="411"/>
      <c r="CH123" s="412"/>
      <c r="CI123" s="410"/>
      <c r="CJ123" s="411"/>
      <c r="CK123" s="412"/>
      <c r="CL123" s="258"/>
      <c r="CM123" s="259"/>
      <c r="CN123" s="260"/>
      <c r="CO123" s="258"/>
      <c r="CP123" s="259"/>
      <c r="CQ123" s="260"/>
      <c r="CR123" s="373" t="s">
        <v>2</v>
      </c>
      <c r="CS123" s="228"/>
      <c r="CT123" s="229" t="str">
        <f>IF(ISNUMBER(HA123),IF(ISNUMBER(MATCH(HE123,$CS$15:$CS$313,0)),0,MAX(CT$14:CT122)+1),"")</f>
        <v/>
      </c>
      <c r="CU123" s="7" t="str">
        <f t="shared" si="217"/>
        <v/>
      </c>
      <c r="CV123" s="7" t="str">
        <f t="shared" si="218"/>
        <v/>
      </c>
      <c r="CW123" s="7" t="str">
        <f t="shared" si="219"/>
        <v/>
      </c>
      <c r="CX123" s="7" t="str">
        <f t="shared" si="220"/>
        <v/>
      </c>
      <c r="CY123" s="7" t="str">
        <f t="shared" si="221"/>
        <v/>
      </c>
      <c r="CZ123" s="7" t="str">
        <f t="shared" si="222"/>
        <v/>
      </c>
      <c r="DA123" s="7" t="str">
        <f t="shared" si="223"/>
        <v/>
      </c>
      <c r="DB123" s="7" t="str">
        <f t="shared" si="224"/>
        <v/>
      </c>
      <c r="DC123" s="7" t="str">
        <f t="shared" si="225"/>
        <v/>
      </c>
      <c r="DD123" s="7">
        <f t="shared" si="226"/>
        <v>25</v>
      </c>
      <c r="DE123" s="7" t="str">
        <f t="shared" si="227"/>
        <v/>
      </c>
      <c r="DF123" s="7" t="str">
        <f t="shared" si="228"/>
        <v/>
      </c>
      <c r="DG123" s="7" t="str">
        <f t="shared" si="229"/>
        <v/>
      </c>
      <c r="DH123" s="7" t="str">
        <f t="shared" si="230"/>
        <v/>
      </c>
      <c r="DI123" s="7" t="str">
        <f t="shared" si="231"/>
        <v/>
      </c>
      <c r="DJ123" s="7" t="str">
        <f t="shared" si="232"/>
        <v/>
      </c>
      <c r="DK123" s="7" t="str">
        <f t="shared" si="233"/>
        <v/>
      </c>
      <c r="DL123" s="7" t="str">
        <f t="shared" si="234"/>
        <v/>
      </c>
      <c r="DM123" s="7" t="str">
        <f t="shared" si="235"/>
        <v/>
      </c>
      <c r="DN123" s="7" t="str">
        <f t="shared" si="236"/>
        <v/>
      </c>
      <c r="DO123" s="7" t="str">
        <f t="shared" si="237"/>
        <v/>
      </c>
      <c r="DP123" s="7" t="str">
        <f t="shared" si="238"/>
        <v/>
      </c>
      <c r="DQ123" s="7" t="str">
        <f t="shared" si="239"/>
        <v/>
      </c>
      <c r="DR123" s="7" t="str">
        <f t="shared" si="240"/>
        <v/>
      </c>
      <c r="DS123" s="7" t="str">
        <f t="shared" si="241"/>
        <v/>
      </c>
      <c r="DT123" s="7" t="str">
        <f t="shared" si="242"/>
        <v/>
      </c>
      <c r="DU123" s="7" t="str">
        <f t="shared" si="344"/>
        <v/>
      </c>
      <c r="DV123" s="7" t="str">
        <f t="shared" si="345"/>
        <v/>
      </c>
      <c r="DW123" s="7" t="str">
        <f t="shared" si="346"/>
        <v/>
      </c>
      <c r="DX123" s="7" t="str">
        <f t="shared" si="347"/>
        <v/>
      </c>
      <c r="DY123" s="7"/>
      <c r="DZ123" s="7"/>
      <c r="EA123" s="7"/>
      <c r="EB123" s="7"/>
      <c r="EC123" s="64" t="s">
        <v>2</v>
      </c>
      <c r="ED123" s="306" t="str">
        <f t="shared" si="243"/>
        <v>-</v>
      </c>
      <c r="EE123" s="306" t="str">
        <f t="shared" si="244"/>
        <v>-</v>
      </c>
      <c r="EF123" s="306" t="str">
        <f t="shared" si="245"/>
        <v>-</v>
      </c>
      <c r="EG123" s="306" t="str">
        <f t="shared" si="246"/>
        <v>-</v>
      </c>
      <c r="EH123" s="306" t="str">
        <f t="shared" si="247"/>
        <v>-</v>
      </c>
      <c r="EI123" s="306" t="str">
        <f t="shared" si="248"/>
        <v>-</v>
      </c>
      <c r="EJ123" s="306" t="str">
        <f t="shared" si="249"/>
        <v>-</v>
      </c>
      <c r="EK123" s="306" t="str">
        <f t="shared" si="250"/>
        <v>-</v>
      </c>
      <c r="EL123" s="306" t="str">
        <f t="shared" si="251"/>
        <v>-</v>
      </c>
      <c r="EM123" s="306" t="str">
        <f t="shared" si="252"/>
        <v>atv</v>
      </c>
      <c r="EN123" s="306" t="str">
        <f t="shared" si="253"/>
        <v>-</v>
      </c>
      <c r="EO123" s="306" t="str">
        <f t="shared" si="254"/>
        <v>-</v>
      </c>
      <c r="EP123" s="306" t="str">
        <f t="shared" si="255"/>
        <v>-</v>
      </c>
      <c r="EQ123" s="306" t="str">
        <f t="shared" si="256"/>
        <v>-</v>
      </c>
      <c r="ER123" s="306" t="str">
        <f t="shared" si="257"/>
        <v>-</v>
      </c>
      <c r="ES123" s="306" t="str">
        <f t="shared" si="258"/>
        <v>-</v>
      </c>
      <c r="ET123" s="306" t="str">
        <f t="shared" si="259"/>
        <v>-</v>
      </c>
      <c r="EU123" s="306" t="str">
        <f t="shared" si="260"/>
        <v>-</v>
      </c>
      <c r="EV123" s="306" t="str">
        <f t="shared" si="261"/>
        <v>-</v>
      </c>
      <c r="EW123" s="306" t="str">
        <f t="shared" si="262"/>
        <v>-</v>
      </c>
      <c r="EX123" s="306" t="str">
        <f t="shared" si="263"/>
        <v>-</v>
      </c>
      <c r="EY123" s="306" t="str">
        <f t="shared" si="264"/>
        <v>-</v>
      </c>
      <c r="EZ123" s="306" t="str">
        <f t="shared" si="265"/>
        <v>-</v>
      </c>
      <c r="FA123" s="306" t="str">
        <f t="shared" si="266"/>
        <v>-</v>
      </c>
      <c r="FB123" s="306" t="str">
        <f t="shared" si="267"/>
        <v>-</v>
      </c>
      <c r="FC123" s="306" t="str">
        <f t="shared" si="268"/>
        <v>-</v>
      </c>
      <c r="FD123" s="306" t="str">
        <f t="shared" si="348"/>
        <v>-</v>
      </c>
      <c r="FE123" s="306" t="str">
        <f t="shared" si="349"/>
        <v>-</v>
      </c>
      <c r="FF123" s="306" t="str">
        <f t="shared" si="350"/>
        <v>-</v>
      </c>
      <c r="FG123" s="306" t="str">
        <f t="shared" si="351"/>
        <v>-</v>
      </c>
      <c r="FH123" s="306"/>
      <c r="FI123" s="306"/>
      <c r="FJ123" s="306"/>
      <c r="FK123" s="306"/>
      <c r="FL123" s="306"/>
      <c r="FM123" s="422" t="s">
        <v>2</v>
      </c>
      <c r="FN123" s="65" t="str">
        <f t="shared" si="269"/>
        <v>-</v>
      </c>
      <c r="FO123" s="65" t="str">
        <f t="shared" si="270"/>
        <v>-</v>
      </c>
      <c r="FP123" s="65" t="str">
        <f t="shared" si="271"/>
        <v>-</v>
      </c>
      <c r="FQ123" s="65" t="str">
        <f t="shared" si="272"/>
        <v>-</v>
      </c>
      <c r="FR123" s="65" t="str">
        <f t="shared" si="273"/>
        <v>-</v>
      </c>
      <c r="FS123" s="65" t="str">
        <f t="shared" si="274"/>
        <v>-</v>
      </c>
      <c r="FT123" s="65" t="str">
        <f t="shared" si="275"/>
        <v>-</v>
      </c>
      <c r="FU123" s="65" t="str">
        <f t="shared" si="276"/>
        <v>-</v>
      </c>
      <c r="FV123" s="65" t="str">
        <f t="shared" si="277"/>
        <v>-</v>
      </c>
      <c r="FW123" s="65">
        <f t="shared" si="278"/>
        <v>5.0000000000000001E-3</v>
      </c>
      <c r="FX123" s="65" t="str">
        <f t="shared" si="279"/>
        <v>-</v>
      </c>
      <c r="FY123" s="65" t="str">
        <f t="shared" si="280"/>
        <v>-</v>
      </c>
      <c r="FZ123" s="65" t="str">
        <f t="shared" si="281"/>
        <v>-</v>
      </c>
      <c r="GA123" s="65" t="str">
        <f t="shared" si="282"/>
        <v>-</v>
      </c>
      <c r="GB123" s="65" t="str">
        <f t="shared" si="283"/>
        <v>-</v>
      </c>
      <c r="GC123" s="65" t="str">
        <f t="shared" si="284"/>
        <v>-</v>
      </c>
      <c r="GD123" s="65" t="str">
        <f t="shared" si="285"/>
        <v>-</v>
      </c>
      <c r="GE123" s="65" t="str">
        <f t="shared" si="286"/>
        <v>-</v>
      </c>
      <c r="GF123" s="65" t="str">
        <f t="shared" si="287"/>
        <v>-</v>
      </c>
      <c r="GG123" s="65" t="str">
        <f t="shared" si="288"/>
        <v>-</v>
      </c>
      <c r="GH123" s="65" t="str">
        <f t="shared" si="289"/>
        <v>-</v>
      </c>
      <c r="GI123" s="65" t="str">
        <f t="shared" si="290"/>
        <v>-</v>
      </c>
      <c r="GJ123" s="65" t="str">
        <f t="shared" si="291"/>
        <v>-</v>
      </c>
      <c r="GK123" s="65" t="str">
        <f t="shared" si="292"/>
        <v>-</v>
      </c>
      <c r="GL123" s="65" t="str">
        <f t="shared" si="293"/>
        <v>-</v>
      </c>
      <c r="GM123" s="65" t="str">
        <f t="shared" si="294"/>
        <v>-</v>
      </c>
      <c r="GN123" s="65" t="str">
        <f t="shared" si="352"/>
        <v>-</v>
      </c>
      <c r="GO123" s="65" t="str">
        <f t="shared" si="353"/>
        <v>-</v>
      </c>
      <c r="GP123" s="65" t="str">
        <f t="shared" si="354"/>
        <v>-</v>
      </c>
      <c r="GQ123" s="65" t="str">
        <f t="shared" si="355"/>
        <v>-</v>
      </c>
      <c r="GR123" s="65"/>
      <c r="GS123" s="65"/>
      <c r="GT123" s="65"/>
      <c r="GU123" s="96" t="s">
        <v>2</v>
      </c>
      <c r="GV123" s="70"/>
      <c r="GW123" s="7">
        <f>IF(ISNUMBER(INDEX($CU$15:$EC$314,$B123,HG$5)),MAX(GW$14:GW122)+1,0)</f>
        <v>0</v>
      </c>
      <c r="GX123" s="7" t="str">
        <f t="shared" si="295"/>
        <v/>
      </c>
      <c r="GY123" s="7" t="str">
        <f t="shared" si="296"/>
        <v/>
      </c>
      <c r="GZ123" s="289">
        <f t="shared" si="297"/>
        <v>109</v>
      </c>
      <c r="HA123" s="289" t="str">
        <f t="shared" si="298"/>
        <v/>
      </c>
      <c r="HB123" s="289" t="str">
        <f t="shared" si="368"/>
        <v/>
      </c>
      <c r="HC123" s="84" t="str">
        <f t="shared" si="300"/>
        <v/>
      </c>
      <c r="HD123" s="335" t="str">
        <f t="shared" si="301"/>
        <v/>
      </c>
      <c r="HE123" s="313" t="str">
        <f t="shared" si="302"/>
        <v/>
      </c>
      <c r="HF123" s="28" t="str">
        <f t="shared" si="303"/>
        <v/>
      </c>
      <c r="HG123" s="277"/>
      <c r="HH123" s="71"/>
      <c r="HI123" s="71"/>
      <c r="HJ123" s="71"/>
      <c r="HK123" s="71"/>
      <c r="HL123" s="71"/>
      <c r="HM123" s="71"/>
      <c r="HN123" s="71"/>
      <c r="HO123" s="71"/>
      <c r="HP123" s="71"/>
      <c r="HQ123" s="71"/>
      <c r="HR123" s="71"/>
      <c r="HS123" s="277" t="str">
        <f t="shared" si="373"/>
        <v/>
      </c>
      <c r="HT123" s="284" t="str">
        <f t="shared" si="308"/>
        <v/>
      </c>
      <c r="HU123" s="71"/>
      <c r="HV123" s="336" t="str">
        <f t="shared" si="309"/>
        <v/>
      </c>
      <c r="HW123" s="338" t="str">
        <f t="shared" si="310"/>
        <v/>
      </c>
      <c r="HX123" s="337" t="str">
        <f t="shared" si="311"/>
        <v/>
      </c>
      <c r="HY123" s="277"/>
      <c r="HZ123" s="71"/>
      <c r="IA123" s="71"/>
      <c r="IB123" s="71"/>
      <c r="IC123" s="71"/>
      <c r="ID123" s="70"/>
      <c r="IE123" s="280"/>
      <c r="IF123" s="280"/>
      <c r="IG123" s="280"/>
      <c r="IH123" s="280"/>
      <c r="II123" s="280"/>
      <c r="IJ123" s="280"/>
      <c r="IK123" s="280"/>
      <c r="IL123" s="280"/>
      <c r="IM123" s="280"/>
      <c r="IN123" s="280"/>
      <c r="IO123" s="291"/>
      <c r="IP123" s="291"/>
      <c r="IQ123" s="74"/>
      <c r="IR123" s="291">
        <f>IF(IE123&lt;&gt;"",MAX(IR$14:IR122)+1,0)</f>
        <v>0</v>
      </c>
      <c r="IS123" s="291">
        <f>IF(IF123&lt;&gt;"",MAX(IS$14:IS122)+1,0)</f>
        <v>0</v>
      </c>
      <c r="IT123" s="291">
        <f>IF(IG123&lt;&gt;"",MAX(IT$14:IT122)+1,0)</f>
        <v>0</v>
      </c>
      <c r="IU123" s="291">
        <f>IF(IH123&lt;&gt;"",MAX(IU$14:IU122)+1,0)</f>
        <v>0</v>
      </c>
      <c r="IV123" s="291">
        <f>IF(II123&lt;&gt;"",MAX(IV$14:IV122)+1,0)</f>
        <v>0</v>
      </c>
      <c r="IW123" s="291">
        <f>IF(IJ123&lt;&gt;"",MAX(IW$14:IW122)+1,0)</f>
        <v>0</v>
      </c>
      <c r="IX123" s="291">
        <f>IF(IK123&lt;&gt;"",MAX(IX$14:IX122)+1,0)</f>
        <v>0</v>
      </c>
      <c r="IY123" s="291">
        <f>IF(IL123&lt;&gt;"",MAX(IY$14:IY122)+1,0)</f>
        <v>0</v>
      </c>
      <c r="IZ123" s="291">
        <f>IF(IM123&lt;&gt;"",MAX(IZ$14:IZ122)+1,0)</f>
        <v>0</v>
      </c>
      <c r="JA123" s="291">
        <f>IF(IN123&lt;&gt;"",MAX(JA$14:JA122)+1,0)</f>
        <v>0</v>
      </c>
      <c r="JB123" s="291">
        <f>IF(IO123&lt;&gt;"",MAX(JB$14:JB122)+1,0)</f>
        <v>0</v>
      </c>
      <c r="JC123" s="291">
        <f>IF(IP123&lt;&gt;"",MAX(JC$14:JC122)+1,0)</f>
        <v>0</v>
      </c>
      <c r="JD123" s="74">
        <f t="shared" si="361"/>
        <v>4</v>
      </c>
      <c r="JE123" s="74">
        <f t="shared" si="362"/>
        <v>0</v>
      </c>
      <c r="JF123" s="74">
        <f t="shared" si="363"/>
        <v>2</v>
      </c>
      <c r="JG123" s="74" t="str">
        <f t="shared" si="364"/>
        <v>ss11</v>
      </c>
      <c r="JH123" s="390" t="str">
        <f t="shared" si="365"/>
        <v/>
      </c>
      <c r="JI123" s="389">
        <f>IF(ISNUMBER(MATCH(HE123,$JG$15:$JG$313,0)),0,MAX(JI$14:JI122)+1)</f>
        <v>0</v>
      </c>
      <c r="JJ123" s="389" t="str">
        <f t="shared" si="366"/>
        <v/>
      </c>
      <c r="JK123" s="379"/>
      <c r="JL123" s="79"/>
      <c r="JM123" s="19"/>
      <c r="JN123" s="280"/>
      <c r="JO123" s="70"/>
      <c r="JP123" s="19"/>
      <c r="JQ123" s="19"/>
      <c r="JR123" s="19"/>
      <c r="JS123" s="19"/>
      <c r="JT123" s="19"/>
      <c r="JU123" s="19"/>
      <c r="JV123" s="19"/>
      <c r="JW123" s="19"/>
      <c r="JX123" s="19"/>
      <c r="JY123" s="19"/>
      <c r="JZ123" s="19"/>
      <c r="KA123" s="19"/>
      <c r="KB123" s="19"/>
      <c r="KC123" s="19"/>
      <c r="KD123" s="19"/>
      <c r="LA123" s="70"/>
      <c r="LB123" s="291" t="str">
        <f t="shared" si="312"/>
        <v/>
      </c>
      <c r="LC123" s="291" t="str">
        <f t="shared" si="313"/>
        <v/>
      </c>
      <c r="LD123" s="291" t="str">
        <f t="shared" si="314"/>
        <v/>
      </c>
      <c r="LE123" s="291" t="str">
        <f t="shared" si="315"/>
        <v/>
      </c>
      <c r="LF123" s="291" t="str">
        <f t="shared" si="316"/>
        <v/>
      </c>
      <c r="LG123" s="291" t="str">
        <f t="shared" si="317"/>
        <v/>
      </c>
      <c r="LH123" s="291" t="str">
        <f t="shared" si="318"/>
        <v/>
      </c>
      <c r="LI123" s="291" t="str">
        <f t="shared" si="319"/>
        <v/>
      </c>
      <c r="LJ123" s="291" t="str">
        <f t="shared" si="320"/>
        <v/>
      </c>
      <c r="LK123" s="291" t="str">
        <f t="shared" si="321"/>
        <v/>
      </c>
      <c r="LL123" s="291" t="str">
        <f t="shared" si="322"/>
        <v/>
      </c>
      <c r="LM123" s="291" t="str">
        <f t="shared" si="323"/>
        <v/>
      </c>
      <c r="LN123" s="291" t="str">
        <f t="shared" si="324"/>
        <v/>
      </c>
      <c r="LO123" s="291" t="str">
        <f t="shared" si="325"/>
        <v/>
      </c>
      <c r="LP123" s="291" t="str">
        <f t="shared" si="326"/>
        <v/>
      </c>
      <c r="LQ123" s="291" t="str">
        <f t="shared" si="327"/>
        <v/>
      </c>
      <c r="LR123" s="291" t="str">
        <f t="shared" si="328"/>
        <v/>
      </c>
      <c r="LS123" s="291" t="str">
        <f t="shared" si="329"/>
        <v/>
      </c>
      <c r="LT123" s="291" t="str">
        <f t="shared" si="330"/>
        <v/>
      </c>
      <c r="LU123" s="291" t="str">
        <f t="shared" si="331"/>
        <v>ss11</v>
      </c>
      <c r="LV123" s="291" t="str">
        <f t="shared" si="332"/>
        <v/>
      </c>
      <c r="LW123" s="291" t="str">
        <f t="shared" si="333"/>
        <v>ss11</v>
      </c>
      <c r="LX123" s="291" t="str">
        <f t="shared" si="334"/>
        <v>ss11</v>
      </c>
      <c r="LY123" s="291" t="str">
        <f t="shared" si="335"/>
        <v>ss11</v>
      </c>
      <c r="LZ123" s="291" t="str">
        <f t="shared" si="336"/>
        <v/>
      </c>
      <c r="MA123" s="291" t="str">
        <f t="shared" si="337"/>
        <v/>
      </c>
      <c r="MB123" s="291" t="str">
        <f t="shared" si="338"/>
        <v/>
      </c>
      <c r="MC123" s="291" t="str">
        <f t="shared" si="339"/>
        <v/>
      </c>
      <c r="MD123" s="291" t="str">
        <f t="shared" si="340"/>
        <v/>
      </c>
      <c r="ME123" s="291" t="str">
        <f t="shared" si="341"/>
        <v/>
      </c>
      <c r="MF123" s="291" t="str">
        <f t="shared" si="342"/>
        <v/>
      </c>
      <c r="MG123" s="74">
        <f t="shared" si="343"/>
        <v>4</v>
      </c>
      <c r="MH123" s="70"/>
      <c r="MI123" s="70"/>
      <c r="MJ123" s="70"/>
      <c r="MK123" s="70"/>
      <c r="ML123" s="70"/>
      <c r="MM123" s="70"/>
      <c r="MN123" s="70"/>
      <c r="MO123" s="70"/>
      <c r="MP123" s="70"/>
      <c r="MQ123" s="70"/>
      <c r="MR123" s="70"/>
      <c r="MS123" s="70"/>
      <c r="MT123" s="70"/>
      <c r="MU123" s="70"/>
    </row>
    <row r="124" spans="1:359" ht="6" customHeight="1" x14ac:dyDescent="0.25">
      <c r="A124" s="79"/>
      <c r="B124" s="303">
        <f t="shared" si="367"/>
        <v>110</v>
      </c>
      <c r="C124" s="95" t="s">
        <v>348</v>
      </c>
      <c r="D124" s="304" t="s">
        <v>348</v>
      </c>
      <c r="E124" s="70"/>
      <c r="F124" s="258"/>
      <c r="G124" s="259"/>
      <c r="H124" s="260"/>
      <c r="I124" s="258"/>
      <c r="J124" s="259"/>
      <c r="K124" s="260"/>
      <c r="L124" s="258"/>
      <c r="M124" s="259"/>
      <c r="N124" s="260"/>
      <c r="O124" s="258"/>
      <c r="P124" s="259"/>
      <c r="Q124" s="260"/>
      <c r="R124" s="258"/>
      <c r="S124" s="259"/>
      <c r="T124" s="260"/>
      <c r="U124" s="258"/>
      <c r="V124" s="259"/>
      <c r="W124" s="260"/>
      <c r="X124" s="258"/>
      <c r="Y124" s="259"/>
      <c r="Z124" s="260"/>
      <c r="AA124" s="258"/>
      <c r="AB124" s="259"/>
      <c r="AC124" s="260"/>
      <c r="AD124" s="258"/>
      <c r="AE124" s="259"/>
      <c r="AF124" s="260"/>
      <c r="AG124" s="258"/>
      <c r="AH124" s="259"/>
      <c r="AI124" s="260"/>
      <c r="AJ124" s="258"/>
      <c r="AK124" s="259"/>
      <c r="AL124" s="260"/>
      <c r="AM124" s="258"/>
      <c r="AN124" s="259"/>
      <c r="AO124" s="260"/>
      <c r="AP124" s="281"/>
      <c r="AQ124" s="353"/>
      <c r="AR124" s="348"/>
      <c r="AS124" s="281"/>
      <c r="AT124" s="353"/>
      <c r="AU124" s="348"/>
      <c r="AV124" s="258"/>
      <c r="AW124" s="259"/>
      <c r="AX124" s="260"/>
      <c r="AY124" s="258"/>
      <c r="AZ124" s="259"/>
      <c r="BA124" s="260"/>
      <c r="BB124" s="258"/>
      <c r="BC124" s="259"/>
      <c r="BD124" s="260"/>
      <c r="BE124" s="258"/>
      <c r="BF124" s="259"/>
      <c r="BG124" s="260"/>
      <c r="BH124" s="258"/>
      <c r="BI124" s="259"/>
      <c r="BJ124" s="260"/>
      <c r="BK124" s="258"/>
      <c r="BL124" s="259"/>
      <c r="BM124" s="260"/>
      <c r="BN124" s="258"/>
      <c r="BO124" s="259"/>
      <c r="BP124" s="260"/>
      <c r="BQ124" s="258"/>
      <c r="BR124" s="259"/>
      <c r="BS124" s="260"/>
      <c r="BT124" s="258"/>
      <c r="BU124" s="259"/>
      <c r="BV124" s="260"/>
      <c r="BW124" s="258"/>
      <c r="BX124" s="259"/>
      <c r="BY124" s="260"/>
      <c r="BZ124" s="258"/>
      <c r="CA124" s="259"/>
      <c r="CB124" s="260"/>
      <c r="CC124" s="258"/>
      <c r="CD124" s="259"/>
      <c r="CE124" s="260"/>
      <c r="CF124" s="410"/>
      <c r="CG124" s="411"/>
      <c r="CH124" s="412"/>
      <c r="CI124" s="410"/>
      <c r="CJ124" s="411"/>
      <c r="CK124" s="412"/>
      <c r="CL124" s="258"/>
      <c r="CM124" s="259"/>
      <c r="CN124" s="260"/>
      <c r="CO124" s="258"/>
      <c r="CP124" s="259"/>
      <c r="CQ124" s="260"/>
      <c r="CR124" s="373" t="s">
        <v>2</v>
      </c>
      <c r="CS124" s="228"/>
      <c r="CT124" s="229" t="str">
        <f>IF(ISNUMBER(HA124),IF(ISNUMBER(MATCH(HE124,$CS$15:$CS$313,0)),0,MAX(CT$14:CT123)+1),"")</f>
        <v/>
      </c>
      <c r="CU124" s="7" t="str">
        <f t="shared" si="217"/>
        <v/>
      </c>
      <c r="CV124" s="7" t="str">
        <f t="shared" si="218"/>
        <v/>
      </c>
      <c r="CW124" s="7" t="str">
        <f t="shared" si="219"/>
        <v/>
      </c>
      <c r="CX124" s="7" t="str">
        <f t="shared" si="220"/>
        <v/>
      </c>
      <c r="CY124" s="7" t="str">
        <f t="shared" si="221"/>
        <v/>
      </c>
      <c r="CZ124" s="7" t="str">
        <f t="shared" si="222"/>
        <v/>
      </c>
      <c r="DA124" s="7" t="str">
        <f t="shared" si="223"/>
        <v/>
      </c>
      <c r="DB124" s="7" t="str">
        <f t="shared" si="224"/>
        <v/>
      </c>
      <c r="DC124" s="7" t="str">
        <f t="shared" si="225"/>
        <v/>
      </c>
      <c r="DD124" s="7" t="str">
        <f t="shared" si="226"/>
        <v/>
      </c>
      <c r="DE124" s="7" t="str">
        <f t="shared" si="227"/>
        <v/>
      </c>
      <c r="DF124" s="7" t="str">
        <f t="shared" si="228"/>
        <v/>
      </c>
      <c r="DG124" s="7" t="str">
        <f t="shared" si="229"/>
        <v/>
      </c>
      <c r="DH124" s="7" t="str">
        <f t="shared" si="230"/>
        <v/>
      </c>
      <c r="DI124" s="7" t="str">
        <f t="shared" si="231"/>
        <v/>
      </c>
      <c r="DJ124" s="7" t="str">
        <f t="shared" si="232"/>
        <v/>
      </c>
      <c r="DK124" s="7" t="str">
        <f t="shared" si="233"/>
        <v/>
      </c>
      <c r="DL124" s="7" t="str">
        <f t="shared" si="234"/>
        <v/>
      </c>
      <c r="DM124" s="7" t="str">
        <f t="shared" si="235"/>
        <v/>
      </c>
      <c r="DN124" s="7" t="str">
        <f t="shared" si="236"/>
        <v/>
      </c>
      <c r="DO124" s="7" t="str">
        <f t="shared" si="237"/>
        <v/>
      </c>
      <c r="DP124" s="7" t="str">
        <f t="shared" si="238"/>
        <v/>
      </c>
      <c r="DQ124" s="7" t="str">
        <f t="shared" si="239"/>
        <v/>
      </c>
      <c r="DR124" s="7" t="str">
        <f t="shared" si="240"/>
        <v/>
      </c>
      <c r="DS124" s="7" t="str">
        <f t="shared" si="241"/>
        <v/>
      </c>
      <c r="DT124" s="7" t="str">
        <f t="shared" si="242"/>
        <v/>
      </c>
      <c r="DU124" s="7" t="str">
        <f t="shared" si="344"/>
        <v/>
      </c>
      <c r="DV124" s="7">
        <f t="shared" si="345"/>
        <v>2</v>
      </c>
      <c r="DW124" s="7" t="str">
        <f t="shared" si="346"/>
        <v/>
      </c>
      <c r="DX124" s="7">
        <f t="shared" si="347"/>
        <v>2</v>
      </c>
      <c r="DY124" s="7"/>
      <c r="DZ124" s="7"/>
      <c r="EA124" s="7"/>
      <c r="EB124" s="7"/>
      <c r="EC124" s="64" t="s">
        <v>2</v>
      </c>
      <c r="ED124" s="306" t="str">
        <f t="shared" si="243"/>
        <v>-</v>
      </c>
      <c r="EE124" s="306" t="str">
        <f t="shared" si="244"/>
        <v>-</v>
      </c>
      <c r="EF124" s="306" t="str">
        <f t="shared" si="245"/>
        <v>-</v>
      </c>
      <c r="EG124" s="306" t="str">
        <f t="shared" si="246"/>
        <v>-</v>
      </c>
      <c r="EH124" s="306" t="str">
        <f t="shared" si="247"/>
        <v>-</v>
      </c>
      <c r="EI124" s="306" t="str">
        <f t="shared" si="248"/>
        <v>-</v>
      </c>
      <c r="EJ124" s="306" t="str">
        <f t="shared" si="249"/>
        <v>-</v>
      </c>
      <c r="EK124" s="306" t="str">
        <f t="shared" si="250"/>
        <v>-</v>
      </c>
      <c r="EL124" s="306" t="str">
        <f t="shared" si="251"/>
        <v>-</v>
      </c>
      <c r="EM124" s="306" t="str">
        <f t="shared" si="252"/>
        <v>-</v>
      </c>
      <c r="EN124" s="306" t="str">
        <f t="shared" si="253"/>
        <v>-</v>
      </c>
      <c r="EO124" s="306" t="str">
        <f t="shared" si="254"/>
        <v>-</v>
      </c>
      <c r="EP124" s="306" t="str">
        <f t="shared" si="255"/>
        <v>-</v>
      </c>
      <c r="EQ124" s="306" t="str">
        <f t="shared" si="256"/>
        <v>-</v>
      </c>
      <c r="ER124" s="306" t="str">
        <f t="shared" si="257"/>
        <v>-</v>
      </c>
      <c r="ES124" s="306" t="str">
        <f t="shared" si="258"/>
        <v>-</v>
      </c>
      <c r="ET124" s="306" t="str">
        <f t="shared" si="259"/>
        <v>-</v>
      </c>
      <c r="EU124" s="306" t="str">
        <f t="shared" si="260"/>
        <v>-</v>
      </c>
      <c r="EV124" s="306" t="str">
        <f t="shared" si="261"/>
        <v>-</v>
      </c>
      <c r="EW124" s="306" t="str">
        <f t="shared" si="262"/>
        <v>-</v>
      </c>
      <c r="EX124" s="306" t="str">
        <f t="shared" si="263"/>
        <v>-</v>
      </c>
      <c r="EY124" s="306" t="str">
        <f t="shared" si="264"/>
        <v>-</v>
      </c>
      <c r="EZ124" s="306" t="str">
        <f t="shared" si="265"/>
        <v>-</v>
      </c>
      <c r="FA124" s="306" t="str">
        <f t="shared" si="266"/>
        <v>-</v>
      </c>
      <c r="FB124" s="306" t="str">
        <f t="shared" si="267"/>
        <v>-</v>
      </c>
      <c r="FC124" s="306" t="str">
        <f t="shared" si="268"/>
        <v>-</v>
      </c>
      <c r="FD124" s="306" t="str">
        <f t="shared" si="348"/>
        <v>-</v>
      </c>
      <c r="FE124" s="306" t="str">
        <f t="shared" si="349"/>
        <v>Ly</v>
      </c>
      <c r="FF124" s="306" t="str">
        <f t="shared" si="350"/>
        <v>-</v>
      </c>
      <c r="FG124" s="306" t="str">
        <f t="shared" si="351"/>
        <v>Ly</v>
      </c>
      <c r="FH124" s="306"/>
      <c r="FI124" s="306"/>
      <c r="FJ124" s="306"/>
      <c r="FK124" s="306"/>
      <c r="FL124" s="306"/>
      <c r="FM124" s="422" t="s">
        <v>2</v>
      </c>
      <c r="FN124" s="65" t="str">
        <f t="shared" si="269"/>
        <v>-</v>
      </c>
      <c r="FO124" s="65" t="str">
        <f t="shared" si="270"/>
        <v>-</v>
      </c>
      <c r="FP124" s="65" t="str">
        <f t="shared" si="271"/>
        <v>-</v>
      </c>
      <c r="FQ124" s="65" t="str">
        <f t="shared" si="272"/>
        <v>-</v>
      </c>
      <c r="FR124" s="65" t="str">
        <f t="shared" si="273"/>
        <v>-</v>
      </c>
      <c r="FS124" s="65" t="str">
        <f t="shared" si="274"/>
        <v>-</v>
      </c>
      <c r="FT124" s="65" t="str">
        <f t="shared" si="275"/>
        <v>-</v>
      </c>
      <c r="FU124" s="65" t="str">
        <f t="shared" si="276"/>
        <v>-</v>
      </c>
      <c r="FV124" s="65" t="str">
        <f t="shared" si="277"/>
        <v>-</v>
      </c>
      <c r="FW124" s="65" t="str">
        <f t="shared" si="278"/>
        <v>-</v>
      </c>
      <c r="FX124" s="65" t="str">
        <f t="shared" si="279"/>
        <v>-</v>
      </c>
      <c r="FY124" s="65" t="str">
        <f t="shared" si="280"/>
        <v>-</v>
      </c>
      <c r="FZ124" s="65" t="str">
        <f t="shared" si="281"/>
        <v>-</v>
      </c>
      <c r="GA124" s="65" t="str">
        <f t="shared" si="282"/>
        <v>-</v>
      </c>
      <c r="GB124" s="65" t="str">
        <f t="shared" si="283"/>
        <v>-</v>
      </c>
      <c r="GC124" s="65" t="str">
        <f t="shared" si="284"/>
        <v>-</v>
      </c>
      <c r="GD124" s="65" t="str">
        <f t="shared" si="285"/>
        <v>-</v>
      </c>
      <c r="GE124" s="65" t="str">
        <f t="shared" si="286"/>
        <v>-</v>
      </c>
      <c r="GF124" s="65" t="str">
        <f t="shared" si="287"/>
        <v>-</v>
      </c>
      <c r="GG124" s="65" t="str">
        <f t="shared" si="288"/>
        <v>-</v>
      </c>
      <c r="GH124" s="65" t="str">
        <f t="shared" si="289"/>
        <v>-</v>
      </c>
      <c r="GI124" s="65" t="str">
        <f t="shared" si="290"/>
        <v>-</v>
      </c>
      <c r="GJ124" s="65" t="str">
        <f t="shared" si="291"/>
        <v>-</v>
      </c>
      <c r="GK124" s="65" t="str">
        <f t="shared" si="292"/>
        <v>-</v>
      </c>
      <c r="GL124" s="65" t="str">
        <f t="shared" si="293"/>
        <v>-</v>
      </c>
      <c r="GM124" s="65" t="str">
        <f t="shared" si="294"/>
        <v>-</v>
      </c>
      <c r="GN124" s="65" t="str">
        <f t="shared" si="352"/>
        <v>-</v>
      </c>
      <c r="GO124" s="65">
        <f t="shared" si="353"/>
        <v>10</v>
      </c>
      <c r="GP124" s="65" t="str">
        <f t="shared" si="354"/>
        <v>-</v>
      </c>
      <c r="GQ124" s="65">
        <f t="shared" si="355"/>
        <v>10</v>
      </c>
      <c r="GR124" s="65"/>
      <c r="GS124" s="65"/>
      <c r="GT124" s="65"/>
      <c r="GU124" s="96" t="s">
        <v>2</v>
      </c>
      <c r="GV124" s="70"/>
      <c r="GW124" s="7">
        <f>IF(ISNUMBER(INDEX($CU$15:$EC$314,$B124,HG$5)),MAX(GW$14:GW123)+1,0)</f>
        <v>0</v>
      </c>
      <c r="GX124" s="7" t="str">
        <f t="shared" si="295"/>
        <v/>
      </c>
      <c r="GY124" s="7" t="str">
        <f t="shared" si="296"/>
        <v/>
      </c>
      <c r="GZ124" s="289">
        <f t="shared" si="297"/>
        <v>110</v>
      </c>
      <c r="HA124" s="289" t="str">
        <f t="shared" si="298"/>
        <v/>
      </c>
      <c r="HB124" s="289" t="str">
        <f t="shared" si="368"/>
        <v/>
      </c>
      <c r="HC124" s="84" t="str">
        <f t="shared" si="300"/>
        <v/>
      </c>
      <c r="HD124" s="335" t="str">
        <f t="shared" si="301"/>
        <v/>
      </c>
      <c r="HE124" s="313" t="str">
        <f t="shared" si="302"/>
        <v/>
      </c>
      <c r="HF124" s="28" t="str">
        <f t="shared" si="303"/>
        <v/>
      </c>
      <c r="HG124" s="277"/>
      <c r="HH124" s="71"/>
      <c r="HI124" s="71"/>
      <c r="HJ124" s="71"/>
      <c r="HK124" s="71"/>
      <c r="HL124" s="71"/>
      <c r="HM124" s="71"/>
      <c r="HN124" s="71"/>
      <c r="HO124" s="71"/>
      <c r="HP124" s="71"/>
      <c r="HQ124" s="71"/>
      <c r="HR124" s="71"/>
      <c r="HS124" s="277" t="str">
        <f t="shared" si="373"/>
        <v/>
      </c>
      <c r="HT124" s="284" t="str">
        <f t="shared" si="308"/>
        <v/>
      </c>
      <c r="HU124" s="71"/>
      <c r="HV124" s="336" t="str">
        <f t="shared" si="309"/>
        <v/>
      </c>
      <c r="HW124" s="338" t="str">
        <f t="shared" si="310"/>
        <v/>
      </c>
      <c r="HX124" s="337" t="str">
        <f t="shared" si="311"/>
        <v/>
      </c>
      <c r="HY124" s="277"/>
      <c r="HZ124" s="71"/>
      <c r="IA124" s="71"/>
      <c r="IB124" s="71"/>
      <c r="IC124" s="71"/>
      <c r="ID124" s="70"/>
      <c r="IE124" s="280"/>
      <c r="IF124" s="280"/>
      <c r="IG124" s="280"/>
      <c r="IH124" s="280"/>
      <c r="II124" s="280"/>
      <c r="IJ124" s="280"/>
      <c r="IK124" s="280"/>
      <c r="IL124" s="280"/>
      <c r="IM124" s="280"/>
      <c r="IN124" s="280"/>
      <c r="IO124" s="291"/>
      <c r="IP124" s="291"/>
      <c r="IQ124" s="74"/>
      <c r="IR124" s="291">
        <f>IF(IE124&lt;&gt;"",MAX(IR$14:IR123)+1,0)</f>
        <v>0</v>
      </c>
      <c r="IS124" s="291">
        <f>IF(IF124&lt;&gt;"",MAX(IS$14:IS123)+1,0)</f>
        <v>0</v>
      </c>
      <c r="IT124" s="291">
        <f>IF(IG124&lt;&gt;"",MAX(IT$14:IT123)+1,0)</f>
        <v>0</v>
      </c>
      <c r="IU124" s="291">
        <f>IF(IH124&lt;&gt;"",MAX(IU$14:IU123)+1,0)</f>
        <v>0</v>
      </c>
      <c r="IV124" s="291">
        <f>IF(II124&lt;&gt;"",MAX(IV$14:IV123)+1,0)</f>
        <v>0</v>
      </c>
      <c r="IW124" s="291">
        <f>IF(IJ124&lt;&gt;"",MAX(IW$14:IW123)+1,0)</f>
        <v>0</v>
      </c>
      <c r="IX124" s="291">
        <f>IF(IK124&lt;&gt;"",MAX(IX$14:IX123)+1,0)</f>
        <v>0</v>
      </c>
      <c r="IY124" s="291">
        <f>IF(IL124&lt;&gt;"",MAX(IY$14:IY123)+1,0)</f>
        <v>0</v>
      </c>
      <c r="IZ124" s="291">
        <f>IF(IM124&lt;&gt;"",MAX(IZ$14:IZ123)+1,0)</f>
        <v>0</v>
      </c>
      <c r="JA124" s="291">
        <f>IF(IN124&lt;&gt;"",MAX(JA$14:JA123)+1,0)</f>
        <v>0</v>
      </c>
      <c r="JB124" s="291">
        <f>IF(IO124&lt;&gt;"",MAX(JB$14:JB123)+1,0)</f>
        <v>0</v>
      </c>
      <c r="JC124" s="291">
        <f>IF(IP124&lt;&gt;"",MAX(JC$14:JC123)+1,0)</f>
        <v>0</v>
      </c>
      <c r="JD124" s="74">
        <f t="shared" si="361"/>
        <v>4</v>
      </c>
      <c r="JE124" s="74">
        <f t="shared" si="362"/>
        <v>0</v>
      </c>
      <c r="JF124" s="74">
        <f t="shared" si="363"/>
        <v>3</v>
      </c>
      <c r="JG124" s="74" t="str">
        <f t="shared" si="364"/>
        <v>ss12</v>
      </c>
      <c r="JH124" s="390" t="str">
        <f t="shared" si="365"/>
        <v/>
      </c>
      <c r="JI124" s="389">
        <f>IF(ISNUMBER(MATCH(HE124,$JG$15:$JG$313,0)),0,MAX(JI$14:JI123)+1)</f>
        <v>0</v>
      </c>
      <c r="JJ124" s="389" t="str">
        <f t="shared" si="366"/>
        <v/>
      </c>
      <c r="JK124" s="379"/>
      <c r="JL124" s="79"/>
      <c r="JM124" s="19"/>
      <c r="JN124" s="280"/>
      <c r="JO124" s="70"/>
      <c r="JP124" s="19"/>
      <c r="JQ124" s="19"/>
      <c r="JR124" s="19"/>
      <c r="JS124" s="19"/>
      <c r="JT124" s="19"/>
      <c r="JU124" s="19"/>
      <c r="JV124" s="19"/>
      <c r="JW124" s="19"/>
      <c r="JX124" s="19"/>
      <c r="JY124" s="19"/>
      <c r="JZ124" s="19"/>
      <c r="KA124" s="19"/>
      <c r="KB124" s="19"/>
      <c r="KC124" s="19"/>
      <c r="KD124" s="19"/>
      <c r="LA124" s="70"/>
      <c r="LB124" s="291" t="str">
        <f t="shared" si="312"/>
        <v/>
      </c>
      <c r="LC124" s="291" t="str">
        <f t="shared" si="313"/>
        <v/>
      </c>
      <c r="LD124" s="291" t="str">
        <f t="shared" si="314"/>
        <v/>
      </c>
      <c r="LE124" s="291" t="str">
        <f t="shared" si="315"/>
        <v/>
      </c>
      <c r="LF124" s="291" t="str">
        <f t="shared" si="316"/>
        <v/>
      </c>
      <c r="LG124" s="291" t="str">
        <f t="shared" si="317"/>
        <v/>
      </c>
      <c r="LH124" s="291" t="str">
        <f t="shared" si="318"/>
        <v/>
      </c>
      <c r="LI124" s="291" t="str">
        <f t="shared" si="319"/>
        <v/>
      </c>
      <c r="LJ124" s="291" t="str">
        <f t="shared" si="320"/>
        <v/>
      </c>
      <c r="LK124" s="291" t="str">
        <f t="shared" si="321"/>
        <v/>
      </c>
      <c r="LL124" s="291" t="str">
        <f t="shared" si="322"/>
        <v/>
      </c>
      <c r="LM124" s="291" t="str">
        <f t="shared" si="323"/>
        <v/>
      </c>
      <c r="LN124" s="291" t="str">
        <f t="shared" si="324"/>
        <v/>
      </c>
      <c r="LO124" s="291" t="str">
        <f t="shared" si="325"/>
        <v/>
      </c>
      <c r="LP124" s="291" t="str">
        <f t="shared" si="326"/>
        <v/>
      </c>
      <c r="LQ124" s="291" t="str">
        <f t="shared" si="327"/>
        <v/>
      </c>
      <c r="LR124" s="291" t="str">
        <f t="shared" si="328"/>
        <v/>
      </c>
      <c r="LS124" s="291" t="str">
        <f t="shared" si="329"/>
        <v/>
      </c>
      <c r="LT124" s="291" t="str">
        <f t="shared" si="330"/>
        <v/>
      </c>
      <c r="LU124" s="291" t="str">
        <f t="shared" si="331"/>
        <v/>
      </c>
      <c r="LV124" s="291" t="str">
        <f t="shared" si="332"/>
        <v/>
      </c>
      <c r="LW124" s="291" t="str">
        <f t="shared" si="333"/>
        <v/>
      </c>
      <c r="LX124" s="291" t="str">
        <f t="shared" si="334"/>
        <v/>
      </c>
      <c r="LY124" s="291" t="str">
        <f t="shared" si="335"/>
        <v/>
      </c>
      <c r="LZ124" s="291" t="str">
        <f t="shared" si="336"/>
        <v/>
      </c>
      <c r="MA124" s="291" t="str">
        <f t="shared" si="337"/>
        <v/>
      </c>
      <c r="MB124" s="291" t="str">
        <f t="shared" si="338"/>
        <v/>
      </c>
      <c r="MC124" s="291" t="str">
        <f t="shared" si="339"/>
        <v/>
      </c>
      <c r="MD124" s="291" t="str">
        <f t="shared" si="340"/>
        <v/>
      </c>
      <c r="ME124" s="291" t="str">
        <f t="shared" si="341"/>
        <v/>
      </c>
      <c r="MF124" s="291" t="str">
        <f t="shared" si="342"/>
        <v/>
      </c>
      <c r="MG124" s="74">
        <f t="shared" si="343"/>
        <v>0</v>
      </c>
      <c r="MH124" s="70"/>
      <c r="MI124" s="70"/>
      <c r="MJ124" s="70"/>
      <c r="MK124" s="70"/>
      <c r="ML124" s="70"/>
      <c r="MM124" s="70"/>
      <c r="MN124" s="70"/>
      <c r="MO124" s="70"/>
      <c r="MP124" s="70"/>
      <c r="MQ124" s="70"/>
      <c r="MR124" s="70"/>
      <c r="MS124" s="70"/>
      <c r="MT124" s="70"/>
      <c r="MU124" s="70"/>
    </row>
    <row r="125" spans="1:359" ht="6" customHeight="1" x14ac:dyDescent="0.25">
      <c r="A125" s="79"/>
      <c r="B125" s="303">
        <f t="shared" si="367"/>
        <v>111</v>
      </c>
      <c r="C125" s="95" t="s">
        <v>349</v>
      </c>
      <c r="D125" s="304" t="s">
        <v>619</v>
      </c>
      <c r="E125" s="70"/>
      <c r="F125" s="258"/>
      <c r="G125" s="259"/>
      <c r="H125" s="260"/>
      <c r="I125" s="258"/>
      <c r="J125" s="259"/>
      <c r="K125" s="260"/>
      <c r="L125" s="258"/>
      <c r="M125" s="259"/>
      <c r="N125" s="260"/>
      <c r="O125" s="258"/>
      <c r="P125" s="259"/>
      <c r="Q125" s="260"/>
      <c r="R125" s="258"/>
      <c r="S125" s="259"/>
      <c r="T125" s="260"/>
      <c r="U125" s="258"/>
      <c r="V125" s="259"/>
      <c r="W125" s="260"/>
      <c r="X125" s="258"/>
      <c r="Y125" s="259"/>
      <c r="Z125" s="260"/>
      <c r="AA125" s="258"/>
      <c r="AB125" s="259"/>
      <c r="AC125" s="260"/>
      <c r="AD125" s="258"/>
      <c r="AE125" s="259"/>
      <c r="AF125" s="260"/>
      <c r="AG125" s="258"/>
      <c r="AH125" s="259"/>
      <c r="AI125" s="260"/>
      <c r="AJ125" s="258"/>
      <c r="AK125" s="259"/>
      <c r="AL125" s="260"/>
      <c r="AM125" s="258"/>
      <c r="AN125" s="259"/>
      <c r="AO125" s="260"/>
      <c r="AP125" s="281"/>
      <c r="AQ125" s="353"/>
      <c r="AR125" s="348"/>
      <c r="AS125" s="281"/>
      <c r="AT125" s="353"/>
      <c r="AU125" s="348"/>
      <c r="AV125" s="258"/>
      <c r="AW125" s="259"/>
      <c r="AX125" s="260"/>
      <c r="AY125" s="258"/>
      <c r="AZ125" s="259"/>
      <c r="BA125" s="260"/>
      <c r="BB125" s="258"/>
      <c r="BC125" s="259"/>
      <c r="BD125" s="260"/>
      <c r="BE125" s="258"/>
      <c r="BF125" s="259"/>
      <c r="BG125" s="260"/>
      <c r="BH125" s="258"/>
      <c r="BI125" s="259"/>
      <c r="BJ125" s="260"/>
      <c r="BK125" s="258"/>
      <c r="BL125" s="259"/>
      <c r="BM125" s="260"/>
      <c r="BN125" s="258"/>
      <c r="BO125" s="259"/>
      <c r="BP125" s="260"/>
      <c r="BQ125" s="258"/>
      <c r="BR125" s="259"/>
      <c r="BS125" s="260"/>
      <c r="BT125" s="258"/>
      <c r="BU125" s="259"/>
      <c r="BV125" s="260"/>
      <c r="BW125" s="258"/>
      <c r="BX125" s="259"/>
      <c r="BY125" s="260"/>
      <c r="BZ125" s="258"/>
      <c r="CA125" s="259"/>
      <c r="CB125" s="260"/>
      <c r="CC125" s="258"/>
      <c r="CD125" s="259"/>
      <c r="CE125" s="260"/>
      <c r="CF125" s="410"/>
      <c r="CG125" s="411"/>
      <c r="CH125" s="412"/>
      <c r="CI125" s="410"/>
      <c r="CJ125" s="411"/>
      <c r="CK125" s="412"/>
      <c r="CL125" s="258"/>
      <c r="CM125" s="259"/>
      <c r="CN125" s="260"/>
      <c r="CO125" s="258"/>
      <c r="CP125" s="259"/>
      <c r="CQ125" s="260"/>
      <c r="CR125" s="373" t="s">
        <v>2</v>
      </c>
      <c r="CS125" s="228"/>
      <c r="CT125" s="229" t="str">
        <f>IF(ISNUMBER(HA125),IF(ISNUMBER(MATCH(HE125,$CS$15:$CS$313,0)),0,MAX(CT$14:CT124)+1),"")</f>
        <v/>
      </c>
      <c r="CU125" s="7" t="str">
        <f t="shared" si="217"/>
        <v/>
      </c>
      <c r="CV125" s="7" t="str">
        <f t="shared" si="218"/>
        <v/>
      </c>
      <c r="CW125" s="7" t="str">
        <f t="shared" si="219"/>
        <v/>
      </c>
      <c r="CX125" s="7" t="str">
        <f t="shared" si="220"/>
        <v/>
      </c>
      <c r="CY125" s="7" t="str">
        <f t="shared" si="221"/>
        <v/>
      </c>
      <c r="CZ125" s="7" t="str">
        <f t="shared" si="222"/>
        <v/>
      </c>
      <c r="DA125" s="7" t="str">
        <f t="shared" si="223"/>
        <v/>
      </c>
      <c r="DB125" s="7" t="str">
        <f t="shared" si="224"/>
        <v/>
      </c>
      <c r="DC125" s="7" t="str">
        <f t="shared" si="225"/>
        <v/>
      </c>
      <c r="DD125" s="7" t="str">
        <f t="shared" si="226"/>
        <v/>
      </c>
      <c r="DE125" s="7" t="str">
        <f t="shared" si="227"/>
        <v/>
      </c>
      <c r="DF125" s="7" t="str">
        <f t="shared" si="228"/>
        <v/>
      </c>
      <c r="DG125" s="7" t="str">
        <f t="shared" si="229"/>
        <v/>
      </c>
      <c r="DH125" s="7" t="str">
        <f t="shared" si="230"/>
        <v/>
      </c>
      <c r="DI125" s="7" t="str">
        <f t="shared" si="231"/>
        <v/>
      </c>
      <c r="DJ125" s="7" t="str">
        <f t="shared" si="232"/>
        <v/>
      </c>
      <c r="DK125" s="7" t="str">
        <f t="shared" si="233"/>
        <v/>
      </c>
      <c r="DL125" s="7" t="str">
        <f t="shared" si="234"/>
        <v/>
      </c>
      <c r="DM125" s="7" t="str">
        <f t="shared" si="235"/>
        <v/>
      </c>
      <c r="DN125" s="7" t="str">
        <f t="shared" si="236"/>
        <v/>
      </c>
      <c r="DO125" s="7" t="str">
        <f t="shared" si="237"/>
        <v/>
      </c>
      <c r="DP125" s="7" t="str">
        <f t="shared" si="238"/>
        <v/>
      </c>
      <c r="DQ125" s="7" t="str">
        <f t="shared" si="239"/>
        <v/>
      </c>
      <c r="DR125" s="7" t="str">
        <f t="shared" si="240"/>
        <v/>
      </c>
      <c r="DS125" s="7" t="str">
        <f t="shared" si="241"/>
        <v/>
      </c>
      <c r="DT125" s="7" t="str">
        <f t="shared" si="242"/>
        <v/>
      </c>
      <c r="DU125" s="7" t="str">
        <f t="shared" si="344"/>
        <v/>
      </c>
      <c r="DV125" s="7">
        <f t="shared" si="345"/>
        <v>8</v>
      </c>
      <c r="DW125" s="7" t="str">
        <f t="shared" si="346"/>
        <v/>
      </c>
      <c r="DX125" s="7">
        <f t="shared" si="347"/>
        <v>8</v>
      </c>
      <c r="DY125" s="7"/>
      <c r="DZ125" s="7"/>
      <c r="EA125" s="7"/>
      <c r="EB125" s="7"/>
      <c r="EC125" s="64" t="s">
        <v>2</v>
      </c>
      <c r="ED125" s="306" t="str">
        <f t="shared" si="243"/>
        <v>-</v>
      </c>
      <c r="EE125" s="306" t="str">
        <f t="shared" si="244"/>
        <v>-</v>
      </c>
      <c r="EF125" s="306" t="str">
        <f t="shared" si="245"/>
        <v>-</v>
      </c>
      <c r="EG125" s="306" t="str">
        <f t="shared" si="246"/>
        <v>-</v>
      </c>
      <c r="EH125" s="306" t="str">
        <f t="shared" si="247"/>
        <v>-</v>
      </c>
      <c r="EI125" s="306" t="str">
        <f t="shared" si="248"/>
        <v>-</v>
      </c>
      <c r="EJ125" s="306" t="str">
        <f t="shared" si="249"/>
        <v>-</v>
      </c>
      <c r="EK125" s="306" t="str">
        <f t="shared" si="250"/>
        <v>-</v>
      </c>
      <c r="EL125" s="306" t="str">
        <f t="shared" si="251"/>
        <v>-</v>
      </c>
      <c r="EM125" s="306" t="str">
        <f t="shared" si="252"/>
        <v>-</v>
      </c>
      <c r="EN125" s="306" t="str">
        <f t="shared" si="253"/>
        <v>-</v>
      </c>
      <c r="EO125" s="306" t="str">
        <f t="shared" si="254"/>
        <v>-</v>
      </c>
      <c r="EP125" s="306" t="str">
        <f t="shared" si="255"/>
        <v>-</v>
      </c>
      <c r="EQ125" s="306" t="str">
        <f t="shared" si="256"/>
        <v>-</v>
      </c>
      <c r="ER125" s="306" t="str">
        <f t="shared" si="257"/>
        <v>-</v>
      </c>
      <c r="ES125" s="306" t="str">
        <f t="shared" si="258"/>
        <v>-</v>
      </c>
      <c r="ET125" s="306" t="str">
        <f t="shared" si="259"/>
        <v>-</v>
      </c>
      <c r="EU125" s="306" t="str">
        <f t="shared" si="260"/>
        <v>-</v>
      </c>
      <c r="EV125" s="306" t="str">
        <f t="shared" si="261"/>
        <v>-</v>
      </c>
      <c r="EW125" s="306" t="str">
        <f t="shared" si="262"/>
        <v>-</v>
      </c>
      <c r="EX125" s="306" t="str">
        <f t="shared" si="263"/>
        <v>-</v>
      </c>
      <c r="EY125" s="306" t="str">
        <f t="shared" si="264"/>
        <v>-</v>
      </c>
      <c r="EZ125" s="306" t="str">
        <f t="shared" si="265"/>
        <v>-</v>
      </c>
      <c r="FA125" s="306" t="str">
        <f t="shared" si="266"/>
        <v>-</v>
      </c>
      <c r="FB125" s="306" t="str">
        <f t="shared" si="267"/>
        <v>-</v>
      </c>
      <c r="FC125" s="306" t="str">
        <f t="shared" si="268"/>
        <v>-</v>
      </c>
      <c r="FD125" s="306" t="str">
        <f t="shared" si="348"/>
        <v>-</v>
      </c>
      <c r="FE125" s="306" t="str">
        <f t="shared" si="349"/>
        <v>xmax</v>
      </c>
      <c r="FF125" s="306" t="str">
        <f t="shared" si="350"/>
        <v>-</v>
      </c>
      <c r="FG125" s="306" t="str">
        <f t="shared" si="351"/>
        <v>xmax</v>
      </c>
      <c r="FH125" s="306"/>
      <c r="FI125" s="306"/>
      <c r="FJ125" s="306"/>
      <c r="FK125" s="306"/>
      <c r="FL125" s="306"/>
      <c r="FM125" s="422" t="s">
        <v>2</v>
      </c>
      <c r="FN125" s="65" t="str">
        <f t="shared" si="269"/>
        <v>-</v>
      </c>
      <c r="FO125" s="65" t="str">
        <f t="shared" si="270"/>
        <v>-</v>
      </c>
      <c r="FP125" s="65" t="str">
        <f t="shared" si="271"/>
        <v>-</v>
      </c>
      <c r="FQ125" s="65" t="str">
        <f t="shared" si="272"/>
        <v>-</v>
      </c>
      <c r="FR125" s="65" t="str">
        <f t="shared" si="273"/>
        <v>-</v>
      </c>
      <c r="FS125" s="65" t="str">
        <f t="shared" si="274"/>
        <v>-</v>
      </c>
      <c r="FT125" s="65" t="str">
        <f t="shared" si="275"/>
        <v>-</v>
      </c>
      <c r="FU125" s="65" t="str">
        <f t="shared" si="276"/>
        <v>-</v>
      </c>
      <c r="FV125" s="65" t="str">
        <f t="shared" si="277"/>
        <v>-</v>
      </c>
      <c r="FW125" s="65" t="str">
        <f t="shared" si="278"/>
        <v>-</v>
      </c>
      <c r="FX125" s="65" t="str">
        <f t="shared" si="279"/>
        <v>-</v>
      </c>
      <c r="FY125" s="65" t="str">
        <f t="shared" si="280"/>
        <v>-</v>
      </c>
      <c r="FZ125" s="65" t="str">
        <f t="shared" si="281"/>
        <v>-</v>
      </c>
      <c r="GA125" s="65" t="str">
        <f t="shared" si="282"/>
        <v>-</v>
      </c>
      <c r="GB125" s="65" t="str">
        <f t="shared" si="283"/>
        <v>-</v>
      </c>
      <c r="GC125" s="65" t="str">
        <f t="shared" si="284"/>
        <v>-</v>
      </c>
      <c r="GD125" s="65" t="str">
        <f t="shared" si="285"/>
        <v>-</v>
      </c>
      <c r="GE125" s="65" t="str">
        <f t="shared" si="286"/>
        <v>-</v>
      </c>
      <c r="GF125" s="65" t="str">
        <f t="shared" si="287"/>
        <v>-</v>
      </c>
      <c r="GG125" s="65" t="str">
        <f t="shared" si="288"/>
        <v>-</v>
      </c>
      <c r="GH125" s="65" t="str">
        <f t="shared" si="289"/>
        <v>-</v>
      </c>
      <c r="GI125" s="65" t="str">
        <f t="shared" si="290"/>
        <v>-</v>
      </c>
      <c r="GJ125" s="65" t="str">
        <f t="shared" si="291"/>
        <v>-</v>
      </c>
      <c r="GK125" s="65" t="str">
        <f t="shared" si="292"/>
        <v>-</v>
      </c>
      <c r="GL125" s="65" t="str">
        <f t="shared" si="293"/>
        <v>-</v>
      </c>
      <c r="GM125" s="65" t="str">
        <f t="shared" si="294"/>
        <v>-</v>
      </c>
      <c r="GN125" s="65" t="str">
        <f t="shared" si="352"/>
        <v>-</v>
      </c>
      <c r="GO125" s="65">
        <f t="shared" si="353"/>
        <v>1000</v>
      </c>
      <c r="GP125" s="65" t="str">
        <f t="shared" si="354"/>
        <v>-</v>
      </c>
      <c r="GQ125" s="65">
        <f t="shared" si="355"/>
        <v>1000</v>
      </c>
      <c r="GR125" s="65"/>
      <c r="GS125" s="65"/>
      <c r="GT125" s="65"/>
      <c r="GU125" s="96" t="s">
        <v>2</v>
      </c>
      <c r="GV125" s="70"/>
      <c r="GW125" s="7">
        <f>IF(ISNUMBER(INDEX($CU$15:$EC$314,$B125,HG$5)),MAX(GW$14:GW124)+1,0)</f>
        <v>0</v>
      </c>
      <c r="GX125" s="7" t="str">
        <f t="shared" si="295"/>
        <v/>
      </c>
      <c r="GY125" s="7" t="str">
        <f t="shared" si="296"/>
        <v/>
      </c>
      <c r="GZ125" s="289">
        <f t="shared" si="297"/>
        <v>111</v>
      </c>
      <c r="HA125" s="289" t="str">
        <f t="shared" si="298"/>
        <v/>
      </c>
      <c r="HB125" s="289" t="str">
        <f t="shared" si="368"/>
        <v/>
      </c>
      <c r="HC125" s="84" t="str">
        <f t="shared" si="300"/>
        <v/>
      </c>
      <c r="HD125" s="335" t="str">
        <f t="shared" si="301"/>
        <v/>
      </c>
      <c r="HE125" s="313" t="str">
        <f t="shared" si="302"/>
        <v/>
      </c>
      <c r="HF125" s="28" t="str">
        <f t="shared" si="303"/>
        <v/>
      </c>
      <c r="HG125" s="277"/>
      <c r="HH125" s="71"/>
      <c r="HI125" s="71"/>
      <c r="HJ125" s="71"/>
      <c r="HK125" s="71"/>
      <c r="HL125" s="71"/>
      <c r="HM125" s="71"/>
      <c r="HN125" s="71"/>
      <c r="HO125" s="71"/>
      <c r="HP125" s="71"/>
      <c r="HQ125" s="71"/>
      <c r="HR125" s="71"/>
      <c r="HS125" s="277" t="str">
        <f t="shared" si="373"/>
        <v/>
      </c>
      <c r="HT125" s="284" t="str">
        <f t="shared" si="308"/>
        <v/>
      </c>
      <c r="HU125" s="71"/>
      <c r="HV125" s="336" t="str">
        <f t="shared" si="309"/>
        <v/>
      </c>
      <c r="HW125" s="338" t="str">
        <f t="shared" si="310"/>
        <v/>
      </c>
      <c r="HX125" s="337" t="str">
        <f t="shared" si="311"/>
        <v/>
      </c>
      <c r="HY125" s="277"/>
      <c r="HZ125" s="71"/>
      <c r="IA125" s="71"/>
      <c r="IB125" s="71"/>
      <c r="IC125" s="71"/>
      <c r="ID125" s="70"/>
      <c r="IE125" s="280"/>
      <c r="IF125" s="280"/>
      <c r="IG125" s="280"/>
      <c r="IH125" s="280"/>
      <c r="II125" s="280"/>
      <c r="IJ125" s="280"/>
      <c r="IK125" s="280"/>
      <c r="IL125" s="280"/>
      <c r="IM125" s="280"/>
      <c r="IN125" s="280"/>
      <c r="IO125" s="291"/>
      <c r="IP125" s="291"/>
      <c r="IQ125" s="74"/>
      <c r="IR125" s="291">
        <f>IF(IE125&lt;&gt;"",MAX(IR$14:IR124)+1,0)</f>
        <v>0</v>
      </c>
      <c r="IS125" s="291">
        <f>IF(IF125&lt;&gt;"",MAX(IS$14:IS124)+1,0)</f>
        <v>0</v>
      </c>
      <c r="IT125" s="291">
        <f>IF(IG125&lt;&gt;"",MAX(IT$14:IT124)+1,0)</f>
        <v>0</v>
      </c>
      <c r="IU125" s="291">
        <f>IF(IH125&lt;&gt;"",MAX(IU$14:IU124)+1,0)</f>
        <v>0</v>
      </c>
      <c r="IV125" s="291">
        <f>IF(II125&lt;&gt;"",MAX(IV$14:IV124)+1,0)</f>
        <v>0</v>
      </c>
      <c r="IW125" s="291">
        <f>IF(IJ125&lt;&gt;"",MAX(IW$14:IW124)+1,0)</f>
        <v>0</v>
      </c>
      <c r="IX125" s="291">
        <f>IF(IK125&lt;&gt;"",MAX(IX$14:IX124)+1,0)</f>
        <v>0</v>
      </c>
      <c r="IY125" s="291">
        <f>IF(IL125&lt;&gt;"",MAX(IY$14:IY124)+1,0)</f>
        <v>0</v>
      </c>
      <c r="IZ125" s="291">
        <f>IF(IM125&lt;&gt;"",MAX(IZ$14:IZ124)+1,0)</f>
        <v>0</v>
      </c>
      <c r="JA125" s="291">
        <f>IF(IN125&lt;&gt;"",MAX(JA$14:JA124)+1,0)</f>
        <v>0</v>
      </c>
      <c r="JB125" s="291">
        <f>IF(IO125&lt;&gt;"",MAX(JB$14:JB124)+1,0)</f>
        <v>0</v>
      </c>
      <c r="JC125" s="291">
        <f>IF(IP125&lt;&gt;"",MAX(JC$14:JC124)+1,0)</f>
        <v>0</v>
      </c>
      <c r="JD125" s="74">
        <f t="shared" si="361"/>
        <v>4</v>
      </c>
      <c r="JE125" s="74">
        <f t="shared" si="362"/>
        <v>0</v>
      </c>
      <c r="JF125" s="74">
        <f t="shared" si="363"/>
        <v>4</v>
      </c>
      <c r="JG125" s="74" t="str">
        <f t="shared" si="364"/>
        <v>sy11</v>
      </c>
      <c r="JH125" s="390" t="str">
        <f t="shared" si="365"/>
        <v/>
      </c>
      <c r="JI125" s="389">
        <f>IF(ISNUMBER(MATCH(HE125,$JG$15:$JG$313,0)),0,MAX(JI$14:JI124)+1)</f>
        <v>0</v>
      </c>
      <c r="JJ125" s="389" t="str">
        <f t="shared" si="366"/>
        <v/>
      </c>
      <c r="JK125" s="379"/>
      <c r="JL125" s="79"/>
      <c r="JM125" s="19"/>
      <c r="JN125" s="280"/>
      <c r="JO125" s="70"/>
      <c r="JP125" s="19"/>
      <c r="JQ125" s="19"/>
      <c r="JR125" s="19"/>
      <c r="JS125" s="19"/>
      <c r="JT125" s="19"/>
      <c r="JU125" s="19"/>
      <c r="JV125" s="19"/>
      <c r="JW125" s="19"/>
      <c r="JX125" s="19"/>
      <c r="JY125" s="19"/>
      <c r="JZ125" s="19"/>
      <c r="KA125" s="19"/>
      <c r="KB125" s="19"/>
      <c r="KC125" s="19"/>
      <c r="KD125" s="19"/>
      <c r="LA125" s="70"/>
      <c r="LB125" s="291" t="str">
        <f t="shared" si="312"/>
        <v/>
      </c>
      <c r="LC125" s="291" t="str">
        <f t="shared" si="313"/>
        <v/>
      </c>
      <c r="LD125" s="291" t="str">
        <f t="shared" si="314"/>
        <v/>
      </c>
      <c r="LE125" s="291" t="str">
        <f t="shared" si="315"/>
        <v/>
      </c>
      <c r="LF125" s="291" t="str">
        <f t="shared" si="316"/>
        <v/>
      </c>
      <c r="LG125" s="291" t="str">
        <f t="shared" si="317"/>
        <v/>
      </c>
      <c r="LH125" s="291" t="str">
        <f t="shared" si="318"/>
        <v/>
      </c>
      <c r="LI125" s="291" t="str">
        <f t="shared" si="319"/>
        <v/>
      </c>
      <c r="LJ125" s="291" t="str">
        <f t="shared" si="320"/>
        <v/>
      </c>
      <c r="LK125" s="291" t="str">
        <f t="shared" si="321"/>
        <v/>
      </c>
      <c r="LL125" s="291" t="str">
        <f t="shared" si="322"/>
        <v/>
      </c>
      <c r="LM125" s="291" t="str">
        <f t="shared" si="323"/>
        <v/>
      </c>
      <c r="LN125" s="291" t="str">
        <f t="shared" si="324"/>
        <v/>
      </c>
      <c r="LO125" s="291" t="str">
        <f t="shared" si="325"/>
        <v/>
      </c>
      <c r="LP125" s="291" t="str">
        <f t="shared" si="326"/>
        <v/>
      </c>
      <c r="LQ125" s="291" t="str">
        <f t="shared" si="327"/>
        <v/>
      </c>
      <c r="LR125" s="291" t="str">
        <f t="shared" si="328"/>
        <v/>
      </c>
      <c r="LS125" s="291" t="str">
        <f t="shared" si="329"/>
        <v/>
      </c>
      <c r="LT125" s="291" t="str">
        <f t="shared" si="330"/>
        <v/>
      </c>
      <c r="LU125" s="291" t="str">
        <f t="shared" si="331"/>
        <v>sy11</v>
      </c>
      <c r="LV125" s="291" t="str">
        <f t="shared" si="332"/>
        <v/>
      </c>
      <c r="LW125" s="291" t="str">
        <f t="shared" si="333"/>
        <v>sy11</v>
      </c>
      <c r="LX125" s="291" t="str">
        <f t="shared" si="334"/>
        <v>sy11</v>
      </c>
      <c r="LY125" s="291" t="str">
        <f t="shared" si="335"/>
        <v>sy11</v>
      </c>
      <c r="LZ125" s="291" t="str">
        <f t="shared" si="336"/>
        <v/>
      </c>
      <c r="MA125" s="291" t="str">
        <f t="shared" si="337"/>
        <v/>
      </c>
      <c r="MB125" s="291" t="str">
        <f t="shared" si="338"/>
        <v/>
      </c>
      <c r="MC125" s="291" t="str">
        <f t="shared" si="339"/>
        <v/>
      </c>
      <c r="MD125" s="291" t="str">
        <f t="shared" si="340"/>
        <v/>
      </c>
      <c r="ME125" s="291" t="str">
        <f t="shared" si="341"/>
        <v/>
      </c>
      <c r="MF125" s="291" t="str">
        <f t="shared" si="342"/>
        <v/>
      </c>
      <c r="MG125" s="74">
        <f t="shared" si="343"/>
        <v>4</v>
      </c>
      <c r="MH125" s="70"/>
      <c r="MI125" s="70"/>
      <c r="MJ125" s="70"/>
      <c r="MK125" s="70"/>
      <c r="ML125" s="70"/>
      <c r="MM125" s="70"/>
      <c r="MN125" s="70"/>
      <c r="MO125" s="70"/>
      <c r="MP125" s="70"/>
      <c r="MQ125" s="70"/>
      <c r="MR125" s="70"/>
      <c r="MS125" s="70"/>
      <c r="MT125" s="70"/>
      <c r="MU125" s="70"/>
    </row>
    <row r="126" spans="1:359" ht="6" customHeight="1" x14ac:dyDescent="0.25">
      <c r="A126" s="79"/>
      <c r="B126" s="303">
        <f t="shared" si="367"/>
        <v>112</v>
      </c>
      <c r="C126" s="95" t="s">
        <v>350</v>
      </c>
      <c r="D126" s="304" t="s">
        <v>620</v>
      </c>
      <c r="E126" s="70"/>
      <c r="F126" s="258"/>
      <c r="G126" s="259"/>
      <c r="H126" s="260"/>
      <c r="I126" s="258"/>
      <c r="J126" s="259"/>
      <c r="K126" s="260"/>
      <c r="L126" s="258"/>
      <c r="M126" s="259"/>
      <c r="N126" s="260"/>
      <c r="O126" s="258"/>
      <c r="P126" s="259"/>
      <c r="Q126" s="260"/>
      <c r="R126" s="258"/>
      <c r="S126" s="259"/>
      <c r="T126" s="260"/>
      <c r="U126" s="258"/>
      <c r="V126" s="259"/>
      <c r="W126" s="260"/>
      <c r="X126" s="258"/>
      <c r="Y126" s="259"/>
      <c r="Z126" s="260"/>
      <c r="AA126" s="258"/>
      <c r="AB126" s="259"/>
      <c r="AC126" s="260"/>
      <c r="AD126" s="258"/>
      <c r="AE126" s="259"/>
      <c r="AF126" s="260"/>
      <c r="AG126" s="258"/>
      <c r="AH126" s="259"/>
      <c r="AI126" s="260"/>
      <c r="AJ126" s="258"/>
      <c r="AK126" s="259"/>
      <c r="AL126" s="260"/>
      <c r="AM126" s="258"/>
      <c r="AN126" s="259"/>
      <c r="AO126" s="260"/>
      <c r="AP126" s="281"/>
      <c r="AQ126" s="353"/>
      <c r="AR126" s="348"/>
      <c r="AS126" s="281"/>
      <c r="AT126" s="353"/>
      <c r="AU126" s="348"/>
      <c r="AV126" s="258"/>
      <c r="AW126" s="259"/>
      <c r="AX126" s="260"/>
      <c r="AY126" s="258"/>
      <c r="AZ126" s="259"/>
      <c r="BA126" s="260"/>
      <c r="BB126" s="258"/>
      <c r="BC126" s="259"/>
      <c r="BD126" s="260"/>
      <c r="BE126" s="258"/>
      <c r="BF126" s="259"/>
      <c r="BG126" s="260"/>
      <c r="BH126" s="258"/>
      <c r="BI126" s="259"/>
      <c r="BJ126" s="260"/>
      <c r="BK126" s="258"/>
      <c r="BL126" s="259"/>
      <c r="BM126" s="260"/>
      <c r="BN126" s="258"/>
      <c r="BO126" s="259"/>
      <c r="BP126" s="260"/>
      <c r="BQ126" s="258"/>
      <c r="BR126" s="259"/>
      <c r="BS126" s="260"/>
      <c r="BT126" s="258"/>
      <c r="BU126" s="259"/>
      <c r="BV126" s="260"/>
      <c r="BW126" s="258"/>
      <c r="BX126" s="259"/>
      <c r="BY126" s="260"/>
      <c r="BZ126" s="258"/>
      <c r="CA126" s="259"/>
      <c r="CB126" s="260"/>
      <c r="CC126" s="258"/>
      <c r="CD126" s="259"/>
      <c r="CE126" s="260"/>
      <c r="CF126" s="410"/>
      <c r="CG126" s="411"/>
      <c r="CH126" s="412"/>
      <c r="CI126" s="410"/>
      <c r="CJ126" s="411"/>
      <c r="CK126" s="412"/>
      <c r="CL126" s="258"/>
      <c r="CM126" s="259"/>
      <c r="CN126" s="260"/>
      <c r="CO126" s="258"/>
      <c r="CP126" s="259"/>
      <c r="CQ126" s="260"/>
      <c r="CR126" s="373" t="s">
        <v>2</v>
      </c>
      <c r="CS126" s="228"/>
      <c r="CT126" s="229" t="str">
        <f>IF(ISNUMBER(HA126),IF(ISNUMBER(MATCH(HE126,$CS$15:$CS$313,0)),0,MAX(CT$14:CT125)+1),"")</f>
        <v/>
      </c>
      <c r="CU126" s="7" t="str">
        <f t="shared" si="217"/>
        <v/>
      </c>
      <c r="CV126" s="7" t="str">
        <f t="shared" si="218"/>
        <v/>
      </c>
      <c r="CW126" s="7" t="str">
        <f t="shared" si="219"/>
        <v/>
      </c>
      <c r="CX126" s="7" t="str">
        <f t="shared" si="220"/>
        <v/>
      </c>
      <c r="CY126" s="7" t="str">
        <f t="shared" si="221"/>
        <v/>
      </c>
      <c r="CZ126" s="7" t="str">
        <f t="shared" si="222"/>
        <v/>
      </c>
      <c r="DA126" s="7" t="str">
        <f t="shared" si="223"/>
        <v/>
      </c>
      <c r="DB126" s="7" t="str">
        <f t="shared" si="224"/>
        <v/>
      </c>
      <c r="DC126" s="7" t="str">
        <f t="shared" si="225"/>
        <v/>
      </c>
      <c r="DD126" s="7" t="str">
        <f t="shared" si="226"/>
        <v/>
      </c>
      <c r="DE126" s="7" t="str">
        <f t="shared" si="227"/>
        <v/>
      </c>
      <c r="DF126" s="7" t="str">
        <f t="shared" si="228"/>
        <v/>
      </c>
      <c r="DG126" s="7" t="str">
        <f t="shared" si="229"/>
        <v/>
      </c>
      <c r="DH126" s="7" t="str">
        <f t="shared" si="230"/>
        <v/>
      </c>
      <c r="DI126" s="7" t="str">
        <f t="shared" si="231"/>
        <v/>
      </c>
      <c r="DJ126" s="7" t="str">
        <f t="shared" si="232"/>
        <v/>
      </c>
      <c r="DK126" s="7" t="str">
        <f t="shared" si="233"/>
        <v/>
      </c>
      <c r="DL126" s="7" t="str">
        <f t="shared" si="234"/>
        <v/>
      </c>
      <c r="DM126" s="7" t="str">
        <f t="shared" si="235"/>
        <v/>
      </c>
      <c r="DN126" s="7" t="str">
        <f t="shared" si="236"/>
        <v/>
      </c>
      <c r="DO126" s="7" t="str">
        <f t="shared" si="237"/>
        <v/>
      </c>
      <c r="DP126" s="7" t="str">
        <f t="shared" si="238"/>
        <v/>
      </c>
      <c r="DQ126" s="7" t="str">
        <f t="shared" si="239"/>
        <v/>
      </c>
      <c r="DR126" s="7" t="str">
        <f t="shared" si="240"/>
        <v/>
      </c>
      <c r="DS126" s="7" t="str">
        <f t="shared" si="241"/>
        <v/>
      </c>
      <c r="DT126" s="7" t="str">
        <f t="shared" si="242"/>
        <v/>
      </c>
      <c r="DU126" s="7" t="str">
        <f t="shared" si="344"/>
        <v/>
      </c>
      <c r="DV126" s="7">
        <f t="shared" si="345"/>
        <v>9</v>
      </c>
      <c r="DW126" s="7" t="str">
        <f t="shared" si="346"/>
        <v/>
      </c>
      <c r="DX126" s="7">
        <f t="shared" si="347"/>
        <v>9</v>
      </c>
      <c r="DY126" s="7"/>
      <c r="DZ126" s="7"/>
      <c r="EA126" s="7"/>
      <c r="EB126" s="7"/>
      <c r="EC126" s="64" t="s">
        <v>2</v>
      </c>
      <c r="ED126" s="306" t="str">
        <f t="shared" si="243"/>
        <v>-</v>
      </c>
      <c r="EE126" s="306" t="str">
        <f t="shared" si="244"/>
        <v>-</v>
      </c>
      <c r="EF126" s="306" t="str">
        <f t="shared" si="245"/>
        <v>-</v>
      </c>
      <c r="EG126" s="306" t="str">
        <f t="shared" si="246"/>
        <v>-</v>
      </c>
      <c r="EH126" s="306" t="str">
        <f t="shared" si="247"/>
        <v>-</v>
      </c>
      <c r="EI126" s="306" t="str">
        <f t="shared" si="248"/>
        <v>-</v>
      </c>
      <c r="EJ126" s="306" t="str">
        <f t="shared" si="249"/>
        <v>-</v>
      </c>
      <c r="EK126" s="306" t="str">
        <f t="shared" si="250"/>
        <v>-</v>
      </c>
      <c r="EL126" s="306" t="str">
        <f t="shared" si="251"/>
        <v>-</v>
      </c>
      <c r="EM126" s="306" t="str">
        <f t="shared" si="252"/>
        <v>-</v>
      </c>
      <c r="EN126" s="306" t="str">
        <f t="shared" si="253"/>
        <v>-</v>
      </c>
      <c r="EO126" s="306" t="str">
        <f t="shared" si="254"/>
        <v>-</v>
      </c>
      <c r="EP126" s="306" t="str">
        <f t="shared" si="255"/>
        <v>-</v>
      </c>
      <c r="EQ126" s="306" t="str">
        <f t="shared" si="256"/>
        <v>-</v>
      </c>
      <c r="ER126" s="306" t="str">
        <f t="shared" si="257"/>
        <v>-</v>
      </c>
      <c r="ES126" s="306" t="str">
        <f t="shared" si="258"/>
        <v>-</v>
      </c>
      <c r="ET126" s="306" t="str">
        <f t="shared" si="259"/>
        <v>-</v>
      </c>
      <c r="EU126" s="306" t="str">
        <f t="shared" si="260"/>
        <v>-</v>
      </c>
      <c r="EV126" s="306" t="str">
        <f t="shared" si="261"/>
        <v>-</v>
      </c>
      <c r="EW126" s="306" t="str">
        <f t="shared" si="262"/>
        <v>-</v>
      </c>
      <c r="EX126" s="306" t="str">
        <f t="shared" si="263"/>
        <v>-</v>
      </c>
      <c r="EY126" s="306" t="str">
        <f t="shared" si="264"/>
        <v>-</v>
      </c>
      <c r="EZ126" s="306" t="str">
        <f t="shared" si="265"/>
        <v>-</v>
      </c>
      <c r="FA126" s="306" t="str">
        <f t="shared" si="266"/>
        <v>-</v>
      </c>
      <c r="FB126" s="306" t="str">
        <f t="shared" si="267"/>
        <v>-</v>
      </c>
      <c r="FC126" s="306" t="str">
        <f t="shared" si="268"/>
        <v>-</v>
      </c>
      <c r="FD126" s="306" t="str">
        <f t="shared" si="348"/>
        <v>-</v>
      </c>
      <c r="FE126" s="306" t="str">
        <f t="shared" si="349"/>
        <v>ymax</v>
      </c>
      <c r="FF126" s="306" t="str">
        <f t="shared" si="350"/>
        <v>-</v>
      </c>
      <c r="FG126" s="306" t="str">
        <f t="shared" si="351"/>
        <v>ymax</v>
      </c>
      <c r="FH126" s="306"/>
      <c r="FI126" s="306"/>
      <c r="FJ126" s="306"/>
      <c r="FK126" s="306"/>
      <c r="FL126" s="306"/>
      <c r="FM126" s="422" t="s">
        <v>2</v>
      </c>
      <c r="FN126" s="65" t="str">
        <f t="shared" si="269"/>
        <v>-</v>
      </c>
      <c r="FO126" s="65" t="str">
        <f t="shared" si="270"/>
        <v>-</v>
      </c>
      <c r="FP126" s="65" t="str">
        <f t="shared" si="271"/>
        <v>-</v>
      </c>
      <c r="FQ126" s="65" t="str">
        <f t="shared" si="272"/>
        <v>-</v>
      </c>
      <c r="FR126" s="65" t="str">
        <f t="shared" si="273"/>
        <v>-</v>
      </c>
      <c r="FS126" s="65" t="str">
        <f t="shared" si="274"/>
        <v>-</v>
      </c>
      <c r="FT126" s="65" t="str">
        <f t="shared" si="275"/>
        <v>-</v>
      </c>
      <c r="FU126" s="65" t="str">
        <f t="shared" si="276"/>
        <v>-</v>
      </c>
      <c r="FV126" s="65" t="str">
        <f t="shared" si="277"/>
        <v>-</v>
      </c>
      <c r="FW126" s="65" t="str">
        <f t="shared" si="278"/>
        <v>-</v>
      </c>
      <c r="FX126" s="65" t="str">
        <f t="shared" si="279"/>
        <v>-</v>
      </c>
      <c r="FY126" s="65" t="str">
        <f t="shared" si="280"/>
        <v>-</v>
      </c>
      <c r="FZ126" s="65" t="str">
        <f t="shared" si="281"/>
        <v>-</v>
      </c>
      <c r="GA126" s="65" t="str">
        <f t="shared" si="282"/>
        <v>-</v>
      </c>
      <c r="GB126" s="65" t="str">
        <f t="shared" si="283"/>
        <v>-</v>
      </c>
      <c r="GC126" s="65" t="str">
        <f t="shared" si="284"/>
        <v>-</v>
      </c>
      <c r="GD126" s="65" t="str">
        <f t="shared" si="285"/>
        <v>-</v>
      </c>
      <c r="GE126" s="65" t="str">
        <f t="shared" si="286"/>
        <v>-</v>
      </c>
      <c r="GF126" s="65" t="str">
        <f t="shared" si="287"/>
        <v>-</v>
      </c>
      <c r="GG126" s="65" t="str">
        <f t="shared" si="288"/>
        <v>-</v>
      </c>
      <c r="GH126" s="65" t="str">
        <f t="shared" si="289"/>
        <v>-</v>
      </c>
      <c r="GI126" s="65" t="str">
        <f t="shared" si="290"/>
        <v>-</v>
      </c>
      <c r="GJ126" s="65" t="str">
        <f t="shared" si="291"/>
        <v>-</v>
      </c>
      <c r="GK126" s="65" t="str">
        <f t="shared" si="292"/>
        <v>-</v>
      </c>
      <c r="GL126" s="65" t="str">
        <f t="shared" si="293"/>
        <v>-</v>
      </c>
      <c r="GM126" s="65" t="str">
        <f t="shared" si="294"/>
        <v>-</v>
      </c>
      <c r="GN126" s="65" t="str">
        <f t="shared" si="352"/>
        <v>-</v>
      </c>
      <c r="GO126" s="65">
        <f t="shared" si="353"/>
        <v>10</v>
      </c>
      <c r="GP126" s="65" t="str">
        <f t="shared" si="354"/>
        <v>-</v>
      </c>
      <c r="GQ126" s="65">
        <f t="shared" si="355"/>
        <v>10</v>
      </c>
      <c r="GR126" s="65"/>
      <c r="GS126" s="65"/>
      <c r="GT126" s="65"/>
      <c r="GU126" s="96" t="s">
        <v>2</v>
      </c>
      <c r="GV126" s="70"/>
      <c r="GW126" s="7">
        <f>IF(ISNUMBER(INDEX($CU$15:$EC$314,$B126,HG$5)),MAX(GW$14:GW125)+1,0)</f>
        <v>0</v>
      </c>
      <c r="GX126" s="7" t="str">
        <f t="shared" si="295"/>
        <v/>
      </c>
      <c r="GY126" s="7" t="str">
        <f t="shared" si="296"/>
        <v/>
      </c>
      <c r="GZ126" s="289">
        <f t="shared" si="297"/>
        <v>112</v>
      </c>
      <c r="HA126" s="289" t="str">
        <f t="shared" si="298"/>
        <v/>
      </c>
      <c r="HB126" s="289" t="str">
        <f t="shared" si="368"/>
        <v/>
      </c>
      <c r="HC126" s="84" t="str">
        <f t="shared" si="300"/>
        <v/>
      </c>
      <c r="HD126" s="335" t="str">
        <f t="shared" si="301"/>
        <v/>
      </c>
      <c r="HE126" s="313" t="str">
        <f t="shared" si="302"/>
        <v/>
      </c>
      <c r="HF126" s="28" t="str">
        <f t="shared" si="303"/>
        <v/>
      </c>
      <c r="HG126" s="277"/>
      <c r="HH126" s="71"/>
      <c r="HI126" s="71"/>
      <c r="HJ126" s="71"/>
      <c r="HK126" s="71"/>
      <c r="HL126" s="71"/>
      <c r="HM126" s="71"/>
      <c r="HN126" s="71"/>
      <c r="HO126" s="71"/>
      <c r="HP126" s="71"/>
      <c r="HQ126" s="71"/>
      <c r="HR126" s="71"/>
      <c r="HS126" s="277" t="str">
        <f t="shared" si="373"/>
        <v/>
      </c>
      <c r="HT126" s="284" t="str">
        <f t="shared" si="308"/>
        <v/>
      </c>
      <c r="HU126" s="71"/>
      <c r="HV126" s="336" t="str">
        <f t="shared" si="309"/>
        <v/>
      </c>
      <c r="HW126" s="338" t="str">
        <f t="shared" si="310"/>
        <v/>
      </c>
      <c r="HX126" s="337" t="str">
        <f t="shared" si="311"/>
        <v/>
      </c>
      <c r="HY126" s="277"/>
      <c r="HZ126" s="71"/>
      <c r="IA126" s="71"/>
      <c r="IB126" s="71"/>
      <c r="IC126" s="71"/>
      <c r="ID126" s="70"/>
      <c r="IE126" s="280"/>
      <c r="IF126" s="280"/>
      <c r="IG126" s="280"/>
      <c r="IH126" s="280"/>
      <c r="II126" s="280"/>
      <c r="IJ126" s="280"/>
      <c r="IK126" s="280"/>
      <c r="IL126" s="280"/>
      <c r="IM126" s="280"/>
      <c r="IN126" s="280"/>
      <c r="IO126" s="291"/>
      <c r="IP126" s="291"/>
      <c r="IQ126" s="74"/>
      <c r="IR126" s="291">
        <f>IF(IE126&lt;&gt;"",MAX(IR$14:IR125)+1,0)</f>
        <v>0</v>
      </c>
      <c r="IS126" s="291">
        <f>IF(IF126&lt;&gt;"",MAX(IS$14:IS125)+1,0)</f>
        <v>0</v>
      </c>
      <c r="IT126" s="291">
        <f>IF(IG126&lt;&gt;"",MAX(IT$14:IT125)+1,0)</f>
        <v>0</v>
      </c>
      <c r="IU126" s="291">
        <f>IF(IH126&lt;&gt;"",MAX(IU$14:IU125)+1,0)</f>
        <v>0</v>
      </c>
      <c r="IV126" s="291">
        <f>IF(II126&lt;&gt;"",MAX(IV$14:IV125)+1,0)</f>
        <v>0</v>
      </c>
      <c r="IW126" s="291">
        <f>IF(IJ126&lt;&gt;"",MAX(IW$14:IW125)+1,0)</f>
        <v>0</v>
      </c>
      <c r="IX126" s="291">
        <f>IF(IK126&lt;&gt;"",MAX(IX$14:IX125)+1,0)</f>
        <v>0</v>
      </c>
      <c r="IY126" s="291">
        <f>IF(IL126&lt;&gt;"",MAX(IY$14:IY125)+1,0)</f>
        <v>0</v>
      </c>
      <c r="IZ126" s="291">
        <f>IF(IM126&lt;&gt;"",MAX(IZ$14:IZ125)+1,0)</f>
        <v>0</v>
      </c>
      <c r="JA126" s="291">
        <f>IF(IN126&lt;&gt;"",MAX(JA$14:JA125)+1,0)</f>
        <v>0</v>
      </c>
      <c r="JB126" s="291">
        <f>IF(IO126&lt;&gt;"",MAX(JB$14:JB125)+1,0)</f>
        <v>0</v>
      </c>
      <c r="JC126" s="291">
        <f>IF(IP126&lt;&gt;"",MAX(JC$14:JC125)+1,0)</f>
        <v>0</v>
      </c>
      <c r="JD126" s="74">
        <f t="shared" si="361"/>
        <v>4</v>
      </c>
      <c r="JE126" s="74">
        <f t="shared" si="362"/>
        <v>0</v>
      </c>
      <c r="JF126" s="74">
        <f t="shared" si="363"/>
        <v>5</v>
      </c>
      <c r="JG126" s="74" t="str">
        <f t="shared" si="364"/>
        <v>sy12</v>
      </c>
      <c r="JH126" s="390" t="str">
        <f t="shared" si="365"/>
        <v/>
      </c>
      <c r="JI126" s="389">
        <f>IF(ISNUMBER(MATCH(HE126,$JG$15:$JG$313,0)),0,MAX(JI$14:JI125)+1)</f>
        <v>0</v>
      </c>
      <c r="JJ126" s="389" t="str">
        <f t="shared" si="366"/>
        <v/>
      </c>
      <c r="JK126" s="379"/>
      <c r="JL126" s="79"/>
      <c r="JM126" s="19"/>
      <c r="JN126" s="280"/>
      <c r="JO126" s="70"/>
      <c r="JP126" s="19"/>
      <c r="JQ126" s="19"/>
      <c r="JR126" s="19"/>
      <c r="JS126" s="19"/>
      <c r="JT126" s="19"/>
      <c r="JU126" s="19"/>
      <c r="JV126" s="19"/>
      <c r="JW126" s="19"/>
      <c r="JX126" s="19"/>
      <c r="JY126" s="19"/>
      <c r="JZ126" s="19"/>
      <c r="KA126" s="19"/>
      <c r="KB126" s="19"/>
      <c r="KC126" s="19"/>
      <c r="KD126" s="19"/>
      <c r="LA126" s="70"/>
      <c r="LB126" s="291" t="str">
        <f t="shared" si="312"/>
        <v/>
      </c>
      <c r="LC126" s="291" t="str">
        <f t="shared" si="313"/>
        <v/>
      </c>
      <c r="LD126" s="291" t="str">
        <f t="shared" si="314"/>
        <v/>
      </c>
      <c r="LE126" s="291" t="str">
        <f t="shared" si="315"/>
        <v/>
      </c>
      <c r="LF126" s="291" t="str">
        <f t="shared" si="316"/>
        <v/>
      </c>
      <c r="LG126" s="291" t="str">
        <f t="shared" si="317"/>
        <v/>
      </c>
      <c r="LH126" s="291" t="str">
        <f t="shared" si="318"/>
        <v/>
      </c>
      <c r="LI126" s="291" t="str">
        <f t="shared" si="319"/>
        <v/>
      </c>
      <c r="LJ126" s="291" t="str">
        <f t="shared" si="320"/>
        <v/>
      </c>
      <c r="LK126" s="291" t="str">
        <f t="shared" si="321"/>
        <v/>
      </c>
      <c r="LL126" s="291" t="str">
        <f t="shared" si="322"/>
        <v/>
      </c>
      <c r="LM126" s="291" t="str">
        <f t="shared" si="323"/>
        <v/>
      </c>
      <c r="LN126" s="291" t="str">
        <f t="shared" si="324"/>
        <v/>
      </c>
      <c r="LO126" s="291" t="str">
        <f t="shared" si="325"/>
        <v/>
      </c>
      <c r="LP126" s="291" t="str">
        <f t="shared" si="326"/>
        <v/>
      </c>
      <c r="LQ126" s="291" t="str">
        <f t="shared" si="327"/>
        <v/>
      </c>
      <c r="LR126" s="291" t="str">
        <f t="shared" si="328"/>
        <v/>
      </c>
      <c r="LS126" s="291" t="str">
        <f t="shared" si="329"/>
        <v/>
      </c>
      <c r="LT126" s="291" t="str">
        <f t="shared" si="330"/>
        <v/>
      </c>
      <c r="LU126" s="291" t="str">
        <f t="shared" si="331"/>
        <v/>
      </c>
      <c r="LV126" s="291" t="str">
        <f t="shared" si="332"/>
        <v/>
      </c>
      <c r="LW126" s="291" t="str">
        <f t="shared" si="333"/>
        <v>sy12</v>
      </c>
      <c r="LX126" s="291" t="str">
        <f t="shared" si="334"/>
        <v/>
      </c>
      <c r="LY126" s="291" t="str">
        <f t="shared" si="335"/>
        <v>sy12</v>
      </c>
      <c r="LZ126" s="291" t="str">
        <f t="shared" si="336"/>
        <v/>
      </c>
      <c r="MA126" s="291" t="str">
        <f t="shared" si="337"/>
        <v/>
      </c>
      <c r="MB126" s="291" t="str">
        <f t="shared" si="338"/>
        <v/>
      </c>
      <c r="MC126" s="291" t="str">
        <f t="shared" si="339"/>
        <v/>
      </c>
      <c r="MD126" s="291" t="str">
        <f t="shared" si="340"/>
        <v/>
      </c>
      <c r="ME126" s="291" t="str">
        <f t="shared" si="341"/>
        <v/>
      </c>
      <c r="MF126" s="291" t="str">
        <f t="shared" si="342"/>
        <v/>
      </c>
      <c r="MG126" s="74">
        <f t="shared" si="343"/>
        <v>2</v>
      </c>
      <c r="MH126" s="70"/>
      <c r="MI126" s="70"/>
      <c r="MJ126" s="70"/>
      <c r="MK126" s="70"/>
      <c r="ML126" s="70"/>
      <c r="MM126" s="70"/>
      <c r="MN126" s="70"/>
      <c r="MO126" s="70"/>
      <c r="MP126" s="70"/>
      <c r="MQ126" s="70"/>
      <c r="MR126" s="70"/>
      <c r="MS126" s="70"/>
      <c r="MT126" s="70"/>
      <c r="MU126" s="70"/>
    </row>
    <row r="127" spans="1:359" ht="6" customHeight="1" x14ac:dyDescent="0.25">
      <c r="A127" s="79"/>
      <c r="B127" s="303">
        <f t="shared" si="367"/>
        <v>113</v>
      </c>
      <c r="C127" s="95" t="s">
        <v>351</v>
      </c>
      <c r="D127" s="304" t="s">
        <v>621</v>
      </c>
      <c r="E127" s="70"/>
      <c r="F127" s="258"/>
      <c r="G127" s="259"/>
      <c r="H127" s="260"/>
      <c r="I127" s="258"/>
      <c r="J127" s="259"/>
      <c r="K127" s="260"/>
      <c r="L127" s="258"/>
      <c r="M127" s="259"/>
      <c r="N127" s="260"/>
      <c r="O127" s="258"/>
      <c r="P127" s="259"/>
      <c r="Q127" s="260"/>
      <c r="R127" s="258"/>
      <c r="S127" s="259"/>
      <c r="T127" s="260"/>
      <c r="U127" s="258"/>
      <c r="V127" s="259"/>
      <c r="W127" s="260"/>
      <c r="X127" s="258"/>
      <c r="Y127" s="259"/>
      <c r="Z127" s="260"/>
      <c r="AA127" s="258"/>
      <c r="AB127" s="259"/>
      <c r="AC127" s="260"/>
      <c r="AD127" s="258"/>
      <c r="AE127" s="259"/>
      <c r="AF127" s="260"/>
      <c r="AG127" s="258"/>
      <c r="AH127" s="259"/>
      <c r="AI127" s="260"/>
      <c r="AJ127" s="258"/>
      <c r="AK127" s="259"/>
      <c r="AL127" s="260"/>
      <c r="AM127" s="258"/>
      <c r="AN127" s="259"/>
      <c r="AO127" s="260"/>
      <c r="AP127" s="281"/>
      <c r="AQ127" s="353"/>
      <c r="AR127" s="348"/>
      <c r="AS127" s="281"/>
      <c r="AT127" s="353"/>
      <c r="AU127" s="348"/>
      <c r="AV127" s="258"/>
      <c r="AW127" s="259"/>
      <c r="AX127" s="260"/>
      <c r="AY127" s="258"/>
      <c r="AZ127" s="259"/>
      <c r="BA127" s="260"/>
      <c r="BB127" s="258"/>
      <c r="BC127" s="259"/>
      <c r="BD127" s="260"/>
      <c r="BE127" s="258"/>
      <c r="BF127" s="259"/>
      <c r="BG127" s="260"/>
      <c r="BH127" s="258"/>
      <c r="BI127" s="259"/>
      <c r="BJ127" s="260"/>
      <c r="BK127" s="258"/>
      <c r="BL127" s="259"/>
      <c r="BM127" s="260"/>
      <c r="BN127" s="258"/>
      <c r="BO127" s="259"/>
      <c r="BP127" s="260"/>
      <c r="BQ127" s="258"/>
      <c r="BR127" s="259"/>
      <c r="BS127" s="260"/>
      <c r="BT127" s="258"/>
      <c r="BU127" s="259"/>
      <c r="BV127" s="260"/>
      <c r="BW127" s="258"/>
      <c r="BX127" s="259"/>
      <c r="BY127" s="260"/>
      <c r="BZ127" s="258"/>
      <c r="CA127" s="259"/>
      <c r="CB127" s="260"/>
      <c r="CC127" s="258"/>
      <c r="CD127" s="259"/>
      <c r="CE127" s="260"/>
      <c r="CF127" s="410"/>
      <c r="CG127" s="411"/>
      <c r="CH127" s="412"/>
      <c r="CI127" s="410"/>
      <c r="CJ127" s="411"/>
      <c r="CK127" s="412"/>
      <c r="CL127" s="258"/>
      <c r="CM127" s="259"/>
      <c r="CN127" s="260"/>
      <c r="CO127" s="258"/>
      <c r="CP127" s="259"/>
      <c r="CQ127" s="260"/>
      <c r="CR127" s="373" t="s">
        <v>2</v>
      </c>
      <c r="CS127" s="228"/>
      <c r="CT127" s="229" t="str">
        <f>IF(ISNUMBER(HA127),IF(ISNUMBER(MATCH(HE127,$CS$15:$CS$313,0)),0,MAX(CT$14:CT126)+1),"")</f>
        <v/>
      </c>
      <c r="CU127" s="7" t="str">
        <f t="shared" si="217"/>
        <v/>
      </c>
      <c r="CV127" s="7" t="str">
        <f t="shared" si="218"/>
        <v/>
      </c>
      <c r="CW127" s="7" t="str">
        <f t="shared" si="219"/>
        <v/>
      </c>
      <c r="CX127" s="7" t="str">
        <f t="shared" si="220"/>
        <v/>
      </c>
      <c r="CY127" s="7" t="str">
        <f t="shared" si="221"/>
        <v/>
      </c>
      <c r="CZ127" s="7" t="str">
        <f t="shared" si="222"/>
        <v/>
      </c>
      <c r="DA127" s="7" t="str">
        <f t="shared" si="223"/>
        <v/>
      </c>
      <c r="DB127" s="7" t="str">
        <f t="shared" si="224"/>
        <v/>
      </c>
      <c r="DC127" s="7" t="str">
        <f t="shared" si="225"/>
        <v/>
      </c>
      <c r="DD127" s="7" t="str">
        <f t="shared" si="226"/>
        <v/>
      </c>
      <c r="DE127" s="7" t="str">
        <f t="shared" si="227"/>
        <v/>
      </c>
      <c r="DF127" s="7" t="str">
        <f t="shared" si="228"/>
        <v/>
      </c>
      <c r="DG127" s="7" t="str">
        <f t="shared" si="229"/>
        <v/>
      </c>
      <c r="DH127" s="7" t="str">
        <f t="shared" si="230"/>
        <v/>
      </c>
      <c r="DI127" s="7" t="str">
        <f t="shared" si="231"/>
        <v/>
      </c>
      <c r="DJ127" s="7" t="str">
        <f t="shared" si="232"/>
        <v/>
      </c>
      <c r="DK127" s="7" t="str">
        <f t="shared" si="233"/>
        <v/>
      </c>
      <c r="DL127" s="7" t="str">
        <f t="shared" si="234"/>
        <v/>
      </c>
      <c r="DM127" s="7" t="str">
        <f t="shared" si="235"/>
        <v/>
      </c>
      <c r="DN127" s="7" t="str">
        <f t="shared" si="236"/>
        <v/>
      </c>
      <c r="DO127" s="7" t="str">
        <f t="shared" si="237"/>
        <v/>
      </c>
      <c r="DP127" s="7" t="str">
        <f t="shared" si="238"/>
        <v/>
      </c>
      <c r="DQ127" s="7" t="str">
        <f t="shared" si="239"/>
        <v/>
      </c>
      <c r="DR127" s="7" t="str">
        <f t="shared" si="240"/>
        <v/>
      </c>
      <c r="DS127" s="7" t="str">
        <f t="shared" si="241"/>
        <v/>
      </c>
      <c r="DT127" s="7" t="str">
        <f t="shared" si="242"/>
        <v/>
      </c>
      <c r="DU127" s="7" t="str">
        <f t="shared" si="344"/>
        <v/>
      </c>
      <c r="DV127" s="7">
        <f t="shared" si="345"/>
        <v>10</v>
      </c>
      <c r="DW127" s="7" t="str">
        <f t="shared" si="346"/>
        <v/>
      </c>
      <c r="DX127" s="7">
        <f t="shared" si="347"/>
        <v>10</v>
      </c>
      <c r="DY127" s="7"/>
      <c r="DZ127" s="7"/>
      <c r="EA127" s="7"/>
      <c r="EB127" s="7"/>
      <c r="EC127" s="64" t="s">
        <v>2</v>
      </c>
      <c r="ED127" s="306" t="str">
        <f t="shared" si="243"/>
        <v>-</v>
      </c>
      <c r="EE127" s="306" t="str">
        <f t="shared" si="244"/>
        <v>-</v>
      </c>
      <c r="EF127" s="306" t="str">
        <f t="shared" si="245"/>
        <v>-</v>
      </c>
      <c r="EG127" s="306" t="str">
        <f t="shared" si="246"/>
        <v>-</v>
      </c>
      <c r="EH127" s="306" t="str">
        <f t="shared" si="247"/>
        <v>-</v>
      </c>
      <c r="EI127" s="306" t="str">
        <f t="shared" si="248"/>
        <v>-</v>
      </c>
      <c r="EJ127" s="306" t="str">
        <f t="shared" si="249"/>
        <v>-</v>
      </c>
      <c r="EK127" s="306" t="str">
        <f t="shared" si="250"/>
        <v>-</v>
      </c>
      <c r="EL127" s="306" t="str">
        <f t="shared" si="251"/>
        <v>-</v>
      </c>
      <c r="EM127" s="306" t="str">
        <f t="shared" si="252"/>
        <v>-</v>
      </c>
      <c r="EN127" s="306" t="str">
        <f t="shared" si="253"/>
        <v>-</v>
      </c>
      <c r="EO127" s="306" t="str">
        <f t="shared" si="254"/>
        <v>-</v>
      </c>
      <c r="EP127" s="306" t="str">
        <f t="shared" si="255"/>
        <v>-</v>
      </c>
      <c r="EQ127" s="306" t="str">
        <f t="shared" si="256"/>
        <v>-</v>
      </c>
      <c r="ER127" s="306" t="str">
        <f t="shared" si="257"/>
        <v>-</v>
      </c>
      <c r="ES127" s="306" t="str">
        <f t="shared" si="258"/>
        <v>-</v>
      </c>
      <c r="ET127" s="306" t="str">
        <f t="shared" si="259"/>
        <v>-</v>
      </c>
      <c r="EU127" s="306" t="str">
        <f t="shared" si="260"/>
        <v>-</v>
      </c>
      <c r="EV127" s="306" t="str">
        <f t="shared" si="261"/>
        <v>-</v>
      </c>
      <c r="EW127" s="306" t="str">
        <f t="shared" si="262"/>
        <v>-</v>
      </c>
      <c r="EX127" s="306" t="str">
        <f t="shared" si="263"/>
        <v>-</v>
      </c>
      <c r="EY127" s="306" t="str">
        <f t="shared" si="264"/>
        <v>-</v>
      </c>
      <c r="EZ127" s="306" t="str">
        <f t="shared" si="265"/>
        <v>-</v>
      </c>
      <c r="FA127" s="306" t="str">
        <f t="shared" si="266"/>
        <v>-</v>
      </c>
      <c r="FB127" s="306" t="str">
        <f t="shared" si="267"/>
        <v>-</v>
      </c>
      <c r="FC127" s="306" t="str">
        <f t="shared" si="268"/>
        <v>-</v>
      </c>
      <c r="FD127" s="306" t="str">
        <f t="shared" si="348"/>
        <v>-</v>
      </c>
      <c r="FE127" s="306" t="str">
        <f t="shared" si="349"/>
        <v>headtol</v>
      </c>
      <c r="FF127" s="306" t="str">
        <f t="shared" si="350"/>
        <v>-</v>
      </c>
      <c r="FG127" s="306" t="str">
        <f t="shared" si="351"/>
        <v>headtol</v>
      </c>
      <c r="FH127" s="306"/>
      <c r="FI127" s="306"/>
      <c r="FJ127" s="306"/>
      <c r="FK127" s="306"/>
      <c r="FL127" s="306"/>
      <c r="FM127" s="422" t="s">
        <v>2</v>
      </c>
      <c r="FN127" s="65" t="str">
        <f t="shared" si="269"/>
        <v>-</v>
      </c>
      <c r="FO127" s="65" t="str">
        <f t="shared" si="270"/>
        <v>-</v>
      </c>
      <c r="FP127" s="65" t="str">
        <f t="shared" si="271"/>
        <v>-</v>
      </c>
      <c r="FQ127" s="65" t="str">
        <f t="shared" si="272"/>
        <v>-</v>
      </c>
      <c r="FR127" s="65" t="str">
        <f t="shared" si="273"/>
        <v>-</v>
      </c>
      <c r="FS127" s="65" t="str">
        <f t="shared" si="274"/>
        <v>-</v>
      </c>
      <c r="FT127" s="65" t="str">
        <f t="shared" si="275"/>
        <v>-</v>
      </c>
      <c r="FU127" s="65" t="str">
        <f t="shared" si="276"/>
        <v>-</v>
      </c>
      <c r="FV127" s="65" t="str">
        <f t="shared" si="277"/>
        <v>-</v>
      </c>
      <c r="FW127" s="65" t="str">
        <f t="shared" si="278"/>
        <v>-</v>
      </c>
      <c r="FX127" s="65" t="str">
        <f t="shared" si="279"/>
        <v>-</v>
      </c>
      <c r="FY127" s="65" t="str">
        <f t="shared" si="280"/>
        <v>-</v>
      </c>
      <c r="FZ127" s="65" t="str">
        <f t="shared" si="281"/>
        <v>-</v>
      </c>
      <c r="GA127" s="65" t="str">
        <f t="shared" si="282"/>
        <v>-</v>
      </c>
      <c r="GB127" s="65" t="str">
        <f t="shared" si="283"/>
        <v>-</v>
      </c>
      <c r="GC127" s="65" t="str">
        <f t="shared" si="284"/>
        <v>-</v>
      </c>
      <c r="GD127" s="65" t="str">
        <f t="shared" si="285"/>
        <v>-</v>
      </c>
      <c r="GE127" s="65" t="str">
        <f t="shared" si="286"/>
        <v>-</v>
      </c>
      <c r="GF127" s="65" t="str">
        <f t="shared" si="287"/>
        <v>-</v>
      </c>
      <c r="GG127" s="65" t="str">
        <f t="shared" si="288"/>
        <v>-</v>
      </c>
      <c r="GH127" s="65" t="str">
        <f t="shared" si="289"/>
        <v>-</v>
      </c>
      <c r="GI127" s="65" t="str">
        <f t="shared" si="290"/>
        <v>-</v>
      </c>
      <c r="GJ127" s="65" t="str">
        <f t="shared" si="291"/>
        <v>-</v>
      </c>
      <c r="GK127" s="65" t="str">
        <f t="shared" si="292"/>
        <v>-</v>
      </c>
      <c r="GL127" s="65" t="str">
        <f t="shared" si="293"/>
        <v>-</v>
      </c>
      <c r="GM127" s="65" t="str">
        <f t="shared" si="294"/>
        <v>-</v>
      </c>
      <c r="GN127" s="65" t="str">
        <f t="shared" si="352"/>
        <v>-</v>
      </c>
      <c r="GO127" s="65">
        <f t="shared" si="353"/>
        <v>1E-4</v>
      </c>
      <c r="GP127" s="65" t="str">
        <f t="shared" si="354"/>
        <v>-</v>
      </c>
      <c r="GQ127" s="65">
        <f t="shared" si="355"/>
        <v>1E-4</v>
      </c>
      <c r="GR127" s="65"/>
      <c r="GS127" s="65"/>
      <c r="GT127" s="65"/>
      <c r="GU127" s="96" t="s">
        <v>2</v>
      </c>
      <c r="GV127" s="70"/>
      <c r="GW127" s="7">
        <f>IF(ISNUMBER(INDEX($CU$15:$EC$314,$B127,HG$5)),MAX(GW$14:GW126)+1,0)</f>
        <v>0</v>
      </c>
      <c r="GX127" s="7" t="str">
        <f t="shared" si="295"/>
        <v/>
      </c>
      <c r="GY127" s="7" t="str">
        <f t="shared" si="296"/>
        <v/>
      </c>
      <c r="GZ127" s="289">
        <f t="shared" si="297"/>
        <v>113</v>
      </c>
      <c r="HA127" s="289" t="str">
        <f t="shared" si="298"/>
        <v/>
      </c>
      <c r="HB127" s="289" t="str">
        <f t="shared" si="368"/>
        <v/>
      </c>
      <c r="HC127" s="84" t="str">
        <f t="shared" si="300"/>
        <v/>
      </c>
      <c r="HD127" s="335" t="str">
        <f t="shared" si="301"/>
        <v/>
      </c>
      <c r="HE127" s="313" t="str">
        <f t="shared" si="302"/>
        <v/>
      </c>
      <c r="HF127" s="28" t="str">
        <f t="shared" si="303"/>
        <v/>
      </c>
      <c r="HG127" s="277"/>
      <c r="HH127" s="71"/>
      <c r="HI127" s="71"/>
      <c r="HJ127" s="71"/>
      <c r="HK127" s="71"/>
      <c r="HL127" s="71"/>
      <c r="HM127" s="71"/>
      <c r="HN127" s="71"/>
      <c r="HO127" s="71"/>
      <c r="HP127" s="71"/>
      <c r="HQ127" s="71"/>
      <c r="HR127" s="71"/>
      <c r="HS127" s="277" t="str">
        <f t="shared" si="373"/>
        <v/>
      </c>
      <c r="HT127" s="284" t="str">
        <f t="shared" si="308"/>
        <v/>
      </c>
      <c r="HU127" s="71"/>
      <c r="HV127" s="336" t="str">
        <f t="shared" si="309"/>
        <v/>
      </c>
      <c r="HW127" s="338" t="str">
        <f t="shared" si="310"/>
        <v/>
      </c>
      <c r="HX127" s="337" t="str">
        <f t="shared" si="311"/>
        <v/>
      </c>
      <c r="HY127" s="277"/>
      <c r="HZ127" s="71"/>
      <c r="IA127" s="71"/>
      <c r="IB127" s="71"/>
      <c r="IC127" s="71"/>
      <c r="ID127" s="70"/>
      <c r="IE127" s="280"/>
      <c r="IF127" s="280"/>
      <c r="IG127" s="280"/>
      <c r="IH127" s="280"/>
      <c r="II127" s="280"/>
      <c r="IJ127" s="280"/>
      <c r="IK127" s="280"/>
      <c r="IL127" s="280"/>
      <c r="IM127" s="280"/>
      <c r="IN127" s="280"/>
      <c r="IO127" s="291"/>
      <c r="IP127" s="291"/>
      <c r="IQ127" s="74"/>
      <c r="IR127" s="291">
        <f>IF(IE127&lt;&gt;"",MAX(IR$14:IR126)+1,0)</f>
        <v>0</v>
      </c>
      <c r="IS127" s="291">
        <f>IF(IF127&lt;&gt;"",MAX(IS$14:IS126)+1,0)</f>
        <v>0</v>
      </c>
      <c r="IT127" s="291">
        <f>IF(IG127&lt;&gt;"",MAX(IT$14:IT126)+1,0)</f>
        <v>0</v>
      </c>
      <c r="IU127" s="291">
        <f>IF(IH127&lt;&gt;"",MAX(IU$14:IU126)+1,0)</f>
        <v>0</v>
      </c>
      <c r="IV127" s="291">
        <f>IF(II127&lt;&gt;"",MAX(IV$14:IV126)+1,0)</f>
        <v>0</v>
      </c>
      <c r="IW127" s="291">
        <f>IF(IJ127&lt;&gt;"",MAX(IW$14:IW126)+1,0)</f>
        <v>0</v>
      </c>
      <c r="IX127" s="291">
        <f>IF(IK127&lt;&gt;"",MAX(IX$14:IX126)+1,0)</f>
        <v>0</v>
      </c>
      <c r="IY127" s="291">
        <f>IF(IL127&lt;&gt;"",MAX(IY$14:IY126)+1,0)</f>
        <v>0</v>
      </c>
      <c r="IZ127" s="291">
        <f>IF(IM127&lt;&gt;"",MAX(IZ$14:IZ126)+1,0)</f>
        <v>0</v>
      </c>
      <c r="JA127" s="291">
        <f>IF(IN127&lt;&gt;"",MAX(JA$14:JA126)+1,0)</f>
        <v>0</v>
      </c>
      <c r="JB127" s="291">
        <f>IF(IO127&lt;&gt;"",MAX(JB$14:JB126)+1,0)</f>
        <v>0</v>
      </c>
      <c r="JC127" s="291">
        <f>IF(IP127&lt;&gt;"",MAX(JC$14:JC126)+1,0)</f>
        <v>0</v>
      </c>
      <c r="JD127" s="74">
        <f t="shared" si="361"/>
        <v>4</v>
      </c>
      <c r="JE127" s="74">
        <f t="shared" si="362"/>
        <v>0</v>
      </c>
      <c r="JF127" s="74">
        <f t="shared" si="363"/>
        <v>6</v>
      </c>
      <c r="JG127" s="74" t="str">
        <f t="shared" si="364"/>
        <v>iconvert</v>
      </c>
      <c r="JH127" s="390" t="str">
        <f t="shared" si="365"/>
        <v/>
      </c>
      <c r="JI127" s="389">
        <f>IF(ISNUMBER(MATCH(HE127,$JG$15:$JG$313,0)),0,MAX(JI$14:JI126)+1)</f>
        <v>0</v>
      </c>
      <c r="JJ127" s="389" t="str">
        <f t="shared" si="366"/>
        <v/>
      </c>
      <c r="JK127" s="379"/>
      <c r="JL127" s="79"/>
      <c r="JM127" s="19"/>
      <c r="JN127" s="280"/>
      <c r="JO127" s="70"/>
      <c r="JP127" s="19"/>
      <c r="JQ127" s="19"/>
      <c r="JR127" s="19"/>
      <c r="JS127" s="19"/>
      <c r="JT127" s="19"/>
      <c r="JU127" s="19"/>
      <c r="JV127" s="19"/>
      <c r="JW127" s="19"/>
      <c r="JX127" s="19"/>
      <c r="JY127" s="19"/>
      <c r="JZ127" s="19"/>
      <c r="KA127" s="19"/>
      <c r="KB127" s="19"/>
      <c r="KC127" s="19"/>
      <c r="KD127" s="19"/>
      <c r="LA127" s="70"/>
      <c r="LB127" s="291" t="str">
        <f t="shared" si="312"/>
        <v/>
      </c>
      <c r="LC127" s="291" t="str">
        <f t="shared" si="313"/>
        <v/>
      </c>
      <c r="LD127" s="291" t="str">
        <f t="shared" si="314"/>
        <v/>
      </c>
      <c r="LE127" s="291" t="str">
        <f t="shared" si="315"/>
        <v/>
      </c>
      <c r="LF127" s="291" t="str">
        <f t="shared" si="316"/>
        <v/>
      </c>
      <c r="LG127" s="291" t="str">
        <f t="shared" si="317"/>
        <v/>
      </c>
      <c r="LH127" s="291" t="str">
        <f t="shared" si="318"/>
        <v/>
      </c>
      <c r="LI127" s="291" t="str">
        <f t="shared" si="319"/>
        <v/>
      </c>
      <c r="LJ127" s="291" t="str">
        <f t="shared" si="320"/>
        <v/>
      </c>
      <c r="LK127" s="291" t="str">
        <f t="shared" si="321"/>
        <v/>
      </c>
      <c r="LL127" s="291" t="str">
        <f t="shared" si="322"/>
        <v/>
      </c>
      <c r="LM127" s="291" t="str">
        <f t="shared" si="323"/>
        <v/>
      </c>
      <c r="LN127" s="291" t="str">
        <f t="shared" si="324"/>
        <v/>
      </c>
      <c r="LO127" s="291" t="str">
        <f t="shared" si="325"/>
        <v/>
      </c>
      <c r="LP127" s="291" t="str">
        <f t="shared" si="326"/>
        <v/>
      </c>
      <c r="LQ127" s="291" t="str">
        <f t="shared" si="327"/>
        <v/>
      </c>
      <c r="LR127" s="291" t="str">
        <f t="shared" si="328"/>
        <v>iconvert</v>
      </c>
      <c r="LS127" s="291" t="str">
        <f t="shared" si="329"/>
        <v/>
      </c>
      <c r="LT127" s="291" t="str">
        <f t="shared" si="330"/>
        <v/>
      </c>
      <c r="LU127" s="291" t="str">
        <f t="shared" si="331"/>
        <v/>
      </c>
      <c r="LV127" s="291" t="str">
        <f t="shared" si="332"/>
        <v/>
      </c>
      <c r="LW127" s="291" t="str">
        <f t="shared" si="333"/>
        <v/>
      </c>
      <c r="LX127" s="291" t="str">
        <f t="shared" si="334"/>
        <v/>
      </c>
      <c r="LY127" s="291" t="str">
        <f t="shared" si="335"/>
        <v/>
      </c>
      <c r="LZ127" s="291" t="str">
        <f t="shared" si="336"/>
        <v/>
      </c>
      <c r="MA127" s="291" t="str">
        <f t="shared" si="337"/>
        <v/>
      </c>
      <c r="MB127" s="291" t="str">
        <f t="shared" si="338"/>
        <v/>
      </c>
      <c r="MC127" s="291" t="str">
        <f t="shared" si="339"/>
        <v/>
      </c>
      <c r="MD127" s="291" t="str">
        <f t="shared" si="340"/>
        <v/>
      </c>
      <c r="ME127" s="291" t="str">
        <f t="shared" si="341"/>
        <v/>
      </c>
      <c r="MF127" s="291" t="str">
        <f t="shared" si="342"/>
        <v/>
      </c>
      <c r="MG127" s="74">
        <f t="shared" si="343"/>
        <v>1</v>
      </c>
      <c r="MH127" s="70"/>
      <c r="MI127" s="70"/>
      <c r="MJ127" s="70"/>
      <c r="MK127" s="70"/>
      <c r="ML127" s="70"/>
      <c r="MM127" s="70"/>
      <c r="MN127" s="70"/>
      <c r="MO127" s="70"/>
      <c r="MP127" s="70"/>
      <c r="MQ127" s="70"/>
      <c r="MR127" s="70"/>
      <c r="MS127" s="70"/>
      <c r="MT127" s="70"/>
      <c r="MU127" s="70"/>
    </row>
    <row r="128" spans="1:359" ht="6" customHeight="1" x14ac:dyDescent="0.25">
      <c r="A128" s="79"/>
      <c r="B128" s="303">
        <f t="shared" si="367"/>
        <v>114</v>
      </c>
      <c r="C128" s="95" t="s">
        <v>352</v>
      </c>
      <c r="D128" s="304" t="s">
        <v>622</v>
      </c>
      <c r="E128" s="70"/>
      <c r="F128" s="258"/>
      <c r="G128" s="259"/>
      <c r="H128" s="260"/>
      <c r="I128" s="258"/>
      <c r="J128" s="259"/>
      <c r="K128" s="260"/>
      <c r="L128" s="258"/>
      <c r="M128" s="259"/>
      <c r="N128" s="260"/>
      <c r="O128" s="258"/>
      <c r="P128" s="259"/>
      <c r="Q128" s="260"/>
      <c r="R128" s="258"/>
      <c r="S128" s="259"/>
      <c r="T128" s="260"/>
      <c r="U128" s="258"/>
      <c r="V128" s="259"/>
      <c r="W128" s="260"/>
      <c r="X128" s="258"/>
      <c r="Y128" s="259"/>
      <c r="Z128" s="260"/>
      <c r="AA128" s="258"/>
      <c r="AB128" s="259"/>
      <c r="AC128" s="260"/>
      <c r="AD128" s="258"/>
      <c r="AE128" s="259"/>
      <c r="AF128" s="260"/>
      <c r="AG128" s="258"/>
      <c r="AH128" s="259"/>
      <c r="AI128" s="260"/>
      <c r="AJ128" s="258"/>
      <c r="AK128" s="259"/>
      <c r="AL128" s="260"/>
      <c r="AM128" s="258"/>
      <c r="AN128" s="259"/>
      <c r="AO128" s="260"/>
      <c r="AP128" s="281"/>
      <c r="AQ128" s="353"/>
      <c r="AR128" s="348"/>
      <c r="AS128" s="281"/>
      <c r="AT128" s="353"/>
      <c r="AU128" s="348"/>
      <c r="AV128" s="258"/>
      <c r="AW128" s="259"/>
      <c r="AX128" s="260"/>
      <c r="AY128" s="258"/>
      <c r="AZ128" s="259"/>
      <c r="BA128" s="260"/>
      <c r="BB128" s="258"/>
      <c r="BC128" s="259"/>
      <c r="BD128" s="260"/>
      <c r="BE128" s="258"/>
      <c r="BF128" s="259"/>
      <c r="BG128" s="260"/>
      <c r="BH128" s="258"/>
      <c r="BI128" s="259"/>
      <c r="BJ128" s="260"/>
      <c r="BK128" s="258"/>
      <c r="BL128" s="259"/>
      <c r="BM128" s="260"/>
      <c r="BN128" s="258"/>
      <c r="BO128" s="259"/>
      <c r="BP128" s="260"/>
      <c r="BQ128" s="258"/>
      <c r="BR128" s="259"/>
      <c r="BS128" s="260"/>
      <c r="BT128" s="258"/>
      <c r="BU128" s="259"/>
      <c r="BV128" s="260"/>
      <c r="BW128" s="258"/>
      <c r="BX128" s="259"/>
      <c r="BY128" s="260"/>
      <c r="BZ128" s="258"/>
      <c r="CA128" s="259"/>
      <c r="CB128" s="260"/>
      <c r="CC128" s="258"/>
      <c r="CD128" s="259"/>
      <c r="CE128" s="260"/>
      <c r="CF128" s="410"/>
      <c r="CG128" s="411"/>
      <c r="CH128" s="412"/>
      <c r="CI128" s="410"/>
      <c r="CJ128" s="411"/>
      <c r="CK128" s="412"/>
      <c r="CL128" s="258"/>
      <c r="CM128" s="259"/>
      <c r="CN128" s="260"/>
      <c r="CO128" s="258"/>
      <c r="CP128" s="259"/>
      <c r="CQ128" s="260"/>
      <c r="CR128" s="373" t="s">
        <v>2</v>
      </c>
      <c r="CS128" s="228"/>
      <c r="CT128" s="229" t="str">
        <f>IF(ISNUMBER(HA128),IF(ISNUMBER(MATCH(HE128,$CS$15:$CS$313,0)),0,MAX(CT$14:CT127)+1),"")</f>
        <v/>
      </c>
      <c r="CU128" s="7" t="str">
        <f t="shared" si="217"/>
        <v/>
      </c>
      <c r="CV128" s="7" t="str">
        <f t="shared" si="218"/>
        <v/>
      </c>
      <c r="CW128" s="7" t="str">
        <f t="shared" si="219"/>
        <v/>
      </c>
      <c r="CX128" s="7" t="str">
        <f t="shared" si="220"/>
        <v/>
      </c>
      <c r="CY128" s="7" t="str">
        <f t="shared" si="221"/>
        <v/>
      </c>
      <c r="CZ128" s="7" t="str">
        <f t="shared" si="222"/>
        <v/>
      </c>
      <c r="DA128" s="7" t="str">
        <f t="shared" si="223"/>
        <v/>
      </c>
      <c r="DB128" s="7" t="str">
        <f t="shared" si="224"/>
        <v/>
      </c>
      <c r="DC128" s="7" t="str">
        <f t="shared" si="225"/>
        <v/>
      </c>
      <c r="DD128" s="7" t="str">
        <f t="shared" si="226"/>
        <v/>
      </c>
      <c r="DE128" s="7" t="str">
        <f t="shared" si="227"/>
        <v/>
      </c>
      <c r="DF128" s="7" t="str">
        <f t="shared" si="228"/>
        <v/>
      </c>
      <c r="DG128" s="7" t="str">
        <f t="shared" si="229"/>
        <v/>
      </c>
      <c r="DH128" s="7" t="str">
        <f t="shared" si="230"/>
        <v/>
      </c>
      <c r="DI128" s="7" t="str">
        <f t="shared" si="231"/>
        <v/>
      </c>
      <c r="DJ128" s="7" t="str">
        <f t="shared" si="232"/>
        <v/>
      </c>
      <c r="DK128" s="7" t="str">
        <f t="shared" si="233"/>
        <v/>
      </c>
      <c r="DL128" s="7" t="str">
        <f t="shared" si="234"/>
        <v/>
      </c>
      <c r="DM128" s="7" t="str">
        <f t="shared" si="235"/>
        <v/>
      </c>
      <c r="DN128" s="7" t="str">
        <f t="shared" si="236"/>
        <v/>
      </c>
      <c r="DO128" s="7" t="str">
        <f t="shared" si="237"/>
        <v/>
      </c>
      <c r="DP128" s="7" t="str">
        <f t="shared" si="238"/>
        <v/>
      </c>
      <c r="DQ128" s="7" t="str">
        <f t="shared" si="239"/>
        <v/>
      </c>
      <c r="DR128" s="7" t="str">
        <f t="shared" si="240"/>
        <v/>
      </c>
      <c r="DS128" s="7" t="str">
        <f t="shared" si="241"/>
        <v/>
      </c>
      <c r="DT128" s="7" t="str">
        <f t="shared" si="242"/>
        <v/>
      </c>
      <c r="DU128" s="7" t="str">
        <f t="shared" si="344"/>
        <v/>
      </c>
      <c r="DV128" s="7">
        <f t="shared" si="345"/>
        <v>11</v>
      </c>
      <c r="DW128" s="7" t="str">
        <f t="shared" si="346"/>
        <v/>
      </c>
      <c r="DX128" s="7">
        <f t="shared" si="347"/>
        <v>11</v>
      </c>
      <c r="DY128" s="7"/>
      <c r="DZ128" s="7"/>
      <c r="EA128" s="7"/>
      <c r="EB128" s="7"/>
      <c r="EC128" s="64" t="s">
        <v>2</v>
      </c>
      <c r="ED128" s="306" t="str">
        <f t="shared" si="243"/>
        <v>-</v>
      </c>
      <c r="EE128" s="306" t="str">
        <f t="shared" si="244"/>
        <v>-</v>
      </c>
      <c r="EF128" s="306" t="str">
        <f t="shared" si="245"/>
        <v>-</v>
      </c>
      <c r="EG128" s="306" t="str">
        <f t="shared" si="246"/>
        <v>-</v>
      </c>
      <c r="EH128" s="306" t="str">
        <f t="shared" si="247"/>
        <v>-</v>
      </c>
      <c r="EI128" s="306" t="str">
        <f t="shared" si="248"/>
        <v>-</v>
      </c>
      <c r="EJ128" s="306" t="str">
        <f t="shared" si="249"/>
        <v>-</v>
      </c>
      <c r="EK128" s="306" t="str">
        <f t="shared" si="250"/>
        <v>-</v>
      </c>
      <c r="EL128" s="306" t="str">
        <f t="shared" si="251"/>
        <v>-</v>
      </c>
      <c r="EM128" s="306" t="str">
        <f t="shared" si="252"/>
        <v>-</v>
      </c>
      <c r="EN128" s="306" t="str">
        <f t="shared" si="253"/>
        <v>-</v>
      </c>
      <c r="EO128" s="306" t="str">
        <f t="shared" si="254"/>
        <v>-</v>
      </c>
      <c r="EP128" s="306" t="str">
        <f t="shared" si="255"/>
        <v>-</v>
      </c>
      <c r="EQ128" s="306" t="str">
        <f t="shared" si="256"/>
        <v>-</v>
      </c>
      <c r="ER128" s="306" t="str">
        <f t="shared" si="257"/>
        <v>-</v>
      </c>
      <c r="ES128" s="306" t="str">
        <f t="shared" si="258"/>
        <v>-</v>
      </c>
      <c r="ET128" s="306" t="str">
        <f t="shared" si="259"/>
        <v>-</v>
      </c>
      <c r="EU128" s="306" t="str">
        <f t="shared" si="260"/>
        <v>-</v>
      </c>
      <c r="EV128" s="306" t="str">
        <f t="shared" si="261"/>
        <v>-</v>
      </c>
      <c r="EW128" s="306" t="str">
        <f t="shared" si="262"/>
        <v>-</v>
      </c>
      <c r="EX128" s="306" t="str">
        <f t="shared" si="263"/>
        <v>-</v>
      </c>
      <c r="EY128" s="306" t="str">
        <f t="shared" si="264"/>
        <v>-</v>
      </c>
      <c r="EZ128" s="306" t="str">
        <f t="shared" si="265"/>
        <v>-</v>
      </c>
      <c r="FA128" s="306" t="str">
        <f t="shared" si="266"/>
        <v>-</v>
      </c>
      <c r="FB128" s="306" t="str">
        <f t="shared" si="267"/>
        <v>-</v>
      </c>
      <c r="FC128" s="306" t="str">
        <f t="shared" si="268"/>
        <v>-</v>
      </c>
      <c r="FD128" s="306" t="str">
        <f t="shared" si="348"/>
        <v>-</v>
      </c>
      <c r="FE128" s="306" t="str">
        <f t="shared" si="349"/>
        <v>fluxtol</v>
      </c>
      <c r="FF128" s="306" t="str">
        <f t="shared" si="350"/>
        <v>-</v>
      </c>
      <c r="FG128" s="306" t="str">
        <f t="shared" si="351"/>
        <v>fluxtol</v>
      </c>
      <c r="FH128" s="306"/>
      <c r="FI128" s="306"/>
      <c r="FJ128" s="306"/>
      <c r="FK128" s="306"/>
      <c r="FL128" s="306"/>
      <c r="FM128" s="422" t="s">
        <v>2</v>
      </c>
      <c r="FN128" s="65" t="str">
        <f t="shared" si="269"/>
        <v>-</v>
      </c>
      <c r="FO128" s="65" t="str">
        <f t="shared" si="270"/>
        <v>-</v>
      </c>
      <c r="FP128" s="65" t="str">
        <f t="shared" si="271"/>
        <v>-</v>
      </c>
      <c r="FQ128" s="65" t="str">
        <f t="shared" si="272"/>
        <v>-</v>
      </c>
      <c r="FR128" s="65" t="str">
        <f t="shared" si="273"/>
        <v>-</v>
      </c>
      <c r="FS128" s="65" t="str">
        <f t="shared" si="274"/>
        <v>-</v>
      </c>
      <c r="FT128" s="65" t="str">
        <f t="shared" si="275"/>
        <v>-</v>
      </c>
      <c r="FU128" s="65" t="str">
        <f t="shared" si="276"/>
        <v>-</v>
      </c>
      <c r="FV128" s="65" t="str">
        <f t="shared" si="277"/>
        <v>-</v>
      </c>
      <c r="FW128" s="65" t="str">
        <f t="shared" si="278"/>
        <v>-</v>
      </c>
      <c r="FX128" s="65" t="str">
        <f t="shared" si="279"/>
        <v>-</v>
      </c>
      <c r="FY128" s="65" t="str">
        <f t="shared" si="280"/>
        <v>-</v>
      </c>
      <c r="FZ128" s="65" t="str">
        <f t="shared" si="281"/>
        <v>-</v>
      </c>
      <c r="GA128" s="65" t="str">
        <f t="shared" si="282"/>
        <v>-</v>
      </c>
      <c r="GB128" s="65" t="str">
        <f t="shared" si="283"/>
        <v>-</v>
      </c>
      <c r="GC128" s="65" t="str">
        <f t="shared" si="284"/>
        <v>-</v>
      </c>
      <c r="GD128" s="65" t="str">
        <f t="shared" si="285"/>
        <v>-</v>
      </c>
      <c r="GE128" s="65" t="str">
        <f t="shared" si="286"/>
        <v>-</v>
      </c>
      <c r="GF128" s="65" t="str">
        <f t="shared" si="287"/>
        <v>-</v>
      </c>
      <c r="GG128" s="65" t="str">
        <f t="shared" si="288"/>
        <v>-</v>
      </c>
      <c r="GH128" s="65" t="str">
        <f t="shared" si="289"/>
        <v>-</v>
      </c>
      <c r="GI128" s="65" t="str">
        <f t="shared" si="290"/>
        <v>-</v>
      </c>
      <c r="GJ128" s="65" t="str">
        <f t="shared" si="291"/>
        <v>-</v>
      </c>
      <c r="GK128" s="65" t="str">
        <f t="shared" si="292"/>
        <v>-</v>
      </c>
      <c r="GL128" s="65" t="str">
        <f t="shared" si="293"/>
        <v>-</v>
      </c>
      <c r="GM128" s="65" t="str">
        <f t="shared" si="294"/>
        <v>-</v>
      </c>
      <c r="GN128" s="65" t="str">
        <f t="shared" si="352"/>
        <v>-</v>
      </c>
      <c r="GO128" s="65">
        <f t="shared" si="353"/>
        <v>5</v>
      </c>
      <c r="GP128" s="65" t="str">
        <f t="shared" si="354"/>
        <v>-</v>
      </c>
      <c r="GQ128" s="65">
        <f t="shared" si="355"/>
        <v>5</v>
      </c>
      <c r="GR128" s="65"/>
      <c r="GS128" s="65"/>
      <c r="GT128" s="65"/>
      <c r="GU128" s="96" t="s">
        <v>2</v>
      </c>
      <c r="GV128" s="70"/>
      <c r="GW128" s="7">
        <f>IF(ISNUMBER(INDEX($CU$15:$EC$314,$B128,HG$5)),MAX(GW$14:GW127)+1,0)</f>
        <v>0</v>
      </c>
      <c r="GX128" s="7" t="str">
        <f t="shared" si="295"/>
        <v/>
      </c>
      <c r="GY128" s="7" t="str">
        <f t="shared" si="296"/>
        <v/>
      </c>
      <c r="GZ128" s="289">
        <f t="shared" si="297"/>
        <v>114</v>
      </c>
      <c r="HA128" s="289" t="str">
        <f t="shared" si="298"/>
        <v/>
      </c>
      <c r="HB128" s="289" t="str">
        <f t="shared" si="368"/>
        <v/>
      </c>
      <c r="HC128" s="84" t="str">
        <f t="shared" si="300"/>
        <v/>
      </c>
      <c r="HD128" s="335" t="str">
        <f t="shared" si="301"/>
        <v/>
      </c>
      <c r="HE128" s="313" t="str">
        <f t="shared" si="302"/>
        <v/>
      </c>
      <c r="HF128" s="28" t="str">
        <f t="shared" si="303"/>
        <v/>
      </c>
      <c r="HG128" s="277"/>
      <c r="HH128" s="71"/>
      <c r="HI128" s="71"/>
      <c r="HJ128" s="71"/>
      <c r="HK128" s="71"/>
      <c r="HL128" s="71"/>
      <c r="HM128" s="71"/>
      <c r="HN128" s="71"/>
      <c r="HO128" s="71"/>
      <c r="HP128" s="71"/>
      <c r="HQ128" s="71"/>
      <c r="HR128" s="71"/>
      <c r="HS128" s="277" t="str">
        <f t="shared" si="373"/>
        <v/>
      </c>
      <c r="HT128" s="284" t="str">
        <f t="shared" si="308"/>
        <v/>
      </c>
      <c r="HU128" s="71"/>
      <c r="HV128" s="336" t="str">
        <f t="shared" si="309"/>
        <v/>
      </c>
      <c r="HW128" s="338" t="str">
        <f t="shared" si="310"/>
        <v/>
      </c>
      <c r="HX128" s="337" t="str">
        <f t="shared" si="311"/>
        <v/>
      </c>
      <c r="HY128" s="277"/>
      <c r="HZ128" s="71"/>
      <c r="IA128" s="71"/>
      <c r="IB128" s="71"/>
      <c r="IC128" s="71"/>
      <c r="ID128" s="70"/>
      <c r="IE128" s="280"/>
      <c r="IF128" s="280"/>
      <c r="IG128" s="280"/>
      <c r="IH128" s="280"/>
      <c r="II128" s="280"/>
      <c r="IJ128" s="280"/>
      <c r="IK128" s="280"/>
      <c r="IL128" s="280"/>
      <c r="IM128" s="280"/>
      <c r="IN128" s="280"/>
      <c r="IO128" s="291"/>
      <c r="IP128" s="291"/>
      <c r="IQ128" s="74"/>
      <c r="IR128" s="291">
        <f>IF(IE128&lt;&gt;"",MAX(IR$14:IR127)+1,0)</f>
        <v>0</v>
      </c>
      <c r="IS128" s="291">
        <f>IF(IF128&lt;&gt;"",MAX(IS$14:IS127)+1,0)</f>
        <v>0</v>
      </c>
      <c r="IT128" s="291">
        <f>IF(IG128&lt;&gt;"",MAX(IT$14:IT127)+1,0)</f>
        <v>0</v>
      </c>
      <c r="IU128" s="291">
        <f>IF(IH128&lt;&gt;"",MAX(IU$14:IU127)+1,0)</f>
        <v>0</v>
      </c>
      <c r="IV128" s="291">
        <f>IF(II128&lt;&gt;"",MAX(IV$14:IV127)+1,0)</f>
        <v>0</v>
      </c>
      <c r="IW128" s="291">
        <f>IF(IJ128&lt;&gt;"",MAX(IW$14:IW127)+1,0)</f>
        <v>0</v>
      </c>
      <c r="IX128" s="291">
        <f>IF(IK128&lt;&gt;"",MAX(IX$14:IX127)+1,0)</f>
        <v>0</v>
      </c>
      <c r="IY128" s="291">
        <f>IF(IL128&lt;&gt;"",MAX(IY$14:IY127)+1,0)</f>
        <v>0</v>
      </c>
      <c r="IZ128" s="291">
        <f>IF(IM128&lt;&gt;"",MAX(IZ$14:IZ127)+1,0)</f>
        <v>0</v>
      </c>
      <c r="JA128" s="291">
        <f>IF(IN128&lt;&gt;"",MAX(JA$14:JA127)+1,0)</f>
        <v>0</v>
      </c>
      <c r="JB128" s="291">
        <f>IF(IO128&lt;&gt;"",MAX(JB$14:JB127)+1,0)</f>
        <v>0</v>
      </c>
      <c r="JC128" s="291">
        <f>IF(IP128&lt;&gt;"",MAX(JC$14:JC127)+1,0)</f>
        <v>0</v>
      </c>
      <c r="JD128" s="74">
        <f t="shared" si="361"/>
        <v>4</v>
      </c>
      <c r="JE128" s="74">
        <f t="shared" si="362"/>
        <v>0</v>
      </c>
      <c r="JF128" s="74">
        <f t="shared" si="363"/>
        <v>7</v>
      </c>
      <c r="JG128" s="74" t="str">
        <f t="shared" si="364"/>
        <v>transient</v>
      </c>
      <c r="JH128" s="390" t="str">
        <f t="shared" si="365"/>
        <v/>
      </c>
      <c r="JI128" s="389">
        <f>IF(ISNUMBER(MATCH(HE128,$JG$15:$JG$313,0)),0,MAX(JI$14:JI127)+1)</f>
        <v>0</v>
      </c>
      <c r="JJ128" s="389" t="str">
        <f t="shared" si="366"/>
        <v/>
      </c>
      <c r="JK128" s="379"/>
      <c r="JL128" s="79"/>
      <c r="JM128" s="19"/>
      <c r="JN128" s="280"/>
      <c r="JO128" s="70"/>
      <c r="JP128" s="19"/>
      <c r="JQ128" s="19"/>
      <c r="JR128" s="19"/>
      <c r="JS128" s="19"/>
      <c r="JT128" s="19"/>
      <c r="JU128" s="19"/>
      <c r="JV128" s="19"/>
      <c r="JW128" s="19"/>
      <c r="JX128" s="19"/>
      <c r="JY128" s="19"/>
      <c r="JZ128" s="19"/>
      <c r="KA128" s="19"/>
      <c r="KB128" s="19"/>
      <c r="KC128" s="19"/>
      <c r="KD128" s="19"/>
      <c r="LA128" s="70"/>
      <c r="LB128" s="291" t="str">
        <f t="shared" si="312"/>
        <v/>
      </c>
      <c r="LC128" s="291" t="str">
        <f t="shared" si="313"/>
        <v/>
      </c>
      <c r="LD128" s="291" t="str">
        <f t="shared" si="314"/>
        <v/>
      </c>
      <c r="LE128" s="291" t="str">
        <f t="shared" si="315"/>
        <v/>
      </c>
      <c r="LF128" s="291" t="str">
        <f t="shared" si="316"/>
        <v/>
      </c>
      <c r="LG128" s="291" t="str">
        <f t="shared" si="317"/>
        <v/>
      </c>
      <c r="LH128" s="291" t="str">
        <f t="shared" si="318"/>
        <v/>
      </c>
      <c r="LI128" s="291" t="str">
        <f t="shared" si="319"/>
        <v/>
      </c>
      <c r="LJ128" s="291" t="str">
        <f t="shared" si="320"/>
        <v/>
      </c>
      <c r="LK128" s="291" t="str">
        <f t="shared" si="321"/>
        <v/>
      </c>
      <c r="LL128" s="291" t="str">
        <f t="shared" si="322"/>
        <v/>
      </c>
      <c r="LM128" s="291" t="str">
        <f t="shared" si="323"/>
        <v/>
      </c>
      <c r="LN128" s="291" t="str">
        <f t="shared" si="324"/>
        <v/>
      </c>
      <c r="LO128" s="291" t="str">
        <f t="shared" si="325"/>
        <v/>
      </c>
      <c r="LP128" s="291" t="str">
        <f t="shared" si="326"/>
        <v/>
      </c>
      <c r="LQ128" s="291" t="str">
        <f t="shared" si="327"/>
        <v/>
      </c>
      <c r="LR128" s="291" t="str">
        <f t="shared" si="328"/>
        <v>transient</v>
      </c>
      <c r="LS128" s="291" t="str">
        <f t="shared" si="329"/>
        <v/>
      </c>
      <c r="LT128" s="291" t="str">
        <f t="shared" si="330"/>
        <v/>
      </c>
      <c r="LU128" s="291" t="str">
        <f t="shared" si="331"/>
        <v/>
      </c>
      <c r="LV128" s="291" t="str">
        <f t="shared" si="332"/>
        <v/>
      </c>
      <c r="LW128" s="291" t="str">
        <f t="shared" si="333"/>
        <v/>
      </c>
      <c r="LX128" s="291" t="str">
        <f t="shared" si="334"/>
        <v/>
      </c>
      <c r="LY128" s="291" t="str">
        <f t="shared" si="335"/>
        <v/>
      </c>
      <c r="LZ128" s="291" t="str">
        <f t="shared" si="336"/>
        <v/>
      </c>
      <c r="MA128" s="291" t="str">
        <f t="shared" si="337"/>
        <v/>
      </c>
      <c r="MB128" s="291" t="str">
        <f t="shared" si="338"/>
        <v/>
      </c>
      <c r="MC128" s="291" t="str">
        <f t="shared" si="339"/>
        <v/>
      </c>
      <c r="MD128" s="291" t="str">
        <f t="shared" si="340"/>
        <v/>
      </c>
      <c r="ME128" s="291" t="str">
        <f t="shared" si="341"/>
        <v/>
      </c>
      <c r="MF128" s="291" t="str">
        <f t="shared" si="342"/>
        <v/>
      </c>
      <c r="MG128" s="74">
        <f t="shared" si="343"/>
        <v>1</v>
      </c>
      <c r="MH128" s="70"/>
      <c r="MI128" s="70"/>
      <c r="MJ128" s="70"/>
      <c r="MK128" s="70"/>
      <c r="ML128" s="70"/>
      <c r="MM128" s="70"/>
      <c r="MN128" s="70"/>
      <c r="MO128" s="70"/>
      <c r="MP128" s="70"/>
      <c r="MQ128" s="70"/>
      <c r="MR128" s="70"/>
      <c r="MS128" s="70"/>
      <c r="MT128" s="70"/>
      <c r="MU128" s="70"/>
    </row>
    <row r="129" spans="1:359" ht="6" customHeight="1" x14ac:dyDescent="0.25">
      <c r="A129" s="79"/>
      <c r="B129" s="303">
        <f t="shared" si="367"/>
        <v>115</v>
      </c>
      <c r="C129" s="95" t="s">
        <v>347</v>
      </c>
      <c r="D129" s="304" t="s">
        <v>623</v>
      </c>
      <c r="E129" s="70"/>
      <c r="F129" s="258"/>
      <c r="G129" s="259"/>
      <c r="H129" s="260"/>
      <c r="I129" s="258"/>
      <c r="J129" s="259"/>
      <c r="K129" s="260"/>
      <c r="L129" s="258"/>
      <c r="M129" s="259"/>
      <c r="N129" s="260"/>
      <c r="O129" s="258"/>
      <c r="P129" s="259"/>
      <c r="Q129" s="260"/>
      <c r="R129" s="258"/>
      <c r="S129" s="259"/>
      <c r="T129" s="260"/>
      <c r="U129" s="258"/>
      <c r="V129" s="259"/>
      <c r="W129" s="260"/>
      <c r="X129" s="258"/>
      <c r="Y129" s="259"/>
      <c r="Z129" s="260"/>
      <c r="AA129" s="258"/>
      <c r="AB129" s="259"/>
      <c r="AC129" s="260"/>
      <c r="AD129" s="258"/>
      <c r="AE129" s="259"/>
      <c r="AF129" s="260"/>
      <c r="AG129" s="258"/>
      <c r="AH129" s="259"/>
      <c r="AI129" s="260"/>
      <c r="AJ129" s="258"/>
      <c r="AK129" s="259"/>
      <c r="AL129" s="260"/>
      <c r="AM129" s="258"/>
      <c r="AN129" s="259"/>
      <c r="AO129" s="260"/>
      <c r="AP129" s="281"/>
      <c r="AQ129" s="353"/>
      <c r="AR129" s="348"/>
      <c r="AS129" s="281"/>
      <c r="AT129" s="353"/>
      <c r="AU129" s="348"/>
      <c r="AV129" s="258"/>
      <c r="AW129" s="259"/>
      <c r="AX129" s="260"/>
      <c r="AY129" s="258"/>
      <c r="AZ129" s="259"/>
      <c r="BA129" s="260"/>
      <c r="BB129" s="258"/>
      <c r="BC129" s="259"/>
      <c r="BD129" s="260"/>
      <c r="BE129" s="258"/>
      <c r="BF129" s="259"/>
      <c r="BG129" s="260"/>
      <c r="BH129" s="258"/>
      <c r="BI129" s="259"/>
      <c r="BJ129" s="260"/>
      <c r="BK129" s="258"/>
      <c r="BL129" s="259"/>
      <c r="BM129" s="260"/>
      <c r="BN129" s="258"/>
      <c r="BO129" s="259"/>
      <c r="BP129" s="260"/>
      <c r="BQ129" s="258"/>
      <c r="BR129" s="259"/>
      <c r="BS129" s="260"/>
      <c r="BT129" s="258"/>
      <c r="BU129" s="259"/>
      <c r="BV129" s="260"/>
      <c r="BW129" s="258"/>
      <c r="BX129" s="259"/>
      <c r="BY129" s="260"/>
      <c r="BZ129" s="258"/>
      <c r="CA129" s="259"/>
      <c r="CB129" s="260"/>
      <c r="CC129" s="258"/>
      <c r="CD129" s="259"/>
      <c r="CE129" s="260"/>
      <c r="CF129" s="410"/>
      <c r="CG129" s="411"/>
      <c r="CH129" s="412"/>
      <c r="CI129" s="410"/>
      <c r="CJ129" s="411"/>
      <c r="CK129" s="412"/>
      <c r="CL129" s="258"/>
      <c r="CM129" s="259"/>
      <c r="CN129" s="260"/>
      <c r="CO129" s="258"/>
      <c r="CP129" s="259"/>
      <c r="CQ129" s="260"/>
      <c r="CR129" s="373" t="s">
        <v>2</v>
      </c>
      <c r="CS129" s="228"/>
      <c r="CT129" s="229" t="str">
        <f>IF(ISNUMBER(HA129),IF(ISNUMBER(MATCH(HE129,$CS$15:$CS$313,0)),0,MAX(CT$14:CT128)+1),"")</f>
        <v/>
      </c>
      <c r="CU129" s="7" t="str">
        <f t="shared" si="217"/>
        <v/>
      </c>
      <c r="CV129" s="7" t="str">
        <f t="shared" si="218"/>
        <v/>
      </c>
      <c r="CW129" s="7" t="str">
        <f t="shared" si="219"/>
        <v/>
      </c>
      <c r="CX129" s="7" t="str">
        <f t="shared" si="220"/>
        <v/>
      </c>
      <c r="CY129" s="7" t="str">
        <f t="shared" si="221"/>
        <v/>
      </c>
      <c r="CZ129" s="7" t="str">
        <f t="shared" si="222"/>
        <v/>
      </c>
      <c r="DA129" s="7" t="str">
        <f t="shared" si="223"/>
        <v/>
      </c>
      <c r="DB129" s="7" t="str">
        <f t="shared" si="224"/>
        <v/>
      </c>
      <c r="DC129" s="7" t="str">
        <f t="shared" si="225"/>
        <v/>
      </c>
      <c r="DD129" s="7" t="str">
        <f t="shared" si="226"/>
        <v/>
      </c>
      <c r="DE129" s="7" t="str">
        <f t="shared" si="227"/>
        <v/>
      </c>
      <c r="DF129" s="7" t="str">
        <f t="shared" si="228"/>
        <v/>
      </c>
      <c r="DG129" s="7" t="str">
        <f t="shared" si="229"/>
        <v/>
      </c>
      <c r="DH129" s="7" t="str">
        <f t="shared" si="230"/>
        <v/>
      </c>
      <c r="DI129" s="7" t="str">
        <f t="shared" si="231"/>
        <v/>
      </c>
      <c r="DJ129" s="7" t="str">
        <f t="shared" si="232"/>
        <v/>
      </c>
      <c r="DK129" s="7" t="str">
        <f t="shared" si="233"/>
        <v/>
      </c>
      <c r="DL129" s="7" t="str">
        <f t="shared" si="234"/>
        <v/>
      </c>
      <c r="DM129" s="7" t="str">
        <f t="shared" si="235"/>
        <v/>
      </c>
      <c r="DN129" s="7" t="str">
        <f t="shared" si="236"/>
        <v/>
      </c>
      <c r="DO129" s="7" t="str">
        <f t="shared" si="237"/>
        <v/>
      </c>
      <c r="DP129" s="7" t="str">
        <f t="shared" si="238"/>
        <v/>
      </c>
      <c r="DQ129" s="7" t="str">
        <f t="shared" si="239"/>
        <v/>
      </c>
      <c r="DR129" s="7" t="str">
        <f t="shared" si="240"/>
        <v/>
      </c>
      <c r="DS129" s="7" t="str">
        <f t="shared" si="241"/>
        <v/>
      </c>
      <c r="DT129" s="7" t="str">
        <f t="shared" si="242"/>
        <v/>
      </c>
      <c r="DU129" s="7" t="str">
        <f t="shared" si="344"/>
        <v/>
      </c>
      <c r="DV129" s="7">
        <f t="shared" si="345"/>
        <v>12</v>
      </c>
      <c r="DW129" s="7" t="str">
        <f t="shared" si="346"/>
        <v/>
      </c>
      <c r="DX129" s="7">
        <f t="shared" si="347"/>
        <v>12</v>
      </c>
      <c r="DY129" s="7"/>
      <c r="DZ129" s="7"/>
      <c r="EA129" s="7"/>
      <c r="EB129" s="7"/>
      <c r="EC129" s="64" t="s">
        <v>2</v>
      </c>
      <c r="ED129" s="306" t="str">
        <f t="shared" si="243"/>
        <v>-</v>
      </c>
      <c r="EE129" s="306" t="str">
        <f t="shared" si="244"/>
        <v>-</v>
      </c>
      <c r="EF129" s="306" t="str">
        <f t="shared" si="245"/>
        <v>-</v>
      </c>
      <c r="EG129" s="306" t="str">
        <f t="shared" si="246"/>
        <v>-</v>
      </c>
      <c r="EH129" s="306" t="str">
        <f t="shared" si="247"/>
        <v>-</v>
      </c>
      <c r="EI129" s="306" t="str">
        <f t="shared" si="248"/>
        <v>-</v>
      </c>
      <c r="EJ129" s="306" t="str">
        <f t="shared" si="249"/>
        <v>-</v>
      </c>
      <c r="EK129" s="306" t="str">
        <f t="shared" si="250"/>
        <v>-</v>
      </c>
      <c r="EL129" s="306" t="str">
        <f t="shared" si="251"/>
        <v>-</v>
      </c>
      <c r="EM129" s="306" t="str">
        <f t="shared" si="252"/>
        <v>-</v>
      </c>
      <c r="EN129" s="306" t="str">
        <f t="shared" si="253"/>
        <v>-</v>
      </c>
      <c r="EO129" s="306" t="str">
        <f t="shared" si="254"/>
        <v>-</v>
      </c>
      <c r="EP129" s="306" t="str">
        <f t="shared" si="255"/>
        <v>-</v>
      </c>
      <c r="EQ129" s="306" t="str">
        <f t="shared" si="256"/>
        <v>-</v>
      </c>
      <c r="ER129" s="306" t="str">
        <f t="shared" si="257"/>
        <v>-</v>
      </c>
      <c r="ES129" s="306" t="str">
        <f t="shared" si="258"/>
        <v>-</v>
      </c>
      <c r="ET129" s="306" t="str">
        <f t="shared" si="259"/>
        <v>-</v>
      </c>
      <c r="EU129" s="306" t="str">
        <f t="shared" si="260"/>
        <v>-</v>
      </c>
      <c r="EV129" s="306" t="str">
        <f t="shared" si="261"/>
        <v>-</v>
      </c>
      <c r="EW129" s="306" t="str">
        <f t="shared" si="262"/>
        <v>-</v>
      </c>
      <c r="EX129" s="306" t="str">
        <f t="shared" si="263"/>
        <v>-</v>
      </c>
      <c r="EY129" s="306" t="str">
        <f t="shared" si="264"/>
        <v>-</v>
      </c>
      <c r="EZ129" s="306" t="str">
        <f t="shared" si="265"/>
        <v>-</v>
      </c>
      <c r="FA129" s="306" t="str">
        <f t="shared" si="266"/>
        <v>-</v>
      </c>
      <c r="FB129" s="306" t="str">
        <f t="shared" si="267"/>
        <v>-</v>
      </c>
      <c r="FC129" s="306" t="str">
        <f t="shared" si="268"/>
        <v>-</v>
      </c>
      <c r="FD129" s="306" t="str">
        <f t="shared" si="348"/>
        <v>-</v>
      </c>
      <c r="FE129" s="306" t="str">
        <f t="shared" si="349"/>
        <v>maxiterout</v>
      </c>
      <c r="FF129" s="306" t="str">
        <f t="shared" si="350"/>
        <v>-</v>
      </c>
      <c r="FG129" s="306" t="str">
        <f t="shared" si="351"/>
        <v>maxiterout</v>
      </c>
      <c r="FH129" s="306"/>
      <c r="FI129" s="306"/>
      <c r="FJ129" s="306"/>
      <c r="FK129" s="306"/>
      <c r="FL129" s="306"/>
      <c r="FM129" s="422" t="s">
        <v>2</v>
      </c>
      <c r="FN129" s="65" t="str">
        <f t="shared" si="269"/>
        <v>-</v>
      </c>
      <c r="FO129" s="65" t="str">
        <f t="shared" si="270"/>
        <v>-</v>
      </c>
      <c r="FP129" s="65" t="str">
        <f t="shared" si="271"/>
        <v>-</v>
      </c>
      <c r="FQ129" s="65" t="str">
        <f t="shared" si="272"/>
        <v>-</v>
      </c>
      <c r="FR129" s="65" t="str">
        <f t="shared" si="273"/>
        <v>-</v>
      </c>
      <c r="FS129" s="65" t="str">
        <f t="shared" si="274"/>
        <v>-</v>
      </c>
      <c r="FT129" s="65" t="str">
        <f t="shared" si="275"/>
        <v>-</v>
      </c>
      <c r="FU129" s="65" t="str">
        <f t="shared" si="276"/>
        <v>-</v>
      </c>
      <c r="FV129" s="65" t="str">
        <f t="shared" si="277"/>
        <v>-</v>
      </c>
      <c r="FW129" s="65" t="str">
        <f t="shared" si="278"/>
        <v>-</v>
      </c>
      <c r="FX129" s="65" t="str">
        <f t="shared" si="279"/>
        <v>-</v>
      </c>
      <c r="FY129" s="65" t="str">
        <f t="shared" si="280"/>
        <v>-</v>
      </c>
      <c r="FZ129" s="65" t="str">
        <f t="shared" si="281"/>
        <v>-</v>
      </c>
      <c r="GA129" s="65" t="str">
        <f t="shared" si="282"/>
        <v>-</v>
      </c>
      <c r="GB129" s="65" t="str">
        <f t="shared" si="283"/>
        <v>-</v>
      </c>
      <c r="GC129" s="65" t="str">
        <f t="shared" si="284"/>
        <v>-</v>
      </c>
      <c r="GD129" s="65" t="str">
        <f t="shared" si="285"/>
        <v>-</v>
      </c>
      <c r="GE129" s="65" t="str">
        <f t="shared" si="286"/>
        <v>-</v>
      </c>
      <c r="GF129" s="65" t="str">
        <f t="shared" si="287"/>
        <v>-</v>
      </c>
      <c r="GG129" s="65" t="str">
        <f t="shared" si="288"/>
        <v>-</v>
      </c>
      <c r="GH129" s="65" t="str">
        <f t="shared" si="289"/>
        <v>-</v>
      </c>
      <c r="GI129" s="65" t="str">
        <f t="shared" si="290"/>
        <v>-</v>
      </c>
      <c r="GJ129" s="65" t="str">
        <f t="shared" si="291"/>
        <v>-</v>
      </c>
      <c r="GK129" s="65" t="str">
        <f t="shared" si="292"/>
        <v>-</v>
      </c>
      <c r="GL129" s="65" t="str">
        <f t="shared" si="293"/>
        <v>-</v>
      </c>
      <c r="GM129" s="65" t="str">
        <f t="shared" si="294"/>
        <v>-</v>
      </c>
      <c r="GN129" s="65" t="str">
        <f t="shared" si="352"/>
        <v>-</v>
      </c>
      <c r="GO129" s="65">
        <f t="shared" si="353"/>
        <v>5000</v>
      </c>
      <c r="GP129" s="65" t="str">
        <f t="shared" si="354"/>
        <v>-</v>
      </c>
      <c r="GQ129" s="65">
        <f t="shared" si="355"/>
        <v>5000</v>
      </c>
      <c r="GR129" s="65"/>
      <c r="GS129" s="65"/>
      <c r="GT129" s="65"/>
      <c r="GU129" s="96" t="s">
        <v>2</v>
      </c>
      <c r="GV129" s="70"/>
      <c r="GW129" s="7">
        <f>IF(ISNUMBER(INDEX($CU$15:$EC$314,$B129,HG$5)),MAX(GW$14:GW128)+1,0)</f>
        <v>0</v>
      </c>
      <c r="GX129" s="7" t="str">
        <f t="shared" si="295"/>
        <v/>
      </c>
      <c r="GY129" s="7" t="str">
        <f t="shared" si="296"/>
        <v/>
      </c>
      <c r="GZ129" s="289">
        <f t="shared" si="297"/>
        <v>115</v>
      </c>
      <c r="HA129" s="289" t="str">
        <f t="shared" si="298"/>
        <v/>
      </c>
      <c r="HB129" s="289" t="str">
        <f t="shared" si="368"/>
        <v/>
      </c>
      <c r="HC129" s="84" t="str">
        <f t="shared" si="300"/>
        <v/>
      </c>
      <c r="HD129" s="335" t="str">
        <f t="shared" si="301"/>
        <v/>
      </c>
      <c r="HE129" s="313" t="str">
        <f t="shared" si="302"/>
        <v/>
      </c>
      <c r="HF129" s="28" t="str">
        <f t="shared" si="303"/>
        <v/>
      </c>
      <c r="HG129" s="277"/>
      <c r="HH129" s="71"/>
      <c r="HI129" s="71"/>
      <c r="HJ129" s="71"/>
      <c r="HK129" s="71"/>
      <c r="HL129" s="71"/>
      <c r="HM129" s="71"/>
      <c r="HN129" s="71"/>
      <c r="HO129" s="71"/>
      <c r="HP129" s="71"/>
      <c r="HQ129" s="71"/>
      <c r="HR129" s="71"/>
      <c r="HS129" s="277" t="str">
        <f t="shared" si="373"/>
        <v/>
      </c>
      <c r="HT129" s="284" t="str">
        <f t="shared" si="308"/>
        <v/>
      </c>
      <c r="HU129" s="71"/>
      <c r="HV129" s="336" t="str">
        <f t="shared" si="309"/>
        <v/>
      </c>
      <c r="HW129" s="338" t="str">
        <f t="shared" si="310"/>
        <v/>
      </c>
      <c r="HX129" s="337" t="str">
        <f t="shared" si="311"/>
        <v/>
      </c>
      <c r="HY129" s="277"/>
      <c r="HZ129" s="71"/>
      <c r="IA129" s="71"/>
      <c r="IB129" s="71"/>
      <c r="IC129" s="71"/>
      <c r="ID129" s="70"/>
      <c r="IE129" s="280"/>
      <c r="IF129" s="280"/>
      <c r="IG129" s="280"/>
      <c r="IH129" s="280"/>
      <c r="II129" s="280"/>
      <c r="IJ129" s="280"/>
      <c r="IK129" s="280"/>
      <c r="IL129" s="280"/>
      <c r="IM129" s="280"/>
      <c r="IN129" s="280"/>
      <c r="IO129" s="291"/>
      <c r="IP129" s="291"/>
      <c r="IQ129" s="74"/>
      <c r="IR129" s="291">
        <f>IF(IE129&lt;&gt;"",MAX(IR$14:IR128)+1,0)</f>
        <v>0</v>
      </c>
      <c r="IS129" s="291">
        <f>IF(IF129&lt;&gt;"",MAX(IS$14:IS128)+1,0)</f>
        <v>0</v>
      </c>
      <c r="IT129" s="291">
        <f>IF(IG129&lt;&gt;"",MAX(IT$14:IT128)+1,0)</f>
        <v>0</v>
      </c>
      <c r="IU129" s="291">
        <f>IF(IH129&lt;&gt;"",MAX(IU$14:IU128)+1,0)</f>
        <v>0</v>
      </c>
      <c r="IV129" s="291">
        <f>IF(II129&lt;&gt;"",MAX(IV$14:IV128)+1,0)</f>
        <v>0</v>
      </c>
      <c r="IW129" s="291">
        <f>IF(IJ129&lt;&gt;"",MAX(IW$14:IW128)+1,0)</f>
        <v>0</v>
      </c>
      <c r="IX129" s="291">
        <f>IF(IK129&lt;&gt;"",MAX(IX$14:IX128)+1,0)</f>
        <v>0</v>
      </c>
      <c r="IY129" s="291">
        <f>IF(IL129&lt;&gt;"",MAX(IY$14:IY128)+1,0)</f>
        <v>0</v>
      </c>
      <c r="IZ129" s="291">
        <f>IF(IM129&lt;&gt;"",MAX(IZ$14:IZ128)+1,0)</f>
        <v>0</v>
      </c>
      <c r="JA129" s="291">
        <f>IF(IN129&lt;&gt;"",MAX(JA$14:JA128)+1,0)</f>
        <v>0</v>
      </c>
      <c r="JB129" s="291">
        <f>IF(IO129&lt;&gt;"",MAX(JB$14:JB128)+1,0)</f>
        <v>0</v>
      </c>
      <c r="JC129" s="291">
        <f>IF(IP129&lt;&gt;"",MAX(JC$14:JC128)+1,0)</f>
        <v>0</v>
      </c>
      <c r="JD129" s="74">
        <f t="shared" si="361"/>
        <v>4</v>
      </c>
      <c r="JE129" s="74">
        <f t="shared" si="362"/>
        <v>0</v>
      </c>
      <c r="JF129" s="74">
        <f t="shared" si="363"/>
        <v>8</v>
      </c>
      <c r="JG129" s="74">
        <f t="shared" si="364"/>
        <v>0</v>
      </c>
      <c r="JH129" s="390" t="str">
        <f t="shared" si="365"/>
        <v/>
      </c>
      <c r="JI129" s="389">
        <f>IF(ISNUMBER(MATCH(HE129,$JG$15:$JG$313,0)),0,MAX(JI$14:JI128)+1)</f>
        <v>0</v>
      </c>
      <c r="JJ129" s="389" t="str">
        <f t="shared" si="366"/>
        <v/>
      </c>
      <c r="JK129" s="379"/>
      <c r="JL129" s="79"/>
      <c r="JM129" s="19"/>
      <c r="JN129" s="280"/>
      <c r="JO129" s="70"/>
      <c r="JP129" s="19"/>
      <c r="JQ129" s="19"/>
      <c r="JR129" s="19"/>
      <c r="JS129" s="19"/>
      <c r="JT129" s="19"/>
      <c r="JU129" s="19"/>
      <c r="JV129" s="19"/>
      <c r="JW129" s="19"/>
      <c r="JX129" s="19"/>
      <c r="JY129" s="19"/>
      <c r="JZ129" s="19"/>
      <c r="KA129" s="19"/>
      <c r="KB129" s="19"/>
      <c r="KC129" s="19"/>
      <c r="KD129" s="19"/>
      <c r="LA129" s="70"/>
      <c r="LB129" s="291" t="str">
        <f t="shared" si="312"/>
        <v/>
      </c>
      <c r="LC129" s="291" t="str">
        <f t="shared" si="313"/>
        <v/>
      </c>
      <c r="LD129" s="291" t="str">
        <f t="shared" si="314"/>
        <v/>
      </c>
      <c r="LE129" s="291" t="str">
        <f t="shared" si="315"/>
        <v/>
      </c>
      <c r="LF129" s="291" t="str">
        <f t="shared" si="316"/>
        <v/>
      </c>
      <c r="LG129" s="291" t="str">
        <f t="shared" si="317"/>
        <v/>
      </c>
      <c r="LH129" s="291" t="str">
        <f t="shared" si="318"/>
        <v/>
      </c>
      <c r="LI129" s="291" t="str">
        <f t="shared" si="319"/>
        <v/>
      </c>
      <c r="LJ129" s="291" t="str">
        <f t="shared" si="320"/>
        <v/>
      </c>
      <c r="LK129" s="291" t="str">
        <f t="shared" si="321"/>
        <v/>
      </c>
      <c r="LL129" s="291" t="str">
        <f t="shared" si="322"/>
        <v/>
      </c>
      <c r="LM129" s="291" t="str">
        <f t="shared" si="323"/>
        <v/>
      </c>
      <c r="LN129" s="291" t="str">
        <f t="shared" si="324"/>
        <v/>
      </c>
      <c r="LO129" s="291" t="str">
        <f t="shared" si="325"/>
        <v/>
      </c>
      <c r="LP129" s="291" t="str">
        <f t="shared" si="326"/>
        <v/>
      </c>
      <c r="LQ129" s="291" t="str">
        <f t="shared" si="327"/>
        <v/>
      </c>
      <c r="LR129" s="291" t="str">
        <f t="shared" si="328"/>
        <v/>
      </c>
      <c r="LS129" s="291" t="str">
        <f t="shared" si="329"/>
        <v/>
      </c>
      <c r="LT129" s="291" t="str">
        <f t="shared" si="330"/>
        <v/>
      </c>
      <c r="LU129" s="291" t="str">
        <f t="shared" si="331"/>
        <v/>
      </c>
      <c r="LV129" s="291" t="str">
        <f t="shared" si="332"/>
        <v/>
      </c>
      <c r="LW129" s="291" t="str">
        <f t="shared" si="333"/>
        <v/>
      </c>
      <c r="LX129" s="291" t="str">
        <f t="shared" si="334"/>
        <v/>
      </c>
      <c r="LY129" s="291" t="str">
        <f t="shared" si="335"/>
        <v/>
      </c>
      <c r="LZ129" s="291" t="str">
        <f t="shared" si="336"/>
        <v/>
      </c>
      <c r="MA129" s="291" t="str">
        <f t="shared" si="337"/>
        <v/>
      </c>
      <c r="MB129" s="291" t="str">
        <f t="shared" si="338"/>
        <v/>
      </c>
      <c r="MC129" s="291" t="str">
        <f t="shared" si="339"/>
        <v/>
      </c>
      <c r="MD129" s="291" t="str">
        <f t="shared" si="340"/>
        <v/>
      </c>
      <c r="ME129" s="291" t="str">
        <f t="shared" si="341"/>
        <v/>
      </c>
      <c r="MF129" s="291" t="str">
        <f t="shared" si="342"/>
        <v/>
      </c>
      <c r="MG129" s="74">
        <f t="shared" si="343"/>
        <v>0</v>
      </c>
      <c r="MH129" s="70"/>
      <c r="MI129" s="70"/>
      <c r="MJ129" s="70"/>
      <c r="MK129" s="70"/>
      <c r="ML129" s="70"/>
      <c r="MM129" s="70"/>
      <c r="MN129" s="70"/>
      <c r="MO129" s="70"/>
      <c r="MP129" s="70"/>
      <c r="MQ129" s="70"/>
      <c r="MR129" s="70"/>
      <c r="MS129" s="70"/>
      <c r="MT129" s="70"/>
      <c r="MU129" s="70"/>
    </row>
    <row r="130" spans="1:359" ht="6" customHeight="1" x14ac:dyDescent="0.25">
      <c r="A130" s="79"/>
      <c r="B130" s="303">
        <f t="shared" si="367"/>
        <v>116</v>
      </c>
      <c r="C130" s="95" t="s">
        <v>353</v>
      </c>
      <c r="D130" s="304" t="s">
        <v>624</v>
      </c>
      <c r="E130" s="70"/>
      <c r="F130" s="258"/>
      <c r="G130" s="259"/>
      <c r="H130" s="260"/>
      <c r="I130" s="258"/>
      <c r="J130" s="259"/>
      <c r="K130" s="260"/>
      <c r="L130" s="258"/>
      <c r="M130" s="259"/>
      <c r="N130" s="260"/>
      <c r="O130" s="258"/>
      <c r="P130" s="259"/>
      <c r="Q130" s="260"/>
      <c r="R130" s="258"/>
      <c r="S130" s="259"/>
      <c r="T130" s="260"/>
      <c r="U130" s="258"/>
      <c r="V130" s="259"/>
      <c r="W130" s="260"/>
      <c r="X130" s="258"/>
      <c r="Y130" s="259"/>
      <c r="Z130" s="260"/>
      <c r="AA130" s="258"/>
      <c r="AB130" s="259"/>
      <c r="AC130" s="260"/>
      <c r="AD130" s="258"/>
      <c r="AE130" s="259"/>
      <c r="AF130" s="260"/>
      <c r="AG130" s="258"/>
      <c r="AH130" s="259"/>
      <c r="AI130" s="260"/>
      <c r="AJ130" s="258"/>
      <c r="AK130" s="259"/>
      <c r="AL130" s="260"/>
      <c r="AM130" s="258"/>
      <c r="AN130" s="259"/>
      <c r="AO130" s="260"/>
      <c r="AP130" s="281"/>
      <c r="AQ130" s="353"/>
      <c r="AR130" s="348"/>
      <c r="AS130" s="281"/>
      <c r="AT130" s="353"/>
      <c r="AU130" s="348"/>
      <c r="AV130" s="258"/>
      <c r="AW130" s="259"/>
      <c r="AX130" s="260"/>
      <c r="AY130" s="258"/>
      <c r="AZ130" s="259"/>
      <c r="BA130" s="260"/>
      <c r="BB130" s="258"/>
      <c r="BC130" s="259"/>
      <c r="BD130" s="260"/>
      <c r="BE130" s="258"/>
      <c r="BF130" s="259"/>
      <c r="BG130" s="260"/>
      <c r="BH130" s="258"/>
      <c r="BI130" s="259"/>
      <c r="BJ130" s="260"/>
      <c r="BK130" s="258"/>
      <c r="BL130" s="259"/>
      <c r="BM130" s="260"/>
      <c r="BN130" s="258"/>
      <c r="BO130" s="259"/>
      <c r="BP130" s="260"/>
      <c r="BQ130" s="258"/>
      <c r="BR130" s="259"/>
      <c r="BS130" s="260"/>
      <c r="BT130" s="258"/>
      <c r="BU130" s="259"/>
      <c r="BV130" s="260"/>
      <c r="BW130" s="258"/>
      <c r="BX130" s="259"/>
      <c r="BY130" s="260"/>
      <c r="BZ130" s="258"/>
      <c r="CA130" s="259"/>
      <c r="CB130" s="260"/>
      <c r="CC130" s="258"/>
      <c r="CD130" s="259"/>
      <c r="CE130" s="260"/>
      <c r="CF130" s="410"/>
      <c r="CG130" s="411"/>
      <c r="CH130" s="412"/>
      <c r="CI130" s="410"/>
      <c r="CJ130" s="411"/>
      <c r="CK130" s="412"/>
      <c r="CL130" s="258"/>
      <c r="CM130" s="259"/>
      <c r="CN130" s="260"/>
      <c r="CO130" s="258"/>
      <c r="CP130" s="259"/>
      <c r="CQ130" s="260"/>
      <c r="CR130" s="373" t="s">
        <v>2</v>
      </c>
      <c r="CS130" s="228"/>
      <c r="CT130" s="229" t="str">
        <f>IF(ISNUMBER(HA130),IF(ISNUMBER(MATCH(HE130,$CS$15:$CS$313,0)),0,MAX(CT$14:CT129)+1),"")</f>
        <v/>
      </c>
      <c r="CU130" s="7" t="str">
        <f t="shared" si="217"/>
        <v/>
      </c>
      <c r="CV130" s="7" t="str">
        <f t="shared" si="218"/>
        <v/>
      </c>
      <c r="CW130" s="7" t="str">
        <f t="shared" si="219"/>
        <v/>
      </c>
      <c r="CX130" s="7" t="str">
        <f t="shared" si="220"/>
        <v/>
      </c>
      <c r="CY130" s="7" t="str">
        <f t="shared" si="221"/>
        <v/>
      </c>
      <c r="CZ130" s="7" t="str">
        <f t="shared" si="222"/>
        <v/>
      </c>
      <c r="DA130" s="7" t="str">
        <f t="shared" si="223"/>
        <v/>
      </c>
      <c r="DB130" s="7" t="str">
        <f t="shared" si="224"/>
        <v/>
      </c>
      <c r="DC130" s="7" t="str">
        <f t="shared" si="225"/>
        <v/>
      </c>
      <c r="DD130" s="7" t="str">
        <f t="shared" si="226"/>
        <v/>
      </c>
      <c r="DE130" s="7" t="str">
        <f t="shared" si="227"/>
        <v/>
      </c>
      <c r="DF130" s="7" t="str">
        <f t="shared" si="228"/>
        <v/>
      </c>
      <c r="DG130" s="7" t="str">
        <f t="shared" si="229"/>
        <v/>
      </c>
      <c r="DH130" s="7" t="str">
        <f t="shared" si="230"/>
        <v/>
      </c>
      <c r="DI130" s="7" t="str">
        <f t="shared" si="231"/>
        <v/>
      </c>
      <c r="DJ130" s="7" t="str">
        <f t="shared" si="232"/>
        <v/>
      </c>
      <c r="DK130" s="7" t="str">
        <f t="shared" si="233"/>
        <v/>
      </c>
      <c r="DL130" s="7" t="str">
        <f t="shared" si="234"/>
        <v/>
      </c>
      <c r="DM130" s="7" t="str">
        <f t="shared" si="235"/>
        <v/>
      </c>
      <c r="DN130" s="7" t="str">
        <f t="shared" si="236"/>
        <v/>
      </c>
      <c r="DO130" s="7" t="str">
        <f t="shared" si="237"/>
        <v/>
      </c>
      <c r="DP130" s="7" t="str">
        <f t="shared" si="238"/>
        <v/>
      </c>
      <c r="DQ130" s="7" t="str">
        <f t="shared" si="239"/>
        <v/>
      </c>
      <c r="DR130" s="7" t="str">
        <f t="shared" si="240"/>
        <v/>
      </c>
      <c r="DS130" s="7" t="str">
        <f t="shared" si="241"/>
        <v/>
      </c>
      <c r="DT130" s="7" t="str">
        <f t="shared" si="242"/>
        <v/>
      </c>
      <c r="DU130" s="7" t="str">
        <f t="shared" si="344"/>
        <v/>
      </c>
      <c r="DV130" s="7">
        <f t="shared" si="345"/>
        <v>13</v>
      </c>
      <c r="DW130" s="7" t="str">
        <f t="shared" si="346"/>
        <v/>
      </c>
      <c r="DX130" s="7">
        <f t="shared" si="347"/>
        <v>13</v>
      </c>
      <c r="DY130" s="7"/>
      <c r="DZ130" s="7"/>
      <c r="EA130" s="7"/>
      <c r="EB130" s="7"/>
      <c r="EC130" s="64" t="s">
        <v>2</v>
      </c>
      <c r="ED130" s="306" t="str">
        <f t="shared" si="243"/>
        <v>-</v>
      </c>
      <c r="EE130" s="306" t="str">
        <f t="shared" si="244"/>
        <v>-</v>
      </c>
      <c r="EF130" s="306" t="str">
        <f t="shared" si="245"/>
        <v>-</v>
      </c>
      <c r="EG130" s="306" t="str">
        <f t="shared" si="246"/>
        <v>-</v>
      </c>
      <c r="EH130" s="306" t="str">
        <f t="shared" si="247"/>
        <v>-</v>
      </c>
      <c r="EI130" s="306" t="str">
        <f t="shared" si="248"/>
        <v>-</v>
      </c>
      <c r="EJ130" s="306" t="str">
        <f t="shared" si="249"/>
        <v>-</v>
      </c>
      <c r="EK130" s="306" t="str">
        <f t="shared" si="250"/>
        <v>-</v>
      </c>
      <c r="EL130" s="306" t="str">
        <f t="shared" si="251"/>
        <v>-</v>
      </c>
      <c r="EM130" s="306" t="str">
        <f t="shared" si="252"/>
        <v>-</v>
      </c>
      <c r="EN130" s="306" t="str">
        <f t="shared" si="253"/>
        <v>-</v>
      </c>
      <c r="EO130" s="306" t="str">
        <f t="shared" si="254"/>
        <v>-</v>
      </c>
      <c r="EP130" s="306" t="str">
        <f t="shared" si="255"/>
        <v>-</v>
      </c>
      <c r="EQ130" s="306" t="str">
        <f t="shared" si="256"/>
        <v>-</v>
      </c>
      <c r="ER130" s="306" t="str">
        <f t="shared" si="257"/>
        <v>-</v>
      </c>
      <c r="ES130" s="306" t="str">
        <f t="shared" si="258"/>
        <v>-</v>
      </c>
      <c r="ET130" s="306" t="str">
        <f t="shared" si="259"/>
        <v>-</v>
      </c>
      <c r="EU130" s="306" t="str">
        <f t="shared" si="260"/>
        <v>-</v>
      </c>
      <c r="EV130" s="306" t="str">
        <f t="shared" si="261"/>
        <v>-</v>
      </c>
      <c r="EW130" s="306" t="str">
        <f t="shared" si="262"/>
        <v>-</v>
      </c>
      <c r="EX130" s="306" t="str">
        <f t="shared" si="263"/>
        <v>-</v>
      </c>
      <c r="EY130" s="306" t="str">
        <f t="shared" si="264"/>
        <v>-</v>
      </c>
      <c r="EZ130" s="306" t="str">
        <f t="shared" si="265"/>
        <v>-</v>
      </c>
      <c r="FA130" s="306" t="str">
        <f t="shared" si="266"/>
        <v>-</v>
      </c>
      <c r="FB130" s="306" t="str">
        <f t="shared" si="267"/>
        <v>-</v>
      </c>
      <c r="FC130" s="306" t="str">
        <f t="shared" si="268"/>
        <v>-</v>
      </c>
      <c r="FD130" s="306" t="str">
        <f t="shared" si="348"/>
        <v>-</v>
      </c>
      <c r="FE130" s="306" t="str">
        <f t="shared" si="349"/>
        <v>thickfact</v>
      </c>
      <c r="FF130" s="306" t="str">
        <f t="shared" si="350"/>
        <v>-</v>
      </c>
      <c r="FG130" s="306" t="str">
        <f t="shared" si="351"/>
        <v>thickfact</v>
      </c>
      <c r="FH130" s="306"/>
      <c r="FI130" s="306"/>
      <c r="FJ130" s="306"/>
      <c r="FK130" s="306"/>
      <c r="FL130" s="306"/>
      <c r="FM130" s="422" t="s">
        <v>2</v>
      </c>
      <c r="FN130" s="65" t="str">
        <f t="shared" si="269"/>
        <v>-</v>
      </c>
      <c r="FO130" s="65" t="str">
        <f t="shared" si="270"/>
        <v>-</v>
      </c>
      <c r="FP130" s="65" t="str">
        <f t="shared" si="271"/>
        <v>-</v>
      </c>
      <c r="FQ130" s="65" t="str">
        <f t="shared" si="272"/>
        <v>-</v>
      </c>
      <c r="FR130" s="65" t="str">
        <f t="shared" si="273"/>
        <v>-</v>
      </c>
      <c r="FS130" s="65" t="str">
        <f t="shared" si="274"/>
        <v>-</v>
      </c>
      <c r="FT130" s="65" t="str">
        <f t="shared" si="275"/>
        <v>-</v>
      </c>
      <c r="FU130" s="65" t="str">
        <f t="shared" si="276"/>
        <v>-</v>
      </c>
      <c r="FV130" s="65" t="str">
        <f t="shared" si="277"/>
        <v>-</v>
      </c>
      <c r="FW130" s="65" t="str">
        <f t="shared" si="278"/>
        <v>-</v>
      </c>
      <c r="FX130" s="65" t="str">
        <f t="shared" si="279"/>
        <v>-</v>
      </c>
      <c r="FY130" s="65" t="str">
        <f t="shared" si="280"/>
        <v>-</v>
      </c>
      <c r="FZ130" s="65" t="str">
        <f t="shared" si="281"/>
        <v>-</v>
      </c>
      <c r="GA130" s="65" t="str">
        <f t="shared" si="282"/>
        <v>-</v>
      </c>
      <c r="GB130" s="65" t="str">
        <f t="shared" si="283"/>
        <v>-</v>
      </c>
      <c r="GC130" s="65" t="str">
        <f t="shared" si="284"/>
        <v>-</v>
      </c>
      <c r="GD130" s="65" t="str">
        <f t="shared" si="285"/>
        <v>-</v>
      </c>
      <c r="GE130" s="65" t="str">
        <f t="shared" si="286"/>
        <v>-</v>
      </c>
      <c r="GF130" s="65" t="str">
        <f t="shared" si="287"/>
        <v>-</v>
      </c>
      <c r="GG130" s="65" t="str">
        <f t="shared" si="288"/>
        <v>-</v>
      </c>
      <c r="GH130" s="65" t="str">
        <f t="shared" si="289"/>
        <v>-</v>
      </c>
      <c r="GI130" s="65" t="str">
        <f t="shared" si="290"/>
        <v>-</v>
      </c>
      <c r="GJ130" s="65" t="str">
        <f t="shared" si="291"/>
        <v>-</v>
      </c>
      <c r="GK130" s="65" t="str">
        <f t="shared" si="292"/>
        <v>-</v>
      </c>
      <c r="GL130" s="65" t="str">
        <f t="shared" si="293"/>
        <v>-</v>
      </c>
      <c r="GM130" s="65" t="str">
        <f t="shared" si="294"/>
        <v>-</v>
      </c>
      <c r="GN130" s="65" t="str">
        <f t="shared" si="352"/>
        <v>-</v>
      </c>
      <c r="GO130" s="65">
        <f t="shared" si="353"/>
        <v>9.9999999999999995E-7</v>
      </c>
      <c r="GP130" s="65" t="str">
        <f t="shared" si="354"/>
        <v>-</v>
      </c>
      <c r="GQ130" s="65">
        <f t="shared" si="355"/>
        <v>9.9999999999999995E-7</v>
      </c>
      <c r="GR130" s="65"/>
      <c r="GS130" s="65"/>
      <c r="GT130" s="65"/>
      <c r="GU130" s="96" t="s">
        <v>2</v>
      </c>
      <c r="GV130" s="70"/>
      <c r="GW130" s="7">
        <f>IF(ISNUMBER(INDEX($CU$15:$EC$314,$B130,HG$5)),MAX(GW$14:GW129)+1,0)</f>
        <v>0</v>
      </c>
      <c r="GX130" s="7" t="str">
        <f t="shared" si="295"/>
        <v/>
      </c>
      <c r="GY130" s="7" t="str">
        <f t="shared" si="296"/>
        <v/>
      </c>
      <c r="GZ130" s="289">
        <f t="shared" si="297"/>
        <v>116</v>
      </c>
      <c r="HA130" s="289" t="str">
        <f t="shared" si="298"/>
        <v/>
      </c>
      <c r="HB130" s="289" t="str">
        <f t="shared" si="368"/>
        <v/>
      </c>
      <c r="HC130" s="84" t="str">
        <f t="shared" si="300"/>
        <v/>
      </c>
      <c r="HD130" s="335" t="str">
        <f t="shared" si="301"/>
        <v/>
      </c>
      <c r="HE130" s="313" t="str">
        <f t="shared" si="302"/>
        <v/>
      </c>
      <c r="HF130" s="28" t="str">
        <f t="shared" si="303"/>
        <v/>
      </c>
      <c r="HG130" s="277"/>
      <c r="HH130" s="71"/>
      <c r="HI130" s="71"/>
      <c r="HJ130" s="71"/>
      <c r="HK130" s="71"/>
      <c r="HL130" s="71"/>
      <c r="HM130" s="71"/>
      <c r="HN130" s="71"/>
      <c r="HO130" s="71"/>
      <c r="HP130" s="71"/>
      <c r="HQ130" s="71"/>
      <c r="HR130" s="71"/>
      <c r="HS130" s="277" t="str">
        <f t="shared" si="373"/>
        <v/>
      </c>
      <c r="HT130" s="284" t="str">
        <f t="shared" si="308"/>
        <v/>
      </c>
      <c r="HU130" s="71"/>
      <c r="HV130" s="336" t="str">
        <f t="shared" si="309"/>
        <v/>
      </c>
      <c r="HW130" s="338" t="str">
        <f t="shared" si="310"/>
        <v/>
      </c>
      <c r="HX130" s="337" t="str">
        <f t="shared" si="311"/>
        <v/>
      </c>
      <c r="HY130" s="277"/>
      <c r="HZ130" s="71"/>
      <c r="IA130" s="71"/>
      <c r="IB130" s="71"/>
      <c r="IC130" s="71"/>
      <c r="ID130" s="70"/>
      <c r="IE130" s="280"/>
      <c r="IF130" s="280"/>
      <c r="IG130" s="280"/>
      <c r="IH130" s="280"/>
      <c r="II130" s="280"/>
      <c r="IJ130" s="280"/>
      <c r="IK130" s="280"/>
      <c r="IL130" s="280"/>
      <c r="IM130" s="280"/>
      <c r="IN130" s="280"/>
      <c r="IO130" s="291"/>
      <c r="IP130" s="291"/>
      <c r="IQ130" s="74"/>
      <c r="IR130" s="291">
        <f>IF(IE130&lt;&gt;"",MAX(IR$14:IR129)+1,0)</f>
        <v>0</v>
      </c>
      <c r="IS130" s="291">
        <f>IF(IF130&lt;&gt;"",MAX(IS$14:IS129)+1,0)</f>
        <v>0</v>
      </c>
      <c r="IT130" s="291">
        <f>IF(IG130&lt;&gt;"",MAX(IT$14:IT129)+1,0)</f>
        <v>0</v>
      </c>
      <c r="IU130" s="291">
        <f>IF(IH130&lt;&gt;"",MAX(IU$14:IU129)+1,0)</f>
        <v>0</v>
      </c>
      <c r="IV130" s="291">
        <f>IF(II130&lt;&gt;"",MAX(IV$14:IV129)+1,0)</f>
        <v>0</v>
      </c>
      <c r="IW130" s="291">
        <f>IF(IJ130&lt;&gt;"",MAX(IW$14:IW129)+1,0)</f>
        <v>0</v>
      </c>
      <c r="IX130" s="291">
        <f>IF(IK130&lt;&gt;"",MAX(IX$14:IX129)+1,0)</f>
        <v>0</v>
      </c>
      <c r="IY130" s="291">
        <f>IF(IL130&lt;&gt;"",MAX(IY$14:IY129)+1,0)</f>
        <v>0</v>
      </c>
      <c r="IZ130" s="291">
        <f>IF(IM130&lt;&gt;"",MAX(IZ$14:IZ129)+1,0)</f>
        <v>0</v>
      </c>
      <c r="JA130" s="291">
        <f>IF(IN130&lt;&gt;"",MAX(JA$14:JA129)+1,0)</f>
        <v>0</v>
      </c>
      <c r="JB130" s="291">
        <f>IF(IO130&lt;&gt;"",MAX(JB$14:JB129)+1,0)</f>
        <v>0</v>
      </c>
      <c r="JC130" s="291">
        <f>IF(IP130&lt;&gt;"",MAX(JC$14:JC129)+1,0)</f>
        <v>0</v>
      </c>
      <c r="JD130" s="74">
        <f t="shared" si="361"/>
        <v>4</v>
      </c>
      <c r="JE130" s="74">
        <f t="shared" si="362"/>
        <v>0</v>
      </c>
      <c r="JF130" s="74">
        <f t="shared" si="363"/>
        <v>9</v>
      </c>
      <c r="JG130" s="74" t="str">
        <f t="shared" si="364"/>
        <v>IC</v>
      </c>
      <c r="JH130" s="390" t="str">
        <f t="shared" si="365"/>
        <v/>
      </c>
      <c r="JI130" s="389">
        <f>IF(ISNUMBER(MATCH(HE130,$JG$15:$JG$313,0)),0,MAX(JI$14:JI129)+1)</f>
        <v>0</v>
      </c>
      <c r="JJ130" s="389" t="str">
        <f t="shared" si="366"/>
        <v/>
      </c>
      <c r="JK130" s="379"/>
      <c r="JL130" s="79"/>
      <c r="JM130" s="19"/>
      <c r="JN130" s="280"/>
      <c r="JO130" s="70"/>
      <c r="JP130" s="19"/>
      <c r="JQ130" s="19"/>
      <c r="JR130" s="19"/>
      <c r="JS130" s="19"/>
      <c r="JT130" s="19"/>
      <c r="JU130" s="19"/>
      <c r="JV130" s="19"/>
      <c r="JW130" s="19"/>
      <c r="JX130" s="19"/>
      <c r="JY130" s="19"/>
      <c r="JZ130" s="19"/>
      <c r="KA130" s="19"/>
      <c r="KB130" s="19"/>
      <c r="KC130" s="19"/>
      <c r="KD130" s="19"/>
      <c r="LA130" s="70"/>
      <c r="LB130" s="291" t="str">
        <f t="shared" si="312"/>
        <v/>
      </c>
      <c r="LC130" s="291" t="str">
        <f t="shared" si="313"/>
        <v/>
      </c>
      <c r="LD130" s="291" t="str">
        <f t="shared" si="314"/>
        <v/>
      </c>
      <c r="LE130" s="291" t="str">
        <f t="shared" si="315"/>
        <v/>
      </c>
      <c r="LF130" s="291" t="str">
        <f t="shared" si="316"/>
        <v/>
      </c>
      <c r="LG130" s="291" t="str">
        <f t="shared" si="317"/>
        <v/>
      </c>
      <c r="LH130" s="291" t="str">
        <f t="shared" si="318"/>
        <v/>
      </c>
      <c r="LI130" s="291" t="str">
        <f t="shared" si="319"/>
        <v/>
      </c>
      <c r="LJ130" s="291" t="str">
        <f t="shared" si="320"/>
        <v/>
      </c>
      <c r="LK130" s="291" t="str">
        <f t="shared" si="321"/>
        <v/>
      </c>
      <c r="LL130" s="291" t="str">
        <f t="shared" si="322"/>
        <v/>
      </c>
      <c r="LM130" s="291" t="str">
        <f t="shared" si="323"/>
        <v/>
      </c>
      <c r="LN130" s="291" t="str">
        <f t="shared" si="324"/>
        <v>IC</v>
      </c>
      <c r="LO130" s="291" t="str">
        <f t="shared" si="325"/>
        <v>IC</v>
      </c>
      <c r="LP130" s="291" t="str">
        <f t="shared" si="326"/>
        <v>IC</v>
      </c>
      <c r="LQ130" s="291" t="str">
        <f t="shared" si="327"/>
        <v>IC</v>
      </c>
      <c r="LR130" s="291" t="str">
        <f t="shared" si="328"/>
        <v>IC</v>
      </c>
      <c r="LS130" s="291" t="str">
        <f t="shared" si="329"/>
        <v>IC</v>
      </c>
      <c r="LT130" s="291" t="str">
        <f t="shared" si="330"/>
        <v>IC</v>
      </c>
      <c r="LU130" s="291" t="str">
        <f t="shared" si="331"/>
        <v>IC</v>
      </c>
      <c r="LV130" s="291" t="str">
        <f t="shared" si="332"/>
        <v/>
      </c>
      <c r="LW130" s="291" t="str">
        <f t="shared" si="333"/>
        <v>IC</v>
      </c>
      <c r="LX130" s="291" t="str">
        <f t="shared" si="334"/>
        <v/>
      </c>
      <c r="LY130" s="291" t="str">
        <f t="shared" si="335"/>
        <v>IC</v>
      </c>
      <c r="LZ130" s="291" t="str">
        <f t="shared" si="336"/>
        <v/>
      </c>
      <c r="MA130" s="291" t="str">
        <f t="shared" si="337"/>
        <v/>
      </c>
      <c r="MB130" s="291" t="str">
        <f t="shared" si="338"/>
        <v/>
      </c>
      <c r="MC130" s="291" t="str">
        <f t="shared" si="339"/>
        <v/>
      </c>
      <c r="MD130" s="291" t="str">
        <f t="shared" si="340"/>
        <v/>
      </c>
      <c r="ME130" s="291" t="str">
        <f t="shared" si="341"/>
        <v/>
      </c>
      <c r="MF130" s="291" t="str">
        <f t="shared" si="342"/>
        <v/>
      </c>
      <c r="MG130" s="74">
        <f t="shared" si="343"/>
        <v>10</v>
      </c>
      <c r="MH130" s="70"/>
      <c r="MI130" s="70"/>
      <c r="MJ130" s="70"/>
      <c r="MK130" s="70"/>
      <c r="ML130" s="70"/>
      <c r="MM130" s="70"/>
      <c r="MN130" s="70"/>
      <c r="MO130" s="70"/>
      <c r="MP130" s="70"/>
      <c r="MQ130" s="70"/>
      <c r="MR130" s="70"/>
      <c r="MS130" s="70"/>
      <c r="MT130" s="70"/>
      <c r="MU130" s="70"/>
    </row>
    <row r="131" spans="1:359" ht="6" customHeight="1" x14ac:dyDescent="0.25">
      <c r="A131" s="79"/>
      <c r="B131" s="303">
        <f t="shared" si="367"/>
        <v>117</v>
      </c>
      <c r="C131" s="95" t="s">
        <v>354</v>
      </c>
      <c r="D131" s="304" t="s">
        <v>625</v>
      </c>
      <c r="E131" s="70"/>
      <c r="F131" s="258"/>
      <c r="G131" s="259"/>
      <c r="H131" s="260"/>
      <c r="I131" s="258"/>
      <c r="J131" s="259"/>
      <c r="K131" s="260"/>
      <c r="L131" s="258"/>
      <c r="M131" s="259"/>
      <c r="N131" s="260"/>
      <c r="O131" s="258"/>
      <c r="P131" s="259"/>
      <c r="Q131" s="260"/>
      <c r="R131" s="258"/>
      <c r="S131" s="259"/>
      <c r="T131" s="260"/>
      <c r="U131" s="258"/>
      <c r="V131" s="259"/>
      <c r="W131" s="260"/>
      <c r="X131" s="258"/>
      <c r="Y131" s="259"/>
      <c r="Z131" s="260"/>
      <c r="AA131" s="258"/>
      <c r="AB131" s="259"/>
      <c r="AC131" s="260"/>
      <c r="AD131" s="258"/>
      <c r="AE131" s="259"/>
      <c r="AF131" s="260"/>
      <c r="AG131" s="258"/>
      <c r="AH131" s="259"/>
      <c r="AI131" s="260"/>
      <c r="AJ131" s="258"/>
      <c r="AK131" s="259"/>
      <c r="AL131" s="260"/>
      <c r="AM131" s="258"/>
      <c r="AN131" s="259"/>
      <c r="AO131" s="260"/>
      <c r="AP131" s="281"/>
      <c r="AQ131" s="353"/>
      <c r="AR131" s="348"/>
      <c r="AS131" s="281"/>
      <c r="AT131" s="353"/>
      <c r="AU131" s="348"/>
      <c r="AV131" s="258"/>
      <c r="AW131" s="259"/>
      <c r="AX131" s="260"/>
      <c r="AY131" s="258"/>
      <c r="AZ131" s="259"/>
      <c r="BA131" s="260"/>
      <c r="BB131" s="258"/>
      <c r="BC131" s="259"/>
      <c r="BD131" s="260"/>
      <c r="BE131" s="258"/>
      <c r="BF131" s="259"/>
      <c r="BG131" s="260"/>
      <c r="BH131" s="258"/>
      <c r="BI131" s="259"/>
      <c r="BJ131" s="260"/>
      <c r="BK131" s="258"/>
      <c r="BL131" s="259"/>
      <c r="BM131" s="260"/>
      <c r="BN131" s="258"/>
      <c r="BO131" s="259"/>
      <c r="BP131" s="260"/>
      <c r="BQ131" s="258"/>
      <c r="BR131" s="259"/>
      <c r="BS131" s="260"/>
      <c r="BT131" s="258"/>
      <c r="BU131" s="259"/>
      <c r="BV131" s="260"/>
      <c r="BW131" s="258"/>
      <c r="BX131" s="259"/>
      <c r="BY131" s="260"/>
      <c r="BZ131" s="258"/>
      <c r="CA131" s="259"/>
      <c r="CB131" s="260"/>
      <c r="CC131" s="258"/>
      <c r="CD131" s="259"/>
      <c r="CE131" s="260"/>
      <c r="CF131" s="410"/>
      <c r="CG131" s="411"/>
      <c r="CH131" s="412"/>
      <c r="CI131" s="410"/>
      <c r="CJ131" s="411"/>
      <c r="CK131" s="412"/>
      <c r="CL131" s="258"/>
      <c r="CM131" s="259"/>
      <c r="CN131" s="260"/>
      <c r="CO131" s="258"/>
      <c r="CP131" s="259"/>
      <c r="CQ131" s="260"/>
      <c r="CR131" s="373" t="s">
        <v>2</v>
      </c>
      <c r="CS131" s="228"/>
      <c r="CT131" s="229" t="str">
        <f>IF(ISNUMBER(HA131),IF(ISNUMBER(MATCH(HE131,$CS$15:$CS$313,0)),0,MAX(CT$14:CT130)+1),"")</f>
        <v/>
      </c>
      <c r="CU131" s="7" t="str">
        <f t="shared" si="217"/>
        <v/>
      </c>
      <c r="CV131" s="7" t="str">
        <f t="shared" si="218"/>
        <v/>
      </c>
      <c r="CW131" s="7" t="str">
        <f t="shared" si="219"/>
        <v/>
      </c>
      <c r="CX131" s="7" t="str">
        <f t="shared" si="220"/>
        <v/>
      </c>
      <c r="CY131" s="7" t="str">
        <f t="shared" si="221"/>
        <v/>
      </c>
      <c r="CZ131" s="7" t="str">
        <f t="shared" si="222"/>
        <v/>
      </c>
      <c r="DA131" s="7" t="str">
        <f t="shared" si="223"/>
        <v/>
      </c>
      <c r="DB131" s="7" t="str">
        <f t="shared" si="224"/>
        <v/>
      </c>
      <c r="DC131" s="7" t="str">
        <f t="shared" si="225"/>
        <v/>
      </c>
      <c r="DD131" s="7" t="str">
        <f t="shared" si="226"/>
        <v/>
      </c>
      <c r="DE131" s="7" t="str">
        <f t="shared" si="227"/>
        <v/>
      </c>
      <c r="DF131" s="7" t="str">
        <f t="shared" si="228"/>
        <v/>
      </c>
      <c r="DG131" s="7" t="str">
        <f t="shared" si="229"/>
        <v/>
      </c>
      <c r="DH131" s="7" t="str">
        <f t="shared" si="230"/>
        <v/>
      </c>
      <c r="DI131" s="7" t="str">
        <f t="shared" si="231"/>
        <v/>
      </c>
      <c r="DJ131" s="7" t="str">
        <f t="shared" si="232"/>
        <v/>
      </c>
      <c r="DK131" s="7" t="str">
        <f t="shared" si="233"/>
        <v/>
      </c>
      <c r="DL131" s="7" t="str">
        <f t="shared" si="234"/>
        <v/>
      </c>
      <c r="DM131" s="7" t="str">
        <f t="shared" si="235"/>
        <v/>
      </c>
      <c r="DN131" s="7" t="str">
        <f t="shared" si="236"/>
        <v/>
      </c>
      <c r="DO131" s="7" t="str">
        <f t="shared" si="237"/>
        <v/>
      </c>
      <c r="DP131" s="7" t="str">
        <f t="shared" si="238"/>
        <v/>
      </c>
      <c r="DQ131" s="7" t="str">
        <f t="shared" si="239"/>
        <v/>
      </c>
      <c r="DR131" s="7" t="str">
        <f t="shared" si="240"/>
        <v/>
      </c>
      <c r="DS131" s="7" t="str">
        <f t="shared" si="241"/>
        <v/>
      </c>
      <c r="DT131" s="7" t="str">
        <f t="shared" si="242"/>
        <v/>
      </c>
      <c r="DU131" s="7" t="str">
        <f t="shared" si="344"/>
        <v/>
      </c>
      <c r="DV131" s="7">
        <f t="shared" si="345"/>
        <v>14</v>
      </c>
      <c r="DW131" s="7" t="str">
        <f t="shared" si="346"/>
        <v/>
      </c>
      <c r="DX131" s="7">
        <f t="shared" si="347"/>
        <v>14</v>
      </c>
      <c r="DY131" s="7"/>
      <c r="DZ131" s="7"/>
      <c r="EA131" s="7"/>
      <c r="EB131" s="7"/>
      <c r="EC131" s="64" t="s">
        <v>2</v>
      </c>
      <c r="ED131" s="306" t="str">
        <f t="shared" si="243"/>
        <v>-</v>
      </c>
      <c r="EE131" s="306" t="str">
        <f t="shared" si="244"/>
        <v>-</v>
      </c>
      <c r="EF131" s="306" t="str">
        <f t="shared" si="245"/>
        <v>-</v>
      </c>
      <c r="EG131" s="306" t="str">
        <f t="shared" si="246"/>
        <v>-</v>
      </c>
      <c r="EH131" s="306" t="str">
        <f t="shared" si="247"/>
        <v>-</v>
      </c>
      <c r="EI131" s="306" t="str">
        <f t="shared" si="248"/>
        <v>-</v>
      </c>
      <c r="EJ131" s="306" t="str">
        <f t="shared" si="249"/>
        <v>-</v>
      </c>
      <c r="EK131" s="306" t="str">
        <f t="shared" si="250"/>
        <v>-</v>
      </c>
      <c r="EL131" s="306" t="str">
        <f t="shared" si="251"/>
        <v>-</v>
      </c>
      <c r="EM131" s="306" t="str">
        <f t="shared" si="252"/>
        <v>-</v>
      </c>
      <c r="EN131" s="306" t="str">
        <f t="shared" si="253"/>
        <v>-</v>
      </c>
      <c r="EO131" s="306" t="str">
        <f t="shared" si="254"/>
        <v>-</v>
      </c>
      <c r="EP131" s="306" t="str">
        <f t="shared" si="255"/>
        <v>-</v>
      </c>
      <c r="EQ131" s="306" t="str">
        <f t="shared" si="256"/>
        <v>-</v>
      </c>
      <c r="ER131" s="306" t="str">
        <f t="shared" si="257"/>
        <v>-</v>
      </c>
      <c r="ES131" s="306" t="str">
        <f t="shared" si="258"/>
        <v>-</v>
      </c>
      <c r="ET131" s="306" t="str">
        <f t="shared" si="259"/>
        <v>-</v>
      </c>
      <c r="EU131" s="306" t="str">
        <f t="shared" si="260"/>
        <v>-</v>
      </c>
      <c r="EV131" s="306" t="str">
        <f t="shared" si="261"/>
        <v>-</v>
      </c>
      <c r="EW131" s="306" t="str">
        <f t="shared" si="262"/>
        <v>-</v>
      </c>
      <c r="EX131" s="306" t="str">
        <f t="shared" si="263"/>
        <v>-</v>
      </c>
      <c r="EY131" s="306" t="str">
        <f t="shared" si="264"/>
        <v>-</v>
      </c>
      <c r="EZ131" s="306" t="str">
        <f t="shared" si="265"/>
        <v>-</v>
      </c>
      <c r="FA131" s="306" t="str">
        <f t="shared" si="266"/>
        <v>-</v>
      </c>
      <c r="FB131" s="306" t="str">
        <f t="shared" si="267"/>
        <v>-</v>
      </c>
      <c r="FC131" s="306" t="str">
        <f t="shared" si="268"/>
        <v>-</v>
      </c>
      <c r="FD131" s="306" t="str">
        <f t="shared" si="348"/>
        <v>-</v>
      </c>
      <c r="FE131" s="306" t="str">
        <f t="shared" si="349"/>
        <v>linmeth</v>
      </c>
      <c r="FF131" s="306" t="str">
        <f t="shared" si="350"/>
        <v>-</v>
      </c>
      <c r="FG131" s="306" t="str">
        <f t="shared" si="351"/>
        <v>linmeth</v>
      </c>
      <c r="FH131" s="306"/>
      <c r="FI131" s="306"/>
      <c r="FJ131" s="306"/>
      <c r="FK131" s="306"/>
      <c r="FL131" s="306"/>
      <c r="FM131" s="422" t="s">
        <v>2</v>
      </c>
      <c r="FN131" s="65" t="str">
        <f t="shared" si="269"/>
        <v>-</v>
      </c>
      <c r="FO131" s="65" t="str">
        <f t="shared" si="270"/>
        <v>-</v>
      </c>
      <c r="FP131" s="65" t="str">
        <f t="shared" si="271"/>
        <v>-</v>
      </c>
      <c r="FQ131" s="65" t="str">
        <f t="shared" si="272"/>
        <v>-</v>
      </c>
      <c r="FR131" s="65" t="str">
        <f t="shared" si="273"/>
        <v>-</v>
      </c>
      <c r="FS131" s="65" t="str">
        <f t="shared" si="274"/>
        <v>-</v>
      </c>
      <c r="FT131" s="65" t="str">
        <f t="shared" si="275"/>
        <v>-</v>
      </c>
      <c r="FU131" s="65" t="str">
        <f t="shared" si="276"/>
        <v>-</v>
      </c>
      <c r="FV131" s="65" t="str">
        <f t="shared" si="277"/>
        <v>-</v>
      </c>
      <c r="FW131" s="65" t="str">
        <f t="shared" si="278"/>
        <v>-</v>
      </c>
      <c r="FX131" s="65" t="str">
        <f t="shared" si="279"/>
        <v>-</v>
      </c>
      <c r="FY131" s="65" t="str">
        <f t="shared" si="280"/>
        <v>-</v>
      </c>
      <c r="FZ131" s="65" t="str">
        <f t="shared" si="281"/>
        <v>-</v>
      </c>
      <c r="GA131" s="65" t="str">
        <f t="shared" si="282"/>
        <v>-</v>
      </c>
      <c r="GB131" s="65" t="str">
        <f t="shared" si="283"/>
        <v>-</v>
      </c>
      <c r="GC131" s="65" t="str">
        <f t="shared" si="284"/>
        <v>-</v>
      </c>
      <c r="GD131" s="65" t="str">
        <f t="shared" si="285"/>
        <v>-</v>
      </c>
      <c r="GE131" s="65" t="str">
        <f t="shared" si="286"/>
        <v>-</v>
      </c>
      <c r="GF131" s="65" t="str">
        <f t="shared" si="287"/>
        <v>-</v>
      </c>
      <c r="GG131" s="65" t="str">
        <f t="shared" si="288"/>
        <v>-</v>
      </c>
      <c r="GH131" s="65" t="str">
        <f t="shared" si="289"/>
        <v>-</v>
      </c>
      <c r="GI131" s="65" t="str">
        <f t="shared" si="290"/>
        <v>-</v>
      </c>
      <c r="GJ131" s="65" t="str">
        <f t="shared" si="291"/>
        <v>-</v>
      </c>
      <c r="GK131" s="65" t="str">
        <f t="shared" si="292"/>
        <v>-</v>
      </c>
      <c r="GL131" s="65" t="str">
        <f t="shared" si="293"/>
        <v>-</v>
      </c>
      <c r="GM131" s="65" t="str">
        <f t="shared" si="294"/>
        <v>-</v>
      </c>
      <c r="GN131" s="65" t="str">
        <f t="shared" si="352"/>
        <v>-</v>
      </c>
      <c r="GO131" s="65">
        <f t="shared" si="353"/>
        <v>2</v>
      </c>
      <c r="GP131" s="65" t="str">
        <f t="shared" si="354"/>
        <v>-</v>
      </c>
      <c r="GQ131" s="65">
        <f t="shared" si="355"/>
        <v>2</v>
      </c>
      <c r="GR131" s="65"/>
      <c r="GS131" s="65"/>
      <c r="GT131" s="65"/>
      <c r="GU131" s="96" t="s">
        <v>2</v>
      </c>
      <c r="GV131" s="70"/>
      <c r="GW131" s="7">
        <f>IF(ISNUMBER(INDEX($CU$15:$EC$314,$B131,HG$5)),MAX(GW$14:GW130)+1,0)</f>
        <v>0</v>
      </c>
      <c r="GX131" s="7" t="str">
        <f t="shared" si="295"/>
        <v/>
      </c>
      <c r="GY131" s="7" t="str">
        <f t="shared" si="296"/>
        <v/>
      </c>
      <c r="GZ131" s="289">
        <f t="shared" si="297"/>
        <v>117</v>
      </c>
      <c r="HA131" s="289" t="str">
        <f t="shared" si="298"/>
        <v/>
      </c>
      <c r="HB131" s="289" t="str">
        <f t="shared" si="368"/>
        <v/>
      </c>
      <c r="HC131" s="84" t="str">
        <f t="shared" si="300"/>
        <v/>
      </c>
      <c r="HD131" s="335" t="str">
        <f t="shared" si="301"/>
        <v/>
      </c>
      <c r="HE131" s="313" t="str">
        <f t="shared" si="302"/>
        <v/>
      </c>
      <c r="HF131" s="28" t="str">
        <f t="shared" si="303"/>
        <v/>
      </c>
      <c r="HG131" s="277"/>
      <c r="HH131" s="71"/>
      <c r="HI131" s="71"/>
      <c r="HJ131" s="71"/>
      <c r="HK131" s="71"/>
      <c r="HL131" s="71"/>
      <c r="HM131" s="71"/>
      <c r="HN131" s="71"/>
      <c r="HO131" s="71"/>
      <c r="HP131" s="71"/>
      <c r="HQ131" s="71"/>
      <c r="HR131" s="71"/>
      <c r="HS131" s="277" t="str">
        <f t="shared" si="373"/>
        <v/>
      </c>
      <c r="HT131" s="284" t="str">
        <f t="shared" si="308"/>
        <v/>
      </c>
      <c r="HU131" s="71"/>
      <c r="HV131" s="336" t="str">
        <f t="shared" si="309"/>
        <v/>
      </c>
      <c r="HW131" s="338" t="str">
        <f t="shared" si="310"/>
        <v/>
      </c>
      <c r="HX131" s="337" t="str">
        <f t="shared" si="311"/>
        <v/>
      </c>
      <c r="HY131" s="277"/>
      <c r="HZ131" s="71"/>
      <c r="IA131" s="71"/>
      <c r="IB131" s="71"/>
      <c r="IC131" s="71"/>
      <c r="ID131" s="70"/>
      <c r="IE131" s="280"/>
      <c r="IF131" s="280"/>
      <c r="IG131" s="280"/>
      <c r="IH131" s="280"/>
      <c r="II131" s="280"/>
      <c r="IJ131" s="280"/>
      <c r="IK131" s="280"/>
      <c r="IL131" s="280"/>
      <c r="IM131" s="280"/>
      <c r="IN131" s="280"/>
      <c r="IO131" s="291"/>
      <c r="IP131" s="291"/>
      <c r="IQ131" s="74"/>
      <c r="IR131" s="291">
        <f>IF(IE131&lt;&gt;"",MAX(IR$14:IR130)+1,0)</f>
        <v>0</v>
      </c>
      <c r="IS131" s="291">
        <f>IF(IF131&lt;&gt;"",MAX(IS$14:IS130)+1,0)</f>
        <v>0</v>
      </c>
      <c r="IT131" s="291">
        <f>IF(IG131&lt;&gt;"",MAX(IT$14:IT130)+1,0)</f>
        <v>0</v>
      </c>
      <c r="IU131" s="291">
        <f>IF(IH131&lt;&gt;"",MAX(IU$14:IU130)+1,0)</f>
        <v>0</v>
      </c>
      <c r="IV131" s="291">
        <f>IF(II131&lt;&gt;"",MAX(IV$14:IV130)+1,0)</f>
        <v>0</v>
      </c>
      <c r="IW131" s="291">
        <f>IF(IJ131&lt;&gt;"",MAX(IW$14:IW130)+1,0)</f>
        <v>0</v>
      </c>
      <c r="IX131" s="291">
        <f>IF(IK131&lt;&gt;"",MAX(IX$14:IX130)+1,0)</f>
        <v>0</v>
      </c>
      <c r="IY131" s="291">
        <f>IF(IL131&lt;&gt;"",MAX(IY$14:IY130)+1,0)</f>
        <v>0</v>
      </c>
      <c r="IZ131" s="291">
        <f>IF(IM131&lt;&gt;"",MAX(IZ$14:IZ130)+1,0)</f>
        <v>0</v>
      </c>
      <c r="JA131" s="291">
        <f>IF(IN131&lt;&gt;"",MAX(JA$14:JA130)+1,0)</f>
        <v>0</v>
      </c>
      <c r="JB131" s="291">
        <f>IF(IO131&lt;&gt;"",MAX(JB$14:JB130)+1,0)</f>
        <v>0</v>
      </c>
      <c r="JC131" s="291">
        <f>IF(IP131&lt;&gt;"",MAX(JC$14:JC130)+1,0)</f>
        <v>0</v>
      </c>
      <c r="JD131" s="74">
        <f t="shared" si="361"/>
        <v>4</v>
      </c>
      <c r="JE131" s="74">
        <f t="shared" si="362"/>
        <v>0</v>
      </c>
      <c r="JF131" s="74">
        <f t="shared" si="363"/>
        <v>10</v>
      </c>
      <c r="JG131" s="74" t="str">
        <f t="shared" si="364"/>
        <v>strt</v>
      </c>
      <c r="JH131" s="390" t="str">
        <f t="shared" si="365"/>
        <v/>
      </c>
      <c r="JI131" s="389">
        <f>IF(ISNUMBER(MATCH(HE131,$JG$15:$JG$313,0)),0,MAX(JI$14:JI130)+1)</f>
        <v>0</v>
      </c>
      <c r="JJ131" s="389" t="str">
        <f t="shared" si="366"/>
        <v/>
      </c>
      <c r="JK131" s="379"/>
      <c r="JL131" s="79"/>
      <c r="JM131" s="19"/>
      <c r="JN131" s="280"/>
      <c r="JO131" s="70"/>
      <c r="JP131" s="19"/>
      <c r="JQ131" s="19"/>
      <c r="JR131" s="19"/>
      <c r="JS131" s="19"/>
      <c r="JT131" s="19"/>
      <c r="JU131" s="19"/>
      <c r="JV131" s="19"/>
      <c r="JW131" s="19"/>
      <c r="JX131" s="19"/>
      <c r="JY131" s="19"/>
      <c r="JZ131" s="19"/>
      <c r="KA131" s="19"/>
      <c r="KB131" s="19"/>
      <c r="KC131" s="19"/>
      <c r="KD131" s="19"/>
      <c r="LA131" s="70"/>
      <c r="LB131" s="291" t="str">
        <f t="shared" si="312"/>
        <v>strt</v>
      </c>
      <c r="LC131" s="291" t="str">
        <f t="shared" si="313"/>
        <v>strt</v>
      </c>
      <c r="LD131" s="291" t="str">
        <f t="shared" si="314"/>
        <v>strt</v>
      </c>
      <c r="LE131" s="291" t="str">
        <f t="shared" si="315"/>
        <v/>
      </c>
      <c r="LF131" s="291" t="str">
        <f t="shared" si="316"/>
        <v/>
      </c>
      <c r="LG131" s="291" t="str">
        <f t="shared" si="317"/>
        <v/>
      </c>
      <c r="LH131" s="291" t="str">
        <f t="shared" si="318"/>
        <v/>
      </c>
      <c r="LI131" s="291" t="str">
        <f t="shared" si="319"/>
        <v>strt</v>
      </c>
      <c r="LJ131" s="291" t="str">
        <f t="shared" si="320"/>
        <v/>
      </c>
      <c r="LK131" s="291" t="str">
        <f t="shared" si="321"/>
        <v/>
      </c>
      <c r="LL131" s="291" t="str">
        <f t="shared" si="322"/>
        <v/>
      </c>
      <c r="LM131" s="291" t="str">
        <f t="shared" si="323"/>
        <v/>
      </c>
      <c r="LN131" s="291" t="str">
        <f t="shared" si="324"/>
        <v>strt</v>
      </c>
      <c r="LO131" s="291" t="str">
        <f t="shared" si="325"/>
        <v>strt</v>
      </c>
      <c r="LP131" s="291" t="str">
        <f t="shared" si="326"/>
        <v/>
      </c>
      <c r="LQ131" s="291" t="str">
        <f t="shared" si="327"/>
        <v>strt</v>
      </c>
      <c r="LR131" s="291" t="str">
        <f t="shared" si="328"/>
        <v>strt</v>
      </c>
      <c r="LS131" s="291" t="str">
        <f t="shared" si="329"/>
        <v>strt</v>
      </c>
      <c r="LT131" s="291" t="str">
        <f t="shared" si="330"/>
        <v>strt</v>
      </c>
      <c r="LU131" s="291" t="str">
        <f t="shared" si="331"/>
        <v/>
      </c>
      <c r="LV131" s="291" t="str">
        <f t="shared" si="332"/>
        <v/>
      </c>
      <c r="LW131" s="291" t="str">
        <f t="shared" si="333"/>
        <v>strt</v>
      </c>
      <c r="LX131" s="291" t="str">
        <f t="shared" si="334"/>
        <v>strt</v>
      </c>
      <c r="LY131" s="291" t="str">
        <f t="shared" si="335"/>
        <v>strt</v>
      </c>
      <c r="LZ131" s="291" t="str">
        <f t="shared" si="336"/>
        <v/>
      </c>
      <c r="MA131" s="291" t="str">
        <f t="shared" si="337"/>
        <v/>
      </c>
      <c r="MB131" s="291" t="str">
        <f t="shared" si="338"/>
        <v/>
      </c>
      <c r="MC131" s="291" t="str">
        <f t="shared" si="339"/>
        <v/>
      </c>
      <c r="MD131" s="291" t="str">
        <f t="shared" si="340"/>
        <v/>
      </c>
      <c r="ME131" s="291" t="str">
        <f t="shared" si="341"/>
        <v/>
      </c>
      <c r="MF131" s="291" t="str">
        <f t="shared" si="342"/>
        <v/>
      </c>
      <c r="MG131" s="74">
        <f t="shared" si="343"/>
        <v>13</v>
      </c>
      <c r="MH131" s="70"/>
      <c r="MI131" s="70"/>
      <c r="MJ131" s="70"/>
      <c r="MK131" s="70"/>
      <c r="ML131" s="70"/>
      <c r="MM131" s="70"/>
      <c r="MN131" s="70"/>
      <c r="MO131" s="70"/>
      <c r="MP131" s="70"/>
      <c r="MQ131" s="70"/>
      <c r="MR131" s="70"/>
      <c r="MS131" s="70"/>
      <c r="MT131" s="70"/>
      <c r="MU131" s="70"/>
    </row>
    <row r="132" spans="1:359" ht="6" customHeight="1" x14ac:dyDescent="0.25">
      <c r="A132" s="79"/>
      <c r="B132" s="303">
        <f t="shared" si="367"/>
        <v>118</v>
      </c>
      <c r="C132" s="95" t="s">
        <v>355</v>
      </c>
      <c r="D132" s="304" t="s">
        <v>626</v>
      </c>
      <c r="E132" s="70"/>
      <c r="F132" s="258"/>
      <c r="G132" s="259"/>
      <c r="H132" s="260"/>
      <c r="I132" s="258"/>
      <c r="J132" s="259"/>
      <c r="K132" s="260"/>
      <c r="L132" s="258"/>
      <c r="M132" s="259"/>
      <c r="N132" s="260"/>
      <c r="O132" s="258"/>
      <c r="P132" s="259"/>
      <c r="Q132" s="260"/>
      <c r="R132" s="258"/>
      <c r="S132" s="259"/>
      <c r="T132" s="260"/>
      <c r="U132" s="258"/>
      <c r="V132" s="259"/>
      <c r="W132" s="260"/>
      <c r="X132" s="258"/>
      <c r="Y132" s="259"/>
      <c r="Z132" s="260"/>
      <c r="AA132" s="258"/>
      <c r="AB132" s="259"/>
      <c r="AC132" s="260"/>
      <c r="AD132" s="258"/>
      <c r="AE132" s="259"/>
      <c r="AF132" s="260"/>
      <c r="AG132" s="258"/>
      <c r="AH132" s="259"/>
      <c r="AI132" s="260"/>
      <c r="AJ132" s="258"/>
      <c r="AK132" s="259"/>
      <c r="AL132" s="260"/>
      <c r="AM132" s="258"/>
      <c r="AN132" s="259"/>
      <c r="AO132" s="260"/>
      <c r="AP132" s="281"/>
      <c r="AQ132" s="353"/>
      <c r="AR132" s="348"/>
      <c r="AS132" s="281"/>
      <c r="AT132" s="353"/>
      <c r="AU132" s="348"/>
      <c r="AV132" s="258"/>
      <c r="AW132" s="259"/>
      <c r="AX132" s="260"/>
      <c r="AY132" s="258"/>
      <c r="AZ132" s="259"/>
      <c r="BA132" s="260"/>
      <c r="BB132" s="258"/>
      <c r="BC132" s="259"/>
      <c r="BD132" s="260"/>
      <c r="BE132" s="258"/>
      <c r="BF132" s="259"/>
      <c r="BG132" s="260"/>
      <c r="BH132" s="258"/>
      <c r="BI132" s="259"/>
      <c r="BJ132" s="260"/>
      <c r="BK132" s="258"/>
      <c r="BL132" s="259"/>
      <c r="BM132" s="260"/>
      <c r="BN132" s="258"/>
      <c r="BO132" s="259"/>
      <c r="BP132" s="260"/>
      <c r="BQ132" s="258"/>
      <c r="BR132" s="259"/>
      <c r="BS132" s="260"/>
      <c r="BT132" s="258"/>
      <c r="BU132" s="259"/>
      <c r="BV132" s="260"/>
      <c r="BW132" s="258"/>
      <c r="BX132" s="259"/>
      <c r="BY132" s="260"/>
      <c r="BZ132" s="258"/>
      <c r="CA132" s="259"/>
      <c r="CB132" s="260"/>
      <c r="CC132" s="258"/>
      <c r="CD132" s="259"/>
      <c r="CE132" s="260"/>
      <c r="CF132" s="410"/>
      <c r="CG132" s="411"/>
      <c r="CH132" s="412"/>
      <c r="CI132" s="410"/>
      <c r="CJ132" s="411"/>
      <c r="CK132" s="412"/>
      <c r="CL132" s="258"/>
      <c r="CM132" s="259"/>
      <c r="CN132" s="260"/>
      <c r="CO132" s="258"/>
      <c r="CP132" s="259"/>
      <c r="CQ132" s="260"/>
      <c r="CR132" s="373" t="s">
        <v>2</v>
      </c>
      <c r="CS132" s="228"/>
      <c r="CT132" s="229" t="str">
        <f>IF(ISNUMBER(HA132),IF(ISNUMBER(MATCH(HE132,$CS$15:$CS$313,0)),0,MAX(CT$14:CT131)+1),"")</f>
        <v/>
      </c>
      <c r="CU132" s="7" t="str">
        <f t="shared" si="217"/>
        <v/>
      </c>
      <c r="CV132" s="7" t="str">
        <f t="shared" si="218"/>
        <v/>
      </c>
      <c r="CW132" s="7" t="str">
        <f t="shared" si="219"/>
        <v/>
      </c>
      <c r="CX132" s="7" t="str">
        <f t="shared" si="220"/>
        <v/>
      </c>
      <c r="CY132" s="7" t="str">
        <f t="shared" si="221"/>
        <v/>
      </c>
      <c r="CZ132" s="7" t="str">
        <f t="shared" si="222"/>
        <v/>
      </c>
      <c r="DA132" s="7" t="str">
        <f t="shared" si="223"/>
        <v/>
      </c>
      <c r="DB132" s="7" t="str">
        <f t="shared" si="224"/>
        <v/>
      </c>
      <c r="DC132" s="7" t="str">
        <f t="shared" si="225"/>
        <v/>
      </c>
      <c r="DD132" s="7" t="str">
        <f t="shared" si="226"/>
        <v/>
      </c>
      <c r="DE132" s="7" t="str">
        <f t="shared" si="227"/>
        <v/>
      </c>
      <c r="DF132" s="7" t="str">
        <f t="shared" si="228"/>
        <v/>
      </c>
      <c r="DG132" s="7" t="str">
        <f t="shared" si="229"/>
        <v/>
      </c>
      <c r="DH132" s="7" t="str">
        <f t="shared" si="230"/>
        <v/>
      </c>
      <c r="DI132" s="7" t="str">
        <f t="shared" si="231"/>
        <v/>
      </c>
      <c r="DJ132" s="7" t="str">
        <f t="shared" si="232"/>
        <v/>
      </c>
      <c r="DK132" s="7" t="str">
        <f t="shared" si="233"/>
        <v/>
      </c>
      <c r="DL132" s="7" t="str">
        <f t="shared" si="234"/>
        <v/>
      </c>
      <c r="DM132" s="7" t="str">
        <f t="shared" si="235"/>
        <v/>
      </c>
      <c r="DN132" s="7" t="str">
        <f t="shared" si="236"/>
        <v/>
      </c>
      <c r="DO132" s="7" t="str">
        <f t="shared" si="237"/>
        <v/>
      </c>
      <c r="DP132" s="7" t="str">
        <f t="shared" si="238"/>
        <v/>
      </c>
      <c r="DQ132" s="7" t="str">
        <f t="shared" si="239"/>
        <v/>
      </c>
      <c r="DR132" s="7" t="str">
        <f t="shared" si="240"/>
        <v/>
      </c>
      <c r="DS132" s="7" t="str">
        <f t="shared" si="241"/>
        <v/>
      </c>
      <c r="DT132" s="7" t="str">
        <f t="shared" si="242"/>
        <v/>
      </c>
      <c r="DU132" s="7" t="str">
        <f t="shared" si="344"/>
        <v/>
      </c>
      <c r="DV132" s="7">
        <f t="shared" si="345"/>
        <v>15</v>
      </c>
      <c r="DW132" s="7" t="str">
        <f t="shared" si="346"/>
        <v/>
      </c>
      <c r="DX132" s="7">
        <f t="shared" si="347"/>
        <v>15</v>
      </c>
      <c r="DY132" s="7"/>
      <c r="DZ132" s="7"/>
      <c r="EA132" s="7"/>
      <c r="EB132" s="7"/>
      <c r="EC132" s="64" t="s">
        <v>2</v>
      </c>
      <c r="ED132" s="306" t="str">
        <f t="shared" si="243"/>
        <v>-</v>
      </c>
      <c r="EE132" s="306" t="str">
        <f t="shared" si="244"/>
        <v>-</v>
      </c>
      <c r="EF132" s="306" t="str">
        <f t="shared" si="245"/>
        <v>-</v>
      </c>
      <c r="EG132" s="306" t="str">
        <f t="shared" si="246"/>
        <v>-</v>
      </c>
      <c r="EH132" s="306" t="str">
        <f t="shared" si="247"/>
        <v>-</v>
      </c>
      <c r="EI132" s="306" t="str">
        <f t="shared" si="248"/>
        <v>-</v>
      </c>
      <c r="EJ132" s="306" t="str">
        <f t="shared" si="249"/>
        <v>-</v>
      </c>
      <c r="EK132" s="306" t="str">
        <f t="shared" si="250"/>
        <v>-</v>
      </c>
      <c r="EL132" s="306" t="str">
        <f t="shared" si="251"/>
        <v>-</v>
      </c>
      <c r="EM132" s="306" t="str">
        <f t="shared" si="252"/>
        <v>-</v>
      </c>
      <c r="EN132" s="306" t="str">
        <f t="shared" si="253"/>
        <v>-</v>
      </c>
      <c r="EO132" s="306" t="str">
        <f t="shared" si="254"/>
        <v>-</v>
      </c>
      <c r="EP132" s="306" t="str">
        <f t="shared" si="255"/>
        <v>-</v>
      </c>
      <c r="EQ132" s="306" t="str">
        <f t="shared" si="256"/>
        <v>-</v>
      </c>
      <c r="ER132" s="306" t="str">
        <f t="shared" si="257"/>
        <v>-</v>
      </c>
      <c r="ES132" s="306" t="str">
        <f t="shared" si="258"/>
        <v>-</v>
      </c>
      <c r="ET132" s="306" t="str">
        <f t="shared" si="259"/>
        <v>-</v>
      </c>
      <c r="EU132" s="306" t="str">
        <f t="shared" si="260"/>
        <v>-</v>
      </c>
      <c r="EV132" s="306" t="str">
        <f t="shared" si="261"/>
        <v>-</v>
      </c>
      <c r="EW132" s="306" t="str">
        <f t="shared" si="262"/>
        <v>-</v>
      </c>
      <c r="EX132" s="306" t="str">
        <f t="shared" si="263"/>
        <v>-</v>
      </c>
      <c r="EY132" s="306" t="str">
        <f t="shared" si="264"/>
        <v>-</v>
      </c>
      <c r="EZ132" s="306" t="str">
        <f t="shared" si="265"/>
        <v>-</v>
      </c>
      <c r="FA132" s="306" t="str">
        <f t="shared" si="266"/>
        <v>-</v>
      </c>
      <c r="FB132" s="306" t="str">
        <f t="shared" si="267"/>
        <v>-</v>
      </c>
      <c r="FC132" s="306" t="str">
        <f t="shared" si="268"/>
        <v>-</v>
      </c>
      <c r="FD132" s="306" t="str">
        <f t="shared" si="348"/>
        <v>-</v>
      </c>
      <c r="FE132" s="306" t="str">
        <f t="shared" si="349"/>
        <v>iprnwt</v>
      </c>
      <c r="FF132" s="306" t="str">
        <f t="shared" si="350"/>
        <v>-</v>
      </c>
      <c r="FG132" s="306" t="str">
        <f t="shared" si="351"/>
        <v>iprnwt</v>
      </c>
      <c r="FH132" s="306"/>
      <c r="FI132" s="306"/>
      <c r="FJ132" s="306"/>
      <c r="FK132" s="306"/>
      <c r="FL132" s="306"/>
      <c r="FM132" s="422" t="s">
        <v>2</v>
      </c>
      <c r="FN132" s="65" t="str">
        <f t="shared" si="269"/>
        <v>-</v>
      </c>
      <c r="FO132" s="65" t="str">
        <f t="shared" si="270"/>
        <v>-</v>
      </c>
      <c r="FP132" s="65" t="str">
        <f t="shared" si="271"/>
        <v>-</v>
      </c>
      <c r="FQ132" s="65" t="str">
        <f t="shared" si="272"/>
        <v>-</v>
      </c>
      <c r="FR132" s="65" t="str">
        <f t="shared" si="273"/>
        <v>-</v>
      </c>
      <c r="FS132" s="65" t="str">
        <f t="shared" si="274"/>
        <v>-</v>
      </c>
      <c r="FT132" s="65" t="str">
        <f t="shared" si="275"/>
        <v>-</v>
      </c>
      <c r="FU132" s="65" t="str">
        <f t="shared" si="276"/>
        <v>-</v>
      </c>
      <c r="FV132" s="65" t="str">
        <f t="shared" si="277"/>
        <v>-</v>
      </c>
      <c r="FW132" s="65" t="str">
        <f t="shared" si="278"/>
        <v>-</v>
      </c>
      <c r="FX132" s="65" t="str">
        <f t="shared" si="279"/>
        <v>-</v>
      </c>
      <c r="FY132" s="65" t="str">
        <f t="shared" si="280"/>
        <v>-</v>
      </c>
      <c r="FZ132" s="65" t="str">
        <f t="shared" si="281"/>
        <v>-</v>
      </c>
      <c r="GA132" s="65" t="str">
        <f t="shared" si="282"/>
        <v>-</v>
      </c>
      <c r="GB132" s="65" t="str">
        <f t="shared" si="283"/>
        <v>-</v>
      </c>
      <c r="GC132" s="65" t="str">
        <f t="shared" si="284"/>
        <v>-</v>
      </c>
      <c r="GD132" s="65" t="str">
        <f t="shared" si="285"/>
        <v>-</v>
      </c>
      <c r="GE132" s="65" t="str">
        <f t="shared" si="286"/>
        <v>-</v>
      </c>
      <c r="GF132" s="65" t="str">
        <f t="shared" si="287"/>
        <v>-</v>
      </c>
      <c r="GG132" s="65" t="str">
        <f t="shared" si="288"/>
        <v>-</v>
      </c>
      <c r="GH132" s="65" t="str">
        <f t="shared" si="289"/>
        <v>-</v>
      </c>
      <c r="GI132" s="65" t="str">
        <f t="shared" si="290"/>
        <v>-</v>
      </c>
      <c r="GJ132" s="65" t="str">
        <f t="shared" si="291"/>
        <v>-</v>
      </c>
      <c r="GK132" s="65" t="str">
        <f t="shared" si="292"/>
        <v>-</v>
      </c>
      <c r="GL132" s="65" t="str">
        <f t="shared" si="293"/>
        <v>-</v>
      </c>
      <c r="GM132" s="65" t="str">
        <f t="shared" si="294"/>
        <v>-</v>
      </c>
      <c r="GN132" s="65" t="str">
        <f t="shared" si="352"/>
        <v>-</v>
      </c>
      <c r="GO132" s="65">
        <f t="shared" si="353"/>
        <v>1</v>
      </c>
      <c r="GP132" s="65" t="str">
        <f t="shared" si="354"/>
        <v>-</v>
      </c>
      <c r="GQ132" s="65">
        <f t="shared" si="355"/>
        <v>1</v>
      </c>
      <c r="GR132" s="65"/>
      <c r="GS132" s="65"/>
      <c r="GT132" s="65"/>
      <c r="GU132" s="96" t="s">
        <v>2</v>
      </c>
      <c r="GV132" s="70"/>
      <c r="GW132" s="7">
        <f>IF(ISNUMBER(INDEX($CU$15:$EC$314,$B132,HG$5)),MAX(GW$14:GW131)+1,0)</f>
        <v>0</v>
      </c>
      <c r="GX132" s="7" t="str">
        <f t="shared" si="295"/>
        <v/>
      </c>
      <c r="GY132" s="7" t="str">
        <f t="shared" si="296"/>
        <v/>
      </c>
      <c r="GZ132" s="289">
        <f t="shared" si="297"/>
        <v>118</v>
      </c>
      <c r="HA132" s="289" t="str">
        <f t="shared" si="298"/>
        <v/>
      </c>
      <c r="HB132" s="289" t="str">
        <f t="shared" si="368"/>
        <v/>
      </c>
      <c r="HC132" s="84" t="str">
        <f t="shared" si="300"/>
        <v/>
      </c>
      <c r="HD132" s="335" t="str">
        <f t="shared" si="301"/>
        <v/>
      </c>
      <c r="HE132" s="313" t="str">
        <f t="shared" si="302"/>
        <v/>
      </c>
      <c r="HF132" s="28" t="str">
        <f t="shared" si="303"/>
        <v/>
      </c>
      <c r="HG132" s="277"/>
      <c r="HH132" s="71"/>
      <c r="HI132" s="71"/>
      <c r="HJ132" s="71"/>
      <c r="HK132" s="71"/>
      <c r="HL132" s="71"/>
      <c r="HM132" s="71"/>
      <c r="HN132" s="71"/>
      <c r="HO132" s="71"/>
      <c r="HP132" s="71"/>
      <c r="HQ132" s="71"/>
      <c r="HR132" s="71"/>
      <c r="HS132" s="277" t="str">
        <f t="shared" si="373"/>
        <v/>
      </c>
      <c r="HT132" s="284" t="str">
        <f t="shared" si="308"/>
        <v/>
      </c>
      <c r="HU132" s="71"/>
      <c r="HV132" s="336" t="str">
        <f t="shared" si="309"/>
        <v/>
      </c>
      <c r="HW132" s="338" t="str">
        <f t="shared" si="310"/>
        <v/>
      </c>
      <c r="HX132" s="337" t="str">
        <f t="shared" si="311"/>
        <v/>
      </c>
      <c r="HY132" s="277"/>
      <c r="HZ132" s="71"/>
      <c r="IA132" s="71"/>
      <c r="IB132" s="71"/>
      <c r="IC132" s="71"/>
      <c r="ID132" s="70"/>
      <c r="IE132" s="280"/>
      <c r="IF132" s="280"/>
      <c r="IG132" s="280"/>
      <c r="IH132" s="280"/>
      <c r="II132" s="280"/>
      <c r="IJ132" s="280"/>
      <c r="IK132" s="280"/>
      <c r="IL132" s="280"/>
      <c r="IM132" s="280"/>
      <c r="IN132" s="280"/>
      <c r="IO132" s="291"/>
      <c r="IP132" s="291"/>
      <c r="IQ132" s="74"/>
      <c r="IR132" s="291">
        <f>IF(IE132&lt;&gt;"",MAX(IR$14:IR131)+1,0)</f>
        <v>0</v>
      </c>
      <c r="IS132" s="291">
        <f>IF(IF132&lt;&gt;"",MAX(IS$14:IS131)+1,0)</f>
        <v>0</v>
      </c>
      <c r="IT132" s="291">
        <f>IF(IG132&lt;&gt;"",MAX(IT$14:IT131)+1,0)</f>
        <v>0</v>
      </c>
      <c r="IU132" s="291">
        <f>IF(IH132&lt;&gt;"",MAX(IU$14:IU131)+1,0)</f>
        <v>0</v>
      </c>
      <c r="IV132" s="291">
        <f>IF(II132&lt;&gt;"",MAX(IV$14:IV131)+1,0)</f>
        <v>0</v>
      </c>
      <c r="IW132" s="291">
        <f>IF(IJ132&lt;&gt;"",MAX(IW$14:IW131)+1,0)</f>
        <v>0</v>
      </c>
      <c r="IX132" s="291">
        <f>IF(IK132&lt;&gt;"",MAX(IX$14:IX131)+1,0)</f>
        <v>0</v>
      </c>
      <c r="IY132" s="291">
        <f>IF(IL132&lt;&gt;"",MAX(IY$14:IY131)+1,0)</f>
        <v>0</v>
      </c>
      <c r="IZ132" s="291">
        <f>IF(IM132&lt;&gt;"",MAX(IZ$14:IZ131)+1,0)</f>
        <v>0</v>
      </c>
      <c r="JA132" s="291">
        <f>IF(IN132&lt;&gt;"",MAX(JA$14:JA131)+1,0)</f>
        <v>0</v>
      </c>
      <c r="JB132" s="291">
        <f>IF(IO132&lt;&gt;"",MAX(JB$14:JB131)+1,0)</f>
        <v>0</v>
      </c>
      <c r="JC132" s="291">
        <f>IF(IP132&lt;&gt;"",MAX(JC$14:JC131)+1,0)</f>
        <v>0</v>
      </c>
      <c r="JD132" s="74">
        <f t="shared" si="361"/>
        <v>4</v>
      </c>
      <c r="JE132" s="74">
        <f t="shared" si="362"/>
        <v>0</v>
      </c>
      <c r="JF132" s="74">
        <f t="shared" si="363"/>
        <v>11</v>
      </c>
      <c r="JG132" s="74" t="str">
        <f t="shared" si="364"/>
        <v>OC</v>
      </c>
      <c r="JH132" s="390" t="str">
        <f t="shared" si="365"/>
        <v/>
      </c>
      <c r="JI132" s="389">
        <f>IF(ISNUMBER(MATCH(HE132,$JG$15:$JG$313,0)),0,MAX(JI$14:JI131)+1)</f>
        <v>0</v>
      </c>
      <c r="JJ132" s="389" t="str">
        <f t="shared" si="366"/>
        <v/>
      </c>
      <c r="JK132" s="379"/>
      <c r="JL132" s="79"/>
      <c r="JM132" s="19"/>
      <c r="JN132" s="280"/>
      <c r="JO132" s="70"/>
      <c r="JP132" s="19"/>
      <c r="JQ132" s="19"/>
      <c r="JR132" s="19"/>
      <c r="JS132" s="19"/>
      <c r="JT132" s="19"/>
      <c r="JU132" s="19"/>
      <c r="JV132" s="19"/>
      <c r="JW132" s="19"/>
      <c r="JX132" s="19"/>
      <c r="JY132" s="19"/>
      <c r="JZ132" s="19"/>
      <c r="KA132" s="19"/>
      <c r="KB132" s="19"/>
      <c r="KC132" s="19"/>
      <c r="KD132" s="19"/>
      <c r="LA132" s="70"/>
      <c r="LB132" s="291" t="str">
        <f t="shared" si="312"/>
        <v/>
      </c>
      <c r="LC132" s="291" t="str">
        <f t="shared" si="313"/>
        <v/>
      </c>
      <c r="LD132" s="291" t="str">
        <f t="shared" si="314"/>
        <v/>
      </c>
      <c r="LE132" s="291" t="str">
        <f t="shared" si="315"/>
        <v/>
      </c>
      <c r="LF132" s="291" t="str">
        <f t="shared" si="316"/>
        <v/>
      </c>
      <c r="LG132" s="291" t="str">
        <f t="shared" si="317"/>
        <v/>
      </c>
      <c r="LH132" s="291" t="str">
        <f t="shared" si="318"/>
        <v/>
      </c>
      <c r="LI132" s="291" t="str">
        <f t="shared" si="319"/>
        <v/>
      </c>
      <c r="LJ132" s="291" t="str">
        <f t="shared" si="320"/>
        <v/>
      </c>
      <c r="LK132" s="291" t="str">
        <f t="shared" si="321"/>
        <v/>
      </c>
      <c r="LL132" s="291" t="str">
        <f t="shared" si="322"/>
        <v/>
      </c>
      <c r="LM132" s="291" t="str">
        <f t="shared" si="323"/>
        <v/>
      </c>
      <c r="LN132" s="291" t="str">
        <f t="shared" si="324"/>
        <v>OC</v>
      </c>
      <c r="LO132" s="291" t="str">
        <f t="shared" si="325"/>
        <v>OC</v>
      </c>
      <c r="LP132" s="291" t="str">
        <f t="shared" si="326"/>
        <v>OC</v>
      </c>
      <c r="LQ132" s="291" t="str">
        <f t="shared" si="327"/>
        <v>OC</v>
      </c>
      <c r="LR132" s="291" t="str">
        <f t="shared" si="328"/>
        <v>OC</v>
      </c>
      <c r="LS132" s="291" t="str">
        <f t="shared" si="329"/>
        <v>OC</v>
      </c>
      <c r="LT132" s="291" t="str">
        <f t="shared" si="330"/>
        <v/>
      </c>
      <c r="LU132" s="291" t="str">
        <f t="shared" si="331"/>
        <v>OC</v>
      </c>
      <c r="LV132" s="291" t="str">
        <f t="shared" si="332"/>
        <v/>
      </c>
      <c r="LW132" s="291" t="str">
        <f t="shared" si="333"/>
        <v>OC</v>
      </c>
      <c r="LX132" s="291" t="str">
        <f t="shared" si="334"/>
        <v/>
      </c>
      <c r="LY132" s="291" t="str">
        <f t="shared" si="335"/>
        <v/>
      </c>
      <c r="LZ132" s="291" t="str">
        <f t="shared" si="336"/>
        <v/>
      </c>
      <c r="MA132" s="291" t="str">
        <f t="shared" si="337"/>
        <v/>
      </c>
      <c r="MB132" s="291" t="str">
        <f t="shared" si="338"/>
        <v/>
      </c>
      <c r="MC132" s="291" t="str">
        <f t="shared" si="339"/>
        <v/>
      </c>
      <c r="MD132" s="291" t="str">
        <f t="shared" si="340"/>
        <v/>
      </c>
      <c r="ME132" s="291" t="str">
        <f t="shared" si="341"/>
        <v/>
      </c>
      <c r="MF132" s="291" t="str">
        <f t="shared" si="342"/>
        <v/>
      </c>
      <c r="MG132" s="74">
        <f t="shared" si="343"/>
        <v>8</v>
      </c>
      <c r="MH132" s="70"/>
      <c r="MI132" s="70"/>
      <c r="MJ132" s="70"/>
      <c r="MK132" s="70"/>
      <c r="ML132" s="70"/>
      <c r="MM132" s="70"/>
      <c r="MN132" s="70"/>
      <c r="MO132" s="70"/>
      <c r="MP132" s="70"/>
      <c r="MQ132" s="70"/>
      <c r="MR132" s="70"/>
      <c r="MS132" s="70"/>
      <c r="MT132" s="70"/>
      <c r="MU132" s="70"/>
    </row>
    <row r="133" spans="1:359" ht="6" customHeight="1" x14ac:dyDescent="0.25">
      <c r="A133" s="79"/>
      <c r="B133" s="303">
        <f t="shared" si="367"/>
        <v>119</v>
      </c>
      <c r="C133" s="95" t="s">
        <v>356</v>
      </c>
      <c r="D133" s="304" t="s">
        <v>627</v>
      </c>
      <c r="E133" s="70"/>
      <c r="F133" s="258"/>
      <c r="G133" s="259"/>
      <c r="H133" s="260"/>
      <c r="I133" s="258"/>
      <c r="J133" s="259"/>
      <c r="K133" s="260"/>
      <c r="L133" s="258"/>
      <c r="M133" s="259"/>
      <c r="N133" s="260"/>
      <c r="O133" s="258"/>
      <c r="P133" s="259"/>
      <c r="Q133" s="260"/>
      <c r="R133" s="258"/>
      <c r="S133" s="259"/>
      <c r="T133" s="260"/>
      <c r="U133" s="258"/>
      <c r="V133" s="259"/>
      <c r="W133" s="260"/>
      <c r="X133" s="258"/>
      <c r="Y133" s="259"/>
      <c r="Z133" s="260"/>
      <c r="AA133" s="258"/>
      <c r="AB133" s="259"/>
      <c r="AC133" s="260"/>
      <c r="AD133" s="258"/>
      <c r="AE133" s="259"/>
      <c r="AF133" s="260"/>
      <c r="AG133" s="258"/>
      <c r="AH133" s="259"/>
      <c r="AI133" s="260"/>
      <c r="AJ133" s="258"/>
      <c r="AK133" s="259"/>
      <c r="AL133" s="260"/>
      <c r="AM133" s="258"/>
      <c r="AN133" s="259"/>
      <c r="AO133" s="260"/>
      <c r="AP133" s="281"/>
      <c r="AQ133" s="353"/>
      <c r="AR133" s="348"/>
      <c r="AS133" s="281"/>
      <c r="AT133" s="353"/>
      <c r="AU133" s="348"/>
      <c r="AV133" s="258"/>
      <c r="AW133" s="259"/>
      <c r="AX133" s="260"/>
      <c r="AY133" s="258"/>
      <c r="AZ133" s="259"/>
      <c r="BA133" s="260"/>
      <c r="BB133" s="258"/>
      <c r="BC133" s="259"/>
      <c r="BD133" s="260"/>
      <c r="BE133" s="258"/>
      <c r="BF133" s="259"/>
      <c r="BG133" s="260"/>
      <c r="BH133" s="258"/>
      <c r="BI133" s="259"/>
      <c r="BJ133" s="260"/>
      <c r="BK133" s="258"/>
      <c r="BL133" s="259"/>
      <c r="BM133" s="260"/>
      <c r="BN133" s="258"/>
      <c r="BO133" s="259"/>
      <c r="BP133" s="260"/>
      <c r="BQ133" s="258"/>
      <c r="BR133" s="259"/>
      <c r="BS133" s="260"/>
      <c r="BT133" s="258"/>
      <c r="BU133" s="259"/>
      <c r="BV133" s="260"/>
      <c r="BW133" s="258"/>
      <c r="BX133" s="259"/>
      <c r="BY133" s="260"/>
      <c r="BZ133" s="258"/>
      <c r="CA133" s="259"/>
      <c r="CB133" s="260"/>
      <c r="CC133" s="258"/>
      <c r="CD133" s="259"/>
      <c r="CE133" s="260"/>
      <c r="CF133" s="410"/>
      <c r="CG133" s="411"/>
      <c r="CH133" s="412"/>
      <c r="CI133" s="410"/>
      <c r="CJ133" s="411"/>
      <c r="CK133" s="412"/>
      <c r="CL133" s="258"/>
      <c r="CM133" s="259"/>
      <c r="CN133" s="260"/>
      <c r="CO133" s="258"/>
      <c r="CP133" s="259"/>
      <c r="CQ133" s="260"/>
      <c r="CR133" s="373" t="s">
        <v>2</v>
      </c>
      <c r="CS133" s="228"/>
      <c r="CT133" s="229" t="str">
        <f>IF(ISNUMBER(HA133),IF(ISNUMBER(MATCH(HE133,$CS$15:$CS$313,0)),0,MAX(CT$14:CT132)+1),"")</f>
        <v/>
      </c>
      <c r="CU133" s="7" t="str">
        <f t="shared" si="217"/>
        <v/>
      </c>
      <c r="CV133" s="7" t="str">
        <f t="shared" si="218"/>
        <v/>
      </c>
      <c r="CW133" s="7" t="str">
        <f t="shared" si="219"/>
        <v/>
      </c>
      <c r="CX133" s="7" t="str">
        <f t="shared" si="220"/>
        <v/>
      </c>
      <c r="CY133" s="7" t="str">
        <f t="shared" si="221"/>
        <v/>
      </c>
      <c r="CZ133" s="7" t="str">
        <f t="shared" si="222"/>
        <v/>
      </c>
      <c r="DA133" s="7" t="str">
        <f t="shared" si="223"/>
        <v/>
      </c>
      <c r="DB133" s="7" t="str">
        <f t="shared" si="224"/>
        <v/>
      </c>
      <c r="DC133" s="7" t="str">
        <f t="shared" si="225"/>
        <v/>
      </c>
      <c r="DD133" s="7" t="str">
        <f t="shared" si="226"/>
        <v/>
      </c>
      <c r="DE133" s="7" t="str">
        <f t="shared" si="227"/>
        <v/>
      </c>
      <c r="DF133" s="7" t="str">
        <f t="shared" si="228"/>
        <v/>
      </c>
      <c r="DG133" s="7" t="str">
        <f t="shared" si="229"/>
        <v/>
      </c>
      <c r="DH133" s="7" t="str">
        <f t="shared" si="230"/>
        <v/>
      </c>
      <c r="DI133" s="7" t="str">
        <f t="shared" si="231"/>
        <v/>
      </c>
      <c r="DJ133" s="7" t="str">
        <f t="shared" si="232"/>
        <v/>
      </c>
      <c r="DK133" s="7" t="str">
        <f t="shared" si="233"/>
        <v/>
      </c>
      <c r="DL133" s="7" t="str">
        <f t="shared" si="234"/>
        <v/>
      </c>
      <c r="DM133" s="7" t="str">
        <f t="shared" si="235"/>
        <v/>
      </c>
      <c r="DN133" s="7" t="str">
        <f t="shared" si="236"/>
        <v/>
      </c>
      <c r="DO133" s="7" t="str">
        <f t="shared" si="237"/>
        <v/>
      </c>
      <c r="DP133" s="7" t="str">
        <f t="shared" si="238"/>
        <v/>
      </c>
      <c r="DQ133" s="7" t="str">
        <f t="shared" si="239"/>
        <v/>
      </c>
      <c r="DR133" s="7" t="str">
        <f t="shared" si="240"/>
        <v/>
      </c>
      <c r="DS133" s="7" t="str">
        <f t="shared" si="241"/>
        <v/>
      </c>
      <c r="DT133" s="7" t="str">
        <f t="shared" si="242"/>
        <v/>
      </c>
      <c r="DU133" s="7" t="str">
        <f t="shared" si="344"/>
        <v/>
      </c>
      <c r="DV133" s="7">
        <f t="shared" si="345"/>
        <v>16</v>
      </c>
      <c r="DW133" s="7" t="str">
        <f t="shared" si="346"/>
        <v/>
      </c>
      <c r="DX133" s="7">
        <f t="shared" si="347"/>
        <v>16</v>
      </c>
      <c r="DY133" s="7"/>
      <c r="DZ133" s="7"/>
      <c r="EA133" s="7"/>
      <c r="EB133" s="7"/>
      <c r="EC133" s="64" t="s">
        <v>2</v>
      </c>
      <c r="ED133" s="306" t="str">
        <f t="shared" si="243"/>
        <v>-</v>
      </c>
      <c r="EE133" s="306" t="str">
        <f t="shared" si="244"/>
        <v>-</v>
      </c>
      <c r="EF133" s="306" t="str">
        <f t="shared" si="245"/>
        <v>-</v>
      </c>
      <c r="EG133" s="306" t="str">
        <f t="shared" si="246"/>
        <v>-</v>
      </c>
      <c r="EH133" s="306" t="str">
        <f t="shared" si="247"/>
        <v>-</v>
      </c>
      <c r="EI133" s="306" t="str">
        <f t="shared" si="248"/>
        <v>-</v>
      </c>
      <c r="EJ133" s="306" t="str">
        <f t="shared" si="249"/>
        <v>-</v>
      </c>
      <c r="EK133" s="306" t="str">
        <f t="shared" si="250"/>
        <v>-</v>
      </c>
      <c r="EL133" s="306" t="str">
        <f t="shared" si="251"/>
        <v>-</v>
      </c>
      <c r="EM133" s="306" t="str">
        <f t="shared" si="252"/>
        <v>-</v>
      </c>
      <c r="EN133" s="306" t="str">
        <f t="shared" si="253"/>
        <v>-</v>
      </c>
      <c r="EO133" s="306" t="str">
        <f t="shared" si="254"/>
        <v>-</v>
      </c>
      <c r="EP133" s="306" t="str">
        <f t="shared" si="255"/>
        <v>-</v>
      </c>
      <c r="EQ133" s="306" t="str">
        <f t="shared" si="256"/>
        <v>-</v>
      </c>
      <c r="ER133" s="306" t="str">
        <f t="shared" si="257"/>
        <v>-</v>
      </c>
      <c r="ES133" s="306" t="str">
        <f t="shared" si="258"/>
        <v>-</v>
      </c>
      <c r="ET133" s="306" t="str">
        <f t="shared" si="259"/>
        <v>-</v>
      </c>
      <c r="EU133" s="306" t="str">
        <f t="shared" si="260"/>
        <v>-</v>
      </c>
      <c r="EV133" s="306" t="str">
        <f t="shared" si="261"/>
        <v>-</v>
      </c>
      <c r="EW133" s="306" t="str">
        <f t="shared" si="262"/>
        <v>-</v>
      </c>
      <c r="EX133" s="306" t="str">
        <f t="shared" si="263"/>
        <v>-</v>
      </c>
      <c r="EY133" s="306" t="str">
        <f t="shared" si="264"/>
        <v>-</v>
      </c>
      <c r="EZ133" s="306" t="str">
        <f t="shared" si="265"/>
        <v>-</v>
      </c>
      <c r="FA133" s="306" t="str">
        <f t="shared" si="266"/>
        <v>-</v>
      </c>
      <c r="FB133" s="306" t="str">
        <f t="shared" si="267"/>
        <v>-</v>
      </c>
      <c r="FC133" s="306" t="str">
        <f t="shared" si="268"/>
        <v>-</v>
      </c>
      <c r="FD133" s="306" t="str">
        <f t="shared" si="348"/>
        <v>-</v>
      </c>
      <c r="FE133" s="306" t="str">
        <f t="shared" si="349"/>
        <v>ibotav</v>
      </c>
      <c r="FF133" s="306" t="str">
        <f t="shared" si="350"/>
        <v>-</v>
      </c>
      <c r="FG133" s="306" t="str">
        <f t="shared" si="351"/>
        <v>ibotav</v>
      </c>
      <c r="FH133" s="306"/>
      <c r="FI133" s="306"/>
      <c r="FJ133" s="306"/>
      <c r="FK133" s="306"/>
      <c r="FL133" s="306"/>
      <c r="FM133" s="422" t="s">
        <v>2</v>
      </c>
      <c r="FN133" s="65" t="str">
        <f t="shared" si="269"/>
        <v>-</v>
      </c>
      <c r="FO133" s="65" t="str">
        <f t="shared" si="270"/>
        <v>-</v>
      </c>
      <c r="FP133" s="65" t="str">
        <f t="shared" si="271"/>
        <v>-</v>
      </c>
      <c r="FQ133" s="65" t="str">
        <f t="shared" si="272"/>
        <v>-</v>
      </c>
      <c r="FR133" s="65" t="str">
        <f t="shared" si="273"/>
        <v>-</v>
      </c>
      <c r="FS133" s="65" t="str">
        <f t="shared" si="274"/>
        <v>-</v>
      </c>
      <c r="FT133" s="65" t="str">
        <f t="shared" si="275"/>
        <v>-</v>
      </c>
      <c r="FU133" s="65" t="str">
        <f t="shared" si="276"/>
        <v>-</v>
      </c>
      <c r="FV133" s="65" t="str">
        <f t="shared" si="277"/>
        <v>-</v>
      </c>
      <c r="FW133" s="65" t="str">
        <f t="shared" si="278"/>
        <v>-</v>
      </c>
      <c r="FX133" s="65" t="str">
        <f t="shared" si="279"/>
        <v>-</v>
      </c>
      <c r="FY133" s="65" t="str">
        <f t="shared" si="280"/>
        <v>-</v>
      </c>
      <c r="FZ133" s="65" t="str">
        <f t="shared" si="281"/>
        <v>-</v>
      </c>
      <c r="GA133" s="65" t="str">
        <f t="shared" si="282"/>
        <v>-</v>
      </c>
      <c r="GB133" s="65" t="str">
        <f t="shared" si="283"/>
        <v>-</v>
      </c>
      <c r="GC133" s="65" t="str">
        <f t="shared" si="284"/>
        <v>-</v>
      </c>
      <c r="GD133" s="65" t="str">
        <f t="shared" si="285"/>
        <v>-</v>
      </c>
      <c r="GE133" s="65" t="str">
        <f t="shared" si="286"/>
        <v>-</v>
      </c>
      <c r="GF133" s="65" t="str">
        <f t="shared" si="287"/>
        <v>-</v>
      </c>
      <c r="GG133" s="65" t="str">
        <f t="shared" si="288"/>
        <v>-</v>
      </c>
      <c r="GH133" s="65" t="str">
        <f t="shared" si="289"/>
        <v>-</v>
      </c>
      <c r="GI133" s="65" t="str">
        <f t="shared" si="290"/>
        <v>-</v>
      </c>
      <c r="GJ133" s="65" t="str">
        <f t="shared" si="291"/>
        <v>-</v>
      </c>
      <c r="GK133" s="65" t="str">
        <f t="shared" si="292"/>
        <v>-</v>
      </c>
      <c r="GL133" s="65" t="str">
        <f t="shared" si="293"/>
        <v>-</v>
      </c>
      <c r="GM133" s="65" t="str">
        <f t="shared" si="294"/>
        <v>-</v>
      </c>
      <c r="GN133" s="65" t="str">
        <f t="shared" si="352"/>
        <v>-</v>
      </c>
      <c r="GO133" s="65">
        <f t="shared" si="353"/>
        <v>1</v>
      </c>
      <c r="GP133" s="65" t="str">
        <f t="shared" si="354"/>
        <v>-</v>
      </c>
      <c r="GQ133" s="65">
        <f t="shared" si="355"/>
        <v>1</v>
      </c>
      <c r="GR133" s="65"/>
      <c r="GS133" s="65"/>
      <c r="GT133" s="65"/>
      <c r="GU133" s="96" t="s">
        <v>2</v>
      </c>
      <c r="GV133" s="70"/>
      <c r="GW133" s="7">
        <f>IF(ISNUMBER(INDEX($CU$15:$EC$314,$B133,HG$5)),MAX(GW$14:GW132)+1,0)</f>
        <v>0</v>
      </c>
      <c r="GX133" s="7" t="str">
        <f t="shared" si="295"/>
        <v/>
      </c>
      <c r="GY133" s="7" t="str">
        <f t="shared" si="296"/>
        <v/>
      </c>
      <c r="GZ133" s="289">
        <f t="shared" si="297"/>
        <v>119</v>
      </c>
      <c r="HA133" s="289" t="str">
        <f t="shared" si="298"/>
        <v/>
      </c>
      <c r="HB133" s="289" t="str">
        <f t="shared" si="368"/>
        <v/>
      </c>
      <c r="HC133" s="84" t="str">
        <f t="shared" si="300"/>
        <v/>
      </c>
      <c r="HD133" s="335" t="str">
        <f t="shared" si="301"/>
        <v/>
      </c>
      <c r="HE133" s="313" t="str">
        <f t="shared" si="302"/>
        <v/>
      </c>
      <c r="HF133" s="28" t="str">
        <f t="shared" si="303"/>
        <v/>
      </c>
      <c r="HG133" s="277"/>
      <c r="HH133" s="71"/>
      <c r="HI133" s="71"/>
      <c r="HJ133" s="71"/>
      <c r="HK133" s="71"/>
      <c r="HL133" s="71"/>
      <c r="HM133" s="71"/>
      <c r="HN133" s="71"/>
      <c r="HO133" s="71"/>
      <c r="HP133" s="71"/>
      <c r="HQ133" s="71"/>
      <c r="HR133" s="71"/>
      <c r="HS133" s="277" t="str">
        <f t="shared" si="373"/>
        <v/>
      </c>
      <c r="HT133" s="284" t="str">
        <f t="shared" si="308"/>
        <v/>
      </c>
      <c r="HU133" s="71"/>
      <c r="HV133" s="336" t="str">
        <f t="shared" si="309"/>
        <v/>
      </c>
      <c r="HW133" s="338" t="str">
        <f t="shared" si="310"/>
        <v/>
      </c>
      <c r="HX133" s="337" t="str">
        <f t="shared" si="311"/>
        <v/>
      </c>
      <c r="HY133" s="277"/>
      <c r="HZ133" s="71"/>
      <c r="IA133" s="71"/>
      <c r="IB133" s="71"/>
      <c r="IC133" s="71"/>
      <c r="ID133" s="70"/>
      <c r="IE133" s="280"/>
      <c r="IF133" s="280"/>
      <c r="IG133" s="280"/>
      <c r="IH133" s="280"/>
      <c r="II133" s="280"/>
      <c r="IJ133" s="280"/>
      <c r="IK133" s="280"/>
      <c r="IL133" s="280"/>
      <c r="IM133" s="280"/>
      <c r="IN133" s="280"/>
      <c r="IO133" s="291"/>
      <c r="IP133" s="291"/>
      <c r="IQ133" s="74"/>
      <c r="IR133" s="291">
        <f>IF(IE133&lt;&gt;"",MAX(IR$14:IR132)+1,0)</f>
        <v>0</v>
      </c>
      <c r="IS133" s="291">
        <f>IF(IF133&lt;&gt;"",MAX(IS$14:IS132)+1,0)</f>
        <v>0</v>
      </c>
      <c r="IT133" s="291">
        <f>IF(IG133&lt;&gt;"",MAX(IT$14:IT132)+1,0)</f>
        <v>0</v>
      </c>
      <c r="IU133" s="291">
        <f>IF(IH133&lt;&gt;"",MAX(IU$14:IU132)+1,0)</f>
        <v>0</v>
      </c>
      <c r="IV133" s="291">
        <f>IF(II133&lt;&gt;"",MAX(IV$14:IV132)+1,0)</f>
        <v>0</v>
      </c>
      <c r="IW133" s="291">
        <f>IF(IJ133&lt;&gt;"",MAX(IW$14:IW132)+1,0)</f>
        <v>0</v>
      </c>
      <c r="IX133" s="291">
        <f>IF(IK133&lt;&gt;"",MAX(IX$14:IX132)+1,0)</f>
        <v>0</v>
      </c>
      <c r="IY133" s="291">
        <f>IF(IL133&lt;&gt;"",MAX(IY$14:IY132)+1,0)</f>
        <v>0</v>
      </c>
      <c r="IZ133" s="291">
        <f>IF(IM133&lt;&gt;"",MAX(IZ$14:IZ132)+1,0)</f>
        <v>0</v>
      </c>
      <c r="JA133" s="291">
        <f>IF(IN133&lt;&gt;"",MAX(JA$14:JA132)+1,0)</f>
        <v>0</v>
      </c>
      <c r="JB133" s="291">
        <f>IF(IO133&lt;&gt;"",MAX(JB$14:JB132)+1,0)</f>
        <v>0</v>
      </c>
      <c r="JC133" s="291">
        <f>IF(IP133&lt;&gt;"",MAX(JC$14:JC132)+1,0)</f>
        <v>0</v>
      </c>
      <c r="JD133" s="74">
        <f t="shared" si="361"/>
        <v>4</v>
      </c>
      <c r="JE133" s="74">
        <f t="shared" si="362"/>
        <v>0</v>
      </c>
      <c r="JF133" s="74">
        <f t="shared" si="363"/>
        <v>12</v>
      </c>
      <c r="JG133" s="74" t="str">
        <f t="shared" si="364"/>
        <v>OC_rec</v>
      </c>
      <c r="JH133" s="390" t="str">
        <f t="shared" si="365"/>
        <v/>
      </c>
      <c r="JI133" s="389">
        <f>IF(ISNUMBER(MATCH(HE133,$JG$15:$JG$313,0)),0,MAX(JI$14:JI132)+1)</f>
        <v>0</v>
      </c>
      <c r="JJ133" s="389" t="str">
        <f t="shared" si="366"/>
        <v/>
      </c>
      <c r="JK133" s="379"/>
      <c r="JL133" s="79"/>
      <c r="JM133" s="19"/>
      <c r="JN133" s="280"/>
      <c r="JO133" s="70"/>
      <c r="JP133" s="19"/>
      <c r="JQ133" s="19"/>
      <c r="JR133" s="19"/>
      <c r="JS133" s="19"/>
      <c r="JT133" s="19"/>
      <c r="JU133" s="19"/>
      <c r="JV133" s="19"/>
      <c r="JW133" s="19"/>
      <c r="JX133" s="19"/>
      <c r="JY133" s="19"/>
      <c r="JZ133" s="19"/>
      <c r="KA133" s="19"/>
      <c r="KB133" s="19"/>
      <c r="KC133" s="19"/>
      <c r="KD133" s="19"/>
      <c r="LA133" s="70"/>
      <c r="LB133" s="291" t="str">
        <f t="shared" si="312"/>
        <v/>
      </c>
      <c r="LC133" s="291" t="str">
        <f t="shared" si="313"/>
        <v/>
      </c>
      <c r="LD133" s="291" t="str">
        <f t="shared" si="314"/>
        <v/>
      </c>
      <c r="LE133" s="291" t="str">
        <f t="shared" si="315"/>
        <v/>
      </c>
      <c r="LF133" s="291" t="str">
        <f t="shared" si="316"/>
        <v/>
      </c>
      <c r="LG133" s="291" t="str">
        <f t="shared" si="317"/>
        <v/>
      </c>
      <c r="LH133" s="291" t="str">
        <f t="shared" si="318"/>
        <v/>
      </c>
      <c r="LI133" s="291" t="str">
        <f t="shared" si="319"/>
        <v/>
      </c>
      <c r="LJ133" s="291" t="str">
        <f t="shared" si="320"/>
        <v/>
      </c>
      <c r="LK133" s="291" t="str">
        <f t="shared" si="321"/>
        <v/>
      </c>
      <c r="LL133" s="291" t="str">
        <f t="shared" si="322"/>
        <v/>
      </c>
      <c r="LM133" s="291" t="str">
        <f t="shared" si="323"/>
        <v/>
      </c>
      <c r="LN133" s="291" t="str">
        <f t="shared" si="324"/>
        <v/>
      </c>
      <c r="LO133" s="291" t="str">
        <f t="shared" si="325"/>
        <v/>
      </c>
      <c r="LP133" s="291" t="str">
        <f t="shared" si="326"/>
        <v/>
      </c>
      <c r="LQ133" s="291" t="str">
        <f t="shared" si="327"/>
        <v/>
      </c>
      <c r="LR133" s="291" t="str">
        <f t="shared" si="328"/>
        <v/>
      </c>
      <c r="LS133" s="291" t="str">
        <f t="shared" si="329"/>
        <v>OC_rec</v>
      </c>
      <c r="LT133" s="291" t="str">
        <f t="shared" si="330"/>
        <v/>
      </c>
      <c r="LU133" s="291" t="str">
        <f t="shared" si="331"/>
        <v/>
      </c>
      <c r="LV133" s="291" t="str">
        <f t="shared" si="332"/>
        <v/>
      </c>
      <c r="LW133" s="291" t="str">
        <f t="shared" si="333"/>
        <v/>
      </c>
      <c r="LX133" s="291" t="str">
        <f t="shared" si="334"/>
        <v/>
      </c>
      <c r="LY133" s="291" t="str">
        <f t="shared" si="335"/>
        <v/>
      </c>
      <c r="LZ133" s="291" t="str">
        <f t="shared" si="336"/>
        <v/>
      </c>
      <c r="MA133" s="291" t="str">
        <f t="shared" si="337"/>
        <v/>
      </c>
      <c r="MB133" s="291" t="str">
        <f t="shared" si="338"/>
        <v/>
      </c>
      <c r="MC133" s="291" t="str">
        <f t="shared" si="339"/>
        <v/>
      </c>
      <c r="MD133" s="291" t="str">
        <f t="shared" si="340"/>
        <v/>
      </c>
      <c r="ME133" s="291" t="str">
        <f t="shared" si="341"/>
        <v/>
      </c>
      <c r="MF133" s="291" t="str">
        <f t="shared" si="342"/>
        <v/>
      </c>
      <c r="MG133" s="74">
        <f t="shared" si="343"/>
        <v>1</v>
      </c>
      <c r="MH133" s="70"/>
      <c r="MI133" s="70"/>
      <c r="MJ133" s="70"/>
      <c r="MK133" s="70"/>
      <c r="ML133" s="70"/>
      <c r="MM133" s="70"/>
      <c r="MN133" s="70"/>
      <c r="MO133" s="70"/>
      <c r="MP133" s="70"/>
      <c r="MQ133" s="70"/>
      <c r="MR133" s="70"/>
      <c r="MS133" s="70"/>
      <c r="MT133" s="70"/>
      <c r="MU133" s="70"/>
    </row>
    <row r="134" spans="1:359" ht="6" customHeight="1" x14ac:dyDescent="0.25">
      <c r="A134" s="79"/>
      <c r="B134" s="303">
        <f t="shared" si="367"/>
        <v>120</v>
      </c>
      <c r="C134" s="95" t="s">
        <v>357</v>
      </c>
      <c r="D134" s="304" t="s">
        <v>628</v>
      </c>
      <c r="E134" s="70"/>
      <c r="F134" s="258"/>
      <c r="G134" s="259"/>
      <c r="H134" s="260"/>
      <c r="I134" s="258"/>
      <c r="J134" s="259"/>
      <c r="K134" s="260"/>
      <c r="L134" s="258"/>
      <c r="M134" s="259"/>
      <c r="N134" s="260"/>
      <c r="O134" s="258"/>
      <c r="P134" s="259"/>
      <c r="Q134" s="260"/>
      <c r="R134" s="258"/>
      <c r="S134" s="259"/>
      <c r="T134" s="260"/>
      <c r="U134" s="258"/>
      <c r="V134" s="259"/>
      <c r="W134" s="260"/>
      <c r="X134" s="258"/>
      <c r="Y134" s="259"/>
      <c r="Z134" s="260"/>
      <c r="AA134" s="258"/>
      <c r="AB134" s="259"/>
      <c r="AC134" s="260"/>
      <c r="AD134" s="258"/>
      <c r="AE134" s="259"/>
      <c r="AF134" s="260"/>
      <c r="AG134" s="258"/>
      <c r="AH134" s="259"/>
      <c r="AI134" s="260"/>
      <c r="AJ134" s="258"/>
      <c r="AK134" s="259"/>
      <c r="AL134" s="260"/>
      <c r="AM134" s="258"/>
      <c r="AN134" s="259"/>
      <c r="AO134" s="260"/>
      <c r="AP134" s="281"/>
      <c r="AQ134" s="353"/>
      <c r="AR134" s="348"/>
      <c r="AS134" s="281"/>
      <c r="AT134" s="353"/>
      <c r="AU134" s="348"/>
      <c r="AV134" s="258"/>
      <c r="AW134" s="259"/>
      <c r="AX134" s="260"/>
      <c r="AY134" s="258"/>
      <c r="AZ134" s="259"/>
      <c r="BA134" s="260"/>
      <c r="BB134" s="258"/>
      <c r="BC134" s="259"/>
      <c r="BD134" s="260"/>
      <c r="BE134" s="258"/>
      <c r="BF134" s="259"/>
      <c r="BG134" s="260"/>
      <c r="BH134" s="258"/>
      <c r="BI134" s="259"/>
      <c r="BJ134" s="260"/>
      <c r="BK134" s="258"/>
      <c r="BL134" s="259"/>
      <c r="BM134" s="260"/>
      <c r="BN134" s="258"/>
      <c r="BO134" s="259"/>
      <c r="BP134" s="260"/>
      <c r="BQ134" s="258"/>
      <c r="BR134" s="259"/>
      <c r="BS134" s="260"/>
      <c r="BT134" s="258"/>
      <c r="BU134" s="259"/>
      <c r="BV134" s="260"/>
      <c r="BW134" s="258"/>
      <c r="BX134" s="259"/>
      <c r="BY134" s="260"/>
      <c r="BZ134" s="258"/>
      <c r="CA134" s="259"/>
      <c r="CB134" s="260"/>
      <c r="CC134" s="258"/>
      <c r="CD134" s="259"/>
      <c r="CE134" s="260"/>
      <c r="CF134" s="410"/>
      <c r="CG134" s="411"/>
      <c r="CH134" s="412"/>
      <c r="CI134" s="410"/>
      <c r="CJ134" s="411"/>
      <c r="CK134" s="412"/>
      <c r="CL134" s="258"/>
      <c r="CM134" s="259"/>
      <c r="CN134" s="260"/>
      <c r="CO134" s="258"/>
      <c r="CP134" s="259"/>
      <c r="CQ134" s="260"/>
      <c r="CR134" s="373" t="s">
        <v>2</v>
      </c>
      <c r="CS134" s="228"/>
      <c r="CT134" s="229" t="str">
        <f>IF(ISNUMBER(HA134),IF(ISNUMBER(MATCH(HE134,$CS$15:$CS$313,0)),0,MAX(CT$14:CT133)+1),"")</f>
        <v/>
      </c>
      <c r="CU134" s="7" t="str">
        <f t="shared" si="217"/>
        <v/>
      </c>
      <c r="CV134" s="7" t="str">
        <f t="shared" si="218"/>
        <v/>
      </c>
      <c r="CW134" s="7" t="str">
        <f t="shared" si="219"/>
        <v/>
      </c>
      <c r="CX134" s="7" t="str">
        <f t="shared" si="220"/>
        <v/>
      </c>
      <c r="CY134" s="7" t="str">
        <f t="shared" si="221"/>
        <v/>
      </c>
      <c r="CZ134" s="7" t="str">
        <f t="shared" si="222"/>
        <v/>
      </c>
      <c r="DA134" s="7" t="str">
        <f t="shared" si="223"/>
        <v/>
      </c>
      <c r="DB134" s="7" t="str">
        <f t="shared" si="224"/>
        <v/>
      </c>
      <c r="DC134" s="7" t="str">
        <f t="shared" si="225"/>
        <v/>
      </c>
      <c r="DD134" s="7" t="str">
        <f t="shared" si="226"/>
        <v/>
      </c>
      <c r="DE134" s="7" t="str">
        <f t="shared" si="227"/>
        <v/>
      </c>
      <c r="DF134" s="7" t="str">
        <f t="shared" si="228"/>
        <v/>
      </c>
      <c r="DG134" s="7" t="str">
        <f t="shared" si="229"/>
        <v/>
      </c>
      <c r="DH134" s="7" t="str">
        <f t="shared" si="230"/>
        <v/>
      </c>
      <c r="DI134" s="7" t="str">
        <f t="shared" si="231"/>
        <v/>
      </c>
      <c r="DJ134" s="7" t="str">
        <f t="shared" si="232"/>
        <v/>
      </c>
      <c r="DK134" s="7" t="str">
        <f t="shared" si="233"/>
        <v/>
      </c>
      <c r="DL134" s="7" t="str">
        <f t="shared" si="234"/>
        <v/>
      </c>
      <c r="DM134" s="7" t="str">
        <f t="shared" si="235"/>
        <v/>
      </c>
      <c r="DN134" s="7" t="str">
        <f t="shared" si="236"/>
        <v/>
      </c>
      <c r="DO134" s="7" t="str">
        <f t="shared" si="237"/>
        <v/>
      </c>
      <c r="DP134" s="7" t="str">
        <f t="shared" si="238"/>
        <v/>
      </c>
      <c r="DQ134" s="7" t="str">
        <f t="shared" si="239"/>
        <v/>
      </c>
      <c r="DR134" s="7" t="str">
        <f t="shared" si="240"/>
        <v/>
      </c>
      <c r="DS134" s="7" t="str">
        <f t="shared" si="241"/>
        <v/>
      </c>
      <c r="DT134" s="7" t="str">
        <f t="shared" si="242"/>
        <v/>
      </c>
      <c r="DU134" s="7" t="str">
        <f t="shared" si="344"/>
        <v/>
      </c>
      <c r="DV134" s="7">
        <f t="shared" si="345"/>
        <v>17</v>
      </c>
      <c r="DW134" s="7" t="str">
        <f t="shared" si="346"/>
        <v/>
      </c>
      <c r="DX134" s="7">
        <f t="shared" si="347"/>
        <v>17</v>
      </c>
      <c r="DY134" s="7"/>
      <c r="DZ134" s="7"/>
      <c r="EA134" s="7"/>
      <c r="EB134" s="7"/>
      <c r="EC134" s="64" t="s">
        <v>2</v>
      </c>
      <c r="ED134" s="306" t="str">
        <f t="shared" si="243"/>
        <v>-</v>
      </c>
      <c r="EE134" s="306" t="str">
        <f t="shared" si="244"/>
        <v>-</v>
      </c>
      <c r="EF134" s="306" t="str">
        <f t="shared" si="245"/>
        <v>-</v>
      </c>
      <c r="EG134" s="306" t="str">
        <f t="shared" si="246"/>
        <v>-</v>
      </c>
      <c r="EH134" s="306" t="str">
        <f t="shared" si="247"/>
        <v>-</v>
      </c>
      <c r="EI134" s="306" t="str">
        <f t="shared" si="248"/>
        <v>-</v>
      </c>
      <c r="EJ134" s="306" t="str">
        <f t="shared" si="249"/>
        <v>-</v>
      </c>
      <c r="EK134" s="306" t="str">
        <f t="shared" si="250"/>
        <v>-</v>
      </c>
      <c r="EL134" s="306" t="str">
        <f t="shared" si="251"/>
        <v>-</v>
      </c>
      <c r="EM134" s="306" t="str">
        <f t="shared" si="252"/>
        <v>-</v>
      </c>
      <c r="EN134" s="306" t="str">
        <f t="shared" si="253"/>
        <v>-</v>
      </c>
      <c r="EO134" s="306" t="str">
        <f t="shared" si="254"/>
        <v>-</v>
      </c>
      <c r="EP134" s="306" t="str">
        <f t="shared" si="255"/>
        <v>-</v>
      </c>
      <c r="EQ134" s="306" t="str">
        <f t="shared" si="256"/>
        <v>-</v>
      </c>
      <c r="ER134" s="306" t="str">
        <f t="shared" si="257"/>
        <v>-</v>
      </c>
      <c r="ES134" s="306" t="str">
        <f t="shared" si="258"/>
        <v>-</v>
      </c>
      <c r="ET134" s="306" t="str">
        <f t="shared" si="259"/>
        <v>-</v>
      </c>
      <c r="EU134" s="306" t="str">
        <f t="shared" si="260"/>
        <v>-</v>
      </c>
      <c r="EV134" s="306" t="str">
        <f t="shared" si="261"/>
        <v>-</v>
      </c>
      <c r="EW134" s="306" t="str">
        <f t="shared" si="262"/>
        <v>-</v>
      </c>
      <c r="EX134" s="306" t="str">
        <f t="shared" si="263"/>
        <v>-</v>
      </c>
      <c r="EY134" s="306" t="str">
        <f t="shared" si="264"/>
        <v>-</v>
      </c>
      <c r="EZ134" s="306" t="str">
        <f t="shared" si="265"/>
        <v>-</v>
      </c>
      <c r="FA134" s="306" t="str">
        <f t="shared" si="266"/>
        <v>-</v>
      </c>
      <c r="FB134" s="306" t="str">
        <f t="shared" si="267"/>
        <v>-</v>
      </c>
      <c r="FC134" s="306" t="str">
        <f t="shared" si="268"/>
        <v>-</v>
      </c>
      <c r="FD134" s="306" t="str">
        <f t="shared" si="348"/>
        <v>-</v>
      </c>
      <c r="FE134" s="306" t="str">
        <f t="shared" si="349"/>
        <v>grndElv</v>
      </c>
      <c r="FF134" s="306" t="str">
        <f t="shared" si="350"/>
        <v>-</v>
      </c>
      <c r="FG134" s="306" t="str">
        <f t="shared" si="351"/>
        <v>grndElv</v>
      </c>
      <c r="FH134" s="306"/>
      <c r="FI134" s="306"/>
      <c r="FJ134" s="306"/>
      <c r="FK134" s="306"/>
      <c r="FL134" s="306"/>
      <c r="FM134" s="422" t="s">
        <v>2</v>
      </c>
      <c r="FN134" s="65" t="str">
        <f t="shared" si="269"/>
        <v>-</v>
      </c>
      <c r="FO134" s="65" t="str">
        <f t="shared" si="270"/>
        <v>-</v>
      </c>
      <c r="FP134" s="65" t="str">
        <f t="shared" si="271"/>
        <v>-</v>
      </c>
      <c r="FQ134" s="65" t="str">
        <f t="shared" si="272"/>
        <v>-</v>
      </c>
      <c r="FR134" s="65" t="str">
        <f t="shared" si="273"/>
        <v>-</v>
      </c>
      <c r="FS134" s="65" t="str">
        <f t="shared" si="274"/>
        <v>-</v>
      </c>
      <c r="FT134" s="65" t="str">
        <f t="shared" si="275"/>
        <v>-</v>
      </c>
      <c r="FU134" s="65" t="str">
        <f t="shared" si="276"/>
        <v>-</v>
      </c>
      <c r="FV134" s="65" t="str">
        <f t="shared" si="277"/>
        <v>-</v>
      </c>
      <c r="FW134" s="65" t="str">
        <f t="shared" si="278"/>
        <v>-</v>
      </c>
      <c r="FX134" s="65" t="str">
        <f t="shared" si="279"/>
        <v>-</v>
      </c>
      <c r="FY134" s="65" t="str">
        <f t="shared" si="280"/>
        <v>-</v>
      </c>
      <c r="FZ134" s="65" t="str">
        <f t="shared" si="281"/>
        <v>-</v>
      </c>
      <c r="GA134" s="65" t="str">
        <f t="shared" si="282"/>
        <v>-</v>
      </c>
      <c r="GB134" s="65" t="str">
        <f t="shared" si="283"/>
        <v>-</v>
      </c>
      <c r="GC134" s="65" t="str">
        <f t="shared" si="284"/>
        <v>-</v>
      </c>
      <c r="GD134" s="65" t="str">
        <f t="shared" si="285"/>
        <v>-</v>
      </c>
      <c r="GE134" s="65" t="str">
        <f t="shared" si="286"/>
        <v>-</v>
      </c>
      <c r="GF134" s="65" t="str">
        <f t="shared" si="287"/>
        <v>-</v>
      </c>
      <c r="GG134" s="65" t="str">
        <f t="shared" si="288"/>
        <v>-</v>
      </c>
      <c r="GH134" s="65" t="str">
        <f t="shared" si="289"/>
        <v>-</v>
      </c>
      <c r="GI134" s="65" t="str">
        <f t="shared" si="290"/>
        <v>-</v>
      </c>
      <c r="GJ134" s="65" t="str">
        <f t="shared" si="291"/>
        <v>-</v>
      </c>
      <c r="GK134" s="65" t="str">
        <f t="shared" si="292"/>
        <v>-</v>
      </c>
      <c r="GL134" s="65" t="str">
        <f t="shared" si="293"/>
        <v>-</v>
      </c>
      <c r="GM134" s="65" t="str">
        <f t="shared" si="294"/>
        <v>-</v>
      </c>
      <c r="GN134" s="65" t="str">
        <f t="shared" si="352"/>
        <v>-</v>
      </c>
      <c r="GO134" s="65" t="str">
        <f t="shared" si="353"/>
        <v>5;</v>
      </c>
      <c r="GP134" s="65" t="str">
        <f t="shared" si="354"/>
        <v>-</v>
      </c>
      <c r="GQ134" s="65" t="str">
        <f t="shared" si="355"/>
        <v>5;</v>
      </c>
      <c r="GR134" s="65"/>
      <c r="GS134" s="65"/>
      <c r="GT134" s="65"/>
      <c r="GU134" s="96" t="s">
        <v>2</v>
      </c>
      <c r="GV134" s="70"/>
      <c r="GW134" s="7">
        <f>IF(ISNUMBER(INDEX($CU$15:$EC$314,$B134,HG$5)),MAX(GW$14:GW133)+1,0)</f>
        <v>0</v>
      </c>
      <c r="GX134" s="7" t="str">
        <f t="shared" si="295"/>
        <v/>
      </c>
      <c r="GY134" s="7" t="str">
        <f t="shared" si="296"/>
        <v/>
      </c>
      <c r="GZ134" s="289">
        <f t="shared" si="297"/>
        <v>120</v>
      </c>
      <c r="HA134" s="289" t="str">
        <f t="shared" si="298"/>
        <v/>
      </c>
      <c r="HB134" s="289" t="str">
        <f t="shared" si="368"/>
        <v/>
      </c>
      <c r="HC134" s="84" t="str">
        <f t="shared" si="300"/>
        <v/>
      </c>
      <c r="HD134" s="335" t="str">
        <f t="shared" si="301"/>
        <v/>
      </c>
      <c r="HE134" s="313" t="str">
        <f t="shared" si="302"/>
        <v/>
      </c>
      <c r="HF134" s="28" t="str">
        <f t="shared" si="303"/>
        <v/>
      </c>
      <c r="HG134" s="277"/>
      <c r="HH134" s="71"/>
      <c r="HI134" s="71"/>
      <c r="HJ134" s="71"/>
      <c r="HK134" s="71"/>
      <c r="HL134" s="71"/>
      <c r="HM134" s="71"/>
      <c r="HN134" s="71"/>
      <c r="HO134" s="71"/>
      <c r="HP134" s="71"/>
      <c r="HQ134" s="71"/>
      <c r="HR134" s="71"/>
      <c r="HS134" s="277" t="str">
        <f t="shared" si="373"/>
        <v/>
      </c>
      <c r="HT134" s="284" t="str">
        <f t="shared" si="308"/>
        <v/>
      </c>
      <c r="HU134" s="71"/>
      <c r="HV134" s="336" t="str">
        <f t="shared" si="309"/>
        <v/>
      </c>
      <c r="HW134" s="338" t="str">
        <f t="shared" si="310"/>
        <v/>
      </c>
      <c r="HX134" s="337" t="str">
        <f t="shared" si="311"/>
        <v/>
      </c>
      <c r="HY134" s="277"/>
      <c r="HZ134" s="71"/>
      <c r="IA134" s="71"/>
      <c r="IB134" s="71"/>
      <c r="IC134" s="71"/>
      <c r="ID134" s="70"/>
      <c r="IE134" s="280"/>
      <c r="IF134" s="280"/>
      <c r="IG134" s="280"/>
      <c r="IH134" s="280"/>
      <c r="II134" s="280"/>
      <c r="IJ134" s="280"/>
      <c r="IK134" s="280"/>
      <c r="IL134" s="280"/>
      <c r="IM134" s="280"/>
      <c r="IN134" s="280"/>
      <c r="IO134" s="291"/>
      <c r="IP134" s="291"/>
      <c r="IQ134" s="74"/>
      <c r="IR134" s="291">
        <f>IF(IE134&lt;&gt;"",MAX(IR$14:IR133)+1,0)</f>
        <v>0</v>
      </c>
      <c r="IS134" s="291">
        <f>IF(IF134&lt;&gt;"",MAX(IS$14:IS133)+1,0)</f>
        <v>0</v>
      </c>
      <c r="IT134" s="291">
        <f>IF(IG134&lt;&gt;"",MAX(IT$14:IT133)+1,0)</f>
        <v>0</v>
      </c>
      <c r="IU134" s="291">
        <f>IF(IH134&lt;&gt;"",MAX(IU$14:IU133)+1,0)</f>
        <v>0</v>
      </c>
      <c r="IV134" s="291">
        <f>IF(II134&lt;&gt;"",MAX(IV$14:IV133)+1,0)</f>
        <v>0</v>
      </c>
      <c r="IW134" s="291">
        <f>IF(IJ134&lt;&gt;"",MAX(IW$14:IW133)+1,0)</f>
        <v>0</v>
      </c>
      <c r="IX134" s="291">
        <f>IF(IK134&lt;&gt;"",MAX(IX$14:IX133)+1,0)</f>
        <v>0</v>
      </c>
      <c r="IY134" s="291">
        <f>IF(IL134&lt;&gt;"",MAX(IY$14:IY133)+1,0)</f>
        <v>0</v>
      </c>
      <c r="IZ134" s="291">
        <f>IF(IM134&lt;&gt;"",MAX(IZ$14:IZ133)+1,0)</f>
        <v>0</v>
      </c>
      <c r="JA134" s="291">
        <f>IF(IN134&lt;&gt;"",MAX(JA$14:JA133)+1,0)</f>
        <v>0</v>
      </c>
      <c r="JB134" s="291">
        <f>IF(IO134&lt;&gt;"",MAX(JB$14:JB133)+1,0)</f>
        <v>0</v>
      </c>
      <c r="JC134" s="291">
        <f>IF(IP134&lt;&gt;"",MAX(JC$14:JC133)+1,0)</f>
        <v>0</v>
      </c>
      <c r="JD134" s="74">
        <f t="shared" si="361"/>
        <v>4</v>
      </c>
      <c r="JE134" s="74">
        <f t="shared" si="362"/>
        <v>0</v>
      </c>
      <c r="JF134" s="74">
        <f t="shared" si="363"/>
        <v>13</v>
      </c>
      <c r="JG134" s="74" t="str">
        <f t="shared" si="364"/>
        <v>A_TCAL</v>
      </c>
      <c r="JH134" s="390" t="str">
        <f t="shared" si="365"/>
        <v/>
      </c>
      <c r="JI134" s="389">
        <f>IF(ISNUMBER(MATCH(HE134,$JG$15:$JG$313,0)),0,MAX(JI$14:JI133)+1)</f>
        <v>0</v>
      </c>
      <c r="JJ134" s="389" t="str">
        <f t="shared" si="366"/>
        <v/>
      </c>
      <c r="JK134" s="379"/>
      <c r="JL134" s="79"/>
      <c r="JM134" s="19"/>
      <c r="JN134" s="280"/>
      <c r="JO134" s="70"/>
      <c r="JP134" s="19"/>
      <c r="JQ134" s="19"/>
      <c r="JR134" s="19"/>
      <c r="JS134" s="19"/>
      <c r="JT134" s="19"/>
      <c r="JU134" s="19"/>
      <c r="JV134" s="19"/>
      <c r="JW134" s="19"/>
      <c r="JX134" s="19"/>
      <c r="JY134" s="19"/>
      <c r="JZ134" s="19"/>
      <c r="KA134" s="19"/>
      <c r="KB134" s="19"/>
      <c r="KC134" s="19"/>
      <c r="KD134" s="19"/>
      <c r="LA134" s="70"/>
      <c r="LB134" s="291" t="str">
        <f t="shared" si="312"/>
        <v/>
      </c>
      <c r="LC134" s="291" t="str">
        <f t="shared" si="313"/>
        <v/>
      </c>
      <c r="LD134" s="291" t="str">
        <f t="shared" si="314"/>
        <v/>
      </c>
      <c r="LE134" s="291" t="str">
        <f t="shared" si="315"/>
        <v/>
      </c>
      <c r="LF134" s="291" t="str">
        <f t="shared" si="316"/>
        <v/>
      </c>
      <c r="LG134" s="291" t="str">
        <f t="shared" si="317"/>
        <v/>
      </c>
      <c r="LH134" s="291" t="str">
        <f t="shared" si="318"/>
        <v/>
      </c>
      <c r="LI134" s="291" t="str">
        <f t="shared" si="319"/>
        <v/>
      </c>
      <c r="LJ134" s="291" t="str">
        <f t="shared" si="320"/>
        <v/>
      </c>
      <c r="LK134" s="291" t="str">
        <f t="shared" si="321"/>
        <v/>
      </c>
      <c r="LL134" s="291" t="str">
        <f t="shared" si="322"/>
        <v/>
      </c>
      <c r="LM134" s="291" t="str">
        <f t="shared" si="323"/>
        <v/>
      </c>
      <c r="LN134" s="291" t="str">
        <f t="shared" si="324"/>
        <v/>
      </c>
      <c r="LO134" s="291" t="str">
        <f t="shared" si="325"/>
        <v/>
      </c>
      <c r="LP134" s="291" t="str">
        <f t="shared" si="326"/>
        <v/>
      </c>
      <c r="LQ134" s="291" t="str">
        <f t="shared" si="327"/>
        <v/>
      </c>
      <c r="LR134" s="291" t="str">
        <f t="shared" si="328"/>
        <v/>
      </c>
      <c r="LS134" s="291" t="str">
        <f t="shared" si="329"/>
        <v/>
      </c>
      <c r="LT134" s="291" t="str">
        <f t="shared" si="330"/>
        <v/>
      </c>
      <c r="LU134" s="291" t="str">
        <f t="shared" si="331"/>
        <v/>
      </c>
      <c r="LV134" s="291" t="str">
        <f t="shared" si="332"/>
        <v/>
      </c>
      <c r="LW134" s="291" t="str">
        <f t="shared" si="333"/>
        <v/>
      </c>
      <c r="LX134" s="291" t="str">
        <f t="shared" si="334"/>
        <v>A_TCAL</v>
      </c>
      <c r="LY134" s="291" t="str">
        <f t="shared" si="335"/>
        <v/>
      </c>
      <c r="LZ134" s="291" t="str">
        <f t="shared" si="336"/>
        <v/>
      </c>
      <c r="MA134" s="291" t="str">
        <f t="shared" si="337"/>
        <v/>
      </c>
      <c r="MB134" s="291" t="str">
        <f t="shared" si="338"/>
        <v/>
      </c>
      <c r="MC134" s="291" t="str">
        <f t="shared" si="339"/>
        <v/>
      </c>
      <c r="MD134" s="291" t="str">
        <f t="shared" si="340"/>
        <v/>
      </c>
      <c r="ME134" s="291" t="str">
        <f t="shared" si="341"/>
        <v/>
      </c>
      <c r="MF134" s="291" t="str">
        <f t="shared" si="342"/>
        <v/>
      </c>
      <c r="MG134" s="74">
        <f t="shared" si="343"/>
        <v>1</v>
      </c>
      <c r="MH134" s="70"/>
      <c r="MI134" s="70"/>
      <c r="MJ134" s="70"/>
      <c r="MK134" s="70"/>
      <c r="ML134" s="70"/>
      <c r="MM134" s="70"/>
      <c r="MN134" s="70"/>
      <c r="MO134" s="70"/>
      <c r="MP134" s="70"/>
      <c r="MQ134" s="70"/>
      <c r="MR134" s="70"/>
      <c r="MS134" s="70"/>
      <c r="MT134" s="70"/>
      <c r="MU134" s="70"/>
    </row>
    <row r="135" spans="1:359" ht="6" customHeight="1" x14ac:dyDescent="0.25">
      <c r="A135" s="79"/>
      <c r="B135" s="303">
        <f t="shared" si="367"/>
        <v>121</v>
      </c>
      <c r="C135" s="95" t="s">
        <v>325</v>
      </c>
      <c r="D135" s="304" t="s">
        <v>629</v>
      </c>
      <c r="E135" s="70"/>
      <c r="F135" s="258"/>
      <c r="G135" s="259"/>
      <c r="H135" s="260"/>
      <c r="I135" s="258"/>
      <c r="J135" s="259"/>
      <c r="K135" s="260"/>
      <c r="L135" s="258"/>
      <c r="M135" s="259"/>
      <c r="N135" s="260"/>
      <c r="O135" s="258"/>
      <c r="P135" s="259"/>
      <c r="Q135" s="260"/>
      <c r="R135" s="258"/>
      <c r="S135" s="259"/>
      <c r="T135" s="260"/>
      <c r="U135" s="258"/>
      <c r="V135" s="259"/>
      <c r="W135" s="260"/>
      <c r="X135" s="258"/>
      <c r="Y135" s="259"/>
      <c r="Z135" s="260"/>
      <c r="AA135" s="258"/>
      <c r="AB135" s="259"/>
      <c r="AC135" s="260"/>
      <c r="AD135" s="258"/>
      <c r="AE135" s="259"/>
      <c r="AF135" s="260"/>
      <c r="AG135" s="258"/>
      <c r="AH135" s="259"/>
      <c r="AI135" s="260"/>
      <c r="AJ135" s="258"/>
      <c r="AK135" s="259"/>
      <c r="AL135" s="260"/>
      <c r="AM135" s="258"/>
      <c r="AN135" s="259"/>
      <c r="AO135" s="260"/>
      <c r="AP135" s="281"/>
      <c r="AQ135" s="353"/>
      <c r="AR135" s="348"/>
      <c r="AS135" s="281"/>
      <c r="AT135" s="353"/>
      <c r="AU135" s="348"/>
      <c r="AV135" s="258"/>
      <c r="AW135" s="259"/>
      <c r="AX135" s="260"/>
      <c r="AY135" s="258"/>
      <c r="AZ135" s="259"/>
      <c r="BA135" s="260"/>
      <c r="BB135" s="258"/>
      <c r="BC135" s="259"/>
      <c r="BD135" s="260"/>
      <c r="BE135" s="258"/>
      <c r="BF135" s="259"/>
      <c r="BG135" s="260"/>
      <c r="BH135" s="258"/>
      <c r="BI135" s="259"/>
      <c r="BJ135" s="260"/>
      <c r="BK135" s="258"/>
      <c r="BL135" s="259"/>
      <c r="BM135" s="260"/>
      <c r="BN135" s="258"/>
      <c r="BO135" s="259"/>
      <c r="BP135" s="260"/>
      <c r="BQ135" s="258"/>
      <c r="BR135" s="259"/>
      <c r="BS135" s="260"/>
      <c r="BT135" s="258"/>
      <c r="BU135" s="259"/>
      <c r="BV135" s="260"/>
      <c r="BW135" s="258"/>
      <c r="BX135" s="259"/>
      <c r="BY135" s="260"/>
      <c r="BZ135" s="258"/>
      <c r="CA135" s="259"/>
      <c r="CB135" s="260"/>
      <c r="CC135" s="258"/>
      <c r="CD135" s="259"/>
      <c r="CE135" s="260"/>
      <c r="CF135" s="410"/>
      <c r="CG135" s="411"/>
      <c r="CH135" s="412"/>
      <c r="CI135" s="410"/>
      <c r="CJ135" s="411"/>
      <c r="CK135" s="412"/>
      <c r="CL135" s="258"/>
      <c r="CM135" s="259"/>
      <c r="CN135" s="260"/>
      <c r="CO135" s="258"/>
      <c r="CP135" s="259"/>
      <c r="CQ135" s="260"/>
      <c r="CR135" s="373" t="s">
        <v>2</v>
      </c>
      <c r="CS135" s="228"/>
      <c r="CT135" s="229" t="str">
        <f>IF(ISNUMBER(HA135),IF(ISNUMBER(MATCH(HE135,$CS$15:$CS$313,0)),0,MAX(CT$14:CT134)+1),"")</f>
        <v/>
      </c>
      <c r="CU135" s="7" t="str">
        <f t="shared" si="217"/>
        <v/>
      </c>
      <c r="CV135" s="7" t="str">
        <f t="shared" si="218"/>
        <v/>
      </c>
      <c r="CW135" s="7" t="str">
        <f t="shared" si="219"/>
        <v/>
      </c>
      <c r="CX135" s="7" t="str">
        <f t="shared" si="220"/>
        <v/>
      </c>
      <c r="CY135" s="7" t="str">
        <f t="shared" si="221"/>
        <v/>
      </c>
      <c r="CZ135" s="7" t="str">
        <f t="shared" si="222"/>
        <v/>
      </c>
      <c r="DA135" s="7" t="str">
        <f t="shared" si="223"/>
        <v/>
      </c>
      <c r="DB135" s="7" t="str">
        <f t="shared" si="224"/>
        <v/>
      </c>
      <c r="DC135" s="7" t="str">
        <f t="shared" si="225"/>
        <v/>
      </c>
      <c r="DD135" s="7" t="str">
        <f t="shared" si="226"/>
        <v/>
      </c>
      <c r="DE135" s="7" t="str">
        <f t="shared" si="227"/>
        <v/>
      </c>
      <c r="DF135" s="7" t="str">
        <f t="shared" si="228"/>
        <v/>
      </c>
      <c r="DG135" s="7" t="str">
        <f t="shared" si="229"/>
        <v/>
      </c>
      <c r="DH135" s="7" t="str">
        <f t="shared" si="230"/>
        <v/>
      </c>
      <c r="DI135" s="7" t="str">
        <f t="shared" si="231"/>
        <v/>
      </c>
      <c r="DJ135" s="7" t="str">
        <f t="shared" si="232"/>
        <v/>
      </c>
      <c r="DK135" s="7" t="str">
        <f t="shared" si="233"/>
        <v/>
      </c>
      <c r="DL135" s="7" t="str">
        <f t="shared" si="234"/>
        <v/>
      </c>
      <c r="DM135" s="7" t="str">
        <f t="shared" si="235"/>
        <v/>
      </c>
      <c r="DN135" s="7" t="str">
        <f t="shared" si="236"/>
        <v/>
      </c>
      <c r="DO135" s="7" t="str">
        <f t="shared" si="237"/>
        <v/>
      </c>
      <c r="DP135" s="7" t="str">
        <f t="shared" si="238"/>
        <v/>
      </c>
      <c r="DQ135" s="7" t="str">
        <f t="shared" si="239"/>
        <v/>
      </c>
      <c r="DR135" s="7" t="str">
        <f t="shared" si="240"/>
        <v/>
      </c>
      <c r="DS135" s="7" t="str">
        <f t="shared" si="241"/>
        <v/>
      </c>
      <c r="DT135" s="7" t="str">
        <f t="shared" si="242"/>
        <v/>
      </c>
      <c r="DU135" s="7" t="str">
        <f t="shared" si="344"/>
        <v/>
      </c>
      <c r="DV135" s="7">
        <f t="shared" si="345"/>
        <v>19</v>
      </c>
      <c r="DW135" s="7" t="str">
        <f t="shared" si="346"/>
        <v/>
      </c>
      <c r="DX135" s="7">
        <f t="shared" si="347"/>
        <v>19</v>
      </c>
      <c r="DY135" s="7"/>
      <c r="DZ135" s="7"/>
      <c r="EA135" s="7"/>
      <c r="EB135" s="7"/>
      <c r="EC135" s="64" t="s">
        <v>2</v>
      </c>
      <c r="ED135" s="306" t="str">
        <f t="shared" si="243"/>
        <v>-</v>
      </c>
      <c r="EE135" s="306" t="str">
        <f t="shared" si="244"/>
        <v>-</v>
      </c>
      <c r="EF135" s="306" t="str">
        <f t="shared" si="245"/>
        <v>-</v>
      </c>
      <c r="EG135" s="306" t="str">
        <f t="shared" si="246"/>
        <v>-</v>
      </c>
      <c r="EH135" s="306" t="str">
        <f t="shared" si="247"/>
        <v>-</v>
      </c>
      <c r="EI135" s="306" t="str">
        <f t="shared" si="248"/>
        <v>-</v>
      </c>
      <c r="EJ135" s="306" t="str">
        <f t="shared" si="249"/>
        <v>-</v>
      </c>
      <c r="EK135" s="306" t="str">
        <f t="shared" si="250"/>
        <v>-</v>
      </c>
      <c r="EL135" s="306" t="str">
        <f t="shared" si="251"/>
        <v>-</v>
      </c>
      <c r="EM135" s="306" t="str">
        <f t="shared" si="252"/>
        <v>-</v>
      </c>
      <c r="EN135" s="306" t="str">
        <f t="shared" si="253"/>
        <v>-</v>
      </c>
      <c r="EO135" s="306" t="str">
        <f t="shared" si="254"/>
        <v>-</v>
      </c>
      <c r="EP135" s="306" t="str">
        <f t="shared" si="255"/>
        <v>-</v>
      </c>
      <c r="EQ135" s="306" t="str">
        <f t="shared" si="256"/>
        <v>-</v>
      </c>
      <c r="ER135" s="306" t="str">
        <f t="shared" si="257"/>
        <v>-</v>
      </c>
      <c r="ES135" s="306" t="str">
        <f t="shared" si="258"/>
        <v>-</v>
      </c>
      <c r="ET135" s="306" t="str">
        <f t="shared" si="259"/>
        <v>-</v>
      </c>
      <c r="EU135" s="306" t="str">
        <f t="shared" si="260"/>
        <v>-</v>
      </c>
      <c r="EV135" s="306" t="str">
        <f t="shared" si="261"/>
        <v>-</v>
      </c>
      <c r="EW135" s="306" t="str">
        <f t="shared" si="262"/>
        <v>-</v>
      </c>
      <c r="EX135" s="306" t="str">
        <f t="shared" si="263"/>
        <v>-</v>
      </c>
      <c r="EY135" s="306" t="str">
        <f t="shared" si="264"/>
        <v>-</v>
      </c>
      <c r="EZ135" s="306" t="str">
        <f t="shared" si="265"/>
        <v>-</v>
      </c>
      <c r="FA135" s="306" t="str">
        <f t="shared" si="266"/>
        <v>-</v>
      </c>
      <c r="FB135" s="306" t="str">
        <f t="shared" si="267"/>
        <v>-</v>
      </c>
      <c r="FC135" s="306" t="str">
        <f t="shared" si="268"/>
        <v>-</v>
      </c>
      <c r="FD135" s="306" t="str">
        <f t="shared" si="348"/>
        <v>-</v>
      </c>
      <c r="FE135" s="306" t="str">
        <f t="shared" si="349"/>
        <v>Steady</v>
      </c>
      <c r="FF135" s="306" t="str">
        <f t="shared" si="350"/>
        <v>-</v>
      </c>
      <c r="FG135" s="306" t="str">
        <f t="shared" si="351"/>
        <v>Steady</v>
      </c>
      <c r="FH135" s="306"/>
      <c r="FI135" s="306"/>
      <c r="FJ135" s="306"/>
      <c r="FK135" s="306"/>
      <c r="FL135" s="306"/>
      <c r="FM135" s="422" t="s">
        <v>2</v>
      </c>
      <c r="FN135" s="65" t="str">
        <f t="shared" si="269"/>
        <v>-</v>
      </c>
      <c r="FO135" s="65" t="str">
        <f t="shared" si="270"/>
        <v>-</v>
      </c>
      <c r="FP135" s="65" t="str">
        <f t="shared" si="271"/>
        <v>-</v>
      </c>
      <c r="FQ135" s="65" t="str">
        <f t="shared" si="272"/>
        <v>-</v>
      </c>
      <c r="FR135" s="65" t="str">
        <f t="shared" si="273"/>
        <v>-</v>
      </c>
      <c r="FS135" s="65" t="str">
        <f t="shared" si="274"/>
        <v>-</v>
      </c>
      <c r="FT135" s="65" t="str">
        <f t="shared" si="275"/>
        <v>-</v>
      </c>
      <c r="FU135" s="65" t="str">
        <f t="shared" si="276"/>
        <v>-</v>
      </c>
      <c r="FV135" s="65" t="str">
        <f t="shared" si="277"/>
        <v>-</v>
      </c>
      <c r="FW135" s="65" t="str">
        <f t="shared" si="278"/>
        <v>-</v>
      </c>
      <c r="FX135" s="65" t="str">
        <f t="shared" si="279"/>
        <v>-</v>
      </c>
      <c r="FY135" s="65" t="str">
        <f t="shared" si="280"/>
        <v>-</v>
      </c>
      <c r="FZ135" s="65" t="str">
        <f t="shared" si="281"/>
        <v>-</v>
      </c>
      <c r="GA135" s="65" t="str">
        <f t="shared" si="282"/>
        <v>-</v>
      </c>
      <c r="GB135" s="65" t="str">
        <f t="shared" si="283"/>
        <v>-</v>
      </c>
      <c r="GC135" s="65" t="str">
        <f t="shared" si="284"/>
        <v>-</v>
      </c>
      <c r="GD135" s="65" t="str">
        <f t="shared" si="285"/>
        <v>-</v>
      </c>
      <c r="GE135" s="65" t="str">
        <f t="shared" si="286"/>
        <v>-</v>
      </c>
      <c r="GF135" s="65" t="str">
        <f t="shared" si="287"/>
        <v>-</v>
      </c>
      <c r="GG135" s="65" t="str">
        <f t="shared" si="288"/>
        <v>-</v>
      </c>
      <c r="GH135" s="65" t="str">
        <f t="shared" si="289"/>
        <v>-</v>
      </c>
      <c r="GI135" s="65" t="str">
        <f t="shared" si="290"/>
        <v>-</v>
      </c>
      <c r="GJ135" s="65" t="str">
        <f t="shared" si="291"/>
        <v>-</v>
      </c>
      <c r="GK135" s="65" t="str">
        <f t="shared" si="292"/>
        <v>-</v>
      </c>
      <c r="GL135" s="65" t="str">
        <f t="shared" si="293"/>
        <v>-</v>
      </c>
      <c r="GM135" s="65" t="str">
        <f t="shared" si="294"/>
        <v>-</v>
      </c>
      <c r="GN135" s="65" t="str">
        <f t="shared" si="352"/>
        <v>-</v>
      </c>
      <c r="GO135" s="65" t="str">
        <f t="shared" si="353"/>
        <v>[False,False]</v>
      </c>
      <c r="GP135" s="65" t="str">
        <f t="shared" si="354"/>
        <v>-</v>
      </c>
      <c r="GQ135" s="65" t="str">
        <f t="shared" si="355"/>
        <v>[False,False]</v>
      </c>
      <c r="GR135" s="65"/>
      <c r="GS135" s="65"/>
      <c r="GT135" s="65"/>
      <c r="GU135" s="96" t="s">
        <v>2</v>
      </c>
      <c r="GV135" s="70"/>
      <c r="GW135" s="7">
        <f>IF(ISNUMBER(INDEX($CU$15:$EC$314,$B135,HG$5)),MAX(GW$14:GW134)+1,0)</f>
        <v>0</v>
      </c>
      <c r="GX135" s="7" t="str">
        <f t="shared" si="295"/>
        <v/>
      </c>
      <c r="GY135" s="7" t="str">
        <f t="shared" si="296"/>
        <v/>
      </c>
      <c r="GZ135" s="289">
        <f t="shared" si="297"/>
        <v>121</v>
      </c>
      <c r="HA135" s="289" t="str">
        <f t="shared" si="298"/>
        <v/>
      </c>
      <c r="HB135" s="289" t="str">
        <f t="shared" si="368"/>
        <v/>
      </c>
      <c r="HC135" s="84" t="str">
        <f t="shared" si="300"/>
        <v/>
      </c>
      <c r="HD135" s="335" t="str">
        <f t="shared" si="301"/>
        <v/>
      </c>
      <c r="HE135" s="313" t="str">
        <f t="shared" si="302"/>
        <v/>
      </c>
      <c r="HF135" s="28" t="str">
        <f t="shared" si="303"/>
        <v/>
      </c>
      <c r="HG135" s="277"/>
      <c r="HH135" s="71"/>
      <c r="HI135" s="71"/>
      <c r="HJ135" s="71"/>
      <c r="HK135" s="71"/>
      <c r="HL135" s="71"/>
      <c r="HM135" s="71"/>
      <c r="HN135" s="71"/>
      <c r="HO135" s="71"/>
      <c r="HP135" s="71"/>
      <c r="HQ135" s="71"/>
      <c r="HR135" s="71"/>
      <c r="HS135" s="277" t="str">
        <f t="shared" si="373"/>
        <v/>
      </c>
      <c r="HT135" s="284" t="str">
        <f t="shared" si="308"/>
        <v/>
      </c>
      <c r="HU135" s="71"/>
      <c r="HV135" s="336" t="str">
        <f t="shared" si="309"/>
        <v/>
      </c>
      <c r="HW135" s="338" t="str">
        <f t="shared" si="310"/>
        <v/>
      </c>
      <c r="HX135" s="337" t="str">
        <f t="shared" si="311"/>
        <v/>
      </c>
      <c r="HY135" s="277"/>
      <c r="HZ135" s="71"/>
      <c r="IA135" s="71"/>
      <c r="IB135" s="71"/>
      <c r="IC135" s="71"/>
      <c r="ID135" s="70"/>
      <c r="IE135" s="280"/>
      <c r="IF135" s="280"/>
      <c r="IG135" s="280"/>
      <c r="IH135" s="280"/>
      <c r="II135" s="280"/>
      <c r="IJ135" s="280"/>
      <c r="IK135" s="280"/>
      <c r="IL135" s="280"/>
      <c r="IM135" s="280"/>
      <c r="IN135" s="280"/>
      <c r="IO135" s="291"/>
      <c r="IP135" s="291"/>
      <c r="IQ135" s="74"/>
      <c r="IR135" s="291">
        <f>IF(IE135&lt;&gt;"",MAX(IR$14:IR134)+1,0)</f>
        <v>0</v>
      </c>
      <c r="IS135" s="291">
        <f>IF(IF135&lt;&gt;"",MAX(IS$14:IS134)+1,0)</f>
        <v>0</v>
      </c>
      <c r="IT135" s="291">
        <f>IF(IG135&lt;&gt;"",MAX(IT$14:IT134)+1,0)</f>
        <v>0</v>
      </c>
      <c r="IU135" s="291">
        <f>IF(IH135&lt;&gt;"",MAX(IU$14:IU134)+1,0)</f>
        <v>0</v>
      </c>
      <c r="IV135" s="291">
        <f>IF(II135&lt;&gt;"",MAX(IV$14:IV134)+1,0)</f>
        <v>0</v>
      </c>
      <c r="IW135" s="291">
        <f>IF(IJ135&lt;&gt;"",MAX(IW$14:IW134)+1,0)</f>
        <v>0</v>
      </c>
      <c r="IX135" s="291">
        <f>IF(IK135&lt;&gt;"",MAX(IX$14:IX134)+1,0)</f>
        <v>0</v>
      </c>
      <c r="IY135" s="291">
        <f>IF(IL135&lt;&gt;"",MAX(IY$14:IY134)+1,0)</f>
        <v>0</v>
      </c>
      <c r="IZ135" s="291">
        <f>IF(IM135&lt;&gt;"",MAX(IZ$14:IZ134)+1,0)</f>
        <v>0</v>
      </c>
      <c r="JA135" s="291">
        <f>IF(IN135&lt;&gt;"",MAX(JA$14:JA134)+1,0)</f>
        <v>0</v>
      </c>
      <c r="JB135" s="291">
        <f>IF(IO135&lt;&gt;"",MAX(JB$14:JB134)+1,0)</f>
        <v>0</v>
      </c>
      <c r="JC135" s="291">
        <f>IF(IP135&lt;&gt;"",MAX(JC$14:JC134)+1,0)</f>
        <v>0</v>
      </c>
      <c r="JD135" s="74">
        <f t="shared" si="361"/>
        <v>4</v>
      </c>
      <c r="JE135" s="74">
        <f t="shared" si="362"/>
        <v>0</v>
      </c>
      <c r="JF135" s="74">
        <f t="shared" si="363"/>
        <v>14</v>
      </c>
      <c r="JG135" s="74" t="str">
        <f t="shared" si="364"/>
        <v>roughness</v>
      </c>
      <c r="JH135" s="390" t="str">
        <f t="shared" si="365"/>
        <v/>
      </c>
      <c r="JI135" s="389">
        <f>IF(ISNUMBER(MATCH(HE135,$JG$15:$JG$313,0)),0,MAX(JI$14:JI134)+1)</f>
        <v>0</v>
      </c>
      <c r="JJ135" s="389" t="str">
        <f t="shared" si="366"/>
        <v/>
      </c>
      <c r="JK135" s="379"/>
      <c r="JL135" s="79"/>
      <c r="JM135" s="19"/>
      <c r="JN135" s="280"/>
      <c r="JO135" s="70"/>
      <c r="JP135" s="19"/>
      <c r="JQ135" s="19"/>
      <c r="JR135" s="19"/>
      <c r="JS135" s="19"/>
      <c r="JT135" s="19"/>
      <c r="JU135" s="19"/>
      <c r="JV135" s="19"/>
      <c r="JW135" s="19"/>
      <c r="JX135" s="19"/>
      <c r="JY135" s="19"/>
      <c r="JZ135" s="19"/>
      <c r="KA135" s="19"/>
      <c r="KB135" s="19"/>
      <c r="KC135" s="19"/>
      <c r="KD135" s="19"/>
      <c r="LA135" s="70"/>
      <c r="LB135" s="291" t="str">
        <f t="shared" si="312"/>
        <v/>
      </c>
      <c r="LC135" s="291" t="str">
        <f t="shared" si="313"/>
        <v/>
      </c>
      <c r="LD135" s="291" t="str">
        <f t="shared" si="314"/>
        <v/>
      </c>
      <c r="LE135" s="291" t="str">
        <f t="shared" si="315"/>
        <v/>
      </c>
      <c r="LF135" s="291" t="str">
        <f t="shared" si="316"/>
        <v/>
      </c>
      <c r="LG135" s="291" t="str">
        <f t="shared" si="317"/>
        <v/>
      </c>
      <c r="LH135" s="291" t="str">
        <f t="shared" si="318"/>
        <v/>
      </c>
      <c r="LI135" s="291" t="str">
        <f t="shared" si="319"/>
        <v/>
      </c>
      <c r="LJ135" s="291" t="str">
        <f t="shared" si="320"/>
        <v/>
      </c>
      <c r="LK135" s="291" t="str">
        <f t="shared" si="321"/>
        <v/>
      </c>
      <c r="LL135" s="291" t="str">
        <f t="shared" si="322"/>
        <v/>
      </c>
      <c r="LM135" s="291" t="str">
        <f t="shared" si="323"/>
        <v/>
      </c>
      <c r="LN135" s="291" t="str">
        <f t="shared" si="324"/>
        <v/>
      </c>
      <c r="LO135" s="291" t="str">
        <f t="shared" si="325"/>
        <v/>
      </c>
      <c r="LP135" s="291" t="str">
        <f t="shared" si="326"/>
        <v/>
      </c>
      <c r="LQ135" s="291" t="str">
        <f t="shared" si="327"/>
        <v/>
      </c>
      <c r="LR135" s="291" t="str">
        <f t="shared" si="328"/>
        <v/>
      </c>
      <c r="LS135" s="291" t="str">
        <f t="shared" si="329"/>
        <v/>
      </c>
      <c r="LT135" s="291" t="str">
        <f t="shared" si="330"/>
        <v/>
      </c>
      <c r="LU135" s="291" t="str">
        <f t="shared" si="331"/>
        <v/>
      </c>
      <c r="LV135" s="291" t="str">
        <f t="shared" si="332"/>
        <v/>
      </c>
      <c r="LW135" s="291" t="str">
        <f t="shared" si="333"/>
        <v/>
      </c>
      <c r="LX135" s="291" t="str">
        <f t="shared" si="334"/>
        <v>roughness</v>
      </c>
      <c r="LY135" s="291" t="str">
        <f t="shared" si="335"/>
        <v/>
      </c>
      <c r="LZ135" s="291" t="str">
        <f t="shared" si="336"/>
        <v/>
      </c>
      <c r="MA135" s="291" t="str">
        <f t="shared" si="337"/>
        <v/>
      </c>
      <c r="MB135" s="291" t="str">
        <f t="shared" si="338"/>
        <v/>
      </c>
      <c r="MC135" s="291" t="str">
        <f t="shared" si="339"/>
        <v/>
      </c>
      <c r="MD135" s="291" t="str">
        <f t="shared" si="340"/>
        <v/>
      </c>
      <c r="ME135" s="291" t="str">
        <f t="shared" si="341"/>
        <v/>
      </c>
      <c r="MF135" s="291" t="str">
        <f t="shared" si="342"/>
        <v/>
      </c>
      <c r="MG135" s="74">
        <f t="shared" si="343"/>
        <v>1</v>
      </c>
      <c r="MH135" s="70"/>
      <c r="MI135" s="70"/>
      <c r="MJ135" s="70"/>
      <c r="MK135" s="70"/>
      <c r="ML135" s="70"/>
      <c r="MM135" s="70"/>
      <c r="MN135" s="70"/>
      <c r="MO135" s="70"/>
      <c r="MP135" s="70"/>
      <c r="MQ135" s="70"/>
      <c r="MR135" s="70"/>
      <c r="MS135" s="70"/>
      <c r="MT135" s="70"/>
      <c r="MU135" s="70"/>
    </row>
    <row r="136" spans="1:359" ht="6" customHeight="1" x14ac:dyDescent="0.25">
      <c r="A136" s="79"/>
      <c r="B136" s="303">
        <f t="shared" si="367"/>
        <v>122</v>
      </c>
      <c r="C136" s="95" t="s">
        <v>358</v>
      </c>
      <c r="D136" s="304" t="s">
        <v>630</v>
      </c>
      <c r="E136" s="70"/>
      <c r="F136" s="258"/>
      <c r="G136" s="259"/>
      <c r="H136" s="260"/>
      <c r="I136" s="258"/>
      <c r="J136" s="259"/>
      <c r="K136" s="260"/>
      <c r="L136" s="258"/>
      <c r="M136" s="259"/>
      <c r="N136" s="260"/>
      <c r="O136" s="258"/>
      <c r="P136" s="259"/>
      <c r="Q136" s="260"/>
      <c r="R136" s="258"/>
      <c r="S136" s="259"/>
      <c r="T136" s="260"/>
      <c r="U136" s="258"/>
      <c r="V136" s="259"/>
      <c r="W136" s="260"/>
      <c r="X136" s="258"/>
      <c r="Y136" s="259"/>
      <c r="Z136" s="260"/>
      <c r="AA136" s="258"/>
      <c r="AB136" s="259"/>
      <c r="AC136" s="260"/>
      <c r="AD136" s="258"/>
      <c r="AE136" s="259"/>
      <c r="AF136" s="260"/>
      <c r="AG136" s="258"/>
      <c r="AH136" s="259"/>
      <c r="AI136" s="260"/>
      <c r="AJ136" s="258"/>
      <c r="AK136" s="259"/>
      <c r="AL136" s="260"/>
      <c r="AM136" s="258"/>
      <c r="AN136" s="259"/>
      <c r="AO136" s="260"/>
      <c r="AP136" s="281"/>
      <c r="AQ136" s="353"/>
      <c r="AR136" s="348"/>
      <c r="AS136" s="281"/>
      <c r="AT136" s="353"/>
      <c r="AU136" s="348"/>
      <c r="AV136" s="258"/>
      <c r="AW136" s="259"/>
      <c r="AX136" s="260"/>
      <c r="AY136" s="258"/>
      <c r="AZ136" s="259"/>
      <c r="BA136" s="260"/>
      <c r="BB136" s="258"/>
      <c r="BC136" s="259"/>
      <c r="BD136" s="260"/>
      <c r="BE136" s="258"/>
      <c r="BF136" s="259"/>
      <c r="BG136" s="260"/>
      <c r="BH136" s="258"/>
      <c r="BI136" s="259"/>
      <c r="BJ136" s="260"/>
      <c r="BK136" s="258"/>
      <c r="BL136" s="259"/>
      <c r="BM136" s="260"/>
      <c r="BN136" s="258"/>
      <c r="BO136" s="259"/>
      <c r="BP136" s="260"/>
      <c r="BQ136" s="258"/>
      <c r="BR136" s="259"/>
      <c r="BS136" s="260"/>
      <c r="BT136" s="258"/>
      <c r="BU136" s="259"/>
      <c r="BV136" s="260"/>
      <c r="BW136" s="258"/>
      <c r="BX136" s="259"/>
      <c r="BY136" s="260"/>
      <c r="BZ136" s="258"/>
      <c r="CA136" s="259"/>
      <c r="CB136" s="260"/>
      <c r="CC136" s="258"/>
      <c r="CD136" s="259"/>
      <c r="CE136" s="260"/>
      <c r="CF136" s="410"/>
      <c r="CG136" s="411"/>
      <c r="CH136" s="412"/>
      <c r="CI136" s="410"/>
      <c r="CJ136" s="411"/>
      <c r="CK136" s="412"/>
      <c r="CL136" s="258"/>
      <c r="CM136" s="259"/>
      <c r="CN136" s="260"/>
      <c r="CO136" s="258"/>
      <c r="CP136" s="259"/>
      <c r="CQ136" s="260"/>
      <c r="CR136" s="373" t="s">
        <v>2</v>
      </c>
      <c r="CS136" s="228"/>
      <c r="CT136" s="229" t="str">
        <f>IF(ISNUMBER(HA136),IF(ISNUMBER(MATCH(HE136,$CS$15:$CS$313,0)),0,MAX(CT$14:CT135)+1),"")</f>
        <v/>
      </c>
      <c r="CU136" s="7" t="str">
        <f t="shared" si="217"/>
        <v/>
      </c>
      <c r="CV136" s="7" t="str">
        <f t="shared" si="218"/>
        <v/>
      </c>
      <c r="CW136" s="7" t="str">
        <f t="shared" si="219"/>
        <v/>
      </c>
      <c r="CX136" s="7" t="str">
        <f t="shared" si="220"/>
        <v/>
      </c>
      <c r="CY136" s="7" t="str">
        <f t="shared" si="221"/>
        <v/>
      </c>
      <c r="CZ136" s="7" t="str">
        <f t="shared" si="222"/>
        <v/>
      </c>
      <c r="DA136" s="7" t="str">
        <f t="shared" si="223"/>
        <v/>
      </c>
      <c r="DB136" s="7" t="str">
        <f t="shared" si="224"/>
        <v/>
      </c>
      <c r="DC136" s="7" t="str">
        <f t="shared" si="225"/>
        <v/>
      </c>
      <c r="DD136" s="7" t="str">
        <f t="shared" si="226"/>
        <v/>
      </c>
      <c r="DE136" s="7" t="str">
        <f t="shared" si="227"/>
        <v/>
      </c>
      <c r="DF136" s="7" t="str">
        <f t="shared" si="228"/>
        <v/>
      </c>
      <c r="DG136" s="7" t="str">
        <f t="shared" si="229"/>
        <v/>
      </c>
      <c r="DH136" s="7" t="str">
        <f t="shared" si="230"/>
        <v/>
      </c>
      <c r="DI136" s="7" t="str">
        <f t="shared" si="231"/>
        <v/>
      </c>
      <c r="DJ136" s="7" t="str">
        <f t="shared" si="232"/>
        <v/>
      </c>
      <c r="DK136" s="7" t="str">
        <f t="shared" si="233"/>
        <v/>
      </c>
      <c r="DL136" s="7" t="str">
        <f t="shared" si="234"/>
        <v/>
      </c>
      <c r="DM136" s="7" t="str">
        <f t="shared" si="235"/>
        <v/>
      </c>
      <c r="DN136" s="7" t="str">
        <f t="shared" si="236"/>
        <v/>
      </c>
      <c r="DO136" s="7" t="str">
        <f t="shared" si="237"/>
        <v/>
      </c>
      <c r="DP136" s="7" t="str">
        <f t="shared" si="238"/>
        <v/>
      </c>
      <c r="DQ136" s="7" t="str">
        <f t="shared" si="239"/>
        <v/>
      </c>
      <c r="DR136" s="7" t="str">
        <f t="shared" si="240"/>
        <v/>
      </c>
      <c r="DS136" s="7" t="str">
        <f t="shared" si="241"/>
        <v/>
      </c>
      <c r="DT136" s="7" t="str">
        <f t="shared" si="242"/>
        <v/>
      </c>
      <c r="DU136" s="7" t="str">
        <f t="shared" si="344"/>
        <v/>
      </c>
      <c r="DV136" s="7">
        <f t="shared" si="345"/>
        <v>24</v>
      </c>
      <c r="DW136" s="7">
        <f t="shared" si="346"/>
        <v>13</v>
      </c>
      <c r="DX136" s="7">
        <f t="shared" si="347"/>
        <v>24</v>
      </c>
      <c r="DY136" s="7"/>
      <c r="DZ136" s="7"/>
      <c r="EA136" s="7"/>
      <c r="EB136" s="7"/>
      <c r="EC136" s="64" t="s">
        <v>2</v>
      </c>
      <c r="ED136" s="306" t="str">
        <f t="shared" si="243"/>
        <v>-</v>
      </c>
      <c r="EE136" s="306" t="str">
        <f t="shared" si="244"/>
        <v>-</v>
      </c>
      <c r="EF136" s="306" t="str">
        <f t="shared" si="245"/>
        <v>-</v>
      </c>
      <c r="EG136" s="306" t="str">
        <f t="shared" si="246"/>
        <v>-</v>
      </c>
      <c r="EH136" s="306" t="str">
        <f t="shared" si="247"/>
        <v>-</v>
      </c>
      <c r="EI136" s="306" t="str">
        <f t="shared" si="248"/>
        <v>-</v>
      </c>
      <c r="EJ136" s="306" t="str">
        <f t="shared" si="249"/>
        <v>-</v>
      </c>
      <c r="EK136" s="306" t="str">
        <f t="shared" si="250"/>
        <v>-</v>
      </c>
      <c r="EL136" s="306" t="str">
        <f t="shared" si="251"/>
        <v>-</v>
      </c>
      <c r="EM136" s="306" t="str">
        <f t="shared" si="252"/>
        <v>-</v>
      </c>
      <c r="EN136" s="306" t="str">
        <f t="shared" si="253"/>
        <v>-</v>
      </c>
      <c r="EO136" s="306" t="str">
        <f t="shared" si="254"/>
        <v>-</v>
      </c>
      <c r="EP136" s="306" t="str">
        <f t="shared" si="255"/>
        <v>-</v>
      </c>
      <c r="EQ136" s="306" t="str">
        <f t="shared" si="256"/>
        <v>-</v>
      </c>
      <c r="ER136" s="306" t="str">
        <f t="shared" si="257"/>
        <v>-</v>
      </c>
      <c r="ES136" s="306" t="str">
        <f t="shared" si="258"/>
        <v>-</v>
      </c>
      <c r="ET136" s="306" t="str">
        <f t="shared" si="259"/>
        <v>-</v>
      </c>
      <c r="EU136" s="306" t="str">
        <f t="shared" si="260"/>
        <v>-</v>
      </c>
      <c r="EV136" s="306" t="str">
        <f t="shared" si="261"/>
        <v>-</v>
      </c>
      <c r="EW136" s="306" t="str">
        <f t="shared" si="262"/>
        <v>-</v>
      </c>
      <c r="EX136" s="306" t="str">
        <f t="shared" si="263"/>
        <v>-</v>
      </c>
      <c r="EY136" s="306" t="str">
        <f t="shared" si="264"/>
        <v>-</v>
      </c>
      <c r="EZ136" s="306" t="str">
        <f t="shared" si="265"/>
        <v>-</v>
      </c>
      <c r="FA136" s="306" t="str">
        <f t="shared" si="266"/>
        <v>-</v>
      </c>
      <c r="FB136" s="306" t="str">
        <f t="shared" si="267"/>
        <v>-</v>
      </c>
      <c r="FC136" s="306" t="str">
        <f t="shared" si="268"/>
        <v>-</v>
      </c>
      <c r="FD136" s="306" t="str">
        <f t="shared" si="348"/>
        <v>-</v>
      </c>
      <c r="FE136" s="306" t="str">
        <f t="shared" si="349"/>
        <v>hdry</v>
      </c>
      <c r="FF136" s="306" t="str">
        <f t="shared" si="350"/>
        <v>hdry</v>
      </c>
      <c r="FG136" s="306" t="str">
        <f t="shared" si="351"/>
        <v>hdry</v>
      </c>
      <c r="FH136" s="306"/>
      <c r="FI136" s="306"/>
      <c r="FJ136" s="306"/>
      <c r="FK136" s="306"/>
      <c r="FL136" s="306"/>
      <c r="FM136" s="422" t="s">
        <v>2</v>
      </c>
      <c r="FN136" s="65" t="str">
        <f t="shared" si="269"/>
        <v>-</v>
      </c>
      <c r="FO136" s="65" t="str">
        <f t="shared" si="270"/>
        <v>-</v>
      </c>
      <c r="FP136" s="65" t="str">
        <f t="shared" si="271"/>
        <v>-</v>
      </c>
      <c r="FQ136" s="65" t="str">
        <f t="shared" si="272"/>
        <v>-</v>
      </c>
      <c r="FR136" s="65" t="str">
        <f t="shared" si="273"/>
        <v>-</v>
      </c>
      <c r="FS136" s="65" t="str">
        <f t="shared" si="274"/>
        <v>-</v>
      </c>
      <c r="FT136" s="65" t="str">
        <f t="shared" si="275"/>
        <v>-</v>
      </c>
      <c r="FU136" s="65" t="str">
        <f t="shared" si="276"/>
        <v>-</v>
      </c>
      <c r="FV136" s="65" t="str">
        <f t="shared" si="277"/>
        <v>-</v>
      </c>
      <c r="FW136" s="65" t="str">
        <f t="shared" si="278"/>
        <v>-</v>
      </c>
      <c r="FX136" s="65" t="str">
        <f t="shared" si="279"/>
        <v>-</v>
      </c>
      <c r="FY136" s="65" t="str">
        <f t="shared" si="280"/>
        <v>-</v>
      </c>
      <c r="FZ136" s="65" t="str">
        <f t="shared" si="281"/>
        <v>-</v>
      </c>
      <c r="GA136" s="65" t="str">
        <f t="shared" si="282"/>
        <v>-</v>
      </c>
      <c r="GB136" s="65" t="str">
        <f t="shared" si="283"/>
        <v>-</v>
      </c>
      <c r="GC136" s="65" t="str">
        <f t="shared" si="284"/>
        <v>-</v>
      </c>
      <c r="GD136" s="65" t="str">
        <f t="shared" si="285"/>
        <v>-</v>
      </c>
      <c r="GE136" s="65" t="str">
        <f t="shared" si="286"/>
        <v>-</v>
      </c>
      <c r="GF136" s="65" t="str">
        <f t="shared" si="287"/>
        <v>-</v>
      </c>
      <c r="GG136" s="65" t="str">
        <f t="shared" si="288"/>
        <v>-</v>
      </c>
      <c r="GH136" s="65" t="str">
        <f t="shared" si="289"/>
        <v>-</v>
      </c>
      <c r="GI136" s="65" t="str">
        <f t="shared" si="290"/>
        <v>-</v>
      </c>
      <c r="GJ136" s="65" t="str">
        <f t="shared" si="291"/>
        <v>-</v>
      </c>
      <c r="GK136" s="65" t="str">
        <f t="shared" si="292"/>
        <v>-</v>
      </c>
      <c r="GL136" s="65" t="str">
        <f t="shared" si="293"/>
        <v>-</v>
      </c>
      <c r="GM136" s="65" t="str">
        <f t="shared" si="294"/>
        <v>-</v>
      </c>
      <c r="GN136" s="65" t="str">
        <f t="shared" si="352"/>
        <v>-</v>
      </c>
      <c r="GO136" s="65">
        <f t="shared" si="353"/>
        <v>-1E+30</v>
      </c>
      <c r="GP136" s="65">
        <f t="shared" si="354"/>
        <v>-2E+20</v>
      </c>
      <c r="GQ136" s="65">
        <f t="shared" si="355"/>
        <v>-1E+30</v>
      </c>
      <c r="GR136" s="65"/>
      <c r="GS136" s="65"/>
      <c r="GT136" s="65"/>
      <c r="GU136" s="96" t="s">
        <v>2</v>
      </c>
      <c r="GV136" s="70"/>
      <c r="GW136" s="7">
        <f>IF(ISNUMBER(INDEX($CU$15:$EC$314,$B136,HG$5)),MAX(GW$14:GW135)+1,0)</f>
        <v>0</v>
      </c>
      <c r="GX136" s="7" t="str">
        <f t="shared" si="295"/>
        <v/>
      </c>
      <c r="GY136" s="7" t="str">
        <f t="shared" si="296"/>
        <v/>
      </c>
      <c r="GZ136" s="289">
        <f t="shared" si="297"/>
        <v>122</v>
      </c>
      <c r="HA136" s="289" t="str">
        <f t="shared" si="298"/>
        <v/>
      </c>
      <c r="HB136" s="289" t="str">
        <f t="shared" si="368"/>
        <v/>
      </c>
      <c r="HC136" s="84" t="str">
        <f t="shared" si="300"/>
        <v/>
      </c>
      <c r="HD136" s="335" t="str">
        <f t="shared" si="301"/>
        <v/>
      </c>
      <c r="HE136" s="313" t="str">
        <f t="shared" si="302"/>
        <v/>
      </c>
      <c r="HF136" s="28" t="str">
        <f t="shared" si="303"/>
        <v/>
      </c>
      <c r="HG136" s="277"/>
      <c r="HH136" s="71"/>
      <c r="HI136" s="71"/>
      <c r="HJ136" s="71"/>
      <c r="HK136" s="71"/>
      <c r="HL136" s="71"/>
      <c r="HM136" s="71"/>
      <c r="HN136" s="71"/>
      <c r="HO136" s="71"/>
      <c r="HP136" s="71"/>
      <c r="HQ136" s="71"/>
      <c r="HR136" s="71"/>
      <c r="HS136" s="277" t="str">
        <f t="shared" si="373"/>
        <v/>
      </c>
      <c r="HT136" s="284" t="str">
        <f t="shared" si="308"/>
        <v/>
      </c>
      <c r="HU136" s="71"/>
      <c r="HV136" s="336" t="str">
        <f t="shared" si="309"/>
        <v/>
      </c>
      <c r="HW136" s="338" t="str">
        <f t="shared" si="310"/>
        <v/>
      </c>
      <c r="HX136" s="337" t="str">
        <f t="shared" si="311"/>
        <v/>
      </c>
      <c r="HY136" s="277"/>
      <c r="HZ136" s="71"/>
      <c r="IA136" s="71"/>
      <c r="IB136" s="71"/>
      <c r="IC136" s="71"/>
      <c r="ID136" s="70"/>
      <c r="IE136" s="280"/>
      <c r="IF136" s="280"/>
      <c r="IG136" s="280"/>
      <c r="IH136" s="280"/>
      <c r="II136" s="280"/>
      <c r="IJ136" s="280"/>
      <c r="IK136" s="280"/>
      <c r="IL136" s="280"/>
      <c r="IM136" s="280"/>
      <c r="IN136" s="280"/>
      <c r="IO136" s="291"/>
      <c r="IP136" s="291"/>
      <c r="IQ136" s="74"/>
      <c r="IR136" s="291">
        <f>IF(IE136&lt;&gt;"",MAX(IR$14:IR135)+1,0)</f>
        <v>0</v>
      </c>
      <c r="IS136" s="291">
        <f>IF(IF136&lt;&gt;"",MAX(IS$14:IS135)+1,0)</f>
        <v>0</v>
      </c>
      <c r="IT136" s="291">
        <f>IF(IG136&lt;&gt;"",MAX(IT$14:IT135)+1,0)</f>
        <v>0</v>
      </c>
      <c r="IU136" s="291">
        <f>IF(IH136&lt;&gt;"",MAX(IU$14:IU135)+1,0)</f>
        <v>0</v>
      </c>
      <c r="IV136" s="291">
        <f>IF(II136&lt;&gt;"",MAX(IV$14:IV135)+1,0)</f>
        <v>0</v>
      </c>
      <c r="IW136" s="291">
        <f>IF(IJ136&lt;&gt;"",MAX(IW$14:IW135)+1,0)</f>
        <v>0</v>
      </c>
      <c r="IX136" s="291">
        <f>IF(IK136&lt;&gt;"",MAX(IX$14:IX135)+1,0)</f>
        <v>0</v>
      </c>
      <c r="IY136" s="291">
        <f>IF(IL136&lt;&gt;"",MAX(IY$14:IY135)+1,0)</f>
        <v>0</v>
      </c>
      <c r="IZ136" s="291">
        <f>IF(IM136&lt;&gt;"",MAX(IZ$14:IZ135)+1,0)</f>
        <v>0</v>
      </c>
      <c r="JA136" s="291">
        <f>IF(IN136&lt;&gt;"",MAX(JA$14:JA135)+1,0)</f>
        <v>0</v>
      </c>
      <c r="JB136" s="291">
        <f>IF(IO136&lt;&gt;"",MAX(JB$14:JB135)+1,0)</f>
        <v>0</v>
      </c>
      <c r="JC136" s="291">
        <f>IF(IP136&lt;&gt;"",MAX(JC$14:JC135)+1,0)</f>
        <v>0</v>
      </c>
      <c r="JD136" s="74">
        <f t="shared" si="361"/>
        <v>4</v>
      </c>
      <c r="JE136" s="74">
        <f t="shared" si="362"/>
        <v>0</v>
      </c>
      <c r="JF136" s="74">
        <f t="shared" si="363"/>
        <v>15</v>
      </c>
      <c r="JG136" s="74" t="str">
        <f t="shared" si="364"/>
        <v>slope</v>
      </c>
      <c r="JH136" s="390" t="str">
        <f t="shared" si="365"/>
        <v/>
      </c>
      <c r="JI136" s="389">
        <f>IF(ISNUMBER(MATCH(HE136,$JG$15:$JG$313,0)),0,MAX(JI$14:JI135)+1)</f>
        <v>0</v>
      </c>
      <c r="JJ136" s="389" t="str">
        <f t="shared" si="366"/>
        <v/>
      </c>
      <c r="JK136" s="379"/>
      <c r="JL136" s="79"/>
      <c r="JM136" s="19"/>
      <c r="JN136" s="280"/>
      <c r="JO136" s="70"/>
      <c r="JP136" s="19"/>
      <c r="JQ136" s="19"/>
      <c r="JR136" s="19"/>
      <c r="JS136" s="19"/>
      <c r="JT136" s="19"/>
      <c r="JU136" s="19"/>
      <c r="JV136" s="19"/>
      <c r="JW136" s="19"/>
      <c r="JX136" s="19"/>
      <c r="JY136" s="19"/>
      <c r="JZ136" s="19"/>
      <c r="KA136" s="19"/>
      <c r="KB136" s="19"/>
      <c r="KC136" s="19"/>
      <c r="KD136" s="19"/>
      <c r="LA136" s="70"/>
      <c r="LB136" s="291" t="str">
        <f t="shared" si="312"/>
        <v/>
      </c>
      <c r="LC136" s="291" t="str">
        <f t="shared" si="313"/>
        <v/>
      </c>
      <c r="LD136" s="291" t="str">
        <f t="shared" si="314"/>
        <v/>
      </c>
      <c r="LE136" s="291" t="str">
        <f t="shared" si="315"/>
        <v/>
      </c>
      <c r="LF136" s="291" t="str">
        <f t="shared" si="316"/>
        <v/>
      </c>
      <c r="LG136" s="291" t="str">
        <f t="shared" si="317"/>
        <v/>
      </c>
      <c r="LH136" s="291" t="str">
        <f t="shared" si="318"/>
        <v/>
      </c>
      <c r="LI136" s="291" t="str">
        <f t="shared" si="319"/>
        <v/>
      </c>
      <c r="LJ136" s="291" t="str">
        <f t="shared" si="320"/>
        <v/>
      </c>
      <c r="LK136" s="291" t="str">
        <f t="shared" si="321"/>
        <v/>
      </c>
      <c r="LL136" s="291" t="str">
        <f t="shared" si="322"/>
        <v/>
      </c>
      <c r="LM136" s="291" t="str">
        <f t="shared" si="323"/>
        <v/>
      </c>
      <c r="LN136" s="291" t="str">
        <f t="shared" si="324"/>
        <v/>
      </c>
      <c r="LO136" s="291" t="str">
        <f t="shared" si="325"/>
        <v/>
      </c>
      <c r="LP136" s="291" t="str">
        <f t="shared" si="326"/>
        <v/>
      </c>
      <c r="LQ136" s="291" t="str">
        <f t="shared" si="327"/>
        <v/>
      </c>
      <c r="LR136" s="291" t="str">
        <f t="shared" si="328"/>
        <v/>
      </c>
      <c r="LS136" s="291" t="str">
        <f t="shared" si="329"/>
        <v/>
      </c>
      <c r="LT136" s="291" t="str">
        <f t="shared" si="330"/>
        <v/>
      </c>
      <c r="LU136" s="291" t="str">
        <f t="shared" si="331"/>
        <v/>
      </c>
      <c r="LV136" s="291" t="str">
        <f t="shared" si="332"/>
        <v/>
      </c>
      <c r="LW136" s="291" t="str">
        <f t="shared" si="333"/>
        <v/>
      </c>
      <c r="LX136" s="291" t="str">
        <f t="shared" si="334"/>
        <v>slope</v>
      </c>
      <c r="LY136" s="291" t="str">
        <f t="shared" si="335"/>
        <v/>
      </c>
      <c r="LZ136" s="291" t="str">
        <f t="shared" si="336"/>
        <v/>
      </c>
      <c r="MA136" s="291" t="str">
        <f t="shared" si="337"/>
        <v/>
      </c>
      <c r="MB136" s="291" t="str">
        <f t="shared" si="338"/>
        <v/>
      </c>
      <c r="MC136" s="291" t="str">
        <f t="shared" si="339"/>
        <v/>
      </c>
      <c r="MD136" s="291" t="str">
        <f t="shared" si="340"/>
        <v/>
      </c>
      <c r="ME136" s="291" t="str">
        <f t="shared" si="341"/>
        <v/>
      </c>
      <c r="MF136" s="291" t="str">
        <f t="shared" si="342"/>
        <v/>
      </c>
      <c r="MG136" s="74">
        <f t="shared" si="343"/>
        <v>1</v>
      </c>
      <c r="MH136" s="70"/>
      <c r="MI136" s="70"/>
      <c r="MJ136" s="70"/>
      <c r="MK136" s="70"/>
      <c r="ML136" s="70"/>
      <c r="MM136" s="70"/>
      <c r="MN136" s="70"/>
      <c r="MO136" s="70"/>
      <c r="MP136" s="70"/>
      <c r="MQ136" s="70"/>
      <c r="MR136" s="70"/>
      <c r="MS136" s="70"/>
      <c r="MT136" s="70"/>
      <c r="MU136" s="70"/>
    </row>
    <row r="137" spans="1:359" ht="6" customHeight="1" x14ac:dyDescent="0.25">
      <c r="A137" s="79"/>
      <c r="B137" s="303">
        <f t="shared" si="367"/>
        <v>123</v>
      </c>
      <c r="C137" s="95" t="s">
        <v>359</v>
      </c>
      <c r="D137" s="304" t="s">
        <v>631</v>
      </c>
      <c r="E137" s="70"/>
      <c r="F137" s="258"/>
      <c r="G137" s="259"/>
      <c r="H137" s="260"/>
      <c r="I137" s="258"/>
      <c r="J137" s="259"/>
      <c r="K137" s="260"/>
      <c r="L137" s="258"/>
      <c r="M137" s="259"/>
      <c r="N137" s="260"/>
      <c r="O137" s="258"/>
      <c r="P137" s="259"/>
      <c r="Q137" s="260"/>
      <c r="R137" s="258"/>
      <c r="S137" s="259"/>
      <c r="T137" s="260"/>
      <c r="U137" s="258"/>
      <c r="V137" s="259"/>
      <c r="W137" s="260"/>
      <c r="X137" s="258"/>
      <c r="Y137" s="259"/>
      <c r="Z137" s="260"/>
      <c r="AA137" s="258"/>
      <c r="AB137" s="259"/>
      <c r="AC137" s="260"/>
      <c r="AD137" s="258"/>
      <c r="AE137" s="259"/>
      <c r="AF137" s="260"/>
      <c r="AG137" s="258"/>
      <c r="AH137" s="259"/>
      <c r="AI137" s="260"/>
      <c r="AJ137" s="258"/>
      <c r="AK137" s="259"/>
      <c r="AL137" s="260"/>
      <c r="AM137" s="258"/>
      <c r="AN137" s="259"/>
      <c r="AO137" s="260"/>
      <c r="AP137" s="281"/>
      <c r="AQ137" s="353"/>
      <c r="AR137" s="348"/>
      <c r="AS137" s="281"/>
      <c r="AT137" s="353"/>
      <c r="AU137" s="348"/>
      <c r="AV137" s="258"/>
      <c r="AW137" s="259"/>
      <c r="AX137" s="260"/>
      <c r="AY137" s="258"/>
      <c r="AZ137" s="259"/>
      <c r="BA137" s="260"/>
      <c r="BB137" s="258"/>
      <c r="BC137" s="259"/>
      <c r="BD137" s="260"/>
      <c r="BE137" s="258"/>
      <c r="BF137" s="259"/>
      <c r="BG137" s="260"/>
      <c r="BH137" s="258"/>
      <c r="BI137" s="259"/>
      <c r="BJ137" s="260"/>
      <c r="BK137" s="258"/>
      <c r="BL137" s="259"/>
      <c r="BM137" s="260"/>
      <c r="BN137" s="258"/>
      <c r="BO137" s="259"/>
      <c r="BP137" s="260"/>
      <c r="BQ137" s="258"/>
      <c r="BR137" s="259"/>
      <c r="BS137" s="260"/>
      <c r="BT137" s="258"/>
      <c r="BU137" s="259"/>
      <c r="BV137" s="260"/>
      <c r="BW137" s="258"/>
      <c r="BX137" s="259"/>
      <c r="BY137" s="260"/>
      <c r="BZ137" s="258"/>
      <c r="CA137" s="259"/>
      <c r="CB137" s="260"/>
      <c r="CC137" s="258"/>
      <c r="CD137" s="259"/>
      <c r="CE137" s="260"/>
      <c r="CF137" s="410"/>
      <c r="CG137" s="411"/>
      <c r="CH137" s="412"/>
      <c r="CI137" s="410"/>
      <c r="CJ137" s="411"/>
      <c r="CK137" s="412"/>
      <c r="CL137" s="258"/>
      <c r="CM137" s="259"/>
      <c r="CN137" s="260"/>
      <c r="CO137" s="258"/>
      <c r="CP137" s="259"/>
      <c r="CQ137" s="260"/>
      <c r="CR137" s="373" t="s">
        <v>2</v>
      </c>
      <c r="CS137" s="228"/>
      <c r="CT137" s="229" t="str">
        <f>IF(ISNUMBER(HA137),IF(ISNUMBER(MATCH(HE137,$CS$15:$CS$313,0)),0,MAX(CT$14:CT136)+1),"")</f>
        <v/>
      </c>
      <c r="CU137" s="7" t="str">
        <f t="shared" si="217"/>
        <v/>
      </c>
      <c r="CV137" s="7" t="str">
        <f t="shared" si="218"/>
        <v/>
      </c>
      <c r="CW137" s="7" t="str">
        <f t="shared" si="219"/>
        <v/>
      </c>
      <c r="CX137" s="7" t="str">
        <f t="shared" si="220"/>
        <v/>
      </c>
      <c r="CY137" s="7" t="str">
        <f t="shared" si="221"/>
        <v/>
      </c>
      <c r="CZ137" s="7" t="str">
        <f t="shared" si="222"/>
        <v/>
      </c>
      <c r="DA137" s="7" t="str">
        <f t="shared" si="223"/>
        <v/>
      </c>
      <c r="DB137" s="7" t="str">
        <f t="shared" si="224"/>
        <v/>
      </c>
      <c r="DC137" s="7" t="str">
        <f t="shared" si="225"/>
        <v/>
      </c>
      <c r="DD137" s="7" t="str">
        <f t="shared" si="226"/>
        <v/>
      </c>
      <c r="DE137" s="7" t="str">
        <f t="shared" si="227"/>
        <v/>
      </c>
      <c r="DF137" s="7" t="str">
        <f t="shared" si="228"/>
        <v/>
      </c>
      <c r="DG137" s="7" t="str">
        <f t="shared" si="229"/>
        <v/>
      </c>
      <c r="DH137" s="7" t="str">
        <f t="shared" si="230"/>
        <v/>
      </c>
      <c r="DI137" s="7" t="str">
        <f t="shared" si="231"/>
        <v/>
      </c>
      <c r="DJ137" s="7" t="str">
        <f t="shared" si="232"/>
        <v/>
      </c>
      <c r="DK137" s="7" t="str">
        <f t="shared" si="233"/>
        <v/>
      </c>
      <c r="DL137" s="7" t="str">
        <f t="shared" si="234"/>
        <v/>
      </c>
      <c r="DM137" s="7" t="str">
        <f t="shared" si="235"/>
        <v/>
      </c>
      <c r="DN137" s="7" t="str">
        <f t="shared" si="236"/>
        <v/>
      </c>
      <c r="DO137" s="7" t="str">
        <f t="shared" si="237"/>
        <v/>
      </c>
      <c r="DP137" s="7" t="str">
        <f t="shared" si="238"/>
        <v/>
      </c>
      <c r="DQ137" s="7" t="str">
        <f t="shared" si="239"/>
        <v/>
      </c>
      <c r="DR137" s="7" t="str">
        <f t="shared" si="240"/>
        <v/>
      </c>
      <c r="DS137" s="7" t="str">
        <f t="shared" si="241"/>
        <v/>
      </c>
      <c r="DT137" s="7" t="str">
        <f t="shared" si="242"/>
        <v/>
      </c>
      <c r="DU137" s="7" t="str">
        <f t="shared" si="344"/>
        <v/>
      </c>
      <c r="DV137" s="7">
        <f t="shared" si="345"/>
        <v>25</v>
      </c>
      <c r="DW137" s="7" t="str">
        <f t="shared" si="346"/>
        <v/>
      </c>
      <c r="DX137" s="7">
        <f t="shared" si="347"/>
        <v>25</v>
      </c>
      <c r="DY137" s="7"/>
      <c r="DZ137" s="7"/>
      <c r="EA137" s="7"/>
      <c r="EB137" s="7"/>
      <c r="EC137" s="64" t="s">
        <v>2</v>
      </c>
      <c r="ED137" s="306" t="str">
        <f t="shared" si="243"/>
        <v>-</v>
      </c>
      <c r="EE137" s="306" t="str">
        <f t="shared" si="244"/>
        <v>-</v>
      </c>
      <c r="EF137" s="306" t="str">
        <f t="shared" si="245"/>
        <v>-</v>
      </c>
      <c r="EG137" s="306" t="str">
        <f t="shared" si="246"/>
        <v>-</v>
      </c>
      <c r="EH137" s="306" t="str">
        <f t="shared" si="247"/>
        <v>-</v>
      </c>
      <c r="EI137" s="306" t="str">
        <f t="shared" si="248"/>
        <v>-</v>
      </c>
      <c r="EJ137" s="306" t="str">
        <f t="shared" si="249"/>
        <v>-</v>
      </c>
      <c r="EK137" s="306" t="str">
        <f t="shared" si="250"/>
        <v>-</v>
      </c>
      <c r="EL137" s="306" t="str">
        <f t="shared" si="251"/>
        <v>-</v>
      </c>
      <c r="EM137" s="306" t="str">
        <f t="shared" si="252"/>
        <v>-</v>
      </c>
      <c r="EN137" s="306" t="str">
        <f t="shared" si="253"/>
        <v>-</v>
      </c>
      <c r="EO137" s="306" t="str">
        <f t="shared" si="254"/>
        <v>-</v>
      </c>
      <c r="EP137" s="306" t="str">
        <f t="shared" si="255"/>
        <v>-</v>
      </c>
      <c r="EQ137" s="306" t="str">
        <f t="shared" si="256"/>
        <v>-</v>
      </c>
      <c r="ER137" s="306" t="str">
        <f t="shared" si="257"/>
        <v>-</v>
      </c>
      <c r="ES137" s="306" t="str">
        <f t="shared" si="258"/>
        <v>-</v>
      </c>
      <c r="ET137" s="306" t="str">
        <f t="shared" si="259"/>
        <v>-</v>
      </c>
      <c r="EU137" s="306" t="str">
        <f t="shared" si="260"/>
        <v>-</v>
      </c>
      <c r="EV137" s="306" t="str">
        <f t="shared" si="261"/>
        <v>-</v>
      </c>
      <c r="EW137" s="306" t="str">
        <f t="shared" si="262"/>
        <v>-</v>
      </c>
      <c r="EX137" s="306" t="str">
        <f t="shared" si="263"/>
        <v>-</v>
      </c>
      <c r="EY137" s="306" t="str">
        <f t="shared" si="264"/>
        <v>-</v>
      </c>
      <c r="EZ137" s="306" t="str">
        <f t="shared" si="265"/>
        <v>-</v>
      </c>
      <c r="FA137" s="306" t="str">
        <f t="shared" si="266"/>
        <v>-</v>
      </c>
      <c r="FB137" s="306" t="str">
        <f t="shared" si="267"/>
        <v>-</v>
      </c>
      <c r="FC137" s="306" t="str">
        <f t="shared" si="268"/>
        <v>-</v>
      </c>
      <c r="FD137" s="306" t="str">
        <f t="shared" si="348"/>
        <v>-</v>
      </c>
      <c r="FE137" s="306" t="str">
        <f t="shared" si="349"/>
        <v>iphdry</v>
      </c>
      <c r="FF137" s="306" t="str">
        <f t="shared" si="350"/>
        <v>-</v>
      </c>
      <c r="FG137" s="306" t="str">
        <f t="shared" si="351"/>
        <v>iphdry</v>
      </c>
      <c r="FH137" s="306"/>
      <c r="FI137" s="306"/>
      <c r="FJ137" s="306"/>
      <c r="FK137" s="306"/>
      <c r="FL137" s="306"/>
      <c r="FM137" s="422" t="s">
        <v>2</v>
      </c>
      <c r="FN137" s="65" t="str">
        <f t="shared" si="269"/>
        <v>-</v>
      </c>
      <c r="FO137" s="65" t="str">
        <f t="shared" si="270"/>
        <v>-</v>
      </c>
      <c r="FP137" s="65" t="str">
        <f t="shared" si="271"/>
        <v>-</v>
      </c>
      <c r="FQ137" s="65" t="str">
        <f t="shared" si="272"/>
        <v>-</v>
      </c>
      <c r="FR137" s="65" t="str">
        <f t="shared" si="273"/>
        <v>-</v>
      </c>
      <c r="FS137" s="65" t="str">
        <f t="shared" si="274"/>
        <v>-</v>
      </c>
      <c r="FT137" s="65" t="str">
        <f t="shared" si="275"/>
        <v>-</v>
      </c>
      <c r="FU137" s="65" t="str">
        <f t="shared" si="276"/>
        <v>-</v>
      </c>
      <c r="FV137" s="65" t="str">
        <f t="shared" si="277"/>
        <v>-</v>
      </c>
      <c r="FW137" s="65" t="str">
        <f t="shared" si="278"/>
        <v>-</v>
      </c>
      <c r="FX137" s="65" t="str">
        <f t="shared" si="279"/>
        <v>-</v>
      </c>
      <c r="FY137" s="65" t="str">
        <f t="shared" si="280"/>
        <v>-</v>
      </c>
      <c r="FZ137" s="65" t="str">
        <f t="shared" si="281"/>
        <v>-</v>
      </c>
      <c r="GA137" s="65" t="str">
        <f t="shared" si="282"/>
        <v>-</v>
      </c>
      <c r="GB137" s="65" t="str">
        <f t="shared" si="283"/>
        <v>-</v>
      </c>
      <c r="GC137" s="65" t="str">
        <f t="shared" si="284"/>
        <v>-</v>
      </c>
      <c r="GD137" s="65" t="str">
        <f t="shared" si="285"/>
        <v>-</v>
      </c>
      <c r="GE137" s="65" t="str">
        <f t="shared" si="286"/>
        <v>-</v>
      </c>
      <c r="GF137" s="65" t="str">
        <f t="shared" si="287"/>
        <v>-</v>
      </c>
      <c r="GG137" s="65" t="str">
        <f t="shared" si="288"/>
        <v>-</v>
      </c>
      <c r="GH137" s="65" t="str">
        <f t="shared" si="289"/>
        <v>-</v>
      </c>
      <c r="GI137" s="65" t="str">
        <f t="shared" si="290"/>
        <v>-</v>
      </c>
      <c r="GJ137" s="65" t="str">
        <f t="shared" si="291"/>
        <v>-</v>
      </c>
      <c r="GK137" s="65" t="str">
        <f t="shared" si="292"/>
        <v>-</v>
      </c>
      <c r="GL137" s="65" t="str">
        <f t="shared" si="293"/>
        <v>-</v>
      </c>
      <c r="GM137" s="65" t="str">
        <f t="shared" si="294"/>
        <v>-</v>
      </c>
      <c r="GN137" s="65" t="str">
        <f t="shared" si="352"/>
        <v>-</v>
      </c>
      <c r="GO137" s="65">
        <f t="shared" si="353"/>
        <v>0</v>
      </c>
      <c r="GP137" s="65" t="str">
        <f t="shared" si="354"/>
        <v>-</v>
      </c>
      <c r="GQ137" s="65">
        <f t="shared" si="355"/>
        <v>0</v>
      </c>
      <c r="GR137" s="65"/>
      <c r="GS137" s="65"/>
      <c r="GT137" s="65"/>
      <c r="GU137" s="96" t="s">
        <v>2</v>
      </c>
      <c r="GV137" s="70"/>
      <c r="GW137" s="7">
        <f>IF(ISNUMBER(INDEX($CU$15:$EC$314,$B137,HG$5)),MAX(GW$14:GW136)+1,0)</f>
        <v>0</v>
      </c>
      <c r="GX137" s="7" t="str">
        <f t="shared" si="295"/>
        <v/>
      </c>
      <c r="GY137" s="7" t="str">
        <f t="shared" si="296"/>
        <v/>
      </c>
      <c r="GZ137" s="289">
        <f t="shared" si="297"/>
        <v>123</v>
      </c>
      <c r="HA137" s="289" t="str">
        <f t="shared" si="298"/>
        <v/>
      </c>
      <c r="HB137" s="289" t="str">
        <f t="shared" si="368"/>
        <v/>
      </c>
      <c r="HC137" s="84" t="str">
        <f t="shared" si="300"/>
        <v/>
      </c>
      <c r="HD137" s="335" t="str">
        <f t="shared" si="301"/>
        <v/>
      </c>
      <c r="HE137" s="313" t="str">
        <f t="shared" si="302"/>
        <v/>
      </c>
      <c r="HF137" s="28" t="str">
        <f t="shared" si="303"/>
        <v/>
      </c>
      <c r="HG137" s="277"/>
      <c r="HH137" s="71"/>
      <c r="HI137" s="71"/>
      <c r="HJ137" s="71"/>
      <c r="HK137" s="71"/>
      <c r="HL137" s="71"/>
      <c r="HM137" s="71"/>
      <c r="HN137" s="71"/>
      <c r="HO137" s="71"/>
      <c r="HP137" s="71"/>
      <c r="HQ137" s="71"/>
      <c r="HR137" s="71"/>
      <c r="HS137" s="277" t="str">
        <f t="shared" si="373"/>
        <v/>
      </c>
      <c r="HT137" s="284" t="str">
        <f t="shared" si="308"/>
        <v/>
      </c>
      <c r="HU137" s="71"/>
      <c r="HV137" s="336" t="str">
        <f t="shared" si="309"/>
        <v/>
      </c>
      <c r="HW137" s="338" t="str">
        <f t="shared" si="310"/>
        <v/>
      </c>
      <c r="HX137" s="337" t="str">
        <f t="shared" si="311"/>
        <v/>
      </c>
      <c r="HY137" s="277"/>
      <c r="HZ137" s="71"/>
      <c r="IA137" s="71"/>
      <c r="IB137" s="71"/>
      <c r="IC137" s="71"/>
      <c r="ID137" s="70"/>
      <c r="IE137" s="280"/>
      <c r="IF137" s="280"/>
      <c r="IG137" s="280"/>
      <c r="IH137" s="280"/>
      <c r="II137" s="280"/>
      <c r="IJ137" s="280"/>
      <c r="IK137" s="280"/>
      <c r="IL137" s="280"/>
      <c r="IM137" s="280"/>
      <c r="IN137" s="280"/>
      <c r="IO137" s="291"/>
      <c r="IP137" s="291"/>
      <c r="IQ137" s="74"/>
      <c r="IR137" s="291">
        <f>IF(IE137&lt;&gt;"",MAX(IR$14:IR136)+1,0)</f>
        <v>0</v>
      </c>
      <c r="IS137" s="291">
        <f>IF(IF137&lt;&gt;"",MAX(IS$14:IS136)+1,0)</f>
        <v>0</v>
      </c>
      <c r="IT137" s="291">
        <f>IF(IG137&lt;&gt;"",MAX(IT$14:IT136)+1,0)</f>
        <v>0</v>
      </c>
      <c r="IU137" s="291">
        <f>IF(IH137&lt;&gt;"",MAX(IU$14:IU136)+1,0)</f>
        <v>0</v>
      </c>
      <c r="IV137" s="291">
        <f>IF(II137&lt;&gt;"",MAX(IV$14:IV136)+1,0)</f>
        <v>0</v>
      </c>
      <c r="IW137" s="291">
        <f>IF(IJ137&lt;&gt;"",MAX(IW$14:IW136)+1,0)</f>
        <v>0</v>
      </c>
      <c r="IX137" s="291">
        <f>IF(IK137&lt;&gt;"",MAX(IX$14:IX136)+1,0)</f>
        <v>0</v>
      </c>
      <c r="IY137" s="291">
        <f>IF(IL137&lt;&gt;"",MAX(IY$14:IY136)+1,0)</f>
        <v>0</v>
      </c>
      <c r="IZ137" s="291">
        <f>IF(IM137&lt;&gt;"",MAX(IZ$14:IZ136)+1,0)</f>
        <v>0</v>
      </c>
      <c r="JA137" s="291">
        <f>IF(IN137&lt;&gt;"",MAX(JA$14:JA136)+1,0)</f>
        <v>0</v>
      </c>
      <c r="JB137" s="291">
        <f>IF(IO137&lt;&gt;"",MAX(JB$14:JB136)+1,0)</f>
        <v>0</v>
      </c>
      <c r="JC137" s="291">
        <f>IF(IP137&lt;&gt;"",MAX(JC$14:JC136)+1,0)</f>
        <v>0</v>
      </c>
      <c r="JD137" s="74">
        <f t="shared" si="361"/>
        <v>4</v>
      </c>
      <c r="JE137" s="74">
        <f t="shared" si="362"/>
        <v>0</v>
      </c>
      <c r="JF137" s="74">
        <f t="shared" si="363"/>
        <v>16</v>
      </c>
      <c r="JG137" s="74" t="str">
        <f t="shared" si="364"/>
        <v>lambda1</v>
      </c>
      <c r="JH137" s="390" t="str">
        <f t="shared" si="365"/>
        <v/>
      </c>
      <c r="JI137" s="389">
        <f>IF(ISNUMBER(MATCH(HE137,$JG$15:$JG$313,0)),0,MAX(JI$14:JI136)+1)</f>
        <v>0</v>
      </c>
      <c r="JJ137" s="389" t="str">
        <f t="shared" si="366"/>
        <v/>
      </c>
      <c r="JK137" s="379"/>
      <c r="JL137" s="79"/>
      <c r="JM137" s="19"/>
      <c r="JN137" s="280"/>
      <c r="JO137" s="70"/>
      <c r="JP137" s="19"/>
      <c r="JQ137" s="19"/>
      <c r="JR137" s="19"/>
      <c r="JS137" s="19"/>
      <c r="JT137" s="19"/>
      <c r="JU137" s="19"/>
      <c r="JV137" s="19"/>
      <c r="JW137" s="19"/>
      <c r="JX137" s="19"/>
      <c r="JY137" s="19"/>
      <c r="JZ137" s="19"/>
      <c r="KA137" s="19"/>
      <c r="KB137" s="19"/>
      <c r="KC137" s="19"/>
      <c r="KD137" s="19"/>
      <c r="LA137" s="70"/>
      <c r="LB137" s="291" t="str">
        <f t="shared" si="312"/>
        <v/>
      </c>
      <c r="LC137" s="291" t="str">
        <f t="shared" si="313"/>
        <v/>
      </c>
      <c r="LD137" s="291" t="str">
        <f t="shared" si="314"/>
        <v/>
      </c>
      <c r="LE137" s="291" t="str">
        <f t="shared" si="315"/>
        <v/>
      </c>
      <c r="LF137" s="291" t="str">
        <f t="shared" si="316"/>
        <v/>
      </c>
      <c r="LG137" s="291" t="str">
        <f t="shared" si="317"/>
        <v/>
      </c>
      <c r="LH137" s="291" t="str">
        <f t="shared" si="318"/>
        <v/>
      </c>
      <c r="LI137" s="291" t="str">
        <f t="shared" si="319"/>
        <v/>
      </c>
      <c r="LJ137" s="291" t="str">
        <f t="shared" si="320"/>
        <v/>
      </c>
      <c r="LK137" s="291" t="str">
        <f t="shared" si="321"/>
        <v/>
      </c>
      <c r="LL137" s="291" t="str">
        <f t="shared" si="322"/>
        <v/>
      </c>
      <c r="LM137" s="291" t="str">
        <f t="shared" si="323"/>
        <v/>
      </c>
      <c r="LN137" s="291" t="str">
        <f t="shared" si="324"/>
        <v/>
      </c>
      <c r="LO137" s="291" t="str">
        <f t="shared" si="325"/>
        <v/>
      </c>
      <c r="LP137" s="291" t="str">
        <f t="shared" si="326"/>
        <v/>
      </c>
      <c r="LQ137" s="291" t="str">
        <f t="shared" si="327"/>
        <v/>
      </c>
      <c r="LR137" s="291" t="str">
        <f t="shared" si="328"/>
        <v/>
      </c>
      <c r="LS137" s="291" t="str">
        <f t="shared" si="329"/>
        <v/>
      </c>
      <c r="LT137" s="291" t="str">
        <f t="shared" si="330"/>
        <v/>
      </c>
      <c r="LU137" s="291" t="str">
        <f t="shared" si="331"/>
        <v/>
      </c>
      <c r="LV137" s="291" t="str">
        <f t="shared" si="332"/>
        <v/>
      </c>
      <c r="LW137" s="291" t="str">
        <f t="shared" si="333"/>
        <v/>
      </c>
      <c r="LX137" s="291" t="str">
        <f t="shared" si="334"/>
        <v>lambda1</v>
      </c>
      <c r="LY137" s="291" t="str">
        <f t="shared" si="335"/>
        <v/>
      </c>
      <c r="LZ137" s="291" t="str">
        <f t="shared" si="336"/>
        <v/>
      </c>
      <c r="MA137" s="291" t="str">
        <f t="shared" si="337"/>
        <v/>
      </c>
      <c r="MB137" s="291" t="str">
        <f t="shared" si="338"/>
        <v/>
      </c>
      <c r="MC137" s="291" t="str">
        <f t="shared" si="339"/>
        <v/>
      </c>
      <c r="MD137" s="291" t="str">
        <f t="shared" si="340"/>
        <v/>
      </c>
      <c r="ME137" s="291" t="str">
        <f t="shared" si="341"/>
        <v/>
      </c>
      <c r="MF137" s="291" t="str">
        <f t="shared" si="342"/>
        <v/>
      </c>
      <c r="MG137" s="74">
        <f t="shared" si="343"/>
        <v>1</v>
      </c>
      <c r="MH137" s="70"/>
      <c r="MI137" s="70"/>
      <c r="MJ137" s="70"/>
      <c r="MK137" s="70"/>
      <c r="ML137" s="70"/>
      <c r="MM137" s="70"/>
      <c r="MN137" s="70"/>
      <c r="MO137" s="70"/>
      <c r="MP137" s="70"/>
      <c r="MQ137" s="70"/>
      <c r="MR137" s="70"/>
      <c r="MS137" s="70"/>
      <c r="MT137" s="70"/>
      <c r="MU137" s="70"/>
    </row>
    <row r="138" spans="1:359" ht="6" customHeight="1" x14ac:dyDescent="0.25">
      <c r="A138" s="79"/>
      <c r="B138" s="303">
        <f t="shared" si="367"/>
        <v>124</v>
      </c>
      <c r="C138" s="95" t="s">
        <v>360</v>
      </c>
      <c r="D138" s="304" t="s">
        <v>632</v>
      </c>
      <c r="E138" s="70"/>
      <c r="F138" s="258"/>
      <c r="G138" s="259"/>
      <c r="H138" s="260"/>
      <c r="I138" s="258"/>
      <c r="J138" s="259"/>
      <c r="K138" s="260"/>
      <c r="L138" s="258"/>
      <c r="M138" s="259"/>
      <c r="N138" s="260"/>
      <c r="O138" s="258"/>
      <c r="P138" s="259"/>
      <c r="Q138" s="260"/>
      <c r="R138" s="258"/>
      <c r="S138" s="259"/>
      <c r="T138" s="260"/>
      <c r="U138" s="258"/>
      <c r="V138" s="259"/>
      <c r="W138" s="260"/>
      <c r="X138" s="258"/>
      <c r="Y138" s="259"/>
      <c r="Z138" s="260"/>
      <c r="AA138" s="258"/>
      <c r="AB138" s="259"/>
      <c r="AC138" s="260"/>
      <c r="AD138" s="258"/>
      <c r="AE138" s="259"/>
      <c r="AF138" s="260"/>
      <c r="AG138" s="258"/>
      <c r="AH138" s="259"/>
      <c r="AI138" s="260"/>
      <c r="AJ138" s="258"/>
      <c r="AK138" s="259"/>
      <c r="AL138" s="260"/>
      <c r="AM138" s="258"/>
      <c r="AN138" s="259"/>
      <c r="AO138" s="260"/>
      <c r="AP138" s="281"/>
      <c r="AQ138" s="353"/>
      <c r="AR138" s="348"/>
      <c r="AS138" s="281"/>
      <c r="AT138" s="353"/>
      <c r="AU138" s="348"/>
      <c r="AV138" s="258"/>
      <c r="AW138" s="259"/>
      <c r="AX138" s="260"/>
      <c r="AY138" s="258"/>
      <c r="AZ138" s="259"/>
      <c r="BA138" s="260"/>
      <c r="BB138" s="258"/>
      <c r="BC138" s="259"/>
      <c r="BD138" s="260"/>
      <c r="BE138" s="258"/>
      <c r="BF138" s="259"/>
      <c r="BG138" s="260"/>
      <c r="BH138" s="258"/>
      <c r="BI138" s="259"/>
      <c r="BJ138" s="260"/>
      <c r="BK138" s="258"/>
      <c r="BL138" s="259"/>
      <c r="BM138" s="260"/>
      <c r="BN138" s="258"/>
      <c r="BO138" s="259"/>
      <c r="BP138" s="260"/>
      <c r="BQ138" s="258"/>
      <c r="BR138" s="259"/>
      <c r="BS138" s="260"/>
      <c r="BT138" s="258"/>
      <c r="BU138" s="259"/>
      <c r="BV138" s="260"/>
      <c r="BW138" s="258"/>
      <c r="BX138" s="259"/>
      <c r="BY138" s="260"/>
      <c r="BZ138" s="258"/>
      <c r="CA138" s="259"/>
      <c r="CB138" s="260"/>
      <c r="CC138" s="258"/>
      <c r="CD138" s="259"/>
      <c r="CE138" s="260"/>
      <c r="CF138" s="410"/>
      <c r="CG138" s="411"/>
      <c r="CH138" s="412"/>
      <c r="CI138" s="410"/>
      <c r="CJ138" s="411"/>
      <c r="CK138" s="412"/>
      <c r="CL138" s="258"/>
      <c r="CM138" s="259"/>
      <c r="CN138" s="260"/>
      <c r="CO138" s="258"/>
      <c r="CP138" s="259"/>
      <c r="CQ138" s="260"/>
      <c r="CR138" s="373" t="s">
        <v>2</v>
      </c>
      <c r="CS138" s="228"/>
      <c r="CT138" s="229" t="str">
        <f>IF(ISNUMBER(HA138),IF(ISNUMBER(MATCH(HE138,$CS$15:$CS$313,0)),0,MAX(CT$14:CT137)+1),"")</f>
        <v/>
      </c>
      <c r="CU138" s="7" t="str">
        <f t="shared" si="217"/>
        <v/>
      </c>
      <c r="CV138" s="7" t="str">
        <f t="shared" si="218"/>
        <v/>
      </c>
      <c r="CW138" s="7" t="str">
        <f t="shared" si="219"/>
        <v/>
      </c>
      <c r="CX138" s="7" t="str">
        <f t="shared" si="220"/>
        <v/>
      </c>
      <c r="CY138" s="7" t="str">
        <f t="shared" si="221"/>
        <v/>
      </c>
      <c r="CZ138" s="7" t="str">
        <f t="shared" si="222"/>
        <v/>
      </c>
      <c r="DA138" s="7" t="str">
        <f t="shared" si="223"/>
        <v/>
      </c>
      <c r="DB138" s="7" t="str">
        <f t="shared" si="224"/>
        <v/>
      </c>
      <c r="DC138" s="7" t="str">
        <f t="shared" si="225"/>
        <v/>
      </c>
      <c r="DD138" s="7" t="str">
        <f t="shared" si="226"/>
        <v/>
      </c>
      <c r="DE138" s="7" t="str">
        <f t="shared" si="227"/>
        <v/>
      </c>
      <c r="DF138" s="7" t="str">
        <f t="shared" si="228"/>
        <v/>
      </c>
      <c r="DG138" s="7" t="str">
        <f t="shared" si="229"/>
        <v/>
      </c>
      <c r="DH138" s="7" t="str">
        <f t="shared" si="230"/>
        <v/>
      </c>
      <c r="DI138" s="7" t="str">
        <f t="shared" si="231"/>
        <v/>
      </c>
      <c r="DJ138" s="7" t="str">
        <f t="shared" si="232"/>
        <v/>
      </c>
      <c r="DK138" s="7" t="str">
        <f t="shared" si="233"/>
        <v/>
      </c>
      <c r="DL138" s="7" t="str">
        <f t="shared" si="234"/>
        <v/>
      </c>
      <c r="DM138" s="7" t="str">
        <f t="shared" si="235"/>
        <v/>
      </c>
      <c r="DN138" s="7" t="str">
        <f t="shared" si="236"/>
        <v/>
      </c>
      <c r="DO138" s="7" t="str">
        <f t="shared" si="237"/>
        <v/>
      </c>
      <c r="DP138" s="7" t="str">
        <f t="shared" si="238"/>
        <v/>
      </c>
      <c r="DQ138" s="7" t="str">
        <f t="shared" si="239"/>
        <v/>
      </c>
      <c r="DR138" s="7" t="str">
        <f t="shared" si="240"/>
        <v/>
      </c>
      <c r="DS138" s="7" t="str">
        <f t="shared" si="241"/>
        <v/>
      </c>
      <c r="DT138" s="7" t="str">
        <f t="shared" si="242"/>
        <v/>
      </c>
      <c r="DU138" s="7" t="str">
        <f t="shared" si="344"/>
        <v/>
      </c>
      <c r="DV138" s="7">
        <f t="shared" si="345"/>
        <v>27</v>
      </c>
      <c r="DW138" s="7" t="str">
        <f t="shared" si="346"/>
        <v/>
      </c>
      <c r="DX138" s="7">
        <f t="shared" si="347"/>
        <v>27</v>
      </c>
      <c r="DY138" s="7"/>
      <c r="DZ138" s="7"/>
      <c r="EA138" s="7"/>
      <c r="EB138" s="7"/>
      <c r="EC138" s="64" t="s">
        <v>2</v>
      </c>
      <c r="ED138" s="306" t="str">
        <f t="shared" si="243"/>
        <v>-</v>
      </c>
      <c r="EE138" s="306" t="str">
        <f t="shared" si="244"/>
        <v>-</v>
      </c>
      <c r="EF138" s="306" t="str">
        <f t="shared" si="245"/>
        <v>-</v>
      </c>
      <c r="EG138" s="306" t="str">
        <f t="shared" si="246"/>
        <v>-</v>
      </c>
      <c r="EH138" s="306" t="str">
        <f t="shared" si="247"/>
        <v>-</v>
      </c>
      <c r="EI138" s="306" t="str">
        <f t="shared" si="248"/>
        <v>-</v>
      </c>
      <c r="EJ138" s="306" t="str">
        <f t="shared" si="249"/>
        <v>-</v>
      </c>
      <c r="EK138" s="306" t="str">
        <f t="shared" si="250"/>
        <v>-</v>
      </c>
      <c r="EL138" s="306" t="str">
        <f t="shared" si="251"/>
        <v>-</v>
      </c>
      <c r="EM138" s="306" t="str">
        <f t="shared" si="252"/>
        <v>-</v>
      </c>
      <c r="EN138" s="306" t="str">
        <f t="shared" si="253"/>
        <v>-</v>
      </c>
      <c r="EO138" s="306" t="str">
        <f t="shared" si="254"/>
        <v>-</v>
      </c>
      <c r="EP138" s="306" t="str">
        <f t="shared" si="255"/>
        <v>-</v>
      </c>
      <c r="EQ138" s="306" t="str">
        <f t="shared" si="256"/>
        <v>-</v>
      </c>
      <c r="ER138" s="306" t="str">
        <f t="shared" si="257"/>
        <v>-</v>
      </c>
      <c r="ES138" s="306" t="str">
        <f t="shared" si="258"/>
        <v>-</v>
      </c>
      <c r="ET138" s="306" t="str">
        <f t="shared" si="259"/>
        <v>-</v>
      </c>
      <c r="EU138" s="306" t="str">
        <f t="shared" si="260"/>
        <v>-</v>
      </c>
      <c r="EV138" s="306" t="str">
        <f t="shared" si="261"/>
        <v>-</v>
      </c>
      <c r="EW138" s="306" t="str">
        <f t="shared" si="262"/>
        <v>-</v>
      </c>
      <c r="EX138" s="306" t="str">
        <f t="shared" si="263"/>
        <v>-</v>
      </c>
      <c r="EY138" s="306" t="str">
        <f t="shared" si="264"/>
        <v>-</v>
      </c>
      <c r="EZ138" s="306" t="str">
        <f t="shared" si="265"/>
        <v>-</v>
      </c>
      <c r="FA138" s="306" t="str">
        <f t="shared" si="266"/>
        <v>-</v>
      </c>
      <c r="FB138" s="306" t="str">
        <f t="shared" si="267"/>
        <v>-</v>
      </c>
      <c r="FC138" s="306" t="str">
        <f t="shared" si="268"/>
        <v>-</v>
      </c>
      <c r="FD138" s="306" t="str">
        <f t="shared" si="348"/>
        <v>-</v>
      </c>
      <c r="FE138" s="306" t="str">
        <f t="shared" si="349"/>
        <v>layavg</v>
      </c>
      <c r="FF138" s="306" t="str">
        <f t="shared" si="350"/>
        <v>-</v>
      </c>
      <c r="FG138" s="306" t="str">
        <f t="shared" si="351"/>
        <v>layavg</v>
      </c>
      <c r="FH138" s="306"/>
      <c r="FI138" s="306"/>
      <c r="FJ138" s="306"/>
      <c r="FK138" s="306"/>
      <c r="FL138" s="306"/>
      <c r="FM138" s="422" t="s">
        <v>2</v>
      </c>
      <c r="FN138" s="65" t="str">
        <f t="shared" si="269"/>
        <v>-</v>
      </c>
      <c r="FO138" s="65" t="str">
        <f t="shared" si="270"/>
        <v>-</v>
      </c>
      <c r="FP138" s="65" t="str">
        <f t="shared" si="271"/>
        <v>-</v>
      </c>
      <c r="FQ138" s="65" t="str">
        <f t="shared" si="272"/>
        <v>-</v>
      </c>
      <c r="FR138" s="65" t="str">
        <f t="shared" si="273"/>
        <v>-</v>
      </c>
      <c r="FS138" s="65" t="str">
        <f t="shared" si="274"/>
        <v>-</v>
      </c>
      <c r="FT138" s="65" t="str">
        <f t="shared" si="275"/>
        <v>-</v>
      </c>
      <c r="FU138" s="65" t="str">
        <f t="shared" si="276"/>
        <v>-</v>
      </c>
      <c r="FV138" s="65" t="str">
        <f t="shared" si="277"/>
        <v>-</v>
      </c>
      <c r="FW138" s="65" t="str">
        <f t="shared" si="278"/>
        <v>-</v>
      </c>
      <c r="FX138" s="65" t="str">
        <f t="shared" si="279"/>
        <v>-</v>
      </c>
      <c r="FY138" s="65" t="str">
        <f t="shared" si="280"/>
        <v>-</v>
      </c>
      <c r="FZ138" s="65" t="str">
        <f t="shared" si="281"/>
        <v>-</v>
      </c>
      <c r="GA138" s="65" t="str">
        <f t="shared" si="282"/>
        <v>-</v>
      </c>
      <c r="GB138" s="65" t="str">
        <f t="shared" si="283"/>
        <v>-</v>
      </c>
      <c r="GC138" s="65" t="str">
        <f t="shared" si="284"/>
        <v>-</v>
      </c>
      <c r="GD138" s="65" t="str">
        <f t="shared" si="285"/>
        <v>-</v>
      </c>
      <c r="GE138" s="65" t="str">
        <f t="shared" si="286"/>
        <v>-</v>
      </c>
      <c r="GF138" s="65" t="str">
        <f t="shared" si="287"/>
        <v>-</v>
      </c>
      <c r="GG138" s="65" t="str">
        <f t="shared" si="288"/>
        <v>-</v>
      </c>
      <c r="GH138" s="65" t="str">
        <f t="shared" si="289"/>
        <v>-</v>
      </c>
      <c r="GI138" s="65" t="str">
        <f t="shared" si="290"/>
        <v>-</v>
      </c>
      <c r="GJ138" s="65" t="str">
        <f t="shared" si="291"/>
        <v>-</v>
      </c>
      <c r="GK138" s="65" t="str">
        <f t="shared" si="292"/>
        <v>-</v>
      </c>
      <c r="GL138" s="65" t="str">
        <f t="shared" si="293"/>
        <v>-</v>
      </c>
      <c r="GM138" s="65" t="str">
        <f t="shared" si="294"/>
        <v>-</v>
      </c>
      <c r="GN138" s="65" t="str">
        <f t="shared" si="352"/>
        <v>-</v>
      </c>
      <c r="GO138" s="65">
        <f t="shared" si="353"/>
        <v>0</v>
      </c>
      <c r="GP138" s="65" t="str">
        <f t="shared" si="354"/>
        <v>-</v>
      </c>
      <c r="GQ138" s="65">
        <f t="shared" si="355"/>
        <v>0</v>
      </c>
      <c r="GR138" s="65"/>
      <c r="GS138" s="65"/>
      <c r="GT138" s="65"/>
      <c r="GU138" s="96" t="s">
        <v>2</v>
      </c>
      <c r="GV138" s="70"/>
      <c r="GW138" s="7">
        <f>IF(ISNUMBER(INDEX($CU$15:$EC$314,$B138,HG$5)),MAX(GW$14:GW137)+1,0)</f>
        <v>0</v>
      </c>
      <c r="GX138" s="7" t="str">
        <f t="shared" si="295"/>
        <v/>
      </c>
      <c r="GY138" s="7" t="str">
        <f t="shared" si="296"/>
        <v/>
      </c>
      <c r="GZ138" s="289">
        <f t="shared" si="297"/>
        <v>124</v>
      </c>
      <c r="HA138" s="289" t="str">
        <f t="shared" si="298"/>
        <v/>
      </c>
      <c r="HB138" s="289" t="str">
        <f t="shared" si="368"/>
        <v/>
      </c>
      <c r="HC138" s="84" t="str">
        <f t="shared" si="300"/>
        <v/>
      </c>
      <c r="HD138" s="335" t="str">
        <f t="shared" si="301"/>
        <v/>
      </c>
      <c r="HE138" s="313" t="str">
        <f t="shared" si="302"/>
        <v/>
      </c>
      <c r="HF138" s="28" t="str">
        <f t="shared" si="303"/>
        <v/>
      </c>
      <c r="HG138" s="277"/>
      <c r="HH138" s="71"/>
      <c r="HI138" s="71"/>
      <c r="HJ138" s="71"/>
      <c r="HK138" s="71"/>
      <c r="HL138" s="71"/>
      <c r="HM138" s="71"/>
      <c r="HN138" s="71"/>
      <c r="HO138" s="71"/>
      <c r="HP138" s="71"/>
      <c r="HQ138" s="71"/>
      <c r="HR138" s="71"/>
      <c r="HS138" s="277" t="str">
        <f t="shared" si="373"/>
        <v/>
      </c>
      <c r="HT138" s="284" t="str">
        <f t="shared" si="308"/>
        <v/>
      </c>
      <c r="HU138" s="71"/>
      <c r="HV138" s="336" t="str">
        <f t="shared" si="309"/>
        <v/>
      </c>
      <c r="HW138" s="338" t="str">
        <f t="shared" si="310"/>
        <v/>
      </c>
      <c r="HX138" s="337" t="str">
        <f t="shared" si="311"/>
        <v/>
      </c>
      <c r="HY138" s="277"/>
      <c r="HZ138" s="71"/>
      <c r="IA138" s="71"/>
      <c r="IB138" s="71"/>
      <c r="IC138" s="71"/>
      <c r="ID138" s="70"/>
      <c r="IE138" s="280"/>
      <c r="IF138" s="280"/>
      <c r="IG138" s="280"/>
      <c r="IH138" s="280"/>
      <c r="II138" s="280"/>
      <c r="IJ138" s="280"/>
      <c r="IK138" s="280"/>
      <c r="IL138" s="280"/>
      <c r="IM138" s="280"/>
      <c r="IN138" s="280"/>
      <c r="IO138" s="291"/>
      <c r="IP138" s="291"/>
      <c r="IQ138" s="74"/>
      <c r="IR138" s="291">
        <f>IF(IE138&lt;&gt;"",MAX(IR$14:IR137)+1,0)</f>
        <v>0</v>
      </c>
      <c r="IS138" s="291">
        <f>IF(IF138&lt;&gt;"",MAX(IS$14:IS137)+1,0)</f>
        <v>0</v>
      </c>
      <c r="IT138" s="291">
        <f>IF(IG138&lt;&gt;"",MAX(IT$14:IT137)+1,0)</f>
        <v>0</v>
      </c>
      <c r="IU138" s="291">
        <f>IF(IH138&lt;&gt;"",MAX(IU$14:IU137)+1,0)</f>
        <v>0</v>
      </c>
      <c r="IV138" s="291">
        <f>IF(II138&lt;&gt;"",MAX(IV$14:IV137)+1,0)</f>
        <v>0</v>
      </c>
      <c r="IW138" s="291">
        <f>IF(IJ138&lt;&gt;"",MAX(IW$14:IW137)+1,0)</f>
        <v>0</v>
      </c>
      <c r="IX138" s="291">
        <f>IF(IK138&lt;&gt;"",MAX(IX$14:IX137)+1,0)</f>
        <v>0</v>
      </c>
      <c r="IY138" s="291">
        <f>IF(IL138&lt;&gt;"",MAX(IY$14:IY137)+1,0)</f>
        <v>0</v>
      </c>
      <c r="IZ138" s="291">
        <f>IF(IM138&lt;&gt;"",MAX(IZ$14:IZ137)+1,0)</f>
        <v>0</v>
      </c>
      <c r="JA138" s="291">
        <f>IF(IN138&lt;&gt;"",MAX(JA$14:JA137)+1,0)</f>
        <v>0</v>
      </c>
      <c r="JB138" s="291">
        <f>IF(IO138&lt;&gt;"",MAX(JB$14:JB137)+1,0)</f>
        <v>0</v>
      </c>
      <c r="JC138" s="291">
        <f>IF(IP138&lt;&gt;"",MAX(JC$14:JC137)+1,0)</f>
        <v>0</v>
      </c>
      <c r="JD138" s="74">
        <f t="shared" si="361"/>
        <v>4</v>
      </c>
      <c r="JE138" s="74">
        <f t="shared" si="362"/>
        <v>0</v>
      </c>
      <c r="JF138" s="74">
        <f t="shared" si="363"/>
        <v>17</v>
      </c>
      <c r="JG138" s="74" t="str">
        <f t="shared" si="364"/>
        <v>lambda2</v>
      </c>
      <c r="JH138" s="390" t="str">
        <f t="shared" si="365"/>
        <v/>
      </c>
      <c r="JI138" s="389">
        <f>IF(ISNUMBER(MATCH(HE138,$JG$15:$JG$313,0)),0,MAX(JI$14:JI137)+1)</f>
        <v>0</v>
      </c>
      <c r="JJ138" s="389" t="str">
        <f t="shared" si="366"/>
        <v/>
      </c>
      <c r="JK138" s="379"/>
      <c r="JL138" s="79"/>
      <c r="JM138" s="19"/>
      <c r="JN138" s="280"/>
      <c r="JO138" s="70"/>
      <c r="JP138" s="19"/>
      <c r="JQ138" s="19"/>
      <c r="JR138" s="19"/>
      <c r="JS138" s="19"/>
      <c r="JT138" s="19"/>
      <c r="JU138" s="19"/>
      <c r="JV138" s="19"/>
      <c r="JW138" s="19"/>
      <c r="JX138" s="19"/>
      <c r="JY138" s="19"/>
      <c r="JZ138" s="19"/>
      <c r="KA138" s="19"/>
      <c r="KB138" s="19"/>
      <c r="KC138" s="19"/>
      <c r="KD138" s="19"/>
      <c r="LA138" s="70"/>
      <c r="LB138" s="291" t="str">
        <f t="shared" si="312"/>
        <v/>
      </c>
      <c r="LC138" s="291" t="str">
        <f t="shared" si="313"/>
        <v/>
      </c>
      <c r="LD138" s="291" t="str">
        <f t="shared" si="314"/>
        <v/>
      </c>
      <c r="LE138" s="291" t="str">
        <f t="shared" si="315"/>
        <v/>
      </c>
      <c r="LF138" s="291" t="str">
        <f t="shared" si="316"/>
        <v/>
      </c>
      <c r="LG138" s="291" t="str">
        <f t="shared" si="317"/>
        <v/>
      </c>
      <c r="LH138" s="291" t="str">
        <f t="shared" si="318"/>
        <v/>
      </c>
      <c r="LI138" s="291" t="str">
        <f t="shared" si="319"/>
        <v/>
      </c>
      <c r="LJ138" s="291" t="str">
        <f t="shared" si="320"/>
        <v/>
      </c>
      <c r="LK138" s="291" t="str">
        <f t="shared" si="321"/>
        <v/>
      </c>
      <c r="LL138" s="291" t="str">
        <f t="shared" si="322"/>
        <v/>
      </c>
      <c r="LM138" s="291" t="str">
        <f t="shared" si="323"/>
        <v/>
      </c>
      <c r="LN138" s="291" t="str">
        <f t="shared" si="324"/>
        <v/>
      </c>
      <c r="LO138" s="291" t="str">
        <f t="shared" si="325"/>
        <v/>
      </c>
      <c r="LP138" s="291" t="str">
        <f t="shared" si="326"/>
        <v/>
      </c>
      <c r="LQ138" s="291" t="str">
        <f t="shared" si="327"/>
        <v/>
      </c>
      <c r="LR138" s="291" t="str">
        <f t="shared" si="328"/>
        <v/>
      </c>
      <c r="LS138" s="291" t="str">
        <f t="shared" si="329"/>
        <v/>
      </c>
      <c r="LT138" s="291" t="str">
        <f t="shared" si="330"/>
        <v/>
      </c>
      <c r="LU138" s="291" t="str">
        <f t="shared" si="331"/>
        <v/>
      </c>
      <c r="LV138" s="291" t="str">
        <f t="shared" si="332"/>
        <v/>
      </c>
      <c r="LW138" s="291" t="str">
        <f t="shared" si="333"/>
        <v/>
      </c>
      <c r="LX138" s="291" t="str">
        <f t="shared" si="334"/>
        <v>lambda2</v>
      </c>
      <c r="LY138" s="291" t="str">
        <f t="shared" si="335"/>
        <v/>
      </c>
      <c r="LZ138" s="291" t="str">
        <f t="shared" si="336"/>
        <v/>
      </c>
      <c r="MA138" s="291" t="str">
        <f t="shared" si="337"/>
        <v/>
      </c>
      <c r="MB138" s="291" t="str">
        <f t="shared" si="338"/>
        <v/>
      </c>
      <c r="MC138" s="291" t="str">
        <f t="shared" si="339"/>
        <v/>
      </c>
      <c r="MD138" s="291" t="str">
        <f t="shared" si="340"/>
        <v/>
      </c>
      <c r="ME138" s="291" t="str">
        <f t="shared" si="341"/>
        <v/>
      </c>
      <c r="MF138" s="291" t="str">
        <f t="shared" si="342"/>
        <v/>
      </c>
      <c r="MG138" s="74">
        <f t="shared" si="343"/>
        <v>1</v>
      </c>
      <c r="MH138" s="70"/>
      <c r="MI138" s="70"/>
      <c r="MJ138" s="70"/>
      <c r="MK138" s="70"/>
      <c r="ML138" s="70"/>
      <c r="MM138" s="70"/>
      <c r="MN138" s="70"/>
      <c r="MO138" s="70"/>
      <c r="MP138" s="70"/>
      <c r="MQ138" s="70"/>
      <c r="MR138" s="70"/>
      <c r="MS138" s="70"/>
      <c r="MT138" s="70"/>
      <c r="MU138" s="70"/>
    </row>
    <row r="139" spans="1:359" ht="6" customHeight="1" x14ac:dyDescent="0.25">
      <c r="A139" s="79"/>
      <c r="B139" s="303">
        <f t="shared" si="367"/>
        <v>125</v>
      </c>
      <c r="C139" s="206" t="s">
        <v>361</v>
      </c>
      <c r="D139" s="305" t="s">
        <v>635</v>
      </c>
      <c r="E139" s="70"/>
      <c r="F139" s="258"/>
      <c r="G139" s="259"/>
      <c r="H139" s="260"/>
      <c r="I139" s="258"/>
      <c r="J139" s="259"/>
      <c r="K139" s="260"/>
      <c r="L139" s="258"/>
      <c r="M139" s="259"/>
      <c r="N139" s="260"/>
      <c r="O139" s="258"/>
      <c r="P139" s="259"/>
      <c r="Q139" s="260"/>
      <c r="R139" s="258"/>
      <c r="S139" s="259"/>
      <c r="T139" s="260"/>
      <c r="U139" s="258"/>
      <c r="V139" s="259"/>
      <c r="W139" s="260"/>
      <c r="X139" s="258"/>
      <c r="Y139" s="259"/>
      <c r="Z139" s="260"/>
      <c r="AA139" s="258"/>
      <c r="AB139" s="259"/>
      <c r="AC139" s="260"/>
      <c r="AD139" s="258"/>
      <c r="AE139" s="259"/>
      <c r="AF139" s="260"/>
      <c r="AG139" s="258"/>
      <c r="AH139" s="259"/>
      <c r="AI139" s="260"/>
      <c r="AJ139" s="258"/>
      <c r="AK139" s="259"/>
      <c r="AL139" s="260"/>
      <c r="AM139" s="258"/>
      <c r="AN139" s="259"/>
      <c r="AO139" s="260"/>
      <c r="AP139" s="281"/>
      <c r="AQ139" s="353"/>
      <c r="AR139" s="348"/>
      <c r="AS139" s="281"/>
      <c r="AT139" s="353"/>
      <c r="AU139" s="348"/>
      <c r="AV139" s="258"/>
      <c r="AW139" s="259"/>
      <c r="AX139" s="260"/>
      <c r="AY139" s="258"/>
      <c r="AZ139" s="259"/>
      <c r="BA139" s="260"/>
      <c r="BB139" s="258"/>
      <c r="BC139" s="259"/>
      <c r="BD139" s="260"/>
      <c r="BE139" s="258"/>
      <c r="BF139" s="259"/>
      <c r="BG139" s="260"/>
      <c r="BH139" s="258"/>
      <c r="BI139" s="259"/>
      <c r="BJ139" s="260"/>
      <c r="BK139" s="258"/>
      <c r="BL139" s="259"/>
      <c r="BM139" s="260"/>
      <c r="BN139" s="258"/>
      <c r="BO139" s="259"/>
      <c r="BP139" s="260"/>
      <c r="BQ139" s="258"/>
      <c r="BR139" s="259"/>
      <c r="BS139" s="260"/>
      <c r="BT139" s="258"/>
      <c r="BU139" s="259"/>
      <c r="BV139" s="260"/>
      <c r="BW139" s="258"/>
      <c r="BX139" s="259"/>
      <c r="BY139" s="260"/>
      <c r="BZ139" s="258"/>
      <c r="CA139" s="259"/>
      <c r="CB139" s="260"/>
      <c r="CC139" s="258"/>
      <c r="CD139" s="259"/>
      <c r="CE139" s="260"/>
      <c r="CF139" s="410"/>
      <c r="CG139" s="411"/>
      <c r="CH139" s="412"/>
      <c r="CI139" s="410"/>
      <c r="CJ139" s="411"/>
      <c r="CK139" s="412"/>
      <c r="CL139" s="258"/>
      <c r="CM139" s="259"/>
      <c r="CN139" s="260"/>
      <c r="CO139" s="258"/>
      <c r="CP139" s="259"/>
      <c r="CQ139" s="260"/>
      <c r="CR139" s="373" t="s">
        <v>2</v>
      </c>
      <c r="CS139" s="228"/>
      <c r="CT139" s="229" t="str">
        <f>IF(ISNUMBER(HA139),IF(ISNUMBER(MATCH(HE139,$CS$15:$CS$313,0)),0,MAX(CT$14:CT138)+1),"")</f>
        <v/>
      </c>
      <c r="CU139" s="7" t="str">
        <f t="shared" si="217"/>
        <v/>
      </c>
      <c r="CV139" s="7" t="str">
        <f t="shared" si="218"/>
        <v/>
      </c>
      <c r="CW139" s="7" t="str">
        <f t="shared" si="219"/>
        <v/>
      </c>
      <c r="CX139" s="7" t="str">
        <f t="shared" si="220"/>
        <v/>
      </c>
      <c r="CY139" s="7" t="str">
        <f t="shared" si="221"/>
        <v/>
      </c>
      <c r="CZ139" s="7" t="str">
        <f t="shared" si="222"/>
        <v/>
      </c>
      <c r="DA139" s="7" t="str">
        <f t="shared" si="223"/>
        <v/>
      </c>
      <c r="DB139" s="7" t="str">
        <f t="shared" si="224"/>
        <v/>
      </c>
      <c r="DC139" s="7" t="str">
        <f t="shared" si="225"/>
        <v/>
      </c>
      <c r="DD139" s="7" t="str">
        <f t="shared" si="226"/>
        <v/>
      </c>
      <c r="DE139" s="7" t="str">
        <f t="shared" si="227"/>
        <v/>
      </c>
      <c r="DF139" s="7" t="str">
        <f t="shared" si="228"/>
        <v/>
      </c>
      <c r="DG139" s="7" t="str">
        <f t="shared" si="229"/>
        <v/>
      </c>
      <c r="DH139" s="7" t="str">
        <f t="shared" si="230"/>
        <v/>
      </c>
      <c r="DI139" s="7" t="str">
        <f t="shared" si="231"/>
        <v/>
      </c>
      <c r="DJ139" s="7" t="str">
        <f t="shared" si="232"/>
        <v/>
      </c>
      <c r="DK139" s="7" t="str">
        <f t="shared" si="233"/>
        <v/>
      </c>
      <c r="DL139" s="7" t="str">
        <f t="shared" si="234"/>
        <v/>
      </c>
      <c r="DM139" s="7" t="str">
        <f t="shared" si="235"/>
        <v/>
      </c>
      <c r="DN139" s="7" t="str">
        <f t="shared" si="236"/>
        <v/>
      </c>
      <c r="DO139" s="7" t="str">
        <f t="shared" si="237"/>
        <v/>
      </c>
      <c r="DP139" s="7" t="str">
        <f t="shared" si="238"/>
        <v/>
      </c>
      <c r="DQ139" s="7" t="str">
        <f t="shared" si="239"/>
        <v/>
      </c>
      <c r="DR139" s="7" t="str">
        <f t="shared" si="240"/>
        <v/>
      </c>
      <c r="DS139" s="7" t="str">
        <f t="shared" si="241"/>
        <v/>
      </c>
      <c r="DT139" s="7" t="str">
        <f t="shared" si="242"/>
        <v/>
      </c>
      <c r="DU139" s="7" t="str">
        <f t="shared" si="344"/>
        <v/>
      </c>
      <c r="DV139" s="7">
        <f t="shared" si="345"/>
        <v>28</v>
      </c>
      <c r="DW139" s="7">
        <f t="shared" si="346"/>
        <v>14</v>
      </c>
      <c r="DX139" s="7">
        <f t="shared" si="347"/>
        <v>28</v>
      </c>
      <c r="DY139" s="7"/>
      <c r="DZ139" s="7"/>
      <c r="EA139" s="7"/>
      <c r="EB139" s="7"/>
      <c r="EC139" s="64" t="s">
        <v>2</v>
      </c>
      <c r="ED139" s="306" t="str">
        <f t="shared" si="243"/>
        <v>-</v>
      </c>
      <c r="EE139" s="306" t="str">
        <f t="shared" si="244"/>
        <v>-</v>
      </c>
      <c r="EF139" s="306" t="str">
        <f t="shared" si="245"/>
        <v>-</v>
      </c>
      <c r="EG139" s="306" t="str">
        <f t="shared" si="246"/>
        <v>-</v>
      </c>
      <c r="EH139" s="306" t="str">
        <f t="shared" si="247"/>
        <v>-</v>
      </c>
      <c r="EI139" s="306" t="str">
        <f t="shared" si="248"/>
        <v>-</v>
      </c>
      <c r="EJ139" s="306" t="str">
        <f t="shared" si="249"/>
        <v>-</v>
      </c>
      <c r="EK139" s="306" t="str">
        <f t="shared" si="250"/>
        <v>-</v>
      </c>
      <c r="EL139" s="306" t="str">
        <f t="shared" si="251"/>
        <v>-</v>
      </c>
      <c r="EM139" s="306" t="str">
        <f t="shared" si="252"/>
        <v>-</v>
      </c>
      <c r="EN139" s="306" t="str">
        <f t="shared" si="253"/>
        <v>-</v>
      </c>
      <c r="EO139" s="306" t="str">
        <f t="shared" si="254"/>
        <v>-</v>
      </c>
      <c r="EP139" s="306" t="str">
        <f t="shared" si="255"/>
        <v>-</v>
      </c>
      <c r="EQ139" s="306" t="str">
        <f t="shared" si="256"/>
        <v>-</v>
      </c>
      <c r="ER139" s="306" t="str">
        <f t="shared" si="257"/>
        <v>-</v>
      </c>
      <c r="ES139" s="306" t="str">
        <f t="shared" si="258"/>
        <v>-</v>
      </c>
      <c r="ET139" s="306" t="str">
        <f t="shared" si="259"/>
        <v>-</v>
      </c>
      <c r="EU139" s="306" t="str">
        <f t="shared" si="260"/>
        <v>-</v>
      </c>
      <c r="EV139" s="306" t="str">
        <f t="shared" si="261"/>
        <v>-</v>
      </c>
      <c r="EW139" s="306" t="str">
        <f t="shared" si="262"/>
        <v>-</v>
      </c>
      <c r="EX139" s="306" t="str">
        <f t="shared" si="263"/>
        <v>-</v>
      </c>
      <c r="EY139" s="306" t="str">
        <f t="shared" si="264"/>
        <v>-</v>
      </c>
      <c r="EZ139" s="306" t="str">
        <f t="shared" si="265"/>
        <v>-</v>
      </c>
      <c r="FA139" s="306" t="str">
        <f t="shared" si="266"/>
        <v>-</v>
      </c>
      <c r="FB139" s="306" t="str">
        <f t="shared" si="267"/>
        <v>-</v>
      </c>
      <c r="FC139" s="306" t="str">
        <f t="shared" si="268"/>
        <v>-</v>
      </c>
      <c r="FD139" s="306" t="str">
        <f t="shared" si="348"/>
        <v>-</v>
      </c>
      <c r="FE139" s="306" t="str">
        <f t="shared" si="349"/>
        <v>chani</v>
      </c>
      <c r="FF139" s="306" t="str">
        <f t="shared" si="350"/>
        <v>chani</v>
      </c>
      <c r="FG139" s="306" t="str">
        <f t="shared" si="351"/>
        <v>chani</v>
      </c>
      <c r="FH139" s="306"/>
      <c r="FI139" s="306"/>
      <c r="FJ139" s="306"/>
      <c r="FK139" s="306"/>
      <c r="FL139" s="306"/>
      <c r="FM139" s="422" t="s">
        <v>2</v>
      </c>
      <c r="FN139" s="65" t="str">
        <f t="shared" si="269"/>
        <v>-</v>
      </c>
      <c r="FO139" s="65" t="str">
        <f t="shared" si="270"/>
        <v>-</v>
      </c>
      <c r="FP139" s="65" t="str">
        <f t="shared" si="271"/>
        <v>-</v>
      </c>
      <c r="FQ139" s="65" t="str">
        <f t="shared" si="272"/>
        <v>-</v>
      </c>
      <c r="FR139" s="65" t="str">
        <f t="shared" si="273"/>
        <v>-</v>
      </c>
      <c r="FS139" s="65" t="str">
        <f t="shared" si="274"/>
        <v>-</v>
      </c>
      <c r="FT139" s="65" t="str">
        <f t="shared" si="275"/>
        <v>-</v>
      </c>
      <c r="FU139" s="65" t="str">
        <f t="shared" si="276"/>
        <v>-</v>
      </c>
      <c r="FV139" s="65" t="str">
        <f t="shared" si="277"/>
        <v>-</v>
      </c>
      <c r="FW139" s="65" t="str">
        <f t="shared" si="278"/>
        <v>-</v>
      </c>
      <c r="FX139" s="65" t="str">
        <f t="shared" si="279"/>
        <v>-</v>
      </c>
      <c r="FY139" s="65" t="str">
        <f t="shared" si="280"/>
        <v>-</v>
      </c>
      <c r="FZ139" s="65" t="str">
        <f t="shared" si="281"/>
        <v>-</v>
      </c>
      <c r="GA139" s="65" t="str">
        <f t="shared" si="282"/>
        <v>-</v>
      </c>
      <c r="GB139" s="65" t="str">
        <f t="shared" si="283"/>
        <v>-</v>
      </c>
      <c r="GC139" s="65" t="str">
        <f t="shared" si="284"/>
        <v>-</v>
      </c>
      <c r="GD139" s="65" t="str">
        <f t="shared" si="285"/>
        <v>-</v>
      </c>
      <c r="GE139" s="65" t="str">
        <f t="shared" si="286"/>
        <v>-</v>
      </c>
      <c r="GF139" s="65" t="str">
        <f t="shared" si="287"/>
        <v>-</v>
      </c>
      <c r="GG139" s="65" t="str">
        <f t="shared" si="288"/>
        <v>-</v>
      </c>
      <c r="GH139" s="65" t="str">
        <f t="shared" si="289"/>
        <v>-</v>
      </c>
      <c r="GI139" s="65" t="str">
        <f t="shared" si="290"/>
        <v>-</v>
      </c>
      <c r="GJ139" s="65" t="str">
        <f t="shared" si="291"/>
        <v>-</v>
      </c>
      <c r="GK139" s="65" t="str">
        <f t="shared" si="292"/>
        <v>-</v>
      </c>
      <c r="GL139" s="65" t="str">
        <f t="shared" si="293"/>
        <v>-</v>
      </c>
      <c r="GM139" s="65" t="str">
        <f t="shared" si="294"/>
        <v>-</v>
      </c>
      <c r="GN139" s="65" t="str">
        <f t="shared" si="352"/>
        <v>-</v>
      </c>
      <c r="GO139" s="65">
        <f t="shared" si="353"/>
        <v>1</v>
      </c>
      <c r="GP139" s="65">
        <f t="shared" si="354"/>
        <v>-1</v>
      </c>
      <c r="GQ139" s="65">
        <f t="shared" si="355"/>
        <v>1</v>
      </c>
      <c r="GR139" s="65"/>
      <c r="GS139" s="65"/>
      <c r="GT139" s="65"/>
      <c r="GU139" s="96" t="s">
        <v>2</v>
      </c>
      <c r="GV139" s="70"/>
      <c r="GW139" s="7">
        <f>IF(ISNUMBER(INDEX($CU$15:$EC$314,$B139,HG$5)),MAX(GW$14:GW138)+1,0)</f>
        <v>0</v>
      </c>
      <c r="GX139" s="7" t="str">
        <f t="shared" si="295"/>
        <v/>
      </c>
      <c r="GY139" s="7" t="str">
        <f t="shared" si="296"/>
        <v/>
      </c>
      <c r="GZ139" s="289">
        <f t="shared" si="297"/>
        <v>125</v>
      </c>
      <c r="HA139" s="289" t="str">
        <f t="shared" si="298"/>
        <v/>
      </c>
      <c r="HB139" s="289" t="str">
        <f t="shared" si="368"/>
        <v/>
      </c>
      <c r="HC139" s="84" t="str">
        <f t="shared" si="300"/>
        <v/>
      </c>
      <c r="HD139" s="335" t="str">
        <f t="shared" si="301"/>
        <v/>
      </c>
      <c r="HE139" s="313" t="str">
        <f t="shared" si="302"/>
        <v/>
      </c>
      <c r="HF139" s="28" t="str">
        <f t="shared" si="303"/>
        <v/>
      </c>
      <c r="HG139" s="277"/>
      <c r="HH139" s="71"/>
      <c r="HI139" s="71"/>
      <c r="HJ139" s="71"/>
      <c r="HK139" s="71"/>
      <c r="HL139" s="71"/>
      <c r="HM139" s="71"/>
      <c r="HN139" s="71"/>
      <c r="HO139" s="71"/>
      <c r="HP139" s="71"/>
      <c r="HQ139" s="71"/>
      <c r="HR139" s="71"/>
      <c r="HS139" s="277" t="str">
        <f t="shared" si="373"/>
        <v/>
      </c>
      <c r="HT139" s="284" t="str">
        <f t="shared" si="308"/>
        <v/>
      </c>
      <c r="HU139" s="71"/>
      <c r="HV139" s="336" t="str">
        <f t="shared" si="309"/>
        <v/>
      </c>
      <c r="HW139" s="338" t="str">
        <f t="shared" si="310"/>
        <v/>
      </c>
      <c r="HX139" s="337" t="str">
        <f t="shared" si="311"/>
        <v/>
      </c>
      <c r="HY139" s="277"/>
      <c r="HZ139" s="71"/>
      <c r="IA139" s="71"/>
      <c r="IB139" s="71"/>
      <c r="IC139" s="71"/>
      <c r="ID139" s="70"/>
      <c r="IE139" s="280"/>
      <c r="IF139" s="280"/>
      <c r="IG139" s="280"/>
      <c r="IH139" s="280"/>
      <c r="II139" s="280"/>
      <c r="IJ139" s="280"/>
      <c r="IK139" s="280"/>
      <c r="IL139" s="280"/>
      <c r="IM139" s="280"/>
      <c r="IN139" s="280"/>
      <c r="IO139" s="291"/>
      <c r="IP139" s="291"/>
      <c r="IQ139" s="74"/>
      <c r="IR139" s="291">
        <f>IF(IE139&lt;&gt;"",MAX(IR$14:IR138)+1,0)</f>
        <v>0</v>
      </c>
      <c r="IS139" s="291">
        <f>IF(IF139&lt;&gt;"",MAX(IS$14:IS138)+1,0)</f>
        <v>0</v>
      </c>
      <c r="IT139" s="291">
        <f>IF(IG139&lt;&gt;"",MAX(IT$14:IT138)+1,0)</f>
        <v>0</v>
      </c>
      <c r="IU139" s="291">
        <f>IF(IH139&lt;&gt;"",MAX(IU$14:IU138)+1,0)</f>
        <v>0</v>
      </c>
      <c r="IV139" s="291">
        <f>IF(II139&lt;&gt;"",MAX(IV$14:IV138)+1,0)</f>
        <v>0</v>
      </c>
      <c r="IW139" s="291">
        <f>IF(IJ139&lt;&gt;"",MAX(IW$14:IW138)+1,0)</f>
        <v>0</v>
      </c>
      <c r="IX139" s="291">
        <f>IF(IK139&lt;&gt;"",MAX(IX$14:IX138)+1,0)</f>
        <v>0</v>
      </c>
      <c r="IY139" s="291">
        <f>IF(IL139&lt;&gt;"",MAX(IY$14:IY138)+1,0)</f>
        <v>0</v>
      </c>
      <c r="IZ139" s="291">
        <f>IF(IM139&lt;&gt;"",MAX(IZ$14:IZ138)+1,0)</f>
        <v>0</v>
      </c>
      <c r="JA139" s="291">
        <f>IF(IN139&lt;&gt;"",MAX(JA$14:JA138)+1,0)</f>
        <v>0</v>
      </c>
      <c r="JB139" s="291">
        <f>IF(IO139&lt;&gt;"",MAX(JB$14:JB138)+1,0)</f>
        <v>0</v>
      </c>
      <c r="JC139" s="291">
        <f>IF(IP139&lt;&gt;"",MAX(JC$14:JC138)+1,0)</f>
        <v>0</v>
      </c>
      <c r="JD139" s="74">
        <f t="shared" si="361"/>
        <v>4</v>
      </c>
      <c r="JE139" s="74">
        <f t="shared" si="362"/>
        <v>0</v>
      </c>
      <c r="JF139" s="74">
        <f t="shared" si="363"/>
        <v>18</v>
      </c>
      <c r="JG139" s="74" t="str">
        <f t="shared" si="364"/>
        <v>q_base</v>
      </c>
      <c r="JH139" s="390" t="str">
        <f t="shared" si="365"/>
        <v/>
      </c>
      <c r="JI139" s="389">
        <f>IF(ISNUMBER(MATCH(HE139,$JG$15:$JG$313,0)),0,MAX(JI$14:JI138)+1)</f>
        <v>0</v>
      </c>
      <c r="JJ139" s="389" t="str">
        <f t="shared" si="366"/>
        <v/>
      </c>
      <c r="JK139" s="379"/>
      <c r="JL139" s="79"/>
      <c r="JM139" s="19"/>
      <c r="JN139" s="280"/>
      <c r="JO139" s="70"/>
      <c r="JP139" s="19"/>
      <c r="JQ139" s="19"/>
      <c r="JR139" s="19"/>
      <c r="JS139" s="19"/>
      <c r="JT139" s="19"/>
      <c r="JU139" s="19"/>
      <c r="JV139" s="19"/>
      <c r="JW139" s="19"/>
      <c r="JX139" s="19"/>
      <c r="JY139" s="19"/>
      <c r="JZ139" s="19"/>
      <c r="KA139" s="19"/>
      <c r="KB139" s="19"/>
      <c r="KC139" s="19"/>
      <c r="KD139" s="19"/>
      <c r="LA139" s="70"/>
      <c r="LB139" s="291" t="str">
        <f t="shared" si="312"/>
        <v/>
      </c>
      <c r="LC139" s="291" t="str">
        <f t="shared" si="313"/>
        <v/>
      </c>
      <c r="LD139" s="291" t="str">
        <f t="shared" si="314"/>
        <v/>
      </c>
      <c r="LE139" s="291" t="str">
        <f t="shared" si="315"/>
        <v/>
      </c>
      <c r="LF139" s="291" t="str">
        <f t="shared" si="316"/>
        <v/>
      </c>
      <c r="LG139" s="291" t="str">
        <f t="shared" si="317"/>
        <v/>
      </c>
      <c r="LH139" s="291" t="str">
        <f t="shared" si="318"/>
        <v/>
      </c>
      <c r="LI139" s="291" t="str">
        <f t="shared" si="319"/>
        <v/>
      </c>
      <c r="LJ139" s="291" t="str">
        <f t="shared" si="320"/>
        <v/>
      </c>
      <c r="LK139" s="291" t="str">
        <f t="shared" si="321"/>
        <v/>
      </c>
      <c r="LL139" s="291" t="str">
        <f t="shared" si="322"/>
        <v/>
      </c>
      <c r="LM139" s="291" t="str">
        <f t="shared" si="323"/>
        <v/>
      </c>
      <c r="LN139" s="291" t="str">
        <f t="shared" si="324"/>
        <v/>
      </c>
      <c r="LO139" s="291" t="str">
        <f t="shared" si="325"/>
        <v/>
      </c>
      <c r="LP139" s="291" t="str">
        <f t="shared" si="326"/>
        <v/>
      </c>
      <c r="LQ139" s="291" t="str">
        <f t="shared" si="327"/>
        <v/>
      </c>
      <c r="LR139" s="291" t="str">
        <f t="shared" si="328"/>
        <v/>
      </c>
      <c r="LS139" s="291" t="str">
        <f t="shared" si="329"/>
        <v/>
      </c>
      <c r="LT139" s="291" t="str">
        <f t="shared" si="330"/>
        <v/>
      </c>
      <c r="LU139" s="291" t="str">
        <f t="shared" si="331"/>
        <v/>
      </c>
      <c r="LV139" s="291" t="str">
        <f t="shared" si="332"/>
        <v/>
      </c>
      <c r="LW139" s="291" t="str">
        <f t="shared" si="333"/>
        <v/>
      </c>
      <c r="LX139" s="291" t="str">
        <f t="shared" si="334"/>
        <v>q_base</v>
      </c>
      <c r="LY139" s="291" t="str">
        <f t="shared" si="335"/>
        <v/>
      </c>
      <c r="LZ139" s="291" t="str">
        <f t="shared" si="336"/>
        <v/>
      </c>
      <c r="MA139" s="291" t="str">
        <f t="shared" si="337"/>
        <v/>
      </c>
      <c r="MB139" s="291" t="str">
        <f t="shared" si="338"/>
        <v/>
      </c>
      <c r="MC139" s="291" t="str">
        <f t="shared" si="339"/>
        <v/>
      </c>
      <c r="MD139" s="291" t="str">
        <f t="shared" si="340"/>
        <v/>
      </c>
      <c r="ME139" s="291" t="str">
        <f t="shared" si="341"/>
        <v/>
      </c>
      <c r="MF139" s="291" t="str">
        <f t="shared" si="342"/>
        <v/>
      </c>
      <c r="MG139" s="74">
        <f t="shared" si="343"/>
        <v>1</v>
      </c>
      <c r="MH139" s="70"/>
      <c r="MI139" s="70"/>
      <c r="MJ139" s="70"/>
      <c r="MK139" s="70"/>
      <c r="ML139" s="70"/>
      <c r="MM139" s="70"/>
      <c r="MN139" s="70"/>
      <c r="MO139" s="70"/>
      <c r="MP139" s="70"/>
      <c r="MQ139" s="70"/>
      <c r="MR139" s="70"/>
      <c r="MS139" s="70"/>
      <c r="MT139" s="70"/>
      <c r="MU139" s="70"/>
    </row>
    <row r="140" spans="1:359" ht="6" customHeight="1" x14ac:dyDescent="0.25">
      <c r="A140" s="79"/>
      <c r="B140" s="303">
        <f t="shared" si="367"/>
        <v>126</v>
      </c>
      <c r="C140" s="206" t="s">
        <v>362</v>
      </c>
      <c r="D140" s="305" t="s">
        <v>633</v>
      </c>
      <c r="E140" s="70"/>
      <c r="F140" s="258"/>
      <c r="G140" s="259"/>
      <c r="H140" s="260"/>
      <c r="I140" s="258"/>
      <c r="J140" s="259"/>
      <c r="K140" s="260"/>
      <c r="L140" s="258"/>
      <c r="M140" s="259"/>
      <c r="N140" s="260"/>
      <c r="O140" s="258"/>
      <c r="P140" s="259"/>
      <c r="Q140" s="260"/>
      <c r="R140" s="258"/>
      <c r="S140" s="259"/>
      <c r="T140" s="260"/>
      <c r="U140" s="258"/>
      <c r="V140" s="259"/>
      <c r="W140" s="260"/>
      <c r="X140" s="258"/>
      <c r="Y140" s="259"/>
      <c r="Z140" s="260"/>
      <c r="AA140" s="258"/>
      <c r="AB140" s="259"/>
      <c r="AC140" s="260"/>
      <c r="AD140" s="258"/>
      <c r="AE140" s="259"/>
      <c r="AF140" s="260"/>
      <c r="AG140" s="258"/>
      <c r="AH140" s="259"/>
      <c r="AI140" s="260"/>
      <c r="AJ140" s="258"/>
      <c r="AK140" s="259"/>
      <c r="AL140" s="260"/>
      <c r="AM140" s="258"/>
      <c r="AN140" s="259"/>
      <c r="AO140" s="260"/>
      <c r="AP140" s="281"/>
      <c r="AQ140" s="353"/>
      <c r="AR140" s="348"/>
      <c r="AS140" s="281"/>
      <c r="AT140" s="353"/>
      <c r="AU140" s="348"/>
      <c r="AV140" s="258"/>
      <c r="AW140" s="259"/>
      <c r="AX140" s="260"/>
      <c r="AY140" s="258"/>
      <c r="AZ140" s="259"/>
      <c r="BA140" s="260"/>
      <c r="BB140" s="258"/>
      <c r="BC140" s="259"/>
      <c r="BD140" s="260"/>
      <c r="BE140" s="258"/>
      <c r="BF140" s="259"/>
      <c r="BG140" s="260"/>
      <c r="BH140" s="258"/>
      <c r="BI140" s="259"/>
      <c r="BJ140" s="260"/>
      <c r="BK140" s="258"/>
      <c r="BL140" s="259"/>
      <c r="BM140" s="260"/>
      <c r="BN140" s="258"/>
      <c r="BO140" s="259"/>
      <c r="BP140" s="260"/>
      <c r="BQ140" s="258"/>
      <c r="BR140" s="259"/>
      <c r="BS140" s="260"/>
      <c r="BT140" s="258"/>
      <c r="BU140" s="259"/>
      <c r="BV140" s="260"/>
      <c r="BW140" s="258"/>
      <c r="BX140" s="259"/>
      <c r="BY140" s="260"/>
      <c r="BZ140" s="258"/>
      <c r="CA140" s="259"/>
      <c r="CB140" s="260"/>
      <c r="CC140" s="258"/>
      <c r="CD140" s="259"/>
      <c r="CE140" s="260"/>
      <c r="CF140" s="410"/>
      <c r="CG140" s="411"/>
      <c r="CH140" s="412"/>
      <c r="CI140" s="410"/>
      <c r="CJ140" s="411"/>
      <c r="CK140" s="412"/>
      <c r="CL140" s="258"/>
      <c r="CM140" s="259"/>
      <c r="CN140" s="260"/>
      <c r="CO140" s="258"/>
      <c r="CP140" s="259"/>
      <c r="CQ140" s="260"/>
      <c r="CR140" s="373" t="s">
        <v>2</v>
      </c>
      <c r="CS140" s="228"/>
      <c r="CT140" s="229" t="str">
        <f>IF(ISNUMBER(HA140),IF(ISNUMBER(MATCH(HE140,$CS$15:$CS$313,0)),0,MAX(CT$14:CT139)+1),"")</f>
        <v/>
      </c>
      <c r="CU140" s="7" t="str">
        <f t="shared" si="217"/>
        <v/>
      </c>
      <c r="CV140" s="7" t="str">
        <f t="shared" si="218"/>
        <v/>
      </c>
      <c r="CW140" s="7" t="str">
        <f t="shared" si="219"/>
        <v/>
      </c>
      <c r="CX140" s="7" t="str">
        <f t="shared" si="220"/>
        <v/>
      </c>
      <c r="CY140" s="7" t="str">
        <f t="shared" si="221"/>
        <v/>
      </c>
      <c r="CZ140" s="7" t="str">
        <f t="shared" si="222"/>
        <v/>
      </c>
      <c r="DA140" s="7" t="str">
        <f t="shared" si="223"/>
        <v/>
      </c>
      <c r="DB140" s="7" t="str">
        <f t="shared" si="224"/>
        <v/>
      </c>
      <c r="DC140" s="7" t="str">
        <f t="shared" si="225"/>
        <v/>
      </c>
      <c r="DD140" s="7" t="str">
        <f t="shared" si="226"/>
        <v/>
      </c>
      <c r="DE140" s="7" t="str">
        <f t="shared" si="227"/>
        <v/>
      </c>
      <c r="DF140" s="7" t="str">
        <f t="shared" si="228"/>
        <v/>
      </c>
      <c r="DG140" s="7" t="str">
        <f t="shared" si="229"/>
        <v/>
      </c>
      <c r="DH140" s="7" t="str">
        <f t="shared" si="230"/>
        <v/>
      </c>
      <c r="DI140" s="7" t="str">
        <f t="shared" si="231"/>
        <v/>
      </c>
      <c r="DJ140" s="7" t="str">
        <f t="shared" si="232"/>
        <v/>
      </c>
      <c r="DK140" s="7" t="str">
        <f t="shared" si="233"/>
        <v/>
      </c>
      <c r="DL140" s="7" t="str">
        <f t="shared" si="234"/>
        <v/>
      </c>
      <c r="DM140" s="7" t="str">
        <f t="shared" si="235"/>
        <v/>
      </c>
      <c r="DN140" s="7" t="str">
        <f t="shared" si="236"/>
        <v/>
      </c>
      <c r="DO140" s="7" t="str">
        <f t="shared" si="237"/>
        <v/>
      </c>
      <c r="DP140" s="7" t="str">
        <f t="shared" si="238"/>
        <v/>
      </c>
      <c r="DQ140" s="7" t="str">
        <f t="shared" si="239"/>
        <v/>
      </c>
      <c r="DR140" s="7" t="str">
        <f t="shared" si="240"/>
        <v/>
      </c>
      <c r="DS140" s="7" t="str">
        <f t="shared" si="241"/>
        <v/>
      </c>
      <c r="DT140" s="7" t="str">
        <f t="shared" si="242"/>
        <v/>
      </c>
      <c r="DU140" s="7" t="str">
        <f t="shared" si="344"/>
        <v/>
      </c>
      <c r="DV140" s="7">
        <f t="shared" si="345"/>
        <v>29</v>
      </c>
      <c r="DW140" s="7" t="str">
        <f t="shared" si="346"/>
        <v/>
      </c>
      <c r="DX140" s="7">
        <f t="shared" si="347"/>
        <v>29</v>
      </c>
      <c r="DY140" s="7"/>
      <c r="DZ140" s="7"/>
      <c r="EA140" s="7"/>
      <c r="EB140" s="7"/>
      <c r="EC140" s="64" t="s">
        <v>2</v>
      </c>
      <c r="ED140" s="306" t="str">
        <f t="shared" si="243"/>
        <v>-</v>
      </c>
      <c r="EE140" s="306" t="str">
        <f t="shared" si="244"/>
        <v>-</v>
      </c>
      <c r="EF140" s="306" t="str">
        <f t="shared" si="245"/>
        <v>-</v>
      </c>
      <c r="EG140" s="306" t="str">
        <f t="shared" si="246"/>
        <v>-</v>
      </c>
      <c r="EH140" s="306" t="str">
        <f t="shared" si="247"/>
        <v>-</v>
      </c>
      <c r="EI140" s="306" t="str">
        <f t="shared" si="248"/>
        <v>-</v>
      </c>
      <c r="EJ140" s="306" t="str">
        <f t="shared" si="249"/>
        <v>-</v>
      </c>
      <c r="EK140" s="306" t="str">
        <f t="shared" si="250"/>
        <v>-</v>
      </c>
      <c r="EL140" s="306" t="str">
        <f t="shared" si="251"/>
        <v>-</v>
      </c>
      <c r="EM140" s="306" t="str">
        <f t="shared" si="252"/>
        <v>-</v>
      </c>
      <c r="EN140" s="306" t="str">
        <f t="shared" si="253"/>
        <v>-</v>
      </c>
      <c r="EO140" s="306" t="str">
        <f t="shared" si="254"/>
        <v>-</v>
      </c>
      <c r="EP140" s="306" t="str">
        <f t="shared" si="255"/>
        <v>-</v>
      </c>
      <c r="EQ140" s="306" t="str">
        <f t="shared" si="256"/>
        <v>-</v>
      </c>
      <c r="ER140" s="306" t="str">
        <f t="shared" si="257"/>
        <v>-</v>
      </c>
      <c r="ES140" s="306" t="str">
        <f t="shared" si="258"/>
        <v>-</v>
      </c>
      <c r="ET140" s="306" t="str">
        <f t="shared" si="259"/>
        <v>-</v>
      </c>
      <c r="EU140" s="306" t="str">
        <f t="shared" si="260"/>
        <v>-</v>
      </c>
      <c r="EV140" s="306" t="str">
        <f t="shared" si="261"/>
        <v>-</v>
      </c>
      <c r="EW140" s="306" t="str">
        <f t="shared" si="262"/>
        <v>-</v>
      </c>
      <c r="EX140" s="306" t="str">
        <f t="shared" si="263"/>
        <v>-</v>
      </c>
      <c r="EY140" s="306" t="str">
        <f t="shared" si="264"/>
        <v>-</v>
      </c>
      <c r="EZ140" s="306" t="str">
        <f t="shared" si="265"/>
        <v>-</v>
      </c>
      <c r="FA140" s="306" t="str">
        <f t="shared" si="266"/>
        <v>-</v>
      </c>
      <c r="FB140" s="306" t="str">
        <f t="shared" si="267"/>
        <v>-</v>
      </c>
      <c r="FC140" s="306" t="str">
        <f t="shared" si="268"/>
        <v>-</v>
      </c>
      <c r="FD140" s="306" t="str">
        <f t="shared" si="348"/>
        <v>-</v>
      </c>
      <c r="FE140" s="306" t="str">
        <f t="shared" si="349"/>
        <v>layvka</v>
      </c>
      <c r="FF140" s="306" t="str">
        <f t="shared" si="350"/>
        <v>-</v>
      </c>
      <c r="FG140" s="306" t="str">
        <f t="shared" si="351"/>
        <v>layvka</v>
      </c>
      <c r="FH140" s="306"/>
      <c r="FI140" s="306"/>
      <c r="FJ140" s="306"/>
      <c r="FK140" s="306"/>
      <c r="FL140" s="306"/>
      <c r="FM140" s="422" t="s">
        <v>2</v>
      </c>
      <c r="FN140" s="65" t="str">
        <f t="shared" si="269"/>
        <v>-</v>
      </c>
      <c r="FO140" s="65" t="str">
        <f t="shared" si="270"/>
        <v>-</v>
      </c>
      <c r="FP140" s="65" t="str">
        <f t="shared" si="271"/>
        <v>-</v>
      </c>
      <c r="FQ140" s="65" t="str">
        <f t="shared" si="272"/>
        <v>-</v>
      </c>
      <c r="FR140" s="65" t="str">
        <f t="shared" si="273"/>
        <v>-</v>
      </c>
      <c r="FS140" s="65" t="str">
        <f t="shared" si="274"/>
        <v>-</v>
      </c>
      <c r="FT140" s="65" t="str">
        <f t="shared" si="275"/>
        <v>-</v>
      </c>
      <c r="FU140" s="65" t="str">
        <f t="shared" si="276"/>
        <v>-</v>
      </c>
      <c r="FV140" s="65" t="str">
        <f t="shared" si="277"/>
        <v>-</v>
      </c>
      <c r="FW140" s="65" t="str">
        <f t="shared" si="278"/>
        <v>-</v>
      </c>
      <c r="FX140" s="65" t="str">
        <f t="shared" si="279"/>
        <v>-</v>
      </c>
      <c r="FY140" s="65" t="str">
        <f t="shared" si="280"/>
        <v>-</v>
      </c>
      <c r="FZ140" s="65" t="str">
        <f t="shared" si="281"/>
        <v>-</v>
      </c>
      <c r="GA140" s="65" t="str">
        <f t="shared" si="282"/>
        <v>-</v>
      </c>
      <c r="GB140" s="65" t="str">
        <f t="shared" si="283"/>
        <v>-</v>
      </c>
      <c r="GC140" s="65" t="str">
        <f t="shared" si="284"/>
        <v>-</v>
      </c>
      <c r="GD140" s="65" t="str">
        <f t="shared" si="285"/>
        <v>-</v>
      </c>
      <c r="GE140" s="65" t="str">
        <f t="shared" si="286"/>
        <v>-</v>
      </c>
      <c r="GF140" s="65" t="str">
        <f t="shared" si="287"/>
        <v>-</v>
      </c>
      <c r="GG140" s="65" t="str">
        <f t="shared" si="288"/>
        <v>-</v>
      </c>
      <c r="GH140" s="65" t="str">
        <f t="shared" si="289"/>
        <v>-</v>
      </c>
      <c r="GI140" s="65" t="str">
        <f t="shared" si="290"/>
        <v>-</v>
      </c>
      <c r="GJ140" s="65" t="str">
        <f t="shared" si="291"/>
        <v>-</v>
      </c>
      <c r="GK140" s="65" t="str">
        <f t="shared" si="292"/>
        <v>-</v>
      </c>
      <c r="GL140" s="65" t="str">
        <f t="shared" si="293"/>
        <v>-</v>
      </c>
      <c r="GM140" s="65" t="str">
        <f t="shared" si="294"/>
        <v>-</v>
      </c>
      <c r="GN140" s="65" t="str">
        <f t="shared" si="352"/>
        <v>-</v>
      </c>
      <c r="GO140" s="65">
        <f t="shared" si="353"/>
        <v>0</v>
      </c>
      <c r="GP140" s="65" t="str">
        <f t="shared" si="354"/>
        <v>-</v>
      </c>
      <c r="GQ140" s="65">
        <f t="shared" si="355"/>
        <v>0</v>
      </c>
      <c r="GR140" s="65"/>
      <c r="GS140" s="65"/>
      <c r="GT140" s="65"/>
      <c r="GU140" s="96" t="s">
        <v>2</v>
      </c>
      <c r="GV140" s="70"/>
      <c r="GW140" s="7">
        <f>IF(ISNUMBER(INDEX($CU$15:$EC$314,$B140,HG$5)),MAX(GW$14:GW139)+1,0)</f>
        <v>0</v>
      </c>
      <c r="GX140" s="7" t="str">
        <f t="shared" si="295"/>
        <v/>
      </c>
      <c r="GY140" s="7" t="str">
        <f t="shared" si="296"/>
        <v/>
      </c>
      <c r="GZ140" s="289">
        <f t="shared" si="297"/>
        <v>126</v>
      </c>
      <c r="HA140" s="289" t="str">
        <f t="shared" si="298"/>
        <v/>
      </c>
      <c r="HB140" s="289" t="str">
        <f t="shared" si="368"/>
        <v/>
      </c>
      <c r="HC140" s="84" t="str">
        <f t="shared" si="300"/>
        <v/>
      </c>
      <c r="HD140" s="335" t="str">
        <f t="shared" si="301"/>
        <v/>
      </c>
      <c r="HE140" s="313" t="str">
        <f t="shared" si="302"/>
        <v/>
      </c>
      <c r="HF140" s="28" t="str">
        <f t="shared" si="303"/>
        <v/>
      </c>
      <c r="HG140" s="277"/>
      <c r="HH140" s="71"/>
      <c r="HI140" s="71"/>
      <c r="HJ140" s="71"/>
      <c r="HK140" s="71"/>
      <c r="HL140" s="71"/>
      <c r="HM140" s="71"/>
      <c r="HN140" s="71"/>
      <c r="HO140" s="71"/>
      <c r="HP140" s="71"/>
      <c r="HQ140" s="71"/>
      <c r="HR140" s="71"/>
      <c r="HS140" s="277" t="str">
        <f t="shared" si="373"/>
        <v/>
      </c>
      <c r="HT140" s="284" t="str">
        <f t="shared" si="308"/>
        <v/>
      </c>
      <c r="HU140" s="71"/>
      <c r="HV140" s="336" t="str">
        <f t="shared" si="309"/>
        <v/>
      </c>
      <c r="HW140" s="338" t="str">
        <f t="shared" si="310"/>
        <v/>
      </c>
      <c r="HX140" s="337" t="str">
        <f t="shared" si="311"/>
        <v/>
      </c>
      <c r="HY140" s="277"/>
      <c r="HZ140" s="71"/>
      <c r="IA140" s="71"/>
      <c r="IB140" s="71"/>
      <c r="IC140" s="71"/>
      <c r="ID140" s="70"/>
      <c r="IE140" s="280"/>
      <c r="IF140" s="280"/>
      <c r="IG140" s="280"/>
      <c r="IH140" s="280"/>
      <c r="II140" s="280"/>
      <c r="IJ140" s="280"/>
      <c r="IK140" s="280"/>
      <c r="IL140" s="280"/>
      <c r="IM140" s="280"/>
      <c r="IN140" s="280"/>
      <c r="IO140" s="291"/>
      <c r="IP140" s="291"/>
      <c r="IQ140" s="74"/>
      <c r="IR140" s="291">
        <f>IF(IE140&lt;&gt;"",MAX(IR$14:IR139)+1,0)</f>
        <v>0</v>
      </c>
      <c r="IS140" s="291">
        <f>IF(IF140&lt;&gt;"",MAX(IS$14:IS139)+1,0)</f>
        <v>0</v>
      </c>
      <c r="IT140" s="291">
        <f>IF(IG140&lt;&gt;"",MAX(IT$14:IT139)+1,0)</f>
        <v>0</v>
      </c>
      <c r="IU140" s="291">
        <f>IF(IH140&lt;&gt;"",MAX(IU$14:IU139)+1,0)</f>
        <v>0</v>
      </c>
      <c r="IV140" s="291">
        <f>IF(II140&lt;&gt;"",MAX(IV$14:IV139)+1,0)</f>
        <v>0</v>
      </c>
      <c r="IW140" s="291">
        <f>IF(IJ140&lt;&gt;"",MAX(IW$14:IW139)+1,0)</f>
        <v>0</v>
      </c>
      <c r="IX140" s="291">
        <f>IF(IK140&lt;&gt;"",MAX(IX$14:IX139)+1,0)</f>
        <v>0</v>
      </c>
      <c r="IY140" s="291">
        <f>IF(IL140&lt;&gt;"",MAX(IY$14:IY139)+1,0)</f>
        <v>0</v>
      </c>
      <c r="IZ140" s="291">
        <f>IF(IM140&lt;&gt;"",MAX(IZ$14:IZ139)+1,0)</f>
        <v>0</v>
      </c>
      <c r="JA140" s="291">
        <f>IF(IN140&lt;&gt;"",MAX(JA$14:JA139)+1,0)</f>
        <v>0</v>
      </c>
      <c r="JB140" s="291">
        <f>IF(IO140&lt;&gt;"",MAX(JB$14:JB139)+1,0)</f>
        <v>0</v>
      </c>
      <c r="JC140" s="291">
        <f>IF(IP140&lt;&gt;"",MAX(JC$14:JC139)+1,0)</f>
        <v>0</v>
      </c>
      <c r="JD140" s="74">
        <f t="shared" si="361"/>
        <v>4</v>
      </c>
      <c r="JE140" s="74">
        <f t="shared" si="362"/>
        <v>0</v>
      </c>
      <c r="JF140" s="74">
        <f t="shared" si="363"/>
        <v>19</v>
      </c>
      <c r="JG140" s="74" t="str">
        <f t="shared" si="364"/>
        <v>q_amplitude</v>
      </c>
      <c r="JH140" s="390" t="str">
        <f t="shared" si="365"/>
        <v/>
      </c>
      <c r="JI140" s="389">
        <f>IF(ISNUMBER(MATCH(HE140,$JG$15:$JG$313,0)),0,MAX(JI$14:JI139)+1)</f>
        <v>0</v>
      </c>
      <c r="JJ140" s="389" t="str">
        <f t="shared" si="366"/>
        <v/>
      </c>
      <c r="JK140" s="379"/>
      <c r="JL140" s="79"/>
      <c r="JM140" s="19"/>
      <c r="JN140" s="280"/>
      <c r="JO140" s="70"/>
      <c r="JP140" s="19"/>
      <c r="JQ140" s="19"/>
      <c r="JR140" s="19"/>
      <c r="JS140" s="19"/>
      <c r="JT140" s="19"/>
      <c r="JU140" s="19"/>
      <c r="JV140" s="19"/>
      <c r="JW140" s="19"/>
      <c r="JX140" s="19"/>
      <c r="JY140" s="19"/>
      <c r="JZ140" s="19"/>
      <c r="KA140" s="19"/>
      <c r="KB140" s="19"/>
      <c r="KC140" s="19"/>
      <c r="KD140" s="19"/>
      <c r="LA140" s="70"/>
      <c r="LB140" s="291" t="str">
        <f t="shared" si="312"/>
        <v/>
      </c>
      <c r="LC140" s="291" t="str">
        <f t="shared" si="313"/>
        <v/>
      </c>
      <c r="LD140" s="291" t="str">
        <f t="shared" si="314"/>
        <v/>
      </c>
      <c r="LE140" s="291" t="str">
        <f t="shared" si="315"/>
        <v/>
      </c>
      <c r="LF140" s="291" t="str">
        <f t="shared" si="316"/>
        <v/>
      </c>
      <c r="LG140" s="291" t="str">
        <f t="shared" si="317"/>
        <v/>
      </c>
      <c r="LH140" s="291" t="str">
        <f t="shared" si="318"/>
        <v/>
      </c>
      <c r="LI140" s="291" t="str">
        <f t="shared" si="319"/>
        <v/>
      </c>
      <c r="LJ140" s="291" t="str">
        <f t="shared" si="320"/>
        <v/>
      </c>
      <c r="LK140" s="291" t="str">
        <f t="shared" si="321"/>
        <v/>
      </c>
      <c r="LL140" s="291" t="str">
        <f t="shared" si="322"/>
        <v/>
      </c>
      <c r="LM140" s="291" t="str">
        <f t="shared" si="323"/>
        <v/>
      </c>
      <c r="LN140" s="291" t="str">
        <f t="shared" si="324"/>
        <v/>
      </c>
      <c r="LO140" s="291" t="str">
        <f t="shared" si="325"/>
        <v/>
      </c>
      <c r="LP140" s="291" t="str">
        <f t="shared" si="326"/>
        <v/>
      </c>
      <c r="LQ140" s="291" t="str">
        <f t="shared" si="327"/>
        <v/>
      </c>
      <c r="LR140" s="291" t="str">
        <f t="shared" si="328"/>
        <v/>
      </c>
      <c r="LS140" s="291" t="str">
        <f t="shared" si="329"/>
        <v/>
      </c>
      <c r="LT140" s="291" t="str">
        <f t="shared" si="330"/>
        <v/>
      </c>
      <c r="LU140" s="291" t="str">
        <f t="shared" si="331"/>
        <v/>
      </c>
      <c r="LV140" s="291" t="str">
        <f t="shared" si="332"/>
        <v/>
      </c>
      <c r="LW140" s="291" t="str">
        <f t="shared" si="333"/>
        <v/>
      </c>
      <c r="LX140" s="291" t="str">
        <f t="shared" si="334"/>
        <v>q_amplitude</v>
      </c>
      <c r="LY140" s="291" t="str">
        <f t="shared" si="335"/>
        <v/>
      </c>
      <c r="LZ140" s="291" t="str">
        <f t="shared" si="336"/>
        <v/>
      </c>
      <c r="MA140" s="291" t="str">
        <f t="shared" si="337"/>
        <v/>
      </c>
      <c r="MB140" s="291" t="str">
        <f t="shared" si="338"/>
        <v/>
      </c>
      <c r="MC140" s="291" t="str">
        <f t="shared" si="339"/>
        <v/>
      </c>
      <c r="MD140" s="291" t="str">
        <f t="shared" si="340"/>
        <v/>
      </c>
      <c r="ME140" s="291" t="str">
        <f t="shared" si="341"/>
        <v/>
      </c>
      <c r="MF140" s="291" t="str">
        <f t="shared" si="342"/>
        <v/>
      </c>
      <c r="MG140" s="74">
        <f t="shared" si="343"/>
        <v>1</v>
      </c>
      <c r="MH140" s="70"/>
      <c r="MI140" s="70"/>
      <c r="MJ140" s="70"/>
      <c r="MK140" s="70"/>
      <c r="ML140" s="70"/>
      <c r="MM140" s="70"/>
      <c r="MN140" s="70"/>
      <c r="MO140" s="70"/>
      <c r="MP140" s="70"/>
      <c r="MQ140" s="70"/>
      <c r="MR140" s="70"/>
      <c r="MS140" s="70"/>
      <c r="MT140" s="70"/>
      <c r="MU140" s="70"/>
    </row>
    <row r="141" spans="1:359" ht="6" customHeight="1" x14ac:dyDescent="0.25">
      <c r="A141" s="79"/>
      <c r="B141" s="303">
        <f t="shared" si="367"/>
        <v>127</v>
      </c>
      <c r="C141" s="206" t="s">
        <v>363</v>
      </c>
      <c r="D141" s="305" t="s">
        <v>634</v>
      </c>
      <c r="E141" s="70"/>
      <c r="F141" s="258"/>
      <c r="G141" s="259"/>
      <c r="H141" s="260"/>
      <c r="I141" s="258"/>
      <c r="J141" s="259"/>
      <c r="K141" s="260"/>
      <c r="L141" s="258"/>
      <c r="M141" s="259"/>
      <c r="N141" s="260"/>
      <c r="O141" s="258"/>
      <c r="P141" s="259"/>
      <c r="Q141" s="260"/>
      <c r="R141" s="258"/>
      <c r="S141" s="259"/>
      <c r="T141" s="260"/>
      <c r="U141" s="258"/>
      <c r="V141" s="259"/>
      <c r="W141" s="260"/>
      <c r="X141" s="258"/>
      <c r="Y141" s="259"/>
      <c r="Z141" s="260"/>
      <c r="AA141" s="258"/>
      <c r="AB141" s="259"/>
      <c r="AC141" s="260"/>
      <c r="AD141" s="258"/>
      <c r="AE141" s="259"/>
      <c r="AF141" s="260"/>
      <c r="AG141" s="258"/>
      <c r="AH141" s="259"/>
      <c r="AI141" s="260"/>
      <c r="AJ141" s="258"/>
      <c r="AK141" s="259"/>
      <c r="AL141" s="260"/>
      <c r="AM141" s="258"/>
      <c r="AN141" s="259"/>
      <c r="AO141" s="260"/>
      <c r="AP141" s="281"/>
      <c r="AQ141" s="353"/>
      <c r="AR141" s="348"/>
      <c r="AS141" s="281"/>
      <c r="AT141" s="353"/>
      <c r="AU141" s="348"/>
      <c r="AV141" s="258"/>
      <c r="AW141" s="259"/>
      <c r="AX141" s="260"/>
      <c r="AY141" s="258"/>
      <c r="AZ141" s="259"/>
      <c r="BA141" s="260"/>
      <c r="BB141" s="258"/>
      <c r="BC141" s="259"/>
      <c r="BD141" s="260"/>
      <c r="BE141" s="258"/>
      <c r="BF141" s="259"/>
      <c r="BG141" s="260"/>
      <c r="BH141" s="258"/>
      <c r="BI141" s="259"/>
      <c r="BJ141" s="260"/>
      <c r="BK141" s="258"/>
      <c r="BL141" s="259"/>
      <c r="BM141" s="260"/>
      <c r="BN141" s="258"/>
      <c r="BO141" s="259"/>
      <c r="BP141" s="260"/>
      <c r="BQ141" s="258"/>
      <c r="BR141" s="259"/>
      <c r="BS141" s="260"/>
      <c r="BT141" s="258"/>
      <c r="BU141" s="259"/>
      <c r="BV141" s="260"/>
      <c r="BW141" s="258"/>
      <c r="BX141" s="259"/>
      <c r="BY141" s="260"/>
      <c r="BZ141" s="258"/>
      <c r="CA141" s="259"/>
      <c r="CB141" s="260"/>
      <c r="CC141" s="258"/>
      <c r="CD141" s="259"/>
      <c r="CE141" s="260"/>
      <c r="CF141" s="410"/>
      <c r="CG141" s="411"/>
      <c r="CH141" s="412"/>
      <c r="CI141" s="410"/>
      <c r="CJ141" s="411"/>
      <c r="CK141" s="412"/>
      <c r="CL141" s="258"/>
      <c r="CM141" s="259"/>
      <c r="CN141" s="260"/>
      <c r="CO141" s="258"/>
      <c r="CP141" s="259"/>
      <c r="CQ141" s="260"/>
      <c r="CR141" s="373" t="s">
        <v>2</v>
      </c>
      <c r="CS141" s="228"/>
      <c r="CT141" s="229" t="str">
        <f>IF(ISNUMBER(HA141),IF(ISNUMBER(MATCH(HE141,$CS$15:$CS$313,0)),0,MAX(CT$14:CT140)+1),"")</f>
        <v/>
      </c>
      <c r="CU141" s="7" t="str">
        <f t="shared" si="217"/>
        <v/>
      </c>
      <c r="CV141" s="7" t="str">
        <f t="shared" si="218"/>
        <v/>
      </c>
      <c r="CW141" s="7" t="str">
        <f t="shared" si="219"/>
        <v/>
      </c>
      <c r="CX141" s="7" t="str">
        <f t="shared" si="220"/>
        <v/>
      </c>
      <c r="CY141" s="7" t="str">
        <f t="shared" si="221"/>
        <v/>
      </c>
      <c r="CZ141" s="7" t="str">
        <f t="shared" si="222"/>
        <v/>
      </c>
      <c r="DA141" s="7" t="str">
        <f t="shared" si="223"/>
        <v/>
      </c>
      <c r="DB141" s="7" t="str">
        <f t="shared" si="224"/>
        <v/>
      </c>
      <c r="DC141" s="7" t="str">
        <f t="shared" si="225"/>
        <v/>
      </c>
      <c r="DD141" s="7" t="str">
        <f t="shared" si="226"/>
        <v/>
      </c>
      <c r="DE141" s="7" t="str">
        <f t="shared" si="227"/>
        <v/>
      </c>
      <c r="DF141" s="7" t="str">
        <f t="shared" si="228"/>
        <v/>
      </c>
      <c r="DG141" s="7" t="str">
        <f t="shared" si="229"/>
        <v/>
      </c>
      <c r="DH141" s="7" t="str">
        <f t="shared" si="230"/>
        <v/>
      </c>
      <c r="DI141" s="7" t="str">
        <f t="shared" si="231"/>
        <v/>
      </c>
      <c r="DJ141" s="7" t="str">
        <f t="shared" si="232"/>
        <v/>
      </c>
      <c r="DK141" s="7" t="str">
        <f t="shared" si="233"/>
        <v/>
      </c>
      <c r="DL141" s="7" t="str">
        <f t="shared" si="234"/>
        <v/>
      </c>
      <c r="DM141" s="7" t="str">
        <f t="shared" si="235"/>
        <v/>
      </c>
      <c r="DN141" s="7" t="str">
        <f t="shared" si="236"/>
        <v/>
      </c>
      <c r="DO141" s="7" t="str">
        <f t="shared" si="237"/>
        <v/>
      </c>
      <c r="DP141" s="7" t="str">
        <f t="shared" si="238"/>
        <v/>
      </c>
      <c r="DQ141" s="7" t="str">
        <f t="shared" si="239"/>
        <v/>
      </c>
      <c r="DR141" s="7" t="str">
        <f t="shared" si="240"/>
        <v/>
      </c>
      <c r="DS141" s="7" t="str">
        <f t="shared" si="241"/>
        <v/>
      </c>
      <c r="DT141" s="7" t="str">
        <f t="shared" si="242"/>
        <v/>
      </c>
      <c r="DU141" s="7" t="str">
        <f t="shared" si="344"/>
        <v/>
      </c>
      <c r="DV141" s="7">
        <f t="shared" si="345"/>
        <v>30</v>
      </c>
      <c r="DW141" s="7" t="str">
        <f t="shared" si="346"/>
        <v/>
      </c>
      <c r="DX141" s="7">
        <f t="shared" si="347"/>
        <v>30</v>
      </c>
      <c r="DY141" s="7"/>
      <c r="DZ141" s="7"/>
      <c r="EA141" s="7"/>
      <c r="EB141" s="7"/>
      <c r="EC141" s="64" t="s">
        <v>2</v>
      </c>
      <c r="ED141" s="306" t="str">
        <f t="shared" si="243"/>
        <v>-</v>
      </c>
      <c r="EE141" s="306" t="str">
        <f t="shared" si="244"/>
        <v>-</v>
      </c>
      <c r="EF141" s="306" t="str">
        <f t="shared" si="245"/>
        <v>-</v>
      </c>
      <c r="EG141" s="306" t="str">
        <f t="shared" si="246"/>
        <v>-</v>
      </c>
      <c r="EH141" s="306" t="str">
        <f t="shared" si="247"/>
        <v>-</v>
      </c>
      <c r="EI141" s="306" t="str">
        <f t="shared" si="248"/>
        <v>-</v>
      </c>
      <c r="EJ141" s="306" t="str">
        <f t="shared" si="249"/>
        <v>-</v>
      </c>
      <c r="EK141" s="306" t="str">
        <f t="shared" si="250"/>
        <v>-</v>
      </c>
      <c r="EL141" s="306" t="str">
        <f t="shared" si="251"/>
        <v>-</v>
      </c>
      <c r="EM141" s="306" t="str">
        <f t="shared" si="252"/>
        <v>-</v>
      </c>
      <c r="EN141" s="306" t="str">
        <f t="shared" si="253"/>
        <v>-</v>
      </c>
      <c r="EO141" s="306" t="str">
        <f t="shared" si="254"/>
        <v>-</v>
      </c>
      <c r="EP141" s="306" t="str">
        <f t="shared" si="255"/>
        <v>-</v>
      </c>
      <c r="EQ141" s="306" t="str">
        <f t="shared" si="256"/>
        <v>-</v>
      </c>
      <c r="ER141" s="306" t="str">
        <f t="shared" si="257"/>
        <v>-</v>
      </c>
      <c r="ES141" s="306" t="str">
        <f t="shared" si="258"/>
        <v>-</v>
      </c>
      <c r="ET141" s="306" t="str">
        <f t="shared" si="259"/>
        <v>-</v>
      </c>
      <c r="EU141" s="306" t="str">
        <f t="shared" si="260"/>
        <v>-</v>
      </c>
      <c r="EV141" s="306" t="str">
        <f t="shared" si="261"/>
        <v>-</v>
      </c>
      <c r="EW141" s="306" t="str">
        <f t="shared" si="262"/>
        <v>-</v>
      </c>
      <c r="EX141" s="306" t="str">
        <f t="shared" si="263"/>
        <v>-</v>
      </c>
      <c r="EY141" s="306" t="str">
        <f t="shared" si="264"/>
        <v>-</v>
      </c>
      <c r="EZ141" s="306" t="str">
        <f t="shared" si="265"/>
        <v>-</v>
      </c>
      <c r="FA141" s="306" t="str">
        <f t="shared" si="266"/>
        <v>-</v>
      </c>
      <c r="FB141" s="306" t="str">
        <f t="shared" si="267"/>
        <v>-</v>
      </c>
      <c r="FC141" s="306" t="str">
        <f t="shared" si="268"/>
        <v>-</v>
      </c>
      <c r="FD141" s="306" t="str">
        <f t="shared" si="348"/>
        <v>-</v>
      </c>
      <c r="FE141" s="306" t="str">
        <f t="shared" si="349"/>
        <v>laywet</v>
      </c>
      <c r="FF141" s="306" t="str">
        <f t="shared" si="350"/>
        <v>-</v>
      </c>
      <c r="FG141" s="306" t="str">
        <f t="shared" si="351"/>
        <v>laywet</v>
      </c>
      <c r="FH141" s="306"/>
      <c r="FI141" s="306"/>
      <c r="FJ141" s="306"/>
      <c r="FK141" s="306"/>
      <c r="FL141" s="306"/>
      <c r="FM141" s="422" t="s">
        <v>2</v>
      </c>
      <c r="FN141" s="65" t="str">
        <f t="shared" si="269"/>
        <v>-</v>
      </c>
      <c r="FO141" s="65" t="str">
        <f t="shared" si="270"/>
        <v>-</v>
      </c>
      <c r="FP141" s="65" t="str">
        <f t="shared" si="271"/>
        <v>-</v>
      </c>
      <c r="FQ141" s="65" t="str">
        <f t="shared" si="272"/>
        <v>-</v>
      </c>
      <c r="FR141" s="65" t="str">
        <f t="shared" si="273"/>
        <v>-</v>
      </c>
      <c r="FS141" s="65" t="str">
        <f t="shared" si="274"/>
        <v>-</v>
      </c>
      <c r="FT141" s="65" t="str">
        <f t="shared" si="275"/>
        <v>-</v>
      </c>
      <c r="FU141" s="65" t="str">
        <f t="shared" si="276"/>
        <v>-</v>
      </c>
      <c r="FV141" s="65" t="str">
        <f t="shared" si="277"/>
        <v>-</v>
      </c>
      <c r="FW141" s="65" t="str">
        <f t="shared" si="278"/>
        <v>-</v>
      </c>
      <c r="FX141" s="65" t="str">
        <f t="shared" si="279"/>
        <v>-</v>
      </c>
      <c r="FY141" s="65" t="str">
        <f t="shared" si="280"/>
        <v>-</v>
      </c>
      <c r="FZ141" s="65" t="str">
        <f t="shared" si="281"/>
        <v>-</v>
      </c>
      <c r="GA141" s="65" t="str">
        <f t="shared" si="282"/>
        <v>-</v>
      </c>
      <c r="GB141" s="65" t="str">
        <f t="shared" si="283"/>
        <v>-</v>
      </c>
      <c r="GC141" s="65" t="str">
        <f t="shared" si="284"/>
        <v>-</v>
      </c>
      <c r="GD141" s="65" t="str">
        <f t="shared" si="285"/>
        <v>-</v>
      </c>
      <c r="GE141" s="65" t="str">
        <f t="shared" si="286"/>
        <v>-</v>
      </c>
      <c r="GF141" s="65" t="str">
        <f t="shared" si="287"/>
        <v>-</v>
      </c>
      <c r="GG141" s="65" t="str">
        <f t="shared" si="288"/>
        <v>-</v>
      </c>
      <c r="GH141" s="65" t="str">
        <f t="shared" si="289"/>
        <v>-</v>
      </c>
      <c r="GI141" s="65" t="str">
        <f t="shared" si="290"/>
        <v>-</v>
      </c>
      <c r="GJ141" s="65" t="str">
        <f t="shared" si="291"/>
        <v>-</v>
      </c>
      <c r="GK141" s="65" t="str">
        <f t="shared" si="292"/>
        <v>-</v>
      </c>
      <c r="GL141" s="65" t="str">
        <f t="shared" si="293"/>
        <v>-</v>
      </c>
      <c r="GM141" s="65" t="str">
        <f t="shared" si="294"/>
        <v>-</v>
      </c>
      <c r="GN141" s="65" t="str">
        <f t="shared" si="352"/>
        <v>-</v>
      </c>
      <c r="GO141" s="65">
        <f t="shared" si="353"/>
        <v>0</v>
      </c>
      <c r="GP141" s="65" t="str">
        <f t="shared" si="354"/>
        <v>-</v>
      </c>
      <c r="GQ141" s="65">
        <f t="shared" si="355"/>
        <v>0</v>
      </c>
      <c r="GR141" s="65"/>
      <c r="GS141" s="65"/>
      <c r="GT141" s="65"/>
      <c r="GU141" s="96" t="s">
        <v>2</v>
      </c>
      <c r="GV141" s="70"/>
      <c r="GW141" s="7">
        <f>IF(ISNUMBER(INDEX($CU$15:$EC$314,$B141,HG$5)),MAX(GW$14:GW140)+1,0)</f>
        <v>0</v>
      </c>
      <c r="GX141" s="7" t="str">
        <f t="shared" si="295"/>
        <v/>
      </c>
      <c r="GY141" s="7" t="str">
        <f t="shared" si="296"/>
        <v/>
      </c>
      <c r="GZ141" s="289">
        <f t="shared" si="297"/>
        <v>127</v>
      </c>
      <c r="HA141" s="289" t="str">
        <f t="shared" si="298"/>
        <v/>
      </c>
      <c r="HB141" s="289" t="str">
        <f t="shared" si="368"/>
        <v/>
      </c>
      <c r="HC141" s="84" t="str">
        <f t="shared" si="300"/>
        <v/>
      </c>
      <c r="HD141" s="335" t="str">
        <f t="shared" si="301"/>
        <v/>
      </c>
      <c r="HE141" s="313" t="str">
        <f t="shared" si="302"/>
        <v/>
      </c>
      <c r="HF141" s="28" t="str">
        <f t="shared" si="303"/>
        <v/>
      </c>
      <c r="HG141" s="277"/>
      <c r="HH141" s="71"/>
      <c r="HI141" s="71"/>
      <c r="HJ141" s="71"/>
      <c r="HK141" s="71"/>
      <c r="HL141" s="71"/>
      <c r="HM141" s="71"/>
      <c r="HN141" s="71"/>
      <c r="HO141" s="71"/>
      <c r="HP141" s="71"/>
      <c r="HQ141" s="71"/>
      <c r="HR141" s="71"/>
      <c r="HS141" s="277" t="str">
        <f t="shared" si="373"/>
        <v/>
      </c>
      <c r="HT141" s="284" t="str">
        <f t="shared" si="308"/>
        <v/>
      </c>
      <c r="HU141" s="71"/>
      <c r="HV141" s="336" t="str">
        <f t="shared" si="309"/>
        <v/>
      </c>
      <c r="HW141" s="338" t="str">
        <f t="shared" si="310"/>
        <v/>
      </c>
      <c r="HX141" s="337" t="str">
        <f t="shared" si="311"/>
        <v/>
      </c>
      <c r="HY141" s="277"/>
      <c r="HZ141" s="71"/>
      <c r="IA141" s="71"/>
      <c r="IB141" s="71"/>
      <c r="IC141" s="71"/>
      <c r="ID141" s="70"/>
      <c r="IE141" s="280"/>
      <c r="IF141" s="280"/>
      <c r="IG141" s="280"/>
      <c r="IH141" s="280"/>
      <c r="II141" s="280"/>
      <c r="IJ141" s="280"/>
      <c r="IK141" s="280"/>
      <c r="IL141" s="280"/>
      <c r="IM141" s="280"/>
      <c r="IN141" s="280"/>
      <c r="IO141" s="291"/>
      <c r="IP141" s="291"/>
      <c r="IQ141" s="74"/>
      <c r="IR141" s="291">
        <f>IF(IE141&lt;&gt;"",MAX(IR$14:IR140)+1,0)</f>
        <v>0</v>
      </c>
      <c r="IS141" s="291">
        <f>IF(IF141&lt;&gt;"",MAX(IS$14:IS140)+1,0)</f>
        <v>0</v>
      </c>
      <c r="IT141" s="291">
        <f>IF(IG141&lt;&gt;"",MAX(IT$14:IT140)+1,0)</f>
        <v>0</v>
      </c>
      <c r="IU141" s="291">
        <f>IF(IH141&lt;&gt;"",MAX(IU$14:IU140)+1,0)</f>
        <v>0</v>
      </c>
      <c r="IV141" s="291">
        <f>IF(II141&lt;&gt;"",MAX(IV$14:IV140)+1,0)</f>
        <v>0</v>
      </c>
      <c r="IW141" s="291">
        <f>IF(IJ141&lt;&gt;"",MAX(IW$14:IW140)+1,0)</f>
        <v>0</v>
      </c>
      <c r="IX141" s="291">
        <f>IF(IK141&lt;&gt;"",MAX(IX$14:IX140)+1,0)</f>
        <v>0</v>
      </c>
      <c r="IY141" s="291">
        <f>IF(IL141&lt;&gt;"",MAX(IY$14:IY140)+1,0)</f>
        <v>0</v>
      </c>
      <c r="IZ141" s="291">
        <f>IF(IM141&lt;&gt;"",MAX(IZ$14:IZ140)+1,0)</f>
        <v>0</v>
      </c>
      <c r="JA141" s="291">
        <f>IF(IN141&lt;&gt;"",MAX(JA$14:JA140)+1,0)</f>
        <v>0</v>
      </c>
      <c r="JB141" s="291">
        <f>IF(IO141&lt;&gt;"",MAX(JB$14:JB140)+1,0)</f>
        <v>0</v>
      </c>
      <c r="JC141" s="291">
        <f>IF(IP141&lt;&gt;"",MAX(JC$14:JC140)+1,0)</f>
        <v>0</v>
      </c>
      <c r="JD141" s="74">
        <f t="shared" si="361"/>
        <v>4</v>
      </c>
      <c r="JE141" s="74">
        <f t="shared" si="362"/>
        <v>0</v>
      </c>
      <c r="JF141" s="74">
        <f t="shared" si="363"/>
        <v>20</v>
      </c>
      <c r="JG141" s="74" t="str">
        <f t="shared" si="364"/>
        <v>Gamma</v>
      </c>
      <c r="JH141" s="390" t="str">
        <f t="shared" si="365"/>
        <v/>
      </c>
      <c r="JI141" s="389">
        <f>IF(ISNUMBER(MATCH(HE141,$JG$15:$JG$313,0)),0,MAX(JI$14:JI140)+1)</f>
        <v>0</v>
      </c>
      <c r="JJ141" s="389" t="str">
        <f t="shared" si="366"/>
        <v/>
      </c>
      <c r="JK141" s="379"/>
      <c r="JL141" s="79"/>
      <c r="JM141" s="19"/>
      <c r="JN141" s="280"/>
      <c r="JO141" s="70"/>
      <c r="JP141" s="19"/>
      <c r="JQ141" s="19"/>
      <c r="JR141" s="19"/>
      <c r="JS141" s="19"/>
      <c r="JT141" s="19"/>
      <c r="JU141" s="19"/>
      <c r="JV141" s="19"/>
      <c r="JW141" s="19"/>
      <c r="JX141" s="19"/>
      <c r="JY141" s="19"/>
      <c r="JZ141" s="19"/>
      <c r="KA141" s="19"/>
      <c r="KB141" s="19"/>
      <c r="KC141" s="19"/>
      <c r="KD141" s="19"/>
      <c r="LA141" s="70"/>
      <c r="LB141" s="291" t="str">
        <f t="shared" si="312"/>
        <v/>
      </c>
      <c r="LC141" s="291" t="str">
        <f t="shared" si="313"/>
        <v/>
      </c>
      <c r="LD141" s="291" t="str">
        <f t="shared" si="314"/>
        <v/>
      </c>
      <c r="LE141" s="291" t="str">
        <f t="shared" si="315"/>
        <v/>
      </c>
      <c r="LF141" s="291" t="str">
        <f t="shared" si="316"/>
        <v/>
      </c>
      <c r="LG141" s="291" t="str">
        <f t="shared" si="317"/>
        <v/>
      </c>
      <c r="LH141" s="291" t="str">
        <f t="shared" si="318"/>
        <v/>
      </c>
      <c r="LI141" s="291" t="str">
        <f t="shared" si="319"/>
        <v/>
      </c>
      <c r="LJ141" s="291" t="str">
        <f t="shared" si="320"/>
        <v/>
      </c>
      <c r="LK141" s="291" t="str">
        <f t="shared" si="321"/>
        <v/>
      </c>
      <c r="LL141" s="291" t="str">
        <f t="shared" si="322"/>
        <v/>
      </c>
      <c r="LM141" s="291" t="str">
        <f t="shared" si="323"/>
        <v/>
      </c>
      <c r="LN141" s="291" t="str">
        <f t="shared" si="324"/>
        <v/>
      </c>
      <c r="LO141" s="291" t="str">
        <f t="shared" si="325"/>
        <v/>
      </c>
      <c r="LP141" s="291" t="str">
        <f t="shared" si="326"/>
        <v/>
      </c>
      <c r="LQ141" s="291" t="str">
        <f t="shared" si="327"/>
        <v/>
      </c>
      <c r="LR141" s="291" t="str">
        <f t="shared" si="328"/>
        <v/>
      </c>
      <c r="LS141" s="291" t="str">
        <f t="shared" si="329"/>
        <v/>
      </c>
      <c r="LT141" s="291" t="str">
        <f t="shared" si="330"/>
        <v/>
      </c>
      <c r="LU141" s="291" t="str">
        <f t="shared" si="331"/>
        <v/>
      </c>
      <c r="LV141" s="291" t="str">
        <f t="shared" si="332"/>
        <v/>
      </c>
      <c r="LW141" s="291" t="str">
        <f t="shared" si="333"/>
        <v/>
      </c>
      <c r="LX141" s="291" t="str">
        <f t="shared" si="334"/>
        <v>Gamma</v>
      </c>
      <c r="LY141" s="291" t="str">
        <f t="shared" si="335"/>
        <v/>
      </c>
      <c r="LZ141" s="291" t="str">
        <f t="shared" si="336"/>
        <v/>
      </c>
      <c r="MA141" s="291" t="str">
        <f t="shared" si="337"/>
        <v/>
      </c>
      <c r="MB141" s="291" t="str">
        <f t="shared" si="338"/>
        <v/>
      </c>
      <c r="MC141" s="291" t="str">
        <f t="shared" si="339"/>
        <v/>
      </c>
      <c r="MD141" s="291" t="str">
        <f t="shared" si="340"/>
        <v/>
      </c>
      <c r="ME141" s="291" t="str">
        <f t="shared" si="341"/>
        <v/>
      </c>
      <c r="MF141" s="291" t="str">
        <f t="shared" si="342"/>
        <v/>
      </c>
      <c r="MG141" s="74">
        <f t="shared" si="343"/>
        <v>1</v>
      </c>
      <c r="MH141" s="70"/>
      <c r="MI141" s="70"/>
      <c r="MJ141" s="70"/>
      <c r="MK141" s="70"/>
      <c r="ML141" s="70"/>
      <c r="MM141" s="70"/>
      <c r="MN141" s="70"/>
      <c r="MO141" s="70"/>
      <c r="MP141" s="70"/>
      <c r="MQ141" s="70"/>
      <c r="MR141" s="70"/>
      <c r="MS141" s="70"/>
      <c r="MT141" s="70"/>
      <c r="MU141" s="70"/>
    </row>
    <row r="142" spans="1:359" ht="6" customHeight="1" x14ac:dyDescent="0.25">
      <c r="A142" s="79"/>
      <c r="B142" s="303">
        <f t="shared" si="367"/>
        <v>128</v>
      </c>
      <c r="C142" s="206" t="s">
        <v>364</v>
      </c>
      <c r="D142" s="305" t="s">
        <v>636</v>
      </c>
      <c r="E142" s="70"/>
      <c r="F142" s="258"/>
      <c r="G142" s="259"/>
      <c r="H142" s="260"/>
      <c r="I142" s="258"/>
      <c r="J142" s="259"/>
      <c r="K142" s="260"/>
      <c r="L142" s="258"/>
      <c r="M142" s="259"/>
      <c r="N142" s="260"/>
      <c r="O142" s="258"/>
      <c r="P142" s="259"/>
      <c r="Q142" s="260"/>
      <c r="R142" s="258"/>
      <c r="S142" s="259"/>
      <c r="T142" s="260"/>
      <c r="U142" s="258"/>
      <c r="V142" s="259"/>
      <c r="W142" s="260"/>
      <c r="X142" s="258"/>
      <c r="Y142" s="259"/>
      <c r="Z142" s="260"/>
      <c r="AA142" s="258"/>
      <c r="AB142" s="259"/>
      <c r="AC142" s="260"/>
      <c r="AD142" s="258"/>
      <c r="AE142" s="259"/>
      <c r="AF142" s="260"/>
      <c r="AG142" s="258"/>
      <c r="AH142" s="259"/>
      <c r="AI142" s="260"/>
      <c r="AJ142" s="258"/>
      <c r="AK142" s="259"/>
      <c r="AL142" s="260"/>
      <c r="AM142" s="258"/>
      <c r="AN142" s="259"/>
      <c r="AO142" s="260"/>
      <c r="AP142" s="281"/>
      <c r="AQ142" s="353"/>
      <c r="AR142" s="348"/>
      <c r="AS142" s="281"/>
      <c r="AT142" s="353"/>
      <c r="AU142" s="348"/>
      <c r="AV142" s="258"/>
      <c r="AW142" s="259"/>
      <c r="AX142" s="260"/>
      <c r="AY142" s="258"/>
      <c r="AZ142" s="259"/>
      <c r="BA142" s="260"/>
      <c r="BB142" s="258"/>
      <c r="BC142" s="259"/>
      <c r="BD142" s="260"/>
      <c r="BE142" s="258"/>
      <c r="BF142" s="259"/>
      <c r="BG142" s="260"/>
      <c r="BH142" s="258"/>
      <c r="BI142" s="259"/>
      <c r="BJ142" s="260"/>
      <c r="BK142" s="258"/>
      <c r="BL142" s="259"/>
      <c r="BM142" s="260"/>
      <c r="BN142" s="258"/>
      <c r="BO142" s="259"/>
      <c r="BP142" s="260"/>
      <c r="BQ142" s="258"/>
      <c r="BR142" s="259"/>
      <c r="BS142" s="260"/>
      <c r="BT142" s="258"/>
      <c r="BU142" s="259"/>
      <c r="BV142" s="260"/>
      <c r="BW142" s="258"/>
      <c r="BX142" s="259"/>
      <c r="BY142" s="260"/>
      <c r="BZ142" s="258"/>
      <c r="CA142" s="259"/>
      <c r="CB142" s="260"/>
      <c r="CC142" s="258"/>
      <c r="CD142" s="259"/>
      <c r="CE142" s="260"/>
      <c r="CF142" s="410"/>
      <c r="CG142" s="411"/>
      <c r="CH142" s="412"/>
      <c r="CI142" s="410"/>
      <c r="CJ142" s="411"/>
      <c r="CK142" s="412"/>
      <c r="CL142" s="258"/>
      <c r="CM142" s="259"/>
      <c r="CN142" s="260"/>
      <c r="CO142" s="258"/>
      <c r="CP142" s="259"/>
      <c r="CQ142" s="260"/>
      <c r="CR142" s="373" t="s">
        <v>2</v>
      </c>
      <c r="CS142" s="228"/>
      <c r="CT142" s="229" t="str">
        <f>IF(ISNUMBER(HA142),IF(ISNUMBER(MATCH(HE142,$CS$15:$CS$313,0)),0,MAX(CT$14:CT141)+1),"")</f>
        <v/>
      </c>
      <c r="CU142" s="7" t="str">
        <f t="shared" si="217"/>
        <v/>
      </c>
      <c r="CV142" s="7" t="str">
        <f t="shared" si="218"/>
        <v/>
      </c>
      <c r="CW142" s="7" t="str">
        <f t="shared" si="219"/>
        <v/>
      </c>
      <c r="CX142" s="7" t="str">
        <f t="shared" si="220"/>
        <v/>
      </c>
      <c r="CY142" s="7" t="str">
        <f t="shared" si="221"/>
        <v/>
      </c>
      <c r="CZ142" s="7" t="str">
        <f t="shared" si="222"/>
        <v/>
      </c>
      <c r="DA142" s="7" t="str">
        <f t="shared" si="223"/>
        <v/>
      </c>
      <c r="DB142" s="7" t="str">
        <f t="shared" si="224"/>
        <v/>
      </c>
      <c r="DC142" s="7" t="str">
        <f t="shared" si="225"/>
        <v/>
      </c>
      <c r="DD142" s="7" t="str">
        <f t="shared" si="226"/>
        <v/>
      </c>
      <c r="DE142" s="7" t="str">
        <f t="shared" si="227"/>
        <v/>
      </c>
      <c r="DF142" s="7" t="str">
        <f t="shared" si="228"/>
        <v/>
      </c>
      <c r="DG142" s="7" t="str">
        <f t="shared" si="229"/>
        <v/>
      </c>
      <c r="DH142" s="7" t="str">
        <f t="shared" si="230"/>
        <v/>
      </c>
      <c r="DI142" s="7" t="str">
        <f t="shared" si="231"/>
        <v/>
      </c>
      <c r="DJ142" s="7" t="str">
        <f t="shared" si="232"/>
        <v/>
      </c>
      <c r="DK142" s="7" t="str">
        <f t="shared" si="233"/>
        <v/>
      </c>
      <c r="DL142" s="7" t="str">
        <f t="shared" si="234"/>
        <v/>
      </c>
      <c r="DM142" s="7" t="str">
        <f t="shared" si="235"/>
        <v/>
      </c>
      <c r="DN142" s="7" t="str">
        <f t="shared" si="236"/>
        <v/>
      </c>
      <c r="DO142" s="7" t="str">
        <f t="shared" si="237"/>
        <v/>
      </c>
      <c r="DP142" s="7" t="str">
        <f t="shared" si="238"/>
        <v/>
      </c>
      <c r="DQ142" s="7" t="str">
        <f t="shared" si="239"/>
        <v/>
      </c>
      <c r="DR142" s="7" t="str">
        <f t="shared" si="240"/>
        <v/>
      </c>
      <c r="DS142" s="7" t="str">
        <f t="shared" si="241"/>
        <v/>
      </c>
      <c r="DT142" s="7" t="str">
        <f t="shared" si="242"/>
        <v/>
      </c>
      <c r="DU142" s="7" t="str">
        <f t="shared" si="344"/>
        <v/>
      </c>
      <c r="DV142" s="7">
        <f t="shared" si="345"/>
        <v>32</v>
      </c>
      <c r="DW142" s="7" t="str">
        <f t="shared" si="346"/>
        <v/>
      </c>
      <c r="DX142" s="7">
        <f t="shared" si="347"/>
        <v>32</v>
      </c>
      <c r="DY142" s="7"/>
      <c r="DZ142" s="7"/>
      <c r="EA142" s="7"/>
      <c r="EB142" s="7"/>
      <c r="EC142" s="64" t="s">
        <v>2</v>
      </c>
      <c r="ED142" s="306" t="str">
        <f t="shared" si="243"/>
        <v>-</v>
      </c>
      <c r="EE142" s="306" t="str">
        <f t="shared" si="244"/>
        <v>-</v>
      </c>
      <c r="EF142" s="306" t="str">
        <f t="shared" si="245"/>
        <v>-</v>
      </c>
      <c r="EG142" s="306" t="str">
        <f t="shared" si="246"/>
        <v>-</v>
      </c>
      <c r="EH142" s="306" t="str">
        <f t="shared" si="247"/>
        <v>-</v>
      </c>
      <c r="EI142" s="306" t="str">
        <f t="shared" si="248"/>
        <v>-</v>
      </c>
      <c r="EJ142" s="306" t="str">
        <f t="shared" si="249"/>
        <v>-</v>
      </c>
      <c r="EK142" s="306" t="str">
        <f t="shared" si="250"/>
        <v>-</v>
      </c>
      <c r="EL142" s="306" t="str">
        <f t="shared" si="251"/>
        <v>-</v>
      </c>
      <c r="EM142" s="306" t="str">
        <f t="shared" si="252"/>
        <v>-</v>
      </c>
      <c r="EN142" s="306" t="str">
        <f t="shared" si="253"/>
        <v>-</v>
      </c>
      <c r="EO142" s="306" t="str">
        <f t="shared" si="254"/>
        <v>-</v>
      </c>
      <c r="EP142" s="306" t="str">
        <f t="shared" si="255"/>
        <v>-</v>
      </c>
      <c r="EQ142" s="306" t="str">
        <f t="shared" si="256"/>
        <v>-</v>
      </c>
      <c r="ER142" s="306" t="str">
        <f t="shared" si="257"/>
        <v>-</v>
      </c>
      <c r="ES142" s="306" t="str">
        <f t="shared" si="258"/>
        <v>-</v>
      </c>
      <c r="ET142" s="306" t="str">
        <f t="shared" si="259"/>
        <v>-</v>
      </c>
      <c r="EU142" s="306" t="str">
        <f t="shared" si="260"/>
        <v>-</v>
      </c>
      <c r="EV142" s="306" t="str">
        <f t="shared" si="261"/>
        <v>-</v>
      </c>
      <c r="EW142" s="306" t="str">
        <f t="shared" si="262"/>
        <v>-</v>
      </c>
      <c r="EX142" s="306" t="str">
        <f t="shared" si="263"/>
        <v>-</v>
      </c>
      <c r="EY142" s="306" t="str">
        <f t="shared" si="264"/>
        <v>-</v>
      </c>
      <c r="EZ142" s="306" t="str">
        <f t="shared" si="265"/>
        <v>-</v>
      </c>
      <c r="FA142" s="306" t="str">
        <f t="shared" si="266"/>
        <v>-</v>
      </c>
      <c r="FB142" s="306" t="str">
        <f t="shared" si="267"/>
        <v>-</v>
      </c>
      <c r="FC142" s="306" t="str">
        <f t="shared" si="268"/>
        <v>-</v>
      </c>
      <c r="FD142" s="306" t="str">
        <f t="shared" si="348"/>
        <v>-</v>
      </c>
      <c r="FE142" s="306" t="str">
        <f t="shared" si="349"/>
        <v>hani</v>
      </c>
      <c r="FF142" s="306" t="str">
        <f t="shared" si="350"/>
        <v>-</v>
      </c>
      <c r="FG142" s="306" t="str">
        <f t="shared" si="351"/>
        <v>hani</v>
      </c>
      <c r="FH142" s="306"/>
      <c r="FI142" s="306"/>
      <c r="FJ142" s="306"/>
      <c r="FK142" s="306"/>
      <c r="FL142" s="306"/>
      <c r="FM142" s="422" t="s">
        <v>2</v>
      </c>
      <c r="FN142" s="65" t="str">
        <f t="shared" si="269"/>
        <v>-</v>
      </c>
      <c r="FO142" s="65" t="str">
        <f t="shared" si="270"/>
        <v>-</v>
      </c>
      <c r="FP142" s="65" t="str">
        <f t="shared" si="271"/>
        <v>-</v>
      </c>
      <c r="FQ142" s="65" t="str">
        <f t="shared" si="272"/>
        <v>-</v>
      </c>
      <c r="FR142" s="65" t="str">
        <f t="shared" si="273"/>
        <v>-</v>
      </c>
      <c r="FS142" s="65" t="str">
        <f t="shared" si="274"/>
        <v>-</v>
      </c>
      <c r="FT142" s="65" t="str">
        <f t="shared" si="275"/>
        <v>-</v>
      </c>
      <c r="FU142" s="65" t="str">
        <f t="shared" si="276"/>
        <v>-</v>
      </c>
      <c r="FV142" s="65" t="str">
        <f t="shared" si="277"/>
        <v>-</v>
      </c>
      <c r="FW142" s="65" t="str">
        <f t="shared" si="278"/>
        <v>-</v>
      </c>
      <c r="FX142" s="65" t="str">
        <f t="shared" si="279"/>
        <v>-</v>
      </c>
      <c r="FY142" s="65" t="str">
        <f t="shared" si="280"/>
        <v>-</v>
      </c>
      <c r="FZ142" s="65" t="str">
        <f t="shared" si="281"/>
        <v>-</v>
      </c>
      <c r="GA142" s="65" t="str">
        <f t="shared" si="282"/>
        <v>-</v>
      </c>
      <c r="GB142" s="65" t="str">
        <f t="shared" si="283"/>
        <v>-</v>
      </c>
      <c r="GC142" s="65" t="str">
        <f t="shared" si="284"/>
        <v>-</v>
      </c>
      <c r="GD142" s="65" t="str">
        <f t="shared" si="285"/>
        <v>-</v>
      </c>
      <c r="GE142" s="65" t="str">
        <f t="shared" si="286"/>
        <v>-</v>
      </c>
      <c r="GF142" s="65" t="str">
        <f t="shared" si="287"/>
        <v>-</v>
      </c>
      <c r="GG142" s="65" t="str">
        <f t="shared" si="288"/>
        <v>-</v>
      </c>
      <c r="GH142" s="65" t="str">
        <f t="shared" si="289"/>
        <v>-</v>
      </c>
      <c r="GI142" s="65" t="str">
        <f t="shared" si="290"/>
        <v>-</v>
      </c>
      <c r="GJ142" s="65" t="str">
        <f t="shared" si="291"/>
        <v>-</v>
      </c>
      <c r="GK142" s="65" t="str">
        <f t="shared" si="292"/>
        <v>-</v>
      </c>
      <c r="GL142" s="65" t="str">
        <f t="shared" si="293"/>
        <v>-</v>
      </c>
      <c r="GM142" s="65" t="str">
        <f t="shared" si="294"/>
        <v>-</v>
      </c>
      <c r="GN142" s="65" t="str">
        <f t="shared" si="352"/>
        <v>-</v>
      </c>
      <c r="GO142" s="65">
        <f t="shared" si="353"/>
        <v>1</v>
      </c>
      <c r="GP142" s="65" t="str">
        <f t="shared" si="354"/>
        <v>-</v>
      </c>
      <c r="GQ142" s="65">
        <f t="shared" si="355"/>
        <v>1</v>
      </c>
      <c r="GR142" s="65"/>
      <c r="GS142" s="65"/>
      <c r="GT142" s="65"/>
      <c r="GU142" s="96" t="s">
        <v>2</v>
      </c>
      <c r="GV142" s="70"/>
      <c r="GW142" s="7">
        <f>IF(ISNUMBER(INDEX($CU$15:$EC$314,$B142,HG$5)),MAX(GW$14:GW141)+1,0)</f>
        <v>0</v>
      </c>
      <c r="GX142" s="7" t="str">
        <f t="shared" si="295"/>
        <v/>
      </c>
      <c r="GY142" s="7" t="str">
        <f t="shared" si="296"/>
        <v/>
      </c>
      <c r="GZ142" s="289">
        <f t="shared" si="297"/>
        <v>128</v>
      </c>
      <c r="HA142" s="289" t="str">
        <f t="shared" si="298"/>
        <v/>
      </c>
      <c r="HB142" s="289" t="str">
        <f t="shared" si="368"/>
        <v/>
      </c>
      <c r="HC142" s="84" t="str">
        <f t="shared" si="300"/>
        <v/>
      </c>
      <c r="HD142" s="335" t="str">
        <f t="shared" si="301"/>
        <v/>
      </c>
      <c r="HE142" s="313" t="str">
        <f t="shared" si="302"/>
        <v/>
      </c>
      <c r="HF142" s="28" t="str">
        <f t="shared" si="303"/>
        <v/>
      </c>
      <c r="HG142" s="277"/>
      <c r="HH142" s="71"/>
      <c r="HI142" s="71"/>
      <c r="HJ142" s="71"/>
      <c r="HK142" s="71"/>
      <c r="HL142" s="71"/>
      <c r="HM142" s="71"/>
      <c r="HN142" s="71"/>
      <c r="HO142" s="71"/>
      <c r="HP142" s="71"/>
      <c r="HQ142" s="71"/>
      <c r="HR142" s="71"/>
      <c r="HS142" s="277" t="str">
        <f t="shared" si="373"/>
        <v/>
      </c>
      <c r="HT142" s="284" t="str">
        <f t="shared" si="308"/>
        <v/>
      </c>
      <c r="HU142" s="71"/>
      <c r="HV142" s="336" t="str">
        <f t="shared" si="309"/>
        <v/>
      </c>
      <c r="HW142" s="338" t="str">
        <f t="shared" si="310"/>
        <v/>
      </c>
      <c r="HX142" s="337" t="str">
        <f t="shared" si="311"/>
        <v/>
      </c>
      <c r="HY142" s="277"/>
      <c r="HZ142" s="71"/>
      <c r="IA142" s="71"/>
      <c r="IB142" s="71"/>
      <c r="IC142" s="71"/>
      <c r="ID142" s="70"/>
      <c r="IE142" s="280"/>
      <c r="IF142" s="280"/>
      <c r="IG142" s="280"/>
      <c r="IH142" s="280"/>
      <c r="II142" s="280"/>
      <c r="IJ142" s="280"/>
      <c r="IK142" s="280"/>
      <c r="IL142" s="280"/>
      <c r="IM142" s="280"/>
      <c r="IN142" s="280"/>
      <c r="IO142" s="291"/>
      <c r="IP142" s="291"/>
      <c r="IQ142" s="74"/>
      <c r="IR142" s="291">
        <f>IF(IE142&lt;&gt;"",MAX(IR$14:IR141)+1,0)</f>
        <v>0</v>
      </c>
      <c r="IS142" s="291">
        <f>IF(IF142&lt;&gt;"",MAX(IS$14:IS141)+1,0)</f>
        <v>0</v>
      </c>
      <c r="IT142" s="291">
        <f>IF(IG142&lt;&gt;"",MAX(IT$14:IT141)+1,0)</f>
        <v>0</v>
      </c>
      <c r="IU142" s="291">
        <f>IF(IH142&lt;&gt;"",MAX(IU$14:IU141)+1,0)</f>
        <v>0</v>
      </c>
      <c r="IV142" s="291">
        <f>IF(II142&lt;&gt;"",MAX(IV$14:IV141)+1,0)</f>
        <v>0</v>
      </c>
      <c r="IW142" s="291">
        <f>IF(IJ142&lt;&gt;"",MAX(IW$14:IW141)+1,0)</f>
        <v>0</v>
      </c>
      <c r="IX142" s="291">
        <f>IF(IK142&lt;&gt;"",MAX(IX$14:IX141)+1,0)</f>
        <v>0</v>
      </c>
      <c r="IY142" s="291">
        <f>IF(IL142&lt;&gt;"",MAX(IY$14:IY141)+1,0)</f>
        <v>0</v>
      </c>
      <c r="IZ142" s="291">
        <f>IF(IM142&lt;&gt;"",MAX(IZ$14:IZ141)+1,0)</f>
        <v>0</v>
      </c>
      <c r="JA142" s="291">
        <f>IF(IN142&lt;&gt;"",MAX(JA$14:JA141)+1,0)</f>
        <v>0</v>
      </c>
      <c r="JB142" s="291">
        <f>IF(IO142&lt;&gt;"",MAX(JB$14:JB141)+1,0)</f>
        <v>0</v>
      </c>
      <c r="JC142" s="291">
        <f>IF(IP142&lt;&gt;"",MAX(JC$14:JC141)+1,0)</f>
        <v>0</v>
      </c>
      <c r="JD142" s="74">
        <f t="shared" si="361"/>
        <v>4</v>
      </c>
      <c r="JE142" s="74">
        <f t="shared" si="362"/>
        <v>0</v>
      </c>
      <c r="JF142" s="74">
        <f t="shared" si="363"/>
        <v>21</v>
      </c>
      <c r="JG142" s="74" t="str">
        <f t="shared" si="364"/>
        <v>fr</v>
      </c>
      <c r="JH142" s="390" t="str">
        <f t="shared" si="365"/>
        <v/>
      </c>
      <c r="JI142" s="389">
        <f>IF(ISNUMBER(MATCH(HE142,$JG$15:$JG$313,0)),0,MAX(JI$14:JI141)+1)</f>
        <v>0</v>
      </c>
      <c r="JJ142" s="389" t="str">
        <f t="shared" si="366"/>
        <v/>
      </c>
      <c r="JK142" s="379"/>
      <c r="JL142" s="79"/>
      <c r="JM142" s="19"/>
      <c r="JN142" s="280"/>
      <c r="JO142" s="70"/>
      <c r="JP142" s="19"/>
      <c r="JQ142" s="19"/>
      <c r="JR142" s="19"/>
      <c r="JS142" s="19"/>
      <c r="JT142" s="19"/>
      <c r="JU142" s="19"/>
      <c r="JV142" s="19"/>
      <c r="JW142" s="19"/>
      <c r="JX142" s="19"/>
      <c r="JY142" s="19"/>
      <c r="JZ142" s="19"/>
      <c r="KA142" s="19"/>
      <c r="KB142" s="19"/>
      <c r="KC142" s="19"/>
      <c r="KD142" s="19"/>
      <c r="LA142" s="70"/>
      <c r="LB142" s="291" t="str">
        <f t="shared" si="312"/>
        <v/>
      </c>
      <c r="LC142" s="291" t="str">
        <f t="shared" si="313"/>
        <v/>
      </c>
      <c r="LD142" s="291" t="str">
        <f t="shared" si="314"/>
        <v/>
      </c>
      <c r="LE142" s="291" t="str">
        <f t="shared" si="315"/>
        <v/>
      </c>
      <c r="LF142" s="291" t="str">
        <f t="shared" si="316"/>
        <v/>
      </c>
      <c r="LG142" s="291" t="str">
        <f t="shared" si="317"/>
        <v/>
      </c>
      <c r="LH142" s="291" t="str">
        <f t="shared" si="318"/>
        <v/>
      </c>
      <c r="LI142" s="291" t="str">
        <f t="shared" si="319"/>
        <v/>
      </c>
      <c r="LJ142" s="291" t="str">
        <f t="shared" si="320"/>
        <v/>
      </c>
      <c r="LK142" s="291" t="str">
        <f t="shared" si="321"/>
        <v/>
      </c>
      <c r="LL142" s="291" t="str">
        <f t="shared" si="322"/>
        <v/>
      </c>
      <c r="LM142" s="291" t="str">
        <f t="shared" si="323"/>
        <v/>
      </c>
      <c r="LN142" s="291" t="str">
        <f t="shared" si="324"/>
        <v/>
      </c>
      <c r="LO142" s="291" t="str">
        <f t="shared" si="325"/>
        <v/>
      </c>
      <c r="LP142" s="291" t="str">
        <f t="shared" si="326"/>
        <v/>
      </c>
      <c r="LQ142" s="291" t="str">
        <f t="shared" si="327"/>
        <v/>
      </c>
      <c r="LR142" s="291" t="str">
        <f t="shared" si="328"/>
        <v/>
      </c>
      <c r="LS142" s="291" t="str">
        <f t="shared" si="329"/>
        <v/>
      </c>
      <c r="LT142" s="291" t="str">
        <f t="shared" si="330"/>
        <v/>
      </c>
      <c r="LU142" s="291" t="str">
        <f t="shared" si="331"/>
        <v/>
      </c>
      <c r="LV142" s="291" t="str">
        <f t="shared" si="332"/>
        <v/>
      </c>
      <c r="LW142" s="291" t="str">
        <f t="shared" si="333"/>
        <v/>
      </c>
      <c r="LX142" s="291" t="str">
        <f t="shared" si="334"/>
        <v>fr</v>
      </c>
      <c r="LY142" s="291" t="str">
        <f t="shared" si="335"/>
        <v/>
      </c>
      <c r="LZ142" s="291" t="str">
        <f t="shared" si="336"/>
        <v/>
      </c>
      <c r="MA142" s="291" t="str">
        <f t="shared" si="337"/>
        <v/>
      </c>
      <c r="MB142" s="291" t="str">
        <f t="shared" si="338"/>
        <v/>
      </c>
      <c r="MC142" s="291" t="str">
        <f t="shared" si="339"/>
        <v/>
      </c>
      <c r="MD142" s="291" t="str">
        <f t="shared" si="340"/>
        <v/>
      </c>
      <c r="ME142" s="291" t="str">
        <f t="shared" si="341"/>
        <v/>
      </c>
      <c r="MF142" s="291" t="str">
        <f t="shared" si="342"/>
        <v/>
      </c>
      <c r="MG142" s="74">
        <f t="shared" si="343"/>
        <v>1</v>
      </c>
      <c r="MH142" s="70"/>
      <c r="MI142" s="70"/>
      <c r="MJ142" s="70"/>
      <c r="MK142" s="70"/>
      <c r="ML142" s="70"/>
      <c r="MM142" s="70"/>
      <c r="MN142" s="70"/>
      <c r="MO142" s="70"/>
      <c r="MP142" s="70"/>
      <c r="MQ142" s="70"/>
      <c r="MR142" s="70"/>
      <c r="MS142" s="70"/>
      <c r="MT142" s="70"/>
      <c r="MU142" s="70"/>
    </row>
    <row r="143" spans="1:359" ht="6" customHeight="1" x14ac:dyDescent="0.25">
      <c r="A143" s="79"/>
      <c r="B143" s="303">
        <f t="shared" si="367"/>
        <v>129</v>
      </c>
      <c r="C143" s="206" t="s">
        <v>369</v>
      </c>
      <c r="D143" s="305" t="s">
        <v>603</v>
      </c>
      <c r="E143" s="70"/>
      <c r="F143" s="258"/>
      <c r="G143" s="259"/>
      <c r="H143" s="260"/>
      <c r="I143" s="258"/>
      <c r="J143" s="259"/>
      <c r="K143" s="260"/>
      <c r="L143" s="258"/>
      <c r="M143" s="259"/>
      <c r="N143" s="260"/>
      <c r="O143" s="258"/>
      <c r="P143" s="259"/>
      <c r="Q143" s="260"/>
      <c r="R143" s="258"/>
      <c r="S143" s="259"/>
      <c r="T143" s="260"/>
      <c r="U143" s="258"/>
      <c r="V143" s="259"/>
      <c r="W143" s="260"/>
      <c r="X143" s="258"/>
      <c r="Y143" s="259"/>
      <c r="Z143" s="260"/>
      <c r="AA143" s="258"/>
      <c r="AB143" s="259"/>
      <c r="AC143" s="260"/>
      <c r="AD143" s="258"/>
      <c r="AE143" s="259"/>
      <c r="AF143" s="260"/>
      <c r="AG143" s="258"/>
      <c r="AH143" s="259"/>
      <c r="AI143" s="260"/>
      <c r="AJ143" s="258"/>
      <c r="AK143" s="259"/>
      <c r="AL143" s="260"/>
      <c r="AM143" s="258"/>
      <c r="AN143" s="259"/>
      <c r="AO143" s="260"/>
      <c r="AP143" s="281"/>
      <c r="AQ143" s="353"/>
      <c r="AR143" s="348"/>
      <c r="AS143" s="281"/>
      <c r="AT143" s="353"/>
      <c r="AU143" s="348"/>
      <c r="AV143" s="258"/>
      <c r="AW143" s="259"/>
      <c r="AX143" s="260"/>
      <c r="AY143" s="258"/>
      <c r="AZ143" s="259"/>
      <c r="BA143" s="260"/>
      <c r="BB143" s="258"/>
      <c r="BC143" s="259"/>
      <c r="BD143" s="260"/>
      <c r="BE143" s="258"/>
      <c r="BF143" s="259"/>
      <c r="BG143" s="260"/>
      <c r="BH143" s="258"/>
      <c r="BI143" s="259"/>
      <c r="BJ143" s="260"/>
      <c r="BK143" s="258"/>
      <c r="BL143" s="259"/>
      <c r="BM143" s="260"/>
      <c r="BN143" s="258"/>
      <c r="BO143" s="259"/>
      <c r="BP143" s="260"/>
      <c r="BQ143" s="258"/>
      <c r="BR143" s="259"/>
      <c r="BS143" s="260"/>
      <c r="BT143" s="258"/>
      <c r="BU143" s="259"/>
      <c r="BV143" s="260"/>
      <c r="BW143" s="258"/>
      <c r="BX143" s="259"/>
      <c r="BY143" s="260"/>
      <c r="BZ143" s="258"/>
      <c r="CA143" s="259"/>
      <c r="CB143" s="260"/>
      <c r="CC143" s="258"/>
      <c r="CD143" s="259"/>
      <c r="CE143" s="260"/>
      <c r="CF143" s="410"/>
      <c r="CG143" s="411"/>
      <c r="CH143" s="412"/>
      <c r="CI143" s="410"/>
      <c r="CJ143" s="411"/>
      <c r="CK143" s="412"/>
      <c r="CL143" s="258"/>
      <c r="CM143" s="259"/>
      <c r="CN143" s="260"/>
      <c r="CO143" s="258"/>
      <c r="CP143" s="259"/>
      <c r="CQ143" s="260"/>
      <c r="CR143" s="373" t="s">
        <v>2</v>
      </c>
      <c r="CS143" s="228"/>
      <c r="CT143" s="229" t="str">
        <f>IF(ISNUMBER(HA143),IF(ISNUMBER(MATCH(HE143,$CS$15:$CS$313,0)),0,MAX(CT$14:CT142)+1),"")</f>
        <v/>
      </c>
      <c r="CU143" s="7" t="str">
        <f t="shared" ref="CU143:CU206" si="374">IF(ISNUMBER(MATCH($C143,$G$15:$G$314,0)),MATCH($C143,$G$15:$G$314,0),(((IF(ISNUMBER(MATCH($C143,$F$15:$F$314,0)),MATCH($C143,$F$15:$F$314,0),"")))))</f>
        <v/>
      </c>
      <c r="CV143" s="7" t="str">
        <f t="shared" ref="CV143:CV206" si="375">IF(ISNUMBER(MATCH($C143,$J$15:$J$314,0)),MATCH($C143,$J$15:$J$314,0),(((IF(ISNUMBER(MATCH($C143,$I$15:$I$314,0)),MATCH($C143,$I$15:$I$314,0),"")))))</f>
        <v/>
      </c>
      <c r="CW143" s="7" t="str">
        <f t="shared" ref="CW143:CW206" si="376">IF(ISNUMBER(MATCH($C143,$M$15:$M$314,0)),MATCH($C143,$M$15:$M$314,0),(((IF(ISNUMBER(MATCH($C143,$L$15:$L$314,0)),MATCH($C143,$L$15:$L$314,0),"")))))</f>
        <v/>
      </c>
      <c r="CX143" s="7" t="str">
        <f t="shared" ref="CX143:CX206" si="377">IF(ISNUMBER(MATCH($C143,$P$15:$P$314,0)),MATCH($C143,$P$15:$P$314,0),(((IF(ISNUMBER(MATCH($C143,$O$15:$O$314,0)),MATCH($C143,$O$15:$O$314,0),"")))))</f>
        <v/>
      </c>
      <c r="CY143" s="7" t="str">
        <f t="shared" ref="CY143:CY206" si="378">IF(ISNUMBER(MATCH($C143,$S$15:$S$314,0)),MATCH($C143,$S$15:$S$314,0),(((IF(ISNUMBER(MATCH($C143,$R$15:$R$314,0)),MATCH($C143,$R$15:$R$314,0),"")))))</f>
        <v/>
      </c>
      <c r="CZ143" s="7" t="str">
        <f t="shared" ref="CZ143:CZ206" si="379">IF(ISNUMBER(MATCH($C143,$V$15:$V$314,0)),MATCH($C143,$V$15:$V$314,0),(((IF(ISNUMBER(MATCH($C143,$U$15:$U$314,0)),MATCH($C143,$U$15:$U$314,0),"")))))</f>
        <v/>
      </c>
      <c r="DA143" s="7" t="str">
        <f t="shared" ref="DA143:DA206" si="380">IF(ISNUMBER(MATCH($C143,$Y$15:$Y$314,0)),MATCH($C143,$Y$15:$Y$314,0),(((IF(ISNUMBER(MATCH($C143,$X$15:$X$314,0)),MATCH($C143,$X$15:$X$314,0),"")))))</f>
        <v/>
      </c>
      <c r="DB143" s="7" t="str">
        <f t="shared" ref="DB143:DB206" si="381">IF(ISNUMBER(MATCH($C143,$AB$15:$AB$314,0)),MATCH($C143,$AB$15:$AB$314,0),(((IF(ISNUMBER(MATCH($C143,$AA$15:$AA$314,0)),MATCH($C143,$AA$15:$AA$314,0),"")))))</f>
        <v/>
      </c>
      <c r="DC143" s="7" t="str">
        <f t="shared" ref="DC143:DC206" si="382">IF(ISNUMBER(MATCH($C143,$AE$15:$AE$314,0)),MATCH($C143,$AE$15:$AE$314,0),(((IF(ISNUMBER(MATCH($C143,$AD$15:$AD$314,0)),MATCH($C143,$AD$15:$AD$314,0),"")))))</f>
        <v/>
      </c>
      <c r="DD143" s="7" t="str">
        <f t="shared" ref="DD143:DD206" si="383">IF(ISNUMBER(MATCH($C143,$AH$15:$AH$314,0)),MATCH($C143,$AH$15:$AH$314,0),(((IF(ISNUMBER(MATCH($C143,$AG$15:$AG$314,0)),MATCH($C143,$AG$15:$AG$314,0),"")))))</f>
        <v/>
      </c>
      <c r="DE143" s="7" t="str">
        <f t="shared" ref="DE143:DE206" si="384">IF(ISNUMBER(MATCH($C143,$AK$15:$AK$314,0)),MATCH($C143,$AK$15:$AK$314,0),(((IF(ISNUMBER(MATCH($C143,$AJ$15:$AJ$314,0)),MATCH($C143,$AJ$15:$AJ$314,0),"")))))</f>
        <v/>
      </c>
      <c r="DF143" s="7" t="str">
        <f t="shared" ref="DF143:DF206" si="385">IF(ISNUMBER(MATCH($C143,$AN$15:$AN$314,0)),MATCH($C143,$AN$15:$AN$314,0),(((IF(ISNUMBER(MATCH($C143,$AM$15:$AM$314,0)),MATCH($C143,$AM$15:$AM$314,0),"")))))</f>
        <v/>
      </c>
      <c r="DG143" s="7" t="str">
        <f t="shared" ref="DG143:DG206" si="386">IF(ISNUMBER(MATCH($C143,$AQ$15:$AQ$314,0)),MATCH($C143,$AQ$15:$AQ$314,0),(((IF(ISNUMBER(MATCH($C143,$AP$15:$AP$314,0)),MATCH($C143,$AP$15:$AP$314,0),"")))))</f>
        <v/>
      </c>
      <c r="DH143" s="7" t="str">
        <f t="shared" ref="DH143:DH206" si="387">IF(ISNUMBER(MATCH($C143,$AT$15:$AT$314,0)),MATCH($C143,$AT$15:$AT$314,0),(((IF(ISNUMBER(MATCH($C143,$AS$15:$AS$314,0)),MATCH($C143,$AS$15:$AS$314,0),"")))))</f>
        <v/>
      </c>
      <c r="DI143" s="7" t="str">
        <f t="shared" ref="DI143:DI206" si="388">IF(ISNUMBER(MATCH($C143,$AW$15:$AW$314,0)),MATCH($C143,$AW$15:$AW$314,0),(((IF(ISNUMBER(MATCH($C143,$AV$15:$AV$314,0)),MATCH($C143,$AV$15:$AV$314,0),"")))))</f>
        <v/>
      </c>
      <c r="DJ143" s="7" t="str">
        <f t="shared" ref="DJ143:DJ206" si="389">IF(ISNUMBER(MATCH($C143,$AZ$15:$AZ$314,0)),MATCH($C143,$AZ$15:$AZ$314,0),(((IF(ISNUMBER(MATCH($C143,$AY$15:$AY$314,0)),MATCH($C143,$AY$15:$AY$314,0),"")))))</f>
        <v/>
      </c>
      <c r="DK143" s="7" t="str">
        <f t="shared" ref="DK143:DK206" si="390">IF(ISNUMBER(MATCH($C143,$BC$15:$BC$314,0)),MATCH($C143,$BC$15:$BC$314,0),(((IF(ISNUMBER(MATCH($C143,$BB$15:$BB$314,0)),MATCH($C143,$BB$15:$BB$314,0),"")))))</f>
        <v/>
      </c>
      <c r="DL143" s="7" t="str">
        <f t="shared" ref="DL143:DL206" si="391">IF(ISNUMBER(MATCH($C143,$BF$15:$BF$314,0)),MATCH($C143,$BF$15:$BF$314,0),(((IF(ISNUMBER(MATCH($C143,$BE$15:$BE$314,0)),MATCH($C143,$BE$15:$BE$314,0),"")))))</f>
        <v/>
      </c>
      <c r="DM143" s="7" t="str">
        <f t="shared" ref="DM143:DM206" si="392">IF(ISNUMBER(MATCH($C143,$BI$15:$BI$314,0)),MATCH($C143,$BI$15:$BI$314,0),(((IF(ISNUMBER(MATCH($C143,$BH$15:$BH$314,0)),MATCH($C143,$BH$15:$BH$314,0),"")))))</f>
        <v/>
      </c>
      <c r="DN143" s="7" t="str">
        <f t="shared" ref="DN143:DN206" si="393">IF(ISNUMBER(MATCH($C143,$BL$15:$BL$314,0)),MATCH($C143,$BL$15:$BL$314,0),(((IF(ISNUMBER(MATCH($C143,$BK$15:$BK$314,0)),MATCH($C143,$BK$15:$BK$314,0),"")))))</f>
        <v/>
      </c>
      <c r="DO143" s="7" t="str">
        <f t="shared" ref="DO143:DO206" si="394">IF(ISNUMBER(MATCH($C143,$BO$15:$BO$314,0)),MATCH($C143,$BO$15:$BO$314,0),(((IF(ISNUMBER(MATCH($C143,$BN$15:$BN$314,0)),MATCH($C143,$BN$15:$BN$314,0),"")))))</f>
        <v/>
      </c>
      <c r="DP143" s="7" t="str">
        <f t="shared" ref="DP143:DP206" si="395">IF(ISNUMBER(MATCH($C143,$BR$15:$BR$314,0)),MATCH($C143,$BR$15:$BR$314,0),(((IF(ISNUMBER(MATCH($C143,$BQ$15:$BQ$314,0)),MATCH($C143,$BQ$15:$BQ$314,0),"")))))</f>
        <v/>
      </c>
      <c r="DQ143" s="7" t="str">
        <f t="shared" ref="DQ143:DQ206" si="396">IF(ISNUMBER(MATCH($C143,$BU$15:$BU$314,0)),MATCH($C143,$BU$15:$BU$314,0),(((IF(ISNUMBER(MATCH($C143,$BT$15:$BT$314,0)),MATCH($C143,$BT$15:$BT$314,0),"")))))</f>
        <v/>
      </c>
      <c r="DR143" s="7" t="str">
        <f t="shared" ref="DR143:DR206" si="397">IF(ISNUMBER(MATCH($C143,$BX$15:$BX$314,0)),MATCH($C143,$BX$15:$BX$314,0),(((IF(ISNUMBER(MATCH($C143,$BW$15:$BW$314,0)),MATCH($C143,$BW$15:$BW$314,0),"")))))</f>
        <v/>
      </c>
      <c r="DS143" s="7" t="str">
        <f t="shared" ref="DS143:DS206" si="398">IF(ISNUMBER(MATCH($C143,$CA$15:$CA$314,0)),MATCH($C143,$CA$15:$CA$314,0),(((IF(ISNUMBER(MATCH($C143,$BZ$15:$BZ$314,0)),MATCH($C143,$BZ$15:$BZ$314,0),"")))))</f>
        <v/>
      </c>
      <c r="DT143" s="7" t="str">
        <f t="shared" ref="DT143:DT206" si="399">IF(ISNUMBER(MATCH($C143,$CD$15:$CD$314,0)),MATCH($C143,$CD$15:$CD$314,0),(((IF(ISNUMBER(MATCH($C143,$CC$15:$CC$314,0)),MATCH($C143,$CC$15:$CC$314,0),"")))))</f>
        <v/>
      </c>
      <c r="DU143" s="7" t="str">
        <f t="shared" si="344"/>
        <v/>
      </c>
      <c r="DV143" s="7">
        <f t="shared" si="345"/>
        <v>36</v>
      </c>
      <c r="DW143" s="7">
        <f t="shared" si="346"/>
        <v>31</v>
      </c>
      <c r="DX143" s="7">
        <f t="shared" si="347"/>
        <v>36</v>
      </c>
      <c r="DY143" s="7"/>
      <c r="DZ143" s="7"/>
      <c r="EA143" s="7"/>
      <c r="EB143" s="7"/>
      <c r="EC143" s="64" t="s">
        <v>2</v>
      </c>
      <c r="ED143" s="306" t="str">
        <f t="shared" ref="ED143:ED206" si="400">IF(ISTEXT(INDEX($F$15:$H$314,CU143,1)),INDEX($F$15:$H$314,CU143,1),IF(ISNUMBER(CU143),INDEX($F$15:$H$314,CU143,2),"-"))</f>
        <v>-</v>
      </c>
      <c r="EE143" s="306" t="str">
        <f t="shared" ref="EE143:EE206" si="401">IF(ISTEXT(INDEX($I$15:$K$314,CV143,1)),INDEX($I$15:$K$314,CV143,1),IF(ISNUMBER(CV143),INDEX($I$15:$K$314,CV143,2),"-"))</f>
        <v>-</v>
      </c>
      <c r="EF143" s="306" t="str">
        <f t="shared" ref="EF143:EF206" si="402">IF(ISTEXT(INDEX($L$15:$N$314,CW143,1)),INDEX($L$15:$N$314,CW143,1),IF(ISNUMBER(CW143),INDEX($L$15:$N$314,CW143,2),"-"))</f>
        <v>-</v>
      </c>
      <c r="EG143" s="306" t="str">
        <f t="shared" ref="EG143:EG206" si="403">IF(ISTEXT(INDEX($O$15:$Q$314,CX143,1)),INDEX($O$15:$Q$314,CX143,1),IF(ISNUMBER(CX143),INDEX($O$15:$Q$314,CX143,2),"-"))</f>
        <v>-</v>
      </c>
      <c r="EH143" s="306" t="str">
        <f t="shared" ref="EH143:EH206" si="404">IF(ISTEXT(INDEX($R$15:$T$314,CY143,1)),INDEX($R$15:$T$314,CY143,1),IF(ISNUMBER(CY143),INDEX($R$15:$T$314,CY143,2),"-"))</f>
        <v>-</v>
      </c>
      <c r="EI143" s="306" t="str">
        <f t="shared" ref="EI143:EI206" si="405">IF(ISTEXT(INDEX($U$15:$W$314,CZ143,1)),INDEX($U$15:$W$314,CZ143,1),IF(ISNUMBER(CZ143),INDEX($U$15:$W$314,CZ143,2),"-"))</f>
        <v>-</v>
      </c>
      <c r="EJ143" s="306" t="str">
        <f t="shared" ref="EJ143:EJ206" si="406">IF(ISTEXT(INDEX($X$15:$Z$314,DA143,1)),INDEX($X$15:$Z$314,DA143,1),IF(ISNUMBER(DA143),INDEX($X$15:$Z$314,DA143,2),"-"))</f>
        <v>-</v>
      </c>
      <c r="EK143" s="306" t="str">
        <f t="shared" ref="EK143:EK206" si="407">IF(ISTEXT(INDEX($AA$15:$AC$314,DB143,1)),INDEX($AA$15:$AC$314,DB143,1),IF(ISNUMBER(DB143),INDEX($AA$15:$AC$314,DB143,2),"-"))</f>
        <v>-</v>
      </c>
      <c r="EL143" s="306" t="str">
        <f t="shared" ref="EL143:EL206" si="408">IF(ISTEXT(INDEX($AD$15:$AF$314,DC143,1)),INDEX($AD$15:$AF$314,DC143,1),IF(ISNUMBER(DC143),INDEX($AD$15:$AF$314,DC143,2),"-"))</f>
        <v>-</v>
      </c>
      <c r="EM143" s="306" t="str">
        <f t="shared" ref="EM143:EM206" si="409">IF(ISTEXT(INDEX($AG$15:$AI$314,DD143,1)),INDEX($AG$15:$AI$314,DD143,1),IF(ISNUMBER(DD143),INDEX($AG$15:$AI$314,DD143,2),"-"))</f>
        <v>-</v>
      </c>
      <c r="EN143" s="306" t="str">
        <f t="shared" ref="EN143:EN206" si="410">IF(ISTEXT(INDEX($AJ$15:$AL$314,DE143,1)),INDEX($AJ$15:$AL$314,DE143,1),IF(ISNUMBER(DE143),INDEX($AJ$15:$AL$314,DE143,2),"-"))</f>
        <v>-</v>
      </c>
      <c r="EO143" s="306" t="str">
        <f t="shared" ref="EO143:EO206" si="411">IF(ISTEXT(INDEX($AM$15:$AO$314,DF143,1)),INDEX($AM$15:$AO$314,DF143,1),IF(ISNUMBER(DF143),INDEX($AM$15:$AO$314,DF143,2),"-"))</f>
        <v>-</v>
      </c>
      <c r="EP143" s="306" t="str">
        <f t="shared" ref="EP143:EP206" si="412">IF(ISTEXT(INDEX($AP$15:$AR$314,DG143,1)),INDEX($AP$15:$AR$314,DG143,1),IF(ISNUMBER(DG143),INDEX($AP$15:$AR$314,DG143,2),"-"))</f>
        <v>-</v>
      </c>
      <c r="EQ143" s="306" t="str">
        <f t="shared" ref="EQ143:EQ206" si="413">IF(ISTEXT(INDEX($AS$15:$AU$314,DH143,1)),INDEX($AS$15:$AU$314,DH143,1),IF(ISNUMBER(DH143),INDEX($AS$15:$AU$314,DH143,2),"-"))</f>
        <v>-</v>
      </c>
      <c r="ER143" s="306" t="str">
        <f t="shared" ref="ER143:ER206" si="414">IF(ISTEXT(INDEX($AV$15:$AX$314,DI143,1)),INDEX($AV$15:$AX$314,DI143,1),IF(ISNUMBER(DI143),INDEX($AV$15:$AX$314,DI143,2),"-"))</f>
        <v>-</v>
      </c>
      <c r="ES143" s="306" t="str">
        <f t="shared" ref="ES143:ES206" si="415">IF(ISTEXT(INDEX($AY$15:$BA$314,DJ143,1)),INDEX($AY$15:$BA$314,DJ143,1),IF(ISNUMBER(DJ143),INDEX($AY$15:$BA$314,DJ143,2),"-"))</f>
        <v>-</v>
      </c>
      <c r="ET143" s="306" t="str">
        <f t="shared" ref="ET143:ET206" si="416">IF(ISTEXT(INDEX($BB$15:$BD$314,DK143,1)),INDEX($BB$15:$BD$314,DK143,1),IF(ISNUMBER(DK143),INDEX($BB$15:$BD$314,DK143,2),"-"))</f>
        <v>-</v>
      </c>
      <c r="EU143" s="306" t="str">
        <f t="shared" ref="EU143:EU206" si="417">IF(ISTEXT(INDEX($BE$15:$BG$314,DL143,1)),INDEX($BE$15:$BG$314,DL143,1),IF(ISNUMBER(DL143),INDEX($BE$15:$BG$314,DL143,2),"-"))</f>
        <v>-</v>
      </c>
      <c r="EV143" s="306" t="str">
        <f t="shared" ref="EV143:EV206" si="418">IF(ISTEXT(INDEX($BH$15:$BJ$314,DM143,1)),INDEX($BH$15:$BJ$314,DM143,1),IF(ISNUMBER(DM143),INDEX($BH$15:$BJ$314,DM143,2),"-"))</f>
        <v>-</v>
      </c>
      <c r="EW143" s="306" t="str">
        <f t="shared" ref="EW143:EW206" si="419">IF(ISTEXT(INDEX($BK$15:$BM$314,DN143,1)),INDEX($BK$15:$BM$314,DN143,1),IF(ISNUMBER(DN143),INDEX($BK$15:$BM$314,DN143,2),"-"))</f>
        <v>-</v>
      </c>
      <c r="EX143" s="306" t="str">
        <f t="shared" ref="EX143:EX206" si="420">IF(ISTEXT(INDEX($BN$15:$BP$314,DO143,1)),INDEX($BN$15:$BP$314,DO143,1),IF(ISNUMBER(DO143),INDEX($BN$15:$BP$314,DO143,2),"-"))</f>
        <v>-</v>
      </c>
      <c r="EY143" s="306" t="str">
        <f t="shared" ref="EY143:EY206" si="421">IF(ISTEXT(INDEX($BQ$15:$BS$314,DP143,1)),INDEX($BQ$15:$BS$314,DP143,1),IF(ISNUMBER(DP143),INDEX($BQ$15:$BS$314,DP143,2),"-"))</f>
        <v>-</v>
      </c>
      <c r="EZ143" s="306" t="str">
        <f t="shared" ref="EZ143:EZ206" si="422">IF(ISTEXT(INDEX($BT$15:$BV$314,DQ143,1)),INDEX($BT$15:$BV$314,DQ143,1),IF(ISNUMBER(DQ143),INDEX($BT$15:$BV$314,DQ143,2),"-"))</f>
        <v>-</v>
      </c>
      <c r="FA143" s="306" t="str">
        <f t="shared" ref="FA143:FA206" si="423">IF(ISTEXT(INDEX($BW$15:$BY$314,DR143,1)),INDEX($BW$15:$BY$314,DR143,1),IF(ISNUMBER(DR143),INDEX($BW$15:$BY$314,DR143,2),"-"))</f>
        <v>-</v>
      </c>
      <c r="FB143" s="306" t="str">
        <f t="shared" ref="FB143:FB206" si="424">IF(ISTEXT(INDEX($BZ$15:$CB$314,DS143,1)),INDEX($BZ$15:$CB$314,DS143,1),IF(ISNUMBER(DS143),INDEX($BZ$15:$CB$314,DS143,2),"-"))</f>
        <v>-</v>
      </c>
      <c r="FC143" s="306" t="str">
        <f t="shared" ref="FC143:FC206" si="425">IF(ISTEXT(INDEX($CC$15:$CE$314,DT143,1)),INDEX($CC$15:$CE$314,DT143,1),IF(ISNUMBER(DT143),INDEX($CC$15:$CE$314,DT143,2),"-"))</f>
        <v>-</v>
      </c>
      <c r="FD143" s="306" t="str">
        <f t="shared" si="348"/>
        <v>-</v>
      </c>
      <c r="FE143" s="306" t="str">
        <f t="shared" si="349"/>
        <v>ncomp</v>
      </c>
      <c r="FF143" s="306" t="str">
        <f t="shared" si="350"/>
        <v>ncomp</v>
      </c>
      <c r="FG143" s="306" t="str">
        <f t="shared" si="351"/>
        <v>ncomp</v>
      </c>
      <c r="FH143" s="306"/>
      <c r="FI143" s="306"/>
      <c r="FJ143" s="306"/>
      <c r="FK143" s="306"/>
      <c r="FL143" s="306"/>
      <c r="FM143" s="422" t="s">
        <v>2</v>
      </c>
      <c r="FN143" s="65" t="str">
        <f t="shared" ref="FN143:FN206" si="426">IF(ISNUMBER($CU143),INDEX($G$15:$H$314,$CU143,2),"-")</f>
        <v>-</v>
      </c>
      <c r="FO143" s="65" t="str">
        <f t="shared" ref="FO143:FO206" si="427">IF(ISNUMBER($CV143),INDEX($J$15:$K$314,$CV143,2),"-")</f>
        <v>-</v>
      </c>
      <c r="FP143" s="65" t="str">
        <f t="shared" ref="FP143:FP206" si="428">IF(ISNUMBER($CW143),INDEX($M$15:$N$314,$CW143,2),"-")</f>
        <v>-</v>
      </c>
      <c r="FQ143" s="65" t="str">
        <f t="shared" ref="FQ143:FQ206" si="429">IF(ISNUMBER($CX143),INDEX($P$15:$Q$314,$CX143,2),"-")</f>
        <v>-</v>
      </c>
      <c r="FR143" s="65" t="str">
        <f t="shared" ref="FR143:FR206" si="430">IF(ISNUMBER(CY143),INDEX($S$15:$T$314,CY143,2),"-")</f>
        <v>-</v>
      </c>
      <c r="FS143" s="65" t="str">
        <f t="shared" ref="FS143:FS206" si="431">IF(ISNUMBER(CZ143),INDEX($V$15:$W$314,CZ143,2),"-")</f>
        <v>-</v>
      </c>
      <c r="FT143" s="65" t="str">
        <f t="shared" ref="FT143:FT206" si="432">IF(ISNUMBER(DA143),INDEX($Y$15:$Z$314,DA143,2),"-")</f>
        <v>-</v>
      </c>
      <c r="FU143" s="65" t="str">
        <f t="shared" ref="FU143:FU206" si="433">IF(ISNUMBER(DB143),INDEX($AB$15:$AC$314,DB143,2),"-")</f>
        <v>-</v>
      </c>
      <c r="FV143" s="65" t="str">
        <f t="shared" ref="FV143:FV206" si="434">IF(ISNUMBER(DC143),INDEX($AE$15:$AF$314,DC143,2),"-")</f>
        <v>-</v>
      </c>
      <c r="FW143" s="65" t="str">
        <f t="shared" ref="FW143:FW206" si="435">IF(ISNUMBER(DD143),INDEX($AH$15:$AI$314,DD143,2),"-")</f>
        <v>-</v>
      </c>
      <c r="FX143" s="65" t="str">
        <f t="shared" ref="FX143:FX206" si="436">IF(ISNUMBER(DE143),INDEX($AK$15:$AL$314,DE143,2),"-")</f>
        <v>-</v>
      </c>
      <c r="FY143" s="65" t="str">
        <f t="shared" ref="FY143:FY206" si="437">IF(ISNUMBER(DF143),INDEX($AN$15:$AO$314,DF143,2),"-")</f>
        <v>-</v>
      </c>
      <c r="FZ143" s="65" t="str">
        <f t="shared" ref="FZ143:FZ206" si="438">IF(ISNUMBER(DG143),INDEX($AQ$15:$AR$314,DG143,2),"-")</f>
        <v>-</v>
      </c>
      <c r="GA143" s="65" t="str">
        <f t="shared" ref="GA143:GA206" si="439">IF(ISNUMBER(DH143),INDEX($AT$15:$AU$314,DH143,2),"-")</f>
        <v>-</v>
      </c>
      <c r="GB143" s="65" t="str">
        <f t="shared" ref="GB143:GB206" si="440">IF(ISNUMBER(DI143),INDEX($AW$15:$AX$314,DI143,2),"-")</f>
        <v>-</v>
      </c>
      <c r="GC143" s="65" t="str">
        <f t="shared" ref="GC143:GC206" si="441">IF(ISNUMBER(DJ143),INDEX($AZ$15:$BA$314,DJ143,2),"-")</f>
        <v>-</v>
      </c>
      <c r="GD143" s="65" t="str">
        <f t="shared" ref="GD143:GD206" si="442">IF(ISNUMBER(DK143),INDEX($BC$15:$BD$314,DK143,2),"-")</f>
        <v>-</v>
      </c>
      <c r="GE143" s="65" t="str">
        <f t="shared" ref="GE143:GE206" si="443">IF(ISNUMBER(DL143),INDEX($BF$15:$BG$314,DL143,2),"-")</f>
        <v>-</v>
      </c>
      <c r="GF143" s="65" t="str">
        <f t="shared" ref="GF143:GF206" si="444">IF(ISNUMBER(DM143),INDEX($BI$15:$BJ$314,DM143,2),"-")</f>
        <v>-</v>
      </c>
      <c r="GG143" s="65" t="str">
        <f t="shared" ref="GG143:GG206" si="445">IF(ISNUMBER(DN143),INDEX($BL$15:$BM$314,DN143,2),"-")</f>
        <v>-</v>
      </c>
      <c r="GH143" s="65" t="str">
        <f t="shared" ref="GH143:GH206" si="446">IF(ISNUMBER(DO143),INDEX($BO$15:$BP$314,DO143,2),"-")</f>
        <v>-</v>
      </c>
      <c r="GI143" s="65" t="str">
        <f t="shared" ref="GI143:GI206" si="447">IF(ISNUMBER(DP143),INDEX($BR$15:$BS$314,DP143,2),"-")</f>
        <v>-</v>
      </c>
      <c r="GJ143" s="65" t="str">
        <f t="shared" ref="GJ143:GJ206" si="448">IF(ISNUMBER(DQ143),INDEX($BU$15:$BV$314,DQ143,2),"-")</f>
        <v>-</v>
      </c>
      <c r="GK143" s="65" t="str">
        <f t="shared" ref="GK143:GK206" si="449">IF(ISNUMBER(DR143),INDEX($BX$15:$BY$314,DR143,2),"-")</f>
        <v>-</v>
      </c>
      <c r="GL143" s="65" t="str">
        <f t="shared" ref="GL143:GL206" si="450">IF(ISNUMBER(DS143),INDEX($CA$15:$CB$314,DS143,2),"-")</f>
        <v>-</v>
      </c>
      <c r="GM143" s="65" t="str">
        <f t="shared" ref="GM143:GM206" si="451">IF(ISNUMBER(DT143),INDEX($CD$15:$CE$314,DT143,2),"-")</f>
        <v>-</v>
      </c>
      <c r="GN143" s="65" t="str">
        <f t="shared" si="352"/>
        <v>-</v>
      </c>
      <c r="GO143" s="65">
        <f t="shared" si="353"/>
        <v>1</v>
      </c>
      <c r="GP143" s="65">
        <f t="shared" si="354"/>
        <v>1</v>
      </c>
      <c r="GQ143" s="65">
        <f t="shared" si="355"/>
        <v>1</v>
      </c>
      <c r="GR143" s="65"/>
      <c r="GS143" s="65"/>
      <c r="GT143" s="65"/>
      <c r="GU143" s="96" t="s">
        <v>2</v>
      </c>
      <c r="GV143" s="70"/>
      <c r="GW143" s="7">
        <f>IF(ISNUMBER(INDEX($CU$15:$EC$314,$B143,HG$5)),MAX(GW$14:GW142)+1,0)</f>
        <v>0</v>
      </c>
      <c r="GX143" s="7" t="str">
        <f t="shared" ref="GX143:GX206" si="452">IF(GX142="","",IF($B143&lt;=$GW$13,$B143,""))</f>
        <v/>
      </c>
      <c r="GY143" s="7" t="str">
        <f t="shared" ref="GY143:GY206" si="453">IF(ISNUMBER($GX143),MATCH(GX143,$GW$15:$GW$316,0),"")</f>
        <v/>
      </c>
      <c r="GZ143" s="289">
        <f t="shared" ref="GZ143:GZ206" si="454">IF(AND(ISNUMBER(B143),HA143=""),B143,IF(MATCH(HE143,$HE$15:$HE$314,0)&lt;&gt;HA143,"",0))</f>
        <v>129</v>
      </c>
      <c r="HA143" s="289" t="str">
        <f t="shared" ref="HA143:HA206" si="455">IF(ISNUMBER(GY143),B143,"")</f>
        <v/>
      </c>
      <c r="HB143" s="289" t="str">
        <f t="shared" si="368"/>
        <v/>
      </c>
      <c r="HC143" s="84" t="str">
        <f t="shared" ref="HC143:HC206" si="456">IF(HE143="","",IF($HC$13=1,IF(ISNUMBER(B143),IF(ISNUMBER(MATCH(HE143,$D$15:$D$314,0)),HE143,INDEX($D$15:$D$314,MATCH(HE143,$C$15:$C$315,0),1)),""),""))</f>
        <v/>
      </c>
      <c r="HD143" s="335" t="str">
        <f t="shared" ref="HD143:HD206" si="457">IF($HC$13=1,IF(AND(ISNUMBER($GZ143),ISNUMBER(B143)),INDEX($HB$15:$HB$314,$B143,1),""),"")</f>
        <v/>
      </c>
      <c r="HE143" s="313" t="str">
        <f t="shared" ref="HE143:HE206" si="458">IF(ISNUMBER($GX143),INDEX($ED$15:$FM$314,$GY143,HG$5),"")</f>
        <v/>
      </c>
      <c r="HF143" s="28" t="str">
        <f t="shared" ref="HF143:HF206" si="459">IF(HE143="","",IF(HE143=HE144,1,""))</f>
        <v/>
      </c>
      <c r="HG143" s="277"/>
      <c r="HH143" s="71"/>
      <c r="HI143" s="71"/>
      <c r="HJ143" s="71"/>
      <c r="HK143" s="71"/>
      <c r="HL143" s="71"/>
      <c r="HM143" s="71"/>
      <c r="HN143" s="71"/>
      <c r="HO143" s="71"/>
      <c r="HP143" s="71"/>
      <c r="HQ143" s="71"/>
      <c r="HR143" s="71"/>
      <c r="HS143" s="277" t="str">
        <f t="shared" si="373"/>
        <v/>
      </c>
      <c r="HT143" s="284" t="str">
        <f t="shared" ref="HT143:HT206" si="460">IF(HS143="","",IF(ISNUMBER(MATCH(HS143,$C$15:$C$316,0)),INDEX($FN$15:$GU$316,MATCH(HS143,$C$15:$C$316,0),$HG$5),"-"))</f>
        <v/>
      </c>
      <c r="HU143" s="71"/>
      <c r="HV143" s="336" t="str">
        <f t="shared" ref="HV143:HV206" si="461">IF(ISNUMBER(JJ143),INDEX($HE$15:$HE$313,MATCH(JJ143,$JI$15:$JI$190,0),1),"")</f>
        <v/>
      </c>
      <c r="HW143" s="338" t="str">
        <f t="shared" ref="HW143:HW206" si="462">IF(HV143="","",INDEX($HD$15:$HD$313,MATCH(HV143,$HE$15:$HE$313,0),1))</f>
        <v/>
      </c>
      <c r="HX143" s="337" t="str">
        <f t="shared" ref="HX143:HX206" si="463">IF(HV143="","",INDEX($HC$15:$HC$313,MATCH(HV143,$HE$15:$HE$313,0),1))</f>
        <v/>
      </c>
      <c r="HY143" s="277"/>
      <c r="HZ143" s="71"/>
      <c r="IA143" s="71"/>
      <c r="IB143" s="71"/>
      <c r="IC143" s="71"/>
      <c r="ID143" s="70"/>
      <c r="IE143" s="280"/>
      <c r="IF143" s="280"/>
      <c r="IG143" s="280"/>
      <c r="IH143" s="280"/>
      <c r="II143" s="280"/>
      <c r="IJ143" s="280"/>
      <c r="IK143" s="280"/>
      <c r="IL143" s="280"/>
      <c r="IM143" s="280"/>
      <c r="IN143" s="280"/>
      <c r="IO143" s="291"/>
      <c r="IP143" s="291"/>
      <c r="IQ143" s="74"/>
      <c r="IR143" s="291">
        <f>IF(IE143&lt;&gt;"",MAX(IR$14:IR142)+1,0)</f>
        <v>0</v>
      </c>
      <c r="IS143" s="291">
        <f>IF(IF143&lt;&gt;"",MAX(IS$14:IS142)+1,0)</f>
        <v>0</v>
      </c>
      <c r="IT143" s="291">
        <f>IF(IG143&lt;&gt;"",MAX(IT$14:IT142)+1,0)</f>
        <v>0</v>
      </c>
      <c r="IU143" s="291">
        <f>IF(IH143&lt;&gt;"",MAX(IU$14:IU142)+1,0)</f>
        <v>0</v>
      </c>
      <c r="IV143" s="291">
        <f>IF(II143&lt;&gt;"",MAX(IV$14:IV142)+1,0)</f>
        <v>0</v>
      </c>
      <c r="IW143" s="291">
        <f>IF(IJ143&lt;&gt;"",MAX(IW$14:IW142)+1,0)</f>
        <v>0</v>
      </c>
      <c r="IX143" s="291">
        <f>IF(IK143&lt;&gt;"",MAX(IX$14:IX142)+1,0)</f>
        <v>0</v>
      </c>
      <c r="IY143" s="291">
        <f>IF(IL143&lt;&gt;"",MAX(IY$14:IY142)+1,0)</f>
        <v>0</v>
      </c>
      <c r="IZ143" s="291">
        <f>IF(IM143&lt;&gt;"",MAX(IZ$14:IZ142)+1,0)</f>
        <v>0</v>
      </c>
      <c r="JA143" s="291">
        <f>IF(IN143&lt;&gt;"",MAX(JA$14:JA142)+1,0)</f>
        <v>0</v>
      </c>
      <c r="JB143" s="291">
        <f>IF(IO143&lt;&gt;"",MAX(JB$14:JB142)+1,0)</f>
        <v>0</v>
      </c>
      <c r="JC143" s="291">
        <f>IF(IP143&lt;&gt;"",MAX(JC$14:JC142)+1,0)</f>
        <v>0</v>
      </c>
      <c r="JD143" s="74">
        <f t="shared" si="361"/>
        <v>4</v>
      </c>
      <c r="JE143" s="74">
        <f t="shared" si="362"/>
        <v>0</v>
      </c>
      <c r="JF143" s="74">
        <f t="shared" si="363"/>
        <v>22</v>
      </c>
      <c r="JG143" s="74">
        <f t="shared" si="364"/>
        <v>0</v>
      </c>
      <c r="JH143" s="390" t="str">
        <f t="shared" si="365"/>
        <v/>
      </c>
      <c r="JI143" s="389">
        <f>IF(ISNUMBER(MATCH(HE143,$JG$15:$JG$313,0)),0,MAX(JI$14:JI142)+1)</f>
        <v>0</v>
      </c>
      <c r="JJ143" s="389" t="str">
        <f t="shared" si="366"/>
        <v/>
      </c>
      <c r="JK143" s="379"/>
      <c r="JL143" s="79"/>
      <c r="JM143" s="19"/>
      <c r="JN143" s="280"/>
      <c r="JO143" s="70"/>
      <c r="JP143" s="19"/>
      <c r="JQ143" s="19"/>
      <c r="JR143" s="19"/>
      <c r="JS143" s="19"/>
      <c r="JT143" s="19"/>
      <c r="JU143" s="19"/>
      <c r="JV143" s="19"/>
      <c r="JW143" s="19"/>
      <c r="JX143" s="19"/>
      <c r="JY143" s="19"/>
      <c r="JZ143" s="19"/>
      <c r="KA143" s="19"/>
      <c r="KB143" s="19"/>
      <c r="KC143" s="19"/>
      <c r="KD143" s="19"/>
      <c r="LA143" s="70"/>
      <c r="LB143" s="291" t="str">
        <f t="shared" ref="LB143:LB206" si="464">IF(AND(ISNUMBER(LB$14),ISNUMBER(MATCH($JG143,ED$15:ED$313,0))),$JG143,"")</f>
        <v/>
      </c>
      <c r="LC143" s="291" t="str">
        <f t="shared" ref="LC143:LC206" si="465">IF(AND(ISNUMBER(LC$14),ISNUMBER(MATCH($JG143,EE$15:EE$313,0))),$JG143,"")</f>
        <v/>
      </c>
      <c r="LD143" s="291" t="str">
        <f t="shared" ref="LD143:LD206" si="466">IF(AND(ISNUMBER(LD$14),ISNUMBER(MATCH($JG143,EF$15:EF$313,0))),$JG143,"")</f>
        <v/>
      </c>
      <c r="LE143" s="291" t="str">
        <f t="shared" ref="LE143:LE206" si="467">IF(AND(ISNUMBER(LE$14),ISNUMBER(MATCH($JG143,EG$15:EG$313,0))),$JG143,"")</f>
        <v/>
      </c>
      <c r="LF143" s="291" t="str">
        <f t="shared" ref="LF143:LF206" si="468">IF(AND(ISNUMBER(LF$14),ISNUMBER(MATCH($JG143,EH$15:EH$313,0))),$JG143,"")</f>
        <v/>
      </c>
      <c r="LG143" s="291" t="str">
        <f t="shared" ref="LG143:LG206" si="469">IF(AND(ISNUMBER(LG$14),ISNUMBER(MATCH($JG143,EI$15:EI$313,0))),$JG143,"")</f>
        <v/>
      </c>
      <c r="LH143" s="291" t="str">
        <f t="shared" ref="LH143:LH206" si="470">IF(AND(ISNUMBER(LH$14),ISNUMBER(MATCH($JG143,EJ$15:EJ$313,0))),$JG143,"")</f>
        <v/>
      </c>
      <c r="LI143" s="291" t="str">
        <f t="shared" ref="LI143:LI206" si="471">IF(AND(ISNUMBER(LI$14),ISNUMBER(MATCH($JG143,EK$15:EK$313,0))),$JG143,"")</f>
        <v/>
      </c>
      <c r="LJ143" s="291" t="str">
        <f t="shared" ref="LJ143:LJ206" si="472">IF(AND(ISNUMBER(LJ$14),ISNUMBER(MATCH($JG143,EL$15:EL$313,0))),$JG143,"")</f>
        <v/>
      </c>
      <c r="LK143" s="291" t="str">
        <f t="shared" ref="LK143:LK206" si="473">IF(AND(ISNUMBER(LK$14),ISNUMBER(MATCH($JG143,EM$15:EM$313,0))),$JG143,"")</f>
        <v/>
      </c>
      <c r="LL143" s="291" t="str">
        <f t="shared" ref="LL143:LL206" si="474">IF(AND(ISNUMBER(LL$14),ISNUMBER(MATCH($JG143,EN$15:EN$313,0))),$JG143,"")</f>
        <v/>
      </c>
      <c r="LM143" s="291" t="str">
        <f t="shared" ref="LM143:LM206" si="475">IF(AND(ISNUMBER(LM$14),ISNUMBER(MATCH($JG143,EO$15:EO$313,0))),$JG143,"")</f>
        <v/>
      </c>
      <c r="LN143" s="291" t="str">
        <f t="shared" ref="LN143:LN206" si="476">IF(AND(ISNUMBER(LN$14),ISNUMBER(MATCH($JG143,EP$15:EP$313,0))),$JG143,"")</f>
        <v/>
      </c>
      <c r="LO143" s="291" t="str">
        <f t="shared" ref="LO143:LO206" si="477">IF(AND(ISNUMBER(LO$14),ISNUMBER(MATCH($JG143,EQ$15:EQ$313,0))),$JG143,"")</f>
        <v/>
      </c>
      <c r="LP143" s="291" t="str">
        <f t="shared" ref="LP143:LP206" si="478">IF(AND(ISNUMBER(LP$14),ISNUMBER(MATCH($JG143,ER$15:ER$313,0))),$JG143,"")</f>
        <v/>
      </c>
      <c r="LQ143" s="291" t="str">
        <f t="shared" ref="LQ143:LQ206" si="479">IF(AND(ISNUMBER(LQ$14),ISNUMBER(MATCH($JG143,ES$15:ES$313,0))),$JG143,"")</f>
        <v/>
      </c>
      <c r="LR143" s="291" t="str">
        <f t="shared" ref="LR143:LR206" si="480">IF(AND(ISNUMBER(LR$14),ISNUMBER(MATCH($JG143,ET$15:ET$313,0))),$JG143,"")</f>
        <v/>
      </c>
      <c r="LS143" s="291" t="str">
        <f t="shared" ref="LS143:LS206" si="481">IF(AND(ISNUMBER(LS$14),ISNUMBER(MATCH($JG143,EU$15:EU$313,0))),$JG143,"")</f>
        <v/>
      </c>
      <c r="LT143" s="291" t="str">
        <f t="shared" ref="LT143:LT206" si="482">IF(AND(ISNUMBER(LT$14),ISNUMBER(MATCH($JG143,EV$15:EV$313,0))),$JG143,"")</f>
        <v/>
      </c>
      <c r="LU143" s="291" t="str">
        <f t="shared" ref="LU143:LU206" si="483">IF(AND(ISNUMBER(LU$14),ISNUMBER(MATCH($JG143,EW$15:EW$313,0))),$JG143,"")</f>
        <v/>
      </c>
      <c r="LV143" s="291" t="str">
        <f t="shared" ref="LV143:LV206" si="484">IF(AND(ISNUMBER(LV$14),ISNUMBER(MATCH($JG143,EX$15:EX$313,0))),$JG143,"")</f>
        <v/>
      </c>
      <c r="LW143" s="291" t="str">
        <f t="shared" ref="LW143:LW206" si="485">IF(AND(ISNUMBER(LW$14),ISNUMBER(MATCH($JG143,EY$15:EY$313,0))),$JG143,"")</f>
        <v/>
      </c>
      <c r="LX143" s="291" t="str">
        <f t="shared" ref="LX143:LX206" si="486">IF(AND(ISNUMBER(LX$14),ISNUMBER(MATCH($JG143,EZ$15:EZ$313,0))),$JG143,"")</f>
        <v/>
      </c>
      <c r="LY143" s="291" t="str">
        <f t="shared" ref="LY143:LY206" si="487">IF(AND(ISNUMBER(LY$14),ISNUMBER(MATCH($JG143,FA$15:FA$313,0))),$JG143,"")</f>
        <v/>
      </c>
      <c r="LZ143" s="291" t="str">
        <f t="shared" ref="LZ143:LZ206" si="488">IF(AND(ISNUMBER(LZ$14),ISNUMBER(MATCH($JG143,FB$15:FB$313,0))),$JG143,"")</f>
        <v/>
      </c>
      <c r="MA143" s="291" t="str">
        <f t="shared" ref="MA143:MA206" si="489">IF(AND(ISNUMBER(MA$14),ISNUMBER(MATCH($JG143,FC$15:FC$313,0))),$JG143,"")</f>
        <v/>
      </c>
      <c r="MB143" s="291" t="str">
        <f t="shared" ref="MB143:MB206" si="490">IF(AND(ISNUMBER(MB$14),ISNUMBER(MATCH($JG143,FD$15:FD$313,0))),$JG143,"")</f>
        <v/>
      </c>
      <c r="MC143" s="291" t="str">
        <f t="shared" ref="MC143:MC206" si="491">IF(AND(ISNUMBER(MC$14),ISNUMBER(MATCH($JG143,FE$15:FE$313,0))),$JG143,"")</f>
        <v/>
      </c>
      <c r="MD143" s="291" t="str">
        <f t="shared" ref="MD143:MD206" si="492">IF(AND(ISNUMBER(MD$14),ISNUMBER(MATCH($JG143,FF$15:FF$313,0))),$JG143,"")</f>
        <v/>
      </c>
      <c r="ME143" s="291" t="str">
        <f t="shared" ref="ME143:ME206" si="493">IF(AND(ISNUMBER(ME$14),ISNUMBER(MATCH($JG143,FG$15:FG$313,0))),$JG143,"")</f>
        <v/>
      </c>
      <c r="MF143" s="291" t="str">
        <f t="shared" ref="MF143:MF206" si="494">IF(AND(ISNUMBER(MF$14),ISNUMBER(MATCH($JG143,FH$15:FH$313,0))),$JG143,"")</f>
        <v/>
      </c>
      <c r="MG143" s="74">
        <f t="shared" ref="MG143:MG206" si="495">COUNTIF(LB143:MC143,"="&amp;JG143)</f>
        <v>0</v>
      </c>
      <c r="MH143" s="70"/>
      <c r="MI143" s="70"/>
      <c r="MJ143" s="70"/>
      <c r="MK143" s="70"/>
      <c r="ML143" s="70"/>
      <c r="MM143" s="70"/>
      <c r="MN143" s="70"/>
      <c r="MO143" s="70"/>
      <c r="MP143" s="70"/>
      <c r="MQ143" s="70"/>
      <c r="MR143" s="70"/>
      <c r="MS143" s="70"/>
      <c r="MT143" s="70"/>
      <c r="MU143" s="70"/>
    </row>
    <row r="144" spans="1:359" ht="6" customHeight="1" x14ac:dyDescent="0.25">
      <c r="A144" s="79"/>
      <c r="B144" s="303">
        <f t="shared" si="367"/>
        <v>130</v>
      </c>
      <c r="C144" s="206" t="s">
        <v>370</v>
      </c>
      <c r="D144" s="305" t="s">
        <v>604</v>
      </c>
      <c r="E144" s="70"/>
      <c r="F144" s="258"/>
      <c r="G144" s="259"/>
      <c r="H144" s="260"/>
      <c r="I144" s="258"/>
      <c r="J144" s="259"/>
      <c r="K144" s="260"/>
      <c r="L144" s="258"/>
      <c r="M144" s="259"/>
      <c r="N144" s="260"/>
      <c r="O144" s="258"/>
      <c r="P144" s="259"/>
      <c r="Q144" s="260"/>
      <c r="R144" s="258"/>
      <c r="S144" s="259"/>
      <c r="T144" s="260"/>
      <c r="U144" s="258"/>
      <c r="V144" s="259"/>
      <c r="W144" s="260"/>
      <c r="X144" s="258"/>
      <c r="Y144" s="259"/>
      <c r="Z144" s="260"/>
      <c r="AA144" s="258"/>
      <c r="AB144" s="259"/>
      <c r="AC144" s="260"/>
      <c r="AD144" s="258"/>
      <c r="AE144" s="259"/>
      <c r="AF144" s="260"/>
      <c r="AG144" s="258"/>
      <c r="AH144" s="259"/>
      <c r="AI144" s="260"/>
      <c r="AJ144" s="258"/>
      <c r="AK144" s="259"/>
      <c r="AL144" s="260"/>
      <c r="AM144" s="258"/>
      <c r="AN144" s="259"/>
      <c r="AO144" s="260"/>
      <c r="AP144" s="281"/>
      <c r="AQ144" s="353"/>
      <c r="AR144" s="348"/>
      <c r="AS144" s="281"/>
      <c r="AT144" s="353"/>
      <c r="AU144" s="348"/>
      <c r="AV144" s="258"/>
      <c r="AW144" s="259"/>
      <c r="AX144" s="260"/>
      <c r="AY144" s="258"/>
      <c r="AZ144" s="259"/>
      <c r="BA144" s="260"/>
      <c r="BB144" s="258"/>
      <c r="BC144" s="259"/>
      <c r="BD144" s="260"/>
      <c r="BE144" s="258"/>
      <c r="BF144" s="259"/>
      <c r="BG144" s="260"/>
      <c r="BH144" s="258"/>
      <c r="BI144" s="259"/>
      <c r="BJ144" s="260"/>
      <c r="BK144" s="258"/>
      <c r="BL144" s="259"/>
      <c r="BM144" s="260"/>
      <c r="BN144" s="258"/>
      <c r="BO144" s="259"/>
      <c r="BP144" s="260"/>
      <c r="BQ144" s="258"/>
      <c r="BR144" s="259"/>
      <c r="BS144" s="260"/>
      <c r="BT144" s="258"/>
      <c r="BU144" s="259"/>
      <c r="BV144" s="260"/>
      <c r="BW144" s="258"/>
      <c r="BX144" s="259"/>
      <c r="BY144" s="260"/>
      <c r="BZ144" s="258"/>
      <c r="CA144" s="259"/>
      <c r="CB144" s="260"/>
      <c r="CC144" s="258"/>
      <c r="CD144" s="259"/>
      <c r="CE144" s="260"/>
      <c r="CF144" s="410"/>
      <c r="CG144" s="411"/>
      <c r="CH144" s="412"/>
      <c r="CI144" s="410"/>
      <c r="CJ144" s="411"/>
      <c r="CK144" s="412"/>
      <c r="CL144" s="258"/>
      <c r="CM144" s="259"/>
      <c r="CN144" s="260"/>
      <c r="CO144" s="258"/>
      <c r="CP144" s="259"/>
      <c r="CQ144" s="260"/>
      <c r="CR144" s="373" t="s">
        <v>2</v>
      </c>
      <c r="CS144" s="228"/>
      <c r="CT144" s="229" t="str">
        <f>IF(ISNUMBER(HA144),IF(ISNUMBER(MATCH(HE144,$CS$15:$CS$313,0)),0,MAX(CT$14:CT143)+1),"")</f>
        <v/>
      </c>
      <c r="CU144" s="7" t="str">
        <f t="shared" si="374"/>
        <v/>
      </c>
      <c r="CV144" s="7" t="str">
        <f t="shared" si="375"/>
        <v/>
      </c>
      <c r="CW144" s="7" t="str">
        <f t="shared" si="376"/>
        <v/>
      </c>
      <c r="CX144" s="7" t="str">
        <f t="shared" si="377"/>
        <v/>
      </c>
      <c r="CY144" s="7" t="str">
        <f t="shared" si="378"/>
        <v/>
      </c>
      <c r="CZ144" s="7" t="str">
        <f t="shared" si="379"/>
        <v/>
      </c>
      <c r="DA144" s="7" t="str">
        <f t="shared" si="380"/>
        <v/>
      </c>
      <c r="DB144" s="7" t="str">
        <f t="shared" si="381"/>
        <v/>
      </c>
      <c r="DC144" s="7" t="str">
        <f t="shared" si="382"/>
        <v/>
      </c>
      <c r="DD144" s="7" t="str">
        <f t="shared" si="383"/>
        <v/>
      </c>
      <c r="DE144" s="7" t="str">
        <f t="shared" si="384"/>
        <v/>
      </c>
      <c r="DF144" s="7" t="str">
        <f t="shared" si="385"/>
        <v/>
      </c>
      <c r="DG144" s="7" t="str">
        <f t="shared" si="386"/>
        <v/>
      </c>
      <c r="DH144" s="7" t="str">
        <f t="shared" si="387"/>
        <v/>
      </c>
      <c r="DI144" s="7" t="str">
        <f t="shared" si="388"/>
        <v/>
      </c>
      <c r="DJ144" s="7" t="str">
        <f t="shared" si="389"/>
        <v/>
      </c>
      <c r="DK144" s="7" t="str">
        <f t="shared" si="390"/>
        <v/>
      </c>
      <c r="DL144" s="7" t="str">
        <f t="shared" si="391"/>
        <v/>
      </c>
      <c r="DM144" s="7" t="str">
        <f t="shared" si="392"/>
        <v/>
      </c>
      <c r="DN144" s="7" t="str">
        <f t="shared" si="393"/>
        <v/>
      </c>
      <c r="DO144" s="7" t="str">
        <f t="shared" si="394"/>
        <v/>
      </c>
      <c r="DP144" s="7" t="str">
        <f t="shared" si="395"/>
        <v/>
      </c>
      <c r="DQ144" s="7" t="str">
        <f t="shared" si="396"/>
        <v/>
      </c>
      <c r="DR144" s="7" t="str">
        <f t="shared" si="397"/>
        <v/>
      </c>
      <c r="DS144" s="7" t="str">
        <f t="shared" si="398"/>
        <v/>
      </c>
      <c r="DT144" s="7" t="str">
        <f t="shared" si="399"/>
        <v/>
      </c>
      <c r="DU144" s="7" t="str">
        <f t="shared" ref="DU144:DU207" si="496">IF(ISNUMBER(MATCH($C144,$CG$15:$CG$314,0)),MATCH($C144,$CG$15:$CG$314,0),(((IF(ISNUMBER(MATCH($C144,$CF$15:$CF$314,0)),MATCH($C144,$CF$15:$CF$314,0),"")))))</f>
        <v/>
      </c>
      <c r="DV144" s="7">
        <f t="shared" ref="DV144:DV207" si="497">IF(ISNUMBER(MATCH($C144,$CJ$15:$CJ$314,0)),MATCH($C144,$CJ$15:$CJ$314,0),(((IF(ISNUMBER(MATCH($C144,$CI$15:$CI$314,0)),MATCH($C144,$CI$15:$CI$314,0),"")))))</f>
        <v>37</v>
      </c>
      <c r="DW144" s="7" t="str">
        <f t="shared" ref="DW144:DW207" si="498">IF(ISNUMBER(MATCH($C144,$CM$15:$CM$314,0)),MATCH($C144,$CM$15:$CM$314,0),(((IF(ISNUMBER(MATCH($C144,$CL$15:$CL$314,0)),MATCH($C144,$CL$15:$CL$314,0),"")))))</f>
        <v/>
      </c>
      <c r="DX144" s="7">
        <f t="shared" ref="DX144:DX207" si="499">IF(ISNUMBER(MATCH($C144,$CP$15:$CP$314,0)),MATCH($C144,$CP$15:$CP$314,0),(((IF(ISNUMBER(MATCH($C144,$CO$15:$CO$314,0)),MATCH($C144,$CO$15:$CO$314,0),"")))))</f>
        <v>37</v>
      </c>
      <c r="DY144" s="7"/>
      <c r="DZ144" s="7"/>
      <c r="EA144" s="7"/>
      <c r="EB144" s="7"/>
      <c r="EC144" s="64" t="s">
        <v>2</v>
      </c>
      <c r="ED144" s="306" t="str">
        <f t="shared" si="400"/>
        <v>-</v>
      </c>
      <c r="EE144" s="306" t="str">
        <f t="shared" si="401"/>
        <v>-</v>
      </c>
      <c r="EF144" s="306" t="str">
        <f t="shared" si="402"/>
        <v>-</v>
      </c>
      <c r="EG144" s="306" t="str">
        <f t="shared" si="403"/>
        <v>-</v>
      </c>
      <c r="EH144" s="306" t="str">
        <f t="shared" si="404"/>
        <v>-</v>
      </c>
      <c r="EI144" s="306" t="str">
        <f t="shared" si="405"/>
        <v>-</v>
      </c>
      <c r="EJ144" s="306" t="str">
        <f t="shared" si="406"/>
        <v>-</v>
      </c>
      <c r="EK144" s="306" t="str">
        <f t="shared" si="407"/>
        <v>-</v>
      </c>
      <c r="EL144" s="306" t="str">
        <f t="shared" si="408"/>
        <v>-</v>
      </c>
      <c r="EM144" s="306" t="str">
        <f t="shared" si="409"/>
        <v>-</v>
      </c>
      <c r="EN144" s="306" t="str">
        <f t="shared" si="410"/>
        <v>-</v>
      </c>
      <c r="EO144" s="306" t="str">
        <f t="shared" si="411"/>
        <v>-</v>
      </c>
      <c r="EP144" s="306" t="str">
        <f t="shared" si="412"/>
        <v>-</v>
      </c>
      <c r="EQ144" s="306" t="str">
        <f t="shared" si="413"/>
        <v>-</v>
      </c>
      <c r="ER144" s="306" t="str">
        <f t="shared" si="414"/>
        <v>-</v>
      </c>
      <c r="ES144" s="306" t="str">
        <f t="shared" si="415"/>
        <v>-</v>
      </c>
      <c r="ET144" s="306" t="str">
        <f t="shared" si="416"/>
        <v>-</v>
      </c>
      <c r="EU144" s="306" t="str">
        <f t="shared" si="417"/>
        <v>-</v>
      </c>
      <c r="EV144" s="306" t="str">
        <f t="shared" si="418"/>
        <v>-</v>
      </c>
      <c r="EW144" s="306" t="str">
        <f t="shared" si="419"/>
        <v>-</v>
      </c>
      <c r="EX144" s="306" t="str">
        <f t="shared" si="420"/>
        <v>-</v>
      </c>
      <c r="EY144" s="306" t="str">
        <f t="shared" si="421"/>
        <v>-</v>
      </c>
      <c r="EZ144" s="306" t="str">
        <f t="shared" si="422"/>
        <v>-</v>
      </c>
      <c r="FA144" s="306" t="str">
        <f t="shared" si="423"/>
        <v>-</v>
      </c>
      <c r="FB144" s="306" t="str">
        <f t="shared" si="424"/>
        <v>-</v>
      </c>
      <c r="FC144" s="306" t="str">
        <f t="shared" si="425"/>
        <v>-</v>
      </c>
      <c r="FD144" s="306" t="str">
        <f t="shared" ref="FD144:FD207" si="500">IF(ISTEXT(INDEX($CF$15:$CH$314,DU144,1)),INDEX($CF$15:$CH$314,DU144,1),IF(ISNUMBER(DU144),INDEX($CF$15:$CH$314,DU144,2),"-"))</f>
        <v>-</v>
      </c>
      <c r="FE144" s="306" t="str">
        <f t="shared" ref="FE144:FE207" si="501">IF(ISTEXT(INDEX($CI$15:$CK$314,DV144,1)),INDEX($CI$15:$CK$314,DV144,1),IF(ISNUMBER(DV144),INDEX($CI$15:$CK$314,DV144,2),"-"))</f>
        <v>lunit</v>
      </c>
      <c r="FF144" s="306" t="str">
        <f t="shared" ref="FF144:FF207" si="502">IF(ISTEXT(INDEX($CL$15:$CN$314,DW144,1)),INDEX($CL$15:$CN$314,DW144,1),IF(ISNUMBER(DW144),INDEX($CL$15:$CN$314,DW144,2),"-"))</f>
        <v>-</v>
      </c>
      <c r="FG144" s="306" t="str">
        <f t="shared" ref="FG144:FG207" si="503">IF(ISTEXT(INDEX($CO$15:$CQ$314,DX144,1)),INDEX($CO$15:$CQ$314,DX144,1),IF(ISNUMBER(DX144),INDEX($CO$15:$CQ$314,DX144,2),"-"))</f>
        <v>lunit</v>
      </c>
      <c r="FH144" s="306"/>
      <c r="FI144" s="306"/>
      <c r="FJ144" s="306"/>
      <c r="FK144" s="306"/>
      <c r="FL144" s="306"/>
      <c r="FM144" s="422" t="s">
        <v>2</v>
      </c>
      <c r="FN144" s="65" t="str">
        <f t="shared" si="426"/>
        <v>-</v>
      </c>
      <c r="FO144" s="65" t="str">
        <f t="shared" si="427"/>
        <v>-</v>
      </c>
      <c r="FP144" s="65" t="str">
        <f t="shared" si="428"/>
        <v>-</v>
      </c>
      <c r="FQ144" s="65" t="str">
        <f t="shared" si="429"/>
        <v>-</v>
      </c>
      <c r="FR144" s="65" t="str">
        <f t="shared" si="430"/>
        <v>-</v>
      </c>
      <c r="FS144" s="65" t="str">
        <f t="shared" si="431"/>
        <v>-</v>
      </c>
      <c r="FT144" s="65" t="str">
        <f t="shared" si="432"/>
        <v>-</v>
      </c>
      <c r="FU144" s="65" t="str">
        <f t="shared" si="433"/>
        <v>-</v>
      </c>
      <c r="FV144" s="65" t="str">
        <f t="shared" si="434"/>
        <v>-</v>
      </c>
      <c r="FW144" s="65" t="str">
        <f t="shared" si="435"/>
        <v>-</v>
      </c>
      <c r="FX144" s="65" t="str">
        <f t="shared" si="436"/>
        <v>-</v>
      </c>
      <c r="FY144" s="65" t="str">
        <f t="shared" si="437"/>
        <v>-</v>
      </c>
      <c r="FZ144" s="65" t="str">
        <f t="shared" si="438"/>
        <v>-</v>
      </c>
      <c r="GA144" s="65" t="str">
        <f t="shared" si="439"/>
        <v>-</v>
      </c>
      <c r="GB144" s="65" t="str">
        <f t="shared" si="440"/>
        <v>-</v>
      </c>
      <c r="GC144" s="65" t="str">
        <f t="shared" si="441"/>
        <v>-</v>
      </c>
      <c r="GD144" s="65" t="str">
        <f t="shared" si="442"/>
        <v>-</v>
      </c>
      <c r="GE144" s="65" t="str">
        <f t="shared" si="443"/>
        <v>-</v>
      </c>
      <c r="GF144" s="65" t="str">
        <f t="shared" si="444"/>
        <v>-</v>
      </c>
      <c r="GG144" s="65" t="str">
        <f t="shared" si="445"/>
        <v>-</v>
      </c>
      <c r="GH144" s="65" t="str">
        <f t="shared" si="446"/>
        <v>-</v>
      </c>
      <c r="GI144" s="65" t="str">
        <f t="shared" si="447"/>
        <v>-</v>
      </c>
      <c r="GJ144" s="65" t="str">
        <f t="shared" si="448"/>
        <v>-</v>
      </c>
      <c r="GK144" s="65" t="str">
        <f t="shared" si="449"/>
        <v>-</v>
      </c>
      <c r="GL144" s="65" t="str">
        <f t="shared" si="450"/>
        <v>-</v>
      </c>
      <c r="GM144" s="65" t="str">
        <f t="shared" si="451"/>
        <v>-</v>
      </c>
      <c r="GN144" s="65" t="str">
        <f t="shared" ref="GN144:GN207" si="504">IF(ISNUMBER(DU144),INDEX($CG$15:$CH$314,DU144,2),"-")</f>
        <v>-</v>
      </c>
      <c r="GO144" s="65" t="str">
        <f t="shared" ref="GO144:GO207" si="505">IF(ISNUMBER(DV144),INDEX($CJ$15:$CK$314,DV144,2),"-")</f>
        <v>FT'</v>
      </c>
      <c r="GP144" s="65" t="str">
        <f t="shared" ref="GP144:GP207" si="506">IF(ISNUMBER(DW144),INDEX($CM$15:$CN$314,DW144,2),"-")</f>
        <v>-</v>
      </c>
      <c r="GQ144" s="65" t="str">
        <f t="shared" ref="GQ144:GQ207" si="507">IF(ISNUMBER(DX144),INDEX($CP$15:$CQ$314,DX144,2),"-")</f>
        <v>FT'</v>
      </c>
      <c r="GR144" s="65"/>
      <c r="GS144" s="65"/>
      <c r="GT144" s="65"/>
      <c r="GU144" s="96" t="s">
        <v>2</v>
      </c>
      <c r="GV144" s="70"/>
      <c r="GW144" s="7">
        <f>IF(ISNUMBER(INDEX($CU$15:$EC$314,$B144,HG$5)),MAX(GW$14:GW143)+1,0)</f>
        <v>0</v>
      </c>
      <c r="GX144" s="7" t="str">
        <f t="shared" si="452"/>
        <v/>
      </c>
      <c r="GY144" s="7" t="str">
        <f t="shared" si="453"/>
        <v/>
      </c>
      <c r="GZ144" s="289">
        <f t="shared" si="454"/>
        <v>130</v>
      </c>
      <c r="HA144" s="289" t="str">
        <f t="shared" si="455"/>
        <v/>
      </c>
      <c r="HB144" s="289" t="str">
        <f t="shared" si="368"/>
        <v/>
      </c>
      <c r="HC144" s="84" t="str">
        <f t="shared" si="456"/>
        <v/>
      </c>
      <c r="HD144" s="335" t="str">
        <f t="shared" si="457"/>
        <v/>
      </c>
      <c r="HE144" s="313" t="str">
        <f t="shared" si="458"/>
        <v/>
      </c>
      <c r="HF144" s="28" t="str">
        <f t="shared" si="459"/>
        <v/>
      </c>
      <c r="HG144" s="277"/>
      <c r="HH144" s="71"/>
      <c r="HI144" s="71"/>
      <c r="HJ144" s="71"/>
      <c r="HK144" s="71"/>
      <c r="HL144" s="71"/>
      <c r="HM144" s="71"/>
      <c r="HN144" s="71"/>
      <c r="HO144" s="71"/>
      <c r="HP144" s="71"/>
      <c r="HQ144" s="71"/>
      <c r="HR144" s="71"/>
      <c r="HS144" s="277" t="str">
        <f t="shared" si="373"/>
        <v/>
      </c>
      <c r="HT144" s="284" t="str">
        <f t="shared" si="460"/>
        <v/>
      </c>
      <c r="HU144" s="71"/>
      <c r="HV144" s="336" t="str">
        <f t="shared" si="461"/>
        <v/>
      </c>
      <c r="HW144" s="338" t="str">
        <f t="shared" si="462"/>
        <v/>
      </c>
      <c r="HX144" s="337" t="str">
        <f t="shared" si="463"/>
        <v/>
      </c>
      <c r="HY144" s="277"/>
      <c r="HZ144" s="71"/>
      <c r="IA144" s="71"/>
      <c r="IB144" s="71"/>
      <c r="IC144" s="71"/>
      <c r="ID144" s="70"/>
      <c r="IE144" s="280"/>
      <c r="IF144" s="280"/>
      <c r="IG144" s="280"/>
      <c r="IH144" s="280"/>
      <c r="II144" s="280"/>
      <c r="IJ144" s="280"/>
      <c r="IK144" s="280"/>
      <c r="IL144" s="280"/>
      <c r="IM144" s="280"/>
      <c r="IN144" s="280"/>
      <c r="IO144" s="291"/>
      <c r="IP144" s="291"/>
      <c r="IQ144" s="74"/>
      <c r="IR144" s="291">
        <f>IF(IE144&lt;&gt;"",MAX(IR$14:IR143)+1,0)</f>
        <v>0</v>
      </c>
      <c r="IS144" s="291">
        <f>IF(IF144&lt;&gt;"",MAX(IS$14:IS143)+1,0)</f>
        <v>0</v>
      </c>
      <c r="IT144" s="291">
        <f>IF(IG144&lt;&gt;"",MAX(IT$14:IT143)+1,0)</f>
        <v>0</v>
      </c>
      <c r="IU144" s="291">
        <f>IF(IH144&lt;&gt;"",MAX(IU$14:IU143)+1,0)</f>
        <v>0</v>
      </c>
      <c r="IV144" s="291">
        <f>IF(II144&lt;&gt;"",MAX(IV$14:IV143)+1,0)</f>
        <v>0</v>
      </c>
      <c r="IW144" s="291">
        <f>IF(IJ144&lt;&gt;"",MAX(IW$14:IW143)+1,0)</f>
        <v>0</v>
      </c>
      <c r="IX144" s="291">
        <f>IF(IK144&lt;&gt;"",MAX(IX$14:IX143)+1,0)</f>
        <v>0</v>
      </c>
      <c r="IY144" s="291">
        <f>IF(IL144&lt;&gt;"",MAX(IY$14:IY143)+1,0)</f>
        <v>0</v>
      </c>
      <c r="IZ144" s="291">
        <f>IF(IM144&lt;&gt;"",MAX(IZ$14:IZ143)+1,0)</f>
        <v>0</v>
      </c>
      <c r="JA144" s="291">
        <f>IF(IN144&lt;&gt;"",MAX(JA$14:JA143)+1,0)</f>
        <v>0</v>
      </c>
      <c r="JB144" s="291">
        <f>IF(IO144&lt;&gt;"",MAX(JB$14:JB143)+1,0)</f>
        <v>0</v>
      </c>
      <c r="JC144" s="291">
        <f>IF(IP144&lt;&gt;"",MAX(JC$14:JC143)+1,0)</f>
        <v>0</v>
      </c>
      <c r="JD144" s="74">
        <f t="shared" ref="JD144:JD207" si="508">IF(B144&gt;$JD$12,"",_xlfn.IFS(B144&lt;=IR$12,$IR$13,B144&lt;=IS$12,$IS$13,B144&lt;=IT$12,$IT$13,B144&lt;=IU$12,$IU$13,B144&lt;=IV$12,$IV$13,B144&lt;=IW$12,$IW$13,B144&lt;=IX$12,$IX$13,B144&lt;=IY$12,$IY$13,B144&lt;=IZ$12,$IZ$13,B144&lt;=JA$12,$JA$13,B144&lt;=JB$12,$JB$13,B144&lt;=JC$12,$JC$13))</f>
        <v>4</v>
      </c>
      <c r="JE144" s="74">
        <f t="shared" ref="JE144:JE207" si="509">IF(JD144="","",IF(JD143=JD144,0,1))</f>
        <v>0</v>
      </c>
      <c r="JF144" s="74">
        <f t="shared" ref="JF144:JF207" si="510">IF(JD144="","",IF(JE144=1,1,JF143+1))</f>
        <v>23</v>
      </c>
      <c r="JG144" s="74">
        <f t="shared" ref="JG144:JG207" si="511">IF(ISNUMBER(JD144),INDEX($IE$15:$IP$67,JF144,JD144),"")</f>
        <v>0</v>
      </c>
      <c r="JH144" s="390" t="str">
        <f t="shared" ref="JH144:JH207" si="512">IF(HE144="","",MATCH(HE144,$JG$15:$JG$313,0))</f>
        <v/>
      </c>
      <c r="JI144" s="389">
        <f>IF(ISNUMBER(MATCH(HE144,$JG$15:$JG$313,0)),0,MAX(JI$14:JI143)+1)</f>
        <v>0</v>
      </c>
      <c r="JJ144" s="389" t="str">
        <f t="shared" ref="JJ144:JJ207" si="513">IF(B144&lt;=$JJ$14,B144,"")</f>
        <v/>
      </c>
      <c r="JK144" s="379"/>
      <c r="JL144" s="79"/>
      <c r="JM144" s="19"/>
      <c r="JN144" s="280"/>
      <c r="JO144" s="70"/>
      <c r="JP144" s="19"/>
      <c r="JQ144" s="19"/>
      <c r="JR144" s="19"/>
      <c r="JS144" s="19"/>
      <c r="JT144" s="19"/>
      <c r="JU144" s="19"/>
      <c r="JV144" s="19"/>
      <c r="JW144" s="19"/>
      <c r="JX144" s="19"/>
      <c r="JY144" s="19"/>
      <c r="JZ144" s="19"/>
      <c r="KA144" s="19"/>
      <c r="KB144" s="19"/>
      <c r="KC144" s="19"/>
      <c r="KD144" s="19"/>
      <c r="LA144" s="70"/>
      <c r="LB144" s="291" t="str">
        <f t="shared" si="464"/>
        <v/>
      </c>
      <c r="LC144" s="291" t="str">
        <f t="shared" si="465"/>
        <v/>
      </c>
      <c r="LD144" s="291" t="str">
        <f t="shared" si="466"/>
        <v/>
      </c>
      <c r="LE144" s="291" t="str">
        <f t="shared" si="467"/>
        <v/>
      </c>
      <c r="LF144" s="291" t="str">
        <f t="shared" si="468"/>
        <v/>
      </c>
      <c r="LG144" s="291" t="str">
        <f t="shared" si="469"/>
        <v/>
      </c>
      <c r="LH144" s="291" t="str">
        <f t="shared" si="470"/>
        <v/>
      </c>
      <c r="LI144" s="291" t="str">
        <f t="shared" si="471"/>
        <v/>
      </c>
      <c r="LJ144" s="291" t="str">
        <f t="shared" si="472"/>
        <v/>
      </c>
      <c r="LK144" s="291" t="str">
        <f t="shared" si="473"/>
        <v/>
      </c>
      <c r="LL144" s="291" t="str">
        <f t="shared" si="474"/>
        <v/>
      </c>
      <c r="LM144" s="291" t="str">
        <f t="shared" si="475"/>
        <v/>
      </c>
      <c r="LN144" s="291" t="str">
        <f t="shared" si="476"/>
        <v/>
      </c>
      <c r="LO144" s="291" t="str">
        <f t="shared" si="477"/>
        <v/>
      </c>
      <c r="LP144" s="291" t="str">
        <f t="shared" si="478"/>
        <v/>
      </c>
      <c r="LQ144" s="291" t="str">
        <f t="shared" si="479"/>
        <v/>
      </c>
      <c r="LR144" s="291" t="str">
        <f t="shared" si="480"/>
        <v/>
      </c>
      <c r="LS144" s="291" t="str">
        <f t="shared" si="481"/>
        <v/>
      </c>
      <c r="LT144" s="291" t="str">
        <f t="shared" si="482"/>
        <v/>
      </c>
      <c r="LU144" s="291" t="str">
        <f t="shared" si="483"/>
        <v/>
      </c>
      <c r="LV144" s="291" t="str">
        <f t="shared" si="484"/>
        <v/>
      </c>
      <c r="LW144" s="291" t="str">
        <f t="shared" si="485"/>
        <v/>
      </c>
      <c r="LX144" s="291" t="str">
        <f t="shared" si="486"/>
        <v/>
      </c>
      <c r="LY144" s="291" t="str">
        <f t="shared" si="487"/>
        <v/>
      </c>
      <c r="LZ144" s="291" t="str">
        <f t="shared" si="488"/>
        <v/>
      </c>
      <c r="MA144" s="291" t="str">
        <f t="shared" si="489"/>
        <v/>
      </c>
      <c r="MB144" s="291" t="str">
        <f t="shared" si="490"/>
        <v/>
      </c>
      <c r="MC144" s="291" t="str">
        <f t="shared" si="491"/>
        <v/>
      </c>
      <c r="MD144" s="291" t="str">
        <f t="shared" si="492"/>
        <v/>
      </c>
      <c r="ME144" s="291" t="str">
        <f t="shared" si="493"/>
        <v/>
      </c>
      <c r="MF144" s="291" t="str">
        <f t="shared" si="494"/>
        <v/>
      </c>
      <c r="MG144" s="74">
        <f t="shared" si="495"/>
        <v>0</v>
      </c>
      <c r="MH144" s="70"/>
      <c r="MI144" s="70"/>
      <c r="MJ144" s="70"/>
      <c r="MK144" s="70"/>
      <c r="ML144" s="70"/>
      <c r="MM144" s="70"/>
      <c r="MN144" s="70"/>
      <c r="MO144" s="70"/>
      <c r="MP144" s="70"/>
      <c r="MQ144" s="70"/>
      <c r="MR144" s="70"/>
      <c r="MS144" s="70"/>
      <c r="MT144" s="70"/>
      <c r="MU144" s="70"/>
    </row>
    <row r="145" spans="1:359" ht="6" customHeight="1" x14ac:dyDescent="0.25">
      <c r="A145" s="79"/>
      <c r="B145" s="303">
        <f t="shared" ref="B145:B208" si="514">IF(C145="","",ROW()-$A$14)</f>
        <v>131</v>
      </c>
      <c r="C145" s="206" t="s">
        <v>371</v>
      </c>
      <c r="D145" s="305" t="s">
        <v>605</v>
      </c>
      <c r="E145" s="70"/>
      <c r="F145" s="258"/>
      <c r="G145" s="259"/>
      <c r="H145" s="260"/>
      <c r="I145" s="258"/>
      <c r="J145" s="259"/>
      <c r="K145" s="260"/>
      <c r="L145" s="258"/>
      <c r="M145" s="259"/>
      <c r="N145" s="260"/>
      <c r="O145" s="258"/>
      <c r="P145" s="259"/>
      <c r="Q145" s="260"/>
      <c r="R145" s="258"/>
      <c r="S145" s="259"/>
      <c r="T145" s="260"/>
      <c r="U145" s="258"/>
      <c r="V145" s="259"/>
      <c r="W145" s="260"/>
      <c r="X145" s="258"/>
      <c r="Y145" s="259"/>
      <c r="Z145" s="260"/>
      <c r="AA145" s="258"/>
      <c r="AB145" s="259"/>
      <c r="AC145" s="260"/>
      <c r="AD145" s="258"/>
      <c r="AE145" s="259"/>
      <c r="AF145" s="260"/>
      <c r="AG145" s="258"/>
      <c r="AH145" s="259"/>
      <c r="AI145" s="260"/>
      <c r="AJ145" s="258"/>
      <c r="AK145" s="259"/>
      <c r="AL145" s="260"/>
      <c r="AM145" s="258"/>
      <c r="AN145" s="259"/>
      <c r="AO145" s="260"/>
      <c r="AP145" s="281"/>
      <c r="AQ145" s="353"/>
      <c r="AR145" s="348"/>
      <c r="AS145" s="281"/>
      <c r="AT145" s="353"/>
      <c r="AU145" s="348"/>
      <c r="AV145" s="258"/>
      <c r="AW145" s="259"/>
      <c r="AX145" s="260"/>
      <c r="AY145" s="258"/>
      <c r="AZ145" s="259"/>
      <c r="BA145" s="260"/>
      <c r="BB145" s="258"/>
      <c r="BC145" s="259"/>
      <c r="BD145" s="260"/>
      <c r="BE145" s="258"/>
      <c r="BF145" s="259"/>
      <c r="BG145" s="260"/>
      <c r="BH145" s="258"/>
      <c r="BI145" s="259"/>
      <c r="BJ145" s="260"/>
      <c r="BK145" s="258"/>
      <c r="BL145" s="259"/>
      <c r="BM145" s="260"/>
      <c r="BN145" s="258"/>
      <c r="BO145" s="259"/>
      <c r="BP145" s="260"/>
      <c r="BQ145" s="258"/>
      <c r="BR145" s="259"/>
      <c r="BS145" s="260"/>
      <c r="BT145" s="258"/>
      <c r="BU145" s="259"/>
      <c r="BV145" s="260"/>
      <c r="BW145" s="258"/>
      <c r="BX145" s="259"/>
      <c r="BY145" s="260"/>
      <c r="BZ145" s="258"/>
      <c r="CA145" s="259"/>
      <c r="CB145" s="260"/>
      <c r="CC145" s="258"/>
      <c r="CD145" s="259"/>
      <c r="CE145" s="260"/>
      <c r="CF145" s="410"/>
      <c r="CG145" s="411"/>
      <c r="CH145" s="412"/>
      <c r="CI145" s="410"/>
      <c r="CJ145" s="411"/>
      <c r="CK145" s="412"/>
      <c r="CL145" s="258"/>
      <c r="CM145" s="259"/>
      <c r="CN145" s="260"/>
      <c r="CO145" s="258"/>
      <c r="CP145" s="259"/>
      <c r="CQ145" s="260"/>
      <c r="CR145" s="373" t="s">
        <v>2</v>
      </c>
      <c r="CS145" s="228"/>
      <c r="CT145" s="229" t="str">
        <f>IF(ISNUMBER(HA145),IF(ISNUMBER(MATCH(HE145,$CS$15:$CS$313,0)),0,MAX(CT$14:CT144)+1),"")</f>
        <v/>
      </c>
      <c r="CU145" s="7" t="str">
        <f t="shared" si="374"/>
        <v/>
      </c>
      <c r="CV145" s="7" t="str">
        <f t="shared" si="375"/>
        <v/>
      </c>
      <c r="CW145" s="7" t="str">
        <f t="shared" si="376"/>
        <v/>
      </c>
      <c r="CX145" s="7" t="str">
        <f t="shared" si="377"/>
        <v/>
      </c>
      <c r="CY145" s="7" t="str">
        <f t="shared" si="378"/>
        <v/>
      </c>
      <c r="CZ145" s="7" t="str">
        <f t="shared" si="379"/>
        <v/>
      </c>
      <c r="DA145" s="7" t="str">
        <f t="shared" si="380"/>
        <v/>
      </c>
      <c r="DB145" s="7" t="str">
        <f t="shared" si="381"/>
        <v/>
      </c>
      <c r="DC145" s="7" t="str">
        <f t="shared" si="382"/>
        <v/>
      </c>
      <c r="DD145" s="7" t="str">
        <f t="shared" si="383"/>
        <v/>
      </c>
      <c r="DE145" s="7" t="str">
        <f t="shared" si="384"/>
        <v/>
      </c>
      <c r="DF145" s="7" t="str">
        <f t="shared" si="385"/>
        <v/>
      </c>
      <c r="DG145" s="7" t="str">
        <f t="shared" si="386"/>
        <v/>
      </c>
      <c r="DH145" s="7" t="str">
        <f t="shared" si="387"/>
        <v/>
      </c>
      <c r="DI145" s="7" t="str">
        <f t="shared" si="388"/>
        <v/>
      </c>
      <c r="DJ145" s="7" t="str">
        <f t="shared" si="389"/>
        <v/>
      </c>
      <c r="DK145" s="7" t="str">
        <f t="shared" si="390"/>
        <v/>
      </c>
      <c r="DL145" s="7" t="str">
        <f t="shared" si="391"/>
        <v/>
      </c>
      <c r="DM145" s="7" t="str">
        <f t="shared" si="392"/>
        <v/>
      </c>
      <c r="DN145" s="7" t="str">
        <f t="shared" si="393"/>
        <v/>
      </c>
      <c r="DO145" s="7" t="str">
        <f t="shared" si="394"/>
        <v/>
      </c>
      <c r="DP145" s="7" t="str">
        <f t="shared" si="395"/>
        <v/>
      </c>
      <c r="DQ145" s="7" t="str">
        <f t="shared" si="396"/>
        <v/>
      </c>
      <c r="DR145" s="7" t="str">
        <f t="shared" si="397"/>
        <v/>
      </c>
      <c r="DS145" s="7" t="str">
        <f t="shared" si="398"/>
        <v/>
      </c>
      <c r="DT145" s="7" t="str">
        <f t="shared" si="399"/>
        <v/>
      </c>
      <c r="DU145" s="7" t="str">
        <f t="shared" si="496"/>
        <v/>
      </c>
      <c r="DV145" s="7">
        <f t="shared" si="497"/>
        <v>40</v>
      </c>
      <c r="DW145" s="7">
        <f t="shared" si="498"/>
        <v>36</v>
      </c>
      <c r="DX145" s="7">
        <f t="shared" si="499"/>
        <v>40</v>
      </c>
      <c r="DY145" s="7"/>
      <c r="DZ145" s="7"/>
      <c r="EA145" s="7"/>
      <c r="EB145" s="7"/>
      <c r="EC145" s="64" t="s">
        <v>2</v>
      </c>
      <c r="ED145" s="306" t="str">
        <f t="shared" si="400"/>
        <v>-</v>
      </c>
      <c r="EE145" s="306" t="str">
        <f t="shared" si="401"/>
        <v>-</v>
      </c>
      <c r="EF145" s="306" t="str">
        <f t="shared" si="402"/>
        <v>-</v>
      </c>
      <c r="EG145" s="306" t="str">
        <f t="shared" si="403"/>
        <v>-</v>
      </c>
      <c r="EH145" s="306" t="str">
        <f t="shared" si="404"/>
        <v>-</v>
      </c>
      <c r="EI145" s="306" t="str">
        <f t="shared" si="405"/>
        <v>-</v>
      </c>
      <c r="EJ145" s="306" t="str">
        <f t="shared" si="406"/>
        <v>-</v>
      </c>
      <c r="EK145" s="306" t="str">
        <f t="shared" si="407"/>
        <v>-</v>
      </c>
      <c r="EL145" s="306" t="str">
        <f t="shared" si="408"/>
        <v>-</v>
      </c>
      <c r="EM145" s="306" t="str">
        <f t="shared" si="409"/>
        <v>-</v>
      </c>
      <c r="EN145" s="306" t="str">
        <f t="shared" si="410"/>
        <v>-</v>
      </c>
      <c r="EO145" s="306" t="str">
        <f t="shared" si="411"/>
        <v>-</v>
      </c>
      <c r="EP145" s="306" t="str">
        <f t="shared" si="412"/>
        <v>-</v>
      </c>
      <c r="EQ145" s="306" t="str">
        <f t="shared" si="413"/>
        <v>-</v>
      </c>
      <c r="ER145" s="306" t="str">
        <f t="shared" si="414"/>
        <v>-</v>
      </c>
      <c r="ES145" s="306" t="str">
        <f t="shared" si="415"/>
        <v>-</v>
      </c>
      <c r="ET145" s="306" t="str">
        <f t="shared" si="416"/>
        <v>-</v>
      </c>
      <c r="EU145" s="306" t="str">
        <f t="shared" si="417"/>
        <v>-</v>
      </c>
      <c r="EV145" s="306" t="str">
        <f t="shared" si="418"/>
        <v>-</v>
      </c>
      <c r="EW145" s="306" t="str">
        <f t="shared" si="419"/>
        <v>-</v>
      </c>
      <c r="EX145" s="306" t="str">
        <f t="shared" si="420"/>
        <v>-</v>
      </c>
      <c r="EY145" s="306" t="str">
        <f t="shared" si="421"/>
        <v>-</v>
      </c>
      <c r="EZ145" s="306" t="str">
        <f t="shared" si="422"/>
        <v>-</v>
      </c>
      <c r="FA145" s="306" t="str">
        <f t="shared" si="423"/>
        <v>-</v>
      </c>
      <c r="FB145" s="306" t="str">
        <f t="shared" si="424"/>
        <v>-</v>
      </c>
      <c r="FC145" s="306" t="str">
        <f t="shared" si="425"/>
        <v>-</v>
      </c>
      <c r="FD145" s="306" t="str">
        <f t="shared" si="500"/>
        <v>-</v>
      </c>
      <c r="FE145" s="306" t="str">
        <f t="shared" si="501"/>
        <v>cinact</v>
      </c>
      <c r="FF145" s="306" t="str">
        <f t="shared" si="502"/>
        <v>cinact</v>
      </c>
      <c r="FG145" s="306" t="str">
        <f t="shared" si="503"/>
        <v>cinact</v>
      </c>
      <c r="FH145" s="306"/>
      <c r="FI145" s="306"/>
      <c r="FJ145" s="306"/>
      <c r="FK145" s="306"/>
      <c r="FL145" s="306"/>
      <c r="FM145" s="422" t="s">
        <v>2</v>
      </c>
      <c r="FN145" s="65" t="str">
        <f t="shared" si="426"/>
        <v>-</v>
      </c>
      <c r="FO145" s="65" t="str">
        <f t="shared" si="427"/>
        <v>-</v>
      </c>
      <c r="FP145" s="65" t="str">
        <f t="shared" si="428"/>
        <v>-</v>
      </c>
      <c r="FQ145" s="65" t="str">
        <f t="shared" si="429"/>
        <v>-</v>
      </c>
      <c r="FR145" s="65" t="str">
        <f t="shared" si="430"/>
        <v>-</v>
      </c>
      <c r="FS145" s="65" t="str">
        <f t="shared" si="431"/>
        <v>-</v>
      </c>
      <c r="FT145" s="65" t="str">
        <f t="shared" si="432"/>
        <v>-</v>
      </c>
      <c r="FU145" s="65" t="str">
        <f t="shared" si="433"/>
        <v>-</v>
      </c>
      <c r="FV145" s="65" t="str">
        <f t="shared" si="434"/>
        <v>-</v>
      </c>
      <c r="FW145" s="65" t="str">
        <f t="shared" si="435"/>
        <v>-</v>
      </c>
      <c r="FX145" s="65" t="str">
        <f t="shared" si="436"/>
        <v>-</v>
      </c>
      <c r="FY145" s="65" t="str">
        <f t="shared" si="437"/>
        <v>-</v>
      </c>
      <c r="FZ145" s="65" t="str">
        <f t="shared" si="438"/>
        <v>-</v>
      </c>
      <c r="GA145" s="65" t="str">
        <f t="shared" si="439"/>
        <v>-</v>
      </c>
      <c r="GB145" s="65" t="str">
        <f t="shared" si="440"/>
        <v>-</v>
      </c>
      <c r="GC145" s="65" t="str">
        <f t="shared" si="441"/>
        <v>-</v>
      </c>
      <c r="GD145" s="65" t="str">
        <f t="shared" si="442"/>
        <v>-</v>
      </c>
      <c r="GE145" s="65" t="str">
        <f t="shared" si="443"/>
        <v>-</v>
      </c>
      <c r="GF145" s="65" t="str">
        <f t="shared" si="444"/>
        <v>-</v>
      </c>
      <c r="GG145" s="65" t="str">
        <f t="shared" si="445"/>
        <v>-</v>
      </c>
      <c r="GH145" s="65" t="str">
        <f t="shared" si="446"/>
        <v>-</v>
      </c>
      <c r="GI145" s="65" t="str">
        <f t="shared" si="447"/>
        <v>-</v>
      </c>
      <c r="GJ145" s="65" t="str">
        <f t="shared" si="448"/>
        <v>-</v>
      </c>
      <c r="GK145" s="65" t="str">
        <f t="shared" si="449"/>
        <v>-</v>
      </c>
      <c r="GL145" s="65" t="str">
        <f t="shared" si="450"/>
        <v>-</v>
      </c>
      <c r="GM145" s="65" t="str">
        <f t="shared" si="451"/>
        <v>-</v>
      </c>
      <c r="GN145" s="65" t="str">
        <f t="shared" si="504"/>
        <v>-</v>
      </c>
      <c r="GO145" s="65">
        <f t="shared" si="505"/>
        <v>-1</v>
      </c>
      <c r="GP145" s="65">
        <f t="shared" si="506"/>
        <v>-1E+30</v>
      </c>
      <c r="GQ145" s="65">
        <f t="shared" si="507"/>
        <v>-1</v>
      </c>
      <c r="GR145" s="65"/>
      <c r="GS145" s="65"/>
      <c r="GT145" s="65"/>
      <c r="GU145" s="96" t="s">
        <v>2</v>
      </c>
      <c r="GV145" s="70"/>
      <c r="GW145" s="7">
        <f>IF(ISNUMBER(INDEX($CU$15:$EC$314,$B145,HG$5)),MAX(GW$14:GW144)+1,0)</f>
        <v>0</v>
      </c>
      <c r="GX145" s="7" t="str">
        <f t="shared" si="452"/>
        <v/>
      </c>
      <c r="GY145" s="7" t="str">
        <f t="shared" si="453"/>
        <v/>
      </c>
      <c r="GZ145" s="289">
        <f t="shared" si="454"/>
        <v>131</v>
      </c>
      <c r="HA145" s="289" t="str">
        <f t="shared" si="455"/>
        <v/>
      </c>
      <c r="HB145" s="289"/>
      <c r="HC145" s="84" t="str">
        <f t="shared" si="456"/>
        <v/>
      </c>
      <c r="HD145" s="335">
        <f t="shared" si="457"/>
        <v>0</v>
      </c>
      <c r="HE145" s="313" t="str">
        <f t="shared" si="458"/>
        <v/>
      </c>
      <c r="HF145" s="28" t="str">
        <f t="shared" si="459"/>
        <v/>
      </c>
      <c r="HG145" s="277"/>
      <c r="HH145" s="71"/>
      <c r="HI145" s="71"/>
      <c r="HJ145" s="71"/>
      <c r="HK145" s="71"/>
      <c r="HL145" s="71"/>
      <c r="HM145" s="71"/>
      <c r="HN145" s="71"/>
      <c r="HO145" s="71"/>
      <c r="HP145" s="71"/>
      <c r="HQ145" s="71"/>
      <c r="HR145" s="71"/>
      <c r="HS145" s="277" t="str">
        <f t="shared" si="373"/>
        <v/>
      </c>
      <c r="HT145" s="284" t="str">
        <f t="shared" si="460"/>
        <v/>
      </c>
      <c r="HU145" s="71"/>
      <c r="HV145" s="336" t="str">
        <f t="shared" si="461"/>
        <v/>
      </c>
      <c r="HW145" s="338" t="str">
        <f t="shared" si="462"/>
        <v/>
      </c>
      <c r="HX145" s="337" t="str">
        <f t="shared" si="463"/>
        <v/>
      </c>
      <c r="HY145" s="277"/>
      <c r="HZ145" s="71"/>
      <c r="IA145" s="71"/>
      <c r="IB145" s="71"/>
      <c r="IC145" s="71"/>
      <c r="ID145" s="70"/>
      <c r="IE145" s="280"/>
      <c r="IF145" s="280"/>
      <c r="IG145" s="280"/>
      <c r="IH145" s="280"/>
      <c r="II145" s="280"/>
      <c r="IJ145" s="280"/>
      <c r="IK145" s="280"/>
      <c r="IL145" s="280"/>
      <c r="IM145" s="280"/>
      <c r="IN145" s="280"/>
      <c r="IO145" s="291"/>
      <c r="IP145" s="291"/>
      <c r="IQ145" s="74"/>
      <c r="IR145" s="291">
        <f>IF(IE145&lt;&gt;"",MAX(IR$14:IR144)+1,0)</f>
        <v>0</v>
      </c>
      <c r="IS145" s="291">
        <f>IF(IF145&lt;&gt;"",MAX(IS$14:IS144)+1,0)</f>
        <v>0</v>
      </c>
      <c r="IT145" s="291">
        <f>IF(IG145&lt;&gt;"",MAX(IT$14:IT144)+1,0)</f>
        <v>0</v>
      </c>
      <c r="IU145" s="291">
        <f>IF(IH145&lt;&gt;"",MAX(IU$14:IU144)+1,0)</f>
        <v>0</v>
      </c>
      <c r="IV145" s="291">
        <f>IF(II145&lt;&gt;"",MAX(IV$14:IV144)+1,0)</f>
        <v>0</v>
      </c>
      <c r="IW145" s="291">
        <f>IF(IJ145&lt;&gt;"",MAX(IW$14:IW144)+1,0)</f>
        <v>0</v>
      </c>
      <c r="IX145" s="291">
        <f>IF(IK145&lt;&gt;"",MAX(IX$14:IX144)+1,0)</f>
        <v>0</v>
      </c>
      <c r="IY145" s="291">
        <f>IF(IL145&lt;&gt;"",MAX(IY$14:IY144)+1,0)</f>
        <v>0</v>
      </c>
      <c r="IZ145" s="291">
        <f>IF(IM145&lt;&gt;"",MAX(IZ$14:IZ144)+1,0)</f>
        <v>0</v>
      </c>
      <c r="JA145" s="291">
        <f>IF(IN145&lt;&gt;"",MAX(JA$14:JA144)+1,0)</f>
        <v>0</v>
      </c>
      <c r="JB145" s="291">
        <f>IF(IO145&lt;&gt;"",MAX(JB$14:JB144)+1,0)</f>
        <v>0</v>
      </c>
      <c r="JC145" s="291">
        <f>IF(IP145&lt;&gt;"",MAX(JC$14:JC144)+1,0)</f>
        <v>0</v>
      </c>
      <c r="JD145" s="74">
        <f t="shared" si="508"/>
        <v>4</v>
      </c>
      <c r="JE145" s="74">
        <f t="shared" si="509"/>
        <v>0</v>
      </c>
      <c r="JF145" s="74">
        <f t="shared" si="510"/>
        <v>24</v>
      </c>
      <c r="JG145" s="74">
        <f t="shared" si="511"/>
        <v>0</v>
      </c>
      <c r="JH145" s="390" t="str">
        <f t="shared" si="512"/>
        <v/>
      </c>
      <c r="JI145" s="389">
        <f>IF(ISNUMBER(MATCH(HE145,$JG$15:$JG$313,0)),0,MAX(JI$14:JI144)+1)</f>
        <v>0</v>
      </c>
      <c r="JJ145" s="389" t="str">
        <f t="shared" si="513"/>
        <v/>
      </c>
      <c r="JK145" s="379"/>
      <c r="JL145" s="79"/>
      <c r="JM145" s="19"/>
      <c r="JN145" s="280"/>
      <c r="JO145" s="70"/>
      <c r="JP145" s="19"/>
      <c r="JQ145" s="19"/>
      <c r="JR145" s="19"/>
      <c r="JS145" s="19"/>
      <c r="JT145" s="19"/>
      <c r="JU145" s="19"/>
      <c r="JV145" s="19"/>
      <c r="JW145" s="19"/>
      <c r="JX145" s="19"/>
      <c r="JY145" s="19"/>
      <c r="JZ145" s="19"/>
      <c r="KA145" s="19"/>
      <c r="KB145" s="19"/>
      <c r="KC145" s="19"/>
      <c r="KD145" s="19"/>
      <c r="LA145" s="70"/>
      <c r="LB145" s="291" t="str">
        <f t="shared" si="464"/>
        <v/>
      </c>
      <c r="LC145" s="291" t="str">
        <f t="shared" si="465"/>
        <v/>
      </c>
      <c r="LD145" s="291" t="str">
        <f t="shared" si="466"/>
        <v/>
      </c>
      <c r="LE145" s="291" t="str">
        <f t="shared" si="467"/>
        <v/>
      </c>
      <c r="LF145" s="291" t="str">
        <f t="shared" si="468"/>
        <v/>
      </c>
      <c r="LG145" s="291" t="str">
        <f t="shared" si="469"/>
        <v/>
      </c>
      <c r="LH145" s="291" t="str">
        <f t="shared" si="470"/>
        <v/>
      </c>
      <c r="LI145" s="291" t="str">
        <f t="shared" si="471"/>
        <v/>
      </c>
      <c r="LJ145" s="291" t="str">
        <f t="shared" si="472"/>
        <v/>
      </c>
      <c r="LK145" s="291" t="str">
        <f t="shared" si="473"/>
        <v/>
      </c>
      <c r="LL145" s="291" t="str">
        <f t="shared" si="474"/>
        <v/>
      </c>
      <c r="LM145" s="291" t="str">
        <f t="shared" si="475"/>
        <v/>
      </c>
      <c r="LN145" s="291" t="str">
        <f t="shared" si="476"/>
        <v/>
      </c>
      <c r="LO145" s="291" t="str">
        <f t="shared" si="477"/>
        <v/>
      </c>
      <c r="LP145" s="291" t="str">
        <f t="shared" si="478"/>
        <v/>
      </c>
      <c r="LQ145" s="291" t="str">
        <f t="shared" si="479"/>
        <v/>
      </c>
      <c r="LR145" s="291" t="str">
        <f t="shared" si="480"/>
        <v/>
      </c>
      <c r="LS145" s="291" t="str">
        <f t="shared" si="481"/>
        <v/>
      </c>
      <c r="LT145" s="291" t="str">
        <f t="shared" si="482"/>
        <v/>
      </c>
      <c r="LU145" s="291" t="str">
        <f t="shared" si="483"/>
        <v/>
      </c>
      <c r="LV145" s="291" t="str">
        <f t="shared" si="484"/>
        <v/>
      </c>
      <c r="LW145" s="291" t="str">
        <f t="shared" si="485"/>
        <v/>
      </c>
      <c r="LX145" s="291" t="str">
        <f t="shared" si="486"/>
        <v/>
      </c>
      <c r="LY145" s="291" t="str">
        <f t="shared" si="487"/>
        <v/>
      </c>
      <c r="LZ145" s="291" t="str">
        <f t="shared" si="488"/>
        <v/>
      </c>
      <c r="MA145" s="291" t="str">
        <f t="shared" si="489"/>
        <v/>
      </c>
      <c r="MB145" s="291" t="str">
        <f t="shared" si="490"/>
        <v/>
      </c>
      <c r="MC145" s="291" t="str">
        <f t="shared" si="491"/>
        <v/>
      </c>
      <c r="MD145" s="291" t="str">
        <f t="shared" si="492"/>
        <v/>
      </c>
      <c r="ME145" s="291" t="str">
        <f t="shared" si="493"/>
        <v/>
      </c>
      <c r="MF145" s="291" t="str">
        <f t="shared" si="494"/>
        <v/>
      </c>
      <c r="MG145" s="74">
        <f t="shared" si="495"/>
        <v>0</v>
      </c>
      <c r="MH145" s="70"/>
      <c r="MI145" s="70"/>
      <c r="MJ145" s="70"/>
      <c r="MK145" s="70"/>
      <c r="ML145" s="70"/>
      <c r="MM145" s="70"/>
      <c r="MN145" s="70"/>
      <c r="MO145" s="70"/>
      <c r="MP145" s="70"/>
      <c r="MQ145" s="70"/>
      <c r="MR145" s="70"/>
      <c r="MS145" s="70"/>
      <c r="MT145" s="70"/>
      <c r="MU145" s="70"/>
    </row>
    <row r="146" spans="1:359" ht="6" customHeight="1" x14ac:dyDescent="0.25">
      <c r="A146" s="79"/>
      <c r="B146" s="303">
        <f t="shared" si="514"/>
        <v>132</v>
      </c>
      <c r="C146" s="206" t="s">
        <v>372</v>
      </c>
      <c r="D146" s="305" t="s">
        <v>606</v>
      </c>
      <c r="E146" s="70"/>
      <c r="F146" s="258"/>
      <c r="G146" s="259"/>
      <c r="H146" s="260"/>
      <c r="I146" s="258"/>
      <c r="J146" s="259"/>
      <c r="K146" s="260"/>
      <c r="L146" s="258"/>
      <c r="M146" s="259"/>
      <c r="N146" s="260"/>
      <c r="O146" s="258"/>
      <c r="P146" s="259"/>
      <c r="Q146" s="260"/>
      <c r="R146" s="258"/>
      <c r="S146" s="259"/>
      <c r="T146" s="260"/>
      <c r="U146" s="258"/>
      <c r="V146" s="259"/>
      <c r="W146" s="260"/>
      <c r="X146" s="258"/>
      <c r="Y146" s="259"/>
      <c r="Z146" s="260"/>
      <c r="AA146" s="258"/>
      <c r="AB146" s="259"/>
      <c r="AC146" s="260"/>
      <c r="AD146" s="258"/>
      <c r="AE146" s="259"/>
      <c r="AF146" s="260"/>
      <c r="AG146" s="258"/>
      <c r="AH146" s="259"/>
      <c r="AI146" s="260"/>
      <c r="AJ146" s="258"/>
      <c r="AK146" s="259"/>
      <c r="AL146" s="260"/>
      <c r="AM146" s="258"/>
      <c r="AN146" s="259"/>
      <c r="AO146" s="260"/>
      <c r="AP146" s="281"/>
      <c r="AQ146" s="353"/>
      <c r="AR146" s="348"/>
      <c r="AS146" s="281"/>
      <c r="AT146" s="353"/>
      <c r="AU146" s="348"/>
      <c r="AV146" s="258"/>
      <c r="AW146" s="259"/>
      <c r="AX146" s="260"/>
      <c r="AY146" s="258"/>
      <c r="AZ146" s="259"/>
      <c r="BA146" s="260"/>
      <c r="BB146" s="258"/>
      <c r="BC146" s="259"/>
      <c r="BD146" s="260"/>
      <c r="BE146" s="258"/>
      <c r="BF146" s="259"/>
      <c r="BG146" s="260"/>
      <c r="BH146" s="258"/>
      <c r="BI146" s="259"/>
      <c r="BJ146" s="260"/>
      <c r="BK146" s="258"/>
      <c r="BL146" s="259"/>
      <c r="BM146" s="260"/>
      <c r="BN146" s="258"/>
      <c r="BO146" s="259"/>
      <c r="BP146" s="260"/>
      <c r="BQ146" s="258"/>
      <c r="BR146" s="259"/>
      <c r="BS146" s="260"/>
      <c r="BT146" s="258"/>
      <c r="BU146" s="259"/>
      <c r="BV146" s="260"/>
      <c r="BW146" s="258"/>
      <c r="BX146" s="259"/>
      <c r="BY146" s="260"/>
      <c r="BZ146" s="258"/>
      <c r="CA146" s="259"/>
      <c r="CB146" s="260"/>
      <c r="CC146" s="258"/>
      <c r="CD146" s="259"/>
      <c r="CE146" s="260"/>
      <c r="CF146" s="410"/>
      <c r="CG146" s="411"/>
      <c r="CH146" s="412"/>
      <c r="CI146" s="410"/>
      <c r="CJ146" s="411"/>
      <c r="CK146" s="412"/>
      <c r="CL146" s="258"/>
      <c r="CM146" s="259"/>
      <c r="CN146" s="260"/>
      <c r="CO146" s="258"/>
      <c r="CP146" s="259"/>
      <c r="CQ146" s="260"/>
      <c r="CR146" s="373" t="s">
        <v>2</v>
      </c>
      <c r="CS146" s="228"/>
      <c r="CT146" s="229" t="str">
        <f>IF(ISNUMBER(HA146),IF(ISNUMBER(MATCH(HE146,$CS$15:$CS$313,0)),0,MAX(CT$14:CT145)+1),"")</f>
        <v/>
      </c>
      <c r="CU146" s="7" t="str">
        <f t="shared" si="374"/>
        <v/>
      </c>
      <c r="CV146" s="7" t="str">
        <f t="shared" si="375"/>
        <v/>
      </c>
      <c r="CW146" s="7" t="str">
        <f t="shared" si="376"/>
        <v/>
      </c>
      <c r="CX146" s="7" t="str">
        <f t="shared" si="377"/>
        <v/>
      </c>
      <c r="CY146" s="7" t="str">
        <f t="shared" si="378"/>
        <v/>
      </c>
      <c r="CZ146" s="7" t="str">
        <f t="shared" si="379"/>
        <v/>
      </c>
      <c r="DA146" s="7" t="str">
        <f t="shared" si="380"/>
        <v/>
      </c>
      <c r="DB146" s="7" t="str">
        <f t="shared" si="381"/>
        <v/>
      </c>
      <c r="DC146" s="7" t="str">
        <f t="shared" si="382"/>
        <v/>
      </c>
      <c r="DD146" s="7" t="str">
        <f t="shared" si="383"/>
        <v/>
      </c>
      <c r="DE146" s="7" t="str">
        <f t="shared" si="384"/>
        <v/>
      </c>
      <c r="DF146" s="7" t="str">
        <f t="shared" si="385"/>
        <v/>
      </c>
      <c r="DG146" s="7" t="str">
        <f t="shared" si="386"/>
        <v/>
      </c>
      <c r="DH146" s="7" t="str">
        <f t="shared" si="387"/>
        <v/>
      </c>
      <c r="DI146" s="7" t="str">
        <f t="shared" si="388"/>
        <v/>
      </c>
      <c r="DJ146" s="7" t="str">
        <f t="shared" si="389"/>
        <v/>
      </c>
      <c r="DK146" s="7" t="str">
        <f t="shared" si="390"/>
        <v/>
      </c>
      <c r="DL146" s="7" t="str">
        <f t="shared" si="391"/>
        <v/>
      </c>
      <c r="DM146" s="7" t="str">
        <f t="shared" si="392"/>
        <v/>
      </c>
      <c r="DN146" s="7" t="str">
        <f t="shared" si="393"/>
        <v/>
      </c>
      <c r="DO146" s="7" t="str">
        <f t="shared" si="394"/>
        <v/>
      </c>
      <c r="DP146" s="7" t="str">
        <f t="shared" si="395"/>
        <v/>
      </c>
      <c r="DQ146" s="7" t="str">
        <f t="shared" si="396"/>
        <v/>
      </c>
      <c r="DR146" s="7" t="str">
        <f t="shared" si="397"/>
        <v/>
      </c>
      <c r="DS146" s="7" t="str">
        <f t="shared" si="398"/>
        <v/>
      </c>
      <c r="DT146" s="7" t="str">
        <f t="shared" si="399"/>
        <v/>
      </c>
      <c r="DU146" s="7" t="str">
        <f t="shared" si="496"/>
        <v/>
      </c>
      <c r="DV146" s="7">
        <f t="shared" si="497"/>
        <v>41</v>
      </c>
      <c r="DW146" s="7">
        <f t="shared" si="498"/>
        <v>37</v>
      </c>
      <c r="DX146" s="7">
        <f t="shared" si="499"/>
        <v>41</v>
      </c>
      <c r="DY146" s="7"/>
      <c r="DZ146" s="7"/>
      <c r="EA146" s="7"/>
      <c r="EB146" s="7"/>
      <c r="EC146" s="64" t="s">
        <v>2</v>
      </c>
      <c r="ED146" s="306" t="str">
        <f t="shared" si="400"/>
        <v>-</v>
      </c>
      <c r="EE146" s="306" t="str">
        <f t="shared" si="401"/>
        <v>-</v>
      </c>
      <c r="EF146" s="306" t="str">
        <f t="shared" si="402"/>
        <v>-</v>
      </c>
      <c r="EG146" s="306" t="str">
        <f t="shared" si="403"/>
        <v>-</v>
      </c>
      <c r="EH146" s="306" t="str">
        <f t="shared" si="404"/>
        <v>-</v>
      </c>
      <c r="EI146" s="306" t="str">
        <f t="shared" si="405"/>
        <v>-</v>
      </c>
      <c r="EJ146" s="306" t="str">
        <f t="shared" si="406"/>
        <v>-</v>
      </c>
      <c r="EK146" s="306" t="str">
        <f t="shared" si="407"/>
        <v>-</v>
      </c>
      <c r="EL146" s="306" t="str">
        <f t="shared" si="408"/>
        <v>-</v>
      </c>
      <c r="EM146" s="306" t="str">
        <f t="shared" si="409"/>
        <v>-</v>
      </c>
      <c r="EN146" s="306" t="str">
        <f t="shared" si="410"/>
        <v>-</v>
      </c>
      <c r="EO146" s="306" t="str">
        <f t="shared" si="411"/>
        <v>-</v>
      </c>
      <c r="EP146" s="306" t="str">
        <f t="shared" si="412"/>
        <v>-</v>
      </c>
      <c r="EQ146" s="306" t="str">
        <f t="shared" si="413"/>
        <v>-</v>
      </c>
      <c r="ER146" s="306" t="str">
        <f t="shared" si="414"/>
        <v>-</v>
      </c>
      <c r="ES146" s="306" t="str">
        <f t="shared" si="415"/>
        <v>-</v>
      </c>
      <c r="ET146" s="306" t="str">
        <f t="shared" si="416"/>
        <v>-</v>
      </c>
      <c r="EU146" s="306" t="str">
        <f t="shared" si="417"/>
        <v>-</v>
      </c>
      <c r="EV146" s="306" t="str">
        <f t="shared" si="418"/>
        <v>-</v>
      </c>
      <c r="EW146" s="306" t="str">
        <f t="shared" si="419"/>
        <v>-</v>
      </c>
      <c r="EX146" s="306" t="str">
        <f t="shared" si="420"/>
        <v>-</v>
      </c>
      <c r="EY146" s="306" t="str">
        <f t="shared" si="421"/>
        <v>-</v>
      </c>
      <c r="EZ146" s="306" t="str">
        <f t="shared" si="422"/>
        <v>-</v>
      </c>
      <c r="FA146" s="306" t="str">
        <f t="shared" si="423"/>
        <v>-</v>
      </c>
      <c r="FB146" s="306" t="str">
        <f t="shared" si="424"/>
        <v>-</v>
      </c>
      <c r="FC146" s="306" t="str">
        <f t="shared" si="425"/>
        <v>-</v>
      </c>
      <c r="FD146" s="306" t="str">
        <f t="shared" si="500"/>
        <v>-</v>
      </c>
      <c r="FE146" s="306" t="str">
        <f t="shared" si="501"/>
        <v>thkmin</v>
      </c>
      <c r="FF146" s="306" t="str">
        <f t="shared" si="502"/>
        <v>thkmin</v>
      </c>
      <c r="FG146" s="306" t="str">
        <f t="shared" si="503"/>
        <v>thkmin</v>
      </c>
      <c r="FH146" s="306"/>
      <c r="FI146" s="306"/>
      <c r="FJ146" s="306"/>
      <c r="FK146" s="306"/>
      <c r="FL146" s="306"/>
      <c r="FM146" s="422" t="s">
        <v>2</v>
      </c>
      <c r="FN146" s="65" t="str">
        <f t="shared" si="426"/>
        <v>-</v>
      </c>
      <c r="FO146" s="65" t="str">
        <f t="shared" si="427"/>
        <v>-</v>
      </c>
      <c r="FP146" s="65" t="str">
        <f t="shared" si="428"/>
        <v>-</v>
      </c>
      <c r="FQ146" s="65" t="str">
        <f t="shared" si="429"/>
        <v>-</v>
      </c>
      <c r="FR146" s="65" t="str">
        <f t="shared" si="430"/>
        <v>-</v>
      </c>
      <c r="FS146" s="65" t="str">
        <f t="shared" si="431"/>
        <v>-</v>
      </c>
      <c r="FT146" s="65" t="str">
        <f t="shared" si="432"/>
        <v>-</v>
      </c>
      <c r="FU146" s="65" t="str">
        <f t="shared" si="433"/>
        <v>-</v>
      </c>
      <c r="FV146" s="65" t="str">
        <f t="shared" si="434"/>
        <v>-</v>
      </c>
      <c r="FW146" s="65" t="str">
        <f t="shared" si="435"/>
        <v>-</v>
      </c>
      <c r="FX146" s="65" t="str">
        <f t="shared" si="436"/>
        <v>-</v>
      </c>
      <c r="FY146" s="65" t="str">
        <f t="shared" si="437"/>
        <v>-</v>
      </c>
      <c r="FZ146" s="65" t="str">
        <f t="shared" si="438"/>
        <v>-</v>
      </c>
      <c r="GA146" s="65" t="str">
        <f t="shared" si="439"/>
        <v>-</v>
      </c>
      <c r="GB146" s="65" t="str">
        <f t="shared" si="440"/>
        <v>-</v>
      </c>
      <c r="GC146" s="65" t="str">
        <f t="shared" si="441"/>
        <v>-</v>
      </c>
      <c r="GD146" s="65" t="str">
        <f t="shared" si="442"/>
        <v>-</v>
      </c>
      <c r="GE146" s="65" t="str">
        <f t="shared" si="443"/>
        <v>-</v>
      </c>
      <c r="GF146" s="65" t="str">
        <f t="shared" si="444"/>
        <v>-</v>
      </c>
      <c r="GG146" s="65" t="str">
        <f t="shared" si="445"/>
        <v>-</v>
      </c>
      <c r="GH146" s="65" t="str">
        <f t="shared" si="446"/>
        <v>-</v>
      </c>
      <c r="GI146" s="65" t="str">
        <f t="shared" si="447"/>
        <v>-</v>
      </c>
      <c r="GJ146" s="65" t="str">
        <f t="shared" si="448"/>
        <v>-</v>
      </c>
      <c r="GK146" s="65" t="str">
        <f t="shared" si="449"/>
        <v>-</v>
      </c>
      <c r="GL146" s="65" t="str">
        <f t="shared" si="450"/>
        <v>-</v>
      </c>
      <c r="GM146" s="65" t="str">
        <f t="shared" si="451"/>
        <v>-</v>
      </c>
      <c r="GN146" s="65" t="str">
        <f t="shared" si="504"/>
        <v>-</v>
      </c>
      <c r="GO146" s="65">
        <f t="shared" si="505"/>
        <v>9.9999999999999995E-7</v>
      </c>
      <c r="GP146" s="65">
        <f t="shared" si="506"/>
        <v>0.01</v>
      </c>
      <c r="GQ146" s="65">
        <f t="shared" si="507"/>
        <v>9.9999999999999995E-7</v>
      </c>
      <c r="GR146" s="65"/>
      <c r="GS146" s="65"/>
      <c r="GT146" s="65"/>
      <c r="GU146" s="96" t="s">
        <v>2</v>
      </c>
      <c r="GV146" s="70"/>
      <c r="GW146" s="7">
        <f>IF(ISNUMBER(INDEX($CU$15:$EC$314,$B146,HG$5)),MAX(GW$14:GW145)+1,0)</f>
        <v>0</v>
      </c>
      <c r="GX146" s="7" t="str">
        <f t="shared" si="452"/>
        <v/>
      </c>
      <c r="GY146" s="7" t="str">
        <f t="shared" si="453"/>
        <v/>
      </c>
      <c r="GZ146" s="289">
        <f t="shared" si="454"/>
        <v>132</v>
      </c>
      <c r="HA146" s="289" t="str">
        <f t="shared" si="455"/>
        <v/>
      </c>
      <c r="HB146" s="289"/>
      <c r="HC146" s="84" t="str">
        <f t="shared" si="456"/>
        <v/>
      </c>
      <c r="HD146" s="335">
        <f t="shared" si="457"/>
        <v>0</v>
      </c>
      <c r="HE146" s="313" t="str">
        <f t="shared" si="458"/>
        <v/>
      </c>
      <c r="HF146" s="28" t="str">
        <f t="shared" si="459"/>
        <v/>
      </c>
      <c r="HG146" s="277"/>
      <c r="HH146" s="71"/>
      <c r="HI146" s="71"/>
      <c r="HJ146" s="71"/>
      <c r="HK146" s="71"/>
      <c r="HL146" s="71"/>
      <c r="HM146" s="71"/>
      <c r="HN146" s="71"/>
      <c r="HO146" s="71"/>
      <c r="HP146" s="71"/>
      <c r="HQ146" s="71"/>
      <c r="HR146" s="71"/>
      <c r="HS146" s="277" t="str">
        <f t="shared" si="373"/>
        <v/>
      </c>
      <c r="HT146" s="284" t="str">
        <f t="shared" si="460"/>
        <v/>
      </c>
      <c r="HU146" s="71"/>
      <c r="HV146" s="336" t="str">
        <f t="shared" si="461"/>
        <v/>
      </c>
      <c r="HW146" s="338" t="str">
        <f t="shared" si="462"/>
        <v/>
      </c>
      <c r="HX146" s="337" t="str">
        <f t="shared" si="463"/>
        <v/>
      </c>
      <c r="HY146" s="277"/>
      <c r="HZ146" s="71"/>
      <c r="IA146" s="71"/>
      <c r="IB146" s="71"/>
      <c r="IC146" s="71"/>
      <c r="ID146" s="70"/>
      <c r="IE146" s="280"/>
      <c r="IF146" s="280"/>
      <c r="IG146" s="280"/>
      <c r="IH146" s="280"/>
      <c r="II146" s="280"/>
      <c r="IJ146" s="280"/>
      <c r="IK146" s="280"/>
      <c r="IL146" s="280"/>
      <c r="IM146" s="280"/>
      <c r="IN146" s="280"/>
      <c r="IO146" s="291"/>
      <c r="IP146" s="291"/>
      <c r="IQ146" s="74"/>
      <c r="IR146" s="291">
        <f>IF(IE146&lt;&gt;"",MAX(IR$14:IR145)+1,0)</f>
        <v>0</v>
      </c>
      <c r="IS146" s="291">
        <f>IF(IF146&lt;&gt;"",MAX(IS$14:IS145)+1,0)</f>
        <v>0</v>
      </c>
      <c r="IT146" s="291">
        <f>IF(IG146&lt;&gt;"",MAX(IT$14:IT145)+1,0)</f>
        <v>0</v>
      </c>
      <c r="IU146" s="291">
        <f>IF(IH146&lt;&gt;"",MAX(IU$14:IU145)+1,0)</f>
        <v>0</v>
      </c>
      <c r="IV146" s="291">
        <f>IF(II146&lt;&gt;"",MAX(IV$14:IV145)+1,0)</f>
        <v>0</v>
      </c>
      <c r="IW146" s="291">
        <f>IF(IJ146&lt;&gt;"",MAX(IW$14:IW145)+1,0)</f>
        <v>0</v>
      </c>
      <c r="IX146" s="291">
        <f>IF(IK146&lt;&gt;"",MAX(IX$14:IX145)+1,0)</f>
        <v>0</v>
      </c>
      <c r="IY146" s="291">
        <f>IF(IL146&lt;&gt;"",MAX(IY$14:IY145)+1,0)</f>
        <v>0</v>
      </c>
      <c r="IZ146" s="291">
        <f>IF(IM146&lt;&gt;"",MAX(IZ$14:IZ145)+1,0)</f>
        <v>0</v>
      </c>
      <c r="JA146" s="291">
        <f>IF(IN146&lt;&gt;"",MAX(JA$14:JA145)+1,0)</f>
        <v>0</v>
      </c>
      <c r="JB146" s="291">
        <f>IF(IO146&lt;&gt;"",MAX(JB$14:JB145)+1,0)</f>
        <v>0</v>
      </c>
      <c r="JC146" s="291">
        <f>IF(IP146&lt;&gt;"",MAX(JC$14:JC145)+1,0)</f>
        <v>0</v>
      </c>
      <c r="JD146" s="74">
        <f t="shared" si="508"/>
        <v>4</v>
      </c>
      <c r="JE146" s="74">
        <f t="shared" si="509"/>
        <v>0</v>
      </c>
      <c r="JF146" s="74">
        <f t="shared" si="510"/>
        <v>25</v>
      </c>
      <c r="JG146" s="74">
        <f t="shared" si="511"/>
        <v>0</v>
      </c>
      <c r="JH146" s="390" t="str">
        <f t="shared" si="512"/>
        <v/>
      </c>
      <c r="JI146" s="389">
        <f>IF(ISNUMBER(MATCH(HE146,$JG$15:$JG$313,0)),0,MAX(JI$14:JI145)+1)</f>
        <v>0</v>
      </c>
      <c r="JJ146" s="389" t="str">
        <f t="shared" si="513"/>
        <v/>
      </c>
      <c r="JK146" s="379"/>
      <c r="JL146" s="79"/>
      <c r="JM146" s="19"/>
      <c r="JN146" s="280"/>
      <c r="JO146" s="70"/>
      <c r="JP146" s="19"/>
      <c r="JQ146" s="19"/>
      <c r="JR146" s="19"/>
      <c r="JS146" s="19"/>
      <c r="JT146" s="19"/>
      <c r="JU146" s="19"/>
      <c r="JV146" s="19"/>
      <c r="JW146" s="19"/>
      <c r="JX146" s="19"/>
      <c r="JY146" s="19"/>
      <c r="JZ146" s="19"/>
      <c r="KA146" s="19"/>
      <c r="KB146" s="19"/>
      <c r="KC146" s="19"/>
      <c r="KD146" s="19"/>
      <c r="LA146" s="70"/>
      <c r="LB146" s="291" t="str">
        <f t="shared" si="464"/>
        <v/>
      </c>
      <c r="LC146" s="291" t="str">
        <f t="shared" si="465"/>
        <v/>
      </c>
      <c r="LD146" s="291" t="str">
        <f t="shared" si="466"/>
        <v/>
      </c>
      <c r="LE146" s="291" t="str">
        <f t="shared" si="467"/>
        <v/>
      </c>
      <c r="LF146" s="291" t="str">
        <f t="shared" si="468"/>
        <v/>
      </c>
      <c r="LG146" s="291" t="str">
        <f t="shared" si="469"/>
        <v/>
      </c>
      <c r="LH146" s="291" t="str">
        <f t="shared" si="470"/>
        <v/>
      </c>
      <c r="LI146" s="291" t="str">
        <f t="shared" si="471"/>
        <v/>
      </c>
      <c r="LJ146" s="291" t="str">
        <f t="shared" si="472"/>
        <v/>
      </c>
      <c r="LK146" s="291" t="str">
        <f t="shared" si="473"/>
        <v/>
      </c>
      <c r="LL146" s="291" t="str">
        <f t="shared" si="474"/>
        <v/>
      </c>
      <c r="LM146" s="291" t="str">
        <f t="shared" si="475"/>
        <v/>
      </c>
      <c r="LN146" s="291" t="str">
        <f t="shared" si="476"/>
        <v/>
      </c>
      <c r="LO146" s="291" t="str">
        <f t="shared" si="477"/>
        <v/>
      </c>
      <c r="LP146" s="291" t="str">
        <f t="shared" si="478"/>
        <v/>
      </c>
      <c r="LQ146" s="291" t="str">
        <f t="shared" si="479"/>
        <v/>
      </c>
      <c r="LR146" s="291" t="str">
        <f t="shared" si="480"/>
        <v/>
      </c>
      <c r="LS146" s="291" t="str">
        <f t="shared" si="481"/>
        <v/>
      </c>
      <c r="LT146" s="291" t="str">
        <f t="shared" si="482"/>
        <v/>
      </c>
      <c r="LU146" s="291" t="str">
        <f t="shared" si="483"/>
        <v/>
      </c>
      <c r="LV146" s="291" t="str">
        <f t="shared" si="484"/>
        <v/>
      </c>
      <c r="LW146" s="291" t="str">
        <f t="shared" si="485"/>
        <v/>
      </c>
      <c r="LX146" s="291" t="str">
        <f t="shared" si="486"/>
        <v/>
      </c>
      <c r="LY146" s="291" t="str">
        <f t="shared" si="487"/>
        <v/>
      </c>
      <c r="LZ146" s="291" t="str">
        <f t="shared" si="488"/>
        <v/>
      </c>
      <c r="MA146" s="291" t="str">
        <f t="shared" si="489"/>
        <v/>
      </c>
      <c r="MB146" s="291" t="str">
        <f t="shared" si="490"/>
        <v/>
      </c>
      <c r="MC146" s="291" t="str">
        <f t="shared" si="491"/>
        <v/>
      </c>
      <c r="MD146" s="291" t="str">
        <f t="shared" si="492"/>
        <v/>
      </c>
      <c r="ME146" s="291" t="str">
        <f t="shared" si="493"/>
        <v/>
      </c>
      <c r="MF146" s="291" t="str">
        <f t="shared" si="494"/>
        <v/>
      </c>
      <c r="MG146" s="74">
        <f t="shared" si="495"/>
        <v>0</v>
      </c>
      <c r="MH146" s="70"/>
      <c r="MI146" s="70"/>
      <c r="MJ146" s="70"/>
      <c r="MK146" s="70"/>
      <c r="ML146" s="70"/>
      <c r="MM146" s="70"/>
      <c r="MN146" s="70"/>
      <c r="MO146" s="70"/>
      <c r="MP146" s="70"/>
      <c r="MQ146" s="70"/>
      <c r="MR146" s="70"/>
      <c r="MS146" s="70"/>
      <c r="MT146" s="70"/>
      <c r="MU146" s="70"/>
    </row>
    <row r="147" spans="1:359" ht="6" customHeight="1" x14ac:dyDescent="0.25">
      <c r="A147" s="79"/>
      <c r="B147" s="303">
        <f t="shared" si="514"/>
        <v>133</v>
      </c>
      <c r="C147" s="83" t="s">
        <v>248</v>
      </c>
      <c r="D147" s="305" t="s">
        <v>607</v>
      </c>
      <c r="E147" s="70"/>
      <c r="F147" s="258"/>
      <c r="G147" s="259"/>
      <c r="H147" s="260"/>
      <c r="I147" s="258"/>
      <c r="J147" s="259"/>
      <c r="K147" s="260"/>
      <c r="L147" s="258"/>
      <c r="M147" s="259"/>
      <c r="N147" s="260"/>
      <c r="O147" s="258"/>
      <c r="P147" s="259"/>
      <c r="Q147" s="260"/>
      <c r="R147" s="258"/>
      <c r="S147" s="259"/>
      <c r="T147" s="260"/>
      <c r="U147" s="258"/>
      <c r="V147" s="259"/>
      <c r="W147" s="260"/>
      <c r="X147" s="258"/>
      <c r="Y147" s="259"/>
      <c r="Z147" s="260"/>
      <c r="AA147" s="258"/>
      <c r="AB147" s="259"/>
      <c r="AC147" s="260"/>
      <c r="AD147" s="258"/>
      <c r="AE147" s="259"/>
      <c r="AF147" s="260"/>
      <c r="AG147" s="258"/>
      <c r="AH147" s="259"/>
      <c r="AI147" s="260"/>
      <c r="AJ147" s="258"/>
      <c r="AK147" s="259"/>
      <c r="AL147" s="260"/>
      <c r="AM147" s="258"/>
      <c r="AN147" s="259"/>
      <c r="AO147" s="260"/>
      <c r="AP147" s="281"/>
      <c r="AQ147" s="353"/>
      <c r="AR147" s="348"/>
      <c r="AS147" s="281"/>
      <c r="AT147" s="353"/>
      <c r="AU147" s="348"/>
      <c r="AV147" s="258"/>
      <c r="AW147" s="259"/>
      <c r="AX147" s="260"/>
      <c r="AY147" s="258"/>
      <c r="AZ147" s="259"/>
      <c r="BA147" s="260"/>
      <c r="BB147" s="258"/>
      <c r="BC147" s="259"/>
      <c r="BD147" s="260"/>
      <c r="BE147" s="258"/>
      <c r="BF147" s="259"/>
      <c r="BG147" s="260"/>
      <c r="BH147" s="258"/>
      <c r="BI147" s="259"/>
      <c r="BJ147" s="260"/>
      <c r="BK147" s="258"/>
      <c r="BL147" s="259"/>
      <c r="BM147" s="260"/>
      <c r="BN147" s="258"/>
      <c r="BO147" s="259"/>
      <c r="BP147" s="260"/>
      <c r="BQ147" s="258"/>
      <c r="BR147" s="259"/>
      <c r="BS147" s="260"/>
      <c r="BT147" s="258"/>
      <c r="BU147" s="259"/>
      <c r="BV147" s="260"/>
      <c r="BW147" s="258"/>
      <c r="BX147" s="259"/>
      <c r="BY147" s="260"/>
      <c r="BZ147" s="258"/>
      <c r="CA147" s="259"/>
      <c r="CB147" s="260"/>
      <c r="CC147" s="258"/>
      <c r="CD147" s="259"/>
      <c r="CE147" s="260"/>
      <c r="CF147" s="410"/>
      <c r="CG147" s="411"/>
      <c r="CH147" s="412"/>
      <c r="CI147" s="410"/>
      <c r="CJ147" s="411"/>
      <c r="CK147" s="412"/>
      <c r="CL147" s="258"/>
      <c r="CM147" s="259"/>
      <c r="CN147" s="260"/>
      <c r="CO147" s="258"/>
      <c r="CP147" s="259"/>
      <c r="CQ147" s="260"/>
      <c r="CR147" s="373" t="s">
        <v>2</v>
      </c>
      <c r="CS147" s="228"/>
      <c r="CT147" s="229" t="str">
        <f>IF(ISNUMBER(HA147),IF(ISNUMBER(MATCH(HE147,$CS$15:$CS$313,0)),0,MAX(CT$14:CT146)+1),"")</f>
        <v/>
      </c>
      <c r="CU147" s="7" t="str">
        <f t="shared" si="374"/>
        <v/>
      </c>
      <c r="CV147" s="7" t="str">
        <f t="shared" si="375"/>
        <v/>
      </c>
      <c r="CW147" s="7" t="str">
        <f t="shared" si="376"/>
        <v/>
      </c>
      <c r="CX147" s="7" t="str">
        <f t="shared" si="377"/>
        <v/>
      </c>
      <c r="CY147" s="7" t="str">
        <f t="shared" si="378"/>
        <v/>
      </c>
      <c r="CZ147" s="7" t="str">
        <f t="shared" si="379"/>
        <v/>
      </c>
      <c r="DA147" s="7">
        <f t="shared" si="380"/>
        <v>6</v>
      </c>
      <c r="DB147" s="7" t="str">
        <f t="shared" si="381"/>
        <v/>
      </c>
      <c r="DC147" s="7" t="str">
        <f t="shared" si="382"/>
        <v/>
      </c>
      <c r="DD147" s="7" t="str">
        <f t="shared" si="383"/>
        <v/>
      </c>
      <c r="DE147" s="7" t="str">
        <f t="shared" si="384"/>
        <v/>
      </c>
      <c r="DF147" s="7" t="str">
        <f t="shared" si="385"/>
        <v/>
      </c>
      <c r="DG147" s="7" t="str">
        <f t="shared" si="386"/>
        <v/>
      </c>
      <c r="DH147" s="7" t="str">
        <f t="shared" si="387"/>
        <v/>
      </c>
      <c r="DI147" s="7" t="str">
        <f t="shared" si="388"/>
        <v/>
      </c>
      <c r="DJ147" s="7" t="str">
        <f t="shared" si="389"/>
        <v/>
      </c>
      <c r="DK147" s="7" t="str">
        <f t="shared" si="390"/>
        <v/>
      </c>
      <c r="DL147" s="7" t="str">
        <f t="shared" si="391"/>
        <v/>
      </c>
      <c r="DM147" s="7" t="str">
        <f t="shared" si="392"/>
        <v/>
      </c>
      <c r="DN147" s="7" t="str">
        <f t="shared" si="393"/>
        <v/>
      </c>
      <c r="DO147" s="7" t="str">
        <f t="shared" si="394"/>
        <v/>
      </c>
      <c r="DP147" s="7" t="str">
        <f t="shared" si="395"/>
        <v/>
      </c>
      <c r="DQ147" s="7" t="str">
        <f t="shared" si="396"/>
        <v/>
      </c>
      <c r="DR147" s="7" t="str">
        <f t="shared" si="397"/>
        <v/>
      </c>
      <c r="DS147" s="7" t="str">
        <f t="shared" si="398"/>
        <v/>
      </c>
      <c r="DT147" s="7" t="str">
        <f t="shared" si="399"/>
        <v/>
      </c>
      <c r="DU147" s="7" t="str">
        <f t="shared" si="496"/>
        <v/>
      </c>
      <c r="DV147" s="7">
        <f t="shared" si="497"/>
        <v>42</v>
      </c>
      <c r="DW147" s="7">
        <f t="shared" si="498"/>
        <v>44</v>
      </c>
      <c r="DX147" s="7">
        <f t="shared" si="499"/>
        <v>42</v>
      </c>
      <c r="DY147" s="7"/>
      <c r="DZ147" s="7"/>
      <c r="EA147" s="7"/>
      <c r="EB147" s="7"/>
      <c r="EC147" s="64" t="s">
        <v>2</v>
      </c>
      <c r="ED147" s="306" t="str">
        <f t="shared" si="400"/>
        <v>-</v>
      </c>
      <c r="EE147" s="306" t="str">
        <f t="shared" si="401"/>
        <v>-</v>
      </c>
      <c r="EF147" s="306" t="str">
        <f t="shared" si="402"/>
        <v>-</v>
      </c>
      <c r="EG147" s="306" t="str">
        <f t="shared" si="403"/>
        <v>-</v>
      </c>
      <c r="EH147" s="306" t="str">
        <f t="shared" si="404"/>
        <v>-</v>
      </c>
      <c r="EI147" s="306" t="str">
        <f t="shared" si="405"/>
        <v>-</v>
      </c>
      <c r="EJ147" s="306" t="str">
        <f t="shared" si="406"/>
        <v>nprs</v>
      </c>
      <c r="EK147" s="306" t="str">
        <f t="shared" si="407"/>
        <v>-</v>
      </c>
      <c r="EL147" s="306" t="str">
        <f t="shared" si="408"/>
        <v>-</v>
      </c>
      <c r="EM147" s="306" t="str">
        <f t="shared" si="409"/>
        <v>-</v>
      </c>
      <c r="EN147" s="306" t="str">
        <f t="shared" si="410"/>
        <v>-</v>
      </c>
      <c r="EO147" s="306" t="str">
        <f t="shared" si="411"/>
        <v>-</v>
      </c>
      <c r="EP147" s="306" t="str">
        <f t="shared" si="412"/>
        <v>-</v>
      </c>
      <c r="EQ147" s="306" t="str">
        <f t="shared" si="413"/>
        <v>-</v>
      </c>
      <c r="ER147" s="306" t="str">
        <f t="shared" si="414"/>
        <v>-</v>
      </c>
      <c r="ES147" s="306" t="str">
        <f t="shared" si="415"/>
        <v>-</v>
      </c>
      <c r="ET147" s="306" t="str">
        <f t="shared" si="416"/>
        <v>-</v>
      </c>
      <c r="EU147" s="306" t="str">
        <f t="shared" si="417"/>
        <v>-</v>
      </c>
      <c r="EV147" s="306" t="str">
        <f t="shared" si="418"/>
        <v>-</v>
      </c>
      <c r="EW147" s="306" t="str">
        <f t="shared" si="419"/>
        <v>-</v>
      </c>
      <c r="EX147" s="306" t="str">
        <f t="shared" si="420"/>
        <v>-</v>
      </c>
      <c r="EY147" s="306" t="str">
        <f t="shared" si="421"/>
        <v>-</v>
      </c>
      <c r="EZ147" s="306" t="str">
        <f t="shared" si="422"/>
        <v>-</v>
      </c>
      <c r="FA147" s="306" t="str">
        <f t="shared" si="423"/>
        <v>-</v>
      </c>
      <c r="FB147" s="306" t="str">
        <f t="shared" si="424"/>
        <v>-</v>
      </c>
      <c r="FC147" s="306" t="str">
        <f t="shared" si="425"/>
        <v>-</v>
      </c>
      <c r="FD147" s="306" t="str">
        <f t="shared" si="500"/>
        <v>-</v>
      </c>
      <c r="FE147" s="306" t="str">
        <f t="shared" si="501"/>
        <v>nprs</v>
      </c>
      <c r="FF147" s="306" t="str">
        <f t="shared" si="502"/>
        <v>nprs</v>
      </c>
      <c r="FG147" s="306" t="str">
        <f t="shared" si="503"/>
        <v>nprs</v>
      </c>
      <c r="FH147" s="306"/>
      <c r="FI147" s="306"/>
      <c r="FJ147" s="306"/>
      <c r="FK147" s="306"/>
      <c r="FL147" s="306"/>
      <c r="FM147" s="422" t="s">
        <v>2</v>
      </c>
      <c r="FN147" s="65" t="str">
        <f t="shared" si="426"/>
        <v>-</v>
      </c>
      <c r="FO147" s="65" t="str">
        <f t="shared" si="427"/>
        <v>-</v>
      </c>
      <c r="FP147" s="65" t="str">
        <f t="shared" si="428"/>
        <v>-</v>
      </c>
      <c r="FQ147" s="65" t="str">
        <f t="shared" si="429"/>
        <v>-</v>
      </c>
      <c r="FR147" s="65" t="str">
        <f t="shared" si="430"/>
        <v>-</v>
      </c>
      <c r="FS147" s="65" t="str">
        <f t="shared" si="431"/>
        <v>-</v>
      </c>
      <c r="FT147" s="65">
        <f t="shared" si="432"/>
        <v>100</v>
      </c>
      <c r="FU147" s="65" t="str">
        <f t="shared" si="433"/>
        <v>-</v>
      </c>
      <c r="FV147" s="65" t="str">
        <f t="shared" si="434"/>
        <v>-</v>
      </c>
      <c r="FW147" s="65" t="str">
        <f t="shared" si="435"/>
        <v>-</v>
      </c>
      <c r="FX147" s="65" t="str">
        <f t="shared" si="436"/>
        <v>-</v>
      </c>
      <c r="FY147" s="65" t="str">
        <f t="shared" si="437"/>
        <v>-</v>
      </c>
      <c r="FZ147" s="65" t="str">
        <f t="shared" si="438"/>
        <v>-</v>
      </c>
      <c r="GA147" s="65" t="str">
        <f t="shared" si="439"/>
        <v>-</v>
      </c>
      <c r="GB147" s="65" t="str">
        <f t="shared" si="440"/>
        <v>-</v>
      </c>
      <c r="GC147" s="65" t="str">
        <f t="shared" si="441"/>
        <v>-</v>
      </c>
      <c r="GD147" s="65" t="str">
        <f t="shared" si="442"/>
        <v>-</v>
      </c>
      <c r="GE147" s="65" t="str">
        <f t="shared" si="443"/>
        <v>-</v>
      </c>
      <c r="GF147" s="65" t="str">
        <f t="shared" si="444"/>
        <v>-</v>
      </c>
      <c r="GG147" s="65" t="str">
        <f t="shared" si="445"/>
        <v>-</v>
      </c>
      <c r="GH147" s="65" t="str">
        <f t="shared" si="446"/>
        <v>-</v>
      </c>
      <c r="GI147" s="65" t="str">
        <f t="shared" si="447"/>
        <v>-</v>
      </c>
      <c r="GJ147" s="65" t="str">
        <f t="shared" si="448"/>
        <v>-</v>
      </c>
      <c r="GK147" s="65" t="str">
        <f t="shared" si="449"/>
        <v>-</v>
      </c>
      <c r="GL147" s="65" t="str">
        <f t="shared" si="450"/>
        <v>-</v>
      </c>
      <c r="GM147" s="65" t="str">
        <f t="shared" si="451"/>
        <v>-</v>
      </c>
      <c r="GN147" s="65" t="str">
        <f t="shared" si="504"/>
        <v>-</v>
      </c>
      <c r="GO147" s="65">
        <f t="shared" si="505"/>
        <v>-1</v>
      </c>
      <c r="GP147" s="65" t="str">
        <f t="shared" si="506"/>
        <v>nprs</v>
      </c>
      <c r="GQ147" s="65">
        <f t="shared" si="507"/>
        <v>-1</v>
      </c>
      <c r="GR147" s="65"/>
      <c r="GS147" s="65"/>
      <c r="GT147" s="65"/>
      <c r="GU147" s="96" t="s">
        <v>2</v>
      </c>
      <c r="GV147" s="70"/>
      <c r="GW147" s="7">
        <f>IF(ISNUMBER(INDEX($CU$15:$EC$314,$B147,HG$5)),MAX(GW$14:GW146)+1,0)</f>
        <v>0</v>
      </c>
      <c r="GX147" s="7" t="str">
        <f t="shared" si="452"/>
        <v/>
      </c>
      <c r="GY147" s="7" t="str">
        <f t="shared" si="453"/>
        <v/>
      </c>
      <c r="GZ147" s="289">
        <f t="shared" si="454"/>
        <v>133</v>
      </c>
      <c r="HA147" s="289" t="str">
        <f t="shared" si="455"/>
        <v/>
      </c>
      <c r="HB147" s="289"/>
      <c r="HC147" s="84" t="str">
        <f t="shared" si="456"/>
        <v/>
      </c>
      <c r="HD147" s="335">
        <f t="shared" si="457"/>
        <v>0</v>
      </c>
      <c r="HE147" s="313" t="str">
        <f t="shared" si="458"/>
        <v/>
      </c>
      <c r="HF147" s="28" t="str">
        <f t="shared" si="459"/>
        <v/>
      </c>
      <c r="HG147" s="277"/>
      <c r="HH147" s="71"/>
      <c r="HI147" s="71"/>
      <c r="HJ147" s="71"/>
      <c r="HK147" s="71"/>
      <c r="HL147" s="71"/>
      <c r="HM147" s="71"/>
      <c r="HN147" s="71"/>
      <c r="HO147" s="71"/>
      <c r="HP147" s="71"/>
      <c r="HQ147" s="71"/>
      <c r="HR147" s="71"/>
      <c r="HS147" s="277" t="str">
        <f t="shared" si="373"/>
        <v/>
      </c>
      <c r="HT147" s="284" t="str">
        <f t="shared" si="460"/>
        <v/>
      </c>
      <c r="HU147" s="71"/>
      <c r="HV147" s="336" t="str">
        <f t="shared" si="461"/>
        <v/>
      </c>
      <c r="HW147" s="338" t="str">
        <f t="shared" si="462"/>
        <v/>
      </c>
      <c r="HX147" s="337" t="str">
        <f t="shared" si="463"/>
        <v/>
      </c>
      <c r="HY147" s="277"/>
      <c r="HZ147" s="71"/>
      <c r="IA147" s="71"/>
      <c r="IB147" s="71"/>
      <c r="IC147" s="71"/>
      <c r="ID147" s="70"/>
      <c r="IE147" s="280"/>
      <c r="IF147" s="280"/>
      <c r="IG147" s="280"/>
      <c r="IH147" s="280"/>
      <c r="II147" s="280"/>
      <c r="IJ147" s="280"/>
      <c r="IK147" s="280"/>
      <c r="IL147" s="280"/>
      <c r="IM147" s="280"/>
      <c r="IN147" s="280"/>
      <c r="IO147" s="291"/>
      <c r="IP147" s="291"/>
      <c r="IQ147" s="74"/>
      <c r="IR147" s="291">
        <f>IF(IE147&lt;&gt;"",MAX(IR$14:IR146)+1,0)</f>
        <v>0</v>
      </c>
      <c r="IS147" s="291">
        <f>IF(IF147&lt;&gt;"",MAX(IS$14:IS146)+1,0)</f>
        <v>0</v>
      </c>
      <c r="IT147" s="291">
        <f>IF(IG147&lt;&gt;"",MAX(IT$14:IT146)+1,0)</f>
        <v>0</v>
      </c>
      <c r="IU147" s="291">
        <f>IF(IH147&lt;&gt;"",MAX(IU$14:IU146)+1,0)</f>
        <v>0</v>
      </c>
      <c r="IV147" s="291">
        <f>IF(II147&lt;&gt;"",MAX(IV$14:IV146)+1,0)</f>
        <v>0</v>
      </c>
      <c r="IW147" s="291">
        <f>IF(IJ147&lt;&gt;"",MAX(IW$14:IW146)+1,0)</f>
        <v>0</v>
      </c>
      <c r="IX147" s="291">
        <f>IF(IK147&lt;&gt;"",MAX(IX$14:IX146)+1,0)</f>
        <v>0</v>
      </c>
      <c r="IY147" s="291">
        <f>IF(IL147&lt;&gt;"",MAX(IY$14:IY146)+1,0)</f>
        <v>0</v>
      </c>
      <c r="IZ147" s="291">
        <f>IF(IM147&lt;&gt;"",MAX(IZ$14:IZ146)+1,0)</f>
        <v>0</v>
      </c>
      <c r="JA147" s="291">
        <f>IF(IN147&lt;&gt;"",MAX(JA$14:JA146)+1,0)</f>
        <v>0</v>
      </c>
      <c r="JB147" s="291">
        <f>IF(IO147&lt;&gt;"",MAX(JB$14:JB146)+1,0)</f>
        <v>0</v>
      </c>
      <c r="JC147" s="291">
        <f>IF(IP147&lt;&gt;"",MAX(JC$14:JC146)+1,0)</f>
        <v>0</v>
      </c>
      <c r="JD147" s="74">
        <f t="shared" si="508"/>
        <v>4</v>
      </c>
      <c r="JE147" s="74">
        <f t="shared" si="509"/>
        <v>0</v>
      </c>
      <c r="JF147" s="74">
        <f t="shared" si="510"/>
        <v>26</v>
      </c>
      <c r="JG147" s="74">
        <f t="shared" si="511"/>
        <v>0</v>
      </c>
      <c r="JH147" s="390" t="str">
        <f t="shared" si="512"/>
        <v/>
      </c>
      <c r="JI147" s="389">
        <f>IF(ISNUMBER(MATCH(HE147,$JG$15:$JG$313,0)),0,MAX(JI$14:JI146)+1)</f>
        <v>0</v>
      </c>
      <c r="JJ147" s="389" t="str">
        <f t="shared" si="513"/>
        <v/>
      </c>
      <c r="JK147" s="379"/>
      <c r="JL147" s="79"/>
      <c r="JM147" s="19"/>
      <c r="JN147" s="280"/>
      <c r="JO147" s="70"/>
      <c r="JP147" s="19"/>
      <c r="JQ147" s="19"/>
      <c r="JR147" s="19"/>
      <c r="JS147" s="19"/>
      <c r="JT147" s="19"/>
      <c r="JU147" s="19"/>
      <c r="JV147" s="19"/>
      <c r="JW147" s="19"/>
      <c r="JX147" s="19"/>
      <c r="JY147" s="19"/>
      <c r="JZ147" s="19"/>
      <c r="KA147" s="19"/>
      <c r="KB147" s="19"/>
      <c r="KC147" s="19"/>
      <c r="KD147" s="19"/>
      <c r="LA147" s="70"/>
      <c r="LB147" s="291" t="str">
        <f t="shared" si="464"/>
        <v/>
      </c>
      <c r="LC147" s="291" t="str">
        <f t="shared" si="465"/>
        <v/>
      </c>
      <c r="LD147" s="291" t="str">
        <f t="shared" si="466"/>
        <v/>
      </c>
      <c r="LE147" s="291" t="str">
        <f t="shared" si="467"/>
        <v/>
      </c>
      <c r="LF147" s="291" t="str">
        <f t="shared" si="468"/>
        <v/>
      </c>
      <c r="LG147" s="291" t="str">
        <f t="shared" si="469"/>
        <v/>
      </c>
      <c r="LH147" s="291" t="str">
        <f t="shared" si="470"/>
        <v/>
      </c>
      <c r="LI147" s="291" t="str">
        <f t="shared" si="471"/>
        <v/>
      </c>
      <c r="LJ147" s="291" t="str">
        <f t="shared" si="472"/>
        <v/>
      </c>
      <c r="LK147" s="291" t="str">
        <f t="shared" si="473"/>
        <v/>
      </c>
      <c r="LL147" s="291" t="str">
        <f t="shared" si="474"/>
        <v/>
      </c>
      <c r="LM147" s="291" t="str">
        <f t="shared" si="475"/>
        <v/>
      </c>
      <c r="LN147" s="291" t="str">
        <f t="shared" si="476"/>
        <v/>
      </c>
      <c r="LO147" s="291" t="str">
        <f t="shared" si="477"/>
        <v/>
      </c>
      <c r="LP147" s="291" t="str">
        <f t="shared" si="478"/>
        <v/>
      </c>
      <c r="LQ147" s="291" t="str">
        <f t="shared" si="479"/>
        <v/>
      </c>
      <c r="LR147" s="291" t="str">
        <f t="shared" si="480"/>
        <v/>
      </c>
      <c r="LS147" s="291" t="str">
        <f t="shared" si="481"/>
        <v/>
      </c>
      <c r="LT147" s="291" t="str">
        <f t="shared" si="482"/>
        <v/>
      </c>
      <c r="LU147" s="291" t="str">
        <f t="shared" si="483"/>
        <v/>
      </c>
      <c r="LV147" s="291" t="str">
        <f t="shared" si="484"/>
        <v/>
      </c>
      <c r="LW147" s="291" t="str">
        <f t="shared" si="485"/>
        <v/>
      </c>
      <c r="LX147" s="291" t="str">
        <f t="shared" si="486"/>
        <v/>
      </c>
      <c r="LY147" s="291" t="str">
        <f t="shared" si="487"/>
        <v/>
      </c>
      <c r="LZ147" s="291" t="str">
        <f t="shared" si="488"/>
        <v/>
      </c>
      <c r="MA147" s="291" t="str">
        <f t="shared" si="489"/>
        <v/>
      </c>
      <c r="MB147" s="291" t="str">
        <f t="shared" si="490"/>
        <v/>
      </c>
      <c r="MC147" s="291" t="str">
        <f t="shared" si="491"/>
        <v/>
      </c>
      <c r="MD147" s="291" t="str">
        <f t="shared" si="492"/>
        <v/>
      </c>
      <c r="ME147" s="291" t="str">
        <f t="shared" si="493"/>
        <v/>
      </c>
      <c r="MF147" s="291" t="str">
        <f t="shared" si="494"/>
        <v/>
      </c>
      <c r="MG147" s="74">
        <f t="shared" si="495"/>
        <v>0</v>
      </c>
      <c r="MH147" s="70"/>
      <c r="MI147" s="70"/>
      <c r="MJ147" s="70"/>
      <c r="MK147" s="70"/>
      <c r="ML147" s="70"/>
      <c r="MM147" s="70"/>
      <c r="MN147" s="70"/>
      <c r="MO147" s="70"/>
      <c r="MP147" s="70"/>
      <c r="MQ147" s="70"/>
      <c r="MR147" s="70"/>
      <c r="MS147" s="70"/>
      <c r="MT147" s="70"/>
      <c r="MU147" s="70"/>
    </row>
    <row r="148" spans="1:359" ht="6" customHeight="1" x14ac:dyDescent="0.25">
      <c r="A148" s="79"/>
      <c r="B148" s="303">
        <f t="shared" si="514"/>
        <v>134</v>
      </c>
      <c r="C148" s="206" t="s">
        <v>373</v>
      </c>
      <c r="D148" s="305" t="s">
        <v>608</v>
      </c>
      <c r="E148" s="70"/>
      <c r="F148" s="258"/>
      <c r="G148" s="259"/>
      <c r="H148" s="260"/>
      <c r="I148" s="258"/>
      <c r="J148" s="259"/>
      <c r="K148" s="260"/>
      <c r="L148" s="258"/>
      <c r="M148" s="259"/>
      <c r="N148" s="260"/>
      <c r="O148" s="258"/>
      <c r="P148" s="259"/>
      <c r="Q148" s="260"/>
      <c r="R148" s="258"/>
      <c r="S148" s="259"/>
      <c r="T148" s="260"/>
      <c r="U148" s="258"/>
      <c r="V148" s="259"/>
      <c r="W148" s="260"/>
      <c r="X148" s="258"/>
      <c r="Y148" s="259"/>
      <c r="Z148" s="260"/>
      <c r="AA148" s="258"/>
      <c r="AB148" s="259"/>
      <c r="AC148" s="260"/>
      <c r="AD148" s="258"/>
      <c r="AE148" s="259"/>
      <c r="AF148" s="260"/>
      <c r="AG148" s="258"/>
      <c r="AH148" s="259"/>
      <c r="AI148" s="260"/>
      <c r="AJ148" s="258"/>
      <c r="AK148" s="259"/>
      <c r="AL148" s="260"/>
      <c r="AM148" s="258"/>
      <c r="AN148" s="259"/>
      <c r="AO148" s="260"/>
      <c r="AP148" s="281"/>
      <c r="AQ148" s="353"/>
      <c r="AR148" s="348"/>
      <c r="AS148" s="281"/>
      <c r="AT148" s="353"/>
      <c r="AU148" s="348"/>
      <c r="AV148" s="258"/>
      <c r="AW148" s="259"/>
      <c r="AX148" s="260"/>
      <c r="AY148" s="258"/>
      <c r="AZ148" s="259"/>
      <c r="BA148" s="260"/>
      <c r="BB148" s="258"/>
      <c r="BC148" s="259"/>
      <c r="BD148" s="260"/>
      <c r="BE148" s="258"/>
      <c r="BF148" s="259"/>
      <c r="BG148" s="260"/>
      <c r="BH148" s="258"/>
      <c r="BI148" s="259"/>
      <c r="BJ148" s="260"/>
      <c r="BK148" s="258"/>
      <c r="BL148" s="259"/>
      <c r="BM148" s="260"/>
      <c r="BN148" s="258"/>
      <c r="BO148" s="259"/>
      <c r="BP148" s="260"/>
      <c r="BQ148" s="258"/>
      <c r="BR148" s="259"/>
      <c r="BS148" s="260"/>
      <c r="BT148" s="258"/>
      <c r="BU148" s="259"/>
      <c r="BV148" s="260"/>
      <c r="BW148" s="258"/>
      <c r="BX148" s="259"/>
      <c r="BY148" s="260"/>
      <c r="BZ148" s="258"/>
      <c r="CA148" s="259"/>
      <c r="CB148" s="260"/>
      <c r="CC148" s="258"/>
      <c r="CD148" s="259"/>
      <c r="CE148" s="260"/>
      <c r="CF148" s="410"/>
      <c r="CG148" s="411"/>
      <c r="CH148" s="412"/>
      <c r="CI148" s="410"/>
      <c r="CJ148" s="411"/>
      <c r="CK148" s="412"/>
      <c r="CL148" s="258"/>
      <c r="CM148" s="259"/>
      <c r="CN148" s="260"/>
      <c r="CO148" s="258"/>
      <c r="CP148" s="259"/>
      <c r="CQ148" s="260"/>
      <c r="CR148" s="373" t="s">
        <v>2</v>
      </c>
      <c r="CS148" s="228"/>
      <c r="CT148" s="229" t="str">
        <f>IF(ISNUMBER(HA148),IF(ISNUMBER(MATCH(HE148,$CS$15:$CS$313,0)),0,MAX(CT$14:CT147)+1),"")</f>
        <v/>
      </c>
      <c r="CU148" s="7" t="str">
        <f t="shared" si="374"/>
        <v/>
      </c>
      <c r="CV148" s="7" t="str">
        <f t="shared" si="375"/>
        <v/>
      </c>
      <c r="CW148" s="7" t="str">
        <f t="shared" si="376"/>
        <v/>
      </c>
      <c r="CX148" s="7" t="str">
        <f t="shared" si="377"/>
        <v/>
      </c>
      <c r="CY148" s="7" t="str">
        <f t="shared" si="378"/>
        <v/>
      </c>
      <c r="CZ148" s="7" t="str">
        <f t="shared" si="379"/>
        <v/>
      </c>
      <c r="DA148" s="7" t="str">
        <f t="shared" si="380"/>
        <v/>
      </c>
      <c r="DB148" s="7" t="str">
        <f t="shared" si="381"/>
        <v/>
      </c>
      <c r="DC148" s="7" t="str">
        <f t="shared" si="382"/>
        <v/>
      </c>
      <c r="DD148" s="7" t="str">
        <f t="shared" si="383"/>
        <v/>
      </c>
      <c r="DE148" s="7" t="str">
        <f t="shared" si="384"/>
        <v/>
      </c>
      <c r="DF148" s="7" t="str">
        <f t="shared" si="385"/>
        <v/>
      </c>
      <c r="DG148" s="7" t="str">
        <f t="shared" si="386"/>
        <v/>
      </c>
      <c r="DH148" s="7" t="str">
        <f t="shared" si="387"/>
        <v/>
      </c>
      <c r="DI148" s="7" t="str">
        <f t="shared" si="388"/>
        <v/>
      </c>
      <c r="DJ148" s="7" t="str">
        <f t="shared" si="389"/>
        <v/>
      </c>
      <c r="DK148" s="7" t="str">
        <f t="shared" si="390"/>
        <v/>
      </c>
      <c r="DL148" s="7" t="str">
        <f t="shared" si="391"/>
        <v/>
      </c>
      <c r="DM148" s="7" t="str">
        <f t="shared" si="392"/>
        <v/>
      </c>
      <c r="DN148" s="7" t="str">
        <f t="shared" si="393"/>
        <v/>
      </c>
      <c r="DO148" s="7" t="str">
        <f t="shared" si="394"/>
        <v/>
      </c>
      <c r="DP148" s="7" t="str">
        <f t="shared" si="395"/>
        <v/>
      </c>
      <c r="DQ148" s="7" t="str">
        <f t="shared" si="396"/>
        <v/>
      </c>
      <c r="DR148" s="7" t="str">
        <f t="shared" si="397"/>
        <v/>
      </c>
      <c r="DS148" s="7" t="str">
        <f t="shared" si="398"/>
        <v/>
      </c>
      <c r="DT148" s="7" t="str">
        <f t="shared" si="399"/>
        <v/>
      </c>
      <c r="DU148" s="7" t="str">
        <f t="shared" si="496"/>
        <v/>
      </c>
      <c r="DV148" s="7">
        <f t="shared" si="497"/>
        <v>43</v>
      </c>
      <c r="DW148" s="7" t="str">
        <f t="shared" si="498"/>
        <v/>
      </c>
      <c r="DX148" s="7">
        <f t="shared" si="499"/>
        <v>43</v>
      </c>
      <c r="DY148" s="7"/>
      <c r="DZ148" s="7"/>
      <c r="EA148" s="7"/>
      <c r="EB148" s="7"/>
      <c r="EC148" s="64" t="s">
        <v>2</v>
      </c>
      <c r="ED148" s="306" t="str">
        <f t="shared" si="400"/>
        <v>-</v>
      </c>
      <c r="EE148" s="306" t="str">
        <f t="shared" si="401"/>
        <v>-</v>
      </c>
      <c r="EF148" s="306" t="str">
        <f t="shared" si="402"/>
        <v>-</v>
      </c>
      <c r="EG148" s="306" t="str">
        <f t="shared" si="403"/>
        <v>-</v>
      </c>
      <c r="EH148" s="306" t="str">
        <f t="shared" si="404"/>
        <v>-</v>
      </c>
      <c r="EI148" s="306" t="str">
        <f t="shared" si="405"/>
        <v>-</v>
      </c>
      <c r="EJ148" s="306" t="str">
        <f t="shared" si="406"/>
        <v>-</v>
      </c>
      <c r="EK148" s="306" t="str">
        <f t="shared" si="407"/>
        <v>-</v>
      </c>
      <c r="EL148" s="306" t="str">
        <f t="shared" si="408"/>
        <v>-</v>
      </c>
      <c r="EM148" s="306" t="str">
        <f t="shared" si="409"/>
        <v>-</v>
      </c>
      <c r="EN148" s="306" t="str">
        <f t="shared" si="410"/>
        <v>-</v>
      </c>
      <c r="EO148" s="306" t="str">
        <f t="shared" si="411"/>
        <v>-</v>
      </c>
      <c r="EP148" s="306" t="str">
        <f t="shared" si="412"/>
        <v>-</v>
      </c>
      <c r="EQ148" s="306" t="str">
        <f t="shared" si="413"/>
        <v>-</v>
      </c>
      <c r="ER148" s="306" t="str">
        <f t="shared" si="414"/>
        <v>-</v>
      </c>
      <c r="ES148" s="306" t="str">
        <f t="shared" si="415"/>
        <v>-</v>
      </c>
      <c r="ET148" s="306" t="str">
        <f t="shared" si="416"/>
        <v>-</v>
      </c>
      <c r="EU148" s="306" t="str">
        <f t="shared" si="417"/>
        <v>-</v>
      </c>
      <c r="EV148" s="306" t="str">
        <f t="shared" si="418"/>
        <v>-</v>
      </c>
      <c r="EW148" s="306" t="str">
        <f t="shared" si="419"/>
        <v>-</v>
      </c>
      <c r="EX148" s="306" t="str">
        <f t="shared" si="420"/>
        <v>-</v>
      </c>
      <c r="EY148" s="306" t="str">
        <f t="shared" si="421"/>
        <v>-</v>
      </c>
      <c r="EZ148" s="306" t="str">
        <f t="shared" si="422"/>
        <v>-</v>
      </c>
      <c r="FA148" s="306" t="str">
        <f t="shared" si="423"/>
        <v>-</v>
      </c>
      <c r="FB148" s="306" t="str">
        <f t="shared" si="424"/>
        <v>-</v>
      </c>
      <c r="FC148" s="306" t="str">
        <f t="shared" si="425"/>
        <v>-</v>
      </c>
      <c r="FD148" s="306" t="str">
        <f t="shared" si="500"/>
        <v>-</v>
      </c>
      <c r="FE148" s="306" t="str">
        <f t="shared" si="501"/>
        <v>nprobs</v>
      </c>
      <c r="FF148" s="306" t="str">
        <f t="shared" si="502"/>
        <v>-</v>
      </c>
      <c r="FG148" s="306" t="str">
        <f t="shared" si="503"/>
        <v>nprobs</v>
      </c>
      <c r="FH148" s="306"/>
      <c r="FI148" s="306"/>
      <c r="FJ148" s="306"/>
      <c r="FK148" s="306"/>
      <c r="FL148" s="306"/>
      <c r="FM148" s="422" t="s">
        <v>2</v>
      </c>
      <c r="FN148" s="65" t="str">
        <f t="shared" si="426"/>
        <v>-</v>
      </c>
      <c r="FO148" s="65" t="str">
        <f t="shared" si="427"/>
        <v>-</v>
      </c>
      <c r="FP148" s="65" t="str">
        <f t="shared" si="428"/>
        <v>-</v>
      </c>
      <c r="FQ148" s="65" t="str">
        <f t="shared" si="429"/>
        <v>-</v>
      </c>
      <c r="FR148" s="65" t="str">
        <f t="shared" si="430"/>
        <v>-</v>
      </c>
      <c r="FS148" s="65" t="str">
        <f t="shared" si="431"/>
        <v>-</v>
      </c>
      <c r="FT148" s="65" t="str">
        <f t="shared" si="432"/>
        <v>-</v>
      </c>
      <c r="FU148" s="65" t="str">
        <f t="shared" si="433"/>
        <v>-</v>
      </c>
      <c r="FV148" s="65" t="str">
        <f t="shared" si="434"/>
        <v>-</v>
      </c>
      <c r="FW148" s="65" t="str">
        <f t="shared" si="435"/>
        <v>-</v>
      </c>
      <c r="FX148" s="65" t="str">
        <f t="shared" si="436"/>
        <v>-</v>
      </c>
      <c r="FY148" s="65" t="str">
        <f t="shared" si="437"/>
        <v>-</v>
      </c>
      <c r="FZ148" s="65" t="str">
        <f t="shared" si="438"/>
        <v>-</v>
      </c>
      <c r="GA148" s="65" t="str">
        <f t="shared" si="439"/>
        <v>-</v>
      </c>
      <c r="GB148" s="65" t="str">
        <f t="shared" si="440"/>
        <v>-</v>
      </c>
      <c r="GC148" s="65" t="str">
        <f t="shared" si="441"/>
        <v>-</v>
      </c>
      <c r="GD148" s="65" t="str">
        <f t="shared" si="442"/>
        <v>-</v>
      </c>
      <c r="GE148" s="65" t="str">
        <f t="shared" si="443"/>
        <v>-</v>
      </c>
      <c r="GF148" s="65" t="str">
        <f t="shared" si="444"/>
        <v>-</v>
      </c>
      <c r="GG148" s="65" t="str">
        <f t="shared" si="445"/>
        <v>-</v>
      </c>
      <c r="GH148" s="65" t="str">
        <f t="shared" si="446"/>
        <v>-</v>
      </c>
      <c r="GI148" s="65" t="str">
        <f t="shared" si="447"/>
        <v>-</v>
      </c>
      <c r="GJ148" s="65" t="str">
        <f t="shared" si="448"/>
        <v>-</v>
      </c>
      <c r="GK148" s="65" t="str">
        <f t="shared" si="449"/>
        <v>-</v>
      </c>
      <c r="GL148" s="65" t="str">
        <f t="shared" si="450"/>
        <v>-</v>
      </c>
      <c r="GM148" s="65" t="str">
        <f t="shared" si="451"/>
        <v>-</v>
      </c>
      <c r="GN148" s="65" t="str">
        <f t="shared" si="504"/>
        <v>-</v>
      </c>
      <c r="GO148" s="65">
        <f t="shared" si="505"/>
        <v>10</v>
      </c>
      <c r="GP148" s="65" t="str">
        <f t="shared" si="506"/>
        <v>-</v>
      </c>
      <c r="GQ148" s="65">
        <f t="shared" si="507"/>
        <v>10</v>
      </c>
      <c r="GR148" s="65"/>
      <c r="GS148" s="65"/>
      <c r="GT148" s="65"/>
      <c r="GU148" s="96" t="s">
        <v>2</v>
      </c>
      <c r="GV148" s="70"/>
      <c r="GW148" s="7">
        <f>IF(ISNUMBER(INDEX($CU$15:$EC$314,$B148,HG$5)),MAX(GW$14:GW147)+1,0)</f>
        <v>0</v>
      </c>
      <c r="GX148" s="7" t="str">
        <f t="shared" si="452"/>
        <v/>
      </c>
      <c r="GY148" s="7" t="str">
        <f t="shared" si="453"/>
        <v/>
      </c>
      <c r="GZ148" s="289">
        <f t="shared" si="454"/>
        <v>134</v>
      </c>
      <c r="HA148" s="289" t="str">
        <f t="shared" si="455"/>
        <v/>
      </c>
      <c r="HB148" s="289"/>
      <c r="HC148" s="84" t="str">
        <f t="shared" si="456"/>
        <v/>
      </c>
      <c r="HD148" s="335">
        <f t="shared" si="457"/>
        <v>0</v>
      </c>
      <c r="HE148" s="313" t="str">
        <f t="shared" si="458"/>
        <v/>
      </c>
      <c r="HF148" s="28" t="str">
        <f t="shared" si="459"/>
        <v/>
      </c>
      <c r="HG148" s="277"/>
      <c r="HH148" s="71"/>
      <c r="HI148" s="71"/>
      <c r="HJ148" s="71"/>
      <c r="HK148" s="71"/>
      <c r="HL148" s="71"/>
      <c r="HM148" s="71"/>
      <c r="HN148" s="71"/>
      <c r="HO148" s="71"/>
      <c r="HP148" s="71"/>
      <c r="HQ148" s="71"/>
      <c r="HR148" s="71"/>
      <c r="HS148" s="277" t="str">
        <f t="shared" ref="HS148:HS179" si="515">IF(IF(ISNUMBER(MATCH(INDEX($IE148:$MF148,1,HS$14),$HE$15:$HE$313,0)),1,"")=1,INDEX($IE148:$MF148,1,HS$14),"")</f>
        <v/>
      </c>
      <c r="HT148" s="284" t="str">
        <f t="shared" si="460"/>
        <v/>
      </c>
      <c r="HU148" s="71"/>
      <c r="HV148" s="336" t="str">
        <f t="shared" si="461"/>
        <v/>
      </c>
      <c r="HW148" s="338" t="str">
        <f t="shared" si="462"/>
        <v/>
      </c>
      <c r="HX148" s="337" t="str">
        <f t="shared" si="463"/>
        <v/>
      </c>
      <c r="HY148" s="277"/>
      <c r="HZ148" s="71"/>
      <c r="IA148" s="71"/>
      <c r="IB148" s="71"/>
      <c r="IC148" s="71"/>
      <c r="ID148" s="70"/>
      <c r="IE148" s="280"/>
      <c r="IF148" s="280"/>
      <c r="IG148" s="280"/>
      <c r="IH148" s="280"/>
      <c r="II148" s="280"/>
      <c r="IJ148" s="280"/>
      <c r="IK148" s="280"/>
      <c r="IL148" s="280"/>
      <c r="IM148" s="280"/>
      <c r="IN148" s="280"/>
      <c r="IO148" s="291"/>
      <c r="IP148" s="291"/>
      <c r="IQ148" s="74"/>
      <c r="IR148" s="291">
        <f>IF(IE148&lt;&gt;"",MAX(IR$14:IR147)+1,0)</f>
        <v>0</v>
      </c>
      <c r="IS148" s="291">
        <f>IF(IF148&lt;&gt;"",MAX(IS$14:IS147)+1,0)</f>
        <v>0</v>
      </c>
      <c r="IT148" s="291">
        <f>IF(IG148&lt;&gt;"",MAX(IT$14:IT147)+1,0)</f>
        <v>0</v>
      </c>
      <c r="IU148" s="291">
        <f>IF(IH148&lt;&gt;"",MAX(IU$14:IU147)+1,0)</f>
        <v>0</v>
      </c>
      <c r="IV148" s="291">
        <f>IF(II148&lt;&gt;"",MAX(IV$14:IV147)+1,0)</f>
        <v>0</v>
      </c>
      <c r="IW148" s="291">
        <f>IF(IJ148&lt;&gt;"",MAX(IW$14:IW147)+1,0)</f>
        <v>0</v>
      </c>
      <c r="IX148" s="291">
        <f>IF(IK148&lt;&gt;"",MAX(IX$14:IX147)+1,0)</f>
        <v>0</v>
      </c>
      <c r="IY148" s="291">
        <f>IF(IL148&lt;&gt;"",MAX(IY$14:IY147)+1,0)</f>
        <v>0</v>
      </c>
      <c r="IZ148" s="291">
        <f>IF(IM148&lt;&gt;"",MAX(IZ$14:IZ147)+1,0)</f>
        <v>0</v>
      </c>
      <c r="JA148" s="291">
        <f>IF(IN148&lt;&gt;"",MAX(JA$14:JA147)+1,0)</f>
        <v>0</v>
      </c>
      <c r="JB148" s="291">
        <f>IF(IO148&lt;&gt;"",MAX(JB$14:JB147)+1,0)</f>
        <v>0</v>
      </c>
      <c r="JC148" s="291">
        <f>IF(IP148&lt;&gt;"",MAX(JC$14:JC147)+1,0)</f>
        <v>0</v>
      </c>
      <c r="JD148" s="74">
        <f t="shared" si="508"/>
        <v>4</v>
      </c>
      <c r="JE148" s="74">
        <f t="shared" si="509"/>
        <v>0</v>
      </c>
      <c r="JF148" s="74">
        <f t="shared" si="510"/>
        <v>27</v>
      </c>
      <c r="JG148" s="74">
        <f t="shared" si="511"/>
        <v>0</v>
      </c>
      <c r="JH148" s="390" t="str">
        <f t="shared" si="512"/>
        <v/>
      </c>
      <c r="JI148" s="389">
        <f>IF(ISNUMBER(MATCH(HE148,$JG$15:$JG$313,0)),0,MAX(JI$14:JI147)+1)</f>
        <v>0</v>
      </c>
      <c r="JJ148" s="389" t="str">
        <f t="shared" si="513"/>
        <v/>
      </c>
      <c r="JK148" s="379"/>
      <c r="JL148" s="79"/>
      <c r="JM148" s="19"/>
      <c r="JN148" s="280"/>
      <c r="JO148" s="70"/>
      <c r="JP148" s="19"/>
      <c r="JQ148" s="19"/>
      <c r="JR148" s="19"/>
      <c r="JS148" s="19"/>
      <c r="JT148" s="19"/>
      <c r="JU148" s="19"/>
      <c r="JV148" s="19"/>
      <c r="JW148" s="19"/>
      <c r="JX148" s="19"/>
      <c r="JY148" s="19"/>
      <c r="JZ148" s="19"/>
      <c r="KA148" s="19"/>
      <c r="KB148" s="19"/>
      <c r="KC148" s="19"/>
      <c r="KD148" s="19"/>
      <c r="LA148" s="70"/>
      <c r="LB148" s="291" t="str">
        <f t="shared" si="464"/>
        <v/>
      </c>
      <c r="LC148" s="291" t="str">
        <f t="shared" si="465"/>
        <v/>
      </c>
      <c r="LD148" s="291" t="str">
        <f t="shared" si="466"/>
        <v/>
      </c>
      <c r="LE148" s="291" t="str">
        <f t="shared" si="467"/>
        <v/>
      </c>
      <c r="LF148" s="291" t="str">
        <f t="shared" si="468"/>
        <v/>
      </c>
      <c r="LG148" s="291" t="str">
        <f t="shared" si="469"/>
        <v/>
      </c>
      <c r="LH148" s="291" t="str">
        <f t="shared" si="470"/>
        <v/>
      </c>
      <c r="LI148" s="291" t="str">
        <f t="shared" si="471"/>
        <v/>
      </c>
      <c r="LJ148" s="291" t="str">
        <f t="shared" si="472"/>
        <v/>
      </c>
      <c r="LK148" s="291" t="str">
        <f t="shared" si="473"/>
        <v/>
      </c>
      <c r="LL148" s="291" t="str">
        <f t="shared" si="474"/>
        <v/>
      </c>
      <c r="LM148" s="291" t="str">
        <f t="shared" si="475"/>
        <v/>
      </c>
      <c r="LN148" s="291" t="str">
        <f t="shared" si="476"/>
        <v/>
      </c>
      <c r="LO148" s="291" t="str">
        <f t="shared" si="477"/>
        <v/>
      </c>
      <c r="LP148" s="291" t="str">
        <f t="shared" si="478"/>
        <v/>
      </c>
      <c r="LQ148" s="291" t="str">
        <f t="shared" si="479"/>
        <v/>
      </c>
      <c r="LR148" s="291" t="str">
        <f t="shared" si="480"/>
        <v/>
      </c>
      <c r="LS148" s="291" t="str">
        <f t="shared" si="481"/>
        <v/>
      </c>
      <c r="LT148" s="291" t="str">
        <f t="shared" si="482"/>
        <v/>
      </c>
      <c r="LU148" s="291" t="str">
        <f t="shared" si="483"/>
        <v/>
      </c>
      <c r="LV148" s="291" t="str">
        <f t="shared" si="484"/>
        <v/>
      </c>
      <c r="LW148" s="291" t="str">
        <f t="shared" si="485"/>
        <v/>
      </c>
      <c r="LX148" s="291" t="str">
        <f t="shared" si="486"/>
        <v/>
      </c>
      <c r="LY148" s="291" t="str">
        <f t="shared" si="487"/>
        <v/>
      </c>
      <c r="LZ148" s="291" t="str">
        <f t="shared" si="488"/>
        <v/>
      </c>
      <c r="MA148" s="291" t="str">
        <f t="shared" si="489"/>
        <v/>
      </c>
      <c r="MB148" s="291" t="str">
        <f t="shared" si="490"/>
        <v/>
      </c>
      <c r="MC148" s="291" t="str">
        <f t="shared" si="491"/>
        <v/>
      </c>
      <c r="MD148" s="291" t="str">
        <f t="shared" si="492"/>
        <v/>
      </c>
      <c r="ME148" s="291" t="str">
        <f t="shared" si="493"/>
        <v/>
      </c>
      <c r="MF148" s="291" t="str">
        <f t="shared" si="494"/>
        <v/>
      </c>
      <c r="MG148" s="74">
        <f t="shared" si="495"/>
        <v>0</v>
      </c>
      <c r="MH148" s="70"/>
      <c r="MI148" s="70"/>
      <c r="MJ148" s="70"/>
      <c r="MK148" s="70"/>
      <c r="ML148" s="70"/>
      <c r="MM148" s="70"/>
      <c r="MN148" s="70"/>
      <c r="MO148" s="70"/>
      <c r="MP148" s="70"/>
      <c r="MQ148" s="70"/>
      <c r="MR148" s="70"/>
      <c r="MS148" s="70"/>
      <c r="MT148" s="70"/>
      <c r="MU148" s="70"/>
    </row>
    <row r="149" spans="1:359" ht="6" customHeight="1" x14ac:dyDescent="0.25">
      <c r="A149" s="79"/>
      <c r="B149" s="303">
        <f t="shared" si="514"/>
        <v>135</v>
      </c>
      <c r="C149" s="206" t="s">
        <v>374</v>
      </c>
      <c r="D149" s="305" t="s">
        <v>609</v>
      </c>
      <c r="E149" s="70"/>
      <c r="F149" s="258"/>
      <c r="G149" s="259"/>
      <c r="H149" s="260"/>
      <c r="I149" s="258"/>
      <c r="J149" s="259"/>
      <c r="K149" s="260"/>
      <c r="L149" s="258"/>
      <c r="M149" s="259"/>
      <c r="N149" s="260"/>
      <c r="O149" s="258"/>
      <c r="P149" s="259"/>
      <c r="Q149" s="260"/>
      <c r="R149" s="258"/>
      <c r="S149" s="259"/>
      <c r="T149" s="260"/>
      <c r="U149" s="258"/>
      <c r="V149" s="259"/>
      <c r="W149" s="260"/>
      <c r="X149" s="258"/>
      <c r="Y149" s="259"/>
      <c r="Z149" s="260"/>
      <c r="AA149" s="258"/>
      <c r="AB149" s="259"/>
      <c r="AC149" s="260"/>
      <c r="AD149" s="258"/>
      <c r="AE149" s="259"/>
      <c r="AF149" s="260"/>
      <c r="AG149" s="258"/>
      <c r="AH149" s="259"/>
      <c r="AI149" s="260"/>
      <c r="AJ149" s="258"/>
      <c r="AK149" s="259"/>
      <c r="AL149" s="260"/>
      <c r="AM149" s="258"/>
      <c r="AN149" s="259"/>
      <c r="AO149" s="260"/>
      <c r="AP149" s="281"/>
      <c r="AQ149" s="353"/>
      <c r="AR149" s="348"/>
      <c r="AS149" s="281"/>
      <c r="AT149" s="353"/>
      <c r="AU149" s="348"/>
      <c r="AV149" s="258"/>
      <c r="AW149" s="259"/>
      <c r="AX149" s="260"/>
      <c r="AY149" s="258"/>
      <c r="AZ149" s="259"/>
      <c r="BA149" s="260"/>
      <c r="BB149" s="258"/>
      <c r="BC149" s="259"/>
      <c r="BD149" s="260"/>
      <c r="BE149" s="258"/>
      <c r="BF149" s="259"/>
      <c r="BG149" s="260"/>
      <c r="BH149" s="258"/>
      <c r="BI149" s="259"/>
      <c r="BJ149" s="260"/>
      <c r="BK149" s="258"/>
      <c r="BL149" s="259"/>
      <c r="BM149" s="260"/>
      <c r="BN149" s="258"/>
      <c r="BO149" s="259"/>
      <c r="BP149" s="260"/>
      <c r="BQ149" s="258"/>
      <c r="BR149" s="259"/>
      <c r="BS149" s="260"/>
      <c r="BT149" s="258"/>
      <c r="BU149" s="259"/>
      <c r="BV149" s="260"/>
      <c r="BW149" s="258"/>
      <c r="BX149" s="259"/>
      <c r="BY149" s="260"/>
      <c r="BZ149" s="258"/>
      <c r="CA149" s="259"/>
      <c r="CB149" s="260"/>
      <c r="CC149" s="258"/>
      <c r="CD149" s="259"/>
      <c r="CE149" s="260"/>
      <c r="CF149" s="410"/>
      <c r="CG149" s="411"/>
      <c r="CH149" s="412"/>
      <c r="CI149" s="410"/>
      <c r="CJ149" s="411"/>
      <c r="CK149" s="412"/>
      <c r="CL149" s="258"/>
      <c r="CM149" s="259"/>
      <c r="CN149" s="260"/>
      <c r="CO149" s="258"/>
      <c r="CP149" s="259"/>
      <c r="CQ149" s="260"/>
      <c r="CR149" s="373" t="s">
        <v>2</v>
      </c>
      <c r="CS149" s="228"/>
      <c r="CT149" s="229" t="str">
        <f>IF(ISNUMBER(HA149),IF(ISNUMBER(MATCH(HE149,$CS$15:$CS$313,0)),0,MAX(CT$14:CT148)+1),"")</f>
        <v/>
      </c>
      <c r="CU149" s="7" t="str">
        <f t="shared" si="374"/>
        <v/>
      </c>
      <c r="CV149" s="7" t="str">
        <f t="shared" si="375"/>
        <v/>
      </c>
      <c r="CW149" s="7" t="str">
        <f t="shared" si="376"/>
        <v/>
      </c>
      <c r="CX149" s="7" t="str">
        <f t="shared" si="377"/>
        <v/>
      </c>
      <c r="CY149" s="7" t="str">
        <f t="shared" si="378"/>
        <v/>
      </c>
      <c r="CZ149" s="7" t="str">
        <f t="shared" si="379"/>
        <v/>
      </c>
      <c r="DA149" s="7" t="str">
        <f t="shared" si="380"/>
        <v/>
      </c>
      <c r="DB149" s="7" t="str">
        <f t="shared" si="381"/>
        <v/>
      </c>
      <c r="DC149" s="7" t="str">
        <f t="shared" si="382"/>
        <v/>
      </c>
      <c r="DD149" s="7" t="str">
        <f t="shared" si="383"/>
        <v/>
      </c>
      <c r="DE149" s="7" t="str">
        <f t="shared" si="384"/>
        <v/>
      </c>
      <c r="DF149" s="7" t="str">
        <f t="shared" si="385"/>
        <v/>
      </c>
      <c r="DG149" s="7" t="str">
        <f t="shared" si="386"/>
        <v/>
      </c>
      <c r="DH149" s="7" t="str">
        <f t="shared" si="387"/>
        <v/>
      </c>
      <c r="DI149" s="7" t="str">
        <f t="shared" si="388"/>
        <v/>
      </c>
      <c r="DJ149" s="7" t="str">
        <f t="shared" si="389"/>
        <v/>
      </c>
      <c r="DK149" s="7" t="str">
        <f t="shared" si="390"/>
        <v/>
      </c>
      <c r="DL149" s="7" t="str">
        <f t="shared" si="391"/>
        <v/>
      </c>
      <c r="DM149" s="7" t="str">
        <f t="shared" si="392"/>
        <v/>
      </c>
      <c r="DN149" s="7" t="str">
        <f t="shared" si="393"/>
        <v/>
      </c>
      <c r="DO149" s="7" t="str">
        <f t="shared" si="394"/>
        <v/>
      </c>
      <c r="DP149" s="7" t="str">
        <f t="shared" si="395"/>
        <v/>
      </c>
      <c r="DQ149" s="7" t="str">
        <f t="shared" si="396"/>
        <v/>
      </c>
      <c r="DR149" s="7" t="str">
        <f t="shared" si="397"/>
        <v/>
      </c>
      <c r="DS149" s="7" t="str">
        <f t="shared" si="398"/>
        <v/>
      </c>
      <c r="DT149" s="7" t="str">
        <f t="shared" si="399"/>
        <v/>
      </c>
      <c r="DU149" s="7" t="str">
        <f t="shared" si="496"/>
        <v/>
      </c>
      <c r="DV149" s="7">
        <f t="shared" si="497"/>
        <v>44</v>
      </c>
      <c r="DW149" s="7" t="str">
        <f t="shared" si="498"/>
        <v/>
      </c>
      <c r="DX149" s="7">
        <f t="shared" si="499"/>
        <v>44</v>
      </c>
      <c r="DY149" s="7"/>
      <c r="DZ149" s="7"/>
      <c r="EA149" s="7"/>
      <c r="EB149" s="7"/>
      <c r="EC149" s="64" t="s">
        <v>2</v>
      </c>
      <c r="ED149" s="306" t="str">
        <f t="shared" si="400"/>
        <v>-</v>
      </c>
      <c r="EE149" s="306" t="str">
        <f t="shared" si="401"/>
        <v>-</v>
      </c>
      <c r="EF149" s="306" t="str">
        <f t="shared" si="402"/>
        <v>-</v>
      </c>
      <c r="EG149" s="306" t="str">
        <f t="shared" si="403"/>
        <v>-</v>
      </c>
      <c r="EH149" s="306" t="str">
        <f t="shared" si="404"/>
        <v>-</v>
      </c>
      <c r="EI149" s="306" t="str">
        <f t="shared" si="405"/>
        <v>-</v>
      </c>
      <c r="EJ149" s="306" t="str">
        <f t="shared" si="406"/>
        <v>-</v>
      </c>
      <c r="EK149" s="306" t="str">
        <f t="shared" si="407"/>
        <v>-</v>
      </c>
      <c r="EL149" s="306" t="str">
        <f t="shared" si="408"/>
        <v>-</v>
      </c>
      <c r="EM149" s="306" t="str">
        <f t="shared" si="409"/>
        <v>-</v>
      </c>
      <c r="EN149" s="306" t="str">
        <f t="shared" si="410"/>
        <v>-</v>
      </c>
      <c r="EO149" s="306" t="str">
        <f t="shared" si="411"/>
        <v>-</v>
      </c>
      <c r="EP149" s="306" t="str">
        <f t="shared" si="412"/>
        <v>-</v>
      </c>
      <c r="EQ149" s="306" t="str">
        <f t="shared" si="413"/>
        <v>-</v>
      </c>
      <c r="ER149" s="306" t="str">
        <f t="shared" si="414"/>
        <v>-</v>
      </c>
      <c r="ES149" s="306" t="str">
        <f t="shared" si="415"/>
        <v>-</v>
      </c>
      <c r="ET149" s="306" t="str">
        <f t="shared" si="416"/>
        <v>-</v>
      </c>
      <c r="EU149" s="306" t="str">
        <f t="shared" si="417"/>
        <v>-</v>
      </c>
      <c r="EV149" s="306" t="str">
        <f t="shared" si="418"/>
        <v>-</v>
      </c>
      <c r="EW149" s="306" t="str">
        <f t="shared" si="419"/>
        <v>-</v>
      </c>
      <c r="EX149" s="306" t="str">
        <f t="shared" si="420"/>
        <v>-</v>
      </c>
      <c r="EY149" s="306" t="str">
        <f t="shared" si="421"/>
        <v>-</v>
      </c>
      <c r="EZ149" s="306" t="str">
        <f t="shared" si="422"/>
        <v>-</v>
      </c>
      <c r="FA149" s="306" t="str">
        <f t="shared" si="423"/>
        <v>-</v>
      </c>
      <c r="FB149" s="306" t="str">
        <f t="shared" si="424"/>
        <v>-</v>
      </c>
      <c r="FC149" s="306" t="str">
        <f t="shared" si="425"/>
        <v>-</v>
      </c>
      <c r="FD149" s="306" t="str">
        <f t="shared" si="500"/>
        <v>-</v>
      </c>
      <c r="FE149" s="306" t="str">
        <f t="shared" si="501"/>
        <v>nprmas</v>
      </c>
      <c r="FF149" s="306" t="str">
        <f t="shared" si="502"/>
        <v>-</v>
      </c>
      <c r="FG149" s="306" t="str">
        <f t="shared" si="503"/>
        <v>nprmas</v>
      </c>
      <c r="FH149" s="306"/>
      <c r="FI149" s="306"/>
      <c r="FJ149" s="306"/>
      <c r="FK149" s="306"/>
      <c r="FL149" s="306"/>
      <c r="FM149" s="422" t="s">
        <v>2</v>
      </c>
      <c r="FN149" s="65" t="str">
        <f t="shared" si="426"/>
        <v>-</v>
      </c>
      <c r="FO149" s="65" t="str">
        <f t="shared" si="427"/>
        <v>-</v>
      </c>
      <c r="FP149" s="65" t="str">
        <f t="shared" si="428"/>
        <v>-</v>
      </c>
      <c r="FQ149" s="65" t="str">
        <f t="shared" si="429"/>
        <v>-</v>
      </c>
      <c r="FR149" s="65" t="str">
        <f t="shared" si="430"/>
        <v>-</v>
      </c>
      <c r="FS149" s="65" t="str">
        <f t="shared" si="431"/>
        <v>-</v>
      </c>
      <c r="FT149" s="65" t="str">
        <f t="shared" si="432"/>
        <v>-</v>
      </c>
      <c r="FU149" s="65" t="str">
        <f t="shared" si="433"/>
        <v>-</v>
      </c>
      <c r="FV149" s="65" t="str">
        <f t="shared" si="434"/>
        <v>-</v>
      </c>
      <c r="FW149" s="65" t="str">
        <f t="shared" si="435"/>
        <v>-</v>
      </c>
      <c r="FX149" s="65" t="str">
        <f t="shared" si="436"/>
        <v>-</v>
      </c>
      <c r="FY149" s="65" t="str">
        <f t="shared" si="437"/>
        <v>-</v>
      </c>
      <c r="FZ149" s="65" t="str">
        <f t="shared" si="438"/>
        <v>-</v>
      </c>
      <c r="GA149" s="65" t="str">
        <f t="shared" si="439"/>
        <v>-</v>
      </c>
      <c r="GB149" s="65" t="str">
        <f t="shared" si="440"/>
        <v>-</v>
      </c>
      <c r="GC149" s="65" t="str">
        <f t="shared" si="441"/>
        <v>-</v>
      </c>
      <c r="GD149" s="65" t="str">
        <f t="shared" si="442"/>
        <v>-</v>
      </c>
      <c r="GE149" s="65" t="str">
        <f t="shared" si="443"/>
        <v>-</v>
      </c>
      <c r="GF149" s="65" t="str">
        <f t="shared" si="444"/>
        <v>-</v>
      </c>
      <c r="GG149" s="65" t="str">
        <f t="shared" si="445"/>
        <v>-</v>
      </c>
      <c r="GH149" s="65" t="str">
        <f t="shared" si="446"/>
        <v>-</v>
      </c>
      <c r="GI149" s="65" t="str">
        <f t="shared" si="447"/>
        <v>-</v>
      </c>
      <c r="GJ149" s="65" t="str">
        <f t="shared" si="448"/>
        <v>-</v>
      </c>
      <c r="GK149" s="65" t="str">
        <f t="shared" si="449"/>
        <v>-</v>
      </c>
      <c r="GL149" s="65" t="str">
        <f t="shared" si="450"/>
        <v>-</v>
      </c>
      <c r="GM149" s="65" t="str">
        <f t="shared" si="451"/>
        <v>-</v>
      </c>
      <c r="GN149" s="65" t="str">
        <f t="shared" si="504"/>
        <v>-</v>
      </c>
      <c r="GO149" s="65">
        <f t="shared" si="505"/>
        <v>10</v>
      </c>
      <c r="GP149" s="65" t="str">
        <f t="shared" si="506"/>
        <v>-</v>
      </c>
      <c r="GQ149" s="65">
        <f t="shared" si="507"/>
        <v>10</v>
      </c>
      <c r="GR149" s="65"/>
      <c r="GS149" s="65"/>
      <c r="GT149" s="65"/>
      <c r="GU149" s="96" t="s">
        <v>2</v>
      </c>
      <c r="GV149" s="70"/>
      <c r="GW149" s="7">
        <f>IF(ISNUMBER(INDEX($CU$15:$EC$314,$B149,HG$5)),MAX(GW$14:GW148)+1,0)</f>
        <v>0</v>
      </c>
      <c r="GX149" s="7" t="str">
        <f t="shared" si="452"/>
        <v/>
      </c>
      <c r="GY149" s="7" t="str">
        <f t="shared" si="453"/>
        <v/>
      </c>
      <c r="GZ149" s="289">
        <f t="shared" si="454"/>
        <v>135</v>
      </c>
      <c r="HA149" s="289" t="str">
        <f t="shared" si="455"/>
        <v/>
      </c>
      <c r="HB149" s="289"/>
      <c r="HC149" s="84" t="str">
        <f t="shared" si="456"/>
        <v/>
      </c>
      <c r="HD149" s="335">
        <f t="shared" si="457"/>
        <v>0</v>
      </c>
      <c r="HE149" s="313" t="str">
        <f t="shared" si="458"/>
        <v/>
      </c>
      <c r="HF149" s="28" t="str">
        <f t="shared" si="459"/>
        <v/>
      </c>
      <c r="HG149" s="277"/>
      <c r="HH149" s="71"/>
      <c r="HI149" s="71"/>
      <c r="HJ149" s="71"/>
      <c r="HK149" s="71"/>
      <c r="HL149" s="71"/>
      <c r="HM149" s="71"/>
      <c r="HN149" s="71"/>
      <c r="HO149" s="71"/>
      <c r="HP149" s="71"/>
      <c r="HQ149" s="71"/>
      <c r="HR149" s="71"/>
      <c r="HS149" s="277" t="str">
        <f t="shared" si="515"/>
        <v/>
      </c>
      <c r="HT149" s="284" t="str">
        <f t="shared" si="460"/>
        <v/>
      </c>
      <c r="HU149" s="71"/>
      <c r="HV149" s="336" t="str">
        <f t="shared" si="461"/>
        <v/>
      </c>
      <c r="HW149" s="338" t="str">
        <f t="shared" si="462"/>
        <v/>
      </c>
      <c r="HX149" s="337" t="str">
        <f t="shared" si="463"/>
        <v/>
      </c>
      <c r="HY149" s="277"/>
      <c r="HZ149" s="71"/>
      <c r="IA149" s="71"/>
      <c r="IB149" s="71"/>
      <c r="IC149" s="71"/>
      <c r="ID149" s="70"/>
      <c r="IE149" s="280"/>
      <c r="IF149" s="280"/>
      <c r="IG149" s="280"/>
      <c r="IH149" s="280"/>
      <c r="II149" s="280"/>
      <c r="IJ149" s="280"/>
      <c r="IK149" s="280"/>
      <c r="IL149" s="280"/>
      <c r="IM149" s="280"/>
      <c r="IN149" s="280"/>
      <c r="IO149" s="291"/>
      <c r="IP149" s="291"/>
      <c r="IQ149" s="74"/>
      <c r="IR149" s="291">
        <f>IF(IE149&lt;&gt;"",MAX(IR$14:IR148)+1,0)</f>
        <v>0</v>
      </c>
      <c r="IS149" s="291">
        <f>IF(IF149&lt;&gt;"",MAX(IS$14:IS148)+1,0)</f>
        <v>0</v>
      </c>
      <c r="IT149" s="291">
        <f>IF(IG149&lt;&gt;"",MAX(IT$14:IT148)+1,0)</f>
        <v>0</v>
      </c>
      <c r="IU149" s="291">
        <f>IF(IH149&lt;&gt;"",MAX(IU$14:IU148)+1,0)</f>
        <v>0</v>
      </c>
      <c r="IV149" s="291">
        <f>IF(II149&lt;&gt;"",MAX(IV$14:IV148)+1,0)</f>
        <v>0</v>
      </c>
      <c r="IW149" s="291">
        <f>IF(IJ149&lt;&gt;"",MAX(IW$14:IW148)+1,0)</f>
        <v>0</v>
      </c>
      <c r="IX149" s="291">
        <f>IF(IK149&lt;&gt;"",MAX(IX$14:IX148)+1,0)</f>
        <v>0</v>
      </c>
      <c r="IY149" s="291">
        <f>IF(IL149&lt;&gt;"",MAX(IY$14:IY148)+1,0)</f>
        <v>0</v>
      </c>
      <c r="IZ149" s="291">
        <f>IF(IM149&lt;&gt;"",MAX(IZ$14:IZ148)+1,0)</f>
        <v>0</v>
      </c>
      <c r="JA149" s="291">
        <f>IF(IN149&lt;&gt;"",MAX(JA$14:JA148)+1,0)</f>
        <v>0</v>
      </c>
      <c r="JB149" s="291">
        <f>IF(IO149&lt;&gt;"",MAX(JB$14:JB148)+1,0)</f>
        <v>0</v>
      </c>
      <c r="JC149" s="291">
        <f>IF(IP149&lt;&gt;"",MAX(JC$14:JC148)+1,0)</f>
        <v>0</v>
      </c>
      <c r="JD149" s="74">
        <f t="shared" si="508"/>
        <v>4</v>
      </c>
      <c r="JE149" s="74">
        <f t="shared" si="509"/>
        <v>0</v>
      </c>
      <c r="JF149" s="74">
        <f t="shared" si="510"/>
        <v>28</v>
      </c>
      <c r="JG149" s="74">
        <f t="shared" si="511"/>
        <v>0</v>
      </c>
      <c r="JH149" s="390" t="str">
        <f t="shared" si="512"/>
        <v/>
      </c>
      <c r="JI149" s="389">
        <f>IF(ISNUMBER(MATCH(HE149,$JG$15:$JG$313,0)),0,MAX(JI$14:JI148)+1)</f>
        <v>0</v>
      </c>
      <c r="JJ149" s="389" t="str">
        <f t="shared" si="513"/>
        <v/>
      </c>
      <c r="JK149" s="379"/>
      <c r="JL149" s="79"/>
      <c r="JM149" s="19"/>
      <c r="JN149" s="280"/>
      <c r="JO149" s="70"/>
      <c r="JP149" s="19"/>
      <c r="JQ149" s="19"/>
      <c r="JR149" s="19"/>
      <c r="JS149" s="19"/>
      <c r="JT149" s="19"/>
      <c r="JU149" s="19"/>
      <c r="JV149" s="19"/>
      <c r="JW149" s="19"/>
      <c r="JX149" s="19"/>
      <c r="JY149" s="19"/>
      <c r="JZ149" s="19"/>
      <c r="KA149" s="19"/>
      <c r="KB149" s="19"/>
      <c r="KC149" s="19"/>
      <c r="KD149" s="19"/>
      <c r="LA149" s="70"/>
      <c r="LB149" s="291" t="str">
        <f t="shared" si="464"/>
        <v/>
      </c>
      <c r="LC149" s="291" t="str">
        <f t="shared" si="465"/>
        <v/>
      </c>
      <c r="LD149" s="291" t="str">
        <f t="shared" si="466"/>
        <v/>
      </c>
      <c r="LE149" s="291" t="str">
        <f t="shared" si="467"/>
        <v/>
      </c>
      <c r="LF149" s="291" t="str">
        <f t="shared" si="468"/>
        <v/>
      </c>
      <c r="LG149" s="291" t="str">
        <f t="shared" si="469"/>
        <v/>
      </c>
      <c r="LH149" s="291" t="str">
        <f t="shared" si="470"/>
        <v/>
      </c>
      <c r="LI149" s="291" t="str">
        <f t="shared" si="471"/>
        <v/>
      </c>
      <c r="LJ149" s="291" t="str">
        <f t="shared" si="472"/>
        <v/>
      </c>
      <c r="LK149" s="291" t="str">
        <f t="shared" si="473"/>
        <v/>
      </c>
      <c r="LL149" s="291" t="str">
        <f t="shared" si="474"/>
        <v/>
      </c>
      <c r="LM149" s="291" t="str">
        <f t="shared" si="475"/>
        <v/>
      </c>
      <c r="LN149" s="291" t="str">
        <f t="shared" si="476"/>
        <v/>
      </c>
      <c r="LO149" s="291" t="str">
        <f t="shared" si="477"/>
        <v/>
      </c>
      <c r="LP149" s="291" t="str">
        <f t="shared" si="478"/>
        <v/>
      </c>
      <c r="LQ149" s="291" t="str">
        <f t="shared" si="479"/>
        <v/>
      </c>
      <c r="LR149" s="291" t="str">
        <f t="shared" si="480"/>
        <v/>
      </c>
      <c r="LS149" s="291" t="str">
        <f t="shared" si="481"/>
        <v/>
      </c>
      <c r="LT149" s="291" t="str">
        <f t="shared" si="482"/>
        <v/>
      </c>
      <c r="LU149" s="291" t="str">
        <f t="shared" si="483"/>
        <v/>
      </c>
      <c r="LV149" s="291" t="str">
        <f t="shared" si="484"/>
        <v/>
      </c>
      <c r="LW149" s="291" t="str">
        <f t="shared" si="485"/>
        <v/>
      </c>
      <c r="LX149" s="291" t="str">
        <f t="shared" si="486"/>
        <v/>
      </c>
      <c r="LY149" s="291" t="str">
        <f t="shared" si="487"/>
        <v/>
      </c>
      <c r="LZ149" s="291" t="str">
        <f t="shared" si="488"/>
        <v/>
      </c>
      <c r="MA149" s="291" t="str">
        <f t="shared" si="489"/>
        <v/>
      </c>
      <c r="MB149" s="291" t="str">
        <f t="shared" si="490"/>
        <v/>
      </c>
      <c r="MC149" s="291" t="str">
        <f t="shared" si="491"/>
        <v/>
      </c>
      <c r="MD149" s="291" t="str">
        <f t="shared" si="492"/>
        <v/>
      </c>
      <c r="ME149" s="291" t="str">
        <f t="shared" si="493"/>
        <v/>
      </c>
      <c r="MF149" s="291" t="str">
        <f t="shared" si="494"/>
        <v/>
      </c>
      <c r="MG149" s="74">
        <f t="shared" si="495"/>
        <v>0</v>
      </c>
      <c r="MH149" s="70"/>
      <c r="MI149" s="70"/>
      <c r="MJ149" s="70"/>
      <c r="MK149" s="70"/>
      <c r="ML149" s="70"/>
      <c r="MM149" s="70"/>
      <c r="MN149" s="70"/>
      <c r="MO149" s="70"/>
      <c r="MP149" s="70"/>
      <c r="MQ149" s="70"/>
      <c r="MR149" s="70"/>
      <c r="MS149" s="70"/>
      <c r="MT149" s="70"/>
      <c r="MU149" s="70"/>
    </row>
    <row r="150" spans="1:359" ht="6" customHeight="1" x14ac:dyDescent="0.25">
      <c r="A150" s="79"/>
      <c r="B150" s="303">
        <f t="shared" si="514"/>
        <v>136</v>
      </c>
      <c r="C150" s="206" t="s">
        <v>375</v>
      </c>
      <c r="D150" s="305" t="s">
        <v>610</v>
      </c>
      <c r="E150" s="70"/>
      <c r="F150" s="258"/>
      <c r="G150" s="259"/>
      <c r="H150" s="260"/>
      <c r="I150" s="258"/>
      <c r="J150" s="259"/>
      <c r="K150" s="260"/>
      <c r="L150" s="258"/>
      <c r="M150" s="259"/>
      <c r="N150" s="260"/>
      <c r="O150" s="258"/>
      <c r="P150" s="259"/>
      <c r="Q150" s="260"/>
      <c r="R150" s="258"/>
      <c r="S150" s="259"/>
      <c r="T150" s="260"/>
      <c r="U150" s="258"/>
      <c r="V150" s="259"/>
      <c r="W150" s="260"/>
      <c r="X150" s="258"/>
      <c r="Y150" s="259"/>
      <c r="Z150" s="260"/>
      <c r="AA150" s="258"/>
      <c r="AB150" s="259"/>
      <c r="AC150" s="260"/>
      <c r="AD150" s="258"/>
      <c r="AE150" s="259"/>
      <c r="AF150" s="260"/>
      <c r="AG150" s="258"/>
      <c r="AH150" s="259"/>
      <c r="AI150" s="260"/>
      <c r="AJ150" s="258"/>
      <c r="AK150" s="259"/>
      <c r="AL150" s="260"/>
      <c r="AM150" s="258"/>
      <c r="AN150" s="259"/>
      <c r="AO150" s="260"/>
      <c r="AP150" s="281"/>
      <c r="AQ150" s="353"/>
      <c r="AR150" s="348"/>
      <c r="AS150" s="281"/>
      <c r="AT150" s="353"/>
      <c r="AU150" s="348"/>
      <c r="AV150" s="258"/>
      <c r="AW150" s="259"/>
      <c r="AX150" s="260"/>
      <c r="AY150" s="258"/>
      <c r="AZ150" s="259"/>
      <c r="BA150" s="260"/>
      <c r="BB150" s="258"/>
      <c r="BC150" s="259"/>
      <c r="BD150" s="260"/>
      <c r="BE150" s="258"/>
      <c r="BF150" s="259"/>
      <c r="BG150" s="260"/>
      <c r="BH150" s="258"/>
      <c r="BI150" s="259"/>
      <c r="BJ150" s="260"/>
      <c r="BK150" s="258"/>
      <c r="BL150" s="259"/>
      <c r="BM150" s="260"/>
      <c r="BN150" s="258"/>
      <c r="BO150" s="259"/>
      <c r="BP150" s="260"/>
      <c r="BQ150" s="258"/>
      <c r="BR150" s="259"/>
      <c r="BS150" s="260"/>
      <c r="BT150" s="258"/>
      <c r="BU150" s="259"/>
      <c r="BV150" s="260"/>
      <c r="BW150" s="258"/>
      <c r="BX150" s="259"/>
      <c r="BY150" s="260"/>
      <c r="BZ150" s="258"/>
      <c r="CA150" s="259"/>
      <c r="CB150" s="260"/>
      <c r="CC150" s="258"/>
      <c r="CD150" s="259"/>
      <c r="CE150" s="260"/>
      <c r="CF150" s="410"/>
      <c r="CG150" s="411"/>
      <c r="CH150" s="412"/>
      <c r="CI150" s="410"/>
      <c r="CJ150" s="411"/>
      <c r="CK150" s="412"/>
      <c r="CL150" s="258"/>
      <c r="CM150" s="259"/>
      <c r="CN150" s="260"/>
      <c r="CO150" s="258"/>
      <c r="CP150" s="259"/>
      <c r="CQ150" s="260"/>
      <c r="CR150" s="373" t="s">
        <v>2</v>
      </c>
      <c r="CS150" s="228"/>
      <c r="CT150" s="229" t="str">
        <f>IF(ISNUMBER(HA150),IF(ISNUMBER(MATCH(HE150,$CS$15:$CS$313,0)),0,MAX(CT$14:CT149)+1),"")</f>
        <v/>
      </c>
      <c r="CU150" s="7" t="str">
        <f t="shared" si="374"/>
        <v/>
      </c>
      <c r="CV150" s="7" t="str">
        <f t="shared" si="375"/>
        <v/>
      </c>
      <c r="CW150" s="7" t="str">
        <f t="shared" si="376"/>
        <v/>
      </c>
      <c r="CX150" s="7" t="str">
        <f t="shared" si="377"/>
        <v/>
      </c>
      <c r="CY150" s="7" t="str">
        <f t="shared" si="378"/>
        <v/>
      </c>
      <c r="CZ150" s="7" t="str">
        <f t="shared" si="379"/>
        <v/>
      </c>
      <c r="DA150" s="7" t="str">
        <f t="shared" si="380"/>
        <v/>
      </c>
      <c r="DB150" s="7" t="str">
        <f t="shared" si="381"/>
        <v/>
      </c>
      <c r="DC150" s="7" t="str">
        <f t="shared" si="382"/>
        <v/>
      </c>
      <c r="DD150" s="7" t="str">
        <f t="shared" si="383"/>
        <v/>
      </c>
      <c r="DE150" s="7" t="str">
        <f t="shared" si="384"/>
        <v/>
      </c>
      <c r="DF150" s="7" t="str">
        <f t="shared" si="385"/>
        <v/>
      </c>
      <c r="DG150" s="7" t="str">
        <f t="shared" si="386"/>
        <v/>
      </c>
      <c r="DH150" s="7" t="str">
        <f t="shared" si="387"/>
        <v/>
      </c>
      <c r="DI150" s="7" t="str">
        <f t="shared" si="388"/>
        <v/>
      </c>
      <c r="DJ150" s="7" t="str">
        <f t="shared" si="389"/>
        <v/>
      </c>
      <c r="DK150" s="7" t="str">
        <f t="shared" si="390"/>
        <v/>
      </c>
      <c r="DL150" s="7" t="str">
        <f t="shared" si="391"/>
        <v/>
      </c>
      <c r="DM150" s="7" t="str">
        <f t="shared" si="392"/>
        <v/>
      </c>
      <c r="DN150" s="7" t="str">
        <f t="shared" si="393"/>
        <v/>
      </c>
      <c r="DO150" s="7" t="str">
        <f t="shared" si="394"/>
        <v/>
      </c>
      <c r="DP150" s="7" t="str">
        <f t="shared" si="395"/>
        <v/>
      </c>
      <c r="DQ150" s="7" t="str">
        <f t="shared" si="396"/>
        <v/>
      </c>
      <c r="DR150" s="7" t="str">
        <f t="shared" si="397"/>
        <v/>
      </c>
      <c r="DS150" s="7" t="str">
        <f t="shared" si="398"/>
        <v/>
      </c>
      <c r="DT150" s="7" t="str">
        <f t="shared" si="399"/>
        <v/>
      </c>
      <c r="DU150" s="7" t="str">
        <f t="shared" si="496"/>
        <v/>
      </c>
      <c r="DV150" s="7">
        <f t="shared" si="497"/>
        <v>49</v>
      </c>
      <c r="DW150" s="7">
        <f t="shared" si="498"/>
        <v>49</v>
      </c>
      <c r="DX150" s="7">
        <f t="shared" si="499"/>
        <v>49</v>
      </c>
      <c r="DY150" s="7"/>
      <c r="DZ150" s="7"/>
      <c r="EA150" s="7"/>
      <c r="EB150" s="7"/>
      <c r="EC150" s="64" t="s">
        <v>2</v>
      </c>
      <c r="ED150" s="306" t="str">
        <f t="shared" si="400"/>
        <v>-</v>
      </c>
      <c r="EE150" s="306" t="str">
        <f t="shared" si="401"/>
        <v>-</v>
      </c>
      <c r="EF150" s="306" t="str">
        <f t="shared" si="402"/>
        <v>-</v>
      </c>
      <c r="EG150" s="306" t="str">
        <f t="shared" si="403"/>
        <v>-</v>
      </c>
      <c r="EH150" s="306" t="str">
        <f t="shared" si="404"/>
        <v>-</v>
      </c>
      <c r="EI150" s="306" t="str">
        <f t="shared" si="405"/>
        <v>-</v>
      </c>
      <c r="EJ150" s="306" t="str">
        <f t="shared" si="406"/>
        <v>-</v>
      </c>
      <c r="EK150" s="306" t="str">
        <f t="shared" si="407"/>
        <v>-</v>
      </c>
      <c r="EL150" s="306" t="str">
        <f t="shared" si="408"/>
        <v>-</v>
      </c>
      <c r="EM150" s="306" t="str">
        <f t="shared" si="409"/>
        <v>-</v>
      </c>
      <c r="EN150" s="306" t="str">
        <f t="shared" si="410"/>
        <v>-</v>
      </c>
      <c r="EO150" s="306" t="str">
        <f t="shared" si="411"/>
        <v>-</v>
      </c>
      <c r="EP150" s="306" t="str">
        <f t="shared" si="412"/>
        <v>-</v>
      </c>
      <c r="EQ150" s="306" t="str">
        <f t="shared" si="413"/>
        <v>-</v>
      </c>
      <c r="ER150" s="306" t="str">
        <f t="shared" si="414"/>
        <v>-</v>
      </c>
      <c r="ES150" s="306" t="str">
        <f t="shared" si="415"/>
        <v>-</v>
      </c>
      <c r="ET150" s="306" t="str">
        <f t="shared" si="416"/>
        <v>-</v>
      </c>
      <c r="EU150" s="306" t="str">
        <f t="shared" si="417"/>
        <v>-</v>
      </c>
      <c r="EV150" s="306" t="str">
        <f t="shared" si="418"/>
        <v>-</v>
      </c>
      <c r="EW150" s="306" t="str">
        <f t="shared" si="419"/>
        <v>-</v>
      </c>
      <c r="EX150" s="306" t="str">
        <f t="shared" si="420"/>
        <v>-</v>
      </c>
      <c r="EY150" s="306" t="str">
        <f t="shared" si="421"/>
        <v>-</v>
      </c>
      <c r="EZ150" s="306" t="str">
        <f t="shared" si="422"/>
        <v>-</v>
      </c>
      <c r="FA150" s="306" t="str">
        <f t="shared" si="423"/>
        <v>-</v>
      </c>
      <c r="FB150" s="306" t="str">
        <f t="shared" si="424"/>
        <v>-</v>
      </c>
      <c r="FC150" s="306" t="str">
        <f t="shared" si="425"/>
        <v>-</v>
      </c>
      <c r="FD150" s="306" t="str">
        <f t="shared" si="500"/>
        <v>-</v>
      </c>
      <c r="FE150" s="306" t="str">
        <f t="shared" si="501"/>
        <v>ttsmax</v>
      </c>
      <c r="FF150" s="306" t="str">
        <f t="shared" si="502"/>
        <v>ttsmax</v>
      </c>
      <c r="FG150" s="306" t="str">
        <f t="shared" si="503"/>
        <v>ttsmax</v>
      </c>
      <c r="FH150" s="306"/>
      <c r="FI150" s="306"/>
      <c r="FJ150" s="306"/>
      <c r="FK150" s="306"/>
      <c r="FL150" s="306"/>
      <c r="FM150" s="422" t="s">
        <v>2</v>
      </c>
      <c r="FN150" s="65" t="str">
        <f t="shared" si="426"/>
        <v>-</v>
      </c>
      <c r="FO150" s="65" t="str">
        <f t="shared" si="427"/>
        <v>-</v>
      </c>
      <c r="FP150" s="65" t="str">
        <f t="shared" si="428"/>
        <v>-</v>
      </c>
      <c r="FQ150" s="65" t="str">
        <f t="shared" si="429"/>
        <v>-</v>
      </c>
      <c r="FR150" s="65" t="str">
        <f t="shared" si="430"/>
        <v>-</v>
      </c>
      <c r="FS150" s="65" t="str">
        <f t="shared" si="431"/>
        <v>-</v>
      </c>
      <c r="FT150" s="65" t="str">
        <f t="shared" si="432"/>
        <v>-</v>
      </c>
      <c r="FU150" s="65" t="str">
        <f t="shared" si="433"/>
        <v>-</v>
      </c>
      <c r="FV150" s="65" t="str">
        <f t="shared" si="434"/>
        <v>-</v>
      </c>
      <c r="FW150" s="65" t="str">
        <f t="shared" si="435"/>
        <v>-</v>
      </c>
      <c r="FX150" s="65" t="str">
        <f t="shared" si="436"/>
        <v>-</v>
      </c>
      <c r="FY150" s="65" t="str">
        <f t="shared" si="437"/>
        <v>-</v>
      </c>
      <c r="FZ150" s="65" t="str">
        <f t="shared" si="438"/>
        <v>-</v>
      </c>
      <c r="GA150" s="65" t="str">
        <f t="shared" si="439"/>
        <v>-</v>
      </c>
      <c r="GB150" s="65" t="str">
        <f t="shared" si="440"/>
        <v>-</v>
      </c>
      <c r="GC150" s="65" t="str">
        <f t="shared" si="441"/>
        <v>-</v>
      </c>
      <c r="GD150" s="65" t="str">
        <f t="shared" si="442"/>
        <v>-</v>
      </c>
      <c r="GE150" s="65" t="str">
        <f t="shared" si="443"/>
        <v>-</v>
      </c>
      <c r="GF150" s="65" t="str">
        <f t="shared" si="444"/>
        <v>-</v>
      </c>
      <c r="GG150" s="65" t="str">
        <f t="shared" si="445"/>
        <v>-</v>
      </c>
      <c r="GH150" s="65" t="str">
        <f t="shared" si="446"/>
        <v>-</v>
      </c>
      <c r="GI150" s="65" t="str">
        <f t="shared" si="447"/>
        <v>-</v>
      </c>
      <c r="GJ150" s="65" t="str">
        <f t="shared" si="448"/>
        <v>-</v>
      </c>
      <c r="GK150" s="65" t="str">
        <f t="shared" si="449"/>
        <v>-</v>
      </c>
      <c r="GL150" s="65" t="str">
        <f t="shared" si="450"/>
        <v>-</v>
      </c>
      <c r="GM150" s="65" t="str">
        <f t="shared" si="451"/>
        <v>-</v>
      </c>
      <c r="GN150" s="65" t="str">
        <f t="shared" si="504"/>
        <v>-</v>
      </c>
      <c r="GO150" s="65">
        <f t="shared" si="505"/>
        <v>100</v>
      </c>
      <c r="GP150" s="65">
        <f t="shared" si="506"/>
        <v>0</v>
      </c>
      <c r="GQ150" s="65">
        <f t="shared" si="507"/>
        <v>100</v>
      </c>
      <c r="GR150" s="65"/>
      <c r="GS150" s="65"/>
      <c r="GT150" s="65"/>
      <c r="GU150" s="96" t="s">
        <v>2</v>
      </c>
      <c r="GV150" s="70"/>
      <c r="GW150" s="7">
        <f>IF(ISNUMBER(INDEX($CU$15:$EC$314,$B150,HG$5)),MAX(GW$14:GW149)+1,0)</f>
        <v>0</v>
      </c>
      <c r="GX150" s="7" t="str">
        <f t="shared" si="452"/>
        <v/>
      </c>
      <c r="GY150" s="7" t="str">
        <f t="shared" si="453"/>
        <v/>
      </c>
      <c r="GZ150" s="289">
        <f t="shared" si="454"/>
        <v>136</v>
      </c>
      <c r="HA150" s="289" t="str">
        <f t="shared" si="455"/>
        <v/>
      </c>
      <c r="HB150" s="289"/>
      <c r="HC150" s="84" t="str">
        <f t="shared" si="456"/>
        <v/>
      </c>
      <c r="HD150" s="335">
        <f t="shared" si="457"/>
        <v>0</v>
      </c>
      <c r="HE150" s="313" t="str">
        <f t="shared" si="458"/>
        <v/>
      </c>
      <c r="HF150" s="28" t="str">
        <f t="shared" si="459"/>
        <v/>
      </c>
      <c r="HG150" s="277"/>
      <c r="HH150" s="71"/>
      <c r="HI150" s="71"/>
      <c r="HJ150" s="71"/>
      <c r="HK150" s="71"/>
      <c r="HL150" s="71"/>
      <c r="HM150" s="71"/>
      <c r="HN150" s="71"/>
      <c r="HO150" s="71"/>
      <c r="HP150" s="71"/>
      <c r="HQ150" s="71"/>
      <c r="HR150" s="71"/>
      <c r="HS150" s="277" t="str">
        <f t="shared" si="515"/>
        <v/>
      </c>
      <c r="HT150" s="284" t="str">
        <f t="shared" si="460"/>
        <v/>
      </c>
      <c r="HU150" s="71"/>
      <c r="HV150" s="336" t="str">
        <f t="shared" si="461"/>
        <v/>
      </c>
      <c r="HW150" s="338" t="str">
        <f t="shared" si="462"/>
        <v/>
      </c>
      <c r="HX150" s="337" t="str">
        <f t="shared" si="463"/>
        <v/>
      </c>
      <c r="HY150" s="277"/>
      <c r="HZ150" s="71"/>
      <c r="IA150" s="71"/>
      <c r="IB150" s="71"/>
      <c r="IC150" s="71"/>
      <c r="ID150" s="70"/>
      <c r="IE150" s="280"/>
      <c r="IF150" s="280"/>
      <c r="IG150" s="280"/>
      <c r="IH150" s="280"/>
      <c r="II150" s="280"/>
      <c r="IJ150" s="280"/>
      <c r="IK150" s="280"/>
      <c r="IL150" s="280"/>
      <c r="IM150" s="280"/>
      <c r="IN150" s="280"/>
      <c r="IO150" s="291"/>
      <c r="IP150" s="291"/>
      <c r="IQ150" s="74"/>
      <c r="IR150" s="291">
        <f>IF(IE150&lt;&gt;"",MAX(IR$14:IR149)+1,0)</f>
        <v>0</v>
      </c>
      <c r="IS150" s="291">
        <f>IF(IF150&lt;&gt;"",MAX(IS$14:IS149)+1,0)</f>
        <v>0</v>
      </c>
      <c r="IT150" s="291">
        <f>IF(IG150&lt;&gt;"",MAX(IT$14:IT149)+1,0)</f>
        <v>0</v>
      </c>
      <c r="IU150" s="291">
        <f>IF(IH150&lt;&gt;"",MAX(IU$14:IU149)+1,0)</f>
        <v>0</v>
      </c>
      <c r="IV150" s="291">
        <f>IF(II150&lt;&gt;"",MAX(IV$14:IV149)+1,0)</f>
        <v>0</v>
      </c>
      <c r="IW150" s="291">
        <f>IF(IJ150&lt;&gt;"",MAX(IW$14:IW149)+1,0)</f>
        <v>0</v>
      </c>
      <c r="IX150" s="291">
        <f>IF(IK150&lt;&gt;"",MAX(IX$14:IX149)+1,0)</f>
        <v>0</v>
      </c>
      <c r="IY150" s="291">
        <f>IF(IL150&lt;&gt;"",MAX(IY$14:IY149)+1,0)</f>
        <v>0</v>
      </c>
      <c r="IZ150" s="291">
        <f>IF(IM150&lt;&gt;"",MAX(IZ$14:IZ149)+1,0)</f>
        <v>0</v>
      </c>
      <c r="JA150" s="291">
        <f>IF(IN150&lt;&gt;"",MAX(JA$14:JA149)+1,0)</f>
        <v>0</v>
      </c>
      <c r="JB150" s="291">
        <f>IF(IO150&lt;&gt;"",MAX(JB$14:JB149)+1,0)</f>
        <v>0</v>
      </c>
      <c r="JC150" s="291">
        <f>IF(IP150&lt;&gt;"",MAX(JC$14:JC149)+1,0)</f>
        <v>0</v>
      </c>
      <c r="JD150" s="74">
        <f t="shared" si="508"/>
        <v>4</v>
      </c>
      <c r="JE150" s="74">
        <f t="shared" si="509"/>
        <v>0</v>
      </c>
      <c r="JF150" s="74">
        <f t="shared" si="510"/>
        <v>29</v>
      </c>
      <c r="JG150" s="74" t="str">
        <f t="shared" si="511"/>
        <v>mxiter</v>
      </c>
      <c r="JH150" s="390" t="str">
        <f t="shared" si="512"/>
        <v/>
      </c>
      <c r="JI150" s="389">
        <f>IF(ISNUMBER(MATCH(HE150,$JG$15:$JG$313,0)),0,MAX(JI$14:JI149)+1)</f>
        <v>0</v>
      </c>
      <c r="JJ150" s="389" t="str">
        <f t="shared" si="513"/>
        <v/>
      </c>
      <c r="JK150" s="379"/>
      <c r="JL150" s="79"/>
      <c r="JM150" s="19"/>
      <c r="JN150" s="280"/>
      <c r="JO150" s="70"/>
      <c r="JP150" s="19"/>
      <c r="JQ150" s="19"/>
      <c r="JR150" s="19"/>
      <c r="JS150" s="19"/>
      <c r="JT150" s="19"/>
      <c r="JU150" s="19"/>
      <c r="JV150" s="19"/>
      <c r="JW150" s="19"/>
      <c r="JX150" s="19"/>
      <c r="JY150" s="19"/>
      <c r="JZ150" s="19"/>
      <c r="KA150" s="19"/>
      <c r="KB150" s="19"/>
      <c r="KC150" s="19"/>
      <c r="KD150" s="19"/>
      <c r="LA150" s="70"/>
      <c r="LB150" s="291" t="str">
        <f t="shared" si="464"/>
        <v/>
      </c>
      <c r="LC150" s="291" t="str">
        <f t="shared" si="465"/>
        <v/>
      </c>
      <c r="LD150" s="291" t="str">
        <f t="shared" si="466"/>
        <v/>
      </c>
      <c r="LE150" s="291" t="str">
        <f t="shared" si="467"/>
        <v/>
      </c>
      <c r="LF150" s="291" t="str">
        <f t="shared" si="468"/>
        <v/>
      </c>
      <c r="LG150" s="291" t="str">
        <f t="shared" si="469"/>
        <v/>
      </c>
      <c r="LH150" s="291" t="str">
        <f t="shared" si="470"/>
        <v/>
      </c>
      <c r="LI150" s="291" t="str">
        <f t="shared" si="471"/>
        <v/>
      </c>
      <c r="LJ150" s="291" t="str">
        <f t="shared" si="472"/>
        <v/>
      </c>
      <c r="LK150" s="291" t="str">
        <f t="shared" si="473"/>
        <v/>
      </c>
      <c r="LL150" s="291" t="str">
        <f t="shared" si="474"/>
        <v/>
      </c>
      <c r="LM150" s="291" t="str">
        <f t="shared" si="475"/>
        <v/>
      </c>
      <c r="LN150" s="291" t="str">
        <f t="shared" si="476"/>
        <v/>
      </c>
      <c r="LO150" s="291" t="str">
        <f t="shared" si="477"/>
        <v/>
      </c>
      <c r="LP150" s="291" t="str">
        <f t="shared" si="478"/>
        <v/>
      </c>
      <c r="LQ150" s="291" t="str">
        <f t="shared" si="479"/>
        <v/>
      </c>
      <c r="LR150" s="291" t="str">
        <f t="shared" si="480"/>
        <v/>
      </c>
      <c r="LS150" s="291" t="str">
        <f t="shared" si="481"/>
        <v/>
      </c>
      <c r="LT150" s="291" t="str">
        <f t="shared" si="482"/>
        <v/>
      </c>
      <c r="LU150" s="291" t="str">
        <f t="shared" si="483"/>
        <v/>
      </c>
      <c r="LV150" s="291" t="str">
        <f t="shared" si="484"/>
        <v/>
      </c>
      <c r="LW150" s="291" t="str">
        <f t="shared" si="485"/>
        <v/>
      </c>
      <c r="LX150" s="291" t="str">
        <f t="shared" si="486"/>
        <v/>
      </c>
      <c r="LY150" s="291" t="str">
        <f t="shared" si="487"/>
        <v/>
      </c>
      <c r="LZ150" s="291" t="str">
        <f t="shared" si="488"/>
        <v/>
      </c>
      <c r="MA150" s="291" t="str">
        <f t="shared" si="489"/>
        <v/>
      </c>
      <c r="MB150" s="291" t="str">
        <f t="shared" si="490"/>
        <v/>
      </c>
      <c r="MC150" s="291" t="str">
        <f t="shared" si="491"/>
        <v>mxiter</v>
      </c>
      <c r="MD150" s="291" t="str">
        <f t="shared" si="492"/>
        <v>mxiter</v>
      </c>
      <c r="ME150" s="291" t="str">
        <f t="shared" si="493"/>
        <v>mxiter</v>
      </c>
      <c r="MF150" s="291" t="str">
        <f t="shared" si="494"/>
        <v/>
      </c>
      <c r="MG150" s="74">
        <f t="shared" si="495"/>
        <v>1</v>
      </c>
      <c r="MH150" s="70"/>
      <c r="MI150" s="70"/>
      <c r="MJ150" s="70"/>
      <c r="MK150" s="70"/>
      <c r="ML150" s="70"/>
      <c r="MM150" s="70"/>
      <c r="MN150" s="70"/>
      <c r="MO150" s="70"/>
      <c r="MP150" s="70"/>
      <c r="MQ150" s="70"/>
      <c r="MR150" s="70"/>
      <c r="MS150" s="70"/>
      <c r="MT150" s="70"/>
      <c r="MU150" s="70"/>
    </row>
    <row r="151" spans="1:359" ht="6" customHeight="1" x14ac:dyDescent="0.25">
      <c r="A151" s="79"/>
      <c r="B151" s="303">
        <f t="shared" si="514"/>
        <v>137</v>
      </c>
      <c r="C151" s="206" t="s">
        <v>377</v>
      </c>
      <c r="D151" s="305" t="s">
        <v>602</v>
      </c>
      <c r="E151" s="70"/>
      <c r="F151" s="258"/>
      <c r="G151" s="259"/>
      <c r="H151" s="260"/>
      <c r="I151" s="258"/>
      <c r="J151" s="259"/>
      <c r="K151" s="260"/>
      <c r="L151" s="258"/>
      <c r="M151" s="259"/>
      <c r="N151" s="260"/>
      <c r="O151" s="258"/>
      <c r="P151" s="259"/>
      <c r="Q151" s="260"/>
      <c r="R151" s="258"/>
      <c r="S151" s="259"/>
      <c r="T151" s="260"/>
      <c r="U151" s="258"/>
      <c r="V151" s="259"/>
      <c r="W151" s="260"/>
      <c r="X151" s="258"/>
      <c r="Y151" s="259"/>
      <c r="Z151" s="260"/>
      <c r="AA151" s="258"/>
      <c r="AB151" s="259"/>
      <c r="AC151" s="260"/>
      <c r="AD151" s="258"/>
      <c r="AE151" s="259"/>
      <c r="AF151" s="260"/>
      <c r="AG151" s="258"/>
      <c r="AH151" s="259"/>
      <c r="AI151" s="260"/>
      <c r="AJ151" s="258"/>
      <c r="AK151" s="259"/>
      <c r="AL151" s="260"/>
      <c r="AM151" s="258"/>
      <c r="AN151" s="259"/>
      <c r="AO151" s="260"/>
      <c r="AP151" s="281"/>
      <c r="AQ151" s="353"/>
      <c r="AR151" s="348"/>
      <c r="AS151" s="281"/>
      <c r="AT151" s="353"/>
      <c r="AU151" s="348"/>
      <c r="AV151" s="258"/>
      <c r="AW151" s="259"/>
      <c r="AX151" s="260"/>
      <c r="AY151" s="258"/>
      <c r="AZ151" s="259"/>
      <c r="BA151" s="260"/>
      <c r="BB151" s="258"/>
      <c r="BC151" s="259"/>
      <c r="BD151" s="260"/>
      <c r="BE151" s="258"/>
      <c r="BF151" s="259"/>
      <c r="BG151" s="260"/>
      <c r="BH151" s="258"/>
      <c r="BI151" s="259"/>
      <c r="BJ151" s="260"/>
      <c r="BK151" s="258"/>
      <c r="BL151" s="259"/>
      <c r="BM151" s="260"/>
      <c r="BN151" s="258"/>
      <c r="BO151" s="259"/>
      <c r="BP151" s="260"/>
      <c r="BQ151" s="258"/>
      <c r="BR151" s="259"/>
      <c r="BS151" s="260"/>
      <c r="BT151" s="258"/>
      <c r="BU151" s="259"/>
      <c r="BV151" s="260"/>
      <c r="BW151" s="258"/>
      <c r="BX151" s="259"/>
      <c r="BY151" s="260"/>
      <c r="BZ151" s="258"/>
      <c r="CA151" s="259"/>
      <c r="CB151" s="260"/>
      <c r="CC151" s="258"/>
      <c r="CD151" s="259"/>
      <c r="CE151" s="260"/>
      <c r="CF151" s="410"/>
      <c r="CG151" s="411"/>
      <c r="CH151" s="412"/>
      <c r="CI151" s="410"/>
      <c r="CJ151" s="411"/>
      <c r="CK151" s="412"/>
      <c r="CL151" s="258"/>
      <c r="CM151" s="259"/>
      <c r="CN151" s="260"/>
      <c r="CO151" s="258"/>
      <c r="CP151" s="259"/>
      <c r="CQ151" s="260"/>
      <c r="CR151" s="373" t="s">
        <v>2</v>
      </c>
      <c r="CS151" s="228"/>
      <c r="CT151" s="229" t="str">
        <f>IF(ISNUMBER(HA151),IF(ISNUMBER(MATCH(HE151,$CS$15:$CS$313,0)),0,MAX(CT$14:CT150)+1),"")</f>
        <v/>
      </c>
      <c r="CU151" s="7" t="str">
        <f t="shared" si="374"/>
        <v/>
      </c>
      <c r="CV151" s="7" t="str">
        <f t="shared" si="375"/>
        <v/>
      </c>
      <c r="CW151" s="7" t="str">
        <f t="shared" si="376"/>
        <v/>
      </c>
      <c r="CX151" s="7" t="str">
        <f t="shared" si="377"/>
        <v/>
      </c>
      <c r="CY151" s="7" t="str">
        <f t="shared" si="378"/>
        <v/>
      </c>
      <c r="CZ151" s="7" t="str">
        <f t="shared" si="379"/>
        <v/>
      </c>
      <c r="DA151" s="7" t="str">
        <f t="shared" si="380"/>
        <v/>
      </c>
      <c r="DB151" s="7" t="str">
        <f t="shared" si="381"/>
        <v/>
      </c>
      <c r="DC151" s="7" t="str">
        <f t="shared" si="382"/>
        <v/>
      </c>
      <c r="DD151" s="7" t="str">
        <f t="shared" si="383"/>
        <v/>
      </c>
      <c r="DE151" s="7" t="str">
        <f t="shared" si="384"/>
        <v/>
      </c>
      <c r="DF151" s="7" t="str">
        <f t="shared" si="385"/>
        <v/>
      </c>
      <c r="DG151" s="7" t="str">
        <f t="shared" si="386"/>
        <v/>
      </c>
      <c r="DH151" s="7" t="str">
        <f t="shared" si="387"/>
        <v/>
      </c>
      <c r="DI151" s="7" t="str">
        <f t="shared" si="388"/>
        <v/>
      </c>
      <c r="DJ151" s="7" t="str">
        <f t="shared" si="389"/>
        <v/>
      </c>
      <c r="DK151" s="7" t="str">
        <f t="shared" si="390"/>
        <v/>
      </c>
      <c r="DL151" s="7" t="str">
        <f t="shared" si="391"/>
        <v/>
      </c>
      <c r="DM151" s="7" t="str">
        <f t="shared" si="392"/>
        <v/>
      </c>
      <c r="DN151" s="7" t="str">
        <f t="shared" si="393"/>
        <v/>
      </c>
      <c r="DO151" s="7" t="str">
        <f t="shared" si="394"/>
        <v/>
      </c>
      <c r="DP151" s="7" t="str">
        <f t="shared" si="395"/>
        <v/>
      </c>
      <c r="DQ151" s="7" t="str">
        <f t="shared" si="396"/>
        <v/>
      </c>
      <c r="DR151" s="7" t="str">
        <f t="shared" si="397"/>
        <v/>
      </c>
      <c r="DS151" s="7" t="str">
        <f t="shared" si="398"/>
        <v/>
      </c>
      <c r="DT151" s="7" t="str">
        <f t="shared" si="399"/>
        <v/>
      </c>
      <c r="DU151" s="7" t="str">
        <f t="shared" si="496"/>
        <v/>
      </c>
      <c r="DV151" s="7">
        <f t="shared" si="497"/>
        <v>50</v>
      </c>
      <c r="DW151" s="7">
        <f t="shared" si="498"/>
        <v>54</v>
      </c>
      <c r="DX151" s="7">
        <f t="shared" si="499"/>
        <v>50</v>
      </c>
      <c r="DY151" s="7"/>
      <c r="DZ151" s="7"/>
      <c r="EA151" s="7"/>
      <c r="EB151" s="7"/>
      <c r="EC151" s="64" t="s">
        <v>2</v>
      </c>
      <c r="ED151" s="306" t="str">
        <f t="shared" si="400"/>
        <v>-</v>
      </c>
      <c r="EE151" s="306" t="str">
        <f t="shared" si="401"/>
        <v>-</v>
      </c>
      <c r="EF151" s="306" t="str">
        <f t="shared" si="402"/>
        <v>-</v>
      </c>
      <c r="EG151" s="306" t="str">
        <f t="shared" si="403"/>
        <v>-</v>
      </c>
      <c r="EH151" s="306" t="str">
        <f t="shared" si="404"/>
        <v>-</v>
      </c>
      <c r="EI151" s="306" t="str">
        <f t="shared" si="405"/>
        <v>-</v>
      </c>
      <c r="EJ151" s="306" t="str">
        <f t="shared" si="406"/>
        <v>-</v>
      </c>
      <c r="EK151" s="306" t="str">
        <f t="shared" si="407"/>
        <v>-</v>
      </c>
      <c r="EL151" s="306" t="str">
        <f t="shared" si="408"/>
        <v>-</v>
      </c>
      <c r="EM151" s="306" t="str">
        <f t="shared" si="409"/>
        <v>-</v>
      </c>
      <c r="EN151" s="306" t="str">
        <f t="shared" si="410"/>
        <v>-</v>
      </c>
      <c r="EO151" s="306" t="str">
        <f t="shared" si="411"/>
        <v>-</v>
      </c>
      <c r="EP151" s="306" t="str">
        <f t="shared" si="412"/>
        <v>-</v>
      </c>
      <c r="EQ151" s="306" t="str">
        <f t="shared" si="413"/>
        <v>-</v>
      </c>
      <c r="ER151" s="306" t="str">
        <f t="shared" si="414"/>
        <v>-</v>
      </c>
      <c r="ES151" s="306" t="str">
        <f t="shared" si="415"/>
        <v>-</v>
      </c>
      <c r="ET151" s="306" t="str">
        <f t="shared" si="416"/>
        <v>-</v>
      </c>
      <c r="EU151" s="306" t="str">
        <f t="shared" si="417"/>
        <v>-</v>
      </c>
      <c r="EV151" s="306" t="str">
        <f t="shared" si="418"/>
        <v>-</v>
      </c>
      <c r="EW151" s="306" t="str">
        <f t="shared" si="419"/>
        <v>-</v>
      </c>
      <c r="EX151" s="306" t="str">
        <f t="shared" si="420"/>
        <v>-</v>
      </c>
      <c r="EY151" s="306" t="str">
        <f t="shared" si="421"/>
        <v>-</v>
      </c>
      <c r="EZ151" s="306" t="str">
        <f t="shared" si="422"/>
        <v>-</v>
      </c>
      <c r="FA151" s="306" t="str">
        <f t="shared" si="423"/>
        <v>-</v>
      </c>
      <c r="FB151" s="306" t="str">
        <f t="shared" si="424"/>
        <v>-</v>
      </c>
      <c r="FC151" s="306" t="str">
        <f t="shared" si="425"/>
        <v>-</v>
      </c>
      <c r="FD151" s="306" t="str">
        <f t="shared" si="500"/>
        <v>-</v>
      </c>
      <c r="FE151" s="306" t="str">
        <f t="shared" si="501"/>
        <v>mxpart</v>
      </c>
      <c r="FF151" s="306" t="str">
        <f t="shared" si="502"/>
        <v>mxpart</v>
      </c>
      <c r="FG151" s="306" t="str">
        <f t="shared" si="503"/>
        <v>mxpart</v>
      </c>
      <c r="FH151" s="306"/>
      <c r="FI151" s="306"/>
      <c r="FJ151" s="306"/>
      <c r="FK151" s="306"/>
      <c r="FL151" s="306"/>
      <c r="FM151" s="422" t="s">
        <v>2</v>
      </c>
      <c r="FN151" s="65" t="str">
        <f t="shared" si="426"/>
        <v>-</v>
      </c>
      <c r="FO151" s="65" t="str">
        <f t="shared" si="427"/>
        <v>-</v>
      </c>
      <c r="FP151" s="65" t="str">
        <f t="shared" si="428"/>
        <v>-</v>
      </c>
      <c r="FQ151" s="65" t="str">
        <f t="shared" si="429"/>
        <v>-</v>
      </c>
      <c r="FR151" s="65" t="str">
        <f t="shared" si="430"/>
        <v>-</v>
      </c>
      <c r="FS151" s="65" t="str">
        <f t="shared" si="431"/>
        <v>-</v>
      </c>
      <c r="FT151" s="65" t="str">
        <f t="shared" si="432"/>
        <v>-</v>
      </c>
      <c r="FU151" s="65" t="str">
        <f t="shared" si="433"/>
        <v>-</v>
      </c>
      <c r="FV151" s="65" t="str">
        <f t="shared" si="434"/>
        <v>-</v>
      </c>
      <c r="FW151" s="65" t="str">
        <f t="shared" si="435"/>
        <v>-</v>
      </c>
      <c r="FX151" s="65" t="str">
        <f t="shared" si="436"/>
        <v>-</v>
      </c>
      <c r="FY151" s="65" t="str">
        <f t="shared" si="437"/>
        <v>-</v>
      </c>
      <c r="FZ151" s="65" t="str">
        <f t="shared" si="438"/>
        <v>-</v>
      </c>
      <c r="GA151" s="65" t="str">
        <f t="shared" si="439"/>
        <v>-</v>
      </c>
      <c r="GB151" s="65" t="str">
        <f t="shared" si="440"/>
        <v>-</v>
      </c>
      <c r="GC151" s="65" t="str">
        <f t="shared" si="441"/>
        <v>-</v>
      </c>
      <c r="GD151" s="65" t="str">
        <f t="shared" si="442"/>
        <v>-</v>
      </c>
      <c r="GE151" s="65" t="str">
        <f t="shared" si="443"/>
        <v>-</v>
      </c>
      <c r="GF151" s="65" t="str">
        <f t="shared" si="444"/>
        <v>-</v>
      </c>
      <c r="GG151" s="65" t="str">
        <f t="shared" si="445"/>
        <v>-</v>
      </c>
      <c r="GH151" s="65" t="str">
        <f t="shared" si="446"/>
        <v>-</v>
      </c>
      <c r="GI151" s="65" t="str">
        <f t="shared" si="447"/>
        <v>-</v>
      </c>
      <c r="GJ151" s="65" t="str">
        <f t="shared" si="448"/>
        <v>-</v>
      </c>
      <c r="GK151" s="65" t="str">
        <f t="shared" si="449"/>
        <v>-</v>
      </c>
      <c r="GL151" s="65" t="str">
        <f t="shared" si="450"/>
        <v>-</v>
      </c>
      <c r="GM151" s="65" t="str">
        <f t="shared" si="451"/>
        <v>-</v>
      </c>
      <c r="GN151" s="65" t="str">
        <f t="shared" si="504"/>
        <v>-</v>
      </c>
      <c r="GO151" s="65">
        <f t="shared" si="505"/>
        <v>5000</v>
      </c>
      <c r="GP151" s="65">
        <f t="shared" si="506"/>
        <v>75000</v>
      </c>
      <c r="GQ151" s="65">
        <f t="shared" si="507"/>
        <v>5000</v>
      </c>
      <c r="GR151" s="65"/>
      <c r="GS151" s="65"/>
      <c r="GT151" s="65"/>
      <c r="GU151" s="96" t="s">
        <v>2</v>
      </c>
      <c r="GV151" s="70"/>
      <c r="GW151" s="7">
        <f>IF(ISNUMBER(INDEX($CU$15:$EC$314,$B151,HG$5)),MAX(GW$14:GW150)+1,0)</f>
        <v>0</v>
      </c>
      <c r="GX151" s="7" t="str">
        <f t="shared" si="452"/>
        <v/>
      </c>
      <c r="GY151" s="7" t="str">
        <f t="shared" si="453"/>
        <v/>
      </c>
      <c r="GZ151" s="289">
        <f t="shared" si="454"/>
        <v>137</v>
      </c>
      <c r="HA151" s="289" t="str">
        <f t="shared" si="455"/>
        <v/>
      </c>
      <c r="HB151" s="289"/>
      <c r="HC151" s="84" t="str">
        <f t="shared" si="456"/>
        <v/>
      </c>
      <c r="HD151" s="335">
        <f t="shared" si="457"/>
        <v>0</v>
      </c>
      <c r="HE151" s="313" t="str">
        <f t="shared" si="458"/>
        <v/>
      </c>
      <c r="HF151" s="28" t="str">
        <f t="shared" si="459"/>
        <v/>
      </c>
      <c r="HG151" s="277"/>
      <c r="HH151" s="71"/>
      <c r="HI151" s="71"/>
      <c r="HJ151" s="71"/>
      <c r="HK151" s="71"/>
      <c r="HL151" s="71"/>
      <c r="HM151" s="71"/>
      <c r="HN151" s="71"/>
      <c r="HO151" s="71"/>
      <c r="HP151" s="71"/>
      <c r="HQ151" s="71"/>
      <c r="HR151" s="71"/>
      <c r="HS151" s="277" t="str">
        <f t="shared" si="515"/>
        <v/>
      </c>
      <c r="HT151" s="284" t="str">
        <f t="shared" si="460"/>
        <v/>
      </c>
      <c r="HU151" s="71"/>
      <c r="HV151" s="336" t="str">
        <f t="shared" si="461"/>
        <v/>
      </c>
      <c r="HW151" s="338" t="str">
        <f t="shared" si="462"/>
        <v/>
      </c>
      <c r="HX151" s="337" t="str">
        <f t="shared" si="463"/>
        <v/>
      </c>
      <c r="HY151" s="277"/>
      <c r="HZ151" s="71"/>
      <c r="IA151" s="71"/>
      <c r="IB151" s="71"/>
      <c r="IC151" s="71"/>
      <c r="ID151" s="70"/>
      <c r="IE151" s="280"/>
      <c r="IF151" s="280"/>
      <c r="IG151" s="280"/>
      <c r="IH151" s="280"/>
      <c r="II151" s="280"/>
      <c r="IJ151" s="280"/>
      <c r="IK151" s="280"/>
      <c r="IL151" s="280"/>
      <c r="IM151" s="280"/>
      <c r="IN151" s="280"/>
      <c r="IO151" s="291"/>
      <c r="IP151" s="291"/>
      <c r="IQ151" s="74"/>
      <c r="IR151" s="291">
        <f>IF(IE151&lt;&gt;"",MAX(IR$14:IR150)+1,0)</f>
        <v>0</v>
      </c>
      <c r="IS151" s="291">
        <f>IF(IF151&lt;&gt;"",MAX(IS$14:IS150)+1,0)</f>
        <v>0</v>
      </c>
      <c r="IT151" s="291">
        <f>IF(IG151&lt;&gt;"",MAX(IT$14:IT150)+1,0)</f>
        <v>0</v>
      </c>
      <c r="IU151" s="291">
        <f>IF(IH151&lt;&gt;"",MAX(IU$14:IU150)+1,0)</f>
        <v>0</v>
      </c>
      <c r="IV151" s="291">
        <f>IF(II151&lt;&gt;"",MAX(IV$14:IV150)+1,0)</f>
        <v>0</v>
      </c>
      <c r="IW151" s="291">
        <f>IF(IJ151&lt;&gt;"",MAX(IW$14:IW150)+1,0)</f>
        <v>0</v>
      </c>
      <c r="IX151" s="291">
        <f>IF(IK151&lt;&gt;"",MAX(IX$14:IX150)+1,0)</f>
        <v>0</v>
      </c>
      <c r="IY151" s="291">
        <f>IF(IL151&lt;&gt;"",MAX(IY$14:IY150)+1,0)</f>
        <v>0</v>
      </c>
      <c r="IZ151" s="291">
        <f>IF(IM151&lt;&gt;"",MAX(IZ$14:IZ150)+1,0)</f>
        <v>0</v>
      </c>
      <c r="JA151" s="291">
        <f>IF(IN151&lt;&gt;"",MAX(JA$14:JA150)+1,0)</f>
        <v>0</v>
      </c>
      <c r="JB151" s="291">
        <f>IF(IO151&lt;&gt;"",MAX(JB$14:JB150)+1,0)</f>
        <v>0</v>
      </c>
      <c r="JC151" s="291">
        <f>IF(IP151&lt;&gt;"",MAX(JC$14:JC150)+1,0)</f>
        <v>0</v>
      </c>
      <c r="JD151" s="74">
        <f t="shared" si="508"/>
        <v>4</v>
      </c>
      <c r="JE151" s="74">
        <f t="shared" si="509"/>
        <v>0</v>
      </c>
      <c r="JF151" s="74">
        <f t="shared" si="510"/>
        <v>30</v>
      </c>
      <c r="JG151" s="74" t="str">
        <f t="shared" si="511"/>
        <v>iter1</v>
      </c>
      <c r="JH151" s="390" t="str">
        <f t="shared" si="512"/>
        <v/>
      </c>
      <c r="JI151" s="389">
        <f>IF(ISNUMBER(MATCH(HE151,$JG$15:$JG$313,0)),0,MAX(JI$14:JI150)+1)</f>
        <v>0</v>
      </c>
      <c r="JJ151" s="389" t="str">
        <f t="shared" si="513"/>
        <v/>
      </c>
      <c r="JK151" s="379"/>
      <c r="JL151" s="79"/>
      <c r="JM151" s="19"/>
      <c r="JN151" s="280"/>
      <c r="JO151" s="70"/>
      <c r="JP151" s="19"/>
      <c r="JQ151" s="19"/>
      <c r="JR151" s="19"/>
      <c r="JS151" s="19"/>
      <c r="JT151" s="19"/>
      <c r="JU151" s="19"/>
      <c r="JV151" s="19"/>
      <c r="JW151" s="19"/>
      <c r="JX151" s="19"/>
      <c r="JY151" s="19"/>
      <c r="JZ151" s="19"/>
      <c r="KA151" s="19"/>
      <c r="KB151" s="19"/>
      <c r="KC151" s="19"/>
      <c r="KD151" s="19"/>
      <c r="LA151" s="70"/>
      <c r="LB151" s="291" t="str">
        <f t="shared" si="464"/>
        <v/>
      </c>
      <c r="LC151" s="291" t="str">
        <f t="shared" si="465"/>
        <v/>
      </c>
      <c r="LD151" s="291" t="str">
        <f t="shared" si="466"/>
        <v/>
      </c>
      <c r="LE151" s="291" t="str">
        <f t="shared" si="467"/>
        <v/>
      </c>
      <c r="LF151" s="291" t="str">
        <f t="shared" si="468"/>
        <v/>
      </c>
      <c r="LG151" s="291" t="str">
        <f t="shared" si="469"/>
        <v/>
      </c>
      <c r="LH151" s="291" t="str">
        <f t="shared" si="470"/>
        <v/>
      </c>
      <c r="LI151" s="291" t="str">
        <f t="shared" si="471"/>
        <v/>
      </c>
      <c r="LJ151" s="291" t="str">
        <f t="shared" si="472"/>
        <v/>
      </c>
      <c r="LK151" s="291" t="str">
        <f t="shared" si="473"/>
        <v/>
      </c>
      <c r="LL151" s="291" t="str">
        <f t="shared" si="474"/>
        <v/>
      </c>
      <c r="LM151" s="291" t="str">
        <f t="shared" si="475"/>
        <v/>
      </c>
      <c r="LN151" s="291" t="str">
        <f t="shared" si="476"/>
        <v/>
      </c>
      <c r="LO151" s="291" t="str">
        <f t="shared" si="477"/>
        <v/>
      </c>
      <c r="LP151" s="291" t="str">
        <f t="shared" si="478"/>
        <v/>
      </c>
      <c r="LQ151" s="291" t="str">
        <f t="shared" si="479"/>
        <v/>
      </c>
      <c r="LR151" s="291" t="str">
        <f t="shared" si="480"/>
        <v/>
      </c>
      <c r="LS151" s="291" t="str">
        <f t="shared" si="481"/>
        <v/>
      </c>
      <c r="LT151" s="291" t="str">
        <f t="shared" si="482"/>
        <v/>
      </c>
      <c r="LU151" s="291" t="str">
        <f t="shared" si="483"/>
        <v/>
      </c>
      <c r="LV151" s="291" t="str">
        <f t="shared" si="484"/>
        <v/>
      </c>
      <c r="LW151" s="291" t="str">
        <f t="shared" si="485"/>
        <v/>
      </c>
      <c r="LX151" s="291" t="str">
        <f t="shared" si="486"/>
        <v/>
      </c>
      <c r="LY151" s="291" t="str">
        <f t="shared" si="487"/>
        <v/>
      </c>
      <c r="LZ151" s="291" t="str">
        <f t="shared" si="488"/>
        <v/>
      </c>
      <c r="MA151" s="291" t="str">
        <f t="shared" si="489"/>
        <v/>
      </c>
      <c r="MB151" s="291" t="str">
        <f t="shared" si="490"/>
        <v/>
      </c>
      <c r="MC151" s="291" t="str">
        <f t="shared" si="491"/>
        <v>iter1</v>
      </c>
      <c r="MD151" s="291" t="str">
        <f t="shared" si="492"/>
        <v>iter1</v>
      </c>
      <c r="ME151" s="291" t="str">
        <f t="shared" si="493"/>
        <v>iter1</v>
      </c>
      <c r="MF151" s="291" t="str">
        <f t="shared" si="494"/>
        <v/>
      </c>
      <c r="MG151" s="74">
        <f t="shared" si="495"/>
        <v>1</v>
      </c>
      <c r="MH151" s="70"/>
      <c r="MI151" s="70"/>
      <c r="MJ151" s="70"/>
      <c r="MK151" s="70"/>
      <c r="ML151" s="70"/>
      <c r="MM151" s="70"/>
      <c r="MN151" s="70"/>
      <c r="MO151" s="70"/>
      <c r="MP151" s="70"/>
      <c r="MQ151" s="70"/>
      <c r="MR151" s="70"/>
      <c r="MS151" s="70"/>
      <c r="MT151" s="70"/>
      <c r="MU151" s="70"/>
    </row>
    <row r="152" spans="1:359" ht="6" customHeight="1" x14ac:dyDescent="0.25">
      <c r="A152" s="79"/>
      <c r="B152" s="303">
        <f t="shared" si="514"/>
        <v>138</v>
      </c>
      <c r="C152" s="206" t="s">
        <v>206</v>
      </c>
      <c r="D152" s="305" t="s">
        <v>611</v>
      </c>
      <c r="E152" s="70"/>
      <c r="F152" s="258"/>
      <c r="G152" s="259"/>
      <c r="H152" s="260"/>
      <c r="I152" s="258"/>
      <c r="J152" s="259"/>
      <c r="K152" s="260"/>
      <c r="L152" s="258"/>
      <c r="M152" s="259"/>
      <c r="N152" s="260"/>
      <c r="O152" s="258"/>
      <c r="P152" s="259"/>
      <c r="Q152" s="260"/>
      <c r="R152" s="258"/>
      <c r="S152" s="259"/>
      <c r="T152" s="260"/>
      <c r="U152" s="258"/>
      <c r="V152" s="259"/>
      <c r="W152" s="260"/>
      <c r="X152" s="258"/>
      <c r="Y152" s="259"/>
      <c r="Z152" s="260"/>
      <c r="AA152" s="258"/>
      <c r="AB152" s="259"/>
      <c r="AC152" s="260"/>
      <c r="AD152" s="258"/>
      <c r="AE152" s="259"/>
      <c r="AF152" s="260"/>
      <c r="AG152" s="258"/>
      <c r="AH152" s="259"/>
      <c r="AI152" s="260"/>
      <c r="AJ152" s="258"/>
      <c r="AK152" s="259"/>
      <c r="AL152" s="260"/>
      <c r="AM152" s="258"/>
      <c r="AN152" s="259"/>
      <c r="AO152" s="260"/>
      <c r="AP152" s="281"/>
      <c r="AQ152" s="353"/>
      <c r="AR152" s="348"/>
      <c r="AS152" s="281"/>
      <c r="AT152" s="353"/>
      <c r="AU152" s="348"/>
      <c r="AV152" s="258"/>
      <c r="AW152" s="259"/>
      <c r="AX152" s="260"/>
      <c r="AY152" s="258"/>
      <c r="AZ152" s="259"/>
      <c r="BA152" s="260"/>
      <c r="BB152" s="258"/>
      <c r="BC152" s="259"/>
      <c r="BD152" s="260"/>
      <c r="BE152" s="258"/>
      <c r="BF152" s="259"/>
      <c r="BG152" s="260"/>
      <c r="BH152" s="258"/>
      <c r="BI152" s="259"/>
      <c r="BJ152" s="260"/>
      <c r="BK152" s="258"/>
      <c r="BL152" s="259"/>
      <c r="BM152" s="260"/>
      <c r="BN152" s="258"/>
      <c r="BO152" s="259"/>
      <c r="BP152" s="260"/>
      <c r="BQ152" s="258"/>
      <c r="BR152" s="259"/>
      <c r="BS152" s="260"/>
      <c r="BT152" s="258"/>
      <c r="BU152" s="259"/>
      <c r="BV152" s="260"/>
      <c r="BW152" s="258"/>
      <c r="BX152" s="259"/>
      <c r="BY152" s="260"/>
      <c r="BZ152" s="258"/>
      <c r="CA152" s="259"/>
      <c r="CB152" s="260"/>
      <c r="CC152" s="258"/>
      <c r="CD152" s="259"/>
      <c r="CE152" s="260"/>
      <c r="CF152" s="410"/>
      <c r="CG152" s="411"/>
      <c r="CH152" s="412"/>
      <c r="CI152" s="410"/>
      <c r="CJ152" s="411"/>
      <c r="CK152" s="412"/>
      <c r="CL152" s="258"/>
      <c r="CM152" s="259"/>
      <c r="CN152" s="260"/>
      <c r="CO152" s="258"/>
      <c r="CP152" s="259"/>
      <c r="CQ152" s="260"/>
      <c r="CR152" s="373" t="s">
        <v>2</v>
      </c>
      <c r="CS152" s="228"/>
      <c r="CT152" s="229" t="str">
        <f>IF(ISNUMBER(HA152),IF(ISNUMBER(MATCH(HE152,$CS$15:$CS$313,0)),0,MAX(CT$14:CT151)+1),"")</f>
        <v/>
      </c>
      <c r="CU152" s="7" t="str">
        <f t="shared" si="374"/>
        <v/>
      </c>
      <c r="CV152" s="7" t="str">
        <f t="shared" si="375"/>
        <v/>
      </c>
      <c r="CW152" s="7" t="str">
        <f t="shared" si="376"/>
        <v/>
      </c>
      <c r="CX152" s="7" t="str">
        <f t="shared" si="377"/>
        <v/>
      </c>
      <c r="CY152" s="7" t="str">
        <f t="shared" si="378"/>
        <v/>
      </c>
      <c r="CZ152" s="7" t="str">
        <f t="shared" si="379"/>
        <v/>
      </c>
      <c r="DA152" s="7" t="str">
        <f t="shared" si="380"/>
        <v/>
      </c>
      <c r="DB152" s="7" t="str">
        <f t="shared" si="381"/>
        <v/>
      </c>
      <c r="DC152" s="7" t="str">
        <f t="shared" si="382"/>
        <v/>
      </c>
      <c r="DD152" s="7" t="str">
        <f t="shared" si="383"/>
        <v/>
      </c>
      <c r="DE152" s="7" t="str">
        <f t="shared" si="384"/>
        <v/>
      </c>
      <c r="DF152" s="7" t="str">
        <f t="shared" si="385"/>
        <v/>
      </c>
      <c r="DG152" s="7" t="str">
        <f t="shared" si="386"/>
        <v/>
      </c>
      <c r="DH152" s="7" t="str">
        <f t="shared" si="387"/>
        <v/>
      </c>
      <c r="DI152" s="7" t="str">
        <f t="shared" si="388"/>
        <v/>
      </c>
      <c r="DJ152" s="7" t="str">
        <f t="shared" si="389"/>
        <v/>
      </c>
      <c r="DK152" s="7" t="str">
        <f t="shared" si="390"/>
        <v/>
      </c>
      <c r="DL152" s="7" t="str">
        <f t="shared" si="391"/>
        <v/>
      </c>
      <c r="DM152" s="7" t="str">
        <f t="shared" si="392"/>
        <v/>
      </c>
      <c r="DN152" s="7" t="str">
        <f t="shared" si="393"/>
        <v/>
      </c>
      <c r="DO152" s="7" t="str">
        <f t="shared" si="394"/>
        <v/>
      </c>
      <c r="DP152" s="7" t="str">
        <f t="shared" si="395"/>
        <v/>
      </c>
      <c r="DQ152" s="7" t="str">
        <f t="shared" si="396"/>
        <v/>
      </c>
      <c r="DR152" s="7" t="str">
        <f t="shared" si="397"/>
        <v/>
      </c>
      <c r="DS152" s="7" t="str">
        <f t="shared" si="398"/>
        <v/>
      </c>
      <c r="DT152" s="7" t="str">
        <f t="shared" si="399"/>
        <v/>
      </c>
      <c r="DU152" s="7" t="str">
        <f t="shared" si="496"/>
        <v/>
      </c>
      <c r="DV152" s="7">
        <f t="shared" si="497"/>
        <v>51</v>
      </c>
      <c r="DW152" s="7">
        <f t="shared" si="498"/>
        <v>20</v>
      </c>
      <c r="DX152" s="7">
        <f t="shared" si="499"/>
        <v>51</v>
      </c>
      <c r="DY152" s="7"/>
      <c r="DZ152" s="7"/>
      <c r="EA152" s="7"/>
      <c r="EB152" s="7"/>
      <c r="EC152" s="64" t="s">
        <v>2</v>
      </c>
      <c r="ED152" s="306" t="str">
        <f t="shared" si="400"/>
        <v>-</v>
      </c>
      <c r="EE152" s="306" t="str">
        <f t="shared" si="401"/>
        <v>-</v>
      </c>
      <c r="EF152" s="306" t="str">
        <f t="shared" si="402"/>
        <v>-</v>
      </c>
      <c r="EG152" s="306" t="str">
        <f t="shared" si="403"/>
        <v>-</v>
      </c>
      <c r="EH152" s="306" t="str">
        <f t="shared" si="404"/>
        <v>-</v>
      </c>
      <c r="EI152" s="306" t="str">
        <f t="shared" si="405"/>
        <v>-</v>
      </c>
      <c r="EJ152" s="306" t="str">
        <f t="shared" si="406"/>
        <v>-</v>
      </c>
      <c r="EK152" s="306" t="str">
        <f t="shared" si="407"/>
        <v>-</v>
      </c>
      <c r="EL152" s="306" t="str">
        <f t="shared" si="408"/>
        <v>-</v>
      </c>
      <c r="EM152" s="306" t="str">
        <f t="shared" si="409"/>
        <v>-</v>
      </c>
      <c r="EN152" s="306" t="str">
        <f t="shared" si="410"/>
        <v>-</v>
      </c>
      <c r="EO152" s="306" t="str">
        <f t="shared" si="411"/>
        <v>-</v>
      </c>
      <c r="EP152" s="306" t="str">
        <f t="shared" si="412"/>
        <v>-</v>
      </c>
      <c r="EQ152" s="306" t="str">
        <f t="shared" si="413"/>
        <v>-</v>
      </c>
      <c r="ER152" s="306" t="str">
        <f t="shared" si="414"/>
        <v>-</v>
      </c>
      <c r="ES152" s="306" t="str">
        <f t="shared" si="415"/>
        <v>-</v>
      </c>
      <c r="ET152" s="306" t="str">
        <f t="shared" si="416"/>
        <v>-</v>
      </c>
      <c r="EU152" s="306" t="str">
        <f t="shared" si="417"/>
        <v>-</v>
      </c>
      <c r="EV152" s="306" t="str">
        <f t="shared" si="418"/>
        <v>-</v>
      </c>
      <c r="EW152" s="306" t="str">
        <f t="shared" si="419"/>
        <v>-</v>
      </c>
      <c r="EX152" s="306" t="str">
        <f t="shared" si="420"/>
        <v>-</v>
      </c>
      <c r="EY152" s="306" t="str">
        <f t="shared" si="421"/>
        <v>-</v>
      </c>
      <c r="EZ152" s="306" t="str">
        <f t="shared" si="422"/>
        <v>-</v>
      </c>
      <c r="FA152" s="306" t="str">
        <f t="shared" si="423"/>
        <v>-</v>
      </c>
      <c r="FB152" s="306" t="str">
        <f t="shared" si="424"/>
        <v>-</v>
      </c>
      <c r="FC152" s="306" t="str">
        <f t="shared" si="425"/>
        <v>-</v>
      </c>
      <c r="FD152" s="306" t="str">
        <f t="shared" si="500"/>
        <v>-</v>
      </c>
      <c r="FE152" s="306" t="str">
        <f t="shared" si="501"/>
        <v>mxiter</v>
      </c>
      <c r="FF152" s="306" t="str">
        <f t="shared" si="502"/>
        <v>mxiter</v>
      </c>
      <c r="FG152" s="306" t="str">
        <f t="shared" si="503"/>
        <v>mxiter</v>
      </c>
      <c r="FH152" s="306"/>
      <c r="FI152" s="306"/>
      <c r="FJ152" s="306"/>
      <c r="FK152" s="306"/>
      <c r="FL152" s="306"/>
      <c r="FM152" s="422" t="s">
        <v>2</v>
      </c>
      <c r="FN152" s="65" t="str">
        <f t="shared" si="426"/>
        <v>-</v>
      </c>
      <c r="FO152" s="65" t="str">
        <f t="shared" si="427"/>
        <v>-</v>
      </c>
      <c r="FP152" s="65" t="str">
        <f t="shared" si="428"/>
        <v>-</v>
      </c>
      <c r="FQ152" s="65" t="str">
        <f t="shared" si="429"/>
        <v>-</v>
      </c>
      <c r="FR152" s="65" t="str">
        <f t="shared" si="430"/>
        <v>-</v>
      </c>
      <c r="FS152" s="65" t="str">
        <f t="shared" si="431"/>
        <v>-</v>
      </c>
      <c r="FT152" s="65" t="str">
        <f t="shared" si="432"/>
        <v>-</v>
      </c>
      <c r="FU152" s="65" t="str">
        <f t="shared" si="433"/>
        <v>-</v>
      </c>
      <c r="FV152" s="65" t="str">
        <f t="shared" si="434"/>
        <v>-</v>
      </c>
      <c r="FW152" s="65" t="str">
        <f t="shared" si="435"/>
        <v>-</v>
      </c>
      <c r="FX152" s="65" t="str">
        <f t="shared" si="436"/>
        <v>-</v>
      </c>
      <c r="FY152" s="65" t="str">
        <f t="shared" si="437"/>
        <v>-</v>
      </c>
      <c r="FZ152" s="65" t="str">
        <f t="shared" si="438"/>
        <v>-</v>
      </c>
      <c r="GA152" s="65" t="str">
        <f t="shared" si="439"/>
        <v>-</v>
      </c>
      <c r="GB152" s="65" t="str">
        <f t="shared" si="440"/>
        <v>-</v>
      </c>
      <c r="GC152" s="65" t="str">
        <f t="shared" si="441"/>
        <v>-</v>
      </c>
      <c r="GD152" s="65" t="str">
        <f t="shared" si="442"/>
        <v>-</v>
      </c>
      <c r="GE152" s="65" t="str">
        <f t="shared" si="443"/>
        <v>-</v>
      </c>
      <c r="GF152" s="65" t="str">
        <f t="shared" si="444"/>
        <v>-</v>
      </c>
      <c r="GG152" s="65" t="str">
        <f t="shared" si="445"/>
        <v>-</v>
      </c>
      <c r="GH152" s="65" t="str">
        <f t="shared" si="446"/>
        <v>-</v>
      </c>
      <c r="GI152" s="65" t="str">
        <f t="shared" si="447"/>
        <v>-</v>
      </c>
      <c r="GJ152" s="65" t="str">
        <f t="shared" si="448"/>
        <v>-</v>
      </c>
      <c r="GK152" s="65" t="str">
        <f t="shared" si="449"/>
        <v>-</v>
      </c>
      <c r="GL152" s="65" t="str">
        <f t="shared" si="450"/>
        <v>-</v>
      </c>
      <c r="GM152" s="65" t="str">
        <f t="shared" si="451"/>
        <v>-</v>
      </c>
      <c r="GN152" s="65" t="str">
        <f t="shared" si="504"/>
        <v>-</v>
      </c>
      <c r="GO152" s="65">
        <f t="shared" si="505"/>
        <v>1</v>
      </c>
      <c r="GP152" s="65">
        <f t="shared" si="506"/>
        <v>85</v>
      </c>
      <c r="GQ152" s="65">
        <f t="shared" si="507"/>
        <v>1</v>
      </c>
      <c r="GR152" s="65"/>
      <c r="GS152" s="65"/>
      <c r="GT152" s="65"/>
      <c r="GU152" s="96" t="s">
        <v>2</v>
      </c>
      <c r="GV152" s="70"/>
      <c r="GW152" s="7">
        <f>IF(ISNUMBER(INDEX($CU$15:$EC$314,$B152,HG$5)),MAX(GW$14:GW151)+1,0)</f>
        <v>0</v>
      </c>
      <c r="GX152" s="7" t="str">
        <f t="shared" si="452"/>
        <v/>
      </c>
      <c r="GY152" s="7" t="str">
        <f t="shared" si="453"/>
        <v/>
      </c>
      <c r="GZ152" s="289">
        <f t="shared" si="454"/>
        <v>138</v>
      </c>
      <c r="HA152" s="289" t="str">
        <f t="shared" si="455"/>
        <v/>
      </c>
      <c r="HB152" s="289"/>
      <c r="HC152" s="84" t="str">
        <f t="shared" si="456"/>
        <v/>
      </c>
      <c r="HD152" s="335">
        <f t="shared" si="457"/>
        <v>0</v>
      </c>
      <c r="HE152" s="313" t="str">
        <f t="shared" si="458"/>
        <v/>
      </c>
      <c r="HF152" s="28" t="str">
        <f t="shared" si="459"/>
        <v/>
      </c>
      <c r="HG152" s="277"/>
      <c r="HH152" s="71"/>
      <c r="HI152" s="71"/>
      <c r="HJ152" s="71"/>
      <c r="HK152" s="71"/>
      <c r="HL152" s="71"/>
      <c r="HM152" s="71"/>
      <c r="HN152" s="71"/>
      <c r="HO152" s="71"/>
      <c r="HP152" s="71"/>
      <c r="HQ152" s="71"/>
      <c r="HR152" s="71"/>
      <c r="HS152" s="277" t="str">
        <f t="shared" si="515"/>
        <v/>
      </c>
      <c r="HT152" s="284" t="str">
        <f t="shared" si="460"/>
        <v/>
      </c>
      <c r="HU152" s="71"/>
      <c r="HV152" s="336" t="str">
        <f t="shared" si="461"/>
        <v/>
      </c>
      <c r="HW152" s="338" t="str">
        <f t="shared" si="462"/>
        <v/>
      </c>
      <c r="HX152" s="337" t="str">
        <f t="shared" si="463"/>
        <v/>
      </c>
      <c r="HY152" s="277"/>
      <c r="HZ152" s="71"/>
      <c r="IA152" s="71"/>
      <c r="IB152" s="71"/>
      <c r="IC152" s="71"/>
      <c r="ID152" s="70"/>
      <c r="IE152" s="280"/>
      <c r="IF152" s="280"/>
      <c r="IG152" s="280"/>
      <c r="IH152" s="280"/>
      <c r="II152" s="280"/>
      <c r="IJ152" s="280"/>
      <c r="IK152" s="280"/>
      <c r="IL152" s="280"/>
      <c r="IM152" s="280"/>
      <c r="IN152" s="280"/>
      <c r="IO152" s="291"/>
      <c r="IP152" s="291"/>
      <c r="IQ152" s="74"/>
      <c r="IR152" s="291">
        <f>IF(IE152&lt;&gt;"",MAX(IR$14:IR151)+1,0)</f>
        <v>0</v>
      </c>
      <c r="IS152" s="291">
        <f>IF(IF152&lt;&gt;"",MAX(IS$14:IS151)+1,0)</f>
        <v>0</v>
      </c>
      <c r="IT152" s="291">
        <f>IF(IG152&lt;&gt;"",MAX(IT$14:IT151)+1,0)</f>
        <v>0</v>
      </c>
      <c r="IU152" s="291">
        <f>IF(IH152&lt;&gt;"",MAX(IU$14:IU151)+1,0)</f>
        <v>0</v>
      </c>
      <c r="IV152" s="291">
        <f>IF(II152&lt;&gt;"",MAX(IV$14:IV151)+1,0)</f>
        <v>0</v>
      </c>
      <c r="IW152" s="291">
        <f>IF(IJ152&lt;&gt;"",MAX(IW$14:IW151)+1,0)</f>
        <v>0</v>
      </c>
      <c r="IX152" s="291">
        <f>IF(IK152&lt;&gt;"",MAX(IX$14:IX151)+1,0)</f>
        <v>0</v>
      </c>
      <c r="IY152" s="291">
        <f>IF(IL152&lt;&gt;"",MAX(IY$14:IY151)+1,0)</f>
        <v>0</v>
      </c>
      <c r="IZ152" s="291">
        <f>IF(IM152&lt;&gt;"",MAX(IZ$14:IZ151)+1,0)</f>
        <v>0</v>
      </c>
      <c r="JA152" s="291">
        <f>IF(IN152&lt;&gt;"",MAX(JA$14:JA151)+1,0)</f>
        <v>0</v>
      </c>
      <c r="JB152" s="291">
        <f>IF(IO152&lt;&gt;"",MAX(JB$14:JB151)+1,0)</f>
        <v>0</v>
      </c>
      <c r="JC152" s="291">
        <f>IF(IP152&lt;&gt;"",MAX(JC$14:JC151)+1,0)</f>
        <v>0</v>
      </c>
      <c r="JD152" s="74">
        <f t="shared" si="508"/>
        <v>4</v>
      </c>
      <c r="JE152" s="74">
        <f t="shared" si="509"/>
        <v>0</v>
      </c>
      <c r="JF152" s="74">
        <f t="shared" si="510"/>
        <v>31</v>
      </c>
      <c r="JG152" s="74" t="str">
        <f t="shared" si="511"/>
        <v>isolve</v>
      </c>
      <c r="JH152" s="390" t="str">
        <f t="shared" si="512"/>
        <v/>
      </c>
      <c r="JI152" s="389">
        <f>IF(ISNUMBER(MATCH(HE152,$JG$15:$JG$313,0)),0,MAX(JI$14:JI151)+1)</f>
        <v>0</v>
      </c>
      <c r="JJ152" s="389" t="str">
        <f t="shared" si="513"/>
        <v/>
      </c>
      <c r="JK152" s="379"/>
      <c r="JL152" s="79"/>
      <c r="JM152" s="19"/>
      <c r="JN152" s="280"/>
      <c r="JO152" s="70"/>
      <c r="JP152" s="19"/>
      <c r="JQ152" s="19"/>
      <c r="JR152" s="19"/>
      <c r="JS152" s="19"/>
      <c r="JT152" s="19"/>
      <c r="JU152" s="19"/>
      <c r="JV152" s="19"/>
      <c r="JW152" s="19"/>
      <c r="JX152" s="19"/>
      <c r="JY152" s="19"/>
      <c r="JZ152" s="19"/>
      <c r="KA152" s="19"/>
      <c r="KB152" s="19"/>
      <c r="KC152" s="19"/>
      <c r="KD152" s="19"/>
      <c r="LA152" s="70"/>
      <c r="LB152" s="291" t="str">
        <f t="shared" si="464"/>
        <v/>
      </c>
      <c r="LC152" s="291" t="str">
        <f t="shared" si="465"/>
        <v/>
      </c>
      <c r="LD152" s="291" t="str">
        <f t="shared" si="466"/>
        <v/>
      </c>
      <c r="LE152" s="291" t="str">
        <f t="shared" si="467"/>
        <v/>
      </c>
      <c r="LF152" s="291" t="str">
        <f t="shared" si="468"/>
        <v/>
      </c>
      <c r="LG152" s="291" t="str">
        <f t="shared" si="469"/>
        <v/>
      </c>
      <c r="LH152" s="291" t="str">
        <f t="shared" si="470"/>
        <v/>
      </c>
      <c r="LI152" s="291" t="str">
        <f t="shared" si="471"/>
        <v/>
      </c>
      <c r="LJ152" s="291" t="str">
        <f t="shared" si="472"/>
        <v/>
      </c>
      <c r="LK152" s="291" t="str">
        <f t="shared" si="473"/>
        <v/>
      </c>
      <c r="LL152" s="291" t="str">
        <f t="shared" si="474"/>
        <v/>
      </c>
      <c r="LM152" s="291" t="str">
        <f t="shared" si="475"/>
        <v/>
      </c>
      <c r="LN152" s="291" t="str">
        <f t="shared" si="476"/>
        <v/>
      </c>
      <c r="LO152" s="291" t="str">
        <f t="shared" si="477"/>
        <v/>
      </c>
      <c r="LP152" s="291" t="str">
        <f t="shared" si="478"/>
        <v/>
      </c>
      <c r="LQ152" s="291" t="str">
        <f t="shared" si="479"/>
        <v/>
      </c>
      <c r="LR152" s="291" t="str">
        <f t="shared" si="480"/>
        <v/>
      </c>
      <c r="LS152" s="291" t="str">
        <f t="shared" si="481"/>
        <v/>
      </c>
      <c r="LT152" s="291" t="str">
        <f t="shared" si="482"/>
        <v/>
      </c>
      <c r="LU152" s="291" t="str">
        <f t="shared" si="483"/>
        <v/>
      </c>
      <c r="LV152" s="291" t="str">
        <f t="shared" si="484"/>
        <v/>
      </c>
      <c r="LW152" s="291" t="str">
        <f t="shared" si="485"/>
        <v/>
      </c>
      <c r="LX152" s="291" t="str">
        <f t="shared" si="486"/>
        <v/>
      </c>
      <c r="LY152" s="291" t="str">
        <f t="shared" si="487"/>
        <v/>
      </c>
      <c r="LZ152" s="291" t="str">
        <f t="shared" si="488"/>
        <v/>
      </c>
      <c r="MA152" s="291" t="str">
        <f t="shared" si="489"/>
        <v/>
      </c>
      <c r="MB152" s="291" t="str">
        <f t="shared" si="490"/>
        <v/>
      </c>
      <c r="MC152" s="291" t="str">
        <f t="shared" si="491"/>
        <v>isolve</v>
      </c>
      <c r="MD152" s="291" t="str">
        <f t="shared" si="492"/>
        <v/>
      </c>
      <c r="ME152" s="291" t="str">
        <f t="shared" si="493"/>
        <v>isolve</v>
      </c>
      <c r="MF152" s="291" t="str">
        <f t="shared" si="494"/>
        <v/>
      </c>
      <c r="MG152" s="74">
        <f t="shared" si="495"/>
        <v>1</v>
      </c>
      <c r="MH152" s="70"/>
      <c r="MI152" s="70"/>
      <c r="MJ152" s="70"/>
      <c r="MK152" s="70"/>
      <c r="ML152" s="70"/>
      <c r="MM152" s="70"/>
      <c r="MN152" s="70"/>
      <c r="MO152" s="70"/>
      <c r="MP152" s="70"/>
      <c r="MQ152" s="70"/>
      <c r="MR152" s="70"/>
      <c r="MS152" s="70"/>
      <c r="MT152" s="70"/>
      <c r="MU152" s="70"/>
    </row>
    <row r="153" spans="1:359" ht="6" customHeight="1" x14ac:dyDescent="0.25">
      <c r="A153" s="79"/>
      <c r="B153" s="303">
        <f t="shared" si="514"/>
        <v>139</v>
      </c>
      <c r="C153" s="206" t="s">
        <v>378</v>
      </c>
      <c r="D153" s="305" t="s">
        <v>612</v>
      </c>
      <c r="E153" s="70"/>
      <c r="F153" s="258"/>
      <c r="G153" s="259"/>
      <c r="H153" s="260"/>
      <c r="I153" s="258"/>
      <c r="J153" s="259"/>
      <c r="K153" s="260"/>
      <c r="L153" s="258"/>
      <c r="M153" s="259"/>
      <c r="N153" s="260"/>
      <c r="O153" s="258"/>
      <c r="P153" s="259"/>
      <c r="Q153" s="260"/>
      <c r="R153" s="258"/>
      <c r="S153" s="259"/>
      <c r="T153" s="260"/>
      <c r="U153" s="258"/>
      <c r="V153" s="259"/>
      <c r="W153" s="260"/>
      <c r="X153" s="258"/>
      <c r="Y153" s="259"/>
      <c r="Z153" s="260"/>
      <c r="AA153" s="258"/>
      <c r="AB153" s="259"/>
      <c r="AC153" s="260"/>
      <c r="AD153" s="258"/>
      <c r="AE153" s="259"/>
      <c r="AF153" s="260"/>
      <c r="AG153" s="258"/>
      <c r="AH153" s="259"/>
      <c r="AI153" s="260"/>
      <c r="AJ153" s="258"/>
      <c r="AK153" s="259"/>
      <c r="AL153" s="260"/>
      <c r="AM153" s="258"/>
      <c r="AN153" s="259"/>
      <c r="AO153" s="260"/>
      <c r="AP153" s="281"/>
      <c r="AQ153" s="353"/>
      <c r="AR153" s="348"/>
      <c r="AS153" s="281"/>
      <c r="AT153" s="353"/>
      <c r="AU153" s="348"/>
      <c r="AV153" s="258"/>
      <c r="AW153" s="259"/>
      <c r="AX153" s="260"/>
      <c r="AY153" s="258"/>
      <c r="AZ153" s="259"/>
      <c r="BA153" s="260"/>
      <c r="BB153" s="258"/>
      <c r="BC153" s="259"/>
      <c r="BD153" s="260"/>
      <c r="BE153" s="258"/>
      <c r="BF153" s="259"/>
      <c r="BG153" s="260"/>
      <c r="BH153" s="258"/>
      <c r="BI153" s="259"/>
      <c r="BJ153" s="260"/>
      <c r="BK153" s="258"/>
      <c r="BL153" s="259"/>
      <c r="BM153" s="260"/>
      <c r="BN153" s="258"/>
      <c r="BO153" s="259"/>
      <c r="BP153" s="260"/>
      <c r="BQ153" s="258"/>
      <c r="BR153" s="259"/>
      <c r="BS153" s="260"/>
      <c r="BT153" s="258"/>
      <c r="BU153" s="259"/>
      <c r="BV153" s="260"/>
      <c r="BW153" s="258"/>
      <c r="BX153" s="259"/>
      <c r="BY153" s="260"/>
      <c r="BZ153" s="258"/>
      <c r="CA153" s="259"/>
      <c r="CB153" s="260"/>
      <c r="CC153" s="258"/>
      <c r="CD153" s="259"/>
      <c r="CE153" s="260"/>
      <c r="CF153" s="410"/>
      <c r="CG153" s="411"/>
      <c r="CH153" s="412"/>
      <c r="CI153" s="410"/>
      <c r="CJ153" s="411"/>
      <c r="CK153" s="412"/>
      <c r="CL153" s="258"/>
      <c r="CM153" s="259"/>
      <c r="CN153" s="260"/>
      <c r="CO153" s="258"/>
      <c r="CP153" s="259"/>
      <c r="CQ153" s="260"/>
      <c r="CR153" s="373" t="s">
        <v>2</v>
      </c>
      <c r="CS153" s="228"/>
      <c r="CT153" s="229" t="str">
        <f>IF(ISNUMBER(HA153),IF(ISNUMBER(MATCH(HE153,$CS$15:$CS$313,0)),0,MAX(CT$14:CT152)+1),"")</f>
        <v/>
      </c>
      <c r="CU153" s="7" t="str">
        <f t="shared" si="374"/>
        <v/>
      </c>
      <c r="CV153" s="7" t="str">
        <f t="shared" si="375"/>
        <v/>
      </c>
      <c r="CW153" s="7" t="str">
        <f t="shared" si="376"/>
        <v/>
      </c>
      <c r="CX153" s="7" t="str">
        <f t="shared" si="377"/>
        <v/>
      </c>
      <c r="CY153" s="7" t="str">
        <f t="shared" si="378"/>
        <v/>
      </c>
      <c r="CZ153" s="7" t="str">
        <f t="shared" si="379"/>
        <v/>
      </c>
      <c r="DA153" s="7" t="str">
        <f t="shared" si="380"/>
        <v/>
      </c>
      <c r="DB153" s="7" t="str">
        <f t="shared" si="381"/>
        <v/>
      </c>
      <c r="DC153" s="7" t="str">
        <f t="shared" si="382"/>
        <v/>
      </c>
      <c r="DD153" s="7" t="str">
        <f t="shared" si="383"/>
        <v/>
      </c>
      <c r="DE153" s="7" t="str">
        <f t="shared" si="384"/>
        <v/>
      </c>
      <c r="DF153" s="7" t="str">
        <f t="shared" si="385"/>
        <v/>
      </c>
      <c r="DG153" s="7" t="str">
        <f t="shared" si="386"/>
        <v/>
      </c>
      <c r="DH153" s="7" t="str">
        <f t="shared" si="387"/>
        <v/>
      </c>
      <c r="DI153" s="7" t="str">
        <f t="shared" si="388"/>
        <v/>
      </c>
      <c r="DJ153" s="7" t="str">
        <f t="shared" si="389"/>
        <v/>
      </c>
      <c r="DK153" s="7" t="str">
        <f t="shared" si="390"/>
        <v/>
      </c>
      <c r="DL153" s="7" t="str">
        <f t="shared" si="391"/>
        <v/>
      </c>
      <c r="DM153" s="7" t="str">
        <f t="shared" si="392"/>
        <v/>
      </c>
      <c r="DN153" s="7" t="str">
        <f t="shared" si="393"/>
        <v/>
      </c>
      <c r="DO153" s="7" t="str">
        <f t="shared" si="394"/>
        <v/>
      </c>
      <c r="DP153" s="7" t="str">
        <f t="shared" si="395"/>
        <v/>
      </c>
      <c r="DQ153" s="7" t="str">
        <f t="shared" si="396"/>
        <v/>
      </c>
      <c r="DR153" s="7" t="str">
        <f t="shared" si="397"/>
        <v/>
      </c>
      <c r="DS153" s="7" t="str">
        <f t="shared" si="398"/>
        <v/>
      </c>
      <c r="DT153" s="7" t="str">
        <f t="shared" si="399"/>
        <v/>
      </c>
      <c r="DU153" s="7" t="str">
        <f t="shared" si="496"/>
        <v/>
      </c>
      <c r="DV153" s="7">
        <f t="shared" si="497"/>
        <v>52</v>
      </c>
      <c r="DW153" s="7">
        <f t="shared" si="498"/>
        <v>21</v>
      </c>
      <c r="DX153" s="7">
        <f t="shared" si="499"/>
        <v>52</v>
      </c>
      <c r="DY153" s="7"/>
      <c r="DZ153" s="7"/>
      <c r="EA153" s="7"/>
      <c r="EB153" s="7"/>
      <c r="EC153" s="64" t="s">
        <v>2</v>
      </c>
      <c r="ED153" s="306" t="str">
        <f t="shared" si="400"/>
        <v>-</v>
      </c>
      <c r="EE153" s="306" t="str">
        <f t="shared" si="401"/>
        <v>-</v>
      </c>
      <c r="EF153" s="306" t="str">
        <f t="shared" si="402"/>
        <v>-</v>
      </c>
      <c r="EG153" s="306" t="str">
        <f t="shared" si="403"/>
        <v>-</v>
      </c>
      <c r="EH153" s="306" t="str">
        <f t="shared" si="404"/>
        <v>-</v>
      </c>
      <c r="EI153" s="306" t="str">
        <f t="shared" si="405"/>
        <v>-</v>
      </c>
      <c r="EJ153" s="306" t="str">
        <f t="shared" si="406"/>
        <v>-</v>
      </c>
      <c r="EK153" s="306" t="str">
        <f t="shared" si="407"/>
        <v>-</v>
      </c>
      <c r="EL153" s="306" t="str">
        <f t="shared" si="408"/>
        <v>-</v>
      </c>
      <c r="EM153" s="306" t="str">
        <f t="shared" si="409"/>
        <v>-</v>
      </c>
      <c r="EN153" s="306" t="str">
        <f t="shared" si="410"/>
        <v>-</v>
      </c>
      <c r="EO153" s="306" t="str">
        <f t="shared" si="411"/>
        <v>-</v>
      </c>
      <c r="EP153" s="306" t="str">
        <f t="shared" si="412"/>
        <v>-</v>
      </c>
      <c r="EQ153" s="306" t="str">
        <f t="shared" si="413"/>
        <v>-</v>
      </c>
      <c r="ER153" s="306" t="str">
        <f t="shared" si="414"/>
        <v>-</v>
      </c>
      <c r="ES153" s="306" t="str">
        <f t="shared" si="415"/>
        <v>-</v>
      </c>
      <c r="ET153" s="306" t="str">
        <f t="shared" si="416"/>
        <v>-</v>
      </c>
      <c r="EU153" s="306" t="str">
        <f t="shared" si="417"/>
        <v>-</v>
      </c>
      <c r="EV153" s="306" t="str">
        <f t="shared" si="418"/>
        <v>-</v>
      </c>
      <c r="EW153" s="306" t="str">
        <f t="shared" si="419"/>
        <v>-</v>
      </c>
      <c r="EX153" s="306" t="str">
        <f t="shared" si="420"/>
        <v>-</v>
      </c>
      <c r="EY153" s="306" t="str">
        <f t="shared" si="421"/>
        <v>-</v>
      </c>
      <c r="EZ153" s="306" t="str">
        <f t="shared" si="422"/>
        <v>-</v>
      </c>
      <c r="FA153" s="306" t="str">
        <f t="shared" si="423"/>
        <v>-</v>
      </c>
      <c r="FB153" s="306" t="str">
        <f t="shared" si="424"/>
        <v>-</v>
      </c>
      <c r="FC153" s="306" t="str">
        <f t="shared" si="425"/>
        <v>-</v>
      </c>
      <c r="FD153" s="306" t="str">
        <f t="shared" si="500"/>
        <v>-</v>
      </c>
      <c r="FE153" s="306" t="str">
        <f t="shared" si="501"/>
        <v>iter1</v>
      </c>
      <c r="FF153" s="306" t="str">
        <f t="shared" si="502"/>
        <v>iter1</v>
      </c>
      <c r="FG153" s="306" t="str">
        <f t="shared" si="503"/>
        <v>iter1</v>
      </c>
      <c r="FH153" s="306"/>
      <c r="FI153" s="306"/>
      <c r="FJ153" s="306"/>
      <c r="FK153" s="306"/>
      <c r="FL153" s="306"/>
      <c r="FM153" s="422" t="s">
        <v>2</v>
      </c>
      <c r="FN153" s="65" t="str">
        <f t="shared" si="426"/>
        <v>-</v>
      </c>
      <c r="FO153" s="65" t="str">
        <f t="shared" si="427"/>
        <v>-</v>
      </c>
      <c r="FP153" s="65" t="str">
        <f t="shared" si="428"/>
        <v>-</v>
      </c>
      <c r="FQ153" s="65" t="str">
        <f t="shared" si="429"/>
        <v>-</v>
      </c>
      <c r="FR153" s="65" t="str">
        <f t="shared" si="430"/>
        <v>-</v>
      </c>
      <c r="FS153" s="65" t="str">
        <f t="shared" si="431"/>
        <v>-</v>
      </c>
      <c r="FT153" s="65" t="str">
        <f t="shared" si="432"/>
        <v>-</v>
      </c>
      <c r="FU153" s="65" t="str">
        <f t="shared" si="433"/>
        <v>-</v>
      </c>
      <c r="FV153" s="65" t="str">
        <f t="shared" si="434"/>
        <v>-</v>
      </c>
      <c r="FW153" s="65" t="str">
        <f t="shared" si="435"/>
        <v>-</v>
      </c>
      <c r="FX153" s="65" t="str">
        <f t="shared" si="436"/>
        <v>-</v>
      </c>
      <c r="FY153" s="65" t="str">
        <f t="shared" si="437"/>
        <v>-</v>
      </c>
      <c r="FZ153" s="65" t="str">
        <f t="shared" si="438"/>
        <v>-</v>
      </c>
      <c r="GA153" s="65" t="str">
        <f t="shared" si="439"/>
        <v>-</v>
      </c>
      <c r="GB153" s="65" t="str">
        <f t="shared" si="440"/>
        <v>-</v>
      </c>
      <c r="GC153" s="65" t="str">
        <f t="shared" si="441"/>
        <v>-</v>
      </c>
      <c r="GD153" s="65" t="str">
        <f t="shared" si="442"/>
        <v>-</v>
      </c>
      <c r="GE153" s="65" t="str">
        <f t="shared" si="443"/>
        <v>-</v>
      </c>
      <c r="GF153" s="65" t="str">
        <f t="shared" si="444"/>
        <v>-</v>
      </c>
      <c r="GG153" s="65" t="str">
        <f t="shared" si="445"/>
        <v>-</v>
      </c>
      <c r="GH153" s="65" t="str">
        <f t="shared" si="446"/>
        <v>-</v>
      </c>
      <c r="GI153" s="65" t="str">
        <f t="shared" si="447"/>
        <v>-</v>
      </c>
      <c r="GJ153" s="65" t="str">
        <f t="shared" si="448"/>
        <v>-</v>
      </c>
      <c r="GK153" s="65" t="str">
        <f t="shared" si="449"/>
        <v>-</v>
      </c>
      <c r="GL153" s="65" t="str">
        <f t="shared" si="450"/>
        <v>-</v>
      </c>
      <c r="GM153" s="65" t="str">
        <f t="shared" si="451"/>
        <v>-</v>
      </c>
      <c r="GN153" s="65" t="str">
        <f t="shared" si="504"/>
        <v>-</v>
      </c>
      <c r="GO153" s="65">
        <f t="shared" si="505"/>
        <v>200</v>
      </c>
      <c r="GP153" s="65">
        <f t="shared" si="506"/>
        <v>57</v>
      </c>
      <c r="GQ153" s="65">
        <f t="shared" si="507"/>
        <v>200</v>
      </c>
      <c r="GR153" s="65"/>
      <c r="GS153" s="65"/>
      <c r="GT153" s="65"/>
      <c r="GU153" s="96" t="s">
        <v>2</v>
      </c>
      <c r="GV153" s="70"/>
      <c r="GW153" s="7">
        <f>IF(ISNUMBER(INDEX($CU$15:$EC$314,$B153,HG$5)),MAX(GW$14:GW152)+1,0)</f>
        <v>0</v>
      </c>
      <c r="GX153" s="7" t="str">
        <f t="shared" si="452"/>
        <v/>
      </c>
      <c r="GY153" s="7" t="str">
        <f t="shared" si="453"/>
        <v/>
      </c>
      <c r="GZ153" s="289">
        <f t="shared" si="454"/>
        <v>139</v>
      </c>
      <c r="HA153" s="289" t="str">
        <f t="shared" si="455"/>
        <v/>
      </c>
      <c r="HB153" s="289"/>
      <c r="HC153" s="84" t="str">
        <f t="shared" si="456"/>
        <v/>
      </c>
      <c r="HD153" s="335">
        <f t="shared" si="457"/>
        <v>0</v>
      </c>
      <c r="HE153" s="313" t="str">
        <f t="shared" si="458"/>
        <v/>
      </c>
      <c r="HF153" s="28" t="str">
        <f t="shared" si="459"/>
        <v/>
      </c>
      <c r="HG153" s="277"/>
      <c r="HH153" s="71"/>
      <c r="HI153" s="71"/>
      <c r="HJ153" s="71"/>
      <c r="HK153" s="71"/>
      <c r="HL153" s="71"/>
      <c r="HM153" s="71"/>
      <c r="HN153" s="71"/>
      <c r="HO153" s="71"/>
      <c r="HP153" s="71"/>
      <c r="HQ153" s="71"/>
      <c r="HR153" s="71"/>
      <c r="HS153" s="277" t="str">
        <f t="shared" si="515"/>
        <v/>
      </c>
      <c r="HT153" s="284" t="str">
        <f t="shared" si="460"/>
        <v/>
      </c>
      <c r="HU153" s="71"/>
      <c r="HV153" s="336" t="str">
        <f t="shared" si="461"/>
        <v/>
      </c>
      <c r="HW153" s="338" t="str">
        <f t="shared" si="462"/>
        <v/>
      </c>
      <c r="HX153" s="337" t="str">
        <f t="shared" si="463"/>
        <v/>
      </c>
      <c r="HY153" s="277"/>
      <c r="HZ153" s="71"/>
      <c r="IA153" s="71"/>
      <c r="IB153" s="71"/>
      <c r="IC153" s="71"/>
      <c r="ID153" s="70"/>
      <c r="IE153" s="280"/>
      <c r="IF153" s="280"/>
      <c r="IG153" s="280"/>
      <c r="IH153" s="280"/>
      <c r="II153" s="280"/>
      <c r="IJ153" s="280"/>
      <c r="IK153" s="280"/>
      <c r="IL153" s="280"/>
      <c r="IM153" s="280"/>
      <c r="IN153" s="280"/>
      <c r="IO153" s="291"/>
      <c r="IP153" s="291"/>
      <c r="IQ153" s="74"/>
      <c r="IR153" s="291">
        <f>IF(IE153&lt;&gt;"",MAX(IR$14:IR152)+1,0)</f>
        <v>0</v>
      </c>
      <c r="IS153" s="291">
        <f>IF(IF153&lt;&gt;"",MAX(IS$14:IS152)+1,0)</f>
        <v>0</v>
      </c>
      <c r="IT153" s="291">
        <f>IF(IG153&lt;&gt;"",MAX(IT$14:IT152)+1,0)</f>
        <v>0</v>
      </c>
      <c r="IU153" s="291">
        <f>IF(IH153&lt;&gt;"",MAX(IU$14:IU152)+1,0)</f>
        <v>0</v>
      </c>
      <c r="IV153" s="291">
        <f>IF(II153&lt;&gt;"",MAX(IV$14:IV152)+1,0)</f>
        <v>0</v>
      </c>
      <c r="IW153" s="291">
        <f>IF(IJ153&lt;&gt;"",MAX(IW$14:IW152)+1,0)</f>
        <v>0</v>
      </c>
      <c r="IX153" s="291">
        <f>IF(IK153&lt;&gt;"",MAX(IX$14:IX152)+1,0)</f>
        <v>0</v>
      </c>
      <c r="IY153" s="291">
        <f>IF(IL153&lt;&gt;"",MAX(IY$14:IY152)+1,0)</f>
        <v>0</v>
      </c>
      <c r="IZ153" s="291">
        <f>IF(IM153&lt;&gt;"",MAX(IZ$14:IZ152)+1,0)</f>
        <v>0</v>
      </c>
      <c r="JA153" s="291">
        <f>IF(IN153&lt;&gt;"",MAX(JA$14:JA152)+1,0)</f>
        <v>0</v>
      </c>
      <c r="JB153" s="291">
        <f>IF(IO153&lt;&gt;"",MAX(JB$14:JB152)+1,0)</f>
        <v>0</v>
      </c>
      <c r="JC153" s="291">
        <f>IF(IP153&lt;&gt;"",MAX(JC$14:JC152)+1,0)</f>
        <v>0</v>
      </c>
      <c r="JD153" s="74">
        <f t="shared" si="508"/>
        <v>4</v>
      </c>
      <c r="JE153" s="74">
        <f t="shared" si="509"/>
        <v>0</v>
      </c>
      <c r="JF153" s="74">
        <f t="shared" si="510"/>
        <v>32</v>
      </c>
      <c r="JG153" s="74" t="str">
        <f t="shared" si="511"/>
        <v>ncrs</v>
      </c>
      <c r="JH153" s="390" t="str">
        <f t="shared" si="512"/>
        <v/>
      </c>
      <c r="JI153" s="389">
        <f>IF(ISNUMBER(MATCH(HE153,$JG$15:$JG$313,0)),0,MAX(JI$14:JI152)+1)</f>
        <v>0</v>
      </c>
      <c r="JJ153" s="389" t="str">
        <f t="shared" si="513"/>
        <v/>
      </c>
      <c r="JK153" s="379"/>
      <c r="JL153" s="79"/>
      <c r="JM153" s="19"/>
      <c r="JN153" s="280"/>
      <c r="JO153" s="70"/>
      <c r="JP153" s="19"/>
      <c r="JQ153" s="19"/>
      <c r="JR153" s="19"/>
      <c r="JS153" s="19"/>
      <c r="JT153" s="19"/>
      <c r="JU153" s="19"/>
      <c r="JV153" s="19"/>
      <c r="JW153" s="19"/>
      <c r="JX153" s="19"/>
      <c r="JY153" s="19"/>
      <c r="JZ153" s="19"/>
      <c r="KA153" s="19"/>
      <c r="KB153" s="19"/>
      <c r="KC153" s="19"/>
      <c r="KD153" s="19"/>
      <c r="LA153" s="70"/>
      <c r="LB153" s="291" t="str">
        <f t="shared" si="464"/>
        <v/>
      </c>
      <c r="LC153" s="291" t="str">
        <f t="shared" si="465"/>
        <v/>
      </c>
      <c r="LD153" s="291" t="str">
        <f t="shared" si="466"/>
        <v/>
      </c>
      <c r="LE153" s="291" t="str">
        <f t="shared" si="467"/>
        <v/>
      </c>
      <c r="LF153" s="291" t="str">
        <f t="shared" si="468"/>
        <v/>
      </c>
      <c r="LG153" s="291" t="str">
        <f t="shared" si="469"/>
        <v/>
      </c>
      <c r="LH153" s="291" t="str">
        <f t="shared" si="470"/>
        <v/>
      </c>
      <c r="LI153" s="291" t="str">
        <f t="shared" si="471"/>
        <v/>
      </c>
      <c r="LJ153" s="291" t="str">
        <f t="shared" si="472"/>
        <v/>
      </c>
      <c r="LK153" s="291" t="str">
        <f t="shared" si="473"/>
        <v/>
      </c>
      <c r="LL153" s="291" t="str">
        <f t="shared" si="474"/>
        <v/>
      </c>
      <c r="LM153" s="291" t="str">
        <f t="shared" si="475"/>
        <v/>
      </c>
      <c r="LN153" s="291" t="str">
        <f t="shared" si="476"/>
        <v/>
      </c>
      <c r="LO153" s="291" t="str">
        <f t="shared" si="477"/>
        <v/>
      </c>
      <c r="LP153" s="291" t="str">
        <f t="shared" si="478"/>
        <v/>
      </c>
      <c r="LQ153" s="291" t="str">
        <f t="shared" si="479"/>
        <v/>
      </c>
      <c r="LR153" s="291" t="str">
        <f t="shared" si="480"/>
        <v/>
      </c>
      <c r="LS153" s="291" t="str">
        <f t="shared" si="481"/>
        <v/>
      </c>
      <c r="LT153" s="291" t="str">
        <f t="shared" si="482"/>
        <v/>
      </c>
      <c r="LU153" s="291" t="str">
        <f t="shared" si="483"/>
        <v/>
      </c>
      <c r="LV153" s="291" t="str">
        <f t="shared" si="484"/>
        <v/>
      </c>
      <c r="LW153" s="291" t="str">
        <f t="shared" si="485"/>
        <v/>
      </c>
      <c r="LX153" s="291" t="str">
        <f t="shared" si="486"/>
        <v/>
      </c>
      <c r="LY153" s="291" t="str">
        <f t="shared" si="487"/>
        <v/>
      </c>
      <c r="LZ153" s="291" t="str">
        <f t="shared" si="488"/>
        <v/>
      </c>
      <c r="MA153" s="291" t="str">
        <f t="shared" si="489"/>
        <v/>
      </c>
      <c r="MB153" s="291" t="str">
        <f t="shared" si="490"/>
        <v/>
      </c>
      <c r="MC153" s="291" t="str">
        <f t="shared" si="491"/>
        <v>ncrs</v>
      </c>
      <c r="MD153" s="291" t="str">
        <f t="shared" si="492"/>
        <v/>
      </c>
      <c r="ME153" s="291" t="str">
        <f t="shared" si="493"/>
        <v>ncrs</v>
      </c>
      <c r="MF153" s="291" t="str">
        <f t="shared" si="494"/>
        <v/>
      </c>
      <c r="MG153" s="74">
        <f t="shared" si="495"/>
        <v>1</v>
      </c>
      <c r="MH153" s="70"/>
      <c r="MI153" s="70"/>
      <c r="MJ153" s="70"/>
      <c r="MK153" s="70"/>
      <c r="ML153" s="70"/>
      <c r="MM153" s="70"/>
      <c r="MN153" s="70"/>
      <c r="MO153" s="70"/>
      <c r="MP153" s="70"/>
      <c r="MQ153" s="70"/>
      <c r="MR153" s="70"/>
      <c r="MS153" s="70"/>
      <c r="MT153" s="70"/>
      <c r="MU153" s="70"/>
    </row>
    <row r="154" spans="1:359" ht="6" customHeight="1" x14ac:dyDescent="0.25">
      <c r="A154" s="79"/>
      <c r="B154" s="303">
        <f t="shared" si="514"/>
        <v>140</v>
      </c>
      <c r="C154" s="206" t="s">
        <v>379</v>
      </c>
      <c r="D154" s="305" t="s">
        <v>613</v>
      </c>
      <c r="E154" s="70"/>
      <c r="F154" s="258"/>
      <c r="G154" s="259"/>
      <c r="H154" s="260"/>
      <c r="I154" s="258"/>
      <c r="J154" s="259"/>
      <c r="K154" s="260"/>
      <c r="L154" s="258"/>
      <c r="M154" s="259"/>
      <c r="N154" s="260"/>
      <c r="O154" s="258"/>
      <c r="P154" s="259"/>
      <c r="Q154" s="260"/>
      <c r="R154" s="258"/>
      <c r="S154" s="259"/>
      <c r="T154" s="260"/>
      <c r="U154" s="258"/>
      <c r="V154" s="259"/>
      <c r="W154" s="260"/>
      <c r="X154" s="258"/>
      <c r="Y154" s="259"/>
      <c r="Z154" s="260"/>
      <c r="AA154" s="258"/>
      <c r="AB154" s="259"/>
      <c r="AC154" s="260"/>
      <c r="AD154" s="258"/>
      <c r="AE154" s="259"/>
      <c r="AF154" s="260"/>
      <c r="AG154" s="258"/>
      <c r="AH154" s="259"/>
      <c r="AI154" s="260"/>
      <c r="AJ154" s="258"/>
      <c r="AK154" s="259"/>
      <c r="AL154" s="260"/>
      <c r="AM154" s="258"/>
      <c r="AN154" s="259"/>
      <c r="AO154" s="260"/>
      <c r="AP154" s="281"/>
      <c r="AQ154" s="353"/>
      <c r="AR154" s="348"/>
      <c r="AS154" s="281"/>
      <c r="AT154" s="353"/>
      <c r="AU154" s="348"/>
      <c r="AV154" s="258"/>
      <c r="AW154" s="259"/>
      <c r="AX154" s="260"/>
      <c r="AY154" s="258"/>
      <c r="AZ154" s="259"/>
      <c r="BA154" s="260"/>
      <c r="BB154" s="258"/>
      <c r="BC154" s="259"/>
      <c r="BD154" s="260"/>
      <c r="BE154" s="258"/>
      <c r="BF154" s="259"/>
      <c r="BG154" s="260"/>
      <c r="BH154" s="258"/>
      <c r="BI154" s="259"/>
      <c r="BJ154" s="260"/>
      <c r="BK154" s="258"/>
      <c r="BL154" s="259"/>
      <c r="BM154" s="260"/>
      <c r="BN154" s="258"/>
      <c r="BO154" s="259"/>
      <c r="BP154" s="260"/>
      <c r="BQ154" s="258"/>
      <c r="BR154" s="259"/>
      <c r="BS154" s="260"/>
      <c r="BT154" s="258"/>
      <c r="BU154" s="259"/>
      <c r="BV154" s="260"/>
      <c r="BW154" s="258"/>
      <c r="BX154" s="259"/>
      <c r="BY154" s="260"/>
      <c r="BZ154" s="258"/>
      <c r="CA154" s="259"/>
      <c r="CB154" s="260"/>
      <c r="CC154" s="258"/>
      <c r="CD154" s="259"/>
      <c r="CE154" s="260"/>
      <c r="CF154" s="410"/>
      <c r="CG154" s="411"/>
      <c r="CH154" s="412"/>
      <c r="CI154" s="410"/>
      <c r="CJ154" s="411"/>
      <c r="CK154" s="412"/>
      <c r="CL154" s="258"/>
      <c r="CM154" s="259"/>
      <c r="CN154" s="260"/>
      <c r="CO154" s="258"/>
      <c r="CP154" s="259"/>
      <c r="CQ154" s="260"/>
      <c r="CR154" s="373" t="s">
        <v>2</v>
      </c>
      <c r="CS154" s="228"/>
      <c r="CT154" s="229" t="str">
        <f>IF(ISNUMBER(HA154),IF(ISNUMBER(MATCH(HE154,$CS$15:$CS$313,0)),0,MAX(CT$14:CT153)+1),"")</f>
        <v/>
      </c>
      <c r="CU154" s="7" t="str">
        <f t="shared" si="374"/>
        <v/>
      </c>
      <c r="CV154" s="7" t="str">
        <f t="shared" si="375"/>
        <v/>
      </c>
      <c r="CW154" s="7" t="str">
        <f t="shared" si="376"/>
        <v/>
      </c>
      <c r="CX154" s="7" t="str">
        <f t="shared" si="377"/>
        <v/>
      </c>
      <c r="CY154" s="7" t="str">
        <f t="shared" si="378"/>
        <v/>
      </c>
      <c r="CZ154" s="7" t="str">
        <f t="shared" si="379"/>
        <v/>
      </c>
      <c r="DA154" s="7" t="str">
        <f t="shared" si="380"/>
        <v/>
      </c>
      <c r="DB154" s="7" t="str">
        <f t="shared" si="381"/>
        <v/>
      </c>
      <c r="DC154" s="7" t="str">
        <f t="shared" si="382"/>
        <v/>
      </c>
      <c r="DD154" s="7" t="str">
        <f t="shared" si="383"/>
        <v/>
      </c>
      <c r="DE154" s="7" t="str">
        <f t="shared" si="384"/>
        <v/>
      </c>
      <c r="DF154" s="7" t="str">
        <f t="shared" si="385"/>
        <v/>
      </c>
      <c r="DG154" s="7" t="str">
        <f t="shared" si="386"/>
        <v/>
      </c>
      <c r="DH154" s="7" t="str">
        <f t="shared" si="387"/>
        <v/>
      </c>
      <c r="DI154" s="7" t="str">
        <f t="shared" si="388"/>
        <v/>
      </c>
      <c r="DJ154" s="7" t="str">
        <f t="shared" si="389"/>
        <v/>
      </c>
      <c r="DK154" s="7" t="str">
        <f t="shared" si="390"/>
        <v/>
      </c>
      <c r="DL154" s="7" t="str">
        <f t="shared" si="391"/>
        <v/>
      </c>
      <c r="DM154" s="7" t="str">
        <f t="shared" si="392"/>
        <v/>
      </c>
      <c r="DN154" s="7" t="str">
        <f t="shared" si="393"/>
        <v/>
      </c>
      <c r="DO154" s="7" t="str">
        <f t="shared" si="394"/>
        <v/>
      </c>
      <c r="DP154" s="7" t="str">
        <f t="shared" si="395"/>
        <v/>
      </c>
      <c r="DQ154" s="7" t="str">
        <f t="shared" si="396"/>
        <v/>
      </c>
      <c r="DR154" s="7" t="str">
        <f t="shared" si="397"/>
        <v/>
      </c>
      <c r="DS154" s="7" t="str">
        <f t="shared" si="398"/>
        <v/>
      </c>
      <c r="DT154" s="7" t="str">
        <f t="shared" si="399"/>
        <v/>
      </c>
      <c r="DU154" s="7" t="str">
        <f t="shared" si="496"/>
        <v/>
      </c>
      <c r="DV154" s="7">
        <f t="shared" si="497"/>
        <v>53</v>
      </c>
      <c r="DW154" s="7" t="str">
        <f t="shared" si="498"/>
        <v/>
      </c>
      <c r="DX154" s="7">
        <f t="shared" si="499"/>
        <v>53</v>
      </c>
      <c r="DY154" s="7"/>
      <c r="DZ154" s="7"/>
      <c r="EA154" s="7"/>
      <c r="EB154" s="7"/>
      <c r="EC154" s="64" t="s">
        <v>2</v>
      </c>
      <c r="ED154" s="306" t="str">
        <f t="shared" si="400"/>
        <v>-</v>
      </c>
      <c r="EE154" s="306" t="str">
        <f t="shared" si="401"/>
        <v>-</v>
      </c>
      <c r="EF154" s="306" t="str">
        <f t="shared" si="402"/>
        <v>-</v>
      </c>
      <c r="EG154" s="306" t="str">
        <f t="shared" si="403"/>
        <v>-</v>
      </c>
      <c r="EH154" s="306" t="str">
        <f t="shared" si="404"/>
        <v>-</v>
      </c>
      <c r="EI154" s="306" t="str">
        <f t="shared" si="405"/>
        <v>-</v>
      </c>
      <c r="EJ154" s="306" t="str">
        <f t="shared" si="406"/>
        <v>-</v>
      </c>
      <c r="EK154" s="306" t="str">
        <f t="shared" si="407"/>
        <v>-</v>
      </c>
      <c r="EL154" s="306" t="str">
        <f t="shared" si="408"/>
        <v>-</v>
      </c>
      <c r="EM154" s="306" t="str">
        <f t="shared" si="409"/>
        <v>-</v>
      </c>
      <c r="EN154" s="306" t="str">
        <f t="shared" si="410"/>
        <v>-</v>
      </c>
      <c r="EO154" s="306" t="str">
        <f t="shared" si="411"/>
        <v>-</v>
      </c>
      <c r="EP154" s="306" t="str">
        <f t="shared" si="412"/>
        <v>-</v>
      </c>
      <c r="EQ154" s="306" t="str">
        <f t="shared" si="413"/>
        <v>-</v>
      </c>
      <c r="ER154" s="306" t="str">
        <f t="shared" si="414"/>
        <v>-</v>
      </c>
      <c r="ES154" s="306" t="str">
        <f t="shared" si="415"/>
        <v>-</v>
      </c>
      <c r="ET154" s="306" t="str">
        <f t="shared" si="416"/>
        <v>-</v>
      </c>
      <c r="EU154" s="306" t="str">
        <f t="shared" si="417"/>
        <v>-</v>
      </c>
      <c r="EV154" s="306" t="str">
        <f t="shared" si="418"/>
        <v>-</v>
      </c>
      <c r="EW154" s="306" t="str">
        <f t="shared" si="419"/>
        <v>-</v>
      </c>
      <c r="EX154" s="306" t="str">
        <f t="shared" si="420"/>
        <v>-</v>
      </c>
      <c r="EY154" s="306" t="str">
        <f t="shared" si="421"/>
        <v>-</v>
      </c>
      <c r="EZ154" s="306" t="str">
        <f t="shared" si="422"/>
        <v>-</v>
      </c>
      <c r="FA154" s="306" t="str">
        <f t="shared" si="423"/>
        <v>-</v>
      </c>
      <c r="FB154" s="306" t="str">
        <f t="shared" si="424"/>
        <v>-</v>
      </c>
      <c r="FC154" s="306" t="str">
        <f t="shared" si="425"/>
        <v>-</v>
      </c>
      <c r="FD154" s="306" t="str">
        <f t="shared" si="500"/>
        <v>-</v>
      </c>
      <c r="FE154" s="306" t="str">
        <f t="shared" si="501"/>
        <v>isolve</v>
      </c>
      <c r="FF154" s="306" t="str">
        <f t="shared" si="502"/>
        <v>-</v>
      </c>
      <c r="FG154" s="306" t="str">
        <f t="shared" si="503"/>
        <v>isolve</v>
      </c>
      <c r="FH154" s="306"/>
      <c r="FI154" s="306"/>
      <c r="FJ154" s="306"/>
      <c r="FK154" s="306"/>
      <c r="FL154" s="306"/>
      <c r="FM154" s="422" t="s">
        <v>2</v>
      </c>
      <c r="FN154" s="65" t="str">
        <f t="shared" si="426"/>
        <v>-</v>
      </c>
      <c r="FO154" s="65" t="str">
        <f t="shared" si="427"/>
        <v>-</v>
      </c>
      <c r="FP154" s="65" t="str">
        <f t="shared" si="428"/>
        <v>-</v>
      </c>
      <c r="FQ154" s="65" t="str">
        <f t="shared" si="429"/>
        <v>-</v>
      </c>
      <c r="FR154" s="65" t="str">
        <f t="shared" si="430"/>
        <v>-</v>
      </c>
      <c r="FS154" s="65" t="str">
        <f t="shared" si="431"/>
        <v>-</v>
      </c>
      <c r="FT154" s="65" t="str">
        <f t="shared" si="432"/>
        <v>-</v>
      </c>
      <c r="FU154" s="65" t="str">
        <f t="shared" si="433"/>
        <v>-</v>
      </c>
      <c r="FV154" s="65" t="str">
        <f t="shared" si="434"/>
        <v>-</v>
      </c>
      <c r="FW154" s="65" t="str">
        <f t="shared" si="435"/>
        <v>-</v>
      </c>
      <c r="FX154" s="65" t="str">
        <f t="shared" si="436"/>
        <v>-</v>
      </c>
      <c r="FY154" s="65" t="str">
        <f t="shared" si="437"/>
        <v>-</v>
      </c>
      <c r="FZ154" s="65" t="str">
        <f t="shared" si="438"/>
        <v>-</v>
      </c>
      <c r="GA154" s="65" t="str">
        <f t="shared" si="439"/>
        <v>-</v>
      </c>
      <c r="GB154" s="65" t="str">
        <f t="shared" si="440"/>
        <v>-</v>
      </c>
      <c r="GC154" s="65" t="str">
        <f t="shared" si="441"/>
        <v>-</v>
      </c>
      <c r="GD154" s="65" t="str">
        <f t="shared" si="442"/>
        <v>-</v>
      </c>
      <c r="GE154" s="65" t="str">
        <f t="shared" si="443"/>
        <v>-</v>
      </c>
      <c r="GF154" s="65" t="str">
        <f t="shared" si="444"/>
        <v>-</v>
      </c>
      <c r="GG154" s="65" t="str">
        <f t="shared" si="445"/>
        <v>-</v>
      </c>
      <c r="GH154" s="65" t="str">
        <f t="shared" si="446"/>
        <v>-</v>
      </c>
      <c r="GI154" s="65" t="str">
        <f t="shared" si="447"/>
        <v>-</v>
      </c>
      <c r="GJ154" s="65" t="str">
        <f t="shared" si="448"/>
        <v>-</v>
      </c>
      <c r="GK154" s="65" t="str">
        <f t="shared" si="449"/>
        <v>-</v>
      </c>
      <c r="GL154" s="65" t="str">
        <f t="shared" si="450"/>
        <v>-</v>
      </c>
      <c r="GM154" s="65" t="str">
        <f t="shared" si="451"/>
        <v>-</v>
      </c>
      <c r="GN154" s="65" t="str">
        <f t="shared" si="504"/>
        <v>-</v>
      </c>
      <c r="GO154" s="65">
        <f t="shared" si="505"/>
        <v>3</v>
      </c>
      <c r="GP154" s="65" t="str">
        <f t="shared" si="506"/>
        <v>-</v>
      </c>
      <c r="GQ154" s="65">
        <f t="shared" si="507"/>
        <v>3</v>
      </c>
      <c r="GR154" s="65"/>
      <c r="GS154" s="65"/>
      <c r="GT154" s="65"/>
      <c r="GU154" s="96" t="s">
        <v>2</v>
      </c>
      <c r="GV154" s="70"/>
      <c r="GW154" s="7">
        <f>IF(ISNUMBER(INDEX($CU$15:$EC$314,$B154,HG$5)),MAX(GW$14:GW153)+1,0)</f>
        <v>0</v>
      </c>
      <c r="GX154" s="7" t="str">
        <f t="shared" si="452"/>
        <v/>
      </c>
      <c r="GY154" s="7" t="str">
        <f t="shared" si="453"/>
        <v/>
      </c>
      <c r="GZ154" s="289">
        <f t="shared" si="454"/>
        <v>140</v>
      </c>
      <c r="HA154" s="289" t="str">
        <f t="shared" si="455"/>
        <v/>
      </c>
      <c r="HB154" s="289"/>
      <c r="HC154" s="84" t="str">
        <f t="shared" si="456"/>
        <v/>
      </c>
      <c r="HD154" s="335">
        <f t="shared" si="457"/>
        <v>0</v>
      </c>
      <c r="HE154" s="313" t="str">
        <f t="shared" si="458"/>
        <v/>
      </c>
      <c r="HF154" s="28" t="str">
        <f t="shared" si="459"/>
        <v/>
      </c>
      <c r="HG154" s="277"/>
      <c r="HH154" s="71"/>
      <c r="HI154" s="71"/>
      <c r="HJ154" s="71"/>
      <c r="HK154" s="71"/>
      <c r="HL154" s="71"/>
      <c r="HM154" s="71"/>
      <c r="HN154" s="71"/>
      <c r="HO154" s="71"/>
      <c r="HP154" s="71"/>
      <c r="HQ154" s="71"/>
      <c r="HR154" s="71"/>
      <c r="HS154" s="277" t="str">
        <f t="shared" si="515"/>
        <v/>
      </c>
      <c r="HT154" s="284" t="str">
        <f t="shared" si="460"/>
        <v/>
      </c>
      <c r="HU154" s="71"/>
      <c r="HV154" s="336" t="str">
        <f t="shared" si="461"/>
        <v/>
      </c>
      <c r="HW154" s="338" t="str">
        <f t="shared" si="462"/>
        <v/>
      </c>
      <c r="HX154" s="337" t="str">
        <f t="shared" si="463"/>
        <v/>
      </c>
      <c r="HY154" s="277"/>
      <c r="HZ154" s="71"/>
      <c r="IA154" s="71"/>
      <c r="IB154" s="71"/>
      <c r="IC154" s="71"/>
      <c r="ID154" s="70"/>
      <c r="IE154" s="280"/>
      <c r="IF154" s="280"/>
      <c r="IG154" s="280"/>
      <c r="IH154" s="280"/>
      <c r="II154" s="280"/>
      <c r="IJ154" s="280"/>
      <c r="IK154" s="280"/>
      <c r="IL154" s="280"/>
      <c r="IM154" s="280"/>
      <c r="IN154" s="280"/>
      <c r="IO154" s="291"/>
      <c r="IP154" s="291"/>
      <c r="IQ154" s="74"/>
      <c r="IR154" s="291">
        <f>IF(IE154&lt;&gt;"",MAX(IR$14:IR153)+1,0)</f>
        <v>0</v>
      </c>
      <c r="IS154" s="291">
        <f>IF(IF154&lt;&gt;"",MAX(IS$14:IS153)+1,0)</f>
        <v>0</v>
      </c>
      <c r="IT154" s="291">
        <f>IF(IG154&lt;&gt;"",MAX(IT$14:IT153)+1,0)</f>
        <v>0</v>
      </c>
      <c r="IU154" s="291">
        <f>IF(IH154&lt;&gt;"",MAX(IU$14:IU153)+1,0)</f>
        <v>0</v>
      </c>
      <c r="IV154" s="291">
        <f>IF(II154&lt;&gt;"",MAX(IV$14:IV153)+1,0)</f>
        <v>0</v>
      </c>
      <c r="IW154" s="291">
        <f>IF(IJ154&lt;&gt;"",MAX(IW$14:IW153)+1,0)</f>
        <v>0</v>
      </c>
      <c r="IX154" s="291">
        <f>IF(IK154&lt;&gt;"",MAX(IX$14:IX153)+1,0)</f>
        <v>0</v>
      </c>
      <c r="IY154" s="291">
        <f>IF(IL154&lt;&gt;"",MAX(IY$14:IY153)+1,0)</f>
        <v>0</v>
      </c>
      <c r="IZ154" s="291">
        <f>IF(IM154&lt;&gt;"",MAX(IZ$14:IZ153)+1,0)</f>
        <v>0</v>
      </c>
      <c r="JA154" s="291">
        <f>IF(IN154&lt;&gt;"",MAX(JA$14:JA153)+1,0)</f>
        <v>0</v>
      </c>
      <c r="JB154" s="291">
        <f>IF(IO154&lt;&gt;"",MAX(JB$14:JB153)+1,0)</f>
        <v>0</v>
      </c>
      <c r="JC154" s="291">
        <f>IF(IP154&lt;&gt;"",MAX(JC$14:JC153)+1,0)</f>
        <v>0</v>
      </c>
      <c r="JD154" s="74">
        <f t="shared" si="508"/>
        <v>4</v>
      </c>
      <c r="JE154" s="74">
        <f t="shared" si="509"/>
        <v>0</v>
      </c>
      <c r="JF154" s="74">
        <f t="shared" si="510"/>
        <v>33</v>
      </c>
      <c r="JG154" s="74" t="str">
        <f t="shared" si="511"/>
        <v>cclose</v>
      </c>
      <c r="JH154" s="390" t="str">
        <f t="shared" si="512"/>
        <v/>
      </c>
      <c r="JI154" s="389">
        <f>IF(ISNUMBER(MATCH(HE154,$JG$15:$JG$313,0)),0,MAX(JI$14:JI153)+1)</f>
        <v>0</v>
      </c>
      <c r="JJ154" s="389" t="str">
        <f t="shared" si="513"/>
        <v/>
      </c>
      <c r="JK154" s="379"/>
      <c r="JL154" s="79"/>
      <c r="JM154" s="19"/>
      <c r="JN154" s="280"/>
      <c r="JO154" s="70"/>
      <c r="JP154" s="19"/>
      <c r="JQ154" s="19"/>
      <c r="JR154" s="19"/>
      <c r="JS154" s="19"/>
      <c r="JT154" s="19"/>
      <c r="JU154" s="19"/>
      <c r="JV154" s="19"/>
      <c r="JW154" s="19"/>
      <c r="JX154" s="19"/>
      <c r="JY154" s="19"/>
      <c r="JZ154" s="19"/>
      <c r="KA154" s="19"/>
      <c r="KB154" s="19"/>
      <c r="KC154" s="19"/>
      <c r="KD154" s="19"/>
      <c r="LA154" s="70"/>
      <c r="LB154" s="291" t="str">
        <f t="shared" si="464"/>
        <v/>
      </c>
      <c r="LC154" s="291" t="str">
        <f t="shared" si="465"/>
        <v>cclose</v>
      </c>
      <c r="LD154" s="291" t="str">
        <f t="shared" si="466"/>
        <v/>
      </c>
      <c r="LE154" s="291" t="str">
        <f t="shared" si="467"/>
        <v/>
      </c>
      <c r="LF154" s="291" t="str">
        <f t="shared" si="468"/>
        <v/>
      </c>
      <c r="LG154" s="291" t="str">
        <f t="shared" si="469"/>
        <v/>
      </c>
      <c r="LH154" s="291" t="str">
        <f t="shared" si="470"/>
        <v/>
      </c>
      <c r="LI154" s="291" t="str">
        <f t="shared" si="471"/>
        <v/>
      </c>
      <c r="LJ154" s="291" t="str">
        <f t="shared" si="472"/>
        <v/>
      </c>
      <c r="LK154" s="291" t="str">
        <f t="shared" si="473"/>
        <v/>
      </c>
      <c r="LL154" s="291" t="str">
        <f t="shared" si="474"/>
        <v/>
      </c>
      <c r="LM154" s="291" t="str">
        <f t="shared" si="475"/>
        <v/>
      </c>
      <c r="LN154" s="291" t="str">
        <f t="shared" si="476"/>
        <v/>
      </c>
      <c r="LO154" s="291" t="str">
        <f t="shared" si="477"/>
        <v/>
      </c>
      <c r="LP154" s="291" t="str">
        <f t="shared" si="478"/>
        <v/>
      </c>
      <c r="LQ154" s="291" t="str">
        <f t="shared" si="479"/>
        <v/>
      </c>
      <c r="LR154" s="291" t="str">
        <f t="shared" si="480"/>
        <v/>
      </c>
      <c r="LS154" s="291" t="str">
        <f t="shared" si="481"/>
        <v/>
      </c>
      <c r="LT154" s="291" t="str">
        <f t="shared" si="482"/>
        <v/>
      </c>
      <c r="LU154" s="291" t="str">
        <f t="shared" si="483"/>
        <v/>
      </c>
      <c r="LV154" s="291" t="str">
        <f t="shared" si="484"/>
        <v/>
      </c>
      <c r="LW154" s="291" t="str">
        <f t="shared" si="485"/>
        <v/>
      </c>
      <c r="LX154" s="291" t="str">
        <f t="shared" si="486"/>
        <v/>
      </c>
      <c r="LY154" s="291" t="str">
        <f t="shared" si="487"/>
        <v/>
      </c>
      <c r="LZ154" s="291" t="str">
        <f t="shared" si="488"/>
        <v/>
      </c>
      <c r="MA154" s="291" t="str">
        <f t="shared" si="489"/>
        <v/>
      </c>
      <c r="MB154" s="291" t="str">
        <f t="shared" si="490"/>
        <v/>
      </c>
      <c r="MC154" s="291" t="str">
        <f t="shared" si="491"/>
        <v>cclose</v>
      </c>
      <c r="MD154" s="291" t="str">
        <f t="shared" si="492"/>
        <v/>
      </c>
      <c r="ME154" s="291" t="str">
        <f t="shared" si="493"/>
        <v>cclose</v>
      </c>
      <c r="MF154" s="291" t="str">
        <f t="shared" si="494"/>
        <v/>
      </c>
      <c r="MG154" s="74">
        <f t="shared" si="495"/>
        <v>2</v>
      </c>
      <c r="MH154" s="70"/>
      <c r="MI154" s="70"/>
      <c r="MJ154" s="70"/>
      <c r="MK154" s="70"/>
      <c r="ML154" s="70"/>
      <c r="MM154" s="70"/>
      <c r="MN154" s="70"/>
      <c r="MO154" s="70"/>
      <c r="MP154" s="70"/>
      <c r="MQ154" s="70"/>
      <c r="MR154" s="70"/>
      <c r="MS154" s="70"/>
      <c r="MT154" s="70"/>
      <c r="MU154" s="70"/>
    </row>
    <row r="155" spans="1:359" ht="6" customHeight="1" x14ac:dyDescent="0.25">
      <c r="A155" s="79"/>
      <c r="B155" s="303">
        <f t="shared" si="514"/>
        <v>141</v>
      </c>
      <c r="C155" s="206" t="s">
        <v>380</v>
      </c>
      <c r="D155" s="305" t="s">
        <v>614</v>
      </c>
      <c r="E155" s="70"/>
      <c r="F155" s="258"/>
      <c r="G155" s="259"/>
      <c r="H155" s="260"/>
      <c r="I155" s="258"/>
      <c r="J155" s="259"/>
      <c r="K155" s="260"/>
      <c r="L155" s="258"/>
      <c r="M155" s="259"/>
      <c r="N155" s="260"/>
      <c r="O155" s="258"/>
      <c r="P155" s="259"/>
      <c r="Q155" s="260"/>
      <c r="R155" s="258"/>
      <c r="S155" s="259"/>
      <c r="T155" s="260"/>
      <c r="U155" s="258"/>
      <c r="V155" s="259"/>
      <c r="W155" s="260"/>
      <c r="X155" s="258"/>
      <c r="Y155" s="259"/>
      <c r="Z155" s="260"/>
      <c r="AA155" s="258"/>
      <c r="AB155" s="259"/>
      <c r="AC155" s="260"/>
      <c r="AD155" s="258"/>
      <c r="AE155" s="259"/>
      <c r="AF155" s="260"/>
      <c r="AG155" s="258"/>
      <c r="AH155" s="259"/>
      <c r="AI155" s="260"/>
      <c r="AJ155" s="258"/>
      <c r="AK155" s="259"/>
      <c r="AL155" s="260"/>
      <c r="AM155" s="258"/>
      <c r="AN155" s="259"/>
      <c r="AO155" s="260"/>
      <c r="AP155" s="281"/>
      <c r="AQ155" s="353"/>
      <c r="AR155" s="348"/>
      <c r="AS155" s="281"/>
      <c r="AT155" s="353"/>
      <c r="AU155" s="348"/>
      <c r="AV155" s="258"/>
      <c r="AW155" s="259"/>
      <c r="AX155" s="260"/>
      <c r="AY155" s="258"/>
      <c r="AZ155" s="259"/>
      <c r="BA155" s="260"/>
      <c r="BB155" s="258"/>
      <c r="BC155" s="259"/>
      <c r="BD155" s="260"/>
      <c r="BE155" s="258"/>
      <c r="BF155" s="259"/>
      <c r="BG155" s="260"/>
      <c r="BH155" s="258"/>
      <c r="BI155" s="259"/>
      <c r="BJ155" s="260"/>
      <c r="BK155" s="258"/>
      <c r="BL155" s="259"/>
      <c r="BM155" s="260"/>
      <c r="BN155" s="258"/>
      <c r="BO155" s="259"/>
      <c r="BP155" s="260"/>
      <c r="BQ155" s="258"/>
      <c r="BR155" s="259"/>
      <c r="BS155" s="260"/>
      <c r="BT155" s="258"/>
      <c r="BU155" s="259"/>
      <c r="BV155" s="260"/>
      <c r="BW155" s="258"/>
      <c r="BX155" s="259"/>
      <c r="BY155" s="260"/>
      <c r="BZ155" s="258"/>
      <c r="CA155" s="259"/>
      <c r="CB155" s="260"/>
      <c r="CC155" s="258"/>
      <c r="CD155" s="259"/>
      <c r="CE155" s="260"/>
      <c r="CF155" s="410"/>
      <c r="CG155" s="411"/>
      <c r="CH155" s="412"/>
      <c r="CI155" s="410"/>
      <c r="CJ155" s="411"/>
      <c r="CK155" s="412"/>
      <c r="CL155" s="258"/>
      <c r="CM155" s="259"/>
      <c r="CN155" s="260"/>
      <c r="CO155" s="258"/>
      <c r="CP155" s="259"/>
      <c r="CQ155" s="260"/>
      <c r="CR155" s="373" t="s">
        <v>2</v>
      </c>
      <c r="CS155" s="228"/>
      <c r="CT155" s="229" t="str">
        <f>IF(ISNUMBER(HA155),IF(ISNUMBER(MATCH(HE155,$CS$15:$CS$313,0)),0,MAX(CT$14:CT154)+1),"")</f>
        <v/>
      </c>
      <c r="CU155" s="7" t="str">
        <f t="shared" si="374"/>
        <v/>
      </c>
      <c r="CV155" s="7" t="str">
        <f t="shared" si="375"/>
        <v/>
      </c>
      <c r="CW155" s="7" t="str">
        <f t="shared" si="376"/>
        <v/>
      </c>
      <c r="CX155" s="7" t="str">
        <f t="shared" si="377"/>
        <v/>
      </c>
      <c r="CY155" s="7" t="str">
        <f t="shared" si="378"/>
        <v/>
      </c>
      <c r="CZ155" s="7" t="str">
        <f t="shared" si="379"/>
        <v/>
      </c>
      <c r="DA155" s="7" t="str">
        <f t="shared" si="380"/>
        <v/>
      </c>
      <c r="DB155" s="7" t="str">
        <f t="shared" si="381"/>
        <v/>
      </c>
      <c r="DC155" s="7" t="str">
        <f t="shared" si="382"/>
        <v/>
      </c>
      <c r="DD155" s="7" t="str">
        <f t="shared" si="383"/>
        <v/>
      </c>
      <c r="DE155" s="7" t="str">
        <f t="shared" si="384"/>
        <v/>
      </c>
      <c r="DF155" s="7" t="str">
        <f t="shared" si="385"/>
        <v/>
      </c>
      <c r="DG155" s="7" t="str">
        <f t="shared" si="386"/>
        <v/>
      </c>
      <c r="DH155" s="7" t="str">
        <f t="shared" si="387"/>
        <v/>
      </c>
      <c r="DI155" s="7" t="str">
        <f t="shared" si="388"/>
        <v/>
      </c>
      <c r="DJ155" s="7" t="str">
        <f t="shared" si="389"/>
        <v/>
      </c>
      <c r="DK155" s="7" t="str">
        <f t="shared" si="390"/>
        <v/>
      </c>
      <c r="DL155" s="7" t="str">
        <f t="shared" si="391"/>
        <v/>
      </c>
      <c r="DM155" s="7" t="str">
        <f t="shared" si="392"/>
        <v/>
      </c>
      <c r="DN155" s="7" t="str">
        <f t="shared" si="393"/>
        <v/>
      </c>
      <c r="DO155" s="7" t="str">
        <f t="shared" si="394"/>
        <v/>
      </c>
      <c r="DP155" s="7" t="str">
        <f t="shared" si="395"/>
        <v/>
      </c>
      <c r="DQ155" s="7" t="str">
        <f t="shared" si="396"/>
        <v/>
      </c>
      <c r="DR155" s="7" t="str">
        <f t="shared" si="397"/>
        <v/>
      </c>
      <c r="DS155" s="7" t="str">
        <f t="shared" si="398"/>
        <v/>
      </c>
      <c r="DT155" s="7" t="str">
        <f t="shared" si="399"/>
        <v/>
      </c>
      <c r="DU155" s="7" t="str">
        <f t="shared" si="496"/>
        <v/>
      </c>
      <c r="DV155" s="7">
        <f t="shared" si="497"/>
        <v>54</v>
      </c>
      <c r="DW155" s="7" t="str">
        <f t="shared" si="498"/>
        <v/>
      </c>
      <c r="DX155" s="7">
        <f t="shared" si="499"/>
        <v>54</v>
      </c>
      <c r="DY155" s="7"/>
      <c r="DZ155" s="7"/>
      <c r="EA155" s="7"/>
      <c r="EB155" s="7"/>
      <c r="EC155" s="64" t="s">
        <v>2</v>
      </c>
      <c r="ED155" s="306" t="str">
        <f t="shared" si="400"/>
        <v>-</v>
      </c>
      <c r="EE155" s="306" t="str">
        <f t="shared" si="401"/>
        <v>-</v>
      </c>
      <c r="EF155" s="306" t="str">
        <f t="shared" si="402"/>
        <v>-</v>
      </c>
      <c r="EG155" s="306" t="str">
        <f t="shared" si="403"/>
        <v>-</v>
      </c>
      <c r="EH155" s="306" t="str">
        <f t="shared" si="404"/>
        <v>-</v>
      </c>
      <c r="EI155" s="306" t="str">
        <f t="shared" si="405"/>
        <v>-</v>
      </c>
      <c r="EJ155" s="306" t="str">
        <f t="shared" si="406"/>
        <v>-</v>
      </c>
      <c r="EK155" s="306" t="str">
        <f t="shared" si="407"/>
        <v>-</v>
      </c>
      <c r="EL155" s="306" t="str">
        <f t="shared" si="408"/>
        <v>-</v>
      </c>
      <c r="EM155" s="306" t="str">
        <f t="shared" si="409"/>
        <v>-</v>
      </c>
      <c r="EN155" s="306" t="str">
        <f t="shared" si="410"/>
        <v>-</v>
      </c>
      <c r="EO155" s="306" t="str">
        <f t="shared" si="411"/>
        <v>-</v>
      </c>
      <c r="EP155" s="306" t="str">
        <f t="shared" si="412"/>
        <v>-</v>
      </c>
      <c r="EQ155" s="306" t="str">
        <f t="shared" si="413"/>
        <v>-</v>
      </c>
      <c r="ER155" s="306" t="str">
        <f t="shared" si="414"/>
        <v>-</v>
      </c>
      <c r="ES155" s="306" t="str">
        <f t="shared" si="415"/>
        <v>-</v>
      </c>
      <c r="ET155" s="306" t="str">
        <f t="shared" si="416"/>
        <v>-</v>
      </c>
      <c r="EU155" s="306" t="str">
        <f t="shared" si="417"/>
        <v>-</v>
      </c>
      <c r="EV155" s="306" t="str">
        <f t="shared" si="418"/>
        <v>-</v>
      </c>
      <c r="EW155" s="306" t="str">
        <f t="shared" si="419"/>
        <v>-</v>
      </c>
      <c r="EX155" s="306" t="str">
        <f t="shared" si="420"/>
        <v>-</v>
      </c>
      <c r="EY155" s="306" t="str">
        <f t="shared" si="421"/>
        <v>-</v>
      </c>
      <c r="EZ155" s="306" t="str">
        <f t="shared" si="422"/>
        <v>-</v>
      </c>
      <c r="FA155" s="306" t="str">
        <f t="shared" si="423"/>
        <v>-</v>
      </c>
      <c r="FB155" s="306" t="str">
        <f t="shared" si="424"/>
        <v>-</v>
      </c>
      <c r="FC155" s="306" t="str">
        <f t="shared" si="425"/>
        <v>-</v>
      </c>
      <c r="FD155" s="306" t="str">
        <f t="shared" si="500"/>
        <v>-</v>
      </c>
      <c r="FE155" s="306" t="str">
        <f t="shared" si="501"/>
        <v>ncrs</v>
      </c>
      <c r="FF155" s="306" t="str">
        <f t="shared" si="502"/>
        <v>-</v>
      </c>
      <c r="FG155" s="306" t="str">
        <f t="shared" si="503"/>
        <v>ncrs</v>
      </c>
      <c r="FH155" s="306"/>
      <c r="FI155" s="306"/>
      <c r="FJ155" s="306"/>
      <c r="FK155" s="306"/>
      <c r="FL155" s="306"/>
      <c r="FM155" s="422" t="s">
        <v>2</v>
      </c>
      <c r="FN155" s="65" t="str">
        <f t="shared" si="426"/>
        <v>-</v>
      </c>
      <c r="FO155" s="65" t="str">
        <f t="shared" si="427"/>
        <v>-</v>
      </c>
      <c r="FP155" s="65" t="str">
        <f t="shared" si="428"/>
        <v>-</v>
      </c>
      <c r="FQ155" s="65" t="str">
        <f t="shared" si="429"/>
        <v>-</v>
      </c>
      <c r="FR155" s="65" t="str">
        <f t="shared" si="430"/>
        <v>-</v>
      </c>
      <c r="FS155" s="65" t="str">
        <f t="shared" si="431"/>
        <v>-</v>
      </c>
      <c r="FT155" s="65" t="str">
        <f t="shared" si="432"/>
        <v>-</v>
      </c>
      <c r="FU155" s="65" t="str">
        <f t="shared" si="433"/>
        <v>-</v>
      </c>
      <c r="FV155" s="65" t="str">
        <f t="shared" si="434"/>
        <v>-</v>
      </c>
      <c r="FW155" s="65" t="str">
        <f t="shared" si="435"/>
        <v>-</v>
      </c>
      <c r="FX155" s="65" t="str">
        <f t="shared" si="436"/>
        <v>-</v>
      </c>
      <c r="FY155" s="65" t="str">
        <f t="shared" si="437"/>
        <v>-</v>
      </c>
      <c r="FZ155" s="65" t="str">
        <f t="shared" si="438"/>
        <v>-</v>
      </c>
      <c r="GA155" s="65" t="str">
        <f t="shared" si="439"/>
        <v>-</v>
      </c>
      <c r="GB155" s="65" t="str">
        <f t="shared" si="440"/>
        <v>-</v>
      </c>
      <c r="GC155" s="65" t="str">
        <f t="shared" si="441"/>
        <v>-</v>
      </c>
      <c r="GD155" s="65" t="str">
        <f t="shared" si="442"/>
        <v>-</v>
      </c>
      <c r="GE155" s="65" t="str">
        <f t="shared" si="443"/>
        <v>-</v>
      </c>
      <c r="GF155" s="65" t="str">
        <f t="shared" si="444"/>
        <v>-</v>
      </c>
      <c r="GG155" s="65" t="str">
        <f t="shared" si="445"/>
        <v>-</v>
      </c>
      <c r="GH155" s="65" t="str">
        <f t="shared" si="446"/>
        <v>-</v>
      </c>
      <c r="GI155" s="65" t="str">
        <f t="shared" si="447"/>
        <v>-</v>
      </c>
      <c r="GJ155" s="65" t="str">
        <f t="shared" si="448"/>
        <v>-</v>
      </c>
      <c r="GK155" s="65" t="str">
        <f t="shared" si="449"/>
        <v>-</v>
      </c>
      <c r="GL155" s="65" t="str">
        <f t="shared" si="450"/>
        <v>-</v>
      </c>
      <c r="GM155" s="65" t="str">
        <f t="shared" si="451"/>
        <v>-</v>
      </c>
      <c r="GN155" s="65" t="str">
        <f t="shared" si="504"/>
        <v>-</v>
      </c>
      <c r="GO155" s="65">
        <f t="shared" si="505"/>
        <v>0</v>
      </c>
      <c r="GP155" s="65" t="str">
        <f t="shared" si="506"/>
        <v>-</v>
      </c>
      <c r="GQ155" s="65">
        <f t="shared" si="507"/>
        <v>0</v>
      </c>
      <c r="GR155" s="65"/>
      <c r="GS155" s="65"/>
      <c r="GT155" s="65"/>
      <c r="GU155" s="96" t="s">
        <v>2</v>
      </c>
      <c r="GV155" s="70"/>
      <c r="GW155" s="7">
        <f>IF(ISNUMBER(INDEX($CU$15:$EC$314,$B155,HG$5)),MAX(GW$14:GW154)+1,0)</f>
        <v>0</v>
      </c>
      <c r="GX155" s="7" t="str">
        <f t="shared" si="452"/>
        <v/>
      </c>
      <c r="GY155" s="7" t="str">
        <f t="shared" si="453"/>
        <v/>
      </c>
      <c r="GZ155" s="289">
        <f t="shared" si="454"/>
        <v>141</v>
      </c>
      <c r="HA155" s="289" t="str">
        <f t="shared" si="455"/>
        <v/>
      </c>
      <c r="HB155" s="289"/>
      <c r="HC155" s="84" t="str">
        <f t="shared" si="456"/>
        <v/>
      </c>
      <c r="HD155" s="335">
        <f t="shared" si="457"/>
        <v>0</v>
      </c>
      <c r="HE155" s="313" t="str">
        <f t="shared" si="458"/>
        <v/>
      </c>
      <c r="HF155" s="28" t="str">
        <f t="shared" si="459"/>
        <v/>
      </c>
      <c r="HG155" s="277"/>
      <c r="HH155" s="71"/>
      <c r="HI155" s="71"/>
      <c r="HJ155" s="71"/>
      <c r="HK155" s="71"/>
      <c r="HL155" s="71"/>
      <c r="HM155" s="71"/>
      <c r="HN155" s="71"/>
      <c r="HO155" s="71"/>
      <c r="HP155" s="71"/>
      <c r="HQ155" s="71"/>
      <c r="HR155" s="71"/>
      <c r="HS155" s="277" t="str">
        <f t="shared" si="515"/>
        <v/>
      </c>
      <c r="HT155" s="284" t="str">
        <f t="shared" si="460"/>
        <v/>
      </c>
      <c r="HU155" s="71"/>
      <c r="HV155" s="336" t="str">
        <f t="shared" si="461"/>
        <v/>
      </c>
      <c r="HW155" s="338" t="str">
        <f t="shared" si="462"/>
        <v/>
      </c>
      <c r="HX155" s="337" t="str">
        <f t="shared" si="463"/>
        <v/>
      </c>
      <c r="HY155" s="277"/>
      <c r="HZ155" s="71"/>
      <c r="IA155" s="71"/>
      <c r="IB155" s="71"/>
      <c r="IC155" s="71"/>
      <c r="ID155" s="70"/>
      <c r="IE155" s="280"/>
      <c r="IF155" s="280"/>
      <c r="IG155" s="280"/>
      <c r="IH155" s="280"/>
      <c r="II155" s="280"/>
      <c r="IJ155" s="280"/>
      <c r="IK155" s="280"/>
      <c r="IL155" s="280"/>
      <c r="IM155" s="280"/>
      <c r="IN155" s="280"/>
      <c r="IO155" s="291"/>
      <c r="IP155" s="291"/>
      <c r="IQ155" s="74"/>
      <c r="IR155" s="291">
        <f>IF(IE155&lt;&gt;"",MAX(IR$14:IR154)+1,0)</f>
        <v>0</v>
      </c>
      <c r="IS155" s="291">
        <f>IF(IF155&lt;&gt;"",MAX(IS$14:IS154)+1,0)</f>
        <v>0</v>
      </c>
      <c r="IT155" s="291">
        <f>IF(IG155&lt;&gt;"",MAX(IT$14:IT154)+1,0)</f>
        <v>0</v>
      </c>
      <c r="IU155" s="291">
        <f>IF(IH155&lt;&gt;"",MAX(IU$14:IU154)+1,0)</f>
        <v>0</v>
      </c>
      <c r="IV155" s="291">
        <f>IF(II155&lt;&gt;"",MAX(IV$14:IV154)+1,0)</f>
        <v>0</v>
      </c>
      <c r="IW155" s="291">
        <f>IF(IJ155&lt;&gt;"",MAX(IW$14:IW154)+1,0)</f>
        <v>0</v>
      </c>
      <c r="IX155" s="291">
        <f>IF(IK155&lt;&gt;"",MAX(IX$14:IX154)+1,0)</f>
        <v>0</v>
      </c>
      <c r="IY155" s="291">
        <f>IF(IL155&lt;&gt;"",MAX(IY$14:IY154)+1,0)</f>
        <v>0</v>
      </c>
      <c r="IZ155" s="291">
        <f>IF(IM155&lt;&gt;"",MAX(IZ$14:IZ154)+1,0)</f>
        <v>0</v>
      </c>
      <c r="JA155" s="291">
        <f>IF(IN155&lt;&gt;"",MAX(JA$14:JA154)+1,0)</f>
        <v>0</v>
      </c>
      <c r="JB155" s="291">
        <f>IF(IO155&lt;&gt;"",MAX(JB$14:JB154)+1,0)</f>
        <v>0</v>
      </c>
      <c r="JC155" s="291">
        <f>IF(IP155&lt;&gt;"",MAX(JC$14:JC154)+1,0)</f>
        <v>0</v>
      </c>
      <c r="JD155" s="74">
        <f t="shared" si="508"/>
        <v>5</v>
      </c>
      <c r="JE155" s="74">
        <f t="shared" si="509"/>
        <v>1</v>
      </c>
      <c r="JF155" s="74">
        <f t="shared" si="510"/>
        <v>1</v>
      </c>
      <c r="JG155" s="74" t="str">
        <f t="shared" si="511"/>
        <v>GHB</v>
      </c>
      <c r="JH155" s="390" t="str">
        <f t="shared" si="512"/>
        <v/>
      </c>
      <c r="JI155" s="389">
        <f>IF(ISNUMBER(MATCH(HE155,$JG$15:$JG$313,0)),0,MAX(JI$14:JI154)+1)</f>
        <v>0</v>
      </c>
      <c r="JJ155" s="389" t="str">
        <f t="shared" si="513"/>
        <v/>
      </c>
      <c r="JK155" s="379"/>
      <c r="JL155" s="79"/>
      <c r="JM155" s="19"/>
      <c r="JN155" s="280"/>
      <c r="JO155" s="70"/>
      <c r="JP155" s="19"/>
      <c r="JQ155" s="19"/>
      <c r="JR155" s="19"/>
      <c r="JS155" s="19"/>
      <c r="JT155" s="19"/>
      <c r="JU155" s="19"/>
      <c r="JV155" s="19"/>
      <c r="JW155" s="19"/>
      <c r="JX155" s="19"/>
      <c r="JY155" s="19"/>
      <c r="JZ155" s="19"/>
      <c r="KA155" s="19"/>
      <c r="KB155" s="19"/>
      <c r="KC155" s="19"/>
      <c r="KD155" s="19"/>
      <c r="LA155" s="70"/>
      <c r="LB155" s="291" t="str">
        <f t="shared" si="464"/>
        <v/>
      </c>
      <c r="LC155" s="291" t="str">
        <f t="shared" si="465"/>
        <v/>
      </c>
      <c r="LD155" s="291" t="str">
        <f t="shared" si="466"/>
        <v/>
      </c>
      <c r="LE155" s="291" t="str">
        <f t="shared" si="467"/>
        <v/>
      </c>
      <c r="LF155" s="291" t="str">
        <f t="shared" si="468"/>
        <v/>
      </c>
      <c r="LG155" s="291" t="str">
        <f t="shared" si="469"/>
        <v/>
      </c>
      <c r="LH155" s="291" t="str">
        <f t="shared" si="470"/>
        <v/>
      </c>
      <c r="LI155" s="291" t="str">
        <f t="shared" si="471"/>
        <v/>
      </c>
      <c r="LJ155" s="291" t="str">
        <f t="shared" si="472"/>
        <v/>
      </c>
      <c r="LK155" s="291" t="str">
        <f t="shared" si="473"/>
        <v/>
      </c>
      <c r="LL155" s="291" t="str">
        <f t="shared" si="474"/>
        <v/>
      </c>
      <c r="LM155" s="291" t="str">
        <f t="shared" si="475"/>
        <v/>
      </c>
      <c r="LN155" s="291" t="str">
        <f t="shared" si="476"/>
        <v/>
      </c>
      <c r="LO155" s="291" t="str">
        <f t="shared" si="477"/>
        <v/>
      </c>
      <c r="LP155" s="291" t="str">
        <f t="shared" si="478"/>
        <v/>
      </c>
      <c r="LQ155" s="291" t="str">
        <f t="shared" si="479"/>
        <v>GHB</v>
      </c>
      <c r="LR155" s="291" t="str">
        <f t="shared" si="480"/>
        <v/>
      </c>
      <c r="LS155" s="291" t="str">
        <f t="shared" si="481"/>
        <v/>
      </c>
      <c r="LT155" s="291" t="str">
        <f t="shared" si="482"/>
        <v/>
      </c>
      <c r="LU155" s="291" t="str">
        <f t="shared" si="483"/>
        <v/>
      </c>
      <c r="LV155" s="291" t="str">
        <f t="shared" si="484"/>
        <v/>
      </c>
      <c r="LW155" s="291" t="str">
        <f t="shared" si="485"/>
        <v/>
      </c>
      <c r="LX155" s="291" t="str">
        <f t="shared" si="486"/>
        <v/>
      </c>
      <c r="LY155" s="291" t="str">
        <f t="shared" si="487"/>
        <v/>
      </c>
      <c r="LZ155" s="291" t="str">
        <f t="shared" si="488"/>
        <v/>
      </c>
      <c r="MA155" s="291" t="str">
        <f t="shared" si="489"/>
        <v/>
      </c>
      <c r="MB155" s="291" t="str">
        <f t="shared" si="490"/>
        <v/>
      </c>
      <c r="MC155" s="291" t="str">
        <f t="shared" si="491"/>
        <v/>
      </c>
      <c r="MD155" s="291" t="str">
        <f t="shared" si="492"/>
        <v/>
      </c>
      <c r="ME155" s="291" t="str">
        <f t="shared" si="493"/>
        <v/>
      </c>
      <c r="MF155" s="291" t="str">
        <f t="shared" si="494"/>
        <v/>
      </c>
      <c r="MG155" s="74">
        <f t="shared" si="495"/>
        <v>1</v>
      </c>
      <c r="MH155" s="70"/>
      <c r="MI155" s="70"/>
      <c r="MJ155" s="70"/>
      <c r="MK155" s="70"/>
      <c r="ML155" s="70"/>
      <c r="MM155" s="70"/>
      <c r="MN155" s="70"/>
      <c r="MO155" s="70"/>
      <c r="MP155" s="70"/>
      <c r="MQ155" s="70"/>
      <c r="MR155" s="70"/>
      <c r="MS155" s="70"/>
      <c r="MT155" s="70"/>
      <c r="MU155" s="70"/>
    </row>
    <row r="156" spans="1:359" ht="6" customHeight="1" x14ac:dyDescent="0.25">
      <c r="A156" s="79"/>
      <c r="B156" s="303">
        <f t="shared" si="514"/>
        <v>142</v>
      </c>
      <c r="C156" s="85" t="s">
        <v>381</v>
      </c>
      <c r="D156" s="303" t="s">
        <v>615</v>
      </c>
      <c r="E156" s="70"/>
      <c r="F156" s="258"/>
      <c r="G156" s="259"/>
      <c r="H156" s="260"/>
      <c r="I156" s="258"/>
      <c r="J156" s="259"/>
      <c r="K156" s="260"/>
      <c r="L156" s="258"/>
      <c r="M156" s="259"/>
      <c r="N156" s="260"/>
      <c r="O156" s="258"/>
      <c r="P156" s="259"/>
      <c r="Q156" s="260"/>
      <c r="R156" s="258"/>
      <c r="S156" s="259"/>
      <c r="T156" s="260"/>
      <c r="U156" s="258"/>
      <c r="V156" s="259"/>
      <c r="W156" s="260"/>
      <c r="X156" s="258"/>
      <c r="Y156" s="259"/>
      <c r="Z156" s="260"/>
      <c r="AA156" s="258"/>
      <c r="AB156" s="259"/>
      <c r="AC156" s="260"/>
      <c r="AD156" s="258"/>
      <c r="AE156" s="259"/>
      <c r="AF156" s="260"/>
      <c r="AG156" s="258"/>
      <c r="AH156" s="259"/>
      <c r="AI156" s="260"/>
      <c r="AJ156" s="258"/>
      <c r="AK156" s="259"/>
      <c r="AL156" s="260"/>
      <c r="AM156" s="258"/>
      <c r="AN156" s="259"/>
      <c r="AO156" s="260"/>
      <c r="AP156" s="281"/>
      <c r="AQ156" s="353"/>
      <c r="AR156" s="348"/>
      <c r="AS156" s="281"/>
      <c r="AT156" s="353"/>
      <c r="AU156" s="348"/>
      <c r="AV156" s="258"/>
      <c r="AW156" s="259"/>
      <c r="AX156" s="260"/>
      <c r="AY156" s="258"/>
      <c r="AZ156" s="259"/>
      <c r="BA156" s="260"/>
      <c r="BB156" s="258"/>
      <c r="BC156" s="259"/>
      <c r="BD156" s="260"/>
      <c r="BE156" s="258"/>
      <c r="BF156" s="259"/>
      <c r="BG156" s="260"/>
      <c r="BH156" s="258"/>
      <c r="BI156" s="259"/>
      <c r="BJ156" s="260"/>
      <c r="BK156" s="258"/>
      <c r="BL156" s="259"/>
      <c r="BM156" s="260"/>
      <c r="BN156" s="258"/>
      <c r="BO156" s="259"/>
      <c r="BP156" s="260"/>
      <c r="BQ156" s="258"/>
      <c r="BR156" s="259"/>
      <c r="BS156" s="260"/>
      <c r="BT156" s="258"/>
      <c r="BU156" s="259"/>
      <c r="BV156" s="260"/>
      <c r="BW156" s="258"/>
      <c r="BX156" s="259"/>
      <c r="BY156" s="260"/>
      <c r="BZ156" s="258"/>
      <c r="CA156" s="259"/>
      <c r="CB156" s="260"/>
      <c r="CC156" s="258"/>
      <c r="CD156" s="259"/>
      <c r="CE156" s="260"/>
      <c r="CF156" s="410"/>
      <c r="CG156" s="411"/>
      <c r="CH156" s="412"/>
      <c r="CI156" s="410"/>
      <c r="CJ156" s="411"/>
      <c r="CK156" s="412"/>
      <c r="CL156" s="258"/>
      <c r="CM156" s="259"/>
      <c r="CN156" s="260"/>
      <c r="CO156" s="258"/>
      <c r="CP156" s="259"/>
      <c r="CQ156" s="260"/>
      <c r="CR156" s="373" t="s">
        <v>2</v>
      </c>
      <c r="CS156" s="228"/>
      <c r="CT156" s="229" t="str">
        <f>IF(ISNUMBER(HA156),IF(ISNUMBER(MATCH(HE156,$CS$15:$CS$313,0)),0,MAX(CT$14:CT155)+1),"")</f>
        <v/>
      </c>
      <c r="CU156" s="7" t="str">
        <f t="shared" si="374"/>
        <v/>
      </c>
      <c r="CV156" s="7" t="str">
        <f t="shared" si="375"/>
        <v/>
      </c>
      <c r="CW156" s="7" t="str">
        <f t="shared" si="376"/>
        <v/>
      </c>
      <c r="CX156" s="7" t="str">
        <f t="shared" si="377"/>
        <v/>
      </c>
      <c r="CY156" s="7" t="str">
        <f t="shared" si="378"/>
        <v/>
      </c>
      <c r="CZ156" s="7" t="str">
        <f t="shared" si="379"/>
        <v/>
      </c>
      <c r="DA156" s="7" t="str">
        <f t="shared" si="380"/>
        <v/>
      </c>
      <c r="DB156" s="7" t="str">
        <f t="shared" si="381"/>
        <v/>
      </c>
      <c r="DC156" s="7" t="str">
        <f t="shared" si="382"/>
        <v/>
      </c>
      <c r="DD156" s="7" t="str">
        <f t="shared" si="383"/>
        <v/>
      </c>
      <c r="DE156" s="7" t="str">
        <f t="shared" si="384"/>
        <v/>
      </c>
      <c r="DF156" s="7" t="str">
        <f t="shared" si="385"/>
        <v/>
      </c>
      <c r="DG156" s="7" t="str">
        <f t="shared" si="386"/>
        <v/>
      </c>
      <c r="DH156" s="7" t="str">
        <f t="shared" si="387"/>
        <v/>
      </c>
      <c r="DI156" s="7" t="str">
        <f t="shared" si="388"/>
        <v/>
      </c>
      <c r="DJ156" s="7" t="str">
        <f t="shared" si="389"/>
        <v/>
      </c>
      <c r="DK156" s="7" t="str">
        <f t="shared" si="390"/>
        <v/>
      </c>
      <c r="DL156" s="7" t="str">
        <f t="shared" si="391"/>
        <v/>
      </c>
      <c r="DM156" s="7" t="str">
        <f t="shared" si="392"/>
        <v/>
      </c>
      <c r="DN156" s="7" t="str">
        <f t="shared" si="393"/>
        <v/>
      </c>
      <c r="DO156" s="7" t="str">
        <f t="shared" si="394"/>
        <v/>
      </c>
      <c r="DP156" s="7" t="str">
        <f t="shared" si="395"/>
        <v/>
      </c>
      <c r="DQ156" s="7" t="str">
        <f t="shared" si="396"/>
        <v/>
      </c>
      <c r="DR156" s="7" t="str">
        <f t="shared" si="397"/>
        <v/>
      </c>
      <c r="DS156" s="7" t="str">
        <f t="shared" si="398"/>
        <v/>
      </c>
      <c r="DT156" s="7" t="str">
        <f t="shared" si="399"/>
        <v/>
      </c>
      <c r="DU156" s="7" t="str">
        <f t="shared" si="496"/>
        <v/>
      </c>
      <c r="DV156" s="7">
        <f t="shared" si="497"/>
        <v>55</v>
      </c>
      <c r="DW156" s="7" t="str">
        <f t="shared" si="498"/>
        <v/>
      </c>
      <c r="DX156" s="7">
        <f t="shared" si="499"/>
        <v>55</v>
      </c>
      <c r="DY156" s="7"/>
      <c r="DZ156" s="7"/>
      <c r="EA156" s="7"/>
      <c r="EB156" s="7"/>
      <c r="EC156" s="64" t="s">
        <v>2</v>
      </c>
      <c r="ED156" s="306" t="str">
        <f t="shared" si="400"/>
        <v>-</v>
      </c>
      <c r="EE156" s="306" t="str">
        <f t="shared" si="401"/>
        <v>-</v>
      </c>
      <c r="EF156" s="306" t="str">
        <f t="shared" si="402"/>
        <v>-</v>
      </c>
      <c r="EG156" s="306" t="str">
        <f t="shared" si="403"/>
        <v>-</v>
      </c>
      <c r="EH156" s="306" t="str">
        <f t="shared" si="404"/>
        <v>-</v>
      </c>
      <c r="EI156" s="306" t="str">
        <f t="shared" si="405"/>
        <v>-</v>
      </c>
      <c r="EJ156" s="306" t="str">
        <f t="shared" si="406"/>
        <v>-</v>
      </c>
      <c r="EK156" s="306" t="str">
        <f t="shared" si="407"/>
        <v>-</v>
      </c>
      <c r="EL156" s="306" t="str">
        <f t="shared" si="408"/>
        <v>-</v>
      </c>
      <c r="EM156" s="306" t="str">
        <f t="shared" si="409"/>
        <v>-</v>
      </c>
      <c r="EN156" s="306" t="str">
        <f t="shared" si="410"/>
        <v>-</v>
      </c>
      <c r="EO156" s="306" t="str">
        <f t="shared" si="411"/>
        <v>-</v>
      </c>
      <c r="EP156" s="306" t="str">
        <f t="shared" si="412"/>
        <v>-</v>
      </c>
      <c r="EQ156" s="306" t="str">
        <f t="shared" si="413"/>
        <v>-</v>
      </c>
      <c r="ER156" s="306" t="str">
        <f t="shared" si="414"/>
        <v>-</v>
      </c>
      <c r="ES156" s="306" t="str">
        <f t="shared" si="415"/>
        <v>-</v>
      </c>
      <c r="ET156" s="306" t="str">
        <f t="shared" si="416"/>
        <v>-</v>
      </c>
      <c r="EU156" s="306" t="str">
        <f t="shared" si="417"/>
        <v>-</v>
      </c>
      <c r="EV156" s="306" t="str">
        <f t="shared" si="418"/>
        <v>-</v>
      </c>
      <c r="EW156" s="306" t="str">
        <f t="shared" si="419"/>
        <v>-</v>
      </c>
      <c r="EX156" s="306" t="str">
        <f t="shared" si="420"/>
        <v>-</v>
      </c>
      <c r="EY156" s="306" t="str">
        <f t="shared" si="421"/>
        <v>-</v>
      </c>
      <c r="EZ156" s="306" t="str">
        <f t="shared" si="422"/>
        <v>-</v>
      </c>
      <c r="FA156" s="306" t="str">
        <f t="shared" si="423"/>
        <v>-</v>
      </c>
      <c r="FB156" s="306" t="str">
        <f t="shared" si="424"/>
        <v>-</v>
      </c>
      <c r="FC156" s="306" t="str">
        <f t="shared" si="425"/>
        <v>-</v>
      </c>
      <c r="FD156" s="306" t="str">
        <f t="shared" si="500"/>
        <v>-</v>
      </c>
      <c r="FE156" s="306" t="str">
        <f t="shared" si="501"/>
        <v>accl</v>
      </c>
      <c r="FF156" s="306" t="str">
        <f t="shared" si="502"/>
        <v>-</v>
      </c>
      <c r="FG156" s="306" t="str">
        <f t="shared" si="503"/>
        <v>accl</v>
      </c>
      <c r="FH156" s="306"/>
      <c r="FI156" s="306"/>
      <c r="FJ156" s="306"/>
      <c r="FK156" s="306"/>
      <c r="FL156" s="306"/>
      <c r="FM156" s="422" t="s">
        <v>2</v>
      </c>
      <c r="FN156" s="65" t="str">
        <f t="shared" si="426"/>
        <v>-</v>
      </c>
      <c r="FO156" s="65" t="str">
        <f t="shared" si="427"/>
        <v>-</v>
      </c>
      <c r="FP156" s="65" t="str">
        <f t="shared" si="428"/>
        <v>-</v>
      </c>
      <c r="FQ156" s="65" t="str">
        <f t="shared" si="429"/>
        <v>-</v>
      </c>
      <c r="FR156" s="65" t="str">
        <f t="shared" si="430"/>
        <v>-</v>
      </c>
      <c r="FS156" s="65" t="str">
        <f t="shared" si="431"/>
        <v>-</v>
      </c>
      <c r="FT156" s="65" t="str">
        <f t="shared" si="432"/>
        <v>-</v>
      </c>
      <c r="FU156" s="65" t="str">
        <f t="shared" si="433"/>
        <v>-</v>
      </c>
      <c r="FV156" s="65" t="str">
        <f t="shared" si="434"/>
        <v>-</v>
      </c>
      <c r="FW156" s="65" t="str">
        <f t="shared" si="435"/>
        <v>-</v>
      </c>
      <c r="FX156" s="65" t="str">
        <f t="shared" si="436"/>
        <v>-</v>
      </c>
      <c r="FY156" s="65" t="str">
        <f t="shared" si="437"/>
        <v>-</v>
      </c>
      <c r="FZ156" s="65" t="str">
        <f t="shared" si="438"/>
        <v>-</v>
      </c>
      <c r="GA156" s="65" t="str">
        <f t="shared" si="439"/>
        <v>-</v>
      </c>
      <c r="GB156" s="65" t="str">
        <f t="shared" si="440"/>
        <v>-</v>
      </c>
      <c r="GC156" s="65" t="str">
        <f t="shared" si="441"/>
        <v>-</v>
      </c>
      <c r="GD156" s="65" t="str">
        <f t="shared" si="442"/>
        <v>-</v>
      </c>
      <c r="GE156" s="65" t="str">
        <f t="shared" si="443"/>
        <v>-</v>
      </c>
      <c r="GF156" s="65" t="str">
        <f t="shared" si="444"/>
        <v>-</v>
      </c>
      <c r="GG156" s="65" t="str">
        <f t="shared" si="445"/>
        <v>-</v>
      </c>
      <c r="GH156" s="65" t="str">
        <f t="shared" si="446"/>
        <v>-</v>
      </c>
      <c r="GI156" s="65" t="str">
        <f t="shared" si="447"/>
        <v>-</v>
      </c>
      <c r="GJ156" s="65" t="str">
        <f t="shared" si="448"/>
        <v>-</v>
      </c>
      <c r="GK156" s="65" t="str">
        <f t="shared" si="449"/>
        <v>-</v>
      </c>
      <c r="GL156" s="65" t="str">
        <f t="shared" si="450"/>
        <v>-</v>
      </c>
      <c r="GM156" s="65" t="str">
        <f t="shared" si="451"/>
        <v>-</v>
      </c>
      <c r="GN156" s="65" t="str">
        <f t="shared" si="504"/>
        <v>-</v>
      </c>
      <c r="GO156" s="65">
        <f t="shared" si="505"/>
        <v>1</v>
      </c>
      <c r="GP156" s="65" t="str">
        <f t="shared" si="506"/>
        <v>-</v>
      </c>
      <c r="GQ156" s="65">
        <f t="shared" si="507"/>
        <v>1</v>
      </c>
      <c r="GR156" s="65"/>
      <c r="GS156" s="65"/>
      <c r="GT156" s="65"/>
      <c r="GU156" s="96" t="s">
        <v>2</v>
      </c>
      <c r="GV156" s="70"/>
      <c r="GW156" s="7">
        <f>IF(ISNUMBER(INDEX($CU$15:$EC$314,$B156,HG$5)),MAX(GW$14:GW155)+1,0)</f>
        <v>0</v>
      </c>
      <c r="GX156" s="7" t="str">
        <f t="shared" si="452"/>
        <v/>
      </c>
      <c r="GY156" s="7" t="str">
        <f t="shared" si="453"/>
        <v/>
      </c>
      <c r="GZ156" s="289">
        <f t="shared" si="454"/>
        <v>142</v>
      </c>
      <c r="HA156" s="289" t="str">
        <f t="shared" si="455"/>
        <v/>
      </c>
      <c r="HB156" s="289"/>
      <c r="HC156" s="84" t="str">
        <f t="shared" si="456"/>
        <v/>
      </c>
      <c r="HD156" s="335">
        <f t="shared" si="457"/>
        <v>0</v>
      </c>
      <c r="HE156" s="313" t="str">
        <f t="shared" si="458"/>
        <v/>
      </c>
      <c r="HF156" s="28" t="str">
        <f t="shared" si="459"/>
        <v/>
      </c>
      <c r="HG156" s="277"/>
      <c r="HH156" s="71"/>
      <c r="HI156" s="71"/>
      <c r="HJ156" s="71"/>
      <c r="HK156" s="71"/>
      <c r="HL156" s="71"/>
      <c r="HM156" s="71"/>
      <c r="HN156" s="71"/>
      <c r="HO156" s="71"/>
      <c r="HP156" s="71"/>
      <c r="HQ156" s="71"/>
      <c r="HR156" s="71"/>
      <c r="HS156" s="277" t="str">
        <f t="shared" si="515"/>
        <v/>
      </c>
      <c r="HT156" s="284" t="str">
        <f t="shared" si="460"/>
        <v/>
      </c>
      <c r="HU156" s="71"/>
      <c r="HV156" s="336" t="str">
        <f t="shared" si="461"/>
        <v/>
      </c>
      <c r="HW156" s="338" t="str">
        <f t="shared" si="462"/>
        <v/>
      </c>
      <c r="HX156" s="337" t="str">
        <f t="shared" si="463"/>
        <v/>
      </c>
      <c r="HY156" s="277"/>
      <c r="HZ156" s="71"/>
      <c r="IA156" s="71"/>
      <c r="IB156" s="71"/>
      <c r="IC156" s="71"/>
      <c r="ID156" s="70"/>
      <c r="IE156" s="19"/>
      <c r="IF156" s="19"/>
      <c r="IG156" s="19"/>
      <c r="IH156" s="19"/>
      <c r="II156" s="19"/>
      <c r="IJ156" s="19"/>
      <c r="IK156" s="19"/>
      <c r="IL156" s="19"/>
      <c r="IM156" s="19"/>
      <c r="IN156" s="19"/>
      <c r="IO156" s="291"/>
      <c r="IP156" s="291"/>
      <c r="IQ156" s="74"/>
      <c r="IR156" s="291">
        <f>IF(IE156&lt;&gt;"",MAX(IR$14:IR155)+1,0)</f>
        <v>0</v>
      </c>
      <c r="IS156" s="291">
        <f>IF(IF156&lt;&gt;"",MAX(IS$14:IS155)+1,0)</f>
        <v>0</v>
      </c>
      <c r="IT156" s="291">
        <f>IF(IG156&lt;&gt;"",MAX(IT$14:IT155)+1,0)</f>
        <v>0</v>
      </c>
      <c r="IU156" s="291">
        <f>IF(IH156&lt;&gt;"",MAX(IU$14:IU155)+1,0)</f>
        <v>0</v>
      </c>
      <c r="IV156" s="291">
        <f>IF(II156&lt;&gt;"",MAX(IV$14:IV155)+1,0)</f>
        <v>0</v>
      </c>
      <c r="IW156" s="291">
        <f>IF(IJ156&lt;&gt;"",MAX(IW$14:IW155)+1,0)</f>
        <v>0</v>
      </c>
      <c r="IX156" s="291">
        <f>IF(IK156&lt;&gt;"",MAX(IX$14:IX155)+1,0)</f>
        <v>0</v>
      </c>
      <c r="IY156" s="291">
        <f>IF(IL156&lt;&gt;"",MAX(IY$14:IY155)+1,0)</f>
        <v>0</v>
      </c>
      <c r="IZ156" s="291">
        <f>IF(IM156&lt;&gt;"",MAX(IZ$14:IZ155)+1,0)</f>
        <v>0</v>
      </c>
      <c r="JA156" s="291">
        <f>IF(IN156&lt;&gt;"",MAX(JA$14:JA155)+1,0)</f>
        <v>0</v>
      </c>
      <c r="JB156" s="291">
        <f>IF(IO156&lt;&gt;"",MAX(JB$14:JB155)+1,0)</f>
        <v>0</v>
      </c>
      <c r="JC156" s="291">
        <f>IF(IP156&lt;&gt;"",MAX(JC$14:JC155)+1,0)</f>
        <v>0</v>
      </c>
      <c r="JD156" s="74">
        <f t="shared" si="508"/>
        <v>5</v>
      </c>
      <c r="JE156" s="74">
        <f t="shared" si="509"/>
        <v>0</v>
      </c>
      <c r="JF156" s="74">
        <f t="shared" si="510"/>
        <v>2</v>
      </c>
      <c r="JG156" s="74" t="str">
        <f t="shared" si="511"/>
        <v>ghb_spd</v>
      </c>
      <c r="JH156" s="390" t="str">
        <f t="shared" si="512"/>
        <v/>
      </c>
      <c r="JI156" s="389">
        <f>IF(ISNUMBER(MATCH(HE156,$JG$15:$JG$313,0)),0,MAX(JI$14:JI155)+1)</f>
        <v>0</v>
      </c>
      <c r="JJ156" s="389" t="str">
        <f t="shared" si="513"/>
        <v/>
      </c>
      <c r="JK156" s="379"/>
      <c r="JL156" s="79"/>
      <c r="JM156" s="19"/>
      <c r="JN156" s="280"/>
      <c r="JO156" s="70"/>
      <c r="JP156" s="19"/>
      <c r="JQ156" s="19"/>
      <c r="JR156" s="19"/>
      <c r="JS156" s="19"/>
      <c r="JT156" s="19"/>
      <c r="JU156" s="19"/>
      <c r="JV156" s="19"/>
      <c r="JW156" s="19"/>
      <c r="JX156" s="19"/>
      <c r="JY156" s="19"/>
      <c r="JZ156" s="19"/>
      <c r="KA156" s="19"/>
      <c r="KB156" s="19"/>
      <c r="KC156" s="19"/>
      <c r="KD156" s="19"/>
      <c r="LA156" s="70"/>
      <c r="LB156" s="291" t="str">
        <f t="shared" si="464"/>
        <v/>
      </c>
      <c r="LC156" s="291" t="str">
        <f t="shared" si="465"/>
        <v/>
      </c>
      <c r="LD156" s="291" t="str">
        <f t="shared" si="466"/>
        <v/>
      </c>
      <c r="LE156" s="291" t="str">
        <f t="shared" si="467"/>
        <v/>
      </c>
      <c r="LF156" s="291" t="str">
        <f t="shared" si="468"/>
        <v/>
      </c>
      <c r="LG156" s="291" t="str">
        <f t="shared" si="469"/>
        <v/>
      </c>
      <c r="LH156" s="291" t="str">
        <f t="shared" si="470"/>
        <v/>
      </c>
      <c r="LI156" s="291" t="str">
        <f t="shared" si="471"/>
        <v/>
      </c>
      <c r="LJ156" s="291" t="str">
        <f t="shared" si="472"/>
        <v/>
      </c>
      <c r="LK156" s="291" t="str">
        <f t="shared" si="473"/>
        <v/>
      </c>
      <c r="LL156" s="291" t="str">
        <f t="shared" si="474"/>
        <v/>
      </c>
      <c r="LM156" s="291" t="str">
        <f t="shared" si="475"/>
        <v/>
      </c>
      <c r="LN156" s="291" t="str">
        <f t="shared" si="476"/>
        <v/>
      </c>
      <c r="LO156" s="291" t="str">
        <f t="shared" si="477"/>
        <v/>
      </c>
      <c r="LP156" s="291" t="str">
        <f t="shared" si="478"/>
        <v/>
      </c>
      <c r="LQ156" s="291" t="str">
        <f t="shared" si="479"/>
        <v>ghb_spd</v>
      </c>
      <c r="LR156" s="291" t="str">
        <f t="shared" si="480"/>
        <v/>
      </c>
      <c r="LS156" s="291" t="str">
        <f t="shared" si="481"/>
        <v/>
      </c>
      <c r="LT156" s="291" t="str">
        <f t="shared" si="482"/>
        <v/>
      </c>
      <c r="LU156" s="291" t="str">
        <f t="shared" si="483"/>
        <v/>
      </c>
      <c r="LV156" s="291" t="str">
        <f t="shared" si="484"/>
        <v/>
      </c>
      <c r="LW156" s="291" t="str">
        <f t="shared" si="485"/>
        <v/>
      </c>
      <c r="LX156" s="291" t="str">
        <f t="shared" si="486"/>
        <v/>
      </c>
      <c r="LY156" s="291" t="str">
        <f t="shared" si="487"/>
        <v/>
      </c>
      <c r="LZ156" s="291" t="str">
        <f t="shared" si="488"/>
        <v/>
      </c>
      <c r="MA156" s="291" t="str">
        <f t="shared" si="489"/>
        <v/>
      </c>
      <c r="MB156" s="291" t="str">
        <f t="shared" si="490"/>
        <v/>
      </c>
      <c r="MC156" s="291" t="str">
        <f t="shared" si="491"/>
        <v/>
      </c>
      <c r="MD156" s="291" t="str">
        <f t="shared" si="492"/>
        <v/>
      </c>
      <c r="ME156" s="291" t="str">
        <f t="shared" si="493"/>
        <v/>
      </c>
      <c r="MF156" s="291" t="str">
        <f t="shared" si="494"/>
        <v/>
      </c>
      <c r="MG156" s="74">
        <f t="shared" si="495"/>
        <v>1</v>
      </c>
      <c r="MH156" s="70"/>
      <c r="MI156" s="70"/>
      <c r="MJ156" s="70"/>
      <c r="MK156" s="70"/>
      <c r="ML156" s="70"/>
      <c r="MM156" s="70"/>
      <c r="MN156" s="70"/>
      <c r="MO156" s="70"/>
      <c r="MP156" s="70"/>
      <c r="MQ156" s="70"/>
      <c r="MR156" s="70"/>
      <c r="MS156" s="70"/>
      <c r="MT156" s="70"/>
      <c r="MU156" s="70"/>
    </row>
    <row r="157" spans="1:359" ht="6" customHeight="1" x14ac:dyDescent="0.25">
      <c r="A157" s="79"/>
      <c r="B157" s="303">
        <f t="shared" si="514"/>
        <v>143</v>
      </c>
      <c r="C157" s="85" t="s">
        <v>76</v>
      </c>
      <c r="D157" s="303" t="s">
        <v>616</v>
      </c>
      <c r="E157" s="70"/>
      <c r="F157" s="258"/>
      <c r="G157" s="259"/>
      <c r="H157" s="260"/>
      <c r="I157" s="258"/>
      <c r="J157" s="259"/>
      <c r="K157" s="260"/>
      <c r="L157" s="258"/>
      <c r="M157" s="259"/>
      <c r="N157" s="260"/>
      <c r="O157" s="258"/>
      <c r="P157" s="259"/>
      <c r="Q157" s="260"/>
      <c r="R157" s="258"/>
      <c r="S157" s="259"/>
      <c r="T157" s="260"/>
      <c r="U157" s="258"/>
      <c r="V157" s="259"/>
      <c r="W157" s="260"/>
      <c r="X157" s="258"/>
      <c r="Y157" s="259"/>
      <c r="Z157" s="260"/>
      <c r="AA157" s="258"/>
      <c r="AB157" s="259"/>
      <c r="AC157" s="260"/>
      <c r="AD157" s="258"/>
      <c r="AE157" s="259"/>
      <c r="AF157" s="260"/>
      <c r="AG157" s="258"/>
      <c r="AH157" s="259"/>
      <c r="AI157" s="260"/>
      <c r="AJ157" s="258"/>
      <c r="AK157" s="259"/>
      <c r="AL157" s="260"/>
      <c r="AM157" s="258"/>
      <c r="AN157" s="259"/>
      <c r="AO157" s="260"/>
      <c r="AP157" s="281"/>
      <c r="AQ157" s="353"/>
      <c r="AR157" s="348"/>
      <c r="AS157" s="281"/>
      <c r="AT157" s="353"/>
      <c r="AU157" s="348"/>
      <c r="AV157" s="258"/>
      <c r="AW157" s="259"/>
      <c r="AX157" s="260"/>
      <c r="AY157" s="258"/>
      <c r="AZ157" s="259"/>
      <c r="BA157" s="260"/>
      <c r="BB157" s="258"/>
      <c r="BC157" s="259"/>
      <c r="BD157" s="260"/>
      <c r="BE157" s="258"/>
      <c r="BF157" s="259"/>
      <c r="BG157" s="260"/>
      <c r="BH157" s="258"/>
      <c r="BI157" s="259"/>
      <c r="BJ157" s="260"/>
      <c r="BK157" s="258"/>
      <c r="BL157" s="259"/>
      <c r="BM157" s="260"/>
      <c r="BN157" s="258"/>
      <c r="BO157" s="259"/>
      <c r="BP157" s="260"/>
      <c r="BQ157" s="258"/>
      <c r="BR157" s="259"/>
      <c r="BS157" s="260"/>
      <c r="BT157" s="258"/>
      <c r="BU157" s="259"/>
      <c r="BV157" s="260"/>
      <c r="BW157" s="258"/>
      <c r="BX157" s="259"/>
      <c r="BY157" s="260"/>
      <c r="BZ157" s="258"/>
      <c r="CA157" s="259"/>
      <c r="CB157" s="260"/>
      <c r="CC157" s="258"/>
      <c r="CD157" s="259"/>
      <c r="CE157" s="260"/>
      <c r="CF157" s="410"/>
      <c r="CG157" s="411"/>
      <c r="CH157" s="412"/>
      <c r="CI157" s="410"/>
      <c r="CJ157" s="411"/>
      <c r="CK157" s="412"/>
      <c r="CL157" s="258"/>
      <c r="CM157" s="259"/>
      <c r="CN157" s="260"/>
      <c r="CO157" s="258"/>
      <c r="CP157" s="259"/>
      <c r="CQ157" s="260"/>
      <c r="CR157" s="373" t="s">
        <v>2</v>
      </c>
      <c r="CS157" s="228"/>
      <c r="CT157" s="229" t="str">
        <f>IF(ISNUMBER(HA157),IF(ISNUMBER(MATCH(HE157,$CS$15:$CS$313,0)),0,MAX(CT$14:CT156)+1),"")</f>
        <v/>
      </c>
      <c r="CU157" s="7" t="str">
        <f t="shared" si="374"/>
        <v/>
      </c>
      <c r="CV157" s="7">
        <f t="shared" si="375"/>
        <v>45</v>
      </c>
      <c r="CW157" s="7" t="str">
        <f t="shared" si="376"/>
        <v/>
      </c>
      <c r="CX157" s="7" t="str">
        <f t="shared" si="377"/>
        <v/>
      </c>
      <c r="CY157" s="7" t="str">
        <f t="shared" si="378"/>
        <v/>
      </c>
      <c r="CZ157" s="7" t="str">
        <f t="shared" si="379"/>
        <v/>
      </c>
      <c r="DA157" s="7" t="str">
        <f t="shared" si="380"/>
        <v/>
      </c>
      <c r="DB157" s="7" t="str">
        <f t="shared" si="381"/>
        <v/>
      </c>
      <c r="DC157" s="7" t="str">
        <f t="shared" si="382"/>
        <v/>
      </c>
      <c r="DD157" s="7" t="str">
        <f t="shared" si="383"/>
        <v/>
      </c>
      <c r="DE157" s="7" t="str">
        <f t="shared" si="384"/>
        <v/>
      </c>
      <c r="DF157" s="7" t="str">
        <f t="shared" si="385"/>
        <v/>
      </c>
      <c r="DG157" s="7" t="str">
        <f t="shared" si="386"/>
        <v/>
      </c>
      <c r="DH157" s="7" t="str">
        <f t="shared" si="387"/>
        <v/>
      </c>
      <c r="DI157" s="7" t="str">
        <f t="shared" si="388"/>
        <v/>
      </c>
      <c r="DJ157" s="7" t="str">
        <f t="shared" si="389"/>
        <v/>
      </c>
      <c r="DK157" s="7" t="str">
        <f t="shared" si="390"/>
        <v/>
      </c>
      <c r="DL157" s="7" t="str">
        <f t="shared" si="391"/>
        <v/>
      </c>
      <c r="DM157" s="7" t="str">
        <f t="shared" si="392"/>
        <v/>
      </c>
      <c r="DN157" s="7" t="str">
        <f t="shared" si="393"/>
        <v/>
      </c>
      <c r="DO157" s="7" t="str">
        <f t="shared" si="394"/>
        <v/>
      </c>
      <c r="DP157" s="7" t="str">
        <f t="shared" si="395"/>
        <v/>
      </c>
      <c r="DQ157" s="7" t="str">
        <f t="shared" si="396"/>
        <v/>
      </c>
      <c r="DR157" s="7" t="str">
        <f t="shared" si="397"/>
        <v/>
      </c>
      <c r="DS157" s="7" t="str">
        <f t="shared" si="398"/>
        <v/>
      </c>
      <c r="DT157" s="7" t="str">
        <f t="shared" si="399"/>
        <v/>
      </c>
      <c r="DU157" s="7" t="str">
        <f t="shared" si="496"/>
        <v/>
      </c>
      <c r="DV157" s="7">
        <f t="shared" si="497"/>
        <v>56</v>
      </c>
      <c r="DW157" s="7" t="str">
        <f t="shared" si="498"/>
        <v/>
      </c>
      <c r="DX157" s="7">
        <f t="shared" si="499"/>
        <v>56</v>
      </c>
      <c r="DY157" s="7"/>
      <c r="DZ157" s="7"/>
      <c r="EA157" s="7"/>
      <c r="EB157" s="7"/>
      <c r="EC157" s="64" t="s">
        <v>2</v>
      </c>
      <c r="ED157" s="306" t="str">
        <f t="shared" si="400"/>
        <v>-</v>
      </c>
      <c r="EE157" s="306" t="str">
        <f t="shared" si="401"/>
        <v>cclose</v>
      </c>
      <c r="EF157" s="306" t="str">
        <f t="shared" si="402"/>
        <v>-</v>
      </c>
      <c r="EG157" s="306" t="str">
        <f t="shared" si="403"/>
        <v>-</v>
      </c>
      <c r="EH157" s="306" t="str">
        <f t="shared" si="404"/>
        <v>-</v>
      </c>
      <c r="EI157" s="306" t="str">
        <f t="shared" si="405"/>
        <v>-</v>
      </c>
      <c r="EJ157" s="306" t="str">
        <f t="shared" si="406"/>
        <v>-</v>
      </c>
      <c r="EK157" s="306" t="str">
        <f t="shared" si="407"/>
        <v>-</v>
      </c>
      <c r="EL157" s="306" t="str">
        <f t="shared" si="408"/>
        <v>-</v>
      </c>
      <c r="EM157" s="306" t="str">
        <f t="shared" si="409"/>
        <v>-</v>
      </c>
      <c r="EN157" s="306" t="str">
        <f t="shared" si="410"/>
        <v>-</v>
      </c>
      <c r="EO157" s="306" t="str">
        <f t="shared" si="411"/>
        <v>-</v>
      </c>
      <c r="EP157" s="306" t="str">
        <f t="shared" si="412"/>
        <v>-</v>
      </c>
      <c r="EQ157" s="306" t="str">
        <f t="shared" si="413"/>
        <v>-</v>
      </c>
      <c r="ER157" s="306" t="str">
        <f t="shared" si="414"/>
        <v>-</v>
      </c>
      <c r="ES157" s="306" t="str">
        <f t="shared" si="415"/>
        <v>-</v>
      </c>
      <c r="ET157" s="306" t="str">
        <f t="shared" si="416"/>
        <v>-</v>
      </c>
      <c r="EU157" s="306" t="str">
        <f t="shared" si="417"/>
        <v>-</v>
      </c>
      <c r="EV157" s="306" t="str">
        <f t="shared" si="418"/>
        <v>-</v>
      </c>
      <c r="EW157" s="306" t="str">
        <f t="shared" si="419"/>
        <v>-</v>
      </c>
      <c r="EX157" s="306" t="str">
        <f t="shared" si="420"/>
        <v>-</v>
      </c>
      <c r="EY157" s="306" t="str">
        <f t="shared" si="421"/>
        <v>-</v>
      </c>
      <c r="EZ157" s="306" t="str">
        <f t="shared" si="422"/>
        <v>-</v>
      </c>
      <c r="FA157" s="306" t="str">
        <f t="shared" si="423"/>
        <v>-</v>
      </c>
      <c r="FB157" s="306" t="str">
        <f t="shared" si="424"/>
        <v>-</v>
      </c>
      <c r="FC157" s="306" t="str">
        <f t="shared" si="425"/>
        <v>-</v>
      </c>
      <c r="FD157" s="306" t="str">
        <f t="shared" si="500"/>
        <v>-</v>
      </c>
      <c r="FE157" s="306" t="str">
        <f t="shared" si="501"/>
        <v>cclose</v>
      </c>
      <c r="FF157" s="306" t="str">
        <f t="shared" si="502"/>
        <v>-</v>
      </c>
      <c r="FG157" s="306" t="str">
        <f t="shared" si="503"/>
        <v>cclose</v>
      </c>
      <c r="FH157" s="306"/>
      <c r="FI157" s="306"/>
      <c r="FJ157" s="306"/>
      <c r="FK157" s="306"/>
      <c r="FL157" s="306"/>
      <c r="FM157" s="422" t="s">
        <v>2</v>
      </c>
      <c r="FN157" s="65" t="str">
        <f t="shared" si="426"/>
        <v>-</v>
      </c>
      <c r="FO157" s="65">
        <f t="shared" si="427"/>
        <v>1E-8</v>
      </c>
      <c r="FP157" s="65" t="str">
        <f t="shared" si="428"/>
        <v>-</v>
      </c>
      <c r="FQ157" s="65" t="str">
        <f t="shared" si="429"/>
        <v>-</v>
      </c>
      <c r="FR157" s="65" t="str">
        <f t="shared" si="430"/>
        <v>-</v>
      </c>
      <c r="FS157" s="65" t="str">
        <f t="shared" si="431"/>
        <v>-</v>
      </c>
      <c r="FT157" s="65" t="str">
        <f t="shared" si="432"/>
        <v>-</v>
      </c>
      <c r="FU157" s="65" t="str">
        <f t="shared" si="433"/>
        <v>-</v>
      </c>
      <c r="FV157" s="65" t="str">
        <f t="shared" si="434"/>
        <v>-</v>
      </c>
      <c r="FW157" s="65" t="str">
        <f t="shared" si="435"/>
        <v>-</v>
      </c>
      <c r="FX157" s="65" t="str">
        <f t="shared" si="436"/>
        <v>-</v>
      </c>
      <c r="FY157" s="65" t="str">
        <f t="shared" si="437"/>
        <v>-</v>
      </c>
      <c r="FZ157" s="65" t="str">
        <f t="shared" si="438"/>
        <v>-</v>
      </c>
      <c r="GA157" s="65" t="str">
        <f t="shared" si="439"/>
        <v>-</v>
      </c>
      <c r="GB157" s="65" t="str">
        <f t="shared" si="440"/>
        <v>-</v>
      </c>
      <c r="GC157" s="65" t="str">
        <f t="shared" si="441"/>
        <v>-</v>
      </c>
      <c r="GD157" s="65" t="str">
        <f t="shared" si="442"/>
        <v>-</v>
      </c>
      <c r="GE157" s="65" t="str">
        <f t="shared" si="443"/>
        <v>-</v>
      </c>
      <c r="GF157" s="65" t="str">
        <f t="shared" si="444"/>
        <v>-</v>
      </c>
      <c r="GG157" s="65" t="str">
        <f t="shared" si="445"/>
        <v>-</v>
      </c>
      <c r="GH157" s="65" t="str">
        <f t="shared" si="446"/>
        <v>-</v>
      </c>
      <c r="GI157" s="65" t="str">
        <f t="shared" si="447"/>
        <v>-</v>
      </c>
      <c r="GJ157" s="65" t="str">
        <f t="shared" si="448"/>
        <v>-</v>
      </c>
      <c r="GK157" s="65" t="str">
        <f t="shared" si="449"/>
        <v>-</v>
      </c>
      <c r="GL157" s="65" t="str">
        <f t="shared" si="450"/>
        <v>-</v>
      </c>
      <c r="GM157" s="65" t="str">
        <f t="shared" si="451"/>
        <v>-</v>
      </c>
      <c r="GN157" s="65" t="str">
        <f t="shared" si="504"/>
        <v>-</v>
      </c>
      <c r="GO157" s="65">
        <f t="shared" si="505"/>
        <v>9.9999999999999995E-7</v>
      </c>
      <c r="GP157" s="65" t="str">
        <f t="shared" si="506"/>
        <v>-</v>
      </c>
      <c r="GQ157" s="65">
        <f t="shared" si="507"/>
        <v>9.9999999999999995E-7</v>
      </c>
      <c r="GR157" s="65"/>
      <c r="GS157" s="65"/>
      <c r="GT157" s="65"/>
      <c r="GU157" s="96" t="s">
        <v>2</v>
      </c>
      <c r="GV157" s="70"/>
      <c r="GW157" s="7">
        <f>IF(ISNUMBER(INDEX($CU$15:$EC$314,$B157,HG$5)),MAX(GW$14:GW156)+1,0)</f>
        <v>0</v>
      </c>
      <c r="GX157" s="7" t="str">
        <f t="shared" si="452"/>
        <v/>
      </c>
      <c r="GY157" s="7" t="str">
        <f t="shared" si="453"/>
        <v/>
      </c>
      <c r="GZ157" s="289">
        <f t="shared" si="454"/>
        <v>143</v>
      </c>
      <c r="HA157" s="289" t="str">
        <f t="shared" si="455"/>
        <v/>
      </c>
      <c r="HB157" s="289"/>
      <c r="HC157" s="84" t="str">
        <f t="shared" si="456"/>
        <v/>
      </c>
      <c r="HD157" s="335">
        <f t="shared" si="457"/>
        <v>0</v>
      </c>
      <c r="HE157" s="313" t="str">
        <f t="shared" si="458"/>
        <v/>
      </c>
      <c r="HF157" s="28" t="str">
        <f t="shared" si="459"/>
        <v/>
      </c>
      <c r="HG157" s="277"/>
      <c r="HH157" s="71"/>
      <c r="HI157" s="71"/>
      <c r="HJ157" s="71"/>
      <c r="HK157" s="71"/>
      <c r="HL157" s="71"/>
      <c r="HM157" s="71"/>
      <c r="HN157" s="71"/>
      <c r="HO157" s="71"/>
      <c r="HP157" s="71"/>
      <c r="HQ157" s="71"/>
      <c r="HR157" s="71"/>
      <c r="HS157" s="277" t="str">
        <f t="shared" si="515"/>
        <v/>
      </c>
      <c r="HT157" s="284" t="str">
        <f t="shared" si="460"/>
        <v/>
      </c>
      <c r="HU157" s="71"/>
      <c r="HV157" s="336" t="str">
        <f t="shared" si="461"/>
        <v/>
      </c>
      <c r="HW157" s="338" t="str">
        <f t="shared" si="462"/>
        <v/>
      </c>
      <c r="HX157" s="337" t="str">
        <f t="shared" si="463"/>
        <v/>
      </c>
      <c r="HY157" s="277"/>
      <c r="HZ157" s="71"/>
      <c r="IA157" s="71"/>
      <c r="IB157" s="71"/>
      <c r="IC157" s="71"/>
      <c r="ID157" s="70"/>
      <c r="IE157" s="19"/>
      <c r="IF157" s="19"/>
      <c r="IG157" s="19"/>
      <c r="IH157" s="19"/>
      <c r="II157" s="19"/>
      <c r="IJ157" s="19"/>
      <c r="IK157" s="19"/>
      <c r="IL157" s="19"/>
      <c r="IM157" s="19"/>
      <c r="IN157" s="19"/>
      <c r="IO157" s="291"/>
      <c r="IP157" s="291"/>
      <c r="IQ157" s="74"/>
      <c r="IR157" s="291">
        <f>IF(IE157&lt;&gt;"",MAX(IR$14:IR156)+1,0)</f>
        <v>0</v>
      </c>
      <c r="IS157" s="291">
        <f>IF(IF157&lt;&gt;"",MAX(IS$14:IS156)+1,0)</f>
        <v>0</v>
      </c>
      <c r="IT157" s="291">
        <f>IF(IG157&lt;&gt;"",MAX(IT$14:IT156)+1,0)</f>
        <v>0</v>
      </c>
      <c r="IU157" s="291">
        <f>IF(IH157&lt;&gt;"",MAX(IU$14:IU156)+1,0)</f>
        <v>0</v>
      </c>
      <c r="IV157" s="291">
        <f>IF(II157&lt;&gt;"",MAX(IV$14:IV156)+1,0)</f>
        <v>0</v>
      </c>
      <c r="IW157" s="291">
        <f>IF(IJ157&lt;&gt;"",MAX(IW$14:IW156)+1,0)</f>
        <v>0</v>
      </c>
      <c r="IX157" s="291">
        <f>IF(IK157&lt;&gt;"",MAX(IX$14:IX156)+1,0)</f>
        <v>0</v>
      </c>
      <c r="IY157" s="291">
        <f>IF(IL157&lt;&gt;"",MAX(IY$14:IY156)+1,0)</f>
        <v>0</v>
      </c>
      <c r="IZ157" s="291">
        <f>IF(IM157&lt;&gt;"",MAX(IZ$14:IZ156)+1,0)</f>
        <v>0</v>
      </c>
      <c r="JA157" s="291">
        <f>IF(IN157&lt;&gt;"",MAX(JA$14:JA156)+1,0)</f>
        <v>0</v>
      </c>
      <c r="JB157" s="291">
        <f>IF(IO157&lt;&gt;"",MAX(JB$14:JB156)+1,0)</f>
        <v>0</v>
      </c>
      <c r="JC157" s="291">
        <f>IF(IP157&lt;&gt;"",MAX(JC$14:JC156)+1,0)</f>
        <v>0</v>
      </c>
      <c r="JD157" s="74">
        <f t="shared" si="508"/>
        <v>5</v>
      </c>
      <c r="JE157" s="74">
        <f t="shared" si="509"/>
        <v>0</v>
      </c>
      <c r="JF157" s="74">
        <f t="shared" si="510"/>
        <v>3</v>
      </c>
      <c r="JG157" s="74" t="str">
        <f t="shared" si="511"/>
        <v>ghb_ts</v>
      </c>
      <c r="JH157" s="390" t="str">
        <f t="shared" si="512"/>
        <v/>
      </c>
      <c r="JI157" s="389">
        <f>IF(ISNUMBER(MATCH(HE157,$JG$15:$JG$313,0)),0,MAX(JI$14:JI156)+1)</f>
        <v>0</v>
      </c>
      <c r="JJ157" s="389" t="str">
        <f t="shared" si="513"/>
        <v/>
      </c>
      <c r="JK157" s="379"/>
      <c r="JL157" s="79"/>
      <c r="JM157" s="19"/>
      <c r="JN157" s="280"/>
      <c r="JO157" s="70"/>
      <c r="JP157" s="19"/>
      <c r="JQ157" s="19"/>
      <c r="JR157" s="19"/>
      <c r="JS157" s="19"/>
      <c r="JT157" s="19"/>
      <c r="JU157" s="19"/>
      <c r="JV157" s="19"/>
      <c r="JW157" s="19"/>
      <c r="JX157" s="19"/>
      <c r="JY157" s="19"/>
      <c r="JZ157" s="19"/>
      <c r="KA157" s="19"/>
      <c r="KB157" s="19"/>
      <c r="KC157" s="19"/>
      <c r="KD157" s="19"/>
      <c r="LA157" s="70"/>
      <c r="LB157" s="291" t="str">
        <f t="shared" si="464"/>
        <v/>
      </c>
      <c r="LC157" s="291" t="str">
        <f t="shared" si="465"/>
        <v/>
      </c>
      <c r="LD157" s="291" t="str">
        <f t="shared" si="466"/>
        <v/>
      </c>
      <c r="LE157" s="291" t="str">
        <f t="shared" si="467"/>
        <v/>
      </c>
      <c r="LF157" s="291" t="str">
        <f t="shared" si="468"/>
        <v/>
      </c>
      <c r="LG157" s="291" t="str">
        <f t="shared" si="469"/>
        <v/>
      </c>
      <c r="LH157" s="291" t="str">
        <f t="shared" si="470"/>
        <v/>
      </c>
      <c r="LI157" s="291" t="str">
        <f t="shared" si="471"/>
        <v/>
      </c>
      <c r="LJ157" s="291" t="str">
        <f t="shared" si="472"/>
        <v/>
      </c>
      <c r="LK157" s="291" t="str">
        <f t="shared" si="473"/>
        <v/>
      </c>
      <c r="LL157" s="291" t="str">
        <f t="shared" si="474"/>
        <v/>
      </c>
      <c r="LM157" s="291" t="str">
        <f t="shared" si="475"/>
        <v/>
      </c>
      <c r="LN157" s="291" t="str">
        <f t="shared" si="476"/>
        <v/>
      </c>
      <c r="LO157" s="291" t="str">
        <f t="shared" si="477"/>
        <v/>
      </c>
      <c r="LP157" s="291" t="str">
        <f t="shared" si="478"/>
        <v/>
      </c>
      <c r="LQ157" s="291" t="str">
        <f t="shared" si="479"/>
        <v>ghb_ts</v>
      </c>
      <c r="LR157" s="291" t="str">
        <f t="shared" si="480"/>
        <v/>
      </c>
      <c r="LS157" s="291" t="str">
        <f t="shared" si="481"/>
        <v/>
      </c>
      <c r="LT157" s="291" t="str">
        <f t="shared" si="482"/>
        <v/>
      </c>
      <c r="LU157" s="291" t="str">
        <f t="shared" si="483"/>
        <v/>
      </c>
      <c r="LV157" s="291" t="str">
        <f t="shared" si="484"/>
        <v/>
      </c>
      <c r="LW157" s="291" t="str">
        <f t="shared" si="485"/>
        <v/>
      </c>
      <c r="LX157" s="291" t="str">
        <f t="shared" si="486"/>
        <v/>
      </c>
      <c r="LY157" s="291" t="str">
        <f t="shared" si="487"/>
        <v/>
      </c>
      <c r="LZ157" s="291" t="str">
        <f t="shared" si="488"/>
        <v/>
      </c>
      <c r="MA157" s="291" t="str">
        <f t="shared" si="489"/>
        <v/>
      </c>
      <c r="MB157" s="291" t="str">
        <f t="shared" si="490"/>
        <v/>
      </c>
      <c r="MC157" s="291" t="str">
        <f t="shared" si="491"/>
        <v/>
      </c>
      <c r="MD157" s="291" t="str">
        <f t="shared" si="492"/>
        <v/>
      </c>
      <c r="ME157" s="291" t="str">
        <f t="shared" si="493"/>
        <v/>
      </c>
      <c r="MF157" s="291" t="str">
        <f t="shared" si="494"/>
        <v/>
      </c>
      <c r="MG157" s="74">
        <f t="shared" si="495"/>
        <v>1</v>
      </c>
      <c r="MH157" s="70"/>
      <c r="MI157" s="70"/>
      <c r="MJ157" s="70"/>
      <c r="MK157" s="70"/>
      <c r="ML157" s="70"/>
      <c r="MM157" s="70"/>
      <c r="MN157" s="70"/>
      <c r="MO157" s="70"/>
      <c r="MP157" s="70"/>
      <c r="MQ157" s="70"/>
      <c r="MR157" s="70"/>
      <c r="MS157" s="70"/>
      <c r="MT157" s="70"/>
      <c r="MU157" s="70"/>
    </row>
    <row r="158" spans="1:359" ht="6" customHeight="1" x14ac:dyDescent="0.25">
      <c r="A158" s="79"/>
      <c r="B158" s="303">
        <f t="shared" si="514"/>
        <v>144</v>
      </c>
      <c r="C158" s="85" t="s">
        <v>382</v>
      </c>
      <c r="D158" s="303" t="s">
        <v>617</v>
      </c>
      <c r="E158" s="70"/>
      <c r="F158" s="258"/>
      <c r="G158" s="259"/>
      <c r="H158" s="260"/>
      <c r="I158" s="258"/>
      <c r="J158" s="259"/>
      <c r="K158" s="260"/>
      <c r="L158" s="258"/>
      <c r="M158" s="259"/>
      <c r="N158" s="260"/>
      <c r="O158" s="258"/>
      <c r="P158" s="259"/>
      <c r="Q158" s="260"/>
      <c r="R158" s="258"/>
      <c r="S158" s="259"/>
      <c r="T158" s="260"/>
      <c r="U158" s="258"/>
      <c r="V158" s="259"/>
      <c r="W158" s="260"/>
      <c r="X158" s="258"/>
      <c r="Y158" s="259"/>
      <c r="Z158" s="260"/>
      <c r="AA158" s="258"/>
      <c r="AB158" s="259"/>
      <c r="AC158" s="260"/>
      <c r="AD158" s="258"/>
      <c r="AE158" s="259"/>
      <c r="AF158" s="260"/>
      <c r="AG158" s="258"/>
      <c r="AH158" s="259"/>
      <c r="AI158" s="260"/>
      <c r="AJ158" s="258"/>
      <c r="AK158" s="259"/>
      <c r="AL158" s="260"/>
      <c r="AM158" s="258"/>
      <c r="AN158" s="259"/>
      <c r="AO158" s="260"/>
      <c r="AP158" s="281"/>
      <c r="AQ158" s="353"/>
      <c r="AR158" s="348"/>
      <c r="AS158" s="281"/>
      <c r="AT158" s="353"/>
      <c r="AU158" s="348"/>
      <c r="AV158" s="258"/>
      <c r="AW158" s="259"/>
      <c r="AX158" s="260"/>
      <c r="AY158" s="258"/>
      <c r="AZ158" s="259"/>
      <c r="BA158" s="260"/>
      <c r="BB158" s="258"/>
      <c r="BC158" s="259"/>
      <c r="BD158" s="260"/>
      <c r="BE158" s="258"/>
      <c r="BF158" s="259"/>
      <c r="BG158" s="260"/>
      <c r="BH158" s="258"/>
      <c r="BI158" s="259"/>
      <c r="BJ158" s="260"/>
      <c r="BK158" s="258"/>
      <c r="BL158" s="259"/>
      <c r="BM158" s="260"/>
      <c r="BN158" s="258"/>
      <c r="BO158" s="259"/>
      <c r="BP158" s="260"/>
      <c r="BQ158" s="258"/>
      <c r="BR158" s="259"/>
      <c r="BS158" s="260"/>
      <c r="BT158" s="258"/>
      <c r="BU158" s="259"/>
      <c r="BV158" s="260"/>
      <c r="BW158" s="258"/>
      <c r="BX158" s="259"/>
      <c r="BY158" s="260"/>
      <c r="BZ158" s="258"/>
      <c r="CA158" s="259"/>
      <c r="CB158" s="260"/>
      <c r="CC158" s="258"/>
      <c r="CD158" s="259"/>
      <c r="CE158" s="260"/>
      <c r="CF158" s="410"/>
      <c r="CG158" s="411"/>
      <c r="CH158" s="412"/>
      <c r="CI158" s="410"/>
      <c r="CJ158" s="411"/>
      <c r="CK158" s="412"/>
      <c r="CL158" s="258"/>
      <c r="CM158" s="259"/>
      <c r="CN158" s="260"/>
      <c r="CO158" s="258"/>
      <c r="CP158" s="259"/>
      <c r="CQ158" s="260"/>
      <c r="CR158" s="373" t="s">
        <v>2</v>
      </c>
      <c r="CS158" s="228"/>
      <c r="CT158" s="229" t="str">
        <f>IF(ISNUMBER(HA158),IF(ISNUMBER(MATCH(HE158,$CS$15:$CS$313,0)),0,MAX(CT$14:CT157)+1),"")</f>
        <v/>
      </c>
      <c r="CU158" s="7" t="str">
        <f t="shared" si="374"/>
        <v/>
      </c>
      <c r="CV158" s="7" t="str">
        <f t="shared" si="375"/>
        <v/>
      </c>
      <c r="CW158" s="7" t="str">
        <f t="shared" si="376"/>
        <v/>
      </c>
      <c r="CX158" s="7" t="str">
        <f t="shared" si="377"/>
        <v/>
      </c>
      <c r="CY158" s="7" t="str">
        <f t="shared" si="378"/>
        <v/>
      </c>
      <c r="CZ158" s="7" t="str">
        <f t="shared" si="379"/>
        <v/>
      </c>
      <c r="DA158" s="7" t="str">
        <f t="shared" si="380"/>
        <v/>
      </c>
      <c r="DB158" s="7" t="str">
        <f t="shared" si="381"/>
        <v/>
      </c>
      <c r="DC158" s="7" t="str">
        <f t="shared" si="382"/>
        <v/>
      </c>
      <c r="DD158" s="7" t="str">
        <f t="shared" si="383"/>
        <v/>
      </c>
      <c r="DE158" s="7" t="str">
        <f t="shared" si="384"/>
        <v/>
      </c>
      <c r="DF158" s="7" t="str">
        <f t="shared" si="385"/>
        <v/>
      </c>
      <c r="DG158" s="7" t="str">
        <f t="shared" si="386"/>
        <v/>
      </c>
      <c r="DH158" s="7" t="str">
        <f t="shared" si="387"/>
        <v/>
      </c>
      <c r="DI158" s="7" t="str">
        <f t="shared" si="388"/>
        <v/>
      </c>
      <c r="DJ158" s="7" t="str">
        <f t="shared" si="389"/>
        <v/>
      </c>
      <c r="DK158" s="7" t="str">
        <f t="shared" si="390"/>
        <v/>
      </c>
      <c r="DL158" s="7" t="str">
        <f t="shared" si="391"/>
        <v/>
      </c>
      <c r="DM158" s="7" t="str">
        <f t="shared" si="392"/>
        <v/>
      </c>
      <c r="DN158" s="7" t="str">
        <f t="shared" si="393"/>
        <v/>
      </c>
      <c r="DO158" s="7" t="str">
        <f t="shared" si="394"/>
        <v/>
      </c>
      <c r="DP158" s="7" t="str">
        <f t="shared" si="395"/>
        <v/>
      </c>
      <c r="DQ158" s="7" t="str">
        <f t="shared" si="396"/>
        <v/>
      </c>
      <c r="DR158" s="7" t="str">
        <f t="shared" si="397"/>
        <v/>
      </c>
      <c r="DS158" s="7" t="str">
        <f t="shared" si="398"/>
        <v/>
      </c>
      <c r="DT158" s="7" t="str">
        <f t="shared" si="399"/>
        <v/>
      </c>
      <c r="DU158" s="7" t="str">
        <f t="shared" si="496"/>
        <v/>
      </c>
      <c r="DV158" s="7">
        <f t="shared" si="497"/>
        <v>57</v>
      </c>
      <c r="DW158" s="7" t="str">
        <f t="shared" si="498"/>
        <v/>
      </c>
      <c r="DX158" s="7">
        <f t="shared" si="499"/>
        <v>57</v>
      </c>
      <c r="DY158" s="7"/>
      <c r="DZ158" s="7"/>
      <c r="EA158" s="7"/>
      <c r="EB158" s="7"/>
      <c r="EC158" s="64" t="s">
        <v>2</v>
      </c>
      <c r="ED158" s="306" t="str">
        <f t="shared" si="400"/>
        <v>-</v>
      </c>
      <c r="EE158" s="306" t="str">
        <f t="shared" si="401"/>
        <v>-</v>
      </c>
      <c r="EF158" s="306" t="str">
        <f t="shared" si="402"/>
        <v>-</v>
      </c>
      <c r="EG158" s="306" t="str">
        <f t="shared" si="403"/>
        <v>-</v>
      </c>
      <c r="EH158" s="306" t="str">
        <f t="shared" si="404"/>
        <v>-</v>
      </c>
      <c r="EI158" s="306" t="str">
        <f t="shared" si="405"/>
        <v>-</v>
      </c>
      <c r="EJ158" s="306" t="str">
        <f t="shared" si="406"/>
        <v>-</v>
      </c>
      <c r="EK158" s="306" t="str">
        <f t="shared" si="407"/>
        <v>-</v>
      </c>
      <c r="EL158" s="306" t="str">
        <f t="shared" si="408"/>
        <v>-</v>
      </c>
      <c r="EM158" s="306" t="str">
        <f t="shared" si="409"/>
        <v>-</v>
      </c>
      <c r="EN158" s="306" t="str">
        <f t="shared" si="410"/>
        <v>-</v>
      </c>
      <c r="EO158" s="306" t="str">
        <f t="shared" si="411"/>
        <v>-</v>
      </c>
      <c r="EP158" s="306" t="str">
        <f t="shared" si="412"/>
        <v>-</v>
      </c>
      <c r="EQ158" s="306" t="str">
        <f t="shared" si="413"/>
        <v>-</v>
      </c>
      <c r="ER158" s="306" t="str">
        <f t="shared" si="414"/>
        <v>-</v>
      </c>
      <c r="ES158" s="306" t="str">
        <f t="shared" si="415"/>
        <v>-</v>
      </c>
      <c r="ET158" s="306" t="str">
        <f t="shared" si="416"/>
        <v>-</v>
      </c>
      <c r="EU158" s="306" t="str">
        <f t="shared" si="417"/>
        <v>-</v>
      </c>
      <c r="EV158" s="306" t="str">
        <f t="shared" si="418"/>
        <v>-</v>
      </c>
      <c r="EW158" s="306" t="str">
        <f t="shared" si="419"/>
        <v>-</v>
      </c>
      <c r="EX158" s="306" t="str">
        <f t="shared" si="420"/>
        <v>-</v>
      </c>
      <c r="EY158" s="306" t="str">
        <f t="shared" si="421"/>
        <v>-</v>
      </c>
      <c r="EZ158" s="306" t="str">
        <f t="shared" si="422"/>
        <v>-</v>
      </c>
      <c r="FA158" s="306" t="str">
        <f t="shared" si="423"/>
        <v>-</v>
      </c>
      <c r="FB158" s="306" t="str">
        <f t="shared" si="424"/>
        <v>-</v>
      </c>
      <c r="FC158" s="306" t="str">
        <f t="shared" si="425"/>
        <v>-</v>
      </c>
      <c r="FD158" s="306" t="str">
        <f t="shared" si="500"/>
        <v>-</v>
      </c>
      <c r="FE158" s="306" t="str">
        <f t="shared" si="501"/>
        <v>iprgcg</v>
      </c>
      <c r="FF158" s="306" t="str">
        <f t="shared" si="502"/>
        <v>-</v>
      </c>
      <c r="FG158" s="306" t="str">
        <f t="shared" si="503"/>
        <v>iprgcg</v>
      </c>
      <c r="FH158" s="306"/>
      <c r="FI158" s="306"/>
      <c r="FJ158" s="306"/>
      <c r="FK158" s="306"/>
      <c r="FL158" s="306"/>
      <c r="FM158" s="422" t="s">
        <v>2</v>
      </c>
      <c r="FN158" s="65" t="str">
        <f t="shared" si="426"/>
        <v>-</v>
      </c>
      <c r="FO158" s="65" t="str">
        <f t="shared" si="427"/>
        <v>-</v>
      </c>
      <c r="FP158" s="65" t="str">
        <f t="shared" si="428"/>
        <v>-</v>
      </c>
      <c r="FQ158" s="65" t="str">
        <f t="shared" si="429"/>
        <v>-</v>
      </c>
      <c r="FR158" s="65" t="str">
        <f t="shared" si="430"/>
        <v>-</v>
      </c>
      <c r="FS158" s="65" t="str">
        <f t="shared" si="431"/>
        <v>-</v>
      </c>
      <c r="FT158" s="65" t="str">
        <f t="shared" si="432"/>
        <v>-</v>
      </c>
      <c r="FU158" s="65" t="str">
        <f t="shared" si="433"/>
        <v>-</v>
      </c>
      <c r="FV158" s="65" t="str">
        <f t="shared" si="434"/>
        <v>-</v>
      </c>
      <c r="FW158" s="65" t="str">
        <f t="shared" si="435"/>
        <v>-</v>
      </c>
      <c r="FX158" s="65" t="str">
        <f t="shared" si="436"/>
        <v>-</v>
      </c>
      <c r="FY158" s="65" t="str">
        <f t="shared" si="437"/>
        <v>-</v>
      </c>
      <c r="FZ158" s="65" t="str">
        <f t="shared" si="438"/>
        <v>-</v>
      </c>
      <c r="GA158" s="65" t="str">
        <f t="shared" si="439"/>
        <v>-</v>
      </c>
      <c r="GB158" s="65" t="str">
        <f t="shared" si="440"/>
        <v>-</v>
      </c>
      <c r="GC158" s="65" t="str">
        <f t="shared" si="441"/>
        <v>-</v>
      </c>
      <c r="GD158" s="65" t="str">
        <f t="shared" si="442"/>
        <v>-</v>
      </c>
      <c r="GE158" s="65" t="str">
        <f t="shared" si="443"/>
        <v>-</v>
      </c>
      <c r="GF158" s="65" t="str">
        <f t="shared" si="444"/>
        <v>-</v>
      </c>
      <c r="GG158" s="65" t="str">
        <f t="shared" si="445"/>
        <v>-</v>
      </c>
      <c r="GH158" s="65" t="str">
        <f t="shared" si="446"/>
        <v>-</v>
      </c>
      <c r="GI158" s="65" t="str">
        <f t="shared" si="447"/>
        <v>-</v>
      </c>
      <c r="GJ158" s="65" t="str">
        <f t="shared" si="448"/>
        <v>-</v>
      </c>
      <c r="GK158" s="65" t="str">
        <f t="shared" si="449"/>
        <v>-</v>
      </c>
      <c r="GL158" s="65" t="str">
        <f t="shared" si="450"/>
        <v>-</v>
      </c>
      <c r="GM158" s="65" t="str">
        <f t="shared" si="451"/>
        <v>-</v>
      </c>
      <c r="GN158" s="65" t="str">
        <f t="shared" si="504"/>
        <v>-</v>
      </c>
      <c r="GO158" s="65">
        <f t="shared" si="505"/>
        <v>5</v>
      </c>
      <c r="GP158" s="65" t="str">
        <f t="shared" si="506"/>
        <v>-</v>
      </c>
      <c r="GQ158" s="65">
        <f t="shared" si="507"/>
        <v>5</v>
      </c>
      <c r="GR158" s="65"/>
      <c r="GS158" s="65"/>
      <c r="GT158" s="65"/>
      <c r="GU158" s="96" t="s">
        <v>2</v>
      </c>
      <c r="GV158" s="70"/>
      <c r="GW158" s="7">
        <f>IF(ISNUMBER(INDEX($CU$15:$EC$314,$B158,HG$5)),MAX(GW$14:GW157)+1,0)</f>
        <v>0</v>
      </c>
      <c r="GX158" s="7" t="str">
        <f t="shared" si="452"/>
        <v/>
      </c>
      <c r="GY158" s="7" t="str">
        <f t="shared" si="453"/>
        <v/>
      </c>
      <c r="GZ158" s="289">
        <f t="shared" si="454"/>
        <v>144</v>
      </c>
      <c r="HA158" s="289" t="str">
        <f t="shared" si="455"/>
        <v/>
      </c>
      <c r="HB158" s="289"/>
      <c r="HC158" s="84" t="str">
        <f t="shared" si="456"/>
        <v/>
      </c>
      <c r="HD158" s="335">
        <f t="shared" si="457"/>
        <v>0</v>
      </c>
      <c r="HE158" s="313" t="str">
        <f t="shared" si="458"/>
        <v/>
      </c>
      <c r="HF158" s="28" t="str">
        <f t="shared" si="459"/>
        <v/>
      </c>
      <c r="HG158" s="277"/>
      <c r="HH158" s="71"/>
      <c r="HI158" s="71"/>
      <c r="HJ158" s="71"/>
      <c r="HK158" s="71"/>
      <c r="HL158" s="71"/>
      <c r="HM158" s="71"/>
      <c r="HN158" s="71"/>
      <c r="HO158" s="71"/>
      <c r="HP158" s="71"/>
      <c r="HQ158" s="71"/>
      <c r="HR158" s="71"/>
      <c r="HS158" s="277" t="str">
        <f t="shared" si="515"/>
        <v/>
      </c>
      <c r="HT158" s="284" t="str">
        <f t="shared" si="460"/>
        <v/>
      </c>
      <c r="HU158" s="71"/>
      <c r="HV158" s="336" t="str">
        <f t="shared" si="461"/>
        <v/>
      </c>
      <c r="HW158" s="338" t="str">
        <f t="shared" si="462"/>
        <v/>
      </c>
      <c r="HX158" s="337" t="str">
        <f t="shared" si="463"/>
        <v/>
      </c>
      <c r="HY158" s="277"/>
      <c r="HZ158" s="71"/>
      <c r="IA158" s="71"/>
      <c r="IB158" s="71"/>
      <c r="IC158" s="71"/>
      <c r="ID158" s="70"/>
      <c r="IE158" s="19"/>
      <c r="IF158" s="19"/>
      <c r="IG158" s="19"/>
      <c r="IH158" s="19"/>
      <c r="II158" s="19"/>
      <c r="IJ158" s="19"/>
      <c r="IK158" s="19"/>
      <c r="IL158" s="19"/>
      <c r="IM158" s="19"/>
      <c r="IN158" s="19"/>
      <c r="IO158" s="291"/>
      <c r="IP158" s="291"/>
      <c r="IQ158" s="74"/>
      <c r="IR158" s="291">
        <f>IF(IE158&lt;&gt;"",MAX(IR$14:IR157)+1,0)</f>
        <v>0</v>
      </c>
      <c r="IS158" s="291">
        <f>IF(IF158&lt;&gt;"",MAX(IS$14:IS157)+1,0)</f>
        <v>0</v>
      </c>
      <c r="IT158" s="291">
        <f>IF(IG158&lt;&gt;"",MAX(IT$14:IT157)+1,0)</f>
        <v>0</v>
      </c>
      <c r="IU158" s="291">
        <f>IF(IH158&lt;&gt;"",MAX(IU$14:IU157)+1,0)</f>
        <v>0</v>
      </c>
      <c r="IV158" s="291">
        <f>IF(II158&lt;&gt;"",MAX(IV$14:IV157)+1,0)</f>
        <v>0</v>
      </c>
      <c r="IW158" s="291">
        <f>IF(IJ158&lt;&gt;"",MAX(IW$14:IW157)+1,0)</f>
        <v>0</v>
      </c>
      <c r="IX158" s="291">
        <f>IF(IK158&lt;&gt;"",MAX(IX$14:IX157)+1,0)</f>
        <v>0</v>
      </c>
      <c r="IY158" s="291">
        <f>IF(IL158&lt;&gt;"",MAX(IY$14:IY157)+1,0)</f>
        <v>0</v>
      </c>
      <c r="IZ158" s="291">
        <f>IF(IM158&lt;&gt;"",MAX(IZ$14:IZ157)+1,0)</f>
        <v>0</v>
      </c>
      <c r="JA158" s="291">
        <f>IF(IN158&lt;&gt;"",MAX(JA$14:JA157)+1,0)</f>
        <v>0</v>
      </c>
      <c r="JB158" s="291">
        <f>IF(IO158&lt;&gt;"",MAX(JB$14:JB157)+1,0)</f>
        <v>0</v>
      </c>
      <c r="JC158" s="291">
        <f>IF(IP158&lt;&gt;"",MAX(JC$14:JC157)+1,0)</f>
        <v>0</v>
      </c>
      <c r="JD158" s="74">
        <f t="shared" si="508"/>
        <v>5</v>
      </c>
      <c r="JE158" s="74">
        <f t="shared" si="509"/>
        <v>0</v>
      </c>
      <c r="JF158" s="74">
        <f t="shared" si="510"/>
        <v>4</v>
      </c>
      <c r="JG158" s="74" t="str">
        <f t="shared" si="511"/>
        <v>GHBobs</v>
      </c>
      <c r="JH158" s="390" t="str">
        <f t="shared" si="512"/>
        <v/>
      </c>
      <c r="JI158" s="389">
        <f>IF(ISNUMBER(MATCH(HE158,$JG$15:$JG$313,0)),0,MAX(JI$14:JI157)+1)</f>
        <v>0</v>
      </c>
      <c r="JJ158" s="389" t="str">
        <f t="shared" si="513"/>
        <v/>
      </c>
      <c r="JK158" s="379"/>
      <c r="JL158" s="79"/>
      <c r="JM158" s="19"/>
      <c r="JN158" s="280"/>
      <c r="JO158" s="70"/>
      <c r="JP158" s="19"/>
      <c r="JQ158" s="19"/>
      <c r="JR158" s="19"/>
      <c r="JS158" s="19"/>
      <c r="JT158" s="19"/>
      <c r="JU158" s="19"/>
      <c r="JV158" s="19"/>
      <c r="JW158" s="19"/>
      <c r="JX158" s="19"/>
      <c r="JY158" s="19"/>
      <c r="JZ158" s="19"/>
      <c r="KA158" s="19"/>
      <c r="KB158" s="19"/>
      <c r="KC158" s="19"/>
      <c r="KD158" s="19"/>
      <c r="LA158" s="70"/>
      <c r="LB158" s="291" t="str">
        <f t="shared" si="464"/>
        <v/>
      </c>
      <c r="LC158" s="291" t="str">
        <f t="shared" si="465"/>
        <v/>
      </c>
      <c r="LD158" s="291" t="str">
        <f t="shared" si="466"/>
        <v/>
      </c>
      <c r="LE158" s="291" t="str">
        <f t="shared" si="467"/>
        <v/>
      </c>
      <c r="LF158" s="291" t="str">
        <f t="shared" si="468"/>
        <v/>
      </c>
      <c r="LG158" s="291" t="str">
        <f t="shared" si="469"/>
        <v/>
      </c>
      <c r="LH158" s="291" t="str">
        <f t="shared" si="470"/>
        <v/>
      </c>
      <c r="LI158" s="291" t="str">
        <f t="shared" si="471"/>
        <v/>
      </c>
      <c r="LJ158" s="291" t="str">
        <f t="shared" si="472"/>
        <v/>
      </c>
      <c r="LK158" s="291" t="str">
        <f t="shared" si="473"/>
        <v/>
      </c>
      <c r="LL158" s="291" t="str">
        <f t="shared" si="474"/>
        <v/>
      </c>
      <c r="LM158" s="291" t="str">
        <f t="shared" si="475"/>
        <v/>
      </c>
      <c r="LN158" s="291" t="str">
        <f t="shared" si="476"/>
        <v/>
      </c>
      <c r="LO158" s="291" t="str">
        <f t="shared" si="477"/>
        <v/>
      </c>
      <c r="LP158" s="291" t="str">
        <f t="shared" si="478"/>
        <v/>
      </c>
      <c r="LQ158" s="291" t="str">
        <f t="shared" si="479"/>
        <v/>
      </c>
      <c r="LR158" s="291" t="str">
        <f t="shared" si="480"/>
        <v/>
      </c>
      <c r="LS158" s="291" t="str">
        <f t="shared" si="481"/>
        <v/>
      </c>
      <c r="LT158" s="291" t="str">
        <f t="shared" si="482"/>
        <v/>
      </c>
      <c r="LU158" s="291" t="str">
        <f t="shared" si="483"/>
        <v/>
      </c>
      <c r="LV158" s="291" t="str">
        <f t="shared" si="484"/>
        <v/>
      </c>
      <c r="LW158" s="291" t="str">
        <f t="shared" si="485"/>
        <v/>
      </c>
      <c r="LX158" s="291" t="str">
        <f t="shared" si="486"/>
        <v/>
      </c>
      <c r="LY158" s="291" t="str">
        <f t="shared" si="487"/>
        <v/>
      </c>
      <c r="LZ158" s="291" t="str">
        <f t="shared" si="488"/>
        <v/>
      </c>
      <c r="MA158" s="291" t="str">
        <f t="shared" si="489"/>
        <v/>
      </c>
      <c r="MB158" s="291" t="str">
        <f t="shared" si="490"/>
        <v/>
      </c>
      <c r="MC158" s="291" t="str">
        <f t="shared" si="491"/>
        <v/>
      </c>
      <c r="MD158" s="291" t="str">
        <f t="shared" si="492"/>
        <v/>
      </c>
      <c r="ME158" s="291" t="str">
        <f t="shared" si="493"/>
        <v/>
      </c>
      <c r="MF158" s="291" t="str">
        <f t="shared" si="494"/>
        <v/>
      </c>
      <c r="MG158" s="74">
        <f t="shared" si="495"/>
        <v>0</v>
      </c>
      <c r="MH158" s="70"/>
      <c r="MI158" s="70"/>
      <c r="MJ158" s="70"/>
      <c r="MK158" s="70"/>
      <c r="ML158" s="70"/>
      <c r="MM158" s="70"/>
      <c r="MN158" s="70"/>
      <c r="MO158" s="70"/>
      <c r="MP158" s="70"/>
      <c r="MQ158" s="70"/>
      <c r="MR158" s="70"/>
      <c r="MS158" s="70"/>
      <c r="MT158" s="70"/>
      <c r="MU158" s="70"/>
    </row>
    <row r="159" spans="1:359" ht="6" customHeight="1" x14ac:dyDescent="0.25">
      <c r="A159" s="79"/>
      <c r="B159" s="303">
        <f t="shared" si="514"/>
        <v>145</v>
      </c>
      <c r="C159" s="85" t="s">
        <v>384</v>
      </c>
      <c r="D159" s="303" t="s">
        <v>618</v>
      </c>
      <c r="E159" s="70"/>
      <c r="F159" s="258"/>
      <c r="G159" s="259"/>
      <c r="H159" s="260"/>
      <c r="I159" s="258"/>
      <c r="J159" s="259"/>
      <c r="K159" s="260"/>
      <c r="L159" s="258"/>
      <c r="M159" s="259"/>
      <c r="N159" s="260"/>
      <c r="O159" s="258"/>
      <c r="P159" s="259"/>
      <c r="Q159" s="260"/>
      <c r="R159" s="258"/>
      <c r="S159" s="259"/>
      <c r="T159" s="260"/>
      <c r="U159" s="258"/>
      <c r="V159" s="259"/>
      <c r="W159" s="260"/>
      <c r="X159" s="258"/>
      <c r="Y159" s="259"/>
      <c r="Z159" s="260"/>
      <c r="AA159" s="258"/>
      <c r="AB159" s="259"/>
      <c r="AC159" s="260"/>
      <c r="AD159" s="258"/>
      <c r="AE159" s="259"/>
      <c r="AF159" s="260"/>
      <c r="AG159" s="258"/>
      <c r="AH159" s="259"/>
      <c r="AI159" s="260"/>
      <c r="AJ159" s="258"/>
      <c r="AK159" s="259"/>
      <c r="AL159" s="260"/>
      <c r="AM159" s="258"/>
      <c r="AN159" s="259"/>
      <c r="AO159" s="260"/>
      <c r="AP159" s="281"/>
      <c r="AQ159" s="353"/>
      <c r="AR159" s="348"/>
      <c r="AS159" s="281"/>
      <c r="AT159" s="353"/>
      <c r="AU159" s="348"/>
      <c r="AV159" s="258"/>
      <c r="AW159" s="259"/>
      <c r="AX159" s="260"/>
      <c r="AY159" s="258"/>
      <c r="AZ159" s="259"/>
      <c r="BA159" s="260"/>
      <c r="BB159" s="258"/>
      <c r="BC159" s="259"/>
      <c r="BD159" s="260"/>
      <c r="BE159" s="258"/>
      <c r="BF159" s="259"/>
      <c r="BG159" s="260"/>
      <c r="BH159" s="258"/>
      <c r="BI159" s="259"/>
      <c r="BJ159" s="260"/>
      <c r="BK159" s="258"/>
      <c r="BL159" s="259"/>
      <c r="BM159" s="260"/>
      <c r="BN159" s="258"/>
      <c r="BO159" s="259"/>
      <c r="BP159" s="260"/>
      <c r="BQ159" s="258"/>
      <c r="BR159" s="259"/>
      <c r="BS159" s="260"/>
      <c r="BT159" s="258"/>
      <c r="BU159" s="259"/>
      <c r="BV159" s="260"/>
      <c r="BW159" s="258"/>
      <c r="BX159" s="259"/>
      <c r="BY159" s="260"/>
      <c r="BZ159" s="258"/>
      <c r="CA159" s="259"/>
      <c r="CB159" s="260"/>
      <c r="CC159" s="258"/>
      <c r="CD159" s="259"/>
      <c r="CE159" s="260"/>
      <c r="CF159" s="410"/>
      <c r="CG159" s="411"/>
      <c r="CH159" s="412"/>
      <c r="CI159" s="410"/>
      <c r="CJ159" s="411"/>
      <c r="CK159" s="412"/>
      <c r="CL159" s="258"/>
      <c r="CM159" s="259"/>
      <c r="CN159" s="260"/>
      <c r="CO159" s="258"/>
      <c r="CP159" s="259"/>
      <c r="CQ159" s="260"/>
      <c r="CR159" s="373" t="s">
        <v>2</v>
      </c>
      <c r="CS159" s="228"/>
      <c r="CT159" s="229" t="str">
        <f>IF(ISNUMBER(HA159),IF(ISNUMBER(MATCH(HE159,$CS$15:$CS$313,0)),0,MAX(CT$14:CT158)+1),"")</f>
        <v/>
      </c>
      <c r="CU159" s="7" t="str">
        <f t="shared" si="374"/>
        <v/>
      </c>
      <c r="CV159" s="7" t="str">
        <f t="shared" si="375"/>
        <v/>
      </c>
      <c r="CW159" s="7" t="str">
        <f t="shared" si="376"/>
        <v/>
      </c>
      <c r="CX159" s="7" t="str">
        <f t="shared" si="377"/>
        <v/>
      </c>
      <c r="CY159" s="7" t="str">
        <f t="shared" si="378"/>
        <v/>
      </c>
      <c r="CZ159" s="7" t="str">
        <f t="shared" si="379"/>
        <v/>
      </c>
      <c r="DA159" s="7" t="str">
        <f t="shared" si="380"/>
        <v/>
      </c>
      <c r="DB159" s="7" t="str">
        <f t="shared" si="381"/>
        <v/>
      </c>
      <c r="DC159" s="7" t="str">
        <f t="shared" si="382"/>
        <v/>
      </c>
      <c r="DD159" s="7" t="str">
        <f t="shared" si="383"/>
        <v/>
      </c>
      <c r="DE159" s="7" t="str">
        <f t="shared" si="384"/>
        <v/>
      </c>
      <c r="DF159" s="7" t="str">
        <f t="shared" si="385"/>
        <v/>
      </c>
      <c r="DG159" s="7" t="str">
        <f t="shared" si="386"/>
        <v/>
      </c>
      <c r="DH159" s="7" t="str">
        <f t="shared" si="387"/>
        <v/>
      </c>
      <c r="DI159" s="7" t="str">
        <f t="shared" si="388"/>
        <v/>
      </c>
      <c r="DJ159" s="7" t="str">
        <f t="shared" si="389"/>
        <v/>
      </c>
      <c r="DK159" s="7">
        <f t="shared" si="390"/>
        <v>12</v>
      </c>
      <c r="DL159" s="7" t="str">
        <f t="shared" si="391"/>
        <v/>
      </c>
      <c r="DM159" s="7" t="str">
        <f t="shared" si="392"/>
        <v/>
      </c>
      <c r="DN159" s="7" t="str">
        <f t="shared" si="393"/>
        <v/>
      </c>
      <c r="DO159" s="7" t="str">
        <f t="shared" si="394"/>
        <v/>
      </c>
      <c r="DP159" s="7" t="str">
        <f t="shared" si="395"/>
        <v/>
      </c>
      <c r="DQ159" s="7" t="str">
        <f t="shared" si="396"/>
        <v/>
      </c>
      <c r="DR159" s="7" t="str">
        <f t="shared" si="397"/>
        <v/>
      </c>
      <c r="DS159" s="7" t="str">
        <f t="shared" si="398"/>
        <v/>
      </c>
      <c r="DT159" s="7" t="str">
        <f t="shared" si="399"/>
        <v/>
      </c>
      <c r="DU159" s="7" t="str">
        <f t="shared" si="496"/>
        <v/>
      </c>
      <c r="DV159" s="7" t="str">
        <f t="shared" si="497"/>
        <v/>
      </c>
      <c r="DW159" s="7" t="str">
        <f t="shared" si="498"/>
        <v/>
      </c>
      <c r="DX159" s="7" t="str">
        <f t="shared" si="499"/>
        <v/>
      </c>
      <c r="DY159" s="7"/>
      <c r="DZ159" s="7"/>
      <c r="EA159" s="7"/>
      <c r="EB159" s="7"/>
      <c r="EC159" s="64" t="s">
        <v>2</v>
      </c>
      <c r="ED159" s="306" t="str">
        <f t="shared" si="400"/>
        <v>-</v>
      </c>
      <c r="EE159" s="306" t="str">
        <f t="shared" si="401"/>
        <v>-</v>
      </c>
      <c r="EF159" s="306" t="str">
        <f t="shared" si="402"/>
        <v>-</v>
      </c>
      <c r="EG159" s="306" t="str">
        <f t="shared" si="403"/>
        <v>-</v>
      </c>
      <c r="EH159" s="306" t="str">
        <f t="shared" si="404"/>
        <v>-</v>
      </c>
      <c r="EI159" s="306" t="str">
        <f t="shared" si="405"/>
        <v>-</v>
      </c>
      <c r="EJ159" s="306" t="str">
        <f t="shared" si="406"/>
        <v>-</v>
      </c>
      <c r="EK159" s="306" t="str">
        <f t="shared" si="407"/>
        <v>-</v>
      </c>
      <c r="EL159" s="306" t="str">
        <f t="shared" si="408"/>
        <v>-</v>
      </c>
      <c r="EM159" s="306" t="str">
        <f t="shared" si="409"/>
        <v>-</v>
      </c>
      <c r="EN159" s="306" t="str">
        <f t="shared" si="410"/>
        <v>-</v>
      </c>
      <c r="EO159" s="306" t="str">
        <f t="shared" si="411"/>
        <v>-</v>
      </c>
      <c r="EP159" s="306" t="str">
        <f t="shared" si="412"/>
        <v>-</v>
      </c>
      <c r="EQ159" s="306" t="str">
        <f t="shared" si="413"/>
        <v>-</v>
      </c>
      <c r="ER159" s="306" t="str">
        <f t="shared" si="414"/>
        <v>-</v>
      </c>
      <c r="ES159" s="306" t="str">
        <f t="shared" si="415"/>
        <v>-</v>
      </c>
      <c r="ET159" s="306" t="str">
        <f t="shared" si="416"/>
        <v>icelltype</v>
      </c>
      <c r="EU159" s="306" t="str">
        <f t="shared" si="417"/>
        <v>-</v>
      </c>
      <c r="EV159" s="306" t="str">
        <f t="shared" si="418"/>
        <v>-</v>
      </c>
      <c r="EW159" s="306" t="str">
        <f t="shared" si="419"/>
        <v>-</v>
      </c>
      <c r="EX159" s="306" t="str">
        <f t="shared" si="420"/>
        <v>-</v>
      </c>
      <c r="EY159" s="306" t="str">
        <f t="shared" si="421"/>
        <v>-</v>
      </c>
      <c r="EZ159" s="306" t="str">
        <f t="shared" si="422"/>
        <v>-</v>
      </c>
      <c r="FA159" s="306" t="str">
        <f t="shared" si="423"/>
        <v>-</v>
      </c>
      <c r="FB159" s="306" t="str">
        <f t="shared" si="424"/>
        <v>-</v>
      </c>
      <c r="FC159" s="306" t="str">
        <f t="shared" si="425"/>
        <v>-</v>
      </c>
      <c r="FD159" s="306" t="str">
        <f t="shared" si="500"/>
        <v>-</v>
      </c>
      <c r="FE159" s="306" t="str">
        <f t="shared" si="501"/>
        <v>-</v>
      </c>
      <c r="FF159" s="306" t="str">
        <f t="shared" si="502"/>
        <v>-</v>
      </c>
      <c r="FG159" s="306" t="str">
        <f t="shared" si="503"/>
        <v>-</v>
      </c>
      <c r="FH159" s="306"/>
      <c r="FI159" s="306"/>
      <c r="FJ159" s="306"/>
      <c r="FK159" s="306"/>
      <c r="FL159" s="306"/>
      <c r="FM159" s="422" t="s">
        <v>2</v>
      </c>
      <c r="FN159" s="65" t="str">
        <f t="shared" si="426"/>
        <v>-</v>
      </c>
      <c r="FO159" s="65" t="str">
        <f t="shared" si="427"/>
        <v>-</v>
      </c>
      <c r="FP159" s="65" t="str">
        <f t="shared" si="428"/>
        <v>-</v>
      </c>
      <c r="FQ159" s="65" t="str">
        <f t="shared" si="429"/>
        <v>-</v>
      </c>
      <c r="FR159" s="65" t="str">
        <f t="shared" si="430"/>
        <v>-</v>
      </c>
      <c r="FS159" s="65" t="str">
        <f t="shared" si="431"/>
        <v>-</v>
      </c>
      <c r="FT159" s="65" t="str">
        <f t="shared" si="432"/>
        <v>-</v>
      </c>
      <c r="FU159" s="65" t="str">
        <f t="shared" si="433"/>
        <v>-</v>
      </c>
      <c r="FV159" s="65" t="str">
        <f t="shared" si="434"/>
        <v>-</v>
      </c>
      <c r="FW159" s="65" t="str">
        <f t="shared" si="435"/>
        <v>-</v>
      </c>
      <c r="FX159" s="65" t="str">
        <f t="shared" si="436"/>
        <v>-</v>
      </c>
      <c r="FY159" s="65" t="str">
        <f t="shared" si="437"/>
        <v>-</v>
      </c>
      <c r="FZ159" s="65" t="str">
        <f t="shared" si="438"/>
        <v>-</v>
      </c>
      <c r="GA159" s="65" t="str">
        <f t="shared" si="439"/>
        <v>-</v>
      </c>
      <c r="GB159" s="65" t="str">
        <f t="shared" si="440"/>
        <v>-</v>
      </c>
      <c r="GC159" s="65" t="str">
        <f t="shared" si="441"/>
        <v>-</v>
      </c>
      <c r="GD159" s="65" t="str">
        <f t="shared" si="442"/>
        <v>"0"</v>
      </c>
      <c r="GE159" s="65" t="str">
        <f t="shared" si="443"/>
        <v>-</v>
      </c>
      <c r="GF159" s="65" t="str">
        <f t="shared" si="444"/>
        <v>-</v>
      </c>
      <c r="GG159" s="65" t="str">
        <f t="shared" si="445"/>
        <v>-</v>
      </c>
      <c r="GH159" s="65" t="str">
        <f t="shared" si="446"/>
        <v>-</v>
      </c>
      <c r="GI159" s="65" t="str">
        <f t="shared" si="447"/>
        <v>-</v>
      </c>
      <c r="GJ159" s="65" t="str">
        <f t="shared" si="448"/>
        <v>-</v>
      </c>
      <c r="GK159" s="65" t="str">
        <f t="shared" si="449"/>
        <v>-</v>
      </c>
      <c r="GL159" s="65" t="str">
        <f t="shared" si="450"/>
        <v>-</v>
      </c>
      <c r="GM159" s="65" t="str">
        <f t="shared" si="451"/>
        <v>-</v>
      </c>
      <c r="GN159" s="65" t="str">
        <f t="shared" si="504"/>
        <v>-</v>
      </c>
      <c r="GO159" s="65" t="str">
        <f t="shared" si="505"/>
        <v>-</v>
      </c>
      <c r="GP159" s="65" t="str">
        <f t="shared" si="506"/>
        <v>-</v>
      </c>
      <c r="GQ159" s="65" t="str">
        <f t="shared" si="507"/>
        <v>-</v>
      </c>
      <c r="GR159" s="65"/>
      <c r="GS159" s="65"/>
      <c r="GT159" s="65"/>
      <c r="GU159" s="96" t="s">
        <v>2</v>
      </c>
      <c r="GV159" s="70"/>
      <c r="GW159" s="7">
        <f>IF(ISNUMBER(INDEX($CU$15:$EC$314,$B159,HG$5)),MAX(GW$14:GW158)+1,0)</f>
        <v>0</v>
      </c>
      <c r="GX159" s="7" t="str">
        <f t="shared" si="452"/>
        <v/>
      </c>
      <c r="GY159" s="7" t="str">
        <f t="shared" si="453"/>
        <v/>
      </c>
      <c r="GZ159" s="289">
        <f t="shared" si="454"/>
        <v>145</v>
      </c>
      <c r="HA159" s="289" t="str">
        <f t="shared" si="455"/>
        <v/>
      </c>
      <c r="HB159" s="289"/>
      <c r="HC159" s="84" t="str">
        <f t="shared" si="456"/>
        <v/>
      </c>
      <c r="HD159" s="335">
        <f t="shared" si="457"/>
        <v>0</v>
      </c>
      <c r="HE159" s="313" t="str">
        <f t="shared" si="458"/>
        <v/>
      </c>
      <c r="HF159" s="28" t="str">
        <f t="shared" si="459"/>
        <v/>
      </c>
      <c r="HG159" s="277"/>
      <c r="HH159" s="71"/>
      <c r="HI159" s="71"/>
      <c r="HJ159" s="71"/>
      <c r="HK159" s="71"/>
      <c r="HL159" s="71"/>
      <c r="HM159" s="71"/>
      <c r="HN159" s="71"/>
      <c r="HO159" s="71"/>
      <c r="HP159" s="71"/>
      <c r="HQ159" s="71"/>
      <c r="HR159" s="71"/>
      <c r="HS159" s="277" t="str">
        <f t="shared" si="515"/>
        <v/>
      </c>
      <c r="HT159" s="284" t="str">
        <f t="shared" si="460"/>
        <v/>
      </c>
      <c r="HU159" s="71"/>
      <c r="HV159" s="336" t="str">
        <f t="shared" si="461"/>
        <v/>
      </c>
      <c r="HW159" s="338" t="str">
        <f t="shared" si="462"/>
        <v/>
      </c>
      <c r="HX159" s="337" t="str">
        <f t="shared" si="463"/>
        <v/>
      </c>
      <c r="HY159" s="277"/>
      <c r="HZ159" s="71"/>
      <c r="IA159" s="71"/>
      <c r="IB159" s="71"/>
      <c r="IC159" s="71"/>
      <c r="ID159" s="70"/>
      <c r="IE159" s="19"/>
      <c r="IF159" s="19"/>
      <c r="IG159" s="19"/>
      <c r="IH159" s="19"/>
      <c r="II159" s="19"/>
      <c r="IJ159" s="19"/>
      <c r="IK159" s="19"/>
      <c r="IL159" s="19"/>
      <c r="IM159" s="19"/>
      <c r="IN159" s="19"/>
      <c r="IO159" s="291"/>
      <c r="IP159" s="291"/>
      <c r="IQ159" s="74"/>
      <c r="IR159" s="291">
        <f>IF(IE159&lt;&gt;"",MAX(IR$14:IR158)+1,0)</f>
        <v>0</v>
      </c>
      <c r="IS159" s="291">
        <f>IF(IF159&lt;&gt;"",MAX(IS$14:IS158)+1,0)</f>
        <v>0</v>
      </c>
      <c r="IT159" s="291">
        <f>IF(IG159&lt;&gt;"",MAX(IT$14:IT158)+1,0)</f>
        <v>0</v>
      </c>
      <c r="IU159" s="291">
        <f>IF(IH159&lt;&gt;"",MAX(IU$14:IU158)+1,0)</f>
        <v>0</v>
      </c>
      <c r="IV159" s="291">
        <f>IF(II159&lt;&gt;"",MAX(IV$14:IV158)+1,0)</f>
        <v>0</v>
      </c>
      <c r="IW159" s="291">
        <f>IF(IJ159&lt;&gt;"",MAX(IW$14:IW158)+1,0)</f>
        <v>0</v>
      </c>
      <c r="IX159" s="291">
        <f>IF(IK159&lt;&gt;"",MAX(IX$14:IX158)+1,0)</f>
        <v>0</v>
      </c>
      <c r="IY159" s="291">
        <f>IF(IL159&lt;&gt;"",MAX(IY$14:IY158)+1,0)</f>
        <v>0</v>
      </c>
      <c r="IZ159" s="291">
        <f>IF(IM159&lt;&gt;"",MAX(IZ$14:IZ158)+1,0)</f>
        <v>0</v>
      </c>
      <c r="JA159" s="291">
        <f>IF(IN159&lt;&gt;"",MAX(JA$14:JA158)+1,0)</f>
        <v>0</v>
      </c>
      <c r="JB159" s="291">
        <f>IF(IO159&lt;&gt;"",MAX(JB$14:JB158)+1,0)</f>
        <v>0</v>
      </c>
      <c r="JC159" s="291">
        <f>IF(IP159&lt;&gt;"",MAX(JC$14:JC158)+1,0)</f>
        <v>0</v>
      </c>
      <c r="JD159" s="74">
        <f t="shared" si="508"/>
        <v>5</v>
      </c>
      <c r="JE159" s="74">
        <f t="shared" si="509"/>
        <v>0</v>
      </c>
      <c r="JF159" s="74">
        <f t="shared" si="510"/>
        <v>5</v>
      </c>
      <c r="JG159" s="74" t="str">
        <f t="shared" si="511"/>
        <v>DRN</v>
      </c>
      <c r="JH159" s="390" t="str">
        <f t="shared" si="512"/>
        <v/>
      </c>
      <c r="JI159" s="389">
        <f>IF(ISNUMBER(MATCH(HE159,$JG$15:$JG$313,0)),0,MAX(JI$14:JI158)+1)</f>
        <v>0</v>
      </c>
      <c r="JJ159" s="389" t="str">
        <f t="shared" si="513"/>
        <v/>
      </c>
      <c r="JK159" s="379"/>
      <c r="JL159" s="79"/>
      <c r="JM159" s="19"/>
      <c r="JN159" s="280"/>
      <c r="JO159" s="70"/>
      <c r="JP159" s="19"/>
      <c r="JQ159" s="19"/>
      <c r="JR159" s="19"/>
      <c r="JS159" s="19"/>
      <c r="JT159" s="19"/>
      <c r="JU159" s="19"/>
      <c r="JV159" s="19"/>
      <c r="JW159" s="19"/>
      <c r="JX159" s="19"/>
      <c r="JY159" s="19"/>
      <c r="JZ159" s="19"/>
      <c r="KA159" s="19"/>
      <c r="KB159" s="19"/>
      <c r="KC159" s="19"/>
      <c r="KD159" s="19"/>
      <c r="LA159" s="70"/>
      <c r="LB159" s="291" t="str">
        <f t="shared" si="464"/>
        <v/>
      </c>
      <c r="LC159" s="291" t="str">
        <f t="shared" si="465"/>
        <v/>
      </c>
      <c r="LD159" s="291" t="str">
        <f t="shared" si="466"/>
        <v/>
      </c>
      <c r="LE159" s="291" t="str">
        <f t="shared" si="467"/>
        <v/>
      </c>
      <c r="LF159" s="291" t="str">
        <f t="shared" si="468"/>
        <v/>
      </c>
      <c r="LG159" s="291" t="str">
        <f t="shared" si="469"/>
        <v/>
      </c>
      <c r="LH159" s="291" t="str">
        <f t="shared" si="470"/>
        <v/>
      </c>
      <c r="LI159" s="291" t="str">
        <f t="shared" si="471"/>
        <v/>
      </c>
      <c r="LJ159" s="291" t="str">
        <f t="shared" si="472"/>
        <v/>
      </c>
      <c r="LK159" s="291" t="str">
        <f t="shared" si="473"/>
        <v/>
      </c>
      <c r="LL159" s="291" t="str">
        <f t="shared" si="474"/>
        <v/>
      </c>
      <c r="LM159" s="291" t="str">
        <f t="shared" si="475"/>
        <v/>
      </c>
      <c r="LN159" s="291" t="str">
        <f t="shared" si="476"/>
        <v>DRN</v>
      </c>
      <c r="LO159" s="291" t="str">
        <f t="shared" si="477"/>
        <v/>
      </c>
      <c r="LP159" s="291" t="str">
        <f t="shared" si="478"/>
        <v>DRN</v>
      </c>
      <c r="LQ159" s="291" t="str">
        <f t="shared" si="479"/>
        <v/>
      </c>
      <c r="LR159" s="291" t="str">
        <f t="shared" si="480"/>
        <v/>
      </c>
      <c r="LS159" s="291" t="str">
        <f t="shared" si="481"/>
        <v/>
      </c>
      <c r="LT159" s="291" t="str">
        <f t="shared" si="482"/>
        <v/>
      </c>
      <c r="LU159" s="291" t="str">
        <f t="shared" si="483"/>
        <v/>
      </c>
      <c r="LV159" s="291" t="str">
        <f t="shared" si="484"/>
        <v/>
      </c>
      <c r="LW159" s="291" t="str">
        <f t="shared" si="485"/>
        <v/>
      </c>
      <c r="LX159" s="291" t="str">
        <f t="shared" si="486"/>
        <v/>
      </c>
      <c r="LY159" s="291" t="str">
        <f t="shared" si="487"/>
        <v/>
      </c>
      <c r="LZ159" s="291" t="str">
        <f t="shared" si="488"/>
        <v/>
      </c>
      <c r="MA159" s="291" t="str">
        <f t="shared" si="489"/>
        <v/>
      </c>
      <c r="MB159" s="291" t="str">
        <f t="shared" si="490"/>
        <v/>
      </c>
      <c r="MC159" s="291" t="str">
        <f t="shared" si="491"/>
        <v/>
      </c>
      <c r="MD159" s="291" t="str">
        <f t="shared" si="492"/>
        <v/>
      </c>
      <c r="ME159" s="291" t="str">
        <f t="shared" si="493"/>
        <v/>
      </c>
      <c r="MF159" s="291" t="str">
        <f t="shared" si="494"/>
        <v/>
      </c>
      <c r="MG159" s="74">
        <f t="shared" si="495"/>
        <v>2</v>
      </c>
      <c r="MH159" s="70"/>
      <c r="MI159" s="70"/>
      <c r="MJ159" s="70"/>
      <c r="MK159" s="70"/>
      <c r="ML159" s="70"/>
      <c r="MM159" s="70"/>
      <c r="MN159" s="70"/>
      <c r="MO159" s="70"/>
      <c r="MP159" s="70"/>
      <c r="MQ159" s="70"/>
      <c r="MR159" s="70"/>
      <c r="MS159" s="70"/>
      <c r="MT159" s="70"/>
      <c r="MU159" s="70"/>
    </row>
    <row r="160" spans="1:359" ht="6" customHeight="1" x14ac:dyDescent="0.25">
      <c r="A160" s="79"/>
      <c r="B160" s="303">
        <f t="shared" si="514"/>
        <v>146</v>
      </c>
      <c r="C160" s="206" t="s">
        <v>413</v>
      </c>
      <c r="D160" s="305" t="s">
        <v>529</v>
      </c>
      <c r="E160" s="70"/>
      <c r="F160" s="258"/>
      <c r="G160" s="259"/>
      <c r="H160" s="260"/>
      <c r="I160" s="258"/>
      <c r="J160" s="259"/>
      <c r="K160" s="260"/>
      <c r="L160" s="258"/>
      <c r="M160" s="259"/>
      <c r="N160" s="260"/>
      <c r="O160" s="258"/>
      <c r="P160" s="259"/>
      <c r="Q160" s="260"/>
      <c r="R160" s="258"/>
      <c r="S160" s="259"/>
      <c r="T160" s="260"/>
      <c r="U160" s="258"/>
      <c r="V160" s="259"/>
      <c r="W160" s="260"/>
      <c r="X160" s="258"/>
      <c r="Y160" s="259"/>
      <c r="Z160" s="260"/>
      <c r="AA160" s="258"/>
      <c r="AB160" s="259"/>
      <c r="AC160" s="260"/>
      <c r="AD160" s="258"/>
      <c r="AE160" s="259"/>
      <c r="AF160" s="260"/>
      <c r="AG160" s="258"/>
      <c r="AH160" s="259"/>
      <c r="AI160" s="260"/>
      <c r="AJ160" s="258"/>
      <c r="AK160" s="259"/>
      <c r="AL160" s="260"/>
      <c r="AM160" s="258"/>
      <c r="AN160" s="259"/>
      <c r="AO160" s="260"/>
      <c r="AP160" s="281"/>
      <c r="AQ160" s="353"/>
      <c r="AR160" s="348"/>
      <c r="AS160" s="281"/>
      <c r="AT160" s="353"/>
      <c r="AU160" s="348"/>
      <c r="AV160" s="258"/>
      <c r="AW160" s="259"/>
      <c r="AX160" s="260"/>
      <c r="AY160" s="258"/>
      <c r="AZ160" s="259"/>
      <c r="BA160" s="260"/>
      <c r="BB160" s="258"/>
      <c r="BC160" s="259"/>
      <c r="BD160" s="260"/>
      <c r="BE160" s="258"/>
      <c r="BF160" s="259"/>
      <c r="BG160" s="260"/>
      <c r="BH160" s="258"/>
      <c r="BI160" s="259"/>
      <c r="BJ160" s="260"/>
      <c r="BK160" s="258"/>
      <c r="BL160" s="259"/>
      <c r="BM160" s="260"/>
      <c r="BN160" s="258"/>
      <c r="BO160" s="259"/>
      <c r="BP160" s="260"/>
      <c r="BQ160" s="258"/>
      <c r="BR160" s="259"/>
      <c r="BS160" s="260"/>
      <c r="BT160" s="258"/>
      <c r="BU160" s="259"/>
      <c r="BV160" s="260"/>
      <c r="BW160" s="258"/>
      <c r="BX160" s="259"/>
      <c r="BY160" s="260"/>
      <c r="BZ160" s="258"/>
      <c r="CA160" s="259"/>
      <c r="CB160" s="260"/>
      <c r="CC160" s="258"/>
      <c r="CD160" s="259"/>
      <c r="CE160" s="260"/>
      <c r="CF160" s="410"/>
      <c r="CG160" s="411"/>
      <c r="CH160" s="412"/>
      <c r="CI160" s="410"/>
      <c r="CJ160" s="411"/>
      <c r="CK160" s="412"/>
      <c r="CL160" s="258"/>
      <c r="CM160" s="259"/>
      <c r="CN160" s="260"/>
      <c r="CO160" s="258"/>
      <c r="CP160" s="259"/>
      <c r="CQ160" s="260"/>
      <c r="CR160" s="373" t="s">
        <v>2</v>
      </c>
      <c r="CS160" s="228"/>
      <c r="CT160" s="229" t="str">
        <f>IF(ISNUMBER(HA160),IF(ISNUMBER(MATCH(HE160,$CS$15:$CS$313,0)),0,MAX(CT$14:CT159)+1),"")</f>
        <v/>
      </c>
      <c r="CU160" s="7" t="str">
        <f t="shared" si="374"/>
        <v/>
      </c>
      <c r="CV160" s="7" t="str">
        <f t="shared" si="375"/>
        <v/>
      </c>
      <c r="CW160" s="7" t="str">
        <f t="shared" si="376"/>
        <v/>
      </c>
      <c r="CX160" s="7" t="str">
        <f t="shared" si="377"/>
        <v/>
      </c>
      <c r="CY160" s="7" t="str">
        <f t="shared" si="378"/>
        <v/>
      </c>
      <c r="CZ160" s="7" t="str">
        <f t="shared" si="379"/>
        <v/>
      </c>
      <c r="DA160" s="7" t="str">
        <f t="shared" si="380"/>
        <v/>
      </c>
      <c r="DB160" s="7" t="str">
        <f t="shared" si="381"/>
        <v/>
      </c>
      <c r="DC160" s="7" t="str">
        <f t="shared" si="382"/>
        <v/>
      </c>
      <c r="DD160" s="7" t="str">
        <f t="shared" si="383"/>
        <v/>
      </c>
      <c r="DE160" s="7" t="str">
        <f t="shared" si="384"/>
        <v/>
      </c>
      <c r="DF160" s="7" t="str">
        <f t="shared" si="385"/>
        <v/>
      </c>
      <c r="DG160" s="7" t="str">
        <f t="shared" si="386"/>
        <v/>
      </c>
      <c r="DH160" s="7" t="str">
        <f t="shared" si="387"/>
        <v/>
      </c>
      <c r="DI160" s="7" t="str">
        <f t="shared" si="388"/>
        <v/>
      </c>
      <c r="DJ160" s="7" t="str">
        <f t="shared" si="389"/>
        <v/>
      </c>
      <c r="DK160" s="7" t="str">
        <f t="shared" si="390"/>
        <v/>
      </c>
      <c r="DL160" s="7">
        <f t="shared" si="391"/>
        <v>19</v>
      </c>
      <c r="DM160" s="7">
        <f t="shared" si="392"/>
        <v>19</v>
      </c>
      <c r="DN160" s="7" t="str">
        <f t="shared" si="393"/>
        <v/>
      </c>
      <c r="DO160" s="7" t="str">
        <f t="shared" si="394"/>
        <v/>
      </c>
      <c r="DP160" s="7" t="str">
        <f t="shared" si="395"/>
        <v/>
      </c>
      <c r="DQ160" s="7" t="str">
        <f t="shared" si="396"/>
        <v/>
      </c>
      <c r="DR160" s="7" t="str">
        <f t="shared" si="397"/>
        <v/>
      </c>
      <c r="DS160" s="7" t="str">
        <f t="shared" si="398"/>
        <v/>
      </c>
      <c r="DT160" s="7" t="str">
        <f t="shared" si="399"/>
        <v/>
      </c>
      <c r="DU160" s="7" t="str">
        <f t="shared" si="496"/>
        <v/>
      </c>
      <c r="DV160" s="7" t="str">
        <f t="shared" si="497"/>
        <v/>
      </c>
      <c r="DW160" s="7" t="str">
        <f t="shared" si="498"/>
        <v/>
      </c>
      <c r="DX160" s="7" t="str">
        <f t="shared" si="499"/>
        <v/>
      </c>
      <c r="DY160" s="7"/>
      <c r="DZ160" s="7"/>
      <c r="EA160" s="7"/>
      <c r="EB160" s="7"/>
      <c r="EC160" s="64" t="s">
        <v>2</v>
      </c>
      <c r="ED160" s="306" t="str">
        <f t="shared" si="400"/>
        <v>-</v>
      </c>
      <c r="EE160" s="306" t="str">
        <f t="shared" si="401"/>
        <v>-</v>
      </c>
      <c r="EF160" s="306" t="str">
        <f t="shared" si="402"/>
        <v>-</v>
      </c>
      <c r="EG160" s="306" t="str">
        <f t="shared" si="403"/>
        <v>-</v>
      </c>
      <c r="EH160" s="306" t="str">
        <f t="shared" si="404"/>
        <v>-</v>
      </c>
      <c r="EI160" s="306" t="str">
        <f t="shared" si="405"/>
        <v>-</v>
      </c>
      <c r="EJ160" s="306" t="str">
        <f t="shared" si="406"/>
        <v>-</v>
      </c>
      <c r="EK160" s="306" t="str">
        <f t="shared" si="407"/>
        <v>-</v>
      </c>
      <c r="EL160" s="306" t="str">
        <f t="shared" si="408"/>
        <v>-</v>
      </c>
      <c r="EM160" s="306" t="str">
        <f t="shared" si="409"/>
        <v>-</v>
      </c>
      <c r="EN160" s="306" t="str">
        <f t="shared" si="410"/>
        <v>-</v>
      </c>
      <c r="EO160" s="306" t="str">
        <f t="shared" si="411"/>
        <v>-</v>
      </c>
      <c r="EP160" s="306" t="str">
        <f t="shared" si="412"/>
        <v>-</v>
      </c>
      <c r="EQ160" s="306" t="str">
        <f t="shared" si="413"/>
        <v>-</v>
      </c>
      <c r="ER160" s="306" t="str">
        <f t="shared" si="414"/>
        <v>-</v>
      </c>
      <c r="ES160" s="306" t="str">
        <f t="shared" si="415"/>
        <v>-</v>
      </c>
      <c r="ET160" s="306" t="str">
        <f t="shared" si="416"/>
        <v>-</v>
      </c>
      <c r="EU160" s="306" t="str">
        <f t="shared" si="417"/>
        <v>tp</v>
      </c>
      <c r="EV160" s="306" t="str">
        <f t="shared" si="418"/>
        <v>tp</v>
      </c>
      <c r="EW160" s="306" t="str">
        <f t="shared" si="419"/>
        <v>-</v>
      </c>
      <c r="EX160" s="306" t="str">
        <f t="shared" si="420"/>
        <v>-</v>
      </c>
      <c r="EY160" s="306" t="str">
        <f t="shared" si="421"/>
        <v>-</v>
      </c>
      <c r="EZ160" s="306" t="str">
        <f t="shared" si="422"/>
        <v>-</v>
      </c>
      <c r="FA160" s="306" t="str">
        <f t="shared" si="423"/>
        <v>-</v>
      </c>
      <c r="FB160" s="306" t="str">
        <f t="shared" si="424"/>
        <v>-</v>
      </c>
      <c r="FC160" s="306" t="str">
        <f t="shared" si="425"/>
        <v>-</v>
      </c>
      <c r="FD160" s="306" t="str">
        <f t="shared" si="500"/>
        <v>-</v>
      </c>
      <c r="FE160" s="306" t="str">
        <f t="shared" si="501"/>
        <v>-</v>
      </c>
      <c r="FF160" s="306" t="str">
        <f t="shared" si="502"/>
        <v>-</v>
      </c>
      <c r="FG160" s="306" t="str">
        <f t="shared" si="503"/>
        <v>-</v>
      </c>
      <c r="FH160" s="306"/>
      <c r="FI160" s="306"/>
      <c r="FJ160" s="306"/>
      <c r="FK160" s="306"/>
      <c r="FL160" s="306"/>
      <c r="FM160" s="422" t="s">
        <v>2</v>
      </c>
      <c r="FN160" s="65" t="str">
        <f t="shared" si="426"/>
        <v>-</v>
      </c>
      <c r="FO160" s="65" t="str">
        <f t="shared" si="427"/>
        <v>-</v>
      </c>
      <c r="FP160" s="65" t="str">
        <f t="shared" si="428"/>
        <v>-</v>
      </c>
      <c r="FQ160" s="65" t="str">
        <f t="shared" si="429"/>
        <v>-</v>
      </c>
      <c r="FR160" s="65" t="str">
        <f t="shared" si="430"/>
        <v>-</v>
      </c>
      <c r="FS160" s="65" t="str">
        <f t="shared" si="431"/>
        <v>-</v>
      </c>
      <c r="FT160" s="65" t="str">
        <f t="shared" si="432"/>
        <v>-</v>
      </c>
      <c r="FU160" s="65" t="str">
        <f t="shared" si="433"/>
        <v>-</v>
      </c>
      <c r="FV160" s="65" t="str">
        <f t="shared" si="434"/>
        <v>-</v>
      </c>
      <c r="FW160" s="65" t="str">
        <f t="shared" si="435"/>
        <v>-</v>
      </c>
      <c r="FX160" s="65" t="str">
        <f t="shared" si="436"/>
        <v>-</v>
      </c>
      <c r="FY160" s="65" t="str">
        <f t="shared" si="437"/>
        <v>-</v>
      </c>
      <c r="FZ160" s="65" t="str">
        <f t="shared" si="438"/>
        <v>-</v>
      </c>
      <c r="GA160" s="65" t="str">
        <f t="shared" si="439"/>
        <v>-</v>
      </c>
      <c r="GB160" s="65" t="str">
        <f t="shared" si="440"/>
        <v>-</v>
      </c>
      <c r="GC160" s="65" t="str">
        <f t="shared" si="441"/>
        <v>-</v>
      </c>
      <c r="GD160" s="65" t="str">
        <f t="shared" si="442"/>
        <v>-</v>
      </c>
      <c r="GE160" s="65" t="str">
        <f t="shared" si="443"/>
        <v>np.zeros((nrow,ncol))</v>
      </c>
      <c r="GF160" s="65">
        <f t="shared" si="444"/>
        <v>0</v>
      </c>
      <c r="GG160" s="65" t="str">
        <f t="shared" si="445"/>
        <v>-</v>
      </c>
      <c r="GH160" s="65" t="str">
        <f t="shared" si="446"/>
        <v>-</v>
      </c>
      <c r="GI160" s="65" t="str">
        <f t="shared" si="447"/>
        <v>-</v>
      </c>
      <c r="GJ160" s="65" t="str">
        <f t="shared" si="448"/>
        <v>-</v>
      </c>
      <c r="GK160" s="65" t="str">
        <f t="shared" si="449"/>
        <v>-</v>
      </c>
      <c r="GL160" s="65" t="str">
        <f t="shared" si="450"/>
        <v>-</v>
      </c>
      <c r="GM160" s="65" t="str">
        <f t="shared" si="451"/>
        <v>-</v>
      </c>
      <c r="GN160" s="65" t="str">
        <f t="shared" si="504"/>
        <v>-</v>
      </c>
      <c r="GO160" s="65" t="str">
        <f t="shared" si="505"/>
        <v>-</v>
      </c>
      <c r="GP160" s="65" t="str">
        <f t="shared" si="506"/>
        <v>-</v>
      </c>
      <c r="GQ160" s="65" t="str">
        <f t="shared" si="507"/>
        <v>-</v>
      </c>
      <c r="GR160" s="65"/>
      <c r="GS160" s="65"/>
      <c r="GT160" s="65"/>
      <c r="GU160" s="96" t="s">
        <v>2</v>
      </c>
      <c r="GV160" s="70"/>
      <c r="GW160" s="7">
        <f>IF(ISNUMBER(INDEX($CU$15:$EC$314,$B160,HG$5)),MAX(GW$14:GW159)+1,0)</f>
        <v>0</v>
      </c>
      <c r="GX160" s="7" t="str">
        <f t="shared" si="452"/>
        <v/>
      </c>
      <c r="GY160" s="7" t="str">
        <f t="shared" si="453"/>
        <v/>
      </c>
      <c r="GZ160" s="289">
        <f t="shared" si="454"/>
        <v>146</v>
      </c>
      <c r="HA160" s="289" t="str">
        <f t="shared" si="455"/>
        <v/>
      </c>
      <c r="HB160" s="289"/>
      <c r="HC160" s="84" t="str">
        <f t="shared" si="456"/>
        <v/>
      </c>
      <c r="HD160" s="335">
        <f t="shared" si="457"/>
        <v>0</v>
      </c>
      <c r="HE160" s="313" t="str">
        <f t="shared" si="458"/>
        <v/>
      </c>
      <c r="HF160" s="28" t="str">
        <f t="shared" si="459"/>
        <v/>
      </c>
      <c r="HG160" s="277"/>
      <c r="HH160" s="71"/>
      <c r="HI160" s="71"/>
      <c r="HJ160" s="71"/>
      <c r="HK160" s="71"/>
      <c r="HL160" s="71"/>
      <c r="HM160" s="71"/>
      <c r="HN160" s="71"/>
      <c r="HO160" s="71"/>
      <c r="HP160" s="71"/>
      <c r="HQ160" s="71"/>
      <c r="HR160" s="71"/>
      <c r="HS160" s="277" t="str">
        <f t="shared" si="515"/>
        <v/>
      </c>
      <c r="HT160" s="284" t="str">
        <f t="shared" si="460"/>
        <v/>
      </c>
      <c r="HU160" s="71"/>
      <c r="HV160" s="336" t="str">
        <f t="shared" si="461"/>
        <v/>
      </c>
      <c r="HW160" s="338" t="str">
        <f t="shared" si="462"/>
        <v/>
      </c>
      <c r="HX160" s="337" t="str">
        <f t="shared" si="463"/>
        <v/>
      </c>
      <c r="HY160" s="277"/>
      <c r="HZ160" s="71"/>
      <c r="IA160" s="71"/>
      <c r="IB160" s="71"/>
      <c r="IC160" s="71"/>
      <c r="ID160" s="70"/>
      <c r="IE160" s="19"/>
      <c r="IF160" s="19"/>
      <c r="IG160" s="19"/>
      <c r="IH160" s="19"/>
      <c r="II160" s="19"/>
      <c r="IJ160" s="19"/>
      <c r="IK160" s="19"/>
      <c r="IL160" s="19"/>
      <c r="IM160" s="19"/>
      <c r="IN160" s="19"/>
      <c r="IO160" s="291"/>
      <c r="IP160" s="291"/>
      <c r="IQ160" s="74"/>
      <c r="IR160" s="291">
        <f>IF(IE160&lt;&gt;"",MAX(IR$14:IR159)+1,0)</f>
        <v>0</v>
      </c>
      <c r="IS160" s="291">
        <f>IF(IF160&lt;&gt;"",MAX(IS$14:IS159)+1,0)</f>
        <v>0</v>
      </c>
      <c r="IT160" s="291">
        <f>IF(IG160&lt;&gt;"",MAX(IT$14:IT159)+1,0)</f>
        <v>0</v>
      </c>
      <c r="IU160" s="291">
        <f>IF(IH160&lt;&gt;"",MAX(IU$14:IU159)+1,0)</f>
        <v>0</v>
      </c>
      <c r="IV160" s="291">
        <f>IF(II160&lt;&gt;"",MAX(IV$14:IV159)+1,0)</f>
        <v>0</v>
      </c>
      <c r="IW160" s="291">
        <f>IF(IJ160&lt;&gt;"",MAX(IW$14:IW159)+1,0)</f>
        <v>0</v>
      </c>
      <c r="IX160" s="291">
        <f>IF(IK160&lt;&gt;"",MAX(IX$14:IX159)+1,0)</f>
        <v>0</v>
      </c>
      <c r="IY160" s="291">
        <f>IF(IL160&lt;&gt;"",MAX(IY$14:IY159)+1,0)</f>
        <v>0</v>
      </c>
      <c r="IZ160" s="291">
        <f>IF(IM160&lt;&gt;"",MAX(IZ$14:IZ159)+1,0)</f>
        <v>0</v>
      </c>
      <c r="JA160" s="291">
        <f>IF(IN160&lt;&gt;"",MAX(JA$14:JA159)+1,0)</f>
        <v>0</v>
      </c>
      <c r="JB160" s="291">
        <f>IF(IO160&lt;&gt;"",MAX(JB$14:JB159)+1,0)</f>
        <v>0</v>
      </c>
      <c r="JC160" s="291">
        <f>IF(IP160&lt;&gt;"",MAX(JC$14:JC159)+1,0)</f>
        <v>0</v>
      </c>
      <c r="JD160" s="74">
        <f t="shared" si="508"/>
        <v>5</v>
      </c>
      <c r="JE160" s="74">
        <f t="shared" si="509"/>
        <v>0</v>
      </c>
      <c r="JF160" s="74">
        <f t="shared" si="510"/>
        <v>6</v>
      </c>
      <c r="JG160" s="74" t="str">
        <f t="shared" si="511"/>
        <v>drn_spd</v>
      </c>
      <c r="JH160" s="390" t="str">
        <f t="shared" si="512"/>
        <v/>
      </c>
      <c r="JI160" s="389">
        <f>IF(ISNUMBER(MATCH(HE160,$JG$15:$JG$313,0)),0,MAX(JI$14:JI159)+1)</f>
        <v>0</v>
      </c>
      <c r="JJ160" s="389" t="str">
        <f t="shared" si="513"/>
        <v/>
      </c>
      <c r="JK160" s="379"/>
      <c r="JL160" s="79"/>
      <c r="JM160" s="19"/>
      <c r="JN160" s="280"/>
      <c r="JO160" s="70"/>
      <c r="JP160" s="19"/>
      <c r="JQ160" s="19"/>
      <c r="JR160" s="19"/>
      <c r="JS160" s="19"/>
      <c r="JT160" s="19"/>
      <c r="JU160" s="19"/>
      <c r="JV160" s="19"/>
      <c r="JW160" s="19"/>
      <c r="JX160" s="19"/>
      <c r="JY160" s="19"/>
      <c r="JZ160" s="19"/>
      <c r="KA160" s="19"/>
      <c r="KB160" s="19"/>
      <c r="KC160" s="19"/>
      <c r="KD160" s="19"/>
      <c r="LA160" s="70"/>
      <c r="LB160" s="291" t="str">
        <f t="shared" si="464"/>
        <v/>
      </c>
      <c r="LC160" s="291" t="str">
        <f t="shared" si="465"/>
        <v/>
      </c>
      <c r="LD160" s="291" t="str">
        <f t="shared" si="466"/>
        <v/>
      </c>
      <c r="LE160" s="291" t="str">
        <f t="shared" si="467"/>
        <v/>
      </c>
      <c r="LF160" s="291" t="str">
        <f t="shared" si="468"/>
        <v/>
      </c>
      <c r="LG160" s="291" t="str">
        <f t="shared" si="469"/>
        <v/>
      </c>
      <c r="LH160" s="291" t="str">
        <f t="shared" si="470"/>
        <v/>
      </c>
      <c r="LI160" s="291" t="str">
        <f t="shared" si="471"/>
        <v/>
      </c>
      <c r="LJ160" s="291" t="str">
        <f t="shared" si="472"/>
        <v/>
      </c>
      <c r="LK160" s="291" t="str">
        <f t="shared" si="473"/>
        <v/>
      </c>
      <c r="LL160" s="291" t="str">
        <f t="shared" si="474"/>
        <v/>
      </c>
      <c r="LM160" s="291" t="str">
        <f t="shared" si="475"/>
        <v/>
      </c>
      <c r="LN160" s="291" t="str">
        <f t="shared" si="476"/>
        <v>drn_spd</v>
      </c>
      <c r="LO160" s="291" t="str">
        <f t="shared" si="477"/>
        <v/>
      </c>
      <c r="LP160" s="291" t="str">
        <f t="shared" si="478"/>
        <v/>
      </c>
      <c r="LQ160" s="291" t="str">
        <f t="shared" si="479"/>
        <v/>
      </c>
      <c r="LR160" s="291" t="str">
        <f t="shared" si="480"/>
        <v/>
      </c>
      <c r="LS160" s="291" t="str">
        <f t="shared" si="481"/>
        <v/>
      </c>
      <c r="LT160" s="291" t="str">
        <f t="shared" si="482"/>
        <v/>
      </c>
      <c r="LU160" s="291" t="str">
        <f t="shared" si="483"/>
        <v/>
      </c>
      <c r="LV160" s="291" t="str">
        <f t="shared" si="484"/>
        <v/>
      </c>
      <c r="LW160" s="291" t="str">
        <f t="shared" si="485"/>
        <v/>
      </c>
      <c r="LX160" s="291" t="str">
        <f t="shared" si="486"/>
        <v/>
      </c>
      <c r="LY160" s="291" t="str">
        <f t="shared" si="487"/>
        <v/>
      </c>
      <c r="LZ160" s="291" t="str">
        <f t="shared" si="488"/>
        <v/>
      </c>
      <c r="MA160" s="291" t="str">
        <f t="shared" si="489"/>
        <v/>
      </c>
      <c r="MB160" s="291" t="str">
        <f t="shared" si="490"/>
        <v/>
      </c>
      <c r="MC160" s="291" t="str">
        <f t="shared" si="491"/>
        <v/>
      </c>
      <c r="MD160" s="291" t="str">
        <f t="shared" si="492"/>
        <v/>
      </c>
      <c r="ME160" s="291" t="str">
        <f t="shared" si="493"/>
        <v/>
      </c>
      <c r="MF160" s="291" t="str">
        <f t="shared" si="494"/>
        <v/>
      </c>
      <c r="MG160" s="74">
        <f t="shared" si="495"/>
        <v>1</v>
      </c>
      <c r="MH160" s="70"/>
      <c r="MI160" s="70"/>
      <c r="MJ160" s="70"/>
      <c r="MK160" s="70"/>
      <c r="ML160" s="70"/>
      <c r="MM160" s="70"/>
      <c r="MN160" s="70"/>
      <c r="MO160" s="70"/>
      <c r="MP160" s="70"/>
      <c r="MQ160" s="70"/>
      <c r="MR160" s="70"/>
      <c r="MS160" s="70"/>
      <c r="MT160" s="70"/>
      <c r="MU160" s="70"/>
    </row>
    <row r="161" spans="1:359" ht="6" customHeight="1" x14ac:dyDescent="0.25">
      <c r="A161" s="79"/>
      <c r="B161" s="303">
        <f t="shared" si="514"/>
        <v>147</v>
      </c>
      <c r="C161" s="206" t="s">
        <v>415</v>
      </c>
      <c r="D161" s="305" t="s">
        <v>530</v>
      </c>
      <c r="E161" s="70"/>
      <c r="F161" s="258"/>
      <c r="G161" s="259"/>
      <c r="H161" s="260"/>
      <c r="I161" s="258"/>
      <c r="J161" s="259"/>
      <c r="K161" s="260"/>
      <c r="L161" s="258"/>
      <c r="M161" s="259"/>
      <c r="N161" s="260"/>
      <c r="O161" s="258"/>
      <c r="P161" s="259"/>
      <c r="Q161" s="260"/>
      <c r="R161" s="258"/>
      <c r="S161" s="259"/>
      <c r="T161" s="260"/>
      <c r="U161" s="258"/>
      <c r="V161" s="259"/>
      <c r="W161" s="260"/>
      <c r="X161" s="258"/>
      <c r="Y161" s="259"/>
      <c r="Z161" s="260"/>
      <c r="AA161" s="258"/>
      <c r="AB161" s="259"/>
      <c r="AC161" s="260"/>
      <c r="AD161" s="258"/>
      <c r="AE161" s="259"/>
      <c r="AF161" s="260"/>
      <c r="AG161" s="258"/>
      <c r="AH161" s="259"/>
      <c r="AI161" s="260"/>
      <c r="AJ161" s="258"/>
      <c r="AK161" s="259"/>
      <c r="AL161" s="260"/>
      <c r="AM161" s="258"/>
      <c r="AN161" s="259"/>
      <c r="AO161" s="260"/>
      <c r="AP161" s="281"/>
      <c r="AQ161" s="353"/>
      <c r="AR161" s="348"/>
      <c r="AS161" s="281"/>
      <c r="AT161" s="353"/>
      <c r="AU161" s="348"/>
      <c r="AV161" s="258"/>
      <c r="AW161" s="259"/>
      <c r="AX161" s="260"/>
      <c r="AY161" s="258"/>
      <c r="AZ161" s="259"/>
      <c r="BA161" s="260"/>
      <c r="BB161" s="258"/>
      <c r="BC161" s="259"/>
      <c r="BD161" s="260"/>
      <c r="BE161" s="258"/>
      <c r="BF161" s="259"/>
      <c r="BG161" s="260"/>
      <c r="BH161" s="258"/>
      <c r="BI161" s="259"/>
      <c r="BJ161" s="260"/>
      <c r="BK161" s="258"/>
      <c r="BL161" s="259"/>
      <c r="BM161" s="260"/>
      <c r="BN161" s="258"/>
      <c r="BO161" s="259"/>
      <c r="BP161" s="260"/>
      <c r="BQ161" s="258"/>
      <c r="BR161" s="259"/>
      <c r="BS161" s="260"/>
      <c r="BT161" s="258"/>
      <c r="BU161" s="259"/>
      <c r="BV161" s="260"/>
      <c r="BW161" s="258"/>
      <c r="BX161" s="259"/>
      <c r="BY161" s="260"/>
      <c r="BZ161" s="258"/>
      <c r="CA161" s="259"/>
      <c r="CB161" s="260"/>
      <c r="CC161" s="258"/>
      <c r="CD161" s="259"/>
      <c r="CE161" s="260"/>
      <c r="CF161" s="410"/>
      <c r="CG161" s="411"/>
      <c r="CH161" s="412"/>
      <c r="CI161" s="410"/>
      <c r="CJ161" s="411"/>
      <c r="CK161" s="412"/>
      <c r="CL161" s="258"/>
      <c r="CM161" s="259"/>
      <c r="CN161" s="260"/>
      <c r="CO161" s="258"/>
      <c r="CP161" s="259"/>
      <c r="CQ161" s="260"/>
      <c r="CR161" s="373" t="s">
        <v>2</v>
      </c>
      <c r="CS161" s="228"/>
      <c r="CT161" s="229" t="str">
        <f>IF(ISNUMBER(HA161),IF(ISNUMBER(MATCH(HE161,$CS$15:$CS$313,0)),0,MAX(CT$14:CT160)+1),"")</f>
        <v/>
      </c>
      <c r="CU161" s="7" t="str">
        <f t="shared" si="374"/>
        <v/>
      </c>
      <c r="CV161" s="7" t="str">
        <f t="shared" si="375"/>
        <v/>
      </c>
      <c r="CW161" s="7" t="str">
        <f t="shared" si="376"/>
        <v/>
      </c>
      <c r="CX161" s="7" t="str">
        <f t="shared" si="377"/>
        <v/>
      </c>
      <c r="CY161" s="7" t="str">
        <f t="shared" si="378"/>
        <v/>
      </c>
      <c r="CZ161" s="7" t="str">
        <f t="shared" si="379"/>
        <v/>
      </c>
      <c r="DA161" s="7" t="str">
        <f t="shared" si="380"/>
        <v/>
      </c>
      <c r="DB161" s="7" t="str">
        <f t="shared" si="381"/>
        <v/>
      </c>
      <c r="DC161" s="7" t="str">
        <f t="shared" si="382"/>
        <v/>
      </c>
      <c r="DD161" s="7" t="str">
        <f t="shared" si="383"/>
        <v/>
      </c>
      <c r="DE161" s="7" t="str">
        <f t="shared" si="384"/>
        <v/>
      </c>
      <c r="DF161" s="7" t="str">
        <f t="shared" si="385"/>
        <v/>
      </c>
      <c r="DG161" s="7" t="str">
        <f t="shared" si="386"/>
        <v/>
      </c>
      <c r="DH161" s="7" t="str">
        <f t="shared" si="387"/>
        <v/>
      </c>
      <c r="DI161" s="7" t="str">
        <f t="shared" si="388"/>
        <v/>
      </c>
      <c r="DJ161" s="7" t="str">
        <f t="shared" si="389"/>
        <v/>
      </c>
      <c r="DK161" s="7" t="str">
        <f t="shared" si="390"/>
        <v/>
      </c>
      <c r="DL161" s="7">
        <f t="shared" si="391"/>
        <v>20</v>
      </c>
      <c r="DM161" s="7">
        <f t="shared" si="392"/>
        <v>20</v>
      </c>
      <c r="DN161" s="7" t="str">
        <f t="shared" si="393"/>
        <v/>
      </c>
      <c r="DO161" s="7" t="str">
        <f t="shared" si="394"/>
        <v/>
      </c>
      <c r="DP161" s="7" t="str">
        <f t="shared" si="395"/>
        <v/>
      </c>
      <c r="DQ161" s="7" t="str">
        <f t="shared" si="396"/>
        <v/>
      </c>
      <c r="DR161" s="7" t="str">
        <f t="shared" si="397"/>
        <v/>
      </c>
      <c r="DS161" s="7" t="str">
        <f t="shared" si="398"/>
        <v/>
      </c>
      <c r="DT161" s="7" t="str">
        <f t="shared" si="399"/>
        <v/>
      </c>
      <c r="DU161" s="7" t="str">
        <f t="shared" si="496"/>
        <v/>
      </c>
      <c r="DV161" s="7" t="str">
        <f t="shared" si="497"/>
        <v/>
      </c>
      <c r="DW161" s="7" t="str">
        <f t="shared" si="498"/>
        <v/>
      </c>
      <c r="DX161" s="7" t="str">
        <f t="shared" si="499"/>
        <v/>
      </c>
      <c r="DY161" s="7"/>
      <c r="DZ161" s="7"/>
      <c r="EA161" s="7"/>
      <c r="EB161" s="7"/>
      <c r="EC161" s="64" t="s">
        <v>2</v>
      </c>
      <c r="ED161" s="306" t="str">
        <f t="shared" si="400"/>
        <v>-</v>
      </c>
      <c r="EE161" s="306" t="str">
        <f t="shared" si="401"/>
        <v>-</v>
      </c>
      <c r="EF161" s="306" t="str">
        <f t="shared" si="402"/>
        <v>-</v>
      </c>
      <c r="EG161" s="306" t="str">
        <f t="shared" si="403"/>
        <v>-</v>
      </c>
      <c r="EH161" s="306" t="str">
        <f t="shared" si="404"/>
        <v>-</v>
      </c>
      <c r="EI161" s="306" t="str">
        <f t="shared" si="405"/>
        <v>-</v>
      </c>
      <c r="EJ161" s="306" t="str">
        <f t="shared" si="406"/>
        <v>-</v>
      </c>
      <c r="EK161" s="306" t="str">
        <f t="shared" si="407"/>
        <v>-</v>
      </c>
      <c r="EL161" s="306" t="str">
        <f t="shared" si="408"/>
        <v>-</v>
      </c>
      <c r="EM161" s="306" t="str">
        <f t="shared" si="409"/>
        <v>-</v>
      </c>
      <c r="EN161" s="306" t="str">
        <f t="shared" si="410"/>
        <v>-</v>
      </c>
      <c r="EO161" s="306" t="str">
        <f t="shared" si="411"/>
        <v>-</v>
      </c>
      <c r="EP161" s="306" t="str">
        <f t="shared" si="412"/>
        <v>-</v>
      </c>
      <c r="EQ161" s="306" t="str">
        <f t="shared" si="413"/>
        <v>-</v>
      </c>
      <c r="ER161" s="306" t="str">
        <f t="shared" si="414"/>
        <v>-</v>
      </c>
      <c r="ES161" s="306" t="str">
        <f t="shared" si="415"/>
        <v>-</v>
      </c>
      <c r="ET161" s="306" t="str">
        <f t="shared" si="416"/>
        <v>-</v>
      </c>
      <c r="EU161" s="306" t="str">
        <f t="shared" si="417"/>
        <v>bt</v>
      </c>
      <c r="EV161" s="306" t="str">
        <f t="shared" si="418"/>
        <v>botm</v>
      </c>
      <c r="EW161" s="306" t="str">
        <f t="shared" si="419"/>
        <v>-</v>
      </c>
      <c r="EX161" s="306" t="str">
        <f t="shared" si="420"/>
        <v>-</v>
      </c>
      <c r="EY161" s="306" t="str">
        <f t="shared" si="421"/>
        <v>-</v>
      </c>
      <c r="EZ161" s="306" t="str">
        <f t="shared" si="422"/>
        <v>-</v>
      </c>
      <c r="FA161" s="306" t="str">
        <f t="shared" si="423"/>
        <v>-</v>
      </c>
      <c r="FB161" s="306" t="str">
        <f t="shared" si="424"/>
        <v>-</v>
      </c>
      <c r="FC161" s="306" t="str">
        <f t="shared" si="425"/>
        <v>-</v>
      </c>
      <c r="FD161" s="306" t="str">
        <f t="shared" si="500"/>
        <v>-</v>
      </c>
      <c r="FE161" s="306" t="str">
        <f t="shared" si="501"/>
        <v>-</v>
      </c>
      <c r="FF161" s="306" t="str">
        <f t="shared" si="502"/>
        <v>-</v>
      </c>
      <c r="FG161" s="306" t="str">
        <f t="shared" si="503"/>
        <v>-</v>
      </c>
      <c r="FH161" s="306"/>
      <c r="FI161" s="306"/>
      <c r="FJ161" s="306"/>
      <c r="FK161" s="306"/>
      <c r="FL161" s="306"/>
      <c r="FM161" s="422" t="s">
        <v>2</v>
      </c>
      <c r="FN161" s="65" t="str">
        <f t="shared" si="426"/>
        <v>-</v>
      </c>
      <c r="FO161" s="65" t="str">
        <f t="shared" si="427"/>
        <v>-</v>
      </c>
      <c r="FP161" s="65" t="str">
        <f t="shared" si="428"/>
        <v>-</v>
      </c>
      <c r="FQ161" s="65" t="str">
        <f t="shared" si="429"/>
        <v>-</v>
      </c>
      <c r="FR161" s="65" t="str">
        <f t="shared" si="430"/>
        <v>-</v>
      </c>
      <c r="FS161" s="65" t="str">
        <f t="shared" si="431"/>
        <v>-</v>
      </c>
      <c r="FT161" s="65" t="str">
        <f t="shared" si="432"/>
        <v>-</v>
      </c>
      <c r="FU161" s="65" t="str">
        <f t="shared" si="433"/>
        <v>-</v>
      </c>
      <c r="FV161" s="65" t="str">
        <f t="shared" si="434"/>
        <v>-</v>
      </c>
      <c r="FW161" s="65" t="str">
        <f t="shared" si="435"/>
        <v>-</v>
      </c>
      <c r="FX161" s="65" t="str">
        <f t="shared" si="436"/>
        <v>-</v>
      </c>
      <c r="FY161" s="65" t="str">
        <f t="shared" si="437"/>
        <v>-</v>
      </c>
      <c r="FZ161" s="65" t="str">
        <f t="shared" si="438"/>
        <v>-</v>
      </c>
      <c r="GA161" s="65" t="str">
        <f t="shared" si="439"/>
        <v>-</v>
      </c>
      <c r="GB161" s="65" t="str">
        <f t="shared" si="440"/>
        <v>-</v>
      </c>
      <c r="GC161" s="65" t="str">
        <f t="shared" si="441"/>
        <v>-</v>
      </c>
      <c r="GD161" s="65" t="str">
        <f t="shared" si="442"/>
        <v>-</v>
      </c>
      <c r="GE161" s="65" t="str">
        <f t="shared" si="443"/>
        <v xml:space="preserve"> =-100*np.ones((nlay,nrow,ncol))</v>
      </c>
      <c r="GF161" s="65">
        <f t="shared" si="444"/>
        <v>-100</v>
      </c>
      <c r="GG161" s="65" t="str">
        <f t="shared" si="445"/>
        <v>-</v>
      </c>
      <c r="GH161" s="65" t="str">
        <f t="shared" si="446"/>
        <v>-</v>
      </c>
      <c r="GI161" s="65" t="str">
        <f t="shared" si="447"/>
        <v>-</v>
      </c>
      <c r="GJ161" s="65" t="str">
        <f t="shared" si="448"/>
        <v>-</v>
      </c>
      <c r="GK161" s="65" t="str">
        <f t="shared" si="449"/>
        <v>-</v>
      </c>
      <c r="GL161" s="65" t="str">
        <f t="shared" si="450"/>
        <v>-</v>
      </c>
      <c r="GM161" s="65" t="str">
        <f t="shared" si="451"/>
        <v>-</v>
      </c>
      <c r="GN161" s="65" t="str">
        <f t="shared" si="504"/>
        <v>-</v>
      </c>
      <c r="GO161" s="65" t="str">
        <f t="shared" si="505"/>
        <v>-</v>
      </c>
      <c r="GP161" s="65" t="str">
        <f t="shared" si="506"/>
        <v>-</v>
      </c>
      <c r="GQ161" s="65" t="str">
        <f t="shared" si="507"/>
        <v>-</v>
      </c>
      <c r="GR161" s="65"/>
      <c r="GS161" s="65"/>
      <c r="GT161" s="65"/>
      <c r="GU161" s="96" t="s">
        <v>2</v>
      </c>
      <c r="GV161" s="70"/>
      <c r="GW161" s="7">
        <f>IF(ISNUMBER(INDEX($CU$15:$EC$314,$B161,HG$5)),MAX(GW$14:GW160)+1,0)</f>
        <v>0</v>
      </c>
      <c r="GX161" s="7" t="str">
        <f t="shared" si="452"/>
        <v/>
      </c>
      <c r="GY161" s="7" t="str">
        <f t="shared" si="453"/>
        <v/>
      </c>
      <c r="GZ161" s="289">
        <f t="shared" si="454"/>
        <v>147</v>
      </c>
      <c r="HA161" s="289" t="str">
        <f t="shared" si="455"/>
        <v/>
      </c>
      <c r="HB161" s="289"/>
      <c r="HC161" s="84" t="str">
        <f t="shared" si="456"/>
        <v/>
      </c>
      <c r="HD161" s="335">
        <f t="shared" si="457"/>
        <v>0</v>
      </c>
      <c r="HE161" s="313" t="str">
        <f t="shared" si="458"/>
        <v/>
      </c>
      <c r="HF161" s="28" t="str">
        <f t="shared" si="459"/>
        <v/>
      </c>
      <c r="HG161" s="277"/>
      <c r="HH161" s="71"/>
      <c r="HI161" s="71"/>
      <c r="HJ161" s="71"/>
      <c r="HK161" s="71"/>
      <c r="HL161" s="71"/>
      <c r="HM161" s="71"/>
      <c r="HN161" s="71"/>
      <c r="HO161" s="71"/>
      <c r="HP161" s="71"/>
      <c r="HQ161" s="71"/>
      <c r="HR161" s="71"/>
      <c r="HS161" s="277" t="str">
        <f t="shared" si="515"/>
        <v/>
      </c>
      <c r="HT161" s="284" t="str">
        <f t="shared" si="460"/>
        <v/>
      </c>
      <c r="HU161" s="71"/>
      <c r="HV161" s="336" t="str">
        <f t="shared" si="461"/>
        <v/>
      </c>
      <c r="HW161" s="338" t="str">
        <f t="shared" si="462"/>
        <v/>
      </c>
      <c r="HX161" s="337" t="str">
        <f t="shared" si="463"/>
        <v/>
      </c>
      <c r="HY161" s="277"/>
      <c r="HZ161" s="71"/>
      <c r="IA161" s="71"/>
      <c r="IB161" s="71"/>
      <c r="IC161" s="71"/>
      <c r="ID161" s="70"/>
      <c r="IE161" s="19"/>
      <c r="IF161" s="19"/>
      <c r="IG161" s="19"/>
      <c r="IH161" s="19"/>
      <c r="II161" s="19"/>
      <c r="IJ161" s="19"/>
      <c r="IK161" s="19"/>
      <c r="IL161" s="19"/>
      <c r="IM161" s="19"/>
      <c r="IN161" s="19"/>
      <c r="IO161" s="291"/>
      <c r="IP161" s="291"/>
      <c r="IQ161" s="74"/>
      <c r="IR161" s="291">
        <f>IF(IE161&lt;&gt;"",MAX(IR$14:IR160)+1,0)</f>
        <v>0</v>
      </c>
      <c r="IS161" s="291">
        <f>IF(IF161&lt;&gt;"",MAX(IS$14:IS160)+1,0)</f>
        <v>0</v>
      </c>
      <c r="IT161" s="291">
        <f>IF(IG161&lt;&gt;"",MAX(IT$14:IT160)+1,0)</f>
        <v>0</v>
      </c>
      <c r="IU161" s="291">
        <f>IF(IH161&lt;&gt;"",MAX(IU$14:IU160)+1,0)</f>
        <v>0</v>
      </c>
      <c r="IV161" s="291">
        <f>IF(II161&lt;&gt;"",MAX(IV$14:IV160)+1,0)</f>
        <v>0</v>
      </c>
      <c r="IW161" s="291">
        <f>IF(IJ161&lt;&gt;"",MAX(IW$14:IW160)+1,0)</f>
        <v>0</v>
      </c>
      <c r="IX161" s="291">
        <f>IF(IK161&lt;&gt;"",MAX(IX$14:IX160)+1,0)</f>
        <v>0</v>
      </c>
      <c r="IY161" s="291">
        <f>IF(IL161&lt;&gt;"",MAX(IY$14:IY160)+1,0)</f>
        <v>0</v>
      </c>
      <c r="IZ161" s="291">
        <f>IF(IM161&lt;&gt;"",MAX(IZ$14:IZ160)+1,0)</f>
        <v>0</v>
      </c>
      <c r="JA161" s="291">
        <f>IF(IN161&lt;&gt;"",MAX(JA$14:JA160)+1,0)</f>
        <v>0</v>
      </c>
      <c r="JB161" s="291">
        <f>IF(IO161&lt;&gt;"",MAX(JB$14:JB160)+1,0)</f>
        <v>0</v>
      </c>
      <c r="JC161" s="291">
        <f>IF(IP161&lt;&gt;"",MAX(JC$14:JC160)+1,0)</f>
        <v>0</v>
      </c>
      <c r="JD161" s="74">
        <f t="shared" si="508"/>
        <v>5</v>
      </c>
      <c r="JE161" s="74">
        <f t="shared" si="509"/>
        <v>0</v>
      </c>
      <c r="JF161" s="74">
        <f t="shared" si="510"/>
        <v>7</v>
      </c>
      <c r="JG161" s="74" t="str">
        <f t="shared" si="511"/>
        <v>drn_ts</v>
      </c>
      <c r="JH161" s="390" t="str">
        <f t="shared" si="512"/>
        <v/>
      </c>
      <c r="JI161" s="389">
        <f>IF(ISNUMBER(MATCH(HE161,$JG$15:$JG$313,0)),0,MAX(JI$14:JI160)+1)</f>
        <v>0</v>
      </c>
      <c r="JJ161" s="389" t="str">
        <f t="shared" si="513"/>
        <v/>
      </c>
      <c r="JK161" s="379"/>
      <c r="JL161" s="79"/>
      <c r="JM161" s="19"/>
      <c r="JN161" s="280"/>
      <c r="JO161" s="70"/>
      <c r="JP161" s="19"/>
      <c r="JQ161" s="19"/>
      <c r="JR161" s="19"/>
      <c r="JS161" s="19"/>
      <c r="JT161" s="19"/>
      <c r="JU161" s="19"/>
      <c r="JV161" s="19"/>
      <c r="JW161" s="19"/>
      <c r="JX161" s="19"/>
      <c r="JY161" s="19"/>
      <c r="JZ161" s="19"/>
      <c r="KA161" s="19"/>
      <c r="KB161" s="19"/>
      <c r="KC161" s="19"/>
      <c r="KD161" s="19"/>
      <c r="LA161" s="70"/>
      <c r="LB161" s="291" t="str">
        <f t="shared" si="464"/>
        <v/>
      </c>
      <c r="LC161" s="291" t="str">
        <f t="shared" si="465"/>
        <v/>
      </c>
      <c r="LD161" s="291" t="str">
        <f t="shared" si="466"/>
        <v/>
      </c>
      <c r="LE161" s="291" t="str">
        <f t="shared" si="467"/>
        <v/>
      </c>
      <c r="LF161" s="291" t="str">
        <f t="shared" si="468"/>
        <v/>
      </c>
      <c r="LG161" s="291" t="str">
        <f t="shared" si="469"/>
        <v/>
      </c>
      <c r="LH161" s="291" t="str">
        <f t="shared" si="470"/>
        <v/>
      </c>
      <c r="LI161" s="291" t="str">
        <f t="shared" si="471"/>
        <v/>
      </c>
      <c r="LJ161" s="291" t="str">
        <f t="shared" si="472"/>
        <v/>
      </c>
      <c r="LK161" s="291" t="str">
        <f t="shared" si="473"/>
        <v/>
      </c>
      <c r="LL161" s="291" t="str">
        <f t="shared" si="474"/>
        <v/>
      </c>
      <c r="LM161" s="291" t="str">
        <f t="shared" si="475"/>
        <v/>
      </c>
      <c r="LN161" s="291" t="str">
        <f t="shared" si="476"/>
        <v/>
      </c>
      <c r="LO161" s="291" t="str">
        <f t="shared" si="477"/>
        <v/>
      </c>
      <c r="LP161" s="291" t="str">
        <f t="shared" si="478"/>
        <v/>
      </c>
      <c r="LQ161" s="291" t="str">
        <f t="shared" si="479"/>
        <v/>
      </c>
      <c r="LR161" s="291" t="str">
        <f t="shared" si="480"/>
        <v/>
      </c>
      <c r="LS161" s="291" t="str">
        <f t="shared" si="481"/>
        <v/>
      </c>
      <c r="LT161" s="291" t="str">
        <f t="shared" si="482"/>
        <v/>
      </c>
      <c r="LU161" s="291" t="str">
        <f t="shared" si="483"/>
        <v/>
      </c>
      <c r="LV161" s="291" t="str">
        <f t="shared" si="484"/>
        <v/>
      </c>
      <c r="LW161" s="291" t="str">
        <f t="shared" si="485"/>
        <v/>
      </c>
      <c r="LX161" s="291" t="str">
        <f t="shared" si="486"/>
        <v/>
      </c>
      <c r="LY161" s="291" t="str">
        <f t="shared" si="487"/>
        <v/>
      </c>
      <c r="LZ161" s="291" t="str">
        <f t="shared" si="488"/>
        <v/>
      </c>
      <c r="MA161" s="291" t="str">
        <f t="shared" si="489"/>
        <v/>
      </c>
      <c r="MB161" s="291" t="str">
        <f t="shared" si="490"/>
        <v/>
      </c>
      <c r="MC161" s="291" t="str">
        <f t="shared" si="491"/>
        <v/>
      </c>
      <c r="MD161" s="291" t="str">
        <f t="shared" si="492"/>
        <v/>
      </c>
      <c r="ME161" s="291" t="str">
        <f t="shared" si="493"/>
        <v/>
      </c>
      <c r="MF161" s="291" t="str">
        <f t="shared" si="494"/>
        <v/>
      </c>
      <c r="MG161" s="74">
        <f t="shared" si="495"/>
        <v>0</v>
      </c>
      <c r="MH161" s="70"/>
      <c r="MI161" s="70"/>
      <c r="MJ161" s="70"/>
      <c r="MK161" s="70"/>
      <c r="ML161" s="70"/>
      <c r="MM161" s="70"/>
      <c r="MN161" s="70"/>
      <c r="MO161" s="70"/>
      <c r="MP161" s="70"/>
      <c r="MQ161" s="70"/>
      <c r="MR161" s="70"/>
      <c r="MS161" s="70"/>
      <c r="MT161" s="70"/>
      <c r="MU161" s="70"/>
    </row>
    <row r="162" spans="1:359" ht="6" customHeight="1" x14ac:dyDescent="0.25">
      <c r="A162" s="79"/>
      <c r="B162" s="303">
        <f t="shared" si="514"/>
        <v>148</v>
      </c>
      <c r="C162" s="206" t="s">
        <v>263</v>
      </c>
      <c r="D162" s="305" t="s">
        <v>531</v>
      </c>
      <c r="E162" s="70"/>
      <c r="F162" s="258"/>
      <c r="G162" s="259"/>
      <c r="H162" s="260"/>
      <c r="I162" s="258"/>
      <c r="J162" s="259"/>
      <c r="K162" s="260"/>
      <c r="L162" s="258"/>
      <c r="M162" s="259"/>
      <c r="N162" s="260"/>
      <c r="O162" s="258"/>
      <c r="P162" s="259"/>
      <c r="Q162" s="260"/>
      <c r="R162" s="258"/>
      <c r="S162" s="259"/>
      <c r="T162" s="260"/>
      <c r="U162" s="258"/>
      <c r="V162" s="259"/>
      <c r="W162" s="260"/>
      <c r="X162" s="258"/>
      <c r="Y162" s="259"/>
      <c r="Z162" s="260"/>
      <c r="AA162" s="258"/>
      <c r="AB162" s="259"/>
      <c r="AC162" s="260"/>
      <c r="AD162" s="258"/>
      <c r="AE162" s="259"/>
      <c r="AF162" s="260"/>
      <c r="AG162" s="258"/>
      <c r="AH162" s="259"/>
      <c r="AI162" s="260"/>
      <c r="AJ162" s="258"/>
      <c r="AK162" s="259"/>
      <c r="AL162" s="260"/>
      <c r="AM162" s="258"/>
      <c r="AN162" s="259"/>
      <c r="AO162" s="260"/>
      <c r="AP162" s="281"/>
      <c r="AQ162" s="353"/>
      <c r="AR162" s="348"/>
      <c r="AS162" s="281"/>
      <c r="AT162" s="353"/>
      <c r="AU162" s="348"/>
      <c r="AV162" s="258"/>
      <c r="AW162" s="259"/>
      <c r="AX162" s="260"/>
      <c r="AY162" s="258"/>
      <c r="AZ162" s="259"/>
      <c r="BA162" s="260"/>
      <c r="BB162" s="258"/>
      <c r="BC162" s="259"/>
      <c r="BD162" s="260"/>
      <c r="BE162" s="258"/>
      <c r="BF162" s="259"/>
      <c r="BG162" s="260"/>
      <c r="BH162" s="258"/>
      <c r="BI162" s="259"/>
      <c r="BJ162" s="260"/>
      <c r="BK162" s="258"/>
      <c r="BL162" s="259"/>
      <c r="BM162" s="260"/>
      <c r="BN162" s="258"/>
      <c r="BO162" s="259"/>
      <c r="BP162" s="260"/>
      <c r="BQ162" s="258"/>
      <c r="BR162" s="259"/>
      <c r="BS162" s="260"/>
      <c r="BT162" s="258"/>
      <c r="BU162" s="259"/>
      <c r="BV162" s="260"/>
      <c r="BW162" s="258"/>
      <c r="BX162" s="259"/>
      <c r="BY162" s="260"/>
      <c r="BZ162" s="258"/>
      <c r="CA162" s="259"/>
      <c r="CB162" s="260"/>
      <c r="CC162" s="258"/>
      <c r="CD162" s="259"/>
      <c r="CE162" s="260"/>
      <c r="CF162" s="410"/>
      <c r="CG162" s="411"/>
      <c r="CH162" s="412"/>
      <c r="CI162" s="410"/>
      <c r="CJ162" s="411"/>
      <c r="CK162" s="412"/>
      <c r="CL162" s="258"/>
      <c r="CM162" s="259"/>
      <c r="CN162" s="260"/>
      <c r="CO162" s="258"/>
      <c r="CP162" s="259"/>
      <c r="CQ162" s="260"/>
      <c r="CR162" s="373" t="s">
        <v>2</v>
      </c>
      <c r="CS162" s="228"/>
      <c r="CT162" s="229" t="str">
        <f>IF(ISNUMBER(HA162),IF(ISNUMBER(MATCH(HE162,$CS$15:$CS$313,0)),0,MAX(CT$14:CT161)+1),"")</f>
        <v/>
      </c>
      <c r="CU162" s="7" t="str">
        <f t="shared" si="374"/>
        <v/>
      </c>
      <c r="CV162" s="7" t="str">
        <f t="shared" si="375"/>
        <v/>
      </c>
      <c r="CW162" s="7" t="str">
        <f t="shared" si="376"/>
        <v/>
      </c>
      <c r="CX162" s="7" t="str">
        <f t="shared" si="377"/>
        <v/>
      </c>
      <c r="CY162" s="7" t="str">
        <f t="shared" si="378"/>
        <v/>
      </c>
      <c r="CZ162" s="7" t="str">
        <f t="shared" si="379"/>
        <v/>
      </c>
      <c r="DA162" s="7" t="str">
        <f t="shared" si="380"/>
        <v/>
      </c>
      <c r="DB162" s="7">
        <f t="shared" si="381"/>
        <v>34</v>
      </c>
      <c r="DC162" s="7" t="str">
        <f t="shared" si="382"/>
        <v/>
      </c>
      <c r="DD162" s="7">
        <f t="shared" si="383"/>
        <v>19</v>
      </c>
      <c r="DE162" s="7" t="str">
        <f t="shared" si="384"/>
        <v/>
      </c>
      <c r="DF162" s="7" t="str">
        <f t="shared" si="385"/>
        <v/>
      </c>
      <c r="DG162" s="7" t="str">
        <f t="shared" si="386"/>
        <v/>
      </c>
      <c r="DH162" s="7" t="str">
        <f t="shared" si="387"/>
        <v/>
      </c>
      <c r="DI162" s="7" t="str">
        <f t="shared" si="388"/>
        <v/>
      </c>
      <c r="DJ162" s="7" t="str">
        <f t="shared" si="389"/>
        <v/>
      </c>
      <c r="DK162" s="7" t="str">
        <f t="shared" si="390"/>
        <v/>
      </c>
      <c r="DL162" s="7">
        <f t="shared" si="391"/>
        <v>21</v>
      </c>
      <c r="DM162" s="7">
        <f t="shared" si="392"/>
        <v>21</v>
      </c>
      <c r="DN162" s="7" t="str">
        <f t="shared" si="393"/>
        <v/>
      </c>
      <c r="DO162" s="7" t="str">
        <f t="shared" si="394"/>
        <v/>
      </c>
      <c r="DP162" s="7" t="str">
        <f t="shared" si="395"/>
        <v/>
      </c>
      <c r="DQ162" s="7" t="str">
        <f t="shared" si="396"/>
        <v/>
      </c>
      <c r="DR162" s="7" t="str">
        <f t="shared" si="397"/>
        <v/>
      </c>
      <c r="DS162" s="7" t="str">
        <f t="shared" si="398"/>
        <v/>
      </c>
      <c r="DT162" s="7" t="str">
        <f t="shared" si="399"/>
        <v/>
      </c>
      <c r="DU162" s="7" t="str">
        <f t="shared" si="496"/>
        <v/>
      </c>
      <c r="DV162" s="7" t="str">
        <f t="shared" si="497"/>
        <v/>
      </c>
      <c r="DW162" s="7" t="str">
        <f t="shared" si="498"/>
        <v/>
      </c>
      <c r="DX162" s="7" t="str">
        <f t="shared" si="499"/>
        <v/>
      </c>
      <c r="DY162" s="7"/>
      <c r="DZ162" s="7"/>
      <c r="EA162" s="7"/>
      <c r="EB162" s="7"/>
      <c r="EC162" s="64" t="s">
        <v>2</v>
      </c>
      <c r="ED162" s="306" t="str">
        <f t="shared" si="400"/>
        <v>-</v>
      </c>
      <c r="EE162" s="306" t="str">
        <f t="shared" si="401"/>
        <v>-</v>
      </c>
      <c r="EF162" s="306" t="str">
        <f t="shared" si="402"/>
        <v>-</v>
      </c>
      <c r="EG162" s="306" t="str">
        <f t="shared" si="403"/>
        <v>-</v>
      </c>
      <c r="EH162" s="306" t="str">
        <f t="shared" si="404"/>
        <v>-</v>
      </c>
      <c r="EI162" s="306" t="str">
        <f t="shared" si="405"/>
        <v>-</v>
      </c>
      <c r="EJ162" s="306" t="str">
        <f t="shared" si="406"/>
        <v>-</v>
      </c>
      <c r="EK162" s="306" t="str">
        <f t="shared" si="407"/>
        <v>idomain</v>
      </c>
      <c r="EL162" s="306" t="str">
        <f t="shared" si="408"/>
        <v>-</v>
      </c>
      <c r="EM162" s="306" t="str">
        <f t="shared" si="409"/>
        <v>idomain</v>
      </c>
      <c r="EN162" s="306" t="str">
        <f t="shared" si="410"/>
        <v>-</v>
      </c>
      <c r="EO162" s="306" t="str">
        <f t="shared" si="411"/>
        <v>-</v>
      </c>
      <c r="EP162" s="306" t="str">
        <f t="shared" si="412"/>
        <v>-</v>
      </c>
      <c r="EQ162" s="306" t="str">
        <f t="shared" si="413"/>
        <v>-</v>
      </c>
      <c r="ER162" s="306" t="str">
        <f t="shared" si="414"/>
        <v>-</v>
      </c>
      <c r="ES162" s="306" t="str">
        <f t="shared" si="415"/>
        <v>-</v>
      </c>
      <c r="ET162" s="306" t="str">
        <f t="shared" si="416"/>
        <v>-</v>
      </c>
      <c r="EU162" s="306" t="str">
        <f t="shared" si="417"/>
        <v>idomain</v>
      </c>
      <c r="EV162" s="306" t="str">
        <f t="shared" si="418"/>
        <v>Idomain</v>
      </c>
      <c r="EW162" s="306" t="str">
        <f t="shared" si="419"/>
        <v>-</v>
      </c>
      <c r="EX162" s="306" t="str">
        <f t="shared" si="420"/>
        <v>-</v>
      </c>
      <c r="EY162" s="306" t="str">
        <f t="shared" si="421"/>
        <v>-</v>
      </c>
      <c r="EZ162" s="306" t="str">
        <f t="shared" si="422"/>
        <v>-</v>
      </c>
      <c r="FA162" s="306" t="str">
        <f t="shared" si="423"/>
        <v>-</v>
      </c>
      <c r="FB162" s="306" t="str">
        <f t="shared" si="424"/>
        <v>-</v>
      </c>
      <c r="FC162" s="306" t="str">
        <f t="shared" si="425"/>
        <v>-</v>
      </c>
      <c r="FD162" s="306" t="str">
        <f t="shared" si="500"/>
        <v>-</v>
      </c>
      <c r="FE162" s="306" t="str">
        <f t="shared" si="501"/>
        <v>-</v>
      </c>
      <c r="FF162" s="306" t="str">
        <f t="shared" si="502"/>
        <v>-</v>
      </c>
      <c r="FG162" s="306" t="str">
        <f t="shared" si="503"/>
        <v>-</v>
      </c>
      <c r="FH162" s="306"/>
      <c r="FI162" s="306"/>
      <c r="FJ162" s="306"/>
      <c r="FK162" s="306"/>
      <c r="FL162" s="306"/>
      <c r="FM162" s="422" t="s">
        <v>2</v>
      </c>
      <c r="FN162" s="65" t="str">
        <f t="shared" si="426"/>
        <v>-</v>
      </c>
      <c r="FO162" s="65" t="str">
        <f t="shared" si="427"/>
        <v>-</v>
      </c>
      <c r="FP162" s="65" t="str">
        <f t="shared" si="428"/>
        <v>-</v>
      </c>
      <c r="FQ162" s="65" t="str">
        <f t="shared" si="429"/>
        <v>-</v>
      </c>
      <c r="FR162" s="65" t="str">
        <f t="shared" si="430"/>
        <v>-</v>
      </c>
      <c r="FS162" s="65" t="str">
        <f t="shared" si="431"/>
        <v>-</v>
      </c>
      <c r="FT162" s="65" t="str">
        <f t="shared" si="432"/>
        <v>-</v>
      </c>
      <c r="FU162" s="65" t="str">
        <f t="shared" si="433"/>
        <v>np.ones((nlay,nrow,ncol),dtype=int)</v>
      </c>
      <c r="FV162" s="65" t="str">
        <f t="shared" si="434"/>
        <v>-</v>
      </c>
      <c r="FW162" s="65">
        <f t="shared" si="435"/>
        <v>1</v>
      </c>
      <c r="FX162" s="65" t="str">
        <f t="shared" si="436"/>
        <v>-</v>
      </c>
      <c r="FY162" s="65" t="str">
        <f t="shared" si="437"/>
        <v>-</v>
      </c>
      <c r="FZ162" s="65" t="str">
        <f t="shared" si="438"/>
        <v>-</v>
      </c>
      <c r="GA162" s="65" t="str">
        <f t="shared" si="439"/>
        <v>-</v>
      </c>
      <c r="GB162" s="65" t="str">
        <f t="shared" si="440"/>
        <v>-</v>
      </c>
      <c r="GC162" s="65" t="str">
        <f t="shared" si="441"/>
        <v>-</v>
      </c>
      <c r="GD162" s="65" t="str">
        <f t="shared" si="442"/>
        <v>-</v>
      </c>
      <c r="GE162" s="65" t="str">
        <f t="shared" si="443"/>
        <v>i</v>
      </c>
      <c r="GF162" s="65" t="str">
        <f t="shared" si="444"/>
        <v>1|2x</v>
      </c>
      <c r="GG162" s="65" t="str">
        <f t="shared" si="445"/>
        <v>-</v>
      </c>
      <c r="GH162" s="65" t="str">
        <f t="shared" si="446"/>
        <v>-</v>
      </c>
      <c r="GI162" s="65" t="str">
        <f t="shared" si="447"/>
        <v>-</v>
      </c>
      <c r="GJ162" s="65" t="str">
        <f t="shared" si="448"/>
        <v>-</v>
      </c>
      <c r="GK162" s="65" t="str">
        <f t="shared" si="449"/>
        <v>-</v>
      </c>
      <c r="GL162" s="65" t="str">
        <f t="shared" si="450"/>
        <v>-</v>
      </c>
      <c r="GM162" s="65" t="str">
        <f t="shared" si="451"/>
        <v>-</v>
      </c>
      <c r="GN162" s="65" t="str">
        <f t="shared" si="504"/>
        <v>-</v>
      </c>
      <c r="GO162" s="65" t="str">
        <f t="shared" si="505"/>
        <v>-</v>
      </c>
      <c r="GP162" s="65" t="str">
        <f t="shared" si="506"/>
        <v>-</v>
      </c>
      <c r="GQ162" s="65" t="str">
        <f t="shared" si="507"/>
        <v>-</v>
      </c>
      <c r="GR162" s="65"/>
      <c r="GS162" s="65"/>
      <c r="GT162" s="65"/>
      <c r="GU162" s="96" t="s">
        <v>2</v>
      </c>
      <c r="GV162" s="70"/>
      <c r="GW162" s="7">
        <f>IF(ISNUMBER(INDEX($CU$15:$EC$314,$B162,HG$5)),MAX(GW$14:GW161)+1,0)</f>
        <v>0</v>
      </c>
      <c r="GX162" s="7" t="str">
        <f t="shared" si="452"/>
        <v/>
      </c>
      <c r="GY162" s="7" t="str">
        <f t="shared" si="453"/>
        <v/>
      </c>
      <c r="GZ162" s="289">
        <f t="shared" si="454"/>
        <v>148</v>
      </c>
      <c r="HA162" s="289" t="str">
        <f t="shared" si="455"/>
        <v/>
      </c>
      <c r="HB162" s="289"/>
      <c r="HC162" s="84" t="str">
        <f t="shared" si="456"/>
        <v/>
      </c>
      <c r="HD162" s="335">
        <f t="shared" si="457"/>
        <v>0</v>
      </c>
      <c r="HE162" s="313" t="str">
        <f t="shared" si="458"/>
        <v/>
      </c>
      <c r="HF162" s="28" t="str">
        <f t="shared" si="459"/>
        <v/>
      </c>
      <c r="HG162" s="277"/>
      <c r="HH162" s="71"/>
      <c r="HI162" s="71"/>
      <c r="HJ162" s="71"/>
      <c r="HK162" s="71"/>
      <c r="HL162" s="71"/>
      <c r="HM162" s="71"/>
      <c r="HN162" s="71"/>
      <c r="HO162" s="71"/>
      <c r="HP162" s="71"/>
      <c r="HQ162" s="71"/>
      <c r="HR162" s="71"/>
      <c r="HS162" s="277" t="str">
        <f t="shared" si="515"/>
        <v/>
      </c>
      <c r="HT162" s="284" t="str">
        <f t="shared" si="460"/>
        <v/>
      </c>
      <c r="HU162" s="71"/>
      <c r="HV162" s="336" t="str">
        <f t="shared" si="461"/>
        <v/>
      </c>
      <c r="HW162" s="338" t="str">
        <f t="shared" si="462"/>
        <v/>
      </c>
      <c r="HX162" s="337" t="str">
        <f t="shared" si="463"/>
        <v/>
      </c>
      <c r="HY162" s="277"/>
      <c r="HZ162" s="71"/>
      <c r="IA162" s="71"/>
      <c r="IB162" s="71"/>
      <c r="IC162" s="71"/>
      <c r="ID162" s="70"/>
      <c r="IE162" s="19"/>
      <c r="IF162" s="19"/>
      <c r="IG162" s="19"/>
      <c r="IH162" s="19"/>
      <c r="II162" s="19"/>
      <c r="IJ162" s="19"/>
      <c r="IK162" s="19"/>
      <c r="IL162" s="19"/>
      <c r="IM162" s="19"/>
      <c r="IN162" s="19"/>
      <c r="IO162" s="291"/>
      <c r="IP162" s="291"/>
      <c r="IQ162" s="74"/>
      <c r="IR162" s="291">
        <f>IF(IE162&lt;&gt;"",MAX(IR$14:IR161)+1,0)</f>
        <v>0</v>
      </c>
      <c r="IS162" s="291">
        <f>IF(IF162&lt;&gt;"",MAX(IS$14:IS161)+1,0)</f>
        <v>0</v>
      </c>
      <c r="IT162" s="291">
        <f>IF(IG162&lt;&gt;"",MAX(IT$14:IT161)+1,0)</f>
        <v>0</v>
      </c>
      <c r="IU162" s="291">
        <f>IF(IH162&lt;&gt;"",MAX(IU$14:IU161)+1,0)</f>
        <v>0</v>
      </c>
      <c r="IV162" s="291">
        <f>IF(II162&lt;&gt;"",MAX(IV$14:IV161)+1,0)</f>
        <v>0</v>
      </c>
      <c r="IW162" s="291">
        <f>IF(IJ162&lt;&gt;"",MAX(IW$14:IW161)+1,0)</f>
        <v>0</v>
      </c>
      <c r="IX162" s="291">
        <f>IF(IK162&lt;&gt;"",MAX(IX$14:IX161)+1,0)</f>
        <v>0</v>
      </c>
      <c r="IY162" s="291">
        <f>IF(IL162&lt;&gt;"",MAX(IY$14:IY161)+1,0)</f>
        <v>0</v>
      </c>
      <c r="IZ162" s="291">
        <f>IF(IM162&lt;&gt;"",MAX(IZ$14:IZ161)+1,0)</f>
        <v>0</v>
      </c>
      <c r="JA162" s="291">
        <f>IF(IN162&lt;&gt;"",MAX(JA$14:JA161)+1,0)</f>
        <v>0</v>
      </c>
      <c r="JB162" s="291">
        <f>IF(IO162&lt;&gt;"",MAX(JB$14:JB161)+1,0)</f>
        <v>0</v>
      </c>
      <c r="JC162" s="291">
        <f>IF(IP162&lt;&gt;"",MAX(JC$14:JC161)+1,0)</f>
        <v>0</v>
      </c>
      <c r="JD162" s="74">
        <f t="shared" si="508"/>
        <v>5</v>
      </c>
      <c r="JE162" s="74">
        <f t="shared" si="509"/>
        <v>0</v>
      </c>
      <c r="JF162" s="74">
        <f t="shared" si="510"/>
        <v>8</v>
      </c>
      <c r="JG162" s="74">
        <f t="shared" si="511"/>
        <v>0</v>
      </c>
      <c r="JH162" s="390" t="str">
        <f t="shared" si="512"/>
        <v/>
      </c>
      <c r="JI162" s="389">
        <f>IF(ISNUMBER(MATCH(HE162,$JG$15:$JG$313,0)),0,MAX(JI$14:JI161)+1)</f>
        <v>0</v>
      </c>
      <c r="JJ162" s="389" t="str">
        <f t="shared" si="513"/>
        <v/>
      </c>
      <c r="JK162" s="379"/>
      <c r="JL162" s="79"/>
      <c r="JM162" s="19"/>
      <c r="JN162" s="280"/>
      <c r="JO162" s="70"/>
      <c r="JP162" s="19"/>
      <c r="JQ162" s="19"/>
      <c r="JR162" s="19"/>
      <c r="JS162" s="19"/>
      <c r="JT162" s="19"/>
      <c r="JU162" s="19"/>
      <c r="JV162" s="19"/>
      <c r="JW162" s="19"/>
      <c r="JX162" s="19"/>
      <c r="JY162" s="19"/>
      <c r="JZ162" s="19"/>
      <c r="KA162" s="19"/>
      <c r="KB162" s="19"/>
      <c r="KC162" s="19"/>
      <c r="KD162" s="19"/>
      <c r="LA162" s="70"/>
      <c r="LB162" s="291" t="str">
        <f t="shared" si="464"/>
        <v/>
      </c>
      <c r="LC162" s="291" t="str">
        <f t="shared" si="465"/>
        <v/>
      </c>
      <c r="LD162" s="291" t="str">
        <f t="shared" si="466"/>
        <v/>
      </c>
      <c r="LE162" s="291" t="str">
        <f t="shared" si="467"/>
        <v/>
      </c>
      <c r="LF162" s="291" t="str">
        <f t="shared" si="468"/>
        <v/>
      </c>
      <c r="LG162" s="291" t="str">
        <f t="shared" si="469"/>
        <v/>
      </c>
      <c r="LH162" s="291" t="str">
        <f t="shared" si="470"/>
        <v/>
      </c>
      <c r="LI162" s="291" t="str">
        <f t="shared" si="471"/>
        <v/>
      </c>
      <c r="LJ162" s="291" t="str">
        <f t="shared" si="472"/>
        <v/>
      </c>
      <c r="LK162" s="291" t="str">
        <f t="shared" si="473"/>
        <v/>
      </c>
      <c r="LL162" s="291" t="str">
        <f t="shared" si="474"/>
        <v/>
      </c>
      <c r="LM162" s="291" t="str">
        <f t="shared" si="475"/>
        <v/>
      </c>
      <c r="LN162" s="291" t="str">
        <f t="shared" si="476"/>
        <v/>
      </c>
      <c r="LO162" s="291" t="str">
        <f t="shared" si="477"/>
        <v/>
      </c>
      <c r="LP162" s="291" t="str">
        <f t="shared" si="478"/>
        <v/>
      </c>
      <c r="LQ162" s="291" t="str">
        <f t="shared" si="479"/>
        <v/>
      </c>
      <c r="LR162" s="291" t="str">
        <f t="shared" si="480"/>
        <v/>
      </c>
      <c r="LS162" s="291" t="str">
        <f t="shared" si="481"/>
        <v/>
      </c>
      <c r="LT162" s="291" t="str">
        <f t="shared" si="482"/>
        <v/>
      </c>
      <c r="LU162" s="291" t="str">
        <f t="shared" si="483"/>
        <v/>
      </c>
      <c r="LV162" s="291" t="str">
        <f t="shared" si="484"/>
        <v/>
      </c>
      <c r="LW162" s="291" t="str">
        <f t="shared" si="485"/>
        <v/>
      </c>
      <c r="LX162" s="291" t="str">
        <f t="shared" si="486"/>
        <v/>
      </c>
      <c r="LY162" s="291" t="str">
        <f t="shared" si="487"/>
        <v/>
      </c>
      <c r="LZ162" s="291" t="str">
        <f t="shared" si="488"/>
        <v/>
      </c>
      <c r="MA162" s="291" t="str">
        <f t="shared" si="489"/>
        <v/>
      </c>
      <c r="MB162" s="291" t="str">
        <f t="shared" si="490"/>
        <v/>
      </c>
      <c r="MC162" s="291" t="str">
        <f t="shared" si="491"/>
        <v/>
      </c>
      <c r="MD162" s="291" t="str">
        <f t="shared" si="492"/>
        <v/>
      </c>
      <c r="ME162" s="291" t="str">
        <f t="shared" si="493"/>
        <v/>
      </c>
      <c r="MF162" s="291" t="str">
        <f t="shared" si="494"/>
        <v/>
      </c>
      <c r="MG162" s="74">
        <f t="shared" si="495"/>
        <v>0</v>
      </c>
      <c r="MH162" s="70"/>
      <c r="MI162" s="70"/>
      <c r="MJ162" s="70"/>
      <c r="MK162" s="70"/>
      <c r="ML162" s="70"/>
      <c r="MM162" s="70"/>
      <c r="MN162" s="70"/>
      <c r="MO162" s="70"/>
      <c r="MP162" s="70"/>
      <c r="MQ162" s="70"/>
      <c r="MR162" s="70"/>
      <c r="MS162" s="70"/>
      <c r="MT162" s="70"/>
      <c r="MU162" s="70"/>
    </row>
    <row r="163" spans="1:359" ht="6" customHeight="1" x14ac:dyDescent="0.25">
      <c r="A163" s="79"/>
      <c r="B163" s="303">
        <f t="shared" si="514"/>
        <v>149</v>
      </c>
      <c r="C163" s="206" t="s">
        <v>876</v>
      </c>
      <c r="D163" s="305" t="s">
        <v>873</v>
      </c>
      <c r="E163" s="70"/>
      <c r="F163" s="258"/>
      <c r="G163" s="259"/>
      <c r="H163" s="260"/>
      <c r="I163" s="258"/>
      <c r="J163" s="259"/>
      <c r="K163" s="260"/>
      <c r="L163" s="258"/>
      <c r="M163" s="259"/>
      <c r="N163" s="260"/>
      <c r="O163" s="258"/>
      <c r="P163" s="259"/>
      <c r="Q163" s="260"/>
      <c r="R163" s="258"/>
      <c r="S163" s="259"/>
      <c r="T163" s="260"/>
      <c r="U163" s="258"/>
      <c r="V163" s="259"/>
      <c r="W163" s="260"/>
      <c r="X163" s="258"/>
      <c r="Y163" s="259"/>
      <c r="Z163" s="260"/>
      <c r="AA163" s="258"/>
      <c r="AB163" s="259"/>
      <c r="AC163" s="260"/>
      <c r="AD163" s="258"/>
      <c r="AE163" s="259"/>
      <c r="AF163" s="260"/>
      <c r="AG163" s="258"/>
      <c r="AH163" s="259"/>
      <c r="AI163" s="260"/>
      <c r="AJ163" s="258"/>
      <c r="AK163" s="259"/>
      <c r="AL163" s="260"/>
      <c r="AM163" s="258"/>
      <c r="AN163" s="259"/>
      <c r="AO163" s="260"/>
      <c r="AP163" s="281"/>
      <c r="AQ163" s="353"/>
      <c r="AR163" s="348"/>
      <c r="AS163" s="281"/>
      <c r="AT163" s="353"/>
      <c r="AU163" s="348"/>
      <c r="AV163" s="258"/>
      <c r="AW163" s="259"/>
      <c r="AX163" s="260"/>
      <c r="AY163" s="258"/>
      <c r="AZ163" s="259"/>
      <c r="BA163" s="260"/>
      <c r="BB163" s="258"/>
      <c r="BC163" s="259"/>
      <c r="BD163" s="260"/>
      <c r="BE163" s="258"/>
      <c r="BF163" s="259"/>
      <c r="BG163" s="260"/>
      <c r="BH163" s="258"/>
      <c r="BI163" s="259"/>
      <c r="BJ163" s="260"/>
      <c r="BK163" s="258"/>
      <c r="BL163" s="259"/>
      <c r="BM163" s="260"/>
      <c r="BN163" s="258"/>
      <c r="BO163" s="259"/>
      <c r="BP163" s="260"/>
      <c r="BQ163" s="258"/>
      <c r="BR163" s="259"/>
      <c r="BS163" s="260"/>
      <c r="BT163" s="258"/>
      <c r="BU163" s="259"/>
      <c r="BV163" s="260"/>
      <c r="BW163" s="258"/>
      <c r="BX163" s="259"/>
      <c r="BY163" s="260"/>
      <c r="BZ163" s="258"/>
      <c r="CA163" s="259"/>
      <c r="CB163" s="260"/>
      <c r="CC163" s="258"/>
      <c r="CD163" s="259"/>
      <c r="CE163" s="260"/>
      <c r="CF163" s="410"/>
      <c r="CG163" s="411"/>
      <c r="CH163" s="412"/>
      <c r="CI163" s="410"/>
      <c r="CJ163" s="411"/>
      <c r="CK163" s="412"/>
      <c r="CL163" s="258"/>
      <c r="CM163" s="259"/>
      <c r="CN163" s="260"/>
      <c r="CO163" s="258"/>
      <c r="CP163" s="259"/>
      <c r="CQ163" s="260"/>
      <c r="CR163" s="373" t="s">
        <v>2</v>
      </c>
      <c r="CS163" s="228"/>
      <c r="CT163" s="229" t="str">
        <f>IF(ISNUMBER(HA163),IF(ISNUMBER(MATCH(HE163,$CS$15:$CS$313,0)),0,MAX(CT$14:CT162)+1),"")</f>
        <v/>
      </c>
      <c r="CU163" s="7" t="str">
        <f t="shared" si="374"/>
        <v/>
      </c>
      <c r="CV163" s="7" t="str">
        <f t="shared" si="375"/>
        <v/>
      </c>
      <c r="CW163" s="7" t="str">
        <f t="shared" si="376"/>
        <v/>
      </c>
      <c r="CX163" s="7" t="str">
        <f t="shared" si="377"/>
        <v/>
      </c>
      <c r="CY163" s="7" t="str">
        <f t="shared" si="378"/>
        <v/>
      </c>
      <c r="CZ163" s="7" t="str">
        <f t="shared" si="379"/>
        <v/>
      </c>
      <c r="DA163" s="7" t="str">
        <f t="shared" si="380"/>
        <v/>
      </c>
      <c r="DB163" s="7" t="str">
        <f t="shared" si="381"/>
        <v/>
      </c>
      <c r="DC163" s="7" t="str">
        <f t="shared" si="382"/>
        <v/>
      </c>
      <c r="DD163" s="7" t="str">
        <f t="shared" si="383"/>
        <v/>
      </c>
      <c r="DE163" s="7" t="str">
        <f t="shared" si="384"/>
        <v/>
      </c>
      <c r="DF163" s="7" t="str">
        <f t="shared" si="385"/>
        <v/>
      </c>
      <c r="DG163" s="7" t="str">
        <f t="shared" si="386"/>
        <v/>
      </c>
      <c r="DH163" s="7" t="str">
        <f t="shared" si="387"/>
        <v/>
      </c>
      <c r="DI163" s="7" t="str">
        <f t="shared" si="388"/>
        <v/>
      </c>
      <c r="DJ163" s="7" t="str">
        <f t="shared" si="389"/>
        <v/>
      </c>
      <c r="DK163" s="7" t="str">
        <f t="shared" si="390"/>
        <v/>
      </c>
      <c r="DL163" s="7" t="str">
        <f t="shared" si="391"/>
        <v/>
      </c>
      <c r="DM163" s="7">
        <f t="shared" si="392"/>
        <v>22</v>
      </c>
      <c r="DN163" s="7" t="str">
        <f t="shared" si="393"/>
        <v/>
      </c>
      <c r="DO163" s="7" t="str">
        <f t="shared" si="394"/>
        <v/>
      </c>
      <c r="DP163" s="7" t="str">
        <f t="shared" si="395"/>
        <v/>
      </c>
      <c r="DQ163" s="7" t="str">
        <f t="shared" si="396"/>
        <v/>
      </c>
      <c r="DR163" s="7" t="str">
        <f t="shared" si="397"/>
        <v/>
      </c>
      <c r="DS163" s="7" t="str">
        <f t="shared" si="398"/>
        <v/>
      </c>
      <c r="DT163" s="7" t="str">
        <f t="shared" si="399"/>
        <v/>
      </c>
      <c r="DU163" s="7" t="str">
        <f t="shared" si="496"/>
        <v/>
      </c>
      <c r="DV163" s="7" t="str">
        <f t="shared" si="497"/>
        <v/>
      </c>
      <c r="DW163" s="7" t="str">
        <f t="shared" si="498"/>
        <v/>
      </c>
      <c r="DX163" s="7" t="str">
        <f t="shared" si="499"/>
        <v/>
      </c>
      <c r="DY163" s="7"/>
      <c r="DZ163" s="7"/>
      <c r="EA163" s="7"/>
      <c r="EB163" s="7"/>
      <c r="EC163" s="64" t="s">
        <v>2</v>
      </c>
      <c r="ED163" s="306" t="str">
        <f t="shared" si="400"/>
        <v>-</v>
      </c>
      <c r="EE163" s="306" t="str">
        <f t="shared" si="401"/>
        <v>-</v>
      </c>
      <c r="EF163" s="306" t="str">
        <f t="shared" si="402"/>
        <v>-</v>
      </c>
      <c r="EG163" s="306" t="str">
        <f t="shared" si="403"/>
        <v>-</v>
      </c>
      <c r="EH163" s="306" t="str">
        <f t="shared" si="404"/>
        <v>-</v>
      </c>
      <c r="EI163" s="306" t="str">
        <f t="shared" si="405"/>
        <v>-</v>
      </c>
      <c r="EJ163" s="306" t="str">
        <f t="shared" si="406"/>
        <v>-</v>
      </c>
      <c r="EK163" s="306" t="str">
        <f t="shared" si="407"/>
        <v>-</v>
      </c>
      <c r="EL163" s="306" t="str">
        <f t="shared" si="408"/>
        <v>-</v>
      </c>
      <c r="EM163" s="306" t="str">
        <f t="shared" si="409"/>
        <v>-</v>
      </c>
      <c r="EN163" s="306" t="str">
        <f t="shared" si="410"/>
        <v>-</v>
      </c>
      <c r="EO163" s="306" t="str">
        <f t="shared" si="411"/>
        <v>-</v>
      </c>
      <c r="EP163" s="306" t="str">
        <f t="shared" si="412"/>
        <v>-</v>
      </c>
      <c r="EQ163" s="306" t="str">
        <f t="shared" si="413"/>
        <v>-</v>
      </c>
      <c r="ER163" s="306" t="str">
        <f t="shared" si="414"/>
        <v>-</v>
      </c>
      <c r="ES163" s="306" t="str">
        <f t="shared" si="415"/>
        <v>-</v>
      </c>
      <c r="ET163" s="306" t="str">
        <f t="shared" si="416"/>
        <v>-</v>
      </c>
      <c r="EU163" s="306" t="str">
        <f t="shared" si="417"/>
        <v>-</v>
      </c>
      <c r="EV163" s="306" t="str">
        <f t="shared" si="418"/>
        <v>Idomain_inner</v>
      </c>
      <c r="EW163" s="306" t="str">
        <f t="shared" si="419"/>
        <v>-</v>
      </c>
      <c r="EX163" s="306" t="str">
        <f t="shared" si="420"/>
        <v>-</v>
      </c>
      <c r="EY163" s="306" t="str">
        <f t="shared" si="421"/>
        <v>-</v>
      </c>
      <c r="EZ163" s="306" t="str">
        <f t="shared" si="422"/>
        <v>-</v>
      </c>
      <c r="FA163" s="306" t="str">
        <f t="shared" si="423"/>
        <v>-</v>
      </c>
      <c r="FB163" s="306" t="str">
        <f t="shared" si="424"/>
        <v>-</v>
      </c>
      <c r="FC163" s="306" t="str">
        <f t="shared" si="425"/>
        <v>-</v>
      </c>
      <c r="FD163" s="306" t="str">
        <f t="shared" si="500"/>
        <v>-</v>
      </c>
      <c r="FE163" s="306" t="str">
        <f t="shared" si="501"/>
        <v>-</v>
      </c>
      <c r="FF163" s="306" t="str">
        <f t="shared" si="502"/>
        <v>-</v>
      </c>
      <c r="FG163" s="306" t="str">
        <f t="shared" si="503"/>
        <v>-</v>
      </c>
      <c r="FH163" s="306"/>
      <c r="FI163" s="306"/>
      <c r="FJ163" s="306"/>
      <c r="FK163" s="306"/>
      <c r="FL163" s="306"/>
      <c r="FM163" s="422" t="s">
        <v>2</v>
      </c>
      <c r="FN163" s="65" t="str">
        <f t="shared" si="426"/>
        <v>-</v>
      </c>
      <c r="FO163" s="65" t="str">
        <f t="shared" si="427"/>
        <v>-</v>
      </c>
      <c r="FP163" s="65" t="str">
        <f t="shared" si="428"/>
        <v>-</v>
      </c>
      <c r="FQ163" s="65" t="str">
        <f t="shared" si="429"/>
        <v>-</v>
      </c>
      <c r="FR163" s="65" t="str">
        <f t="shared" si="430"/>
        <v>-</v>
      </c>
      <c r="FS163" s="65" t="str">
        <f t="shared" si="431"/>
        <v>-</v>
      </c>
      <c r="FT163" s="65" t="str">
        <f t="shared" si="432"/>
        <v>-</v>
      </c>
      <c r="FU163" s="65" t="str">
        <f t="shared" si="433"/>
        <v>-</v>
      </c>
      <c r="FV163" s="65" t="str">
        <f t="shared" si="434"/>
        <v>-</v>
      </c>
      <c r="FW163" s="65" t="str">
        <f t="shared" si="435"/>
        <v>-</v>
      </c>
      <c r="FX163" s="65" t="str">
        <f t="shared" si="436"/>
        <v>-</v>
      </c>
      <c r="FY163" s="65" t="str">
        <f t="shared" si="437"/>
        <v>-</v>
      </c>
      <c r="FZ163" s="65" t="str">
        <f t="shared" si="438"/>
        <v>-</v>
      </c>
      <c r="GA163" s="65" t="str">
        <f t="shared" si="439"/>
        <v>-</v>
      </c>
      <c r="GB163" s="65" t="str">
        <f t="shared" si="440"/>
        <v>-</v>
      </c>
      <c r="GC163" s="65" t="str">
        <f t="shared" si="441"/>
        <v>-</v>
      </c>
      <c r="GD163" s="65" t="str">
        <f t="shared" si="442"/>
        <v>-</v>
      </c>
      <c r="GE163" s="65" t="str">
        <f t="shared" si="443"/>
        <v>-</v>
      </c>
      <c r="GF163" s="65" t="str">
        <f t="shared" si="444"/>
        <v>2|2x</v>
      </c>
      <c r="GG163" s="65" t="str">
        <f t="shared" si="445"/>
        <v>-</v>
      </c>
      <c r="GH163" s="65" t="str">
        <f t="shared" si="446"/>
        <v>-</v>
      </c>
      <c r="GI163" s="65" t="str">
        <f t="shared" si="447"/>
        <v>-</v>
      </c>
      <c r="GJ163" s="65" t="str">
        <f t="shared" si="448"/>
        <v>-</v>
      </c>
      <c r="GK163" s="65" t="str">
        <f t="shared" si="449"/>
        <v>-</v>
      </c>
      <c r="GL163" s="65" t="str">
        <f t="shared" si="450"/>
        <v>-</v>
      </c>
      <c r="GM163" s="65" t="str">
        <f t="shared" si="451"/>
        <v>-</v>
      </c>
      <c r="GN163" s="65" t="str">
        <f t="shared" si="504"/>
        <v>-</v>
      </c>
      <c r="GO163" s="65" t="str">
        <f t="shared" si="505"/>
        <v>-</v>
      </c>
      <c r="GP163" s="65" t="str">
        <f t="shared" si="506"/>
        <v>-</v>
      </c>
      <c r="GQ163" s="65" t="str">
        <f t="shared" si="507"/>
        <v>-</v>
      </c>
      <c r="GR163" s="65"/>
      <c r="GS163" s="65"/>
      <c r="GT163" s="65"/>
      <c r="GU163" s="96" t="s">
        <v>2</v>
      </c>
      <c r="GV163" s="70"/>
      <c r="GW163" s="7">
        <f>IF(ISNUMBER(INDEX($CU$15:$EC$314,$B163,HG$5)),MAX(GW$14:GW162)+1,0)</f>
        <v>0</v>
      </c>
      <c r="GX163" s="7" t="str">
        <f t="shared" si="452"/>
        <v/>
      </c>
      <c r="GY163" s="7" t="str">
        <f t="shared" si="453"/>
        <v/>
      </c>
      <c r="GZ163" s="289">
        <f t="shared" si="454"/>
        <v>149</v>
      </c>
      <c r="HA163" s="289" t="str">
        <f t="shared" si="455"/>
        <v/>
      </c>
      <c r="HB163" s="289"/>
      <c r="HC163" s="84" t="str">
        <f t="shared" si="456"/>
        <v/>
      </c>
      <c r="HD163" s="335">
        <f t="shared" si="457"/>
        <v>0</v>
      </c>
      <c r="HE163" s="313" t="str">
        <f t="shared" si="458"/>
        <v/>
      </c>
      <c r="HF163" s="28" t="str">
        <f t="shared" si="459"/>
        <v/>
      </c>
      <c r="HG163" s="277"/>
      <c r="HH163" s="71"/>
      <c r="HI163" s="71"/>
      <c r="HJ163" s="71"/>
      <c r="HK163" s="71"/>
      <c r="HL163" s="71"/>
      <c r="HM163" s="71"/>
      <c r="HN163" s="71"/>
      <c r="HO163" s="71"/>
      <c r="HP163" s="71"/>
      <c r="HQ163" s="71"/>
      <c r="HR163" s="71"/>
      <c r="HS163" s="277" t="str">
        <f t="shared" si="515"/>
        <v/>
      </c>
      <c r="HT163" s="284" t="str">
        <f t="shared" si="460"/>
        <v/>
      </c>
      <c r="HU163" s="71"/>
      <c r="HV163" s="336" t="str">
        <f t="shared" si="461"/>
        <v/>
      </c>
      <c r="HW163" s="338" t="str">
        <f t="shared" si="462"/>
        <v/>
      </c>
      <c r="HX163" s="337" t="str">
        <f t="shared" si="463"/>
        <v/>
      </c>
      <c r="HY163" s="277"/>
      <c r="HZ163" s="71"/>
      <c r="IA163" s="71"/>
      <c r="IB163" s="71"/>
      <c r="IC163" s="71"/>
      <c r="ID163" s="70"/>
      <c r="IE163" s="19"/>
      <c r="IF163" s="19"/>
      <c r="IG163" s="19"/>
      <c r="IH163" s="19"/>
      <c r="II163" s="19"/>
      <c r="IJ163" s="19"/>
      <c r="IK163" s="19"/>
      <c r="IL163" s="19"/>
      <c r="IM163" s="19"/>
      <c r="IN163" s="19"/>
      <c r="IO163" s="291"/>
      <c r="IP163" s="291"/>
      <c r="IQ163" s="74"/>
      <c r="IR163" s="291">
        <f>IF(IE163&lt;&gt;"",MAX(IR$14:IR162)+1,0)</f>
        <v>0</v>
      </c>
      <c r="IS163" s="291">
        <f>IF(IF163&lt;&gt;"",MAX(IS$14:IS162)+1,0)</f>
        <v>0</v>
      </c>
      <c r="IT163" s="291">
        <f>IF(IG163&lt;&gt;"",MAX(IT$14:IT162)+1,0)</f>
        <v>0</v>
      </c>
      <c r="IU163" s="291">
        <f>IF(IH163&lt;&gt;"",MAX(IU$14:IU162)+1,0)</f>
        <v>0</v>
      </c>
      <c r="IV163" s="291">
        <f>IF(II163&lt;&gt;"",MAX(IV$14:IV162)+1,0)</f>
        <v>0</v>
      </c>
      <c r="IW163" s="291">
        <f>IF(IJ163&lt;&gt;"",MAX(IW$14:IW162)+1,0)</f>
        <v>0</v>
      </c>
      <c r="IX163" s="291">
        <f>IF(IK163&lt;&gt;"",MAX(IX$14:IX162)+1,0)</f>
        <v>0</v>
      </c>
      <c r="IY163" s="291">
        <f>IF(IL163&lt;&gt;"",MAX(IY$14:IY162)+1,0)</f>
        <v>0</v>
      </c>
      <c r="IZ163" s="291">
        <f>IF(IM163&lt;&gt;"",MAX(IZ$14:IZ162)+1,0)</f>
        <v>0</v>
      </c>
      <c r="JA163" s="291">
        <f>IF(IN163&lt;&gt;"",MAX(JA$14:JA162)+1,0)</f>
        <v>0</v>
      </c>
      <c r="JB163" s="291">
        <f>IF(IO163&lt;&gt;"",MAX(JB$14:JB162)+1,0)</f>
        <v>0</v>
      </c>
      <c r="JC163" s="291">
        <f>IF(IP163&lt;&gt;"",MAX(JC$14:JC162)+1,0)</f>
        <v>0</v>
      </c>
      <c r="JD163" s="74">
        <f t="shared" si="508"/>
        <v>5</v>
      </c>
      <c r="JE163" s="74">
        <f t="shared" si="509"/>
        <v>0</v>
      </c>
      <c r="JF163" s="74">
        <f t="shared" si="510"/>
        <v>9</v>
      </c>
      <c r="JG163" s="74" t="str">
        <f t="shared" si="511"/>
        <v>RIV</v>
      </c>
      <c r="JH163" s="390" t="str">
        <f t="shared" si="512"/>
        <v/>
      </c>
      <c r="JI163" s="389">
        <f>IF(ISNUMBER(MATCH(HE163,$JG$15:$JG$313,0)),0,MAX(JI$14:JI162)+1)</f>
        <v>0</v>
      </c>
      <c r="JJ163" s="389" t="str">
        <f t="shared" si="513"/>
        <v/>
      </c>
      <c r="JK163" s="379"/>
      <c r="JL163" s="79"/>
      <c r="JM163" s="19"/>
      <c r="JN163" s="280"/>
      <c r="JO163" s="70"/>
      <c r="JP163" s="19"/>
      <c r="JQ163" s="19"/>
      <c r="JR163" s="19"/>
      <c r="JS163" s="19"/>
      <c r="JT163" s="19"/>
      <c r="JU163" s="19"/>
      <c r="JV163" s="19"/>
      <c r="JW163" s="19"/>
      <c r="JX163" s="19"/>
      <c r="JY163" s="19"/>
      <c r="JZ163" s="19"/>
      <c r="KA163" s="19"/>
      <c r="KB163" s="19"/>
      <c r="KC163" s="19"/>
      <c r="KD163" s="19"/>
      <c r="LA163" s="70"/>
      <c r="LB163" s="291" t="str">
        <f t="shared" si="464"/>
        <v/>
      </c>
      <c r="LC163" s="291" t="str">
        <f t="shared" si="465"/>
        <v/>
      </c>
      <c r="LD163" s="291" t="str">
        <f t="shared" si="466"/>
        <v/>
      </c>
      <c r="LE163" s="291" t="str">
        <f t="shared" si="467"/>
        <v/>
      </c>
      <c r="LF163" s="291" t="str">
        <f t="shared" si="468"/>
        <v/>
      </c>
      <c r="LG163" s="291" t="str">
        <f t="shared" si="469"/>
        <v/>
      </c>
      <c r="LH163" s="291" t="str">
        <f t="shared" si="470"/>
        <v/>
      </c>
      <c r="LI163" s="291" t="str">
        <f t="shared" si="471"/>
        <v/>
      </c>
      <c r="LJ163" s="291" t="str">
        <f t="shared" si="472"/>
        <v/>
      </c>
      <c r="LK163" s="291" t="str">
        <f t="shared" si="473"/>
        <v/>
      </c>
      <c r="LL163" s="291" t="str">
        <f t="shared" si="474"/>
        <v/>
      </c>
      <c r="LM163" s="291" t="str">
        <f t="shared" si="475"/>
        <v/>
      </c>
      <c r="LN163" s="291" t="str">
        <f t="shared" si="476"/>
        <v/>
      </c>
      <c r="LO163" s="291" t="str">
        <f t="shared" si="477"/>
        <v>RIV</v>
      </c>
      <c r="LP163" s="291" t="str">
        <f t="shared" si="478"/>
        <v>RIV</v>
      </c>
      <c r="LQ163" s="291" t="str">
        <f t="shared" si="479"/>
        <v>RIV</v>
      </c>
      <c r="LR163" s="291" t="str">
        <f t="shared" si="480"/>
        <v/>
      </c>
      <c r="LS163" s="291" t="str">
        <f t="shared" si="481"/>
        <v/>
      </c>
      <c r="LT163" s="291" t="str">
        <f t="shared" si="482"/>
        <v/>
      </c>
      <c r="LU163" s="291" t="str">
        <f t="shared" si="483"/>
        <v/>
      </c>
      <c r="LV163" s="291" t="str">
        <f t="shared" si="484"/>
        <v/>
      </c>
      <c r="LW163" s="291" t="str">
        <f t="shared" si="485"/>
        <v/>
      </c>
      <c r="LX163" s="291" t="str">
        <f t="shared" si="486"/>
        <v/>
      </c>
      <c r="LY163" s="291" t="str">
        <f t="shared" si="487"/>
        <v/>
      </c>
      <c r="LZ163" s="291" t="str">
        <f t="shared" si="488"/>
        <v/>
      </c>
      <c r="MA163" s="291" t="str">
        <f t="shared" si="489"/>
        <v/>
      </c>
      <c r="MB163" s="291" t="str">
        <f t="shared" si="490"/>
        <v/>
      </c>
      <c r="MC163" s="291" t="str">
        <f t="shared" si="491"/>
        <v/>
      </c>
      <c r="MD163" s="291" t="str">
        <f t="shared" si="492"/>
        <v/>
      </c>
      <c r="ME163" s="291" t="str">
        <f t="shared" si="493"/>
        <v/>
      </c>
      <c r="MF163" s="291" t="str">
        <f t="shared" si="494"/>
        <v/>
      </c>
      <c r="MG163" s="74">
        <f t="shared" si="495"/>
        <v>3</v>
      </c>
      <c r="MH163" s="70"/>
      <c r="MI163" s="70"/>
      <c r="MJ163" s="70"/>
      <c r="MK163" s="70"/>
      <c r="ML163" s="70"/>
      <c r="MM163" s="70"/>
      <c r="MN163" s="70"/>
      <c r="MO163" s="70"/>
      <c r="MP163" s="70"/>
      <c r="MQ163" s="70"/>
      <c r="MR163" s="70"/>
      <c r="MS163" s="70"/>
      <c r="MT163" s="70"/>
      <c r="MU163" s="70"/>
    </row>
    <row r="164" spans="1:359" ht="6" customHeight="1" x14ac:dyDescent="0.25">
      <c r="A164" s="79"/>
      <c r="B164" s="303">
        <f t="shared" si="514"/>
        <v>150</v>
      </c>
      <c r="C164" s="206" t="s">
        <v>421</v>
      </c>
      <c r="D164" s="305" t="s">
        <v>665</v>
      </c>
      <c r="E164" s="70"/>
      <c r="F164" s="258"/>
      <c r="G164" s="259"/>
      <c r="H164" s="260"/>
      <c r="I164" s="258"/>
      <c r="J164" s="259"/>
      <c r="K164" s="260"/>
      <c r="L164" s="258"/>
      <c r="M164" s="259"/>
      <c r="N164" s="260"/>
      <c r="O164" s="258"/>
      <c r="P164" s="259"/>
      <c r="Q164" s="260"/>
      <c r="R164" s="258"/>
      <c r="S164" s="259"/>
      <c r="T164" s="260"/>
      <c r="U164" s="258"/>
      <c r="V164" s="259"/>
      <c r="W164" s="260"/>
      <c r="X164" s="258"/>
      <c r="Y164" s="259"/>
      <c r="Z164" s="260"/>
      <c r="AA164" s="258"/>
      <c r="AB164" s="259"/>
      <c r="AC164" s="260"/>
      <c r="AD164" s="258"/>
      <c r="AE164" s="259"/>
      <c r="AF164" s="260"/>
      <c r="AG164" s="258"/>
      <c r="AH164" s="259"/>
      <c r="AI164" s="260"/>
      <c r="AJ164" s="258"/>
      <c r="AK164" s="259"/>
      <c r="AL164" s="260"/>
      <c r="AM164" s="258"/>
      <c r="AN164" s="259"/>
      <c r="AO164" s="260"/>
      <c r="AP164" s="281"/>
      <c r="AQ164" s="353"/>
      <c r="AR164" s="348"/>
      <c r="AS164" s="281"/>
      <c r="AT164" s="353"/>
      <c r="AU164" s="348"/>
      <c r="AV164" s="258"/>
      <c r="AW164" s="259"/>
      <c r="AX164" s="260"/>
      <c r="AY164" s="258"/>
      <c r="AZ164" s="259"/>
      <c r="BA164" s="260"/>
      <c r="BB164" s="258"/>
      <c r="BC164" s="259"/>
      <c r="BD164" s="260"/>
      <c r="BE164" s="258"/>
      <c r="BF164" s="259"/>
      <c r="BG164" s="260"/>
      <c r="BH164" s="258"/>
      <c r="BI164" s="259"/>
      <c r="BJ164" s="260"/>
      <c r="BK164" s="258"/>
      <c r="BL164" s="259"/>
      <c r="BM164" s="260"/>
      <c r="BN164" s="258"/>
      <c r="BO164" s="259"/>
      <c r="BP164" s="260"/>
      <c r="BQ164" s="258"/>
      <c r="BR164" s="259"/>
      <c r="BS164" s="260"/>
      <c r="BT164" s="258"/>
      <c r="BU164" s="259"/>
      <c r="BV164" s="260"/>
      <c r="BW164" s="258"/>
      <c r="BX164" s="259"/>
      <c r="BY164" s="260"/>
      <c r="BZ164" s="258"/>
      <c r="CA164" s="259"/>
      <c r="CB164" s="260"/>
      <c r="CC164" s="258"/>
      <c r="CD164" s="259"/>
      <c r="CE164" s="260"/>
      <c r="CF164" s="410"/>
      <c r="CG164" s="411"/>
      <c r="CH164" s="412"/>
      <c r="CI164" s="410"/>
      <c r="CJ164" s="411"/>
      <c r="CK164" s="412"/>
      <c r="CL164" s="258"/>
      <c r="CM164" s="259"/>
      <c r="CN164" s="260"/>
      <c r="CO164" s="258"/>
      <c r="CP164" s="259"/>
      <c r="CQ164" s="260"/>
      <c r="CR164" s="373" t="s">
        <v>2</v>
      </c>
      <c r="CS164" s="228"/>
      <c r="CT164" s="229" t="str">
        <f>IF(ISNUMBER(HA164),IF(ISNUMBER(MATCH(HE164,$CS$15:$CS$313,0)),0,MAX(CT$14:CT163)+1),"")</f>
        <v/>
      </c>
      <c r="CU164" s="7" t="str">
        <f t="shared" si="374"/>
        <v/>
      </c>
      <c r="CV164" s="7" t="str">
        <f t="shared" si="375"/>
        <v/>
      </c>
      <c r="CW164" s="7" t="str">
        <f t="shared" si="376"/>
        <v/>
      </c>
      <c r="CX164" s="7" t="str">
        <f t="shared" si="377"/>
        <v/>
      </c>
      <c r="CY164" s="7" t="str">
        <f t="shared" si="378"/>
        <v/>
      </c>
      <c r="CZ164" s="7" t="str">
        <f t="shared" si="379"/>
        <v/>
      </c>
      <c r="DA164" s="7" t="str">
        <f t="shared" si="380"/>
        <v/>
      </c>
      <c r="DB164" s="7" t="str">
        <f t="shared" si="381"/>
        <v/>
      </c>
      <c r="DC164" s="7" t="str">
        <f t="shared" si="382"/>
        <v/>
      </c>
      <c r="DD164" s="7" t="str">
        <f t="shared" si="383"/>
        <v/>
      </c>
      <c r="DE164" s="7" t="str">
        <f t="shared" si="384"/>
        <v/>
      </c>
      <c r="DF164" s="7" t="str">
        <f t="shared" si="385"/>
        <v/>
      </c>
      <c r="DG164" s="7" t="str">
        <f t="shared" si="386"/>
        <v/>
      </c>
      <c r="DH164" s="7" t="str">
        <f t="shared" si="387"/>
        <v/>
      </c>
      <c r="DI164" s="7" t="str">
        <f t="shared" si="388"/>
        <v/>
      </c>
      <c r="DJ164" s="7" t="str">
        <f t="shared" si="389"/>
        <v/>
      </c>
      <c r="DK164" s="7" t="str">
        <f t="shared" si="390"/>
        <v/>
      </c>
      <c r="DL164" s="7" t="str">
        <f t="shared" si="391"/>
        <v/>
      </c>
      <c r="DM164" s="7" t="str">
        <f t="shared" si="392"/>
        <v/>
      </c>
      <c r="DN164" s="7">
        <f t="shared" si="393"/>
        <v>1</v>
      </c>
      <c r="DO164" s="7" t="str">
        <f t="shared" si="394"/>
        <v/>
      </c>
      <c r="DP164" s="7" t="str">
        <f t="shared" si="395"/>
        <v/>
      </c>
      <c r="DQ164" s="7" t="str">
        <f t="shared" si="396"/>
        <v/>
      </c>
      <c r="DR164" s="7" t="str">
        <f t="shared" si="397"/>
        <v/>
      </c>
      <c r="DS164" s="7" t="str">
        <f t="shared" si="398"/>
        <v/>
      </c>
      <c r="DT164" s="7" t="str">
        <f t="shared" si="399"/>
        <v/>
      </c>
      <c r="DU164" s="7" t="str">
        <f t="shared" si="496"/>
        <v/>
      </c>
      <c r="DV164" s="7" t="str">
        <f t="shared" si="497"/>
        <v/>
      </c>
      <c r="DW164" s="7" t="str">
        <f t="shared" si="498"/>
        <v/>
      </c>
      <c r="DX164" s="7" t="str">
        <f t="shared" si="499"/>
        <v/>
      </c>
      <c r="DY164" s="7"/>
      <c r="DZ164" s="7"/>
      <c r="EA164" s="7"/>
      <c r="EB164" s="7"/>
      <c r="EC164" s="64" t="s">
        <v>2</v>
      </c>
      <c r="ED164" s="306" t="str">
        <f t="shared" si="400"/>
        <v>-</v>
      </c>
      <c r="EE164" s="306" t="str">
        <f t="shared" si="401"/>
        <v>-</v>
      </c>
      <c r="EF164" s="306" t="str">
        <f t="shared" si="402"/>
        <v>-</v>
      </c>
      <c r="EG164" s="306" t="str">
        <f t="shared" si="403"/>
        <v>-</v>
      </c>
      <c r="EH164" s="306" t="str">
        <f t="shared" si="404"/>
        <v>-</v>
      </c>
      <c r="EI164" s="306" t="str">
        <f t="shared" si="405"/>
        <v>-</v>
      </c>
      <c r="EJ164" s="306" t="str">
        <f t="shared" si="406"/>
        <v>-</v>
      </c>
      <c r="EK164" s="306" t="str">
        <f t="shared" si="407"/>
        <v>-</v>
      </c>
      <c r="EL164" s="306" t="str">
        <f t="shared" si="408"/>
        <v>-</v>
      </c>
      <c r="EM164" s="306" t="str">
        <f t="shared" si="409"/>
        <v>-</v>
      </c>
      <c r="EN164" s="306" t="str">
        <f t="shared" si="410"/>
        <v>-</v>
      </c>
      <c r="EO164" s="306" t="str">
        <f t="shared" si="411"/>
        <v>-</v>
      </c>
      <c r="EP164" s="306" t="str">
        <f t="shared" si="412"/>
        <v>-</v>
      </c>
      <c r="EQ164" s="306" t="str">
        <f t="shared" si="413"/>
        <v>-</v>
      </c>
      <c r="ER164" s="306" t="str">
        <f t="shared" si="414"/>
        <v>-</v>
      </c>
      <c r="ES164" s="306" t="str">
        <f t="shared" si="415"/>
        <v>-</v>
      </c>
      <c r="ET164" s="306" t="str">
        <f t="shared" si="416"/>
        <v>-</v>
      </c>
      <c r="EU164" s="306" t="str">
        <f t="shared" si="417"/>
        <v>-</v>
      </c>
      <c r="EV164" s="306" t="str">
        <f t="shared" si="418"/>
        <v>-</v>
      </c>
      <c r="EW164" s="306" t="str">
        <f t="shared" si="419"/>
        <v>newton</v>
      </c>
      <c r="EX164" s="306" t="str">
        <f t="shared" si="420"/>
        <v>-</v>
      </c>
      <c r="EY164" s="306" t="str">
        <f t="shared" si="421"/>
        <v>-</v>
      </c>
      <c r="EZ164" s="306" t="str">
        <f t="shared" si="422"/>
        <v>-</v>
      </c>
      <c r="FA164" s="306" t="str">
        <f t="shared" si="423"/>
        <v>-</v>
      </c>
      <c r="FB164" s="306" t="str">
        <f t="shared" si="424"/>
        <v>-</v>
      </c>
      <c r="FC164" s="306" t="str">
        <f t="shared" si="425"/>
        <v>-</v>
      </c>
      <c r="FD164" s="306" t="str">
        <f t="shared" si="500"/>
        <v>-</v>
      </c>
      <c r="FE164" s="306" t="str">
        <f t="shared" si="501"/>
        <v>-</v>
      </c>
      <c r="FF164" s="306" t="str">
        <f t="shared" si="502"/>
        <v>-</v>
      </c>
      <c r="FG164" s="306" t="str">
        <f t="shared" si="503"/>
        <v>-</v>
      </c>
      <c r="FH164" s="306"/>
      <c r="FI164" s="306"/>
      <c r="FJ164" s="306"/>
      <c r="FK164" s="306"/>
      <c r="FL164" s="306"/>
      <c r="FM164" s="422" t="s">
        <v>2</v>
      </c>
      <c r="FN164" s="65" t="str">
        <f t="shared" si="426"/>
        <v>-</v>
      </c>
      <c r="FO164" s="65" t="str">
        <f t="shared" si="427"/>
        <v>-</v>
      </c>
      <c r="FP164" s="65" t="str">
        <f t="shared" si="428"/>
        <v>-</v>
      </c>
      <c r="FQ164" s="65" t="str">
        <f t="shared" si="429"/>
        <v>-</v>
      </c>
      <c r="FR164" s="65" t="str">
        <f t="shared" si="430"/>
        <v>-</v>
      </c>
      <c r="FS164" s="65" t="str">
        <f t="shared" si="431"/>
        <v>-</v>
      </c>
      <c r="FT164" s="65" t="str">
        <f t="shared" si="432"/>
        <v>-</v>
      </c>
      <c r="FU164" s="65" t="str">
        <f t="shared" si="433"/>
        <v>-</v>
      </c>
      <c r="FV164" s="65" t="str">
        <f t="shared" si="434"/>
        <v>-</v>
      </c>
      <c r="FW164" s="65" t="str">
        <f t="shared" si="435"/>
        <v>-</v>
      </c>
      <c r="FX164" s="65" t="str">
        <f t="shared" si="436"/>
        <v>-</v>
      </c>
      <c r="FY164" s="65" t="str">
        <f t="shared" si="437"/>
        <v>-</v>
      </c>
      <c r="FZ164" s="65" t="str">
        <f t="shared" si="438"/>
        <v>-</v>
      </c>
      <c r="GA164" s="65" t="str">
        <f t="shared" si="439"/>
        <v>-</v>
      </c>
      <c r="GB164" s="65" t="str">
        <f t="shared" si="440"/>
        <v>-</v>
      </c>
      <c r="GC164" s="65" t="str">
        <f t="shared" si="441"/>
        <v>-</v>
      </c>
      <c r="GD164" s="65" t="str">
        <f t="shared" si="442"/>
        <v>-</v>
      </c>
      <c r="GE164" s="65" t="str">
        <f t="shared" si="443"/>
        <v>-</v>
      </c>
      <c r="GF164" s="65" t="str">
        <f t="shared" si="444"/>
        <v>-</v>
      </c>
      <c r="GG164" s="65" t="str">
        <f t="shared" si="445"/>
        <v>Complex |symple</v>
      </c>
      <c r="GH164" s="65" t="str">
        <f t="shared" si="446"/>
        <v>-</v>
      </c>
      <c r="GI164" s="65" t="str">
        <f t="shared" si="447"/>
        <v>-</v>
      </c>
      <c r="GJ164" s="65" t="str">
        <f t="shared" si="448"/>
        <v>-</v>
      </c>
      <c r="GK164" s="65" t="str">
        <f t="shared" si="449"/>
        <v>-</v>
      </c>
      <c r="GL164" s="65" t="str">
        <f t="shared" si="450"/>
        <v>-</v>
      </c>
      <c r="GM164" s="65" t="str">
        <f t="shared" si="451"/>
        <v>-</v>
      </c>
      <c r="GN164" s="65" t="str">
        <f t="shared" si="504"/>
        <v>-</v>
      </c>
      <c r="GO164" s="65" t="str">
        <f t="shared" si="505"/>
        <v>-</v>
      </c>
      <c r="GP164" s="65" t="str">
        <f t="shared" si="506"/>
        <v>-</v>
      </c>
      <c r="GQ164" s="65" t="str">
        <f t="shared" si="507"/>
        <v>-</v>
      </c>
      <c r="GR164" s="65"/>
      <c r="GS164" s="65"/>
      <c r="GT164" s="65"/>
      <c r="GU164" s="96" t="s">
        <v>2</v>
      </c>
      <c r="GV164" s="70"/>
      <c r="GW164" s="7">
        <f>IF(ISNUMBER(INDEX($CU$15:$EC$314,$B164,HG$5)),MAX(GW$14:GW163)+1,0)</f>
        <v>0</v>
      </c>
      <c r="GX164" s="7" t="str">
        <f t="shared" si="452"/>
        <v/>
      </c>
      <c r="GY164" s="7" t="str">
        <f t="shared" si="453"/>
        <v/>
      </c>
      <c r="GZ164" s="289">
        <f t="shared" si="454"/>
        <v>150</v>
      </c>
      <c r="HA164" s="289" t="str">
        <f t="shared" si="455"/>
        <v/>
      </c>
      <c r="HB164" s="289"/>
      <c r="HC164" s="84" t="str">
        <f t="shared" si="456"/>
        <v/>
      </c>
      <c r="HD164" s="335">
        <f t="shared" si="457"/>
        <v>0</v>
      </c>
      <c r="HE164" s="313" t="str">
        <f t="shared" si="458"/>
        <v/>
      </c>
      <c r="HF164" s="28" t="str">
        <f t="shared" si="459"/>
        <v/>
      </c>
      <c r="HG164" s="277"/>
      <c r="HH164" s="71"/>
      <c r="HI164" s="71"/>
      <c r="HJ164" s="71"/>
      <c r="HK164" s="71"/>
      <c r="HL164" s="71"/>
      <c r="HM164" s="71"/>
      <c r="HN164" s="71"/>
      <c r="HO164" s="71"/>
      <c r="HP164" s="71"/>
      <c r="HQ164" s="71"/>
      <c r="HR164" s="71"/>
      <c r="HS164" s="277" t="str">
        <f t="shared" si="515"/>
        <v/>
      </c>
      <c r="HT164" s="284" t="str">
        <f t="shared" si="460"/>
        <v/>
      </c>
      <c r="HU164" s="71"/>
      <c r="HV164" s="336" t="str">
        <f t="shared" si="461"/>
        <v/>
      </c>
      <c r="HW164" s="338" t="str">
        <f t="shared" si="462"/>
        <v/>
      </c>
      <c r="HX164" s="337" t="str">
        <f t="shared" si="463"/>
        <v/>
      </c>
      <c r="HY164" s="277"/>
      <c r="HZ164" s="71"/>
      <c r="IA164" s="71"/>
      <c r="IB164" s="71"/>
      <c r="IC164" s="71"/>
      <c r="ID164" s="70"/>
      <c r="IE164" s="19"/>
      <c r="IF164" s="19"/>
      <c r="IG164" s="19"/>
      <c r="IH164" s="19"/>
      <c r="II164" s="19"/>
      <c r="IJ164" s="19"/>
      <c r="IK164" s="19"/>
      <c r="IL164" s="19"/>
      <c r="IM164" s="19"/>
      <c r="IN164" s="19"/>
      <c r="IO164" s="291"/>
      <c r="IP164" s="291"/>
      <c r="IQ164" s="74"/>
      <c r="IR164" s="291">
        <f>IF(IE164&lt;&gt;"",MAX(IR$14:IR163)+1,0)</f>
        <v>0</v>
      </c>
      <c r="IS164" s="291">
        <f>IF(IF164&lt;&gt;"",MAX(IS$14:IS163)+1,0)</f>
        <v>0</v>
      </c>
      <c r="IT164" s="291">
        <f>IF(IG164&lt;&gt;"",MAX(IT$14:IT163)+1,0)</f>
        <v>0</v>
      </c>
      <c r="IU164" s="291">
        <f>IF(IH164&lt;&gt;"",MAX(IU$14:IU163)+1,0)</f>
        <v>0</v>
      </c>
      <c r="IV164" s="291">
        <f>IF(II164&lt;&gt;"",MAX(IV$14:IV163)+1,0)</f>
        <v>0</v>
      </c>
      <c r="IW164" s="291">
        <f>IF(IJ164&lt;&gt;"",MAX(IW$14:IW163)+1,0)</f>
        <v>0</v>
      </c>
      <c r="IX164" s="291">
        <f>IF(IK164&lt;&gt;"",MAX(IX$14:IX163)+1,0)</f>
        <v>0</v>
      </c>
      <c r="IY164" s="291">
        <f>IF(IL164&lt;&gt;"",MAX(IY$14:IY163)+1,0)</f>
        <v>0</v>
      </c>
      <c r="IZ164" s="291">
        <f>IF(IM164&lt;&gt;"",MAX(IZ$14:IZ163)+1,0)</f>
        <v>0</v>
      </c>
      <c r="JA164" s="291">
        <f>IF(IN164&lt;&gt;"",MAX(JA$14:JA163)+1,0)</f>
        <v>0</v>
      </c>
      <c r="JB164" s="291">
        <f>IF(IO164&lt;&gt;"",MAX(JB$14:JB163)+1,0)</f>
        <v>0</v>
      </c>
      <c r="JC164" s="291">
        <f>IF(IP164&lt;&gt;"",MAX(JC$14:JC163)+1,0)</f>
        <v>0</v>
      </c>
      <c r="JD164" s="74">
        <f t="shared" si="508"/>
        <v>5</v>
      </c>
      <c r="JE164" s="74">
        <f t="shared" si="509"/>
        <v>0</v>
      </c>
      <c r="JF164" s="74">
        <f t="shared" si="510"/>
        <v>10</v>
      </c>
      <c r="JG164" s="74" t="str">
        <f t="shared" si="511"/>
        <v>riv_spd</v>
      </c>
      <c r="JH164" s="390" t="str">
        <f t="shared" si="512"/>
        <v/>
      </c>
      <c r="JI164" s="389">
        <f>IF(ISNUMBER(MATCH(HE164,$JG$15:$JG$313,0)),0,MAX(JI$14:JI163)+1)</f>
        <v>0</v>
      </c>
      <c r="JJ164" s="389" t="str">
        <f t="shared" si="513"/>
        <v/>
      </c>
      <c r="JK164" s="379"/>
      <c r="JL164" s="79"/>
      <c r="JM164" s="19"/>
      <c r="JN164" s="280"/>
      <c r="JO164" s="70"/>
      <c r="JP164" s="19"/>
      <c r="JQ164" s="19"/>
      <c r="JR164" s="19"/>
      <c r="JS164" s="19"/>
      <c r="JT164" s="19"/>
      <c r="JU164" s="19"/>
      <c r="JV164" s="19"/>
      <c r="JW164" s="19"/>
      <c r="JX164" s="19"/>
      <c r="JY164" s="19"/>
      <c r="JZ164" s="19"/>
      <c r="KA164" s="19"/>
      <c r="KB164" s="19"/>
      <c r="KC164" s="19"/>
      <c r="KD164" s="19"/>
      <c r="LA164" s="70"/>
      <c r="LB164" s="291" t="str">
        <f t="shared" si="464"/>
        <v/>
      </c>
      <c r="LC164" s="291" t="str">
        <f t="shared" si="465"/>
        <v/>
      </c>
      <c r="LD164" s="291" t="str">
        <f t="shared" si="466"/>
        <v/>
      </c>
      <c r="LE164" s="291" t="str">
        <f t="shared" si="467"/>
        <v/>
      </c>
      <c r="LF164" s="291" t="str">
        <f t="shared" si="468"/>
        <v/>
      </c>
      <c r="LG164" s="291" t="str">
        <f t="shared" si="469"/>
        <v/>
      </c>
      <c r="LH164" s="291" t="str">
        <f t="shared" si="470"/>
        <v/>
      </c>
      <c r="LI164" s="291" t="str">
        <f t="shared" si="471"/>
        <v/>
      </c>
      <c r="LJ164" s="291" t="str">
        <f t="shared" si="472"/>
        <v/>
      </c>
      <c r="LK164" s="291" t="str">
        <f t="shared" si="473"/>
        <v/>
      </c>
      <c r="LL164" s="291" t="str">
        <f t="shared" si="474"/>
        <v/>
      </c>
      <c r="LM164" s="291" t="str">
        <f t="shared" si="475"/>
        <v/>
      </c>
      <c r="LN164" s="291" t="str">
        <f t="shared" si="476"/>
        <v/>
      </c>
      <c r="LO164" s="291" t="str">
        <f t="shared" si="477"/>
        <v>riv_spd</v>
      </c>
      <c r="LP164" s="291" t="str">
        <f t="shared" si="478"/>
        <v/>
      </c>
      <c r="LQ164" s="291" t="str">
        <f t="shared" si="479"/>
        <v>riv_spd</v>
      </c>
      <c r="LR164" s="291" t="str">
        <f t="shared" si="480"/>
        <v/>
      </c>
      <c r="LS164" s="291" t="str">
        <f t="shared" si="481"/>
        <v/>
      </c>
      <c r="LT164" s="291" t="str">
        <f t="shared" si="482"/>
        <v/>
      </c>
      <c r="LU164" s="291" t="str">
        <f t="shared" si="483"/>
        <v/>
      </c>
      <c r="LV164" s="291" t="str">
        <f t="shared" si="484"/>
        <v/>
      </c>
      <c r="LW164" s="291" t="str">
        <f t="shared" si="485"/>
        <v/>
      </c>
      <c r="LX164" s="291" t="str">
        <f t="shared" si="486"/>
        <v/>
      </c>
      <c r="LY164" s="291" t="str">
        <f t="shared" si="487"/>
        <v/>
      </c>
      <c r="LZ164" s="291" t="str">
        <f t="shared" si="488"/>
        <v/>
      </c>
      <c r="MA164" s="291" t="str">
        <f t="shared" si="489"/>
        <v/>
      </c>
      <c r="MB164" s="291" t="str">
        <f t="shared" si="490"/>
        <v/>
      </c>
      <c r="MC164" s="291" t="str">
        <f t="shared" si="491"/>
        <v/>
      </c>
      <c r="MD164" s="291" t="str">
        <f t="shared" si="492"/>
        <v/>
      </c>
      <c r="ME164" s="291" t="str">
        <f t="shared" si="493"/>
        <v/>
      </c>
      <c r="MF164" s="291" t="str">
        <f t="shared" si="494"/>
        <v/>
      </c>
      <c r="MG164" s="74">
        <f t="shared" si="495"/>
        <v>2</v>
      </c>
      <c r="MH164" s="70"/>
      <c r="MI164" s="70"/>
      <c r="MJ164" s="70"/>
      <c r="MK164" s="70"/>
      <c r="ML164" s="70"/>
      <c r="MM164" s="70"/>
      <c r="MN164" s="70"/>
      <c r="MO164" s="70"/>
      <c r="MP164" s="70"/>
      <c r="MQ164" s="70"/>
      <c r="MR164" s="70"/>
      <c r="MS164" s="70"/>
      <c r="MT164" s="70"/>
      <c r="MU164" s="70"/>
    </row>
    <row r="165" spans="1:359" ht="6" customHeight="1" x14ac:dyDescent="0.25">
      <c r="A165" s="79"/>
      <c r="B165" s="303">
        <f t="shared" si="514"/>
        <v>151</v>
      </c>
      <c r="C165" s="84" t="s">
        <v>422</v>
      </c>
      <c r="D165" s="302" t="s">
        <v>666</v>
      </c>
      <c r="E165" s="70"/>
      <c r="F165" s="258"/>
      <c r="G165" s="259"/>
      <c r="H165" s="260"/>
      <c r="I165" s="258"/>
      <c r="J165" s="259"/>
      <c r="K165" s="260"/>
      <c r="L165" s="258"/>
      <c r="M165" s="259"/>
      <c r="N165" s="260"/>
      <c r="O165" s="258"/>
      <c r="P165" s="259"/>
      <c r="Q165" s="260"/>
      <c r="R165" s="258"/>
      <c r="S165" s="259"/>
      <c r="T165" s="260"/>
      <c r="U165" s="258"/>
      <c r="V165" s="259"/>
      <c r="W165" s="260"/>
      <c r="X165" s="258"/>
      <c r="Y165" s="259"/>
      <c r="Z165" s="260"/>
      <c r="AA165" s="258"/>
      <c r="AB165" s="259"/>
      <c r="AC165" s="260"/>
      <c r="AD165" s="258"/>
      <c r="AE165" s="259"/>
      <c r="AF165" s="260"/>
      <c r="AG165" s="258"/>
      <c r="AH165" s="259"/>
      <c r="AI165" s="260"/>
      <c r="AJ165" s="258"/>
      <c r="AK165" s="259"/>
      <c r="AL165" s="260"/>
      <c r="AM165" s="258"/>
      <c r="AN165" s="259"/>
      <c r="AO165" s="260"/>
      <c r="AP165" s="281"/>
      <c r="AQ165" s="353"/>
      <c r="AR165" s="348"/>
      <c r="AS165" s="281"/>
      <c r="AT165" s="353"/>
      <c r="AU165" s="348"/>
      <c r="AV165" s="258"/>
      <c r="AW165" s="259"/>
      <c r="AX165" s="260"/>
      <c r="AY165" s="258"/>
      <c r="AZ165" s="259"/>
      <c r="BA165" s="260"/>
      <c r="BB165" s="258"/>
      <c r="BC165" s="259"/>
      <c r="BD165" s="260"/>
      <c r="BE165" s="258"/>
      <c r="BF165" s="259"/>
      <c r="BG165" s="260"/>
      <c r="BH165" s="258"/>
      <c r="BI165" s="259"/>
      <c r="BJ165" s="260"/>
      <c r="BK165" s="258"/>
      <c r="BL165" s="259"/>
      <c r="BM165" s="260"/>
      <c r="BN165" s="258"/>
      <c r="BO165" s="259"/>
      <c r="BP165" s="260"/>
      <c r="BQ165" s="258"/>
      <c r="BR165" s="259"/>
      <c r="BS165" s="260"/>
      <c r="BT165" s="258"/>
      <c r="BU165" s="259"/>
      <c r="BV165" s="260"/>
      <c r="BW165" s="258"/>
      <c r="BX165" s="259"/>
      <c r="BY165" s="260"/>
      <c r="BZ165" s="258"/>
      <c r="CA165" s="259"/>
      <c r="CB165" s="260"/>
      <c r="CC165" s="258"/>
      <c r="CD165" s="259"/>
      <c r="CE165" s="260"/>
      <c r="CF165" s="410"/>
      <c r="CG165" s="411"/>
      <c r="CH165" s="412"/>
      <c r="CI165" s="410"/>
      <c r="CJ165" s="411"/>
      <c r="CK165" s="412"/>
      <c r="CL165" s="258"/>
      <c r="CM165" s="259"/>
      <c r="CN165" s="260"/>
      <c r="CO165" s="258"/>
      <c r="CP165" s="259"/>
      <c r="CQ165" s="260"/>
      <c r="CR165" s="373" t="s">
        <v>2</v>
      </c>
      <c r="CS165" s="228"/>
      <c r="CT165" s="229" t="str">
        <f>IF(ISNUMBER(HA165),IF(ISNUMBER(MATCH(HE165,$CS$15:$CS$313,0)),0,MAX(CT$14:CT164)+1),"")</f>
        <v/>
      </c>
      <c r="CU165" s="7" t="str">
        <f t="shared" si="374"/>
        <v/>
      </c>
      <c r="CV165" s="7" t="str">
        <f t="shared" si="375"/>
        <v/>
      </c>
      <c r="CW165" s="7" t="str">
        <f t="shared" si="376"/>
        <v/>
      </c>
      <c r="CX165" s="7" t="str">
        <f t="shared" si="377"/>
        <v/>
      </c>
      <c r="CY165" s="7" t="str">
        <f t="shared" si="378"/>
        <v/>
      </c>
      <c r="CZ165" s="7" t="str">
        <f t="shared" si="379"/>
        <v/>
      </c>
      <c r="DA165" s="7" t="str">
        <f t="shared" si="380"/>
        <v/>
      </c>
      <c r="DB165" s="7" t="str">
        <f t="shared" si="381"/>
        <v/>
      </c>
      <c r="DC165" s="7" t="str">
        <f t="shared" si="382"/>
        <v/>
      </c>
      <c r="DD165" s="7" t="str">
        <f t="shared" si="383"/>
        <v/>
      </c>
      <c r="DE165" s="7" t="str">
        <f t="shared" si="384"/>
        <v/>
      </c>
      <c r="DF165" s="7" t="str">
        <f t="shared" si="385"/>
        <v/>
      </c>
      <c r="DG165" s="7" t="str">
        <f t="shared" si="386"/>
        <v/>
      </c>
      <c r="DH165" s="7">
        <f t="shared" si="387"/>
        <v>19</v>
      </c>
      <c r="DI165" s="7" t="str">
        <f t="shared" si="388"/>
        <v/>
      </c>
      <c r="DJ165" s="7" t="str">
        <f t="shared" si="389"/>
        <v/>
      </c>
      <c r="DK165" s="7" t="str">
        <f t="shared" si="390"/>
        <v/>
      </c>
      <c r="DL165" s="7" t="str">
        <f t="shared" si="391"/>
        <v/>
      </c>
      <c r="DM165" s="7" t="str">
        <f t="shared" si="392"/>
        <v/>
      </c>
      <c r="DN165" s="7">
        <f t="shared" si="393"/>
        <v>2</v>
      </c>
      <c r="DO165" s="7" t="str">
        <f t="shared" si="394"/>
        <v/>
      </c>
      <c r="DP165" s="7" t="str">
        <f t="shared" si="395"/>
        <v/>
      </c>
      <c r="DQ165" s="7" t="str">
        <f t="shared" si="396"/>
        <v/>
      </c>
      <c r="DR165" s="7" t="str">
        <f t="shared" si="397"/>
        <v/>
      </c>
      <c r="DS165" s="7" t="str">
        <f t="shared" si="398"/>
        <v/>
      </c>
      <c r="DT165" s="7" t="str">
        <f t="shared" si="399"/>
        <v/>
      </c>
      <c r="DU165" s="7" t="str">
        <f t="shared" si="496"/>
        <v/>
      </c>
      <c r="DV165" s="7" t="str">
        <f t="shared" si="497"/>
        <v/>
      </c>
      <c r="DW165" s="7" t="str">
        <f t="shared" si="498"/>
        <v/>
      </c>
      <c r="DX165" s="7" t="str">
        <f t="shared" si="499"/>
        <v/>
      </c>
      <c r="DY165" s="7"/>
      <c r="DZ165" s="7"/>
      <c r="EA165" s="7"/>
      <c r="EB165" s="7"/>
      <c r="EC165" s="64" t="s">
        <v>2</v>
      </c>
      <c r="ED165" s="306" t="str">
        <f t="shared" si="400"/>
        <v>-</v>
      </c>
      <c r="EE165" s="306" t="str">
        <f t="shared" si="401"/>
        <v>-</v>
      </c>
      <c r="EF165" s="306" t="str">
        <f t="shared" si="402"/>
        <v>-</v>
      </c>
      <c r="EG165" s="306" t="str">
        <f t="shared" si="403"/>
        <v>-</v>
      </c>
      <c r="EH165" s="306" t="str">
        <f t="shared" si="404"/>
        <v>-</v>
      </c>
      <c r="EI165" s="306" t="str">
        <f t="shared" si="405"/>
        <v>-</v>
      </c>
      <c r="EJ165" s="306" t="str">
        <f t="shared" si="406"/>
        <v>-</v>
      </c>
      <c r="EK165" s="306" t="str">
        <f t="shared" si="407"/>
        <v>-</v>
      </c>
      <c r="EL165" s="306" t="str">
        <f t="shared" si="408"/>
        <v>-</v>
      </c>
      <c r="EM165" s="306" t="str">
        <f t="shared" si="409"/>
        <v>-</v>
      </c>
      <c r="EN165" s="306" t="str">
        <f t="shared" si="410"/>
        <v>-</v>
      </c>
      <c r="EO165" s="306" t="str">
        <f t="shared" si="411"/>
        <v>-</v>
      </c>
      <c r="EP165" s="306" t="str">
        <f t="shared" si="412"/>
        <v>-</v>
      </c>
      <c r="EQ165" s="306" t="str">
        <f t="shared" si="413"/>
        <v>rewet</v>
      </c>
      <c r="ER165" s="306" t="str">
        <f t="shared" si="414"/>
        <v>-</v>
      </c>
      <c r="ES165" s="306" t="str">
        <f t="shared" si="415"/>
        <v>-</v>
      </c>
      <c r="ET165" s="306" t="str">
        <f t="shared" si="416"/>
        <v>-</v>
      </c>
      <c r="EU165" s="306" t="str">
        <f t="shared" si="417"/>
        <v>-</v>
      </c>
      <c r="EV165" s="306" t="str">
        <f t="shared" si="418"/>
        <v>-</v>
      </c>
      <c r="EW165" s="306" t="str">
        <f t="shared" si="419"/>
        <v>rewet</v>
      </c>
      <c r="EX165" s="306" t="str">
        <f t="shared" si="420"/>
        <v>-</v>
      </c>
      <c r="EY165" s="306" t="str">
        <f t="shared" si="421"/>
        <v>-</v>
      </c>
      <c r="EZ165" s="306" t="str">
        <f t="shared" si="422"/>
        <v>-</v>
      </c>
      <c r="FA165" s="306" t="str">
        <f t="shared" si="423"/>
        <v>-</v>
      </c>
      <c r="FB165" s="306" t="str">
        <f t="shared" si="424"/>
        <v>-</v>
      </c>
      <c r="FC165" s="306" t="str">
        <f t="shared" si="425"/>
        <v>-</v>
      </c>
      <c r="FD165" s="306" t="str">
        <f t="shared" si="500"/>
        <v>-</v>
      </c>
      <c r="FE165" s="306" t="str">
        <f t="shared" si="501"/>
        <v>-</v>
      </c>
      <c r="FF165" s="306" t="str">
        <f t="shared" si="502"/>
        <v>-</v>
      </c>
      <c r="FG165" s="306" t="str">
        <f t="shared" si="503"/>
        <v>-</v>
      </c>
      <c r="FH165" s="306"/>
      <c r="FI165" s="306"/>
      <c r="FJ165" s="306"/>
      <c r="FK165" s="306"/>
      <c r="FL165" s="306"/>
      <c r="FM165" s="422" t="s">
        <v>2</v>
      </c>
      <c r="FN165" s="65" t="str">
        <f t="shared" si="426"/>
        <v>-</v>
      </c>
      <c r="FO165" s="65" t="str">
        <f t="shared" si="427"/>
        <v>-</v>
      </c>
      <c r="FP165" s="65" t="str">
        <f t="shared" si="428"/>
        <v>-</v>
      </c>
      <c r="FQ165" s="65" t="str">
        <f t="shared" si="429"/>
        <v>-</v>
      </c>
      <c r="FR165" s="65" t="str">
        <f t="shared" si="430"/>
        <v>-</v>
      </c>
      <c r="FS165" s="65" t="str">
        <f t="shared" si="431"/>
        <v>-</v>
      </c>
      <c r="FT165" s="65" t="str">
        <f t="shared" si="432"/>
        <v>-</v>
      </c>
      <c r="FU165" s="65" t="str">
        <f t="shared" si="433"/>
        <v>-</v>
      </c>
      <c r="FV165" s="65" t="str">
        <f t="shared" si="434"/>
        <v>-</v>
      </c>
      <c r="FW165" s="65" t="str">
        <f t="shared" si="435"/>
        <v>-</v>
      </c>
      <c r="FX165" s="65" t="str">
        <f t="shared" si="436"/>
        <v>-</v>
      </c>
      <c r="FY165" s="65" t="str">
        <f t="shared" si="437"/>
        <v>-</v>
      </c>
      <c r="FZ165" s="65" t="str">
        <f t="shared" si="438"/>
        <v>-</v>
      </c>
      <c r="GA165" s="65" t="str">
        <f t="shared" si="439"/>
        <v>---------</v>
      </c>
      <c r="GB165" s="65" t="str">
        <f t="shared" si="440"/>
        <v>-</v>
      </c>
      <c r="GC165" s="65" t="str">
        <f t="shared" si="441"/>
        <v>-</v>
      </c>
      <c r="GD165" s="65" t="str">
        <f t="shared" si="442"/>
        <v>-</v>
      </c>
      <c r="GE165" s="65" t="str">
        <f t="shared" si="443"/>
        <v>-</v>
      </c>
      <c r="GF165" s="65" t="str">
        <f t="shared" si="444"/>
        <v>-</v>
      </c>
      <c r="GG165" s="65" t="str">
        <f t="shared" si="445"/>
        <v>All |     none</v>
      </c>
      <c r="GH165" s="65" t="str">
        <f t="shared" si="446"/>
        <v>-</v>
      </c>
      <c r="GI165" s="65" t="str">
        <f t="shared" si="447"/>
        <v>-</v>
      </c>
      <c r="GJ165" s="65" t="str">
        <f t="shared" si="448"/>
        <v>-</v>
      </c>
      <c r="GK165" s="65" t="str">
        <f t="shared" si="449"/>
        <v>-</v>
      </c>
      <c r="GL165" s="65" t="str">
        <f t="shared" si="450"/>
        <v>-</v>
      </c>
      <c r="GM165" s="65" t="str">
        <f t="shared" si="451"/>
        <v>-</v>
      </c>
      <c r="GN165" s="65" t="str">
        <f t="shared" si="504"/>
        <v>-</v>
      </c>
      <c r="GO165" s="65" t="str">
        <f t="shared" si="505"/>
        <v>-</v>
      </c>
      <c r="GP165" s="65" t="str">
        <f t="shared" si="506"/>
        <v>-</v>
      </c>
      <c r="GQ165" s="65" t="str">
        <f t="shared" si="507"/>
        <v>-</v>
      </c>
      <c r="GR165" s="65"/>
      <c r="GS165" s="65"/>
      <c r="GT165" s="65"/>
      <c r="GU165" s="96" t="s">
        <v>2</v>
      </c>
      <c r="GV165" s="70"/>
      <c r="GW165" s="7">
        <f>IF(ISNUMBER(INDEX($CU$15:$EC$314,$B165,HG$5)),MAX(GW$14:GW164)+1,0)</f>
        <v>0</v>
      </c>
      <c r="GX165" s="7" t="str">
        <f t="shared" si="452"/>
        <v/>
      </c>
      <c r="GY165" s="7" t="str">
        <f t="shared" si="453"/>
        <v/>
      </c>
      <c r="GZ165" s="289">
        <f t="shared" si="454"/>
        <v>151</v>
      </c>
      <c r="HA165" s="289" t="str">
        <f t="shared" si="455"/>
        <v/>
      </c>
      <c r="HB165" s="289"/>
      <c r="HC165" s="84" t="str">
        <f t="shared" si="456"/>
        <v/>
      </c>
      <c r="HD165" s="335">
        <f t="shared" si="457"/>
        <v>0</v>
      </c>
      <c r="HE165" s="313" t="str">
        <f t="shared" si="458"/>
        <v/>
      </c>
      <c r="HF165" s="28" t="str">
        <f t="shared" si="459"/>
        <v/>
      </c>
      <c r="HG165" s="277"/>
      <c r="HH165" s="71"/>
      <c r="HI165" s="71"/>
      <c r="HJ165" s="71"/>
      <c r="HK165" s="71"/>
      <c r="HL165" s="71"/>
      <c r="HM165" s="71"/>
      <c r="HN165" s="71"/>
      <c r="HO165" s="71"/>
      <c r="HP165" s="71"/>
      <c r="HQ165" s="71"/>
      <c r="HR165" s="71"/>
      <c r="HS165" s="277" t="str">
        <f t="shared" si="515"/>
        <v/>
      </c>
      <c r="HT165" s="284" t="str">
        <f t="shared" si="460"/>
        <v/>
      </c>
      <c r="HU165" s="71"/>
      <c r="HV165" s="336" t="str">
        <f t="shared" si="461"/>
        <v/>
      </c>
      <c r="HW165" s="338" t="str">
        <f t="shared" si="462"/>
        <v/>
      </c>
      <c r="HX165" s="337" t="str">
        <f t="shared" si="463"/>
        <v/>
      </c>
      <c r="HY165" s="277"/>
      <c r="HZ165" s="71"/>
      <c r="IA165" s="71"/>
      <c r="IB165" s="71"/>
      <c r="IC165" s="71"/>
      <c r="ID165" s="70"/>
      <c r="IE165" s="19"/>
      <c r="IF165" s="19"/>
      <c r="IG165" s="19"/>
      <c r="IH165" s="19"/>
      <c r="II165" s="19"/>
      <c r="IJ165" s="19"/>
      <c r="IK165" s="19"/>
      <c r="IL165" s="19"/>
      <c r="IM165" s="19"/>
      <c r="IN165" s="19"/>
      <c r="IO165" s="291"/>
      <c r="IP165" s="291"/>
      <c r="IQ165" s="74"/>
      <c r="IR165" s="291">
        <f>IF(IE165&lt;&gt;"",MAX(IR$14:IR164)+1,0)</f>
        <v>0</v>
      </c>
      <c r="IS165" s="291">
        <f>IF(IF165&lt;&gt;"",MAX(IS$14:IS164)+1,0)</f>
        <v>0</v>
      </c>
      <c r="IT165" s="291">
        <f>IF(IG165&lt;&gt;"",MAX(IT$14:IT164)+1,0)</f>
        <v>0</v>
      </c>
      <c r="IU165" s="291">
        <f>IF(IH165&lt;&gt;"",MAX(IU$14:IU164)+1,0)</f>
        <v>0</v>
      </c>
      <c r="IV165" s="291">
        <f>IF(II165&lt;&gt;"",MAX(IV$14:IV164)+1,0)</f>
        <v>0</v>
      </c>
      <c r="IW165" s="291">
        <f>IF(IJ165&lt;&gt;"",MAX(IW$14:IW164)+1,0)</f>
        <v>0</v>
      </c>
      <c r="IX165" s="291">
        <f>IF(IK165&lt;&gt;"",MAX(IX$14:IX164)+1,0)</f>
        <v>0</v>
      </c>
      <c r="IY165" s="291">
        <f>IF(IL165&lt;&gt;"",MAX(IY$14:IY164)+1,0)</f>
        <v>0</v>
      </c>
      <c r="IZ165" s="291">
        <f>IF(IM165&lt;&gt;"",MAX(IZ$14:IZ164)+1,0)</f>
        <v>0</v>
      </c>
      <c r="JA165" s="291">
        <f>IF(IN165&lt;&gt;"",MAX(JA$14:JA164)+1,0)</f>
        <v>0</v>
      </c>
      <c r="JB165" s="291">
        <f>IF(IO165&lt;&gt;"",MAX(JB$14:JB164)+1,0)</f>
        <v>0</v>
      </c>
      <c r="JC165" s="291">
        <f>IF(IP165&lt;&gt;"",MAX(JC$14:JC164)+1,0)</f>
        <v>0</v>
      </c>
      <c r="JD165" s="74">
        <f t="shared" si="508"/>
        <v>5</v>
      </c>
      <c r="JE165" s="74">
        <f t="shared" si="509"/>
        <v>0</v>
      </c>
      <c r="JF165" s="74">
        <f t="shared" si="510"/>
        <v>11</v>
      </c>
      <c r="JG165" s="74" t="str">
        <f t="shared" si="511"/>
        <v>riv_ts</v>
      </c>
      <c r="JH165" s="390" t="str">
        <f t="shared" si="512"/>
        <v/>
      </c>
      <c r="JI165" s="389">
        <f>IF(ISNUMBER(MATCH(HE165,$JG$15:$JG$313,0)),0,MAX(JI$14:JI164)+1)</f>
        <v>0</v>
      </c>
      <c r="JJ165" s="389" t="str">
        <f t="shared" si="513"/>
        <v/>
      </c>
      <c r="JK165" s="379"/>
      <c r="JL165" s="79"/>
      <c r="JM165" s="19"/>
      <c r="JN165" s="280"/>
      <c r="JO165" s="70"/>
      <c r="JP165" s="19"/>
      <c r="JQ165" s="19"/>
      <c r="JR165" s="19"/>
      <c r="JS165" s="19"/>
      <c r="JT165" s="19"/>
      <c r="JU165" s="19"/>
      <c r="JV165" s="19"/>
      <c r="JW165" s="19"/>
      <c r="JX165" s="19"/>
      <c r="JY165" s="19"/>
      <c r="JZ165" s="19"/>
      <c r="KA165" s="19"/>
      <c r="KB165" s="19"/>
      <c r="KC165" s="19"/>
      <c r="KD165" s="19"/>
      <c r="LA165" s="70"/>
      <c r="LB165" s="291" t="str">
        <f t="shared" si="464"/>
        <v/>
      </c>
      <c r="LC165" s="291" t="str">
        <f t="shared" si="465"/>
        <v/>
      </c>
      <c r="LD165" s="291" t="str">
        <f t="shared" si="466"/>
        <v/>
      </c>
      <c r="LE165" s="291" t="str">
        <f t="shared" si="467"/>
        <v/>
      </c>
      <c r="LF165" s="291" t="str">
        <f t="shared" si="468"/>
        <v/>
      </c>
      <c r="LG165" s="291" t="str">
        <f t="shared" si="469"/>
        <v/>
      </c>
      <c r="LH165" s="291" t="str">
        <f t="shared" si="470"/>
        <v/>
      </c>
      <c r="LI165" s="291" t="str">
        <f t="shared" si="471"/>
        <v/>
      </c>
      <c r="LJ165" s="291" t="str">
        <f t="shared" si="472"/>
        <v/>
      </c>
      <c r="LK165" s="291" t="str">
        <f t="shared" si="473"/>
        <v/>
      </c>
      <c r="LL165" s="291" t="str">
        <f t="shared" si="474"/>
        <v/>
      </c>
      <c r="LM165" s="291" t="str">
        <f t="shared" si="475"/>
        <v/>
      </c>
      <c r="LN165" s="291" t="str">
        <f t="shared" si="476"/>
        <v/>
      </c>
      <c r="LO165" s="291" t="str">
        <f t="shared" si="477"/>
        <v/>
      </c>
      <c r="LP165" s="291" t="str">
        <f t="shared" si="478"/>
        <v/>
      </c>
      <c r="LQ165" s="291" t="str">
        <f t="shared" si="479"/>
        <v>riv_ts</v>
      </c>
      <c r="LR165" s="291" t="str">
        <f t="shared" si="480"/>
        <v/>
      </c>
      <c r="LS165" s="291" t="str">
        <f t="shared" si="481"/>
        <v/>
      </c>
      <c r="LT165" s="291" t="str">
        <f t="shared" si="482"/>
        <v/>
      </c>
      <c r="LU165" s="291" t="str">
        <f t="shared" si="483"/>
        <v/>
      </c>
      <c r="LV165" s="291" t="str">
        <f t="shared" si="484"/>
        <v/>
      </c>
      <c r="LW165" s="291" t="str">
        <f t="shared" si="485"/>
        <v/>
      </c>
      <c r="LX165" s="291" t="str">
        <f t="shared" si="486"/>
        <v/>
      </c>
      <c r="LY165" s="291" t="str">
        <f t="shared" si="487"/>
        <v/>
      </c>
      <c r="LZ165" s="291" t="str">
        <f t="shared" si="488"/>
        <v/>
      </c>
      <c r="MA165" s="291" t="str">
        <f t="shared" si="489"/>
        <v/>
      </c>
      <c r="MB165" s="291" t="str">
        <f t="shared" si="490"/>
        <v/>
      </c>
      <c r="MC165" s="291" t="str">
        <f t="shared" si="491"/>
        <v/>
      </c>
      <c r="MD165" s="291" t="str">
        <f t="shared" si="492"/>
        <v/>
      </c>
      <c r="ME165" s="291" t="str">
        <f t="shared" si="493"/>
        <v/>
      </c>
      <c r="MF165" s="291" t="str">
        <f t="shared" si="494"/>
        <v/>
      </c>
      <c r="MG165" s="74">
        <f t="shared" si="495"/>
        <v>1</v>
      </c>
      <c r="MH165" s="70"/>
      <c r="MI165" s="70"/>
      <c r="MJ165" s="70"/>
      <c r="MK165" s="70"/>
      <c r="ML165" s="70"/>
      <c r="MM165" s="70"/>
      <c r="MN165" s="70"/>
      <c r="MO165" s="70"/>
      <c r="MP165" s="70"/>
      <c r="MQ165" s="70"/>
      <c r="MR165" s="70"/>
      <c r="MS165" s="70"/>
      <c r="MT165" s="70"/>
      <c r="MU165" s="70"/>
    </row>
    <row r="166" spans="1:359" ht="6" customHeight="1" x14ac:dyDescent="0.25">
      <c r="A166" s="79"/>
      <c r="B166" s="303">
        <f t="shared" si="514"/>
        <v>152</v>
      </c>
      <c r="C166" s="206" t="s">
        <v>423</v>
      </c>
      <c r="D166" s="305" t="s">
        <v>667</v>
      </c>
      <c r="E166" s="70"/>
      <c r="F166" s="258"/>
      <c r="G166" s="259"/>
      <c r="H166" s="260"/>
      <c r="I166" s="258"/>
      <c r="J166" s="259"/>
      <c r="K166" s="260"/>
      <c r="L166" s="258"/>
      <c r="M166" s="259"/>
      <c r="N166" s="260"/>
      <c r="O166" s="258"/>
      <c r="P166" s="259"/>
      <c r="Q166" s="260"/>
      <c r="R166" s="258"/>
      <c r="S166" s="259"/>
      <c r="T166" s="260"/>
      <c r="U166" s="258"/>
      <c r="V166" s="259"/>
      <c r="W166" s="260"/>
      <c r="X166" s="258"/>
      <c r="Y166" s="259"/>
      <c r="Z166" s="260"/>
      <c r="AA166" s="258"/>
      <c r="AB166" s="259"/>
      <c r="AC166" s="260"/>
      <c r="AD166" s="258"/>
      <c r="AE166" s="259"/>
      <c r="AF166" s="260"/>
      <c r="AG166" s="258"/>
      <c r="AH166" s="259"/>
      <c r="AI166" s="260"/>
      <c r="AJ166" s="258"/>
      <c r="AK166" s="259"/>
      <c r="AL166" s="260"/>
      <c r="AM166" s="258"/>
      <c r="AN166" s="259"/>
      <c r="AO166" s="260"/>
      <c r="AP166" s="281"/>
      <c r="AQ166" s="353"/>
      <c r="AR166" s="348"/>
      <c r="AS166" s="281"/>
      <c r="AT166" s="353"/>
      <c r="AU166" s="348"/>
      <c r="AV166" s="258"/>
      <c r="AW166" s="259"/>
      <c r="AX166" s="260"/>
      <c r="AY166" s="258"/>
      <c r="AZ166" s="259"/>
      <c r="BA166" s="260"/>
      <c r="BB166" s="258"/>
      <c r="BC166" s="259"/>
      <c r="BD166" s="260"/>
      <c r="BE166" s="258"/>
      <c r="BF166" s="259"/>
      <c r="BG166" s="260"/>
      <c r="BH166" s="258"/>
      <c r="BI166" s="259"/>
      <c r="BJ166" s="260"/>
      <c r="BK166" s="258"/>
      <c r="BL166" s="259"/>
      <c r="BM166" s="260"/>
      <c r="BN166" s="258"/>
      <c r="BO166" s="259"/>
      <c r="BP166" s="260"/>
      <c r="BQ166" s="258"/>
      <c r="BR166" s="259"/>
      <c r="BS166" s="260"/>
      <c r="BT166" s="258"/>
      <c r="BU166" s="259"/>
      <c r="BV166" s="260"/>
      <c r="BW166" s="258"/>
      <c r="BX166" s="259"/>
      <c r="BY166" s="260"/>
      <c r="BZ166" s="258"/>
      <c r="CA166" s="259"/>
      <c r="CB166" s="260"/>
      <c r="CC166" s="258"/>
      <c r="CD166" s="259"/>
      <c r="CE166" s="260"/>
      <c r="CF166" s="410"/>
      <c r="CG166" s="411"/>
      <c r="CH166" s="412"/>
      <c r="CI166" s="410"/>
      <c r="CJ166" s="411"/>
      <c r="CK166" s="412"/>
      <c r="CL166" s="258"/>
      <c r="CM166" s="259"/>
      <c r="CN166" s="260"/>
      <c r="CO166" s="258"/>
      <c r="CP166" s="259"/>
      <c r="CQ166" s="260"/>
      <c r="CR166" s="373" t="s">
        <v>2</v>
      </c>
      <c r="CS166" s="228"/>
      <c r="CT166" s="229" t="str">
        <f>IF(ISNUMBER(HA166),IF(ISNUMBER(MATCH(HE166,$CS$15:$CS$313,0)),0,MAX(CT$14:CT165)+1),"")</f>
        <v/>
      </c>
      <c r="CU166" s="7" t="str">
        <f t="shared" si="374"/>
        <v/>
      </c>
      <c r="CV166" s="7" t="str">
        <f t="shared" si="375"/>
        <v/>
      </c>
      <c r="CW166" s="7" t="str">
        <f t="shared" si="376"/>
        <v/>
      </c>
      <c r="CX166" s="7" t="str">
        <f t="shared" si="377"/>
        <v/>
      </c>
      <c r="CY166" s="7" t="str">
        <f t="shared" si="378"/>
        <v/>
      </c>
      <c r="CZ166" s="7" t="str">
        <f t="shared" si="379"/>
        <v/>
      </c>
      <c r="DA166" s="7" t="str">
        <f t="shared" si="380"/>
        <v/>
      </c>
      <c r="DB166" s="7" t="str">
        <f t="shared" si="381"/>
        <v/>
      </c>
      <c r="DC166" s="7" t="str">
        <f t="shared" si="382"/>
        <v/>
      </c>
      <c r="DD166" s="7" t="str">
        <f t="shared" si="383"/>
        <v/>
      </c>
      <c r="DE166" s="7" t="str">
        <f t="shared" si="384"/>
        <v/>
      </c>
      <c r="DF166" s="7" t="str">
        <f t="shared" si="385"/>
        <v/>
      </c>
      <c r="DG166" s="7" t="str">
        <f t="shared" si="386"/>
        <v/>
      </c>
      <c r="DH166" s="7">
        <f t="shared" si="387"/>
        <v>20</v>
      </c>
      <c r="DI166" s="7" t="str">
        <f t="shared" si="388"/>
        <v/>
      </c>
      <c r="DJ166" s="7" t="str">
        <f t="shared" si="389"/>
        <v/>
      </c>
      <c r="DK166" s="7" t="str">
        <f t="shared" si="390"/>
        <v/>
      </c>
      <c r="DL166" s="7" t="str">
        <f t="shared" si="391"/>
        <v/>
      </c>
      <c r="DM166" s="7" t="str">
        <f t="shared" si="392"/>
        <v/>
      </c>
      <c r="DN166" s="7">
        <f t="shared" si="393"/>
        <v>4</v>
      </c>
      <c r="DO166" s="7" t="str">
        <f t="shared" si="394"/>
        <v/>
      </c>
      <c r="DP166" s="7" t="str">
        <f t="shared" si="395"/>
        <v/>
      </c>
      <c r="DQ166" s="7" t="str">
        <f t="shared" si="396"/>
        <v/>
      </c>
      <c r="DR166" s="7" t="str">
        <f t="shared" si="397"/>
        <v/>
      </c>
      <c r="DS166" s="7" t="str">
        <f t="shared" si="398"/>
        <v/>
      </c>
      <c r="DT166" s="7" t="str">
        <f t="shared" si="399"/>
        <v/>
      </c>
      <c r="DU166" s="7" t="str">
        <f t="shared" si="496"/>
        <v/>
      </c>
      <c r="DV166" s="7" t="str">
        <f t="shared" si="497"/>
        <v/>
      </c>
      <c r="DW166" s="7" t="str">
        <f t="shared" si="498"/>
        <v/>
      </c>
      <c r="DX166" s="7" t="str">
        <f t="shared" si="499"/>
        <v/>
      </c>
      <c r="DY166" s="7"/>
      <c r="DZ166" s="7"/>
      <c r="EA166" s="7"/>
      <c r="EB166" s="7"/>
      <c r="EC166" s="64" t="s">
        <v>2</v>
      </c>
      <c r="ED166" s="306" t="str">
        <f t="shared" si="400"/>
        <v>-</v>
      </c>
      <c r="EE166" s="306" t="str">
        <f t="shared" si="401"/>
        <v>-</v>
      </c>
      <c r="EF166" s="306" t="str">
        <f t="shared" si="402"/>
        <v>-</v>
      </c>
      <c r="EG166" s="306" t="str">
        <f t="shared" si="403"/>
        <v>-</v>
      </c>
      <c r="EH166" s="306" t="str">
        <f t="shared" si="404"/>
        <v>-</v>
      </c>
      <c r="EI166" s="306" t="str">
        <f t="shared" si="405"/>
        <v>-</v>
      </c>
      <c r="EJ166" s="306" t="str">
        <f t="shared" si="406"/>
        <v>-</v>
      </c>
      <c r="EK166" s="306" t="str">
        <f t="shared" si="407"/>
        <v>-</v>
      </c>
      <c r="EL166" s="306" t="str">
        <f t="shared" si="408"/>
        <v>-</v>
      </c>
      <c r="EM166" s="306" t="str">
        <f t="shared" si="409"/>
        <v>-</v>
      </c>
      <c r="EN166" s="306" t="str">
        <f t="shared" si="410"/>
        <v>-</v>
      </c>
      <c r="EO166" s="306" t="str">
        <f t="shared" si="411"/>
        <v>-</v>
      </c>
      <c r="EP166" s="306" t="str">
        <f t="shared" si="412"/>
        <v>-</v>
      </c>
      <c r="EQ166" s="306" t="str">
        <f t="shared" si="413"/>
        <v>wetfct</v>
      </c>
      <c r="ER166" s="306" t="str">
        <f t="shared" si="414"/>
        <v>-</v>
      </c>
      <c r="ES166" s="306" t="str">
        <f t="shared" si="415"/>
        <v>-</v>
      </c>
      <c r="ET166" s="306" t="str">
        <f t="shared" si="416"/>
        <v>-</v>
      </c>
      <c r="EU166" s="306" t="str">
        <f t="shared" si="417"/>
        <v>-</v>
      </c>
      <c r="EV166" s="306" t="str">
        <f t="shared" si="418"/>
        <v>-</v>
      </c>
      <c r="EW166" s="306" t="str">
        <f t="shared" si="419"/>
        <v>wetfct</v>
      </c>
      <c r="EX166" s="306" t="str">
        <f t="shared" si="420"/>
        <v>-</v>
      </c>
      <c r="EY166" s="306" t="str">
        <f t="shared" si="421"/>
        <v>-</v>
      </c>
      <c r="EZ166" s="306" t="str">
        <f t="shared" si="422"/>
        <v>-</v>
      </c>
      <c r="FA166" s="306" t="str">
        <f t="shared" si="423"/>
        <v>-</v>
      </c>
      <c r="FB166" s="306" t="str">
        <f t="shared" si="424"/>
        <v>-</v>
      </c>
      <c r="FC166" s="306" t="str">
        <f t="shared" si="425"/>
        <v>-</v>
      </c>
      <c r="FD166" s="306" t="str">
        <f t="shared" si="500"/>
        <v>-</v>
      </c>
      <c r="FE166" s="306" t="str">
        <f t="shared" si="501"/>
        <v>-</v>
      </c>
      <c r="FF166" s="306" t="str">
        <f t="shared" si="502"/>
        <v>-</v>
      </c>
      <c r="FG166" s="306" t="str">
        <f t="shared" si="503"/>
        <v>-</v>
      </c>
      <c r="FH166" s="306"/>
      <c r="FI166" s="306"/>
      <c r="FJ166" s="306"/>
      <c r="FK166" s="306"/>
      <c r="FL166" s="306"/>
      <c r="FM166" s="422" t="s">
        <v>2</v>
      </c>
      <c r="FN166" s="65" t="str">
        <f t="shared" si="426"/>
        <v>-</v>
      </c>
      <c r="FO166" s="65" t="str">
        <f t="shared" si="427"/>
        <v>-</v>
      </c>
      <c r="FP166" s="65" t="str">
        <f t="shared" si="428"/>
        <v>-</v>
      </c>
      <c r="FQ166" s="65" t="str">
        <f t="shared" si="429"/>
        <v>-</v>
      </c>
      <c r="FR166" s="65" t="str">
        <f t="shared" si="430"/>
        <v>-</v>
      </c>
      <c r="FS166" s="65" t="str">
        <f t="shared" si="431"/>
        <v>-</v>
      </c>
      <c r="FT166" s="65" t="str">
        <f t="shared" si="432"/>
        <v>-</v>
      </c>
      <c r="FU166" s="65" t="str">
        <f t="shared" si="433"/>
        <v>-</v>
      </c>
      <c r="FV166" s="65" t="str">
        <f t="shared" si="434"/>
        <v>-</v>
      </c>
      <c r="FW166" s="65" t="str">
        <f t="shared" si="435"/>
        <v>-</v>
      </c>
      <c r="FX166" s="65" t="str">
        <f t="shared" si="436"/>
        <v>-</v>
      </c>
      <c r="FY166" s="65" t="str">
        <f t="shared" si="437"/>
        <v>-</v>
      </c>
      <c r="FZ166" s="65" t="str">
        <f t="shared" si="438"/>
        <v>-</v>
      </c>
      <c r="GA166" s="65">
        <f t="shared" si="439"/>
        <v>1</v>
      </c>
      <c r="GB166" s="65" t="str">
        <f t="shared" si="440"/>
        <v>-</v>
      </c>
      <c r="GC166" s="65" t="str">
        <f t="shared" si="441"/>
        <v>-</v>
      </c>
      <c r="GD166" s="65" t="str">
        <f t="shared" si="442"/>
        <v>-</v>
      </c>
      <c r="GE166" s="65" t="str">
        <f t="shared" si="443"/>
        <v>-</v>
      </c>
      <c r="GF166" s="65" t="str">
        <f t="shared" si="444"/>
        <v>-</v>
      </c>
      <c r="GG166" s="65">
        <f t="shared" si="445"/>
        <v>0.5</v>
      </c>
      <c r="GH166" s="65" t="str">
        <f t="shared" si="446"/>
        <v>-</v>
      </c>
      <c r="GI166" s="65" t="str">
        <f t="shared" si="447"/>
        <v>-</v>
      </c>
      <c r="GJ166" s="65" t="str">
        <f t="shared" si="448"/>
        <v>-</v>
      </c>
      <c r="GK166" s="65" t="str">
        <f t="shared" si="449"/>
        <v>-</v>
      </c>
      <c r="GL166" s="65" t="str">
        <f t="shared" si="450"/>
        <v>-</v>
      </c>
      <c r="GM166" s="65" t="str">
        <f t="shared" si="451"/>
        <v>-</v>
      </c>
      <c r="GN166" s="65" t="str">
        <f t="shared" si="504"/>
        <v>-</v>
      </c>
      <c r="GO166" s="65" t="str">
        <f t="shared" si="505"/>
        <v>-</v>
      </c>
      <c r="GP166" s="65" t="str">
        <f t="shared" si="506"/>
        <v>-</v>
      </c>
      <c r="GQ166" s="65" t="str">
        <f t="shared" si="507"/>
        <v>-</v>
      </c>
      <c r="GR166" s="65"/>
      <c r="GS166" s="65"/>
      <c r="GT166" s="65"/>
      <c r="GU166" s="96" t="s">
        <v>2</v>
      </c>
      <c r="GV166" s="70"/>
      <c r="GW166" s="7">
        <f>IF(ISNUMBER(INDEX($CU$15:$EC$314,$B166,HG$5)),MAX(GW$14:GW165)+1,0)</f>
        <v>0</v>
      </c>
      <c r="GX166" s="7" t="str">
        <f t="shared" si="452"/>
        <v/>
      </c>
      <c r="GY166" s="7" t="str">
        <f t="shared" si="453"/>
        <v/>
      </c>
      <c r="GZ166" s="289">
        <f t="shared" si="454"/>
        <v>152</v>
      </c>
      <c r="HA166" s="289" t="str">
        <f t="shared" si="455"/>
        <v/>
      </c>
      <c r="HB166" s="289"/>
      <c r="HC166" s="84" t="str">
        <f t="shared" si="456"/>
        <v/>
      </c>
      <c r="HD166" s="335">
        <f t="shared" si="457"/>
        <v>0</v>
      </c>
      <c r="HE166" s="313" t="str">
        <f t="shared" si="458"/>
        <v/>
      </c>
      <c r="HF166" s="28" t="str">
        <f t="shared" si="459"/>
        <v/>
      </c>
      <c r="HG166" s="241"/>
      <c r="HH166" s="71"/>
      <c r="HI166" s="71"/>
      <c r="HJ166" s="71"/>
      <c r="HK166" s="71"/>
      <c r="HL166" s="71"/>
      <c r="HM166" s="71"/>
      <c r="HN166" s="71"/>
      <c r="HO166" s="71"/>
      <c r="HP166" s="71"/>
      <c r="HQ166" s="71"/>
      <c r="HR166" s="71"/>
      <c r="HS166" s="277" t="str">
        <f t="shared" si="515"/>
        <v/>
      </c>
      <c r="HT166" s="284" t="str">
        <f t="shared" si="460"/>
        <v/>
      </c>
      <c r="HU166" s="71"/>
      <c r="HV166" s="336" t="str">
        <f t="shared" si="461"/>
        <v/>
      </c>
      <c r="HW166" s="338" t="str">
        <f t="shared" si="462"/>
        <v/>
      </c>
      <c r="HX166" s="337" t="str">
        <f t="shared" si="463"/>
        <v/>
      </c>
      <c r="HY166" s="71"/>
      <c r="HZ166" s="71"/>
      <c r="IA166" s="71"/>
      <c r="IB166" s="71"/>
      <c r="IC166" s="71"/>
      <c r="ID166" s="70"/>
      <c r="IE166" s="19"/>
      <c r="IF166" s="19"/>
      <c r="IG166" s="19"/>
      <c r="IH166" s="19"/>
      <c r="II166" s="19"/>
      <c r="IJ166" s="19"/>
      <c r="IK166" s="19"/>
      <c r="IL166" s="19"/>
      <c r="IM166" s="19"/>
      <c r="IN166" s="19"/>
      <c r="IO166" s="291"/>
      <c r="IP166" s="291"/>
      <c r="IQ166" s="74"/>
      <c r="IR166" s="291">
        <f>IF(IE166&lt;&gt;"",MAX(IR$14:IR165)+1,0)</f>
        <v>0</v>
      </c>
      <c r="IS166" s="291">
        <f>IF(IF166&lt;&gt;"",MAX(IS$14:IS165)+1,0)</f>
        <v>0</v>
      </c>
      <c r="IT166" s="291">
        <f>IF(IG166&lt;&gt;"",MAX(IT$14:IT165)+1,0)</f>
        <v>0</v>
      </c>
      <c r="IU166" s="291">
        <f>IF(IH166&lt;&gt;"",MAX(IU$14:IU165)+1,0)</f>
        <v>0</v>
      </c>
      <c r="IV166" s="291">
        <f>IF(II166&lt;&gt;"",MAX(IV$14:IV165)+1,0)</f>
        <v>0</v>
      </c>
      <c r="IW166" s="291">
        <f>IF(IJ166&lt;&gt;"",MAX(IW$14:IW165)+1,0)</f>
        <v>0</v>
      </c>
      <c r="IX166" s="291">
        <f>IF(IK166&lt;&gt;"",MAX(IX$14:IX165)+1,0)</f>
        <v>0</v>
      </c>
      <c r="IY166" s="291">
        <f>IF(IL166&lt;&gt;"",MAX(IY$14:IY165)+1,0)</f>
        <v>0</v>
      </c>
      <c r="IZ166" s="291">
        <f>IF(IM166&lt;&gt;"",MAX(IZ$14:IZ165)+1,0)</f>
        <v>0</v>
      </c>
      <c r="JA166" s="291">
        <f>IF(IN166&lt;&gt;"",MAX(JA$14:JA165)+1,0)</f>
        <v>0</v>
      </c>
      <c r="JB166" s="291">
        <f>IF(IO166&lt;&gt;"",MAX(JB$14:JB165)+1,0)</f>
        <v>0</v>
      </c>
      <c r="JC166" s="291">
        <f>IF(IP166&lt;&gt;"",MAX(JC$14:JC165)+1,0)</f>
        <v>0</v>
      </c>
      <c r="JD166" s="74">
        <f t="shared" si="508"/>
        <v>5</v>
      </c>
      <c r="JE166" s="74">
        <f t="shared" si="509"/>
        <v>0</v>
      </c>
      <c r="JF166" s="74">
        <f t="shared" si="510"/>
        <v>12</v>
      </c>
      <c r="JG166" s="74">
        <f t="shared" si="511"/>
        <v>0</v>
      </c>
      <c r="JH166" s="390" t="str">
        <f t="shared" si="512"/>
        <v/>
      </c>
      <c r="JI166" s="389">
        <f>IF(ISNUMBER(MATCH(HE166,$JG$15:$JG$313,0)),0,MAX(JI$14:JI165)+1)</f>
        <v>0</v>
      </c>
      <c r="JJ166" s="389" t="str">
        <f t="shared" si="513"/>
        <v/>
      </c>
      <c r="JK166" s="379"/>
      <c r="JL166" s="79"/>
      <c r="JM166" s="19"/>
      <c r="JN166" s="280"/>
      <c r="JO166" s="70"/>
      <c r="JP166" s="19"/>
      <c r="JQ166" s="19"/>
      <c r="JR166" s="19"/>
      <c r="JS166" s="19"/>
      <c r="JT166" s="19"/>
      <c r="JU166" s="19"/>
      <c r="JV166" s="19"/>
      <c r="JW166" s="19"/>
      <c r="JX166" s="19"/>
      <c r="JY166" s="19"/>
      <c r="JZ166" s="19"/>
      <c r="KA166" s="19"/>
      <c r="KB166" s="19"/>
      <c r="KC166" s="19"/>
      <c r="KD166" s="19"/>
      <c r="LA166" s="70"/>
      <c r="LB166" s="291" t="str">
        <f t="shared" si="464"/>
        <v/>
      </c>
      <c r="LC166" s="291" t="str">
        <f t="shared" si="465"/>
        <v/>
      </c>
      <c r="LD166" s="291" t="str">
        <f t="shared" si="466"/>
        <v/>
      </c>
      <c r="LE166" s="291" t="str">
        <f t="shared" si="467"/>
        <v/>
      </c>
      <c r="LF166" s="291" t="str">
        <f t="shared" si="468"/>
        <v/>
      </c>
      <c r="LG166" s="291" t="str">
        <f t="shared" si="469"/>
        <v/>
      </c>
      <c r="LH166" s="291" t="str">
        <f t="shared" si="470"/>
        <v/>
      </c>
      <c r="LI166" s="291" t="str">
        <f t="shared" si="471"/>
        <v/>
      </c>
      <c r="LJ166" s="291" t="str">
        <f t="shared" si="472"/>
        <v/>
      </c>
      <c r="LK166" s="291" t="str">
        <f t="shared" si="473"/>
        <v/>
      </c>
      <c r="LL166" s="291" t="str">
        <f t="shared" si="474"/>
        <v/>
      </c>
      <c r="LM166" s="291" t="str">
        <f t="shared" si="475"/>
        <v/>
      </c>
      <c r="LN166" s="291" t="str">
        <f t="shared" si="476"/>
        <v/>
      </c>
      <c r="LO166" s="291" t="str">
        <f t="shared" si="477"/>
        <v/>
      </c>
      <c r="LP166" s="291" t="str">
        <f t="shared" si="478"/>
        <v/>
      </c>
      <c r="LQ166" s="291" t="str">
        <f t="shared" si="479"/>
        <v/>
      </c>
      <c r="LR166" s="291" t="str">
        <f t="shared" si="480"/>
        <v/>
      </c>
      <c r="LS166" s="291" t="str">
        <f t="shared" si="481"/>
        <v/>
      </c>
      <c r="LT166" s="291" t="str">
        <f t="shared" si="482"/>
        <v/>
      </c>
      <c r="LU166" s="291" t="str">
        <f t="shared" si="483"/>
        <v/>
      </c>
      <c r="LV166" s="291" t="str">
        <f t="shared" si="484"/>
        <v/>
      </c>
      <c r="LW166" s="291" t="str">
        <f t="shared" si="485"/>
        <v/>
      </c>
      <c r="LX166" s="291" t="str">
        <f t="shared" si="486"/>
        <v/>
      </c>
      <c r="LY166" s="291" t="str">
        <f t="shared" si="487"/>
        <v/>
      </c>
      <c r="LZ166" s="291" t="str">
        <f t="shared" si="488"/>
        <v/>
      </c>
      <c r="MA166" s="291" t="str">
        <f t="shared" si="489"/>
        <v/>
      </c>
      <c r="MB166" s="291" t="str">
        <f t="shared" si="490"/>
        <v/>
      </c>
      <c r="MC166" s="291" t="str">
        <f t="shared" si="491"/>
        <v/>
      </c>
      <c r="MD166" s="291" t="str">
        <f t="shared" si="492"/>
        <v/>
      </c>
      <c r="ME166" s="291" t="str">
        <f t="shared" si="493"/>
        <v/>
      </c>
      <c r="MF166" s="291" t="str">
        <f t="shared" si="494"/>
        <v/>
      </c>
      <c r="MG166" s="74">
        <f t="shared" si="495"/>
        <v>0</v>
      </c>
      <c r="MH166" s="70"/>
      <c r="MI166" s="70"/>
      <c r="MJ166" s="70"/>
      <c r="MK166" s="70"/>
      <c r="ML166" s="70"/>
      <c r="MM166" s="70"/>
      <c r="MN166" s="70"/>
      <c r="MO166" s="70"/>
      <c r="MP166" s="70"/>
      <c r="MQ166" s="70"/>
      <c r="MR166" s="70"/>
      <c r="MS166" s="70"/>
      <c r="MT166" s="70"/>
      <c r="MU166" s="70"/>
    </row>
    <row r="167" spans="1:359" ht="6" customHeight="1" x14ac:dyDescent="0.25">
      <c r="A167" s="79"/>
      <c r="B167" s="303">
        <f t="shared" si="514"/>
        <v>153</v>
      </c>
      <c r="C167" s="206" t="s">
        <v>424</v>
      </c>
      <c r="D167" s="305" t="s">
        <v>533</v>
      </c>
      <c r="E167" s="70"/>
      <c r="F167" s="258"/>
      <c r="G167" s="259"/>
      <c r="H167" s="260"/>
      <c r="I167" s="258"/>
      <c r="J167" s="259"/>
      <c r="K167" s="260"/>
      <c r="L167" s="258"/>
      <c r="M167" s="259"/>
      <c r="N167" s="260"/>
      <c r="O167" s="258"/>
      <c r="P167" s="259"/>
      <c r="Q167" s="260"/>
      <c r="R167" s="258"/>
      <c r="S167" s="259"/>
      <c r="T167" s="260"/>
      <c r="U167" s="258"/>
      <c r="V167" s="259"/>
      <c r="W167" s="260"/>
      <c r="X167" s="258"/>
      <c r="Y167" s="259"/>
      <c r="Z167" s="260"/>
      <c r="AA167" s="258"/>
      <c r="AB167" s="259"/>
      <c r="AC167" s="260"/>
      <c r="AD167" s="258"/>
      <c r="AE167" s="259"/>
      <c r="AF167" s="260"/>
      <c r="AG167" s="258"/>
      <c r="AH167" s="259"/>
      <c r="AI167" s="260"/>
      <c r="AJ167" s="258"/>
      <c r="AK167" s="259"/>
      <c r="AL167" s="260"/>
      <c r="AM167" s="258"/>
      <c r="AN167" s="259"/>
      <c r="AO167" s="260"/>
      <c r="AP167" s="281"/>
      <c r="AQ167" s="353"/>
      <c r="AR167" s="348"/>
      <c r="AS167" s="281"/>
      <c r="AT167" s="353"/>
      <c r="AU167" s="348"/>
      <c r="AV167" s="258"/>
      <c r="AW167" s="259"/>
      <c r="AX167" s="260"/>
      <c r="AY167" s="258"/>
      <c r="AZ167" s="259"/>
      <c r="BA167" s="260"/>
      <c r="BB167" s="258"/>
      <c r="BC167" s="259"/>
      <c r="BD167" s="260"/>
      <c r="BE167" s="258"/>
      <c r="BF167" s="259"/>
      <c r="BG167" s="260"/>
      <c r="BH167" s="258"/>
      <c r="BI167" s="259"/>
      <c r="BJ167" s="260"/>
      <c r="BK167" s="258"/>
      <c r="BL167" s="259"/>
      <c r="BM167" s="260"/>
      <c r="BN167" s="258"/>
      <c r="BO167" s="259"/>
      <c r="BP167" s="260"/>
      <c r="BQ167" s="258"/>
      <c r="BR167" s="259"/>
      <c r="BS167" s="260"/>
      <c r="BT167" s="258"/>
      <c r="BU167" s="259"/>
      <c r="BV167" s="260"/>
      <c r="BW167" s="258"/>
      <c r="BX167" s="259"/>
      <c r="BY167" s="260"/>
      <c r="BZ167" s="258"/>
      <c r="CA167" s="259"/>
      <c r="CB167" s="260"/>
      <c r="CC167" s="258"/>
      <c r="CD167" s="259"/>
      <c r="CE167" s="260"/>
      <c r="CF167" s="410"/>
      <c r="CG167" s="411"/>
      <c r="CH167" s="412"/>
      <c r="CI167" s="410"/>
      <c r="CJ167" s="411"/>
      <c r="CK167" s="412"/>
      <c r="CL167" s="258"/>
      <c r="CM167" s="259"/>
      <c r="CN167" s="260"/>
      <c r="CO167" s="258"/>
      <c r="CP167" s="259"/>
      <c r="CQ167" s="260"/>
      <c r="CR167" s="373" t="s">
        <v>2</v>
      </c>
      <c r="CS167" s="228"/>
      <c r="CT167" s="229" t="str">
        <f>IF(ISNUMBER(HA167),IF(ISNUMBER(MATCH(HE167,$CS$15:$CS$313,0)),0,MAX(CT$14:CT166)+1),"")</f>
        <v/>
      </c>
      <c r="CU167" s="7" t="str">
        <f t="shared" si="374"/>
        <v/>
      </c>
      <c r="CV167" s="7" t="str">
        <f t="shared" si="375"/>
        <v/>
      </c>
      <c r="CW167" s="7" t="str">
        <f t="shared" si="376"/>
        <v/>
      </c>
      <c r="CX167" s="7" t="str">
        <f t="shared" si="377"/>
        <v/>
      </c>
      <c r="CY167" s="7" t="str">
        <f t="shared" si="378"/>
        <v/>
      </c>
      <c r="CZ167" s="7" t="str">
        <f t="shared" si="379"/>
        <v/>
      </c>
      <c r="DA167" s="7" t="str">
        <f t="shared" si="380"/>
        <v/>
      </c>
      <c r="DB167" s="7" t="str">
        <f t="shared" si="381"/>
        <v/>
      </c>
      <c r="DC167" s="7" t="str">
        <f t="shared" si="382"/>
        <v/>
      </c>
      <c r="DD167" s="7" t="str">
        <f t="shared" si="383"/>
        <v/>
      </c>
      <c r="DE167" s="7" t="str">
        <f t="shared" si="384"/>
        <v/>
      </c>
      <c r="DF167" s="7" t="str">
        <f t="shared" si="385"/>
        <v/>
      </c>
      <c r="DG167" s="7" t="str">
        <f t="shared" si="386"/>
        <v/>
      </c>
      <c r="DH167" s="7">
        <f t="shared" si="387"/>
        <v>21</v>
      </c>
      <c r="DI167" s="7" t="str">
        <f t="shared" si="388"/>
        <v/>
      </c>
      <c r="DJ167" s="7" t="str">
        <f t="shared" si="389"/>
        <v/>
      </c>
      <c r="DK167" s="7" t="str">
        <f t="shared" si="390"/>
        <v/>
      </c>
      <c r="DL167" s="7" t="str">
        <f t="shared" si="391"/>
        <v/>
      </c>
      <c r="DM167" s="7" t="str">
        <f t="shared" si="392"/>
        <v/>
      </c>
      <c r="DN167" s="7">
        <f t="shared" si="393"/>
        <v>5</v>
      </c>
      <c r="DO167" s="7" t="str">
        <f t="shared" si="394"/>
        <v/>
      </c>
      <c r="DP167" s="7" t="str">
        <f t="shared" si="395"/>
        <v/>
      </c>
      <c r="DQ167" s="7" t="str">
        <f t="shared" si="396"/>
        <v/>
      </c>
      <c r="DR167" s="7" t="str">
        <f t="shared" si="397"/>
        <v/>
      </c>
      <c r="DS167" s="7" t="str">
        <f t="shared" si="398"/>
        <v/>
      </c>
      <c r="DT167" s="7" t="str">
        <f t="shared" si="399"/>
        <v/>
      </c>
      <c r="DU167" s="7" t="str">
        <f t="shared" si="496"/>
        <v/>
      </c>
      <c r="DV167" s="7" t="str">
        <f t="shared" si="497"/>
        <v/>
      </c>
      <c r="DW167" s="7" t="str">
        <f t="shared" si="498"/>
        <v/>
      </c>
      <c r="DX167" s="7" t="str">
        <f t="shared" si="499"/>
        <v/>
      </c>
      <c r="DY167" s="7"/>
      <c r="DZ167" s="7"/>
      <c r="EA167" s="7"/>
      <c r="EB167" s="7"/>
      <c r="EC167" s="64" t="s">
        <v>2</v>
      </c>
      <c r="ED167" s="306" t="str">
        <f t="shared" si="400"/>
        <v>-</v>
      </c>
      <c r="EE167" s="306" t="str">
        <f t="shared" si="401"/>
        <v>-</v>
      </c>
      <c r="EF167" s="306" t="str">
        <f t="shared" si="402"/>
        <v>-</v>
      </c>
      <c r="EG167" s="306" t="str">
        <f t="shared" si="403"/>
        <v>-</v>
      </c>
      <c r="EH167" s="306" t="str">
        <f t="shared" si="404"/>
        <v>-</v>
      </c>
      <c r="EI167" s="306" t="str">
        <f t="shared" si="405"/>
        <v>-</v>
      </c>
      <c r="EJ167" s="306" t="str">
        <f t="shared" si="406"/>
        <v>-</v>
      </c>
      <c r="EK167" s="306" t="str">
        <f t="shared" si="407"/>
        <v>-</v>
      </c>
      <c r="EL167" s="306" t="str">
        <f t="shared" si="408"/>
        <v>-</v>
      </c>
      <c r="EM167" s="306" t="str">
        <f t="shared" si="409"/>
        <v>-</v>
      </c>
      <c r="EN167" s="306" t="str">
        <f t="shared" si="410"/>
        <v>-</v>
      </c>
      <c r="EO167" s="306" t="str">
        <f t="shared" si="411"/>
        <v>-</v>
      </c>
      <c r="EP167" s="306" t="str">
        <f t="shared" si="412"/>
        <v>-</v>
      </c>
      <c r="EQ167" s="306" t="str">
        <f t="shared" si="413"/>
        <v>iwetit</v>
      </c>
      <c r="ER167" s="306" t="str">
        <f t="shared" si="414"/>
        <v>-</v>
      </c>
      <c r="ES167" s="306" t="str">
        <f t="shared" si="415"/>
        <v>-</v>
      </c>
      <c r="ET167" s="306" t="str">
        <f t="shared" si="416"/>
        <v>-</v>
      </c>
      <c r="EU167" s="306" t="str">
        <f t="shared" si="417"/>
        <v>-</v>
      </c>
      <c r="EV167" s="306" t="str">
        <f t="shared" si="418"/>
        <v>-</v>
      </c>
      <c r="EW167" s="306" t="str">
        <f t="shared" si="419"/>
        <v>iwetit</v>
      </c>
      <c r="EX167" s="306" t="str">
        <f t="shared" si="420"/>
        <v>-</v>
      </c>
      <c r="EY167" s="306" t="str">
        <f t="shared" si="421"/>
        <v>-</v>
      </c>
      <c r="EZ167" s="306" t="str">
        <f t="shared" si="422"/>
        <v>-</v>
      </c>
      <c r="FA167" s="306" t="str">
        <f t="shared" si="423"/>
        <v>-</v>
      </c>
      <c r="FB167" s="306" t="str">
        <f t="shared" si="424"/>
        <v>-</v>
      </c>
      <c r="FC167" s="306" t="str">
        <f t="shared" si="425"/>
        <v>-</v>
      </c>
      <c r="FD167" s="306" t="str">
        <f t="shared" si="500"/>
        <v>-</v>
      </c>
      <c r="FE167" s="306" t="str">
        <f t="shared" si="501"/>
        <v>-</v>
      </c>
      <c r="FF167" s="306" t="str">
        <f t="shared" si="502"/>
        <v>-</v>
      </c>
      <c r="FG167" s="306" t="str">
        <f t="shared" si="503"/>
        <v>-</v>
      </c>
      <c r="FH167" s="306"/>
      <c r="FI167" s="306"/>
      <c r="FJ167" s="306"/>
      <c r="FK167" s="306"/>
      <c r="FL167" s="306"/>
      <c r="FM167" s="422" t="s">
        <v>2</v>
      </c>
      <c r="FN167" s="65" t="str">
        <f t="shared" si="426"/>
        <v>-</v>
      </c>
      <c r="FO167" s="65" t="str">
        <f t="shared" si="427"/>
        <v>-</v>
      </c>
      <c r="FP167" s="65" t="str">
        <f t="shared" si="428"/>
        <v>-</v>
      </c>
      <c r="FQ167" s="65" t="str">
        <f t="shared" si="429"/>
        <v>-</v>
      </c>
      <c r="FR167" s="65" t="str">
        <f t="shared" si="430"/>
        <v>-</v>
      </c>
      <c r="FS167" s="65" t="str">
        <f t="shared" si="431"/>
        <v>-</v>
      </c>
      <c r="FT167" s="65" t="str">
        <f t="shared" si="432"/>
        <v>-</v>
      </c>
      <c r="FU167" s="65" t="str">
        <f t="shared" si="433"/>
        <v>-</v>
      </c>
      <c r="FV167" s="65" t="str">
        <f t="shared" si="434"/>
        <v>-</v>
      </c>
      <c r="FW167" s="65" t="str">
        <f t="shared" si="435"/>
        <v>-</v>
      </c>
      <c r="FX167" s="65" t="str">
        <f t="shared" si="436"/>
        <v>-</v>
      </c>
      <c r="FY167" s="65" t="str">
        <f t="shared" si="437"/>
        <v>-</v>
      </c>
      <c r="FZ167" s="65" t="str">
        <f t="shared" si="438"/>
        <v>-</v>
      </c>
      <c r="GA167" s="65">
        <f t="shared" si="439"/>
        <v>1</v>
      </c>
      <c r="GB167" s="65" t="str">
        <f t="shared" si="440"/>
        <v>-</v>
      </c>
      <c r="GC167" s="65" t="str">
        <f t="shared" si="441"/>
        <v>-</v>
      </c>
      <c r="GD167" s="65" t="str">
        <f t="shared" si="442"/>
        <v>-</v>
      </c>
      <c r="GE167" s="65" t="str">
        <f t="shared" si="443"/>
        <v>-</v>
      </c>
      <c r="GF167" s="65" t="str">
        <f t="shared" si="444"/>
        <v>-</v>
      </c>
      <c r="GG167" s="65">
        <f t="shared" si="445"/>
        <v>1</v>
      </c>
      <c r="GH167" s="65" t="str">
        <f t="shared" si="446"/>
        <v>-</v>
      </c>
      <c r="GI167" s="65" t="str">
        <f t="shared" si="447"/>
        <v>-</v>
      </c>
      <c r="GJ167" s="65" t="str">
        <f t="shared" si="448"/>
        <v>-</v>
      </c>
      <c r="GK167" s="65" t="str">
        <f t="shared" si="449"/>
        <v>-</v>
      </c>
      <c r="GL167" s="65" t="str">
        <f t="shared" si="450"/>
        <v>-</v>
      </c>
      <c r="GM167" s="65" t="str">
        <f t="shared" si="451"/>
        <v>-</v>
      </c>
      <c r="GN167" s="65" t="str">
        <f t="shared" si="504"/>
        <v>-</v>
      </c>
      <c r="GO167" s="65" t="str">
        <f t="shared" si="505"/>
        <v>-</v>
      </c>
      <c r="GP167" s="65" t="str">
        <f t="shared" si="506"/>
        <v>-</v>
      </c>
      <c r="GQ167" s="65" t="str">
        <f t="shared" si="507"/>
        <v>-</v>
      </c>
      <c r="GR167" s="65"/>
      <c r="GS167" s="65"/>
      <c r="GT167" s="65"/>
      <c r="GU167" s="96" t="s">
        <v>2</v>
      </c>
      <c r="GV167" s="70"/>
      <c r="GW167" s="7">
        <f>IF(ISNUMBER(INDEX($CU$15:$EC$314,$B167,HG$5)),MAX(GW$14:GW166)+1,0)</f>
        <v>0</v>
      </c>
      <c r="GX167" s="7" t="str">
        <f t="shared" si="452"/>
        <v/>
      </c>
      <c r="GY167" s="7" t="str">
        <f t="shared" si="453"/>
        <v/>
      </c>
      <c r="GZ167" s="289">
        <f t="shared" si="454"/>
        <v>153</v>
      </c>
      <c r="HA167" s="289" t="str">
        <f t="shared" si="455"/>
        <v/>
      </c>
      <c r="HB167" s="289"/>
      <c r="HC167" s="84" t="str">
        <f t="shared" si="456"/>
        <v/>
      </c>
      <c r="HD167" s="335">
        <f t="shared" si="457"/>
        <v>0</v>
      </c>
      <c r="HE167" s="313" t="str">
        <f t="shared" si="458"/>
        <v/>
      </c>
      <c r="HF167" s="28" t="str">
        <f t="shared" si="459"/>
        <v/>
      </c>
      <c r="HG167" s="241"/>
      <c r="HH167" s="71"/>
      <c r="HI167" s="71"/>
      <c r="HJ167" s="71"/>
      <c r="HK167" s="71"/>
      <c r="HL167" s="71"/>
      <c r="HM167" s="71"/>
      <c r="HN167" s="71"/>
      <c r="HO167" s="71"/>
      <c r="HP167" s="71"/>
      <c r="HQ167" s="71"/>
      <c r="HR167" s="71"/>
      <c r="HS167" s="277" t="str">
        <f t="shared" si="515"/>
        <v/>
      </c>
      <c r="HT167" s="284" t="str">
        <f t="shared" si="460"/>
        <v/>
      </c>
      <c r="HU167" s="71"/>
      <c r="HV167" s="336" t="str">
        <f t="shared" si="461"/>
        <v/>
      </c>
      <c r="HW167" s="338" t="str">
        <f t="shared" si="462"/>
        <v/>
      </c>
      <c r="HX167" s="337" t="str">
        <f t="shared" si="463"/>
        <v/>
      </c>
      <c r="HY167" s="71"/>
      <c r="HZ167" s="71"/>
      <c r="IA167" s="71"/>
      <c r="IB167" s="71"/>
      <c r="IC167" s="71"/>
      <c r="ID167" s="70"/>
      <c r="IE167" s="19"/>
      <c r="IF167" s="19"/>
      <c r="IG167" s="19"/>
      <c r="IH167" s="19"/>
      <c r="II167" s="19"/>
      <c r="IJ167" s="19"/>
      <c r="IK167" s="19"/>
      <c r="IL167" s="19"/>
      <c r="IM167" s="19"/>
      <c r="IN167" s="19"/>
      <c r="IO167" s="291"/>
      <c r="IP167" s="291"/>
      <c r="IQ167" s="74"/>
      <c r="IR167" s="291">
        <f>IF(IE167&lt;&gt;"",MAX(IR$14:IR166)+1,0)</f>
        <v>0</v>
      </c>
      <c r="IS167" s="291">
        <f>IF(IF167&lt;&gt;"",MAX(IS$14:IS166)+1,0)</f>
        <v>0</v>
      </c>
      <c r="IT167" s="291">
        <f>IF(IG167&lt;&gt;"",MAX(IT$14:IT166)+1,0)</f>
        <v>0</v>
      </c>
      <c r="IU167" s="291">
        <f>IF(IH167&lt;&gt;"",MAX(IU$14:IU166)+1,0)</f>
        <v>0</v>
      </c>
      <c r="IV167" s="291">
        <f>IF(II167&lt;&gt;"",MAX(IV$14:IV166)+1,0)</f>
        <v>0</v>
      </c>
      <c r="IW167" s="291">
        <f>IF(IJ167&lt;&gt;"",MAX(IW$14:IW166)+1,0)</f>
        <v>0</v>
      </c>
      <c r="IX167" s="291">
        <f>IF(IK167&lt;&gt;"",MAX(IX$14:IX166)+1,0)</f>
        <v>0</v>
      </c>
      <c r="IY167" s="291">
        <f>IF(IL167&lt;&gt;"",MAX(IY$14:IY166)+1,0)</f>
        <v>0</v>
      </c>
      <c r="IZ167" s="291">
        <f>IF(IM167&lt;&gt;"",MAX(IZ$14:IZ166)+1,0)</f>
        <v>0</v>
      </c>
      <c r="JA167" s="291">
        <f>IF(IN167&lt;&gt;"",MAX(JA$14:JA166)+1,0)</f>
        <v>0</v>
      </c>
      <c r="JB167" s="291">
        <f>IF(IO167&lt;&gt;"",MAX(JB$14:JB166)+1,0)</f>
        <v>0</v>
      </c>
      <c r="JC167" s="291">
        <f>IF(IP167&lt;&gt;"",MAX(JC$14:JC166)+1,0)</f>
        <v>0</v>
      </c>
      <c r="JD167" s="74">
        <f t="shared" si="508"/>
        <v>5</v>
      </c>
      <c r="JE167" s="74">
        <f t="shared" si="509"/>
        <v>0</v>
      </c>
      <c r="JF167" s="74">
        <f t="shared" si="510"/>
        <v>13</v>
      </c>
      <c r="JG167" s="74" t="str">
        <f t="shared" si="511"/>
        <v>Lak</v>
      </c>
      <c r="JH167" s="390" t="str">
        <f t="shared" si="512"/>
        <v/>
      </c>
      <c r="JI167" s="389">
        <f>IF(ISNUMBER(MATCH(HE167,$JG$15:$JG$313,0)),0,MAX(JI$14:JI166)+1)</f>
        <v>0</v>
      </c>
      <c r="JJ167" s="389" t="str">
        <f t="shared" si="513"/>
        <v/>
      </c>
      <c r="JK167" s="379"/>
      <c r="JL167" s="79"/>
      <c r="JM167" s="19"/>
      <c r="JN167" s="280"/>
      <c r="JO167" s="70"/>
      <c r="JP167" s="19"/>
      <c r="JQ167" s="19"/>
      <c r="JR167" s="19"/>
      <c r="JS167" s="19"/>
      <c r="JT167" s="19"/>
      <c r="JU167" s="19"/>
      <c r="JV167" s="19"/>
      <c r="JW167" s="19"/>
      <c r="JX167" s="19"/>
      <c r="JY167" s="19"/>
      <c r="JZ167" s="19"/>
      <c r="KA167" s="19"/>
      <c r="KB167" s="19"/>
      <c r="KC167" s="19"/>
      <c r="KD167" s="19"/>
      <c r="LA167" s="70"/>
      <c r="LB167" s="291" t="str">
        <f t="shared" si="464"/>
        <v/>
      </c>
      <c r="LC167" s="291" t="str">
        <f t="shared" si="465"/>
        <v/>
      </c>
      <c r="LD167" s="291" t="str">
        <f t="shared" si="466"/>
        <v/>
      </c>
      <c r="LE167" s="291" t="str">
        <f t="shared" si="467"/>
        <v/>
      </c>
      <c r="LF167" s="291" t="str">
        <f t="shared" si="468"/>
        <v/>
      </c>
      <c r="LG167" s="291" t="str">
        <f t="shared" si="469"/>
        <v/>
      </c>
      <c r="LH167" s="291" t="str">
        <f t="shared" si="470"/>
        <v/>
      </c>
      <c r="LI167" s="291" t="str">
        <f t="shared" si="471"/>
        <v/>
      </c>
      <c r="LJ167" s="291" t="str">
        <f t="shared" si="472"/>
        <v/>
      </c>
      <c r="LK167" s="291" t="str">
        <f t="shared" si="473"/>
        <v/>
      </c>
      <c r="LL167" s="291" t="str">
        <f t="shared" si="474"/>
        <v/>
      </c>
      <c r="LM167" s="291" t="str">
        <f t="shared" si="475"/>
        <v/>
      </c>
      <c r="LN167" s="291" t="str">
        <f t="shared" si="476"/>
        <v/>
      </c>
      <c r="LO167" s="291" t="str">
        <f t="shared" si="477"/>
        <v/>
      </c>
      <c r="LP167" s="291" t="str">
        <f t="shared" si="478"/>
        <v/>
      </c>
      <c r="LQ167" s="291" t="str">
        <f t="shared" si="479"/>
        <v/>
      </c>
      <c r="LR167" s="291" t="str">
        <f t="shared" si="480"/>
        <v/>
      </c>
      <c r="LS167" s="291" t="str">
        <f t="shared" si="481"/>
        <v/>
      </c>
      <c r="LT167" s="291" t="str">
        <f t="shared" si="482"/>
        <v/>
      </c>
      <c r="LU167" s="291" t="str">
        <f t="shared" si="483"/>
        <v/>
      </c>
      <c r="LV167" s="291" t="str">
        <f t="shared" si="484"/>
        <v/>
      </c>
      <c r="LW167" s="291" t="str">
        <f t="shared" si="485"/>
        <v/>
      </c>
      <c r="LX167" s="291" t="str">
        <f t="shared" si="486"/>
        <v/>
      </c>
      <c r="LY167" s="291" t="str">
        <f t="shared" si="487"/>
        <v>Lak</v>
      </c>
      <c r="LZ167" s="291" t="str">
        <f t="shared" si="488"/>
        <v/>
      </c>
      <c r="MA167" s="291" t="str">
        <f t="shared" si="489"/>
        <v/>
      </c>
      <c r="MB167" s="291" t="str">
        <f t="shared" si="490"/>
        <v/>
      </c>
      <c r="MC167" s="291" t="str">
        <f t="shared" si="491"/>
        <v/>
      </c>
      <c r="MD167" s="291" t="str">
        <f t="shared" si="492"/>
        <v/>
      </c>
      <c r="ME167" s="291" t="str">
        <f t="shared" si="493"/>
        <v/>
      </c>
      <c r="MF167" s="291" t="str">
        <f t="shared" si="494"/>
        <v/>
      </c>
      <c r="MG167" s="74">
        <f t="shared" si="495"/>
        <v>1</v>
      </c>
      <c r="MH167" s="70"/>
      <c r="MI167" s="70"/>
      <c r="MJ167" s="70"/>
      <c r="MK167" s="70"/>
      <c r="ML167" s="70"/>
      <c r="MM167" s="70"/>
      <c r="MN167" s="70"/>
      <c r="MO167" s="70"/>
      <c r="MP167" s="70"/>
      <c r="MQ167" s="70"/>
      <c r="MR167" s="70"/>
      <c r="MS167" s="70"/>
      <c r="MT167" s="70"/>
      <c r="MU167" s="70"/>
    </row>
    <row r="168" spans="1:359" ht="6" customHeight="1" x14ac:dyDescent="0.25">
      <c r="A168" s="79"/>
      <c r="B168" s="303">
        <f t="shared" si="514"/>
        <v>154</v>
      </c>
      <c r="C168" s="206" t="s">
        <v>425</v>
      </c>
      <c r="D168" s="305" t="s">
        <v>532</v>
      </c>
      <c r="E168" s="70"/>
      <c r="F168" s="258"/>
      <c r="G168" s="259"/>
      <c r="H168" s="260"/>
      <c r="I168" s="258"/>
      <c r="J168" s="259"/>
      <c r="K168" s="260"/>
      <c r="L168" s="258"/>
      <c r="M168" s="259"/>
      <c r="N168" s="260"/>
      <c r="O168" s="258"/>
      <c r="P168" s="259"/>
      <c r="Q168" s="260"/>
      <c r="R168" s="258"/>
      <c r="S168" s="259"/>
      <c r="T168" s="260"/>
      <c r="U168" s="258"/>
      <c r="V168" s="259"/>
      <c r="W168" s="260"/>
      <c r="X168" s="258"/>
      <c r="Y168" s="259"/>
      <c r="Z168" s="260"/>
      <c r="AA168" s="258"/>
      <c r="AB168" s="259"/>
      <c r="AC168" s="260"/>
      <c r="AD168" s="258"/>
      <c r="AE168" s="259"/>
      <c r="AF168" s="260"/>
      <c r="AG168" s="258"/>
      <c r="AH168" s="259"/>
      <c r="AI168" s="260"/>
      <c r="AJ168" s="258"/>
      <c r="AK168" s="259"/>
      <c r="AL168" s="260"/>
      <c r="AM168" s="258"/>
      <c r="AN168" s="259"/>
      <c r="AO168" s="260"/>
      <c r="AP168" s="281"/>
      <c r="AQ168" s="353"/>
      <c r="AR168" s="348"/>
      <c r="AS168" s="281"/>
      <c r="AT168" s="353"/>
      <c r="AU168" s="348"/>
      <c r="AV168" s="258"/>
      <c r="AW168" s="259"/>
      <c r="AX168" s="260"/>
      <c r="AY168" s="258"/>
      <c r="AZ168" s="259"/>
      <c r="BA168" s="260"/>
      <c r="BB168" s="258"/>
      <c r="BC168" s="259"/>
      <c r="BD168" s="260"/>
      <c r="BE168" s="258"/>
      <c r="BF168" s="259"/>
      <c r="BG168" s="260"/>
      <c r="BH168" s="258"/>
      <c r="BI168" s="259"/>
      <c r="BJ168" s="260"/>
      <c r="BK168" s="258"/>
      <c r="BL168" s="259"/>
      <c r="BM168" s="260"/>
      <c r="BN168" s="258"/>
      <c r="BO168" s="259"/>
      <c r="BP168" s="260"/>
      <c r="BQ168" s="258"/>
      <c r="BR168" s="259"/>
      <c r="BS168" s="260"/>
      <c r="BT168" s="258"/>
      <c r="BU168" s="259"/>
      <c r="BV168" s="260"/>
      <c r="BW168" s="258"/>
      <c r="BX168" s="259"/>
      <c r="BY168" s="260"/>
      <c r="BZ168" s="258"/>
      <c r="CA168" s="259"/>
      <c r="CB168" s="260"/>
      <c r="CC168" s="258"/>
      <c r="CD168" s="259"/>
      <c r="CE168" s="260"/>
      <c r="CF168" s="410"/>
      <c r="CG168" s="411"/>
      <c r="CH168" s="412"/>
      <c r="CI168" s="410"/>
      <c r="CJ168" s="411"/>
      <c r="CK168" s="412"/>
      <c r="CL168" s="258"/>
      <c r="CM168" s="259"/>
      <c r="CN168" s="260"/>
      <c r="CO168" s="258"/>
      <c r="CP168" s="259"/>
      <c r="CQ168" s="260"/>
      <c r="CR168" s="373" t="s">
        <v>2</v>
      </c>
      <c r="CS168" s="228"/>
      <c r="CT168" s="229" t="str">
        <f>IF(ISNUMBER(HA168),IF(ISNUMBER(MATCH(HE168,$CS$15:$CS$313,0)),0,MAX(CT$14:CT167)+1),"")</f>
        <v/>
      </c>
      <c r="CU168" s="7" t="str">
        <f t="shared" si="374"/>
        <v/>
      </c>
      <c r="CV168" s="7" t="str">
        <f t="shared" si="375"/>
        <v/>
      </c>
      <c r="CW168" s="7" t="str">
        <f t="shared" si="376"/>
        <v/>
      </c>
      <c r="CX168" s="7" t="str">
        <f t="shared" si="377"/>
        <v/>
      </c>
      <c r="CY168" s="7" t="str">
        <f t="shared" si="378"/>
        <v/>
      </c>
      <c r="CZ168" s="7" t="str">
        <f t="shared" si="379"/>
        <v/>
      </c>
      <c r="DA168" s="7" t="str">
        <f t="shared" si="380"/>
        <v/>
      </c>
      <c r="DB168" s="7" t="str">
        <f t="shared" si="381"/>
        <v/>
      </c>
      <c r="DC168" s="7" t="str">
        <f t="shared" si="382"/>
        <v/>
      </c>
      <c r="DD168" s="7" t="str">
        <f t="shared" si="383"/>
        <v/>
      </c>
      <c r="DE168" s="7" t="str">
        <f t="shared" si="384"/>
        <v/>
      </c>
      <c r="DF168" s="7" t="str">
        <f t="shared" si="385"/>
        <v/>
      </c>
      <c r="DG168" s="7" t="str">
        <f t="shared" si="386"/>
        <v/>
      </c>
      <c r="DH168" s="7">
        <f t="shared" si="387"/>
        <v>22</v>
      </c>
      <c r="DI168" s="7" t="str">
        <f t="shared" si="388"/>
        <v/>
      </c>
      <c r="DJ168" s="7" t="str">
        <f t="shared" si="389"/>
        <v/>
      </c>
      <c r="DK168" s="7" t="str">
        <f t="shared" si="390"/>
        <v/>
      </c>
      <c r="DL168" s="7" t="str">
        <f t="shared" si="391"/>
        <v/>
      </c>
      <c r="DM168" s="7" t="str">
        <f t="shared" si="392"/>
        <v/>
      </c>
      <c r="DN168" s="7">
        <f t="shared" si="393"/>
        <v>6</v>
      </c>
      <c r="DO168" s="7" t="str">
        <f t="shared" si="394"/>
        <v/>
      </c>
      <c r="DP168" s="7" t="str">
        <f t="shared" si="395"/>
        <v/>
      </c>
      <c r="DQ168" s="7" t="str">
        <f t="shared" si="396"/>
        <v/>
      </c>
      <c r="DR168" s="7" t="str">
        <f t="shared" si="397"/>
        <v/>
      </c>
      <c r="DS168" s="7" t="str">
        <f t="shared" si="398"/>
        <v/>
      </c>
      <c r="DT168" s="7" t="str">
        <f t="shared" si="399"/>
        <v/>
      </c>
      <c r="DU168" s="7" t="str">
        <f t="shared" si="496"/>
        <v/>
      </c>
      <c r="DV168" s="7" t="str">
        <f t="shared" si="497"/>
        <v/>
      </c>
      <c r="DW168" s="7" t="str">
        <f t="shared" si="498"/>
        <v/>
      </c>
      <c r="DX168" s="7" t="str">
        <f t="shared" si="499"/>
        <v/>
      </c>
      <c r="DY168" s="7"/>
      <c r="DZ168" s="7"/>
      <c r="EA168" s="7"/>
      <c r="EB168" s="7"/>
      <c r="EC168" s="64" t="s">
        <v>2</v>
      </c>
      <c r="ED168" s="306" t="str">
        <f t="shared" si="400"/>
        <v>-</v>
      </c>
      <c r="EE168" s="306" t="str">
        <f t="shared" si="401"/>
        <v>-</v>
      </c>
      <c r="EF168" s="306" t="str">
        <f t="shared" si="402"/>
        <v>-</v>
      </c>
      <c r="EG168" s="306" t="str">
        <f t="shared" si="403"/>
        <v>-</v>
      </c>
      <c r="EH168" s="306" t="str">
        <f t="shared" si="404"/>
        <v>-</v>
      </c>
      <c r="EI168" s="306" t="str">
        <f t="shared" si="405"/>
        <v>-</v>
      </c>
      <c r="EJ168" s="306" t="str">
        <f t="shared" si="406"/>
        <v>-</v>
      </c>
      <c r="EK168" s="306" t="str">
        <f t="shared" si="407"/>
        <v>-</v>
      </c>
      <c r="EL168" s="306" t="str">
        <f t="shared" si="408"/>
        <v>-</v>
      </c>
      <c r="EM168" s="306" t="str">
        <f t="shared" si="409"/>
        <v>-</v>
      </c>
      <c r="EN168" s="306" t="str">
        <f t="shared" si="410"/>
        <v>-</v>
      </c>
      <c r="EO168" s="306" t="str">
        <f t="shared" si="411"/>
        <v>-</v>
      </c>
      <c r="EP168" s="306" t="str">
        <f t="shared" si="412"/>
        <v>-</v>
      </c>
      <c r="EQ168" s="306" t="str">
        <f t="shared" si="413"/>
        <v>ihdwet</v>
      </c>
      <c r="ER168" s="306" t="str">
        <f t="shared" si="414"/>
        <v>-</v>
      </c>
      <c r="ES168" s="306" t="str">
        <f t="shared" si="415"/>
        <v>-</v>
      </c>
      <c r="ET168" s="306" t="str">
        <f t="shared" si="416"/>
        <v>-</v>
      </c>
      <c r="EU168" s="306" t="str">
        <f t="shared" si="417"/>
        <v>-</v>
      </c>
      <c r="EV168" s="306" t="str">
        <f t="shared" si="418"/>
        <v>-</v>
      </c>
      <c r="EW168" s="306" t="str">
        <f t="shared" si="419"/>
        <v>ihdwet</v>
      </c>
      <c r="EX168" s="306" t="str">
        <f t="shared" si="420"/>
        <v>-</v>
      </c>
      <c r="EY168" s="306" t="str">
        <f t="shared" si="421"/>
        <v>-</v>
      </c>
      <c r="EZ168" s="306" t="str">
        <f t="shared" si="422"/>
        <v>-</v>
      </c>
      <c r="FA168" s="306" t="str">
        <f t="shared" si="423"/>
        <v>-</v>
      </c>
      <c r="FB168" s="306" t="str">
        <f t="shared" si="424"/>
        <v>-</v>
      </c>
      <c r="FC168" s="306" t="str">
        <f t="shared" si="425"/>
        <v>-</v>
      </c>
      <c r="FD168" s="306" t="str">
        <f t="shared" si="500"/>
        <v>-</v>
      </c>
      <c r="FE168" s="306" t="str">
        <f t="shared" si="501"/>
        <v>-</v>
      </c>
      <c r="FF168" s="306" t="str">
        <f t="shared" si="502"/>
        <v>-</v>
      </c>
      <c r="FG168" s="306" t="str">
        <f t="shared" si="503"/>
        <v>-</v>
      </c>
      <c r="FH168" s="306"/>
      <c r="FI168" s="306"/>
      <c r="FJ168" s="306"/>
      <c r="FK168" s="306"/>
      <c r="FL168" s="306"/>
      <c r="FM168" s="422" t="s">
        <v>2</v>
      </c>
      <c r="FN168" s="65" t="str">
        <f t="shared" si="426"/>
        <v>-</v>
      </c>
      <c r="FO168" s="65" t="str">
        <f t="shared" si="427"/>
        <v>-</v>
      </c>
      <c r="FP168" s="65" t="str">
        <f t="shared" si="428"/>
        <v>-</v>
      </c>
      <c r="FQ168" s="65" t="str">
        <f t="shared" si="429"/>
        <v>-</v>
      </c>
      <c r="FR168" s="65" t="str">
        <f t="shared" si="430"/>
        <v>-</v>
      </c>
      <c r="FS168" s="65" t="str">
        <f t="shared" si="431"/>
        <v>-</v>
      </c>
      <c r="FT168" s="65" t="str">
        <f t="shared" si="432"/>
        <v>-</v>
      </c>
      <c r="FU168" s="65" t="str">
        <f t="shared" si="433"/>
        <v>-</v>
      </c>
      <c r="FV168" s="65" t="str">
        <f t="shared" si="434"/>
        <v>-</v>
      </c>
      <c r="FW168" s="65" t="str">
        <f t="shared" si="435"/>
        <v>-</v>
      </c>
      <c r="FX168" s="65" t="str">
        <f t="shared" si="436"/>
        <v>-</v>
      </c>
      <c r="FY168" s="65" t="str">
        <f t="shared" si="437"/>
        <v>-</v>
      </c>
      <c r="FZ168" s="65" t="str">
        <f t="shared" si="438"/>
        <v>-</v>
      </c>
      <c r="GA168" s="65">
        <f t="shared" si="439"/>
        <v>0</v>
      </c>
      <c r="GB168" s="65" t="str">
        <f t="shared" si="440"/>
        <v>-</v>
      </c>
      <c r="GC168" s="65" t="str">
        <f t="shared" si="441"/>
        <v>-</v>
      </c>
      <c r="GD168" s="65" t="str">
        <f t="shared" si="442"/>
        <v>-</v>
      </c>
      <c r="GE168" s="65" t="str">
        <f t="shared" si="443"/>
        <v>-</v>
      </c>
      <c r="GF168" s="65" t="str">
        <f t="shared" si="444"/>
        <v>-</v>
      </c>
      <c r="GG168" s="65">
        <f t="shared" si="445"/>
        <v>1</v>
      </c>
      <c r="GH168" s="65" t="str">
        <f t="shared" si="446"/>
        <v>-</v>
      </c>
      <c r="GI168" s="65" t="str">
        <f t="shared" si="447"/>
        <v>-</v>
      </c>
      <c r="GJ168" s="65" t="str">
        <f t="shared" si="448"/>
        <v>-</v>
      </c>
      <c r="GK168" s="65" t="str">
        <f t="shared" si="449"/>
        <v>-</v>
      </c>
      <c r="GL168" s="65" t="str">
        <f t="shared" si="450"/>
        <v>-</v>
      </c>
      <c r="GM168" s="65" t="str">
        <f t="shared" si="451"/>
        <v>-</v>
      </c>
      <c r="GN168" s="65" t="str">
        <f t="shared" si="504"/>
        <v>-</v>
      </c>
      <c r="GO168" s="65" t="str">
        <f t="shared" si="505"/>
        <v>-</v>
      </c>
      <c r="GP168" s="65" t="str">
        <f t="shared" si="506"/>
        <v>-</v>
      </c>
      <c r="GQ168" s="65" t="str">
        <f t="shared" si="507"/>
        <v>-</v>
      </c>
      <c r="GR168" s="65"/>
      <c r="GS168" s="65"/>
      <c r="GT168" s="65"/>
      <c r="GU168" s="96" t="s">
        <v>2</v>
      </c>
      <c r="GV168" s="70"/>
      <c r="GW168" s="7">
        <f>IF(ISNUMBER(INDEX($CU$15:$EC$314,$B168,HG$5)),MAX(GW$14:GW167)+1,0)</f>
        <v>0</v>
      </c>
      <c r="GX168" s="7" t="str">
        <f t="shared" si="452"/>
        <v/>
      </c>
      <c r="GY168" s="7" t="str">
        <f t="shared" si="453"/>
        <v/>
      </c>
      <c r="GZ168" s="289">
        <f t="shared" si="454"/>
        <v>154</v>
      </c>
      <c r="HA168" s="289" t="str">
        <f t="shared" si="455"/>
        <v/>
      </c>
      <c r="HB168" s="289"/>
      <c r="HC168" s="84" t="str">
        <f t="shared" si="456"/>
        <v/>
      </c>
      <c r="HD168" s="335">
        <f t="shared" si="457"/>
        <v>0</v>
      </c>
      <c r="HE168" s="313" t="str">
        <f t="shared" si="458"/>
        <v/>
      </c>
      <c r="HF168" s="28" t="str">
        <f t="shared" si="459"/>
        <v/>
      </c>
      <c r="HG168" s="241"/>
      <c r="HH168" s="71"/>
      <c r="HI168" s="71"/>
      <c r="HJ168" s="71"/>
      <c r="HK168" s="71"/>
      <c r="HL168" s="71"/>
      <c r="HM168" s="71"/>
      <c r="HN168" s="71"/>
      <c r="HO168" s="71"/>
      <c r="HP168" s="71"/>
      <c r="HQ168" s="71"/>
      <c r="HR168" s="71"/>
      <c r="HS168" s="277" t="str">
        <f t="shared" si="515"/>
        <v/>
      </c>
      <c r="HT168" s="284" t="str">
        <f t="shared" si="460"/>
        <v/>
      </c>
      <c r="HU168" s="71"/>
      <c r="HV168" s="336" t="str">
        <f t="shared" si="461"/>
        <v/>
      </c>
      <c r="HW168" s="338" t="str">
        <f t="shared" si="462"/>
        <v/>
      </c>
      <c r="HX168" s="337" t="str">
        <f t="shared" si="463"/>
        <v/>
      </c>
      <c r="HY168" s="71"/>
      <c r="HZ168" s="71"/>
      <c r="IA168" s="71"/>
      <c r="IB168" s="71"/>
      <c r="IC168" s="71"/>
      <c r="ID168" s="70"/>
      <c r="IE168" s="19"/>
      <c r="IF168" s="19"/>
      <c r="IG168" s="19"/>
      <c r="IH168" s="19"/>
      <c r="II168" s="19"/>
      <c r="IJ168" s="19"/>
      <c r="IK168" s="19"/>
      <c r="IL168" s="19"/>
      <c r="IM168" s="19"/>
      <c r="IN168" s="19"/>
      <c r="IO168" s="291"/>
      <c r="IP168" s="291"/>
      <c r="IQ168" s="74"/>
      <c r="IR168" s="291">
        <f>IF(IE168&lt;&gt;"",MAX(IR$14:IR167)+1,0)</f>
        <v>0</v>
      </c>
      <c r="IS168" s="291">
        <f>IF(IF168&lt;&gt;"",MAX(IS$14:IS167)+1,0)</f>
        <v>0</v>
      </c>
      <c r="IT168" s="291">
        <f>IF(IG168&lt;&gt;"",MAX(IT$14:IT167)+1,0)</f>
        <v>0</v>
      </c>
      <c r="IU168" s="291">
        <f>IF(IH168&lt;&gt;"",MAX(IU$14:IU167)+1,0)</f>
        <v>0</v>
      </c>
      <c r="IV168" s="291">
        <f>IF(II168&lt;&gt;"",MAX(IV$14:IV167)+1,0)</f>
        <v>0</v>
      </c>
      <c r="IW168" s="291">
        <f>IF(IJ168&lt;&gt;"",MAX(IW$14:IW167)+1,0)</f>
        <v>0</v>
      </c>
      <c r="IX168" s="291">
        <f>IF(IK168&lt;&gt;"",MAX(IX$14:IX167)+1,0)</f>
        <v>0</v>
      </c>
      <c r="IY168" s="291">
        <f>IF(IL168&lt;&gt;"",MAX(IY$14:IY167)+1,0)</f>
        <v>0</v>
      </c>
      <c r="IZ168" s="291">
        <f>IF(IM168&lt;&gt;"",MAX(IZ$14:IZ167)+1,0)</f>
        <v>0</v>
      </c>
      <c r="JA168" s="291">
        <f>IF(IN168&lt;&gt;"",MAX(JA$14:JA167)+1,0)</f>
        <v>0</v>
      </c>
      <c r="JB168" s="291">
        <f>IF(IO168&lt;&gt;"",MAX(JB$14:JB167)+1,0)</f>
        <v>0</v>
      </c>
      <c r="JC168" s="291">
        <f>IF(IP168&lt;&gt;"",MAX(JC$14:JC167)+1,0)</f>
        <v>0</v>
      </c>
      <c r="JD168" s="74">
        <f t="shared" si="508"/>
        <v>5</v>
      </c>
      <c r="JE168" s="74">
        <f t="shared" si="509"/>
        <v>0</v>
      </c>
      <c r="JF168" s="74">
        <f t="shared" si="510"/>
        <v>14</v>
      </c>
      <c r="JG168" s="74" t="str">
        <f t="shared" si="511"/>
        <v>lak_spd</v>
      </c>
      <c r="JH168" s="390" t="str">
        <f t="shared" si="512"/>
        <v/>
      </c>
      <c r="JI168" s="389">
        <f>IF(ISNUMBER(MATCH(HE168,$JG$15:$JG$313,0)),0,MAX(JI$14:JI167)+1)</f>
        <v>0</v>
      </c>
      <c r="JJ168" s="389" t="str">
        <f t="shared" si="513"/>
        <v/>
      </c>
      <c r="JK168" s="379"/>
      <c r="JL168" s="79"/>
      <c r="JM168" s="19"/>
      <c r="JN168" s="280"/>
      <c r="JO168" s="70"/>
      <c r="JP168" s="19"/>
      <c r="JQ168" s="19"/>
      <c r="JR168" s="19"/>
      <c r="JS168" s="19"/>
      <c r="JT168" s="19"/>
      <c r="JU168" s="19"/>
      <c r="JV168" s="19"/>
      <c r="JW168" s="19"/>
      <c r="JX168" s="19"/>
      <c r="JY168" s="19"/>
      <c r="JZ168" s="19"/>
      <c r="KA168" s="19"/>
      <c r="KB168" s="19"/>
      <c r="KC168" s="19"/>
      <c r="KD168" s="19"/>
      <c r="LA168" s="70"/>
      <c r="LB168" s="291" t="str">
        <f t="shared" si="464"/>
        <v/>
      </c>
      <c r="LC168" s="291" t="str">
        <f t="shared" si="465"/>
        <v/>
      </c>
      <c r="LD168" s="291" t="str">
        <f t="shared" si="466"/>
        <v/>
      </c>
      <c r="LE168" s="291" t="str">
        <f t="shared" si="467"/>
        <v/>
      </c>
      <c r="LF168" s="291" t="str">
        <f t="shared" si="468"/>
        <v/>
      </c>
      <c r="LG168" s="291" t="str">
        <f t="shared" si="469"/>
        <v/>
      </c>
      <c r="LH168" s="291" t="str">
        <f t="shared" si="470"/>
        <v/>
      </c>
      <c r="LI168" s="291" t="str">
        <f t="shared" si="471"/>
        <v/>
      </c>
      <c r="LJ168" s="291" t="str">
        <f t="shared" si="472"/>
        <v/>
      </c>
      <c r="LK168" s="291" t="str">
        <f t="shared" si="473"/>
        <v/>
      </c>
      <c r="LL168" s="291" t="str">
        <f t="shared" si="474"/>
        <v/>
      </c>
      <c r="LM168" s="291" t="str">
        <f t="shared" si="475"/>
        <v/>
      </c>
      <c r="LN168" s="291" t="str">
        <f t="shared" si="476"/>
        <v/>
      </c>
      <c r="LO168" s="291" t="str">
        <f t="shared" si="477"/>
        <v/>
      </c>
      <c r="LP168" s="291" t="str">
        <f t="shared" si="478"/>
        <v/>
      </c>
      <c r="LQ168" s="291" t="str">
        <f t="shared" si="479"/>
        <v/>
      </c>
      <c r="LR168" s="291" t="str">
        <f t="shared" si="480"/>
        <v/>
      </c>
      <c r="LS168" s="291" t="str">
        <f t="shared" si="481"/>
        <v/>
      </c>
      <c r="LT168" s="291" t="str">
        <f t="shared" si="482"/>
        <v/>
      </c>
      <c r="LU168" s="291" t="str">
        <f t="shared" si="483"/>
        <v/>
      </c>
      <c r="LV168" s="291" t="str">
        <f t="shared" si="484"/>
        <v/>
      </c>
      <c r="LW168" s="291" t="str">
        <f t="shared" si="485"/>
        <v/>
      </c>
      <c r="LX168" s="291" t="str">
        <f t="shared" si="486"/>
        <v/>
      </c>
      <c r="LY168" s="291" t="str">
        <f t="shared" si="487"/>
        <v/>
      </c>
      <c r="LZ168" s="291" t="str">
        <f t="shared" si="488"/>
        <v/>
      </c>
      <c r="MA168" s="291" t="str">
        <f t="shared" si="489"/>
        <v/>
      </c>
      <c r="MB168" s="291" t="str">
        <f t="shared" si="490"/>
        <v/>
      </c>
      <c r="MC168" s="291" t="str">
        <f t="shared" si="491"/>
        <v/>
      </c>
      <c r="MD168" s="291" t="str">
        <f t="shared" si="492"/>
        <v/>
      </c>
      <c r="ME168" s="291" t="str">
        <f t="shared" si="493"/>
        <v/>
      </c>
      <c r="MF168" s="291" t="str">
        <f t="shared" si="494"/>
        <v/>
      </c>
      <c r="MG168" s="74">
        <f t="shared" si="495"/>
        <v>0</v>
      </c>
      <c r="MH168" s="70"/>
      <c r="MI168" s="70"/>
      <c r="MJ168" s="70"/>
      <c r="MK168" s="70"/>
      <c r="ML168" s="70"/>
      <c r="MM168" s="70"/>
      <c r="MN168" s="70"/>
      <c r="MO168" s="70"/>
      <c r="MP168" s="70"/>
      <c r="MQ168" s="70"/>
      <c r="MR168" s="70"/>
      <c r="MS168" s="70"/>
      <c r="MT168" s="70"/>
      <c r="MU168" s="70"/>
    </row>
    <row r="169" spans="1:359" ht="6" customHeight="1" x14ac:dyDescent="0.25">
      <c r="A169" s="79"/>
      <c r="B169" s="303">
        <f t="shared" si="514"/>
        <v>155</v>
      </c>
      <c r="C169" s="206" t="s">
        <v>433</v>
      </c>
      <c r="D169" s="305" t="s">
        <v>528</v>
      </c>
      <c r="E169" s="70"/>
      <c r="F169" s="258"/>
      <c r="G169" s="259"/>
      <c r="H169" s="260"/>
      <c r="I169" s="258"/>
      <c r="J169" s="259"/>
      <c r="K169" s="260"/>
      <c r="L169" s="258"/>
      <c r="M169" s="259"/>
      <c r="N169" s="260"/>
      <c r="O169" s="258"/>
      <c r="P169" s="259"/>
      <c r="Q169" s="260"/>
      <c r="R169" s="258"/>
      <c r="S169" s="259"/>
      <c r="T169" s="260"/>
      <c r="U169" s="258"/>
      <c r="V169" s="259"/>
      <c r="W169" s="260"/>
      <c r="X169" s="258"/>
      <c r="Y169" s="259"/>
      <c r="Z169" s="260"/>
      <c r="AA169" s="258"/>
      <c r="AB169" s="259"/>
      <c r="AC169" s="260"/>
      <c r="AD169" s="258"/>
      <c r="AE169" s="259"/>
      <c r="AF169" s="260"/>
      <c r="AG169" s="258"/>
      <c r="AH169" s="259"/>
      <c r="AI169" s="260"/>
      <c r="AJ169" s="258"/>
      <c r="AK169" s="259"/>
      <c r="AL169" s="260"/>
      <c r="AM169" s="258"/>
      <c r="AN169" s="259"/>
      <c r="AO169" s="260"/>
      <c r="AP169" s="281"/>
      <c r="AQ169" s="353"/>
      <c r="AR169" s="348"/>
      <c r="AS169" s="281"/>
      <c r="AT169" s="353"/>
      <c r="AU169" s="348"/>
      <c r="AV169" s="258"/>
      <c r="AW169" s="259"/>
      <c r="AX169" s="260"/>
      <c r="AY169" s="258"/>
      <c r="AZ169" s="259"/>
      <c r="BA169" s="260"/>
      <c r="BB169" s="258"/>
      <c r="BC169" s="259"/>
      <c r="BD169" s="260"/>
      <c r="BE169" s="258"/>
      <c r="BF169" s="259"/>
      <c r="BG169" s="260"/>
      <c r="BH169" s="258"/>
      <c r="BI169" s="259"/>
      <c r="BJ169" s="260"/>
      <c r="BK169" s="258"/>
      <c r="BL169" s="259"/>
      <c r="BM169" s="260"/>
      <c r="BN169" s="258"/>
      <c r="BO169" s="259"/>
      <c r="BP169" s="260"/>
      <c r="BQ169" s="258"/>
      <c r="BR169" s="259"/>
      <c r="BS169" s="260"/>
      <c r="BT169" s="258"/>
      <c r="BU169" s="259"/>
      <c r="BV169" s="260"/>
      <c r="BW169" s="258"/>
      <c r="BX169" s="259"/>
      <c r="BY169" s="260"/>
      <c r="BZ169" s="258"/>
      <c r="CA169" s="259"/>
      <c r="CB169" s="260"/>
      <c r="CC169" s="258"/>
      <c r="CD169" s="259"/>
      <c r="CE169" s="260"/>
      <c r="CF169" s="410"/>
      <c r="CG169" s="411"/>
      <c r="CH169" s="412"/>
      <c r="CI169" s="410"/>
      <c r="CJ169" s="411"/>
      <c r="CK169" s="412"/>
      <c r="CL169" s="258"/>
      <c r="CM169" s="259"/>
      <c r="CN169" s="260"/>
      <c r="CO169" s="258"/>
      <c r="CP169" s="259"/>
      <c r="CQ169" s="260"/>
      <c r="CR169" s="373" t="s">
        <v>2</v>
      </c>
      <c r="CS169" s="228"/>
      <c r="CT169" s="229" t="str">
        <f>IF(ISNUMBER(HA169),IF(ISNUMBER(MATCH(HE169,$CS$15:$CS$313,0)),0,MAX(CT$14:CT168)+1),"")</f>
        <v/>
      </c>
      <c r="CU169" s="7" t="str">
        <f t="shared" si="374"/>
        <v/>
      </c>
      <c r="CV169" s="7" t="str">
        <f t="shared" si="375"/>
        <v/>
      </c>
      <c r="CW169" s="7" t="str">
        <f t="shared" si="376"/>
        <v/>
      </c>
      <c r="CX169" s="7" t="str">
        <f t="shared" si="377"/>
        <v/>
      </c>
      <c r="CY169" s="7" t="str">
        <f t="shared" si="378"/>
        <v/>
      </c>
      <c r="CZ169" s="7" t="str">
        <f t="shared" si="379"/>
        <v/>
      </c>
      <c r="DA169" s="7" t="str">
        <f t="shared" si="380"/>
        <v/>
      </c>
      <c r="DB169" s="7" t="str">
        <f t="shared" si="381"/>
        <v/>
      </c>
      <c r="DC169" s="7" t="str">
        <f t="shared" si="382"/>
        <v/>
      </c>
      <c r="DD169" s="7" t="str">
        <f t="shared" si="383"/>
        <v/>
      </c>
      <c r="DE169" s="7" t="str">
        <f t="shared" si="384"/>
        <v/>
      </c>
      <c r="DF169" s="7" t="str">
        <f t="shared" si="385"/>
        <v/>
      </c>
      <c r="DG169" s="7" t="str">
        <f t="shared" si="386"/>
        <v/>
      </c>
      <c r="DH169" s="7" t="str">
        <f t="shared" si="387"/>
        <v/>
      </c>
      <c r="DI169" s="7" t="str">
        <f t="shared" si="388"/>
        <v/>
      </c>
      <c r="DJ169" s="7" t="str">
        <f t="shared" si="389"/>
        <v/>
      </c>
      <c r="DK169" s="7" t="str">
        <f t="shared" si="390"/>
        <v/>
      </c>
      <c r="DL169" s="7" t="str">
        <f t="shared" si="391"/>
        <v/>
      </c>
      <c r="DM169" s="7" t="str">
        <f t="shared" si="392"/>
        <v/>
      </c>
      <c r="DN169" s="7" t="str">
        <f t="shared" si="393"/>
        <v/>
      </c>
      <c r="DO169" s="7" t="str">
        <f t="shared" si="394"/>
        <v/>
      </c>
      <c r="DP169" s="7">
        <f t="shared" si="395"/>
        <v>16</v>
      </c>
      <c r="DQ169" s="7" t="str">
        <f t="shared" si="396"/>
        <v/>
      </c>
      <c r="DR169" s="7">
        <f t="shared" si="397"/>
        <v>15</v>
      </c>
      <c r="DS169" s="7" t="str">
        <f t="shared" si="398"/>
        <v/>
      </c>
      <c r="DT169" s="7" t="str">
        <f t="shared" si="399"/>
        <v/>
      </c>
      <c r="DU169" s="7" t="str">
        <f t="shared" si="496"/>
        <v/>
      </c>
      <c r="DV169" s="7" t="str">
        <f t="shared" si="497"/>
        <v/>
      </c>
      <c r="DW169" s="7" t="str">
        <f t="shared" si="498"/>
        <v/>
      </c>
      <c r="DX169" s="7" t="str">
        <f t="shared" si="499"/>
        <v/>
      </c>
      <c r="DY169" s="7"/>
      <c r="DZ169" s="7"/>
      <c r="EA169" s="7"/>
      <c r="EB169" s="7"/>
      <c r="EC169" s="64" t="s">
        <v>2</v>
      </c>
      <c r="ED169" s="306" t="str">
        <f t="shared" si="400"/>
        <v>-</v>
      </c>
      <c r="EE169" s="306" t="str">
        <f t="shared" si="401"/>
        <v>-</v>
      </c>
      <c r="EF169" s="306" t="str">
        <f t="shared" si="402"/>
        <v>-</v>
      </c>
      <c r="EG169" s="306" t="str">
        <f t="shared" si="403"/>
        <v>-</v>
      </c>
      <c r="EH169" s="306" t="str">
        <f t="shared" si="404"/>
        <v>-</v>
      </c>
      <c r="EI169" s="306" t="str">
        <f t="shared" si="405"/>
        <v>-</v>
      </c>
      <c r="EJ169" s="306" t="str">
        <f t="shared" si="406"/>
        <v>-</v>
      </c>
      <c r="EK169" s="306" t="str">
        <f t="shared" si="407"/>
        <v>-</v>
      </c>
      <c r="EL169" s="306" t="str">
        <f t="shared" si="408"/>
        <v>-</v>
      </c>
      <c r="EM169" s="306" t="str">
        <f t="shared" si="409"/>
        <v>-</v>
      </c>
      <c r="EN169" s="306" t="str">
        <f t="shared" si="410"/>
        <v>-</v>
      </c>
      <c r="EO169" s="306" t="str">
        <f t="shared" si="411"/>
        <v>-</v>
      </c>
      <c r="EP169" s="306" t="str">
        <f t="shared" si="412"/>
        <v>-</v>
      </c>
      <c r="EQ169" s="306" t="str">
        <f t="shared" si="413"/>
        <v>-</v>
      </c>
      <c r="ER169" s="306" t="str">
        <f t="shared" si="414"/>
        <v>-</v>
      </c>
      <c r="ES169" s="306" t="str">
        <f t="shared" si="415"/>
        <v>-</v>
      </c>
      <c r="ET169" s="306" t="str">
        <f t="shared" si="416"/>
        <v>-</v>
      </c>
      <c r="EU169" s="306" t="str">
        <f t="shared" si="417"/>
        <v>-</v>
      </c>
      <c r="EV169" s="306" t="str">
        <f t="shared" si="418"/>
        <v>-</v>
      </c>
      <c r="EW169" s="306" t="str">
        <f t="shared" si="419"/>
        <v>-</v>
      </c>
      <c r="EX169" s="306" t="str">
        <f t="shared" si="420"/>
        <v>-</v>
      </c>
      <c r="EY169" s="306" t="str">
        <f t="shared" si="421"/>
        <v>depth</v>
      </c>
      <c r="EZ169" s="306" t="str">
        <f t="shared" si="422"/>
        <v>-</v>
      </c>
      <c r="FA169" s="306" t="str">
        <f t="shared" si="423"/>
        <v>depth</v>
      </c>
      <c r="FB169" s="306" t="str">
        <f t="shared" si="424"/>
        <v>-</v>
      </c>
      <c r="FC169" s="306" t="str">
        <f t="shared" si="425"/>
        <v>-</v>
      </c>
      <c r="FD169" s="306" t="str">
        <f t="shared" si="500"/>
        <v>-</v>
      </c>
      <c r="FE169" s="306" t="str">
        <f t="shared" si="501"/>
        <v>-</v>
      </c>
      <c r="FF169" s="306" t="str">
        <f t="shared" si="502"/>
        <v>-</v>
      </c>
      <c r="FG169" s="306" t="str">
        <f t="shared" si="503"/>
        <v>-</v>
      </c>
      <c r="FH169" s="306"/>
      <c r="FI169" s="306"/>
      <c r="FJ169" s="306"/>
      <c r="FK169" s="306"/>
      <c r="FL169" s="306"/>
      <c r="FM169" s="422" t="s">
        <v>2</v>
      </c>
      <c r="FN169" s="65" t="str">
        <f t="shared" si="426"/>
        <v>-</v>
      </c>
      <c r="FO169" s="65" t="str">
        <f t="shared" si="427"/>
        <v>-</v>
      </c>
      <c r="FP169" s="65" t="str">
        <f t="shared" si="428"/>
        <v>-</v>
      </c>
      <c r="FQ169" s="65" t="str">
        <f t="shared" si="429"/>
        <v>-</v>
      </c>
      <c r="FR169" s="65" t="str">
        <f t="shared" si="430"/>
        <v>-</v>
      </c>
      <c r="FS169" s="65" t="str">
        <f t="shared" si="431"/>
        <v>-</v>
      </c>
      <c r="FT169" s="65" t="str">
        <f t="shared" si="432"/>
        <v>-</v>
      </c>
      <c r="FU169" s="65" t="str">
        <f t="shared" si="433"/>
        <v>-</v>
      </c>
      <c r="FV169" s="65" t="str">
        <f t="shared" si="434"/>
        <v>-</v>
      </c>
      <c r="FW169" s="65" t="str">
        <f t="shared" si="435"/>
        <v>-</v>
      </c>
      <c r="FX169" s="65" t="str">
        <f t="shared" si="436"/>
        <v>-</v>
      </c>
      <c r="FY169" s="65" t="str">
        <f t="shared" si="437"/>
        <v>-</v>
      </c>
      <c r="FZ169" s="65" t="str">
        <f t="shared" si="438"/>
        <v>-</v>
      </c>
      <c r="GA169" s="65" t="str">
        <f t="shared" si="439"/>
        <v>-</v>
      </c>
      <c r="GB169" s="65" t="str">
        <f t="shared" si="440"/>
        <v>-</v>
      </c>
      <c r="GC169" s="65" t="str">
        <f t="shared" si="441"/>
        <v>-</v>
      </c>
      <c r="GD169" s="65" t="str">
        <f t="shared" si="442"/>
        <v>-</v>
      </c>
      <c r="GE169" s="65" t="str">
        <f t="shared" si="443"/>
        <v>-</v>
      </c>
      <c r="GF169" s="65" t="str">
        <f t="shared" si="444"/>
        <v>-</v>
      </c>
      <c r="GG169" s="65" t="str">
        <f t="shared" si="445"/>
        <v>-</v>
      </c>
      <c r="GH169" s="65" t="str">
        <f t="shared" si="446"/>
        <v>-</v>
      </c>
      <c r="GI169" s="65">
        <f t="shared" si="447"/>
        <v>15</v>
      </c>
      <c r="GJ169" s="65" t="str">
        <f t="shared" si="448"/>
        <v>-</v>
      </c>
      <c r="GK169" s="65">
        <f t="shared" si="449"/>
        <v>15</v>
      </c>
      <c r="GL169" s="65" t="str">
        <f t="shared" si="450"/>
        <v>-</v>
      </c>
      <c r="GM169" s="65" t="str">
        <f t="shared" si="451"/>
        <v>-</v>
      </c>
      <c r="GN169" s="65" t="str">
        <f t="shared" si="504"/>
        <v>-</v>
      </c>
      <c r="GO169" s="65" t="str">
        <f t="shared" si="505"/>
        <v>-</v>
      </c>
      <c r="GP169" s="65" t="str">
        <f t="shared" si="506"/>
        <v>-</v>
      </c>
      <c r="GQ169" s="65" t="str">
        <f t="shared" si="507"/>
        <v>-</v>
      </c>
      <c r="GR169" s="65"/>
      <c r="GS169" s="65"/>
      <c r="GT169" s="65"/>
      <c r="GU169" s="96" t="s">
        <v>2</v>
      </c>
      <c r="GV169" s="70"/>
      <c r="GW169" s="7">
        <f>IF(ISNUMBER(INDEX($CU$15:$EC$314,$B169,HG$5)),MAX(GW$14:GW168)+1,0)</f>
        <v>0</v>
      </c>
      <c r="GX169" s="7" t="str">
        <f t="shared" si="452"/>
        <v/>
      </c>
      <c r="GY169" s="7" t="str">
        <f t="shared" si="453"/>
        <v/>
      </c>
      <c r="GZ169" s="289">
        <f t="shared" si="454"/>
        <v>155</v>
      </c>
      <c r="HA169" s="289" t="str">
        <f t="shared" si="455"/>
        <v/>
      </c>
      <c r="HB169" s="289"/>
      <c r="HC169" s="84" t="str">
        <f t="shared" si="456"/>
        <v/>
      </c>
      <c r="HD169" s="335">
        <f t="shared" si="457"/>
        <v>0</v>
      </c>
      <c r="HE169" s="313" t="str">
        <f t="shared" si="458"/>
        <v/>
      </c>
      <c r="HF169" s="28" t="str">
        <f t="shared" si="459"/>
        <v/>
      </c>
      <c r="HG169" s="241"/>
      <c r="HH169" s="71"/>
      <c r="HI169" s="71"/>
      <c r="HJ169" s="71"/>
      <c r="HK169" s="71"/>
      <c r="HL169" s="71"/>
      <c r="HM169" s="71"/>
      <c r="HN169" s="71"/>
      <c r="HO169" s="71"/>
      <c r="HP169" s="71"/>
      <c r="HQ169" s="71"/>
      <c r="HR169" s="71"/>
      <c r="HS169" s="277" t="str">
        <f t="shared" si="515"/>
        <v/>
      </c>
      <c r="HT169" s="284" t="str">
        <f t="shared" si="460"/>
        <v/>
      </c>
      <c r="HU169" s="71"/>
      <c r="HV169" s="336" t="str">
        <f t="shared" si="461"/>
        <v/>
      </c>
      <c r="HW169" s="338" t="str">
        <f t="shared" si="462"/>
        <v/>
      </c>
      <c r="HX169" s="337" t="str">
        <f t="shared" si="463"/>
        <v/>
      </c>
      <c r="HY169" s="71"/>
      <c r="HZ169" s="71"/>
      <c r="IA169" s="71"/>
      <c r="IB169" s="71"/>
      <c r="IC169" s="71"/>
      <c r="ID169" s="70"/>
      <c r="IE169" s="19"/>
      <c r="IF169" s="19"/>
      <c r="IG169" s="19"/>
      <c r="IH169" s="19"/>
      <c r="II169" s="19"/>
      <c r="IJ169" s="19"/>
      <c r="IK169" s="19"/>
      <c r="IL169" s="19"/>
      <c r="IM169" s="19"/>
      <c r="IN169" s="19"/>
      <c r="IO169" s="291"/>
      <c r="IP169" s="291"/>
      <c r="IQ169" s="74"/>
      <c r="IR169" s="291">
        <f>IF(IE169&lt;&gt;"",MAX(IR$14:IR168)+1,0)</f>
        <v>0</v>
      </c>
      <c r="IS169" s="291">
        <f>IF(IF169&lt;&gt;"",MAX(IS$14:IS168)+1,0)</f>
        <v>0</v>
      </c>
      <c r="IT169" s="291">
        <f>IF(IG169&lt;&gt;"",MAX(IT$14:IT168)+1,0)</f>
        <v>0</v>
      </c>
      <c r="IU169" s="291">
        <f>IF(IH169&lt;&gt;"",MAX(IU$14:IU168)+1,0)</f>
        <v>0</v>
      </c>
      <c r="IV169" s="291">
        <f>IF(II169&lt;&gt;"",MAX(IV$14:IV168)+1,0)</f>
        <v>0</v>
      </c>
      <c r="IW169" s="291">
        <f>IF(IJ169&lt;&gt;"",MAX(IW$14:IW168)+1,0)</f>
        <v>0</v>
      </c>
      <c r="IX169" s="291">
        <f>IF(IK169&lt;&gt;"",MAX(IX$14:IX168)+1,0)</f>
        <v>0</v>
      </c>
      <c r="IY169" s="291">
        <f>IF(IL169&lt;&gt;"",MAX(IY$14:IY168)+1,0)</f>
        <v>0</v>
      </c>
      <c r="IZ169" s="291">
        <f>IF(IM169&lt;&gt;"",MAX(IZ$14:IZ168)+1,0)</f>
        <v>0</v>
      </c>
      <c r="JA169" s="291">
        <f>IF(IN169&lt;&gt;"",MAX(JA$14:JA168)+1,0)</f>
        <v>0</v>
      </c>
      <c r="JB169" s="291">
        <f>IF(IO169&lt;&gt;"",MAX(JB$14:JB168)+1,0)</f>
        <v>0</v>
      </c>
      <c r="JC169" s="291">
        <f>IF(IP169&lt;&gt;"",MAX(JC$14:JC168)+1,0)</f>
        <v>0</v>
      </c>
      <c r="JD169" s="74">
        <f t="shared" si="508"/>
        <v>5</v>
      </c>
      <c r="JE169" s="74">
        <f t="shared" si="509"/>
        <v>0</v>
      </c>
      <c r="JF169" s="74">
        <f t="shared" si="510"/>
        <v>15</v>
      </c>
      <c r="JG169" s="74" t="str">
        <f t="shared" si="511"/>
        <v>lak_ts</v>
      </c>
      <c r="JH169" s="390" t="str">
        <f t="shared" si="512"/>
        <v/>
      </c>
      <c r="JI169" s="389">
        <f>IF(ISNUMBER(MATCH(HE169,$JG$15:$JG$313,0)),0,MAX(JI$14:JI168)+1)</f>
        <v>0</v>
      </c>
      <c r="JJ169" s="389" t="str">
        <f t="shared" si="513"/>
        <v/>
      </c>
      <c r="JK169" s="379"/>
      <c r="JL169" s="79"/>
      <c r="JM169" s="19"/>
      <c r="JN169" s="280"/>
      <c r="JO169" s="70"/>
      <c r="JP169" s="19"/>
      <c r="JQ169" s="19"/>
      <c r="JR169" s="19"/>
      <c r="JS169" s="19"/>
      <c r="JT169" s="19"/>
      <c r="JU169" s="19"/>
      <c r="JV169" s="19"/>
      <c r="JW169" s="19"/>
      <c r="JX169" s="19"/>
      <c r="JY169" s="19"/>
      <c r="JZ169" s="19"/>
      <c r="KA169" s="19"/>
      <c r="KB169" s="19"/>
      <c r="KC169" s="19"/>
      <c r="KD169" s="19"/>
      <c r="LA169" s="70"/>
      <c r="LB169" s="291" t="str">
        <f t="shared" si="464"/>
        <v/>
      </c>
      <c r="LC169" s="291" t="str">
        <f t="shared" si="465"/>
        <v/>
      </c>
      <c r="LD169" s="291" t="str">
        <f t="shared" si="466"/>
        <v/>
      </c>
      <c r="LE169" s="291" t="str">
        <f t="shared" si="467"/>
        <v/>
      </c>
      <c r="LF169" s="291" t="str">
        <f t="shared" si="468"/>
        <v/>
      </c>
      <c r="LG169" s="291" t="str">
        <f t="shared" si="469"/>
        <v/>
      </c>
      <c r="LH169" s="291" t="str">
        <f t="shared" si="470"/>
        <v/>
      </c>
      <c r="LI169" s="291" t="str">
        <f t="shared" si="471"/>
        <v/>
      </c>
      <c r="LJ169" s="291" t="str">
        <f t="shared" si="472"/>
        <v/>
      </c>
      <c r="LK169" s="291" t="str">
        <f t="shared" si="473"/>
        <v/>
      </c>
      <c r="LL169" s="291" t="str">
        <f t="shared" si="474"/>
        <v/>
      </c>
      <c r="LM169" s="291" t="str">
        <f t="shared" si="475"/>
        <v/>
      </c>
      <c r="LN169" s="291" t="str">
        <f t="shared" si="476"/>
        <v/>
      </c>
      <c r="LO169" s="291" t="str">
        <f t="shared" si="477"/>
        <v/>
      </c>
      <c r="LP169" s="291" t="str">
        <f t="shared" si="478"/>
        <v/>
      </c>
      <c r="LQ169" s="291" t="str">
        <f t="shared" si="479"/>
        <v/>
      </c>
      <c r="LR169" s="291" t="str">
        <f t="shared" si="480"/>
        <v/>
      </c>
      <c r="LS169" s="291" t="str">
        <f t="shared" si="481"/>
        <v/>
      </c>
      <c r="LT169" s="291" t="str">
        <f t="shared" si="482"/>
        <v/>
      </c>
      <c r="LU169" s="291" t="str">
        <f t="shared" si="483"/>
        <v/>
      </c>
      <c r="LV169" s="291" t="str">
        <f t="shared" si="484"/>
        <v/>
      </c>
      <c r="LW169" s="291" t="str">
        <f t="shared" si="485"/>
        <v/>
      </c>
      <c r="LX169" s="291" t="str">
        <f t="shared" si="486"/>
        <v/>
      </c>
      <c r="LY169" s="291" t="str">
        <f t="shared" si="487"/>
        <v/>
      </c>
      <c r="LZ169" s="291" t="str">
        <f t="shared" si="488"/>
        <v/>
      </c>
      <c r="MA169" s="291" t="str">
        <f t="shared" si="489"/>
        <v/>
      </c>
      <c r="MB169" s="291" t="str">
        <f t="shared" si="490"/>
        <v/>
      </c>
      <c r="MC169" s="291" t="str">
        <f t="shared" si="491"/>
        <v/>
      </c>
      <c r="MD169" s="291" t="str">
        <f t="shared" si="492"/>
        <v/>
      </c>
      <c r="ME169" s="291" t="str">
        <f t="shared" si="493"/>
        <v/>
      </c>
      <c r="MF169" s="291" t="str">
        <f t="shared" si="494"/>
        <v/>
      </c>
      <c r="MG169" s="74">
        <f t="shared" si="495"/>
        <v>0</v>
      </c>
      <c r="MH169" s="70"/>
      <c r="MI169" s="70"/>
      <c r="MJ169" s="70"/>
      <c r="MK169" s="70"/>
      <c r="ML169" s="70"/>
      <c r="MM169" s="70"/>
      <c r="MN169" s="70"/>
      <c r="MO169" s="70"/>
      <c r="MP169" s="70"/>
      <c r="MQ169" s="70"/>
      <c r="MR169" s="70"/>
      <c r="MS169" s="70"/>
      <c r="MT169" s="70"/>
      <c r="MU169" s="70"/>
    </row>
    <row r="170" spans="1:359" ht="6" customHeight="1" x14ac:dyDescent="0.25">
      <c r="A170" s="79"/>
      <c r="B170" s="303">
        <f t="shared" si="514"/>
        <v>156</v>
      </c>
      <c r="C170" s="85" t="s">
        <v>436</v>
      </c>
      <c r="D170" s="303" t="s">
        <v>445</v>
      </c>
      <c r="E170" s="70"/>
      <c r="F170" s="258"/>
      <c r="G170" s="259"/>
      <c r="H170" s="260"/>
      <c r="I170" s="258"/>
      <c r="J170" s="259"/>
      <c r="K170" s="260"/>
      <c r="L170" s="258"/>
      <c r="M170" s="259"/>
      <c r="N170" s="260"/>
      <c r="O170" s="258"/>
      <c r="P170" s="259"/>
      <c r="Q170" s="260"/>
      <c r="R170" s="258"/>
      <c r="S170" s="259"/>
      <c r="T170" s="260"/>
      <c r="U170" s="258"/>
      <c r="V170" s="259"/>
      <c r="W170" s="260"/>
      <c r="X170" s="258"/>
      <c r="Y170" s="259"/>
      <c r="Z170" s="260"/>
      <c r="AA170" s="258"/>
      <c r="AB170" s="259"/>
      <c r="AC170" s="260"/>
      <c r="AD170" s="258"/>
      <c r="AE170" s="259"/>
      <c r="AF170" s="260"/>
      <c r="AG170" s="258"/>
      <c r="AH170" s="259"/>
      <c r="AI170" s="260"/>
      <c r="AJ170" s="258"/>
      <c r="AK170" s="259"/>
      <c r="AL170" s="260"/>
      <c r="AM170" s="258"/>
      <c r="AN170" s="259"/>
      <c r="AO170" s="260"/>
      <c r="AP170" s="281"/>
      <c r="AQ170" s="353"/>
      <c r="AR170" s="348"/>
      <c r="AS170" s="281"/>
      <c r="AT170" s="353"/>
      <c r="AU170" s="348"/>
      <c r="AV170" s="258"/>
      <c r="AW170" s="259"/>
      <c r="AX170" s="260"/>
      <c r="AY170" s="258"/>
      <c r="AZ170" s="259"/>
      <c r="BA170" s="260"/>
      <c r="BB170" s="258"/>
      <c r="BC170" s="259"/>
      <c r="BD170" s="260"/>
      <c r="BE170" s="258"/>
      <c r="BF170" s="259"/>
      <c r="BG170" s="260"/>
      <c r="BH170" s="258"/>
      <c r="BI170" s="259"/>
      <c r="BJ170" s="260"/>
      <c r="BK170" s="258"/>
      <c r="BL170" s="259"/>
      <c r="BM170" s="260"/>
      <c r="BN170" s="258"/>
      <c r="BO170" s="259"/>
      <c r="BP170" s="260"/>
      <c r="BQ170" s="258"/>
      <c r="BR170" s="259"/>
      <c r="BS170" s="260"/>
      <c r="BT170" s="258"/>
      <c r="BU170" s="259"/>
      <c r="BV170" s="260"/>
      <c r="BW170" s="258"/>
      <c r="BX170" s="259"/>
      <c r="BY170" s="260"/>
      <c r="BZ170" s="258"/>
      <c r="CA170" s="259"/>
      <c r="CB170" s="260"/>
      <c r="CC170" s="258"/>
      <c r="CD170" s="259"/>
      <c r="CE170" s="260"/>
      <c r="CF170" s="410"/>
      <c r="CG170" s="411"/>
      <c r="CH170" s="412"/>
      <c r="CI170" s="410"/>
      <c r="CJ170" s="411"/>
      <c r="CK170" s="412"/>
      <c r="CL170" s="258"/>
      <c r="CM170" s="259"/>
      <c r="CN170" s="260"/>
      <c r="CO170" s="258"/>
      <c r="CP170" s="259"/>
      <c r="CQ170" s="260"/>
      <c r="CR170" s="373" t="s">
        <v>2</v>
      </c>
      <c r="CS170" s="228"/>
      <c r="CT170" s="229" t="str">
        <f>IF(ISNUMBER(HA170),IF(ISNUMBER(MATCH(HE170,$CS$15:$CS$313,0)),0,MAX(CT$14:CT169)+1),"")</f>
        <v/>
      </c>
      <c r="CU170" s="7" t="str">
        <f t="shared" si="374"/>
        <v/>
      </c>
      <c r="CV170" s="7" t="str">
        <f t="shared" si="375"/>
        <v/>
      </c>
      <c r="CW170" s="7" t="str">
        <f t="shared" si="376"/>
        <v/>
      </c>
      <c r="CX170" s="7" t="str">
        <f t="shared" si="377"/>
        <v/>
      </c>
      <c r="CY170" s="7" t="str">
        <f t="shared" si="378"/>
        <v/>
      </c>
      <c r="CZ170" s="7" t="str">
        <f t="shared" si="379"/>
        <v/>
      </c>
      <c r="DA170" s="7" t="str">
        <f t="shared" si="380"/>
        <v/>
      </c>
      <c r="DB170" s="7" t="str">
        <f t="shared" si="381"/>
        <v/>
      </c>
      <c r="DC170" s="7" t="str">
        <f t="shared" si="382"/>
        <v/>
      </c>
      <c r="DD170" s="7" t="str">
        <f t="shared" si="383"/>
        <v/>
      </c>
      <c r="DE170" s="7" t="str">
        <f t="shared" si="384"/>
        <v/>
      </c>
      <c r="DF170" s="7" t="str">
        <f t="shared" si="385"/>
        <v/>
      </c>
      <c r="DG170" s="7" t="str">
        <f t="shared" si="386"/>
        <v/>
      </c>
      <c r="DH170" s="7" t="str">
        <f t="shared" si="387"/>
        <v/>
      </c>
      <c r="DI170" s="7" t="str">
        <f t="shared" si="388"/>
        <v/>
      </c>
      <c r="DJ170" s="7" t="str">
        <f t="shared" si="389"/>
        <v/>
      </c>
      <c r="DK170" s="7" t="str">
        <f t="shared" si="390"/>
        <v/>
      </c>
      <c r="DL170" s="7" t="str">
        <f t="shared" si="391"/>
        <v/>
      </c>
      <c r="DM170" s="7" t="str">
        <f t="shared" si="392"/>
        <v/>
      </c>
      <c r="DN170" s="7" t="str">
        <f t="shared" si="393"/>
        <v/>
      </c>
      <c r="DO170" s="7" t="str">
        <f t="shared" si="394"/>
        <v/>
      </c>
      <c r="DP170" s="7" t="str">
        <f t="shared" si="395"/>
        <v/>
      </c>
      <c r="DQ170" s="7">
        <f t="shared" si="396"/>
        <v>16</v>
      </c>
      <c r="DR170" s="7" t="str">
        <f t="shared" si="397"/>
        <v/>
      </c>
      <c r="DS170" s="7" t="str">
        <f t="shared" si="398"/>
        <v/>
      </c>
      <c r="DT170" s="7" t="str">
        <f t="shared" si="399"/>
        <v/>
      </c>
      <c r="DU170" s="7" t="str">
        <f t="shared" si="496"/>
        <v/>
      </c>
      <c r="DV170" s="7" t="str">
        <f t="shared" si="497"/>
        <v/>
      </c>
      <c r="DW170" s="7" t="str">
        <f t="shared" si="498"/>
        <v/>
      </c>
      <c r="DX170" s="7" t="str">
        <f t="shared" si="499"/>
        <v/>
      </c>
      <c r="DY170" s="7"/>
      <c r="DZ170" s="7"/>
      <c r="EA170" s="7"/>
      <c r="EB170" s="7"/>
      <c r="EC170" s="64" t="s">
        <v>2</v>
      </c>
      <c r="ED170" s="306" t="str">
        <f t="shared" si="400"/>
        <v>-</v>
      </c>
      <c r="EE170" s="306" t="str">
        <f t="shared" si="401"/>
        <v>-</v>
      </c>
      <c r="EF170" s="306" t="str">
        <f t="shared" si="402"/>
        <v>-</v>
      </c>
      <c r="EG170" s="306" t="str">
        <f t="shared" si="403"/>
        <v>-</v>
      </c>
      <c r="EH170" s="306" t="str">
        <f t="shared" si="404"/>
        <v>-</v>
      </c>
      <c r="EI170" s="306" t="str">
        <f t="shared" si="405"/>
        <v>-</v>
      </c>
      <c r="EJ170" s="306" t="str">
        <f t="shared" si="406"/>
        <v>-</v>
      </c>
      <c r="EK170" s="306" t="str">
        <f t="shared" si="407"/>
        <v>-</v>
      </c>
      <c r="EL170" s="306" t="str">
        <f t="shared" si="408"/>
        <v>-</v>
      </c>
      <c r="EM170" s="306" t="str">
        <f t="shared" si="409"/>
        <v>-</v>
      </c>
      <c r="EN170" s="306" t="str">
        <f t="shared" si="410"/>
        <v>-</v>
      </c>
      <c r="EO170" s="306" t="str">
        <f t="shared" si="411"/>
        <v>-</v>
      </c>
      <c r="EP170" s="306" t="str">
        <f t="shared" si="412"/>
        <v>-</v>
      </c>
      <c r="EQ170" s="306" t="str">
        <f t="shared" si="413"/>
        <v>-</v>
      </c>
      <c r="ER170" s="306" t="str">
        <f t="shared" si="414"/>
        <v>-</v>
      </c>
      <c r="ES170" s="306" t="str">
        <f t="shared" si="415"/>
        <v>-</v>
      </c>
      <c r="ET170" s="306" t="str">
        <f t="shared" si="416"/>
        <v>-</v>
      </c>
      <c r="EU170" s="306" t="str">
        <f t="shared" si="417"/>
        <v>-</v>
      </c>
      <c r="EV170" s="306" t="str">
        <f t="shared" si="418"/>
        <v>-</v>
      </c>
      <c r="EW170" s="306" t="str">
        <f t="shared" si="419"/>
        <v>-</v>
      </c>
      <c r="EX170" s="306" t="str">
        <f t="shared" si="420"/>
        <v>-</v>
      </c>
      <c r="EY170" s="306" t="str">
        <f t="shared" si="421"/>
        <v>-</v>
      </c>
      <c r="EZ170" s="306" t="str">
        <f t="shared" si="422"/>
        <v>nreaches</v>
      </c>
      <c r="FA170" s="306" t="str">
        <f t="shared" si="423"/>
        <v>-</v>
      </c>
      <c r="FB170" s="306" t="str">
        <f t="shared" si="424"/>
        <v>-</v>
      </c>
      <c r="FC170" s="306" t="str">
        <f t="shared" si="425"/>
        <v>-</v>
      </c>
      <c r="FD170" s="306" t="str">
        <f t="shared" si="500"/>
        <v>-</v>
      </c>
      <c r="FE170" s="306" t="str">
        <f t="shared" si="501"/>
        <v>-</v>
      </c>
      <c r="FF170" s="306" t="str">
        <f t="shared" si="502"/>
        <v>-</v>
      </c>
      <c r="FG170" s="306" t="str">
        <f t="shared" si="503"/>
        <v>-</v>
      </c>
      <c r="FH170" s="306"/>
      <c r="FI170" s="306"/>
      <c r="FJ170" s="306"/>
      <c r="FK170" s="306"/>
      <c r="FL170" s="306"/>
      <c r="FM170" s="422" t="s">
        <v>2</v>
      </c>
      <c r="FN170" s="65" t="str">
        <f t="shared" si="426"/>
        <v>-</v>
      </c>
      <c r="FO170" s="65" t="str">
        <f t="shared" si="427"/>
        <v>-</v>
      </c>
      <c r="FP170" s="65" t="str">
        <f t="shared" si="428"/>
        <v>-</v>
      </c>
      <c r="FQ170" s="65" t="str">
        <f t="shared" si="429"/>
        <v>-</v>
      </c>
      <c r="FR170" s="65" t="str">
        <f t="shared" si="430"/>
        <v>-</v>
      </c>
      <c r="FS170" s="65" t="str">
        <f t="shared" si="431"/>
        <v>-</v>
      </c>
      <c r="FT170" s="65" t="str">
        <f t="shared" si="432"/>
        <v>-</v>
      </c>
      <c r="FU170" s="65" t="str">
        <f t="shared" si="433"/>
        <v>-</v>
      </c>
      <c r="FV170" s="65" t="str">
        <f t="shared" si="434"/>
        <v>-</v>
      </c>
      <c r="FW170" s="65" t="str">
        <f t="shared" si="435"/>
        <v>-</v>
      </c>
      <c r="FX170" s="65" t="str">
        <f t="shared" si="436"/>
        <v>-</v>
      </c>
      <c r="FY170" s="65" t="str">
        <f t="shared" si="437"/>
        <v>-</v>
      </c>
      <c r="FZ170" s="65" t="str">
        <f t="shared" si="438"/>
        <v>-</v>
      </c>
      <c r="GA170" s="65" t="str">
        <f t="shared" si="439"/>
        <v>-</v>
      </c>
      <c r="GB170" s="65" t="str">
        <f t="shared" si="440"/>
        <v>-</v>
      </c>
      <c r="GC170" s="65" t="str">
        <f t="shared" si="441"/>
        <v>-</v>
      </c>
      <c r="GD170" s="65" t="str">
        <f t="shared" si="442"/>
        <v>-</v>
      </c>
      <c r="GE170" s="65" t="str">
        <f t="shared" si="443"/>
        <v>-</v>
      </c>
      <c r="GF170" s="65" t="str">
        <f t="shared" si="444"/>
        <v>-</v>
      </c>
      <c r="GG170" s="65" t="str">
        <f t="shared" si="445"/>
        <v>-</v>
      </c>
      <c r="GH170" s="65" t="str">
        <f t="shared" si="446"/>
        <v>-</v>
      </c>
      <c r="GI170" s="65" t="str">
        <f t="shared" si="447"/>
        <v>-</v>
      </c>
      <c r="GJ170" s="65">
        <f t="shared" si="448"/>
        <v>65</v>
      </c>
      <c r="GK170" s="65" t="str">
        <f t="shared" si="449"/>
        <v>-</v>
      </c>
      <c r="GL170" s="65" t="str">
        <f t="shared" si="450"/>
        <v>-</v>
      </c>
      <c r="GM170" s="65" t="str">
        <f t="shared" si="451"/>
        <v>-</v>
      </c>
      <c r="GN170" s="65" t="str">
        <f t="shared" si="504"/>
        <v>-</v>
      </c>
      <c r="GO170" s="65" t="str">
        <f t="shared" si="505"/>
        <v>-</v>
      </c>
      <c r="GP170" s="65" t="str">
        <f t="shared" si="506"/>
        <v>-</v>
      </c>
      <c r="GQ170" s="65" t="str">
        <f t="shared" si="507"/>
        <v>-</v>
      </c>
      <c r="GR170" s="65"/>
      <c r="GS170" s="65"/>
      <c r="GT170" s="65"/>
      <c r="GU170" s="96" t="s">
        <v>2</v>
      </c>
      <c r="GV170" s="70"/>
      <c r="GW170" s="7">
        <f>IF(ISNUMBER(INDEX($CU$15:$EC$314,$B170,HG$5)),MAX(GW$14:GW169)+1,0)</f>
        <v>17</v>
      </c>
      <c r="GX170" s="7" t="str">
        <f t="shared" si="452"/>
        <v/>
      </c>
      <c r="GY170" s="7" t="str">
        <f t="shared" si="453"/>
        <v/>
      </c>
      <c r="GZ170" s="289">
        <f t="shared" si="454"/>
        <v>156</v>
      </c>
      <c r="HA170" s="289" t="str">
        <f t="shared" si="455"/>
        <v/>
      </c>
      <c r="HB170" s="289"/>
      <c r="HC170" s="84" t="str">
        <f t="shared" si="456"/>
        <v/>
      </c>
      <c r="HD170" s="335">
        <f t="shared" si="457"/>
        <v>0</v>
      </c>
      <c r="HE170" s="313" t="str">
        <f t="shared" si="458"/>
        <v/>
      </c>
      <c r="HF170" s="28" t="str">
        <f t="shared" si="459"/>
        <v/>
      </c>
      <c r="HG170" s="241"/>
      <c r="HH170" s="71"/>
      <c r="HI170" s="71"/>
      <c r="HJ170" s="71"/>
      <c r="HK170" s="71"/>
      <c r="HL170" s="71"/>
      <c r="HM170" s="71"/>
      <c r="HN170" s="71"/>
      <c r="HO170" s="71"/>
      <c r="HP170" s="71"/>
      <c r="HQ170" s="71"/>
      <c r="HR170" s="71"/>
      <c r="HS170" s="277" t="str">
        <f t="shared" si="515"/>
        <v/>
      </c>
      <c r="HT170" s="284" t="str">
        <f t="shared" si="460"/>
        <v/>
      </c>
      <c r="HU170" s="71"/>
      <c r="HV170" s="336" t="str">
        <f t="shared" si="461"/>
        <v/>
      </c>
      <c r="HW170" s="338" t="str">
        <f t="shared" si="462"/>
        <v/>
      </c>
      <c r="HX170" s="337" t="str">
        <f t="shared" si="463"/>
        <v/>
      </c>
      <c r="HY170" s="71"/>
      <c r="HZ170" s="71"/>
      <c r="IA170" s="71"/>
      <c r="IB170" s="71"/>
      <c r="IC170" s="71"/>
      <c r="ID170" s="70"/>
      <c r="IE170" s="19"/>
      <c r="IF170" s="19"/>
      <c r="IG170" s="19"/>
      <c r="IH170" s="19"/>
      <c r="II170" s="19"/>
      <c r="IJ170" s="19"/>
      <c r="IK170" s="19"/>
      <c r="IL170" s="19"/>
      <c r="IM170" s="19"/>
      <c r="IN170" s="19"/>
      <c r="IO170" s="291"/>
      <c r="IP170" s="291"/>
      <c r="IQ170" s="74"/>
      <c r="IR170" s="291">
        <f>IF(IE170&lt;&gt;"",MAX(IR$14:IR169)+1,0)</f>
        <v>0</v>
      </c>
      <c r="IS170" s="291">
        <f>IF(IF170&lt;&gt;"",MAX(IS$14:IS169)+1,0)</f>
        <v>0</v>
      </c>
      <c r="IT170" s="291">
        <f>IF(IG170&lt;&gt;"",MAX(IT$14:IT169)+1,0)</f>
        <v>0</v>
      </c>
      <c r="IU170" s="291">
        <f>IF(IH170&lt;&gt;"",MAX(IU$14:IU169)+1,0)</f>
        <v>0</v>
      </c>
      <c r="IV170" s="291">
        <f>IF(II170&lt;&gt;"",MAX(IV$14:IV169)+1,0)</f>
        <v>0</v>
      </c>
      <c r="IW170" s="291">
        <f>IF(IJ170&lt;&gt;"",MAX(IW$14:IW169)+1,0)</f>
        <v>0</v>
      </c>
      <c r="IX170" s="291">
        <f>IF(IK170&lt;&gt;"",MAX(IX$14:IX169)+1,0)</f>
        <v>0</v>
      </c>
      <c r="IY170" s="291">
        <f>IF(IL170&lt;&gt;"",MAX(IY$14:IY169)+1,0)</f>
        <v>0</v>
      </c>
      <c r="IZ170" s="291">
        <f>IF(IM170&lt;&gt;"",MAX(IZ$14:IZ169)+1,0)</f>
        <v>0</v>
      </c>
      <c r="JA170" s="291">
        <f>IF(IN170&lt;&gt;"",MAX(JA$14:JA169)+1,0)</f>
        <v>0</v>
      </c>
      <c r="JB170" s="291">
        <f>IF(IO170&lt;&gt;"",MAX(JB$14:JB169)+1,0)</f>
        <v>0</v>
      </c>
      <c r="JC170" s="291">
        <f>IF(IP170&lt;&gt;"",MAX(JC$14:JC169)+1,0)</f>
        <v>0</v>
      </c>
      <c r="JD170" s="74">
        <f t="shared" si="508"/>
        <v>5</v>
      </c>
      <c r="JE170" s="74">
        <f t="shared" si="509"/>
        <v>0</v>
      </c>
      <c r="JF170" s="74">
        <f t="shared" si="510"/>
        <v>16</v>
      </c>
      <c r="JG170" s="74" t="str">
        <f t="shared" si="511"/>
        <v>lake_leakance</v>
      </c>
      <c r="JH170" s="390" t="str">
        <f t="shared" si="512"/>
        <v/>
      </c>
      <c r="JI170" s="389">
        <f>IF(ISNUMBER(MATCH(HE170,$JG$15:$JG$313,0)),0,MAX(JI$14:JI169)+1)</f>
        <v>0</v>
      </c>
      <c r="JJ170" s="389" t="str">
        <f t="shared" si="513"/>
        <v/>
      </c>
      <c r="JK170" s="379"/>
      <c r="JL170" s="79"/>
      <c r="JM170" s="19"/>
      <c r="JN170" s="280"/>
      <c r="JO170" s="70"/>
      <c r="JP170" s="19"/>
      <c r="JQ170" s="19"/>
      <c r="JR170" s="19"/>
      <c r="JS170" s="19"/>
      <c r="JT170" s="19"/>
      <c r="JU170" s="19"/>
      <c r="JV170" s="19"/>
      <c r="JW170" s="19"/>
      <c r="JX170" s="19"/>
      <c r="JY170" s="19"/>
      <c r="JZ170" s="19"/>
      <c r="KA170" s="19"/>
      <c r="KB170" s="19"/>
      <c r="KC170" s="19"/>
      <c r="KD170" s="19"/>
      <c r="LA170" s="70"/>
      <c r="LB170" s="291" t="str">
        <f t="shared" si="464"/>
        <v/>
      </c>
      <c r="LC170" s="291" t="str">
        <f t="shared" si="465"/>
        <v/>
      </c>
      <c r="LD170" s="291" t="str">
        <f t="shared" si="466"/>
        <v/>
      </c>
      <c r="LE170" s="291" t="str">
        <f t="shared" si="467"/>
        <v/>
      </c>
      <c r="LF170" s="291" t="str">
        <f t="shared" si="468"/>
        <v/>
      </c>
      <c r="LG170" s="291" t="str">
        <f t="shared" si="469"/>
        <v/>
      </c>
      <c r="LH170" s="291" t="str">
        <f t="shared" si="470"/>
        <v/>
      </c>
      <c r="LI170" s="291" t="str">
        <f t="shared" si="471"/>
        <v/>
      </c>
      <c r="LJ170" s="291" t="str">
        <f t="shared" si="472"/>
        <v/>
      </c>
      <c r="LK170" s="291" t="str">
        <f t="shared" si="473"/>
        <v/>
      </c>
      <c r="LL170" s="291" t="str">
        <f t="shared" si="474"/>
        <v/>
      </c>
      <c r="LM170" s="291" t="str">
        <f t="shared" si="475"/>
        <v/>
      </c>
      <c r="LN170" s="291" t="str">
        <f t="shared" si="476"/>
        <v/>
      </c>
      <c r="LO170" s="291" t="str">
        <f t="shared" si="477"/>
        <v/>
      </c>
      <c r="LP170" s="291" t="str">
        <f t="shared" si="478"/>
        <v/>
      </c>
      <c r="LQ170" s="291" t="str">
        <f t="shared" si="479"/>
        <v/>
      </c>
      <c r="LR170" s="291" t="str">
        <f t="shared" si="480"/>
        <v/>
      </c>
      <c r="LS170" s="291" t="str">
        <f t="shared" si="481"/>
        <v/>
      </c>
      <c r="LT170" s="291" t="str">
        <f t="shared" si="482"/>
        <v/>
      </c>
      <c r="LU170" s="291" t="str">
        <f t="shared" si="483"/>
        <v/>
      </c>
      <c r="LV170" s="291" t="str">
        <f t="shared" si="484"/>
        <v/>
      </c>
      <c r="LW170" s="291" t="str">
        <f t="shared" si="485"/>
        <v/>
      </c>
      <c r="LX170" s="291" t="str">
        <f t="shared" si="486"/>
        <v/>
      </c>
      <c r="LY170" s="291" t="str">
        <f t="shared" si="487"/>
        <v>lake_leakance</v>
      </c>
      <c r="LZ170" s="291" t="str">
        <f t="shared" si="488"/>
        <v/>
      </c>
      <c r="MA170" s="291" t="str">
        <f t="shared" si="489"/>
        <v/>
      </c>
      <c r="MB170" s="291" t="str">
        <f t="shared" si="490"/>
        <v/>
      </c>
      <c r="MC170" s="291" t="str">
        <f t="shared" si="491"/>
        <v/>
      </c>
      <c r="MD170" s="291" t="str">
        <f t="shared" si="492"/>
        <v/>
      </c>
      <c r="ME170" s="291" t="str">
        <f t="shared" si="493"/>
        <v/>
      </c>
      <c r="MF170" s="291" t="str">
        <f t="shared" si="494"/>
        <v/>
      </c>
      <c r="MG170" s="74">
        <f t="shared" si="495"/>
        <v>1</v>
      </c>
      <c r="MH170" s="70"/>
      <c r="MI170" s="70"/>
      <c r="MJ170" s="70"/>
      <c r="MK170" s="70"/>
      <c r="ML170" s="70"/>
      <c r="MM170" s="70"/>
      <c r="MN170" s="70"/>
      <c r="MO170" s="70"/>
      <c r="MP170" s="70"/>
      <c r="MQ170" s="70"/>
      <c r="MR170" s="70"/>
      <c r="MS170" s="70"/>
      <c r="MT170" s="70"/>
      <c r="MU170" s="70"/>
    </row>
    <row r="171" spans="1:359" ht="6" customHeight="1" x14ac:dyDescent="0.25">
      <c r="A171" s="79"/>
      <c r="B171" s="303">
        <f t="shared" si="514"/>
        <v>157</v>
      </c>
      <c r="C171" s="85" t="s">
        <v>437</v>
      </c>
      <c r="D171" s="303" t="s">
        <v>447</v>
      </c>
      <c r="E171" s="70"/>
      <c r="F171" s="258"/>
      <c r="G171" s="259"/>
      <c r="H171" s="260"/>
      <c r="I171" s="258"/>
      <c r="J171" s="259"/>
      <c r="K171" s="260"/>
      <c r="L171" s="258"/>
      <c r="M171" s="259"/>
      <c r="N171" s="260"/>
      <c r="O171" s="258"/>
      <c r="P171" s="259"/>
      <c r="Q171" s="260"/>
      <c r="R171" s="258"/>
      <c r="S171" s="259"/>
      <c r="T171" s="260"/>
      <c r="U171" s="258"/>
      <c r="V171" s="259"/>
      <c r="W171" s="260"/>
      <c r="X171" s="258"/>
      <c r="Y171" s="259"/>
      <c r="Z171" s="260"/>
      <c r="AA171" s="258"/>
      <c r="AB171" s="259"/>
      <c r="AC171" s="260"/>
      <c r="AD171" s="258"/>
      <c r="AE171" s="259"/>
      <c r="AF171" s="260"/>
      <c r="AG171" s="258"/>
      <c r="AH171" s="259"/>
      <c r="AI171" s="260"/>
      <c r="AJ171" s="258"/>
      <c r="AK171" s="259"/>
      <c r="AL171" s="260"/>
      <c r="AM171" s="258"/>
      <c r="AN171" s="259"/>
      <c r="AO171" s="260"/>
      <c r="AP171" s="281"/>
      <c r="AQ171" s="353"/>
      <c r="AR171" s="348"/>
      <c r="AS171" s="281"/>
      <c r="AT171" s="353"/>
      <c r="AU171" s="348"/>
      <c r="AV171" s="258"/>
      <c r="AW171" s="259"/>
      <c r="AX171" s="260"/>
      <c r="AY171" s="258"/>
      <c r="AZ171" s="259"/>
      <c r="BA171" s="260"/>
      <c r="BB171" s="258"/>
      <c r="BC171" s="259"/>
      <c r="BD171" s="260"/>
      <c r="BE171" s="258"/>
      <c r="BF171" s="259"/>
      <c r="BG171" s="260"/>
      <c r="BH171" s="258"/>
      <c r="BI171" s="259"/>
      <c r="BJ171" s="260"/>
      <c r="BK171" s="258"/>
      <c r="BL171" s="259"/>
      <c r="BM171" s="260"/>
      <c r="BN171" s="258"/>
      <c r="BO171" s="259"/>
      <c r="BP171" s="260"/>
      <c r="BQ171" s="258"/>
      <c r="BR171" s="259"/>
      <c r="BS171" s="260"/>
      <c r="BT171" s="258"/>
      <c r="BU171" s="259"/>
      <c r="BV171" s="260"/>
      <c r="BW171" s="258"/>
      <c r="BX171" s="259"/>
      <c r="BY171" s="260"/>
      <c r="BZ171" s="258"/>
      <c r="CA171" s="259"/>
      <c r="CB171" s="260"/>
      <c r="CC171" s="258"/>
      <c r="CD171" s="259"/>
      <c r="CE171" s="260"/>
      <c r="CF171" s="410"/>
      <c r="CG171" s="411"/>
      <c r="CH171" s="412"/>
      <c r="CI171" s="410"/>
      <c r="CJ171" s="411"/>
      <c r="CK171" s="412"/>
      <c r="CL171" s="258"/>
      <c r="CM171" s="259"/>
      <c r="CN171" s="260"/>
      <c r="CO171" s="258"/>
      <c r="CP171" s="259"/>
      <c r="CQ171" s="260"/>
      <c r="CR171" s="373" t="s">
        <v>2</v>
      </c>
      <c r="CS171" s="228"/>
      <c r="CT171" s="229" t="str">
        <f>IF(ISNUMBER(HA171),IF(ISNUMBER(MATCH(HE171,$CS$15:$CS$313,0)),0,MAX(CT$14:CT170)+1),"")</f>
        <v/>
      </c>
      <c r="CU171" s="7" t="str">
        <f t="shared" si="374"/>
        <v/>
      </c>
      <c r="CV171" s="7" t="str">
        <f t="shared" si="375"/>
        <v/>
      </c>
      <c r="CW171" s="7" t="str">
        <f t="shared" si="376"/>
        <v/>
      </c>
      <c r="CX171" s="7" t="str">
        <f t="shared" si="377"/>
        <v/>
      </c>
      <c r="CY171" s="7" t="str">
        <f t="shared" si="378"/>
        <v/>
      </c>
      <c r="CZ171" s="7" t="str">
        <f t="shared" si="379"/>
        <v/>
      </c>
      <c r="DA171" s="7" t="str">
        <f t="shared" si="380"/>
        <v/>
      </c>
      <c r="DB171" s="7" t="str">
        <f t="shared" si="381"/>
        <v/>
      </c>
      <c r="DC171" s="7" t="str">
        <f t="shared" si="382"/>
        <v/>
      </c>
      <c r="DD171" s="7" t="str">
        <f t="shared" si="383"/>
        <v/>
      </c>
      <c r="DE171" s="7" t="str">
        <f t="shared" si="384"/>
        <v/>
      </c>
      <c r="DF171" s="7" t="str">
        <f t="shared" si="385"/>
        <v/>
      </c>
      <c r="DG171" s="7" t="str">
        <f t="shared" si="386"/>
        <v/>
      </c>
      <c r="DH171" s="7" t="str">
        <f t="shared" si="387"/>
        <v/>
      </c>
      <c r="DI171" s="7" t="str">
        <f t="shared" si="388"/>
        <v/>
      </c>
      <c r="DJ171" s="7" t="str">
        <f t="shared" si="389"/>
        <v/>
      </c>
      <c r="DK171" s="7" t="str">
        <f t="shared" si="390"/>
        <v/>
      </c>
      <c r="DL171" s="7" t="str">
        <f t="shared" si="391"/>
        <v/>
      </c>
      <c r="DM171" s="7" t="str">
        <f t="shared" si="392"/>
        <v/>
      </c>
      <c r="DN171" s="7" t="str">
        <f t="shared" si="393"/>
        <v/>
      </c>
      <c r="DO171" s="7" t="str">
        <f t="shared" si="394"/>
        <v/>
      </c>
      <c r="DP171" s="7" t="str">
        <f t="shared" si="395"/>
        <v/>
      </c>
      <c r="DQ171" s="7">
        <f t="shared" si="396"/>
        <v>17</v>
      </c>
      <c r="DR171" s="7" t="str">
        <f t="shared" si="397"/>
        <v/>
      </c>
      <c r="DS171" s="7" t="str">
        <f t="shared" si="398"/>
        <v/>
      </c>
      <c r="DT171" s="7" t="str">
        <f t="shared" si="399"/>
        <v/>
      </c>
      <c r="DU171" s="7" t="str">
        <f t="shared" si="496"/>
        <v/>
      </c>
      <c r="DV171" s="7" t="str">
        <f t="shared" si="497"/>
        <v/>
      </c>
      <c r="DW171" s="7" t="str">
        <f t="shared" si="498"/>
        <v/>
      </c>
      <c r="DX171" s="7" t="str">
        <f t="shared" si="499"/>
        <v/>
      </c>
      <c r="DY171" s="7"/>
      <c r="DZ171" s="7"/>
      <c r="EA171" s="7"/>
      <c r="EB171" s="7"/>
      <c r="EC171" s="64" t="s">
        <v>2</v>
      </c>
      <c r="ED171" s="306" t="str">
        <f t="shared" si="400"/>
        <v>-</v>
      </c>
      <c r="EE171" s="306" t="str">
        <f t="shared" si="401"/>
        <v>-</v>
      </c>
      <c r="EF171" s="306" t="str">
        <f t="shared" si="402"/>
        <v>-</v>
      </c>
      <c r="EG171" s="306" t="str">
        <f t="shared" si="403"/>
        <v>-</v>
      </c>
      <c r="EH171" s="306" t="str">
        <f t="shared" si="404"/>
        <v>-</v>
      </c>
      <c r="EI171" s="306" t="str">
        <f t="shared" si="405"/>
        <v>-</v>
      </c>
      <c r="EJ171" s="306" t="str">
        <f t="shared" si="406"/>
        <v>-</v>
      </c>
      <c r="EK171" s="306" t="str">
        <f t="shared" si="407"/>
        <v>-</v>
      </c>
      <c r="EL171" s="306" t="str">
        <f t="shared" si="408"/>
        <v>-</v>
      </c>
      <c r="EM171" s="306" t="str">
        <f t="shared" si="409"/>
        <v>-</v>
      </c>
      <c r="EN171" s="306" t="str">
        <f t="shared" si="410"/>
        <v>-</v>
      </c>
      <c r="EO171" s="306" t="str">
        <f t="shared" si="411"/>
        <v>-</v>
      </c>
      <c r="EP171" s="306" t="str">
        <f t="shared" si="412"/>
        <v>-</v>
      </c>
      <c r="EQ171" s="306" t="str">
        <f t="shared" si="413"/>
        <v>-</v>
      </c>
      <c r="ER171" s="306" t="str">
        <f t="shared" si="414"/>
        <v>-</v>
      </c>
      <c r="ES171" s="306" t="str">
        <f t="shared" si="415"/>
        <v>-</v>
      </c>
      <c r="ET171" s="306" t="str">
        <f t="shared" si="416"/>
        <v>-</v>
      </c>
      <c r="EU171" s="306" t="str">
        <f t="shared" si="417"/>
        <v>-</v>
      </c>
      <c r="EV171" s="306" t="str">
        <f t="shared" si="418"/>
        <v>-</v>
      </c>
      <c r="EW171" s="306" t="str">
        <f t="shared" si="419"/>
        <v>-</v>
      </c>
      <c r="EX171" s="306" t="str">
        <f t="shared" si="420"/>
        <v>-</v>
      </c>
      <c r="EY171" s="306" t="str">
        <f t="shared" si="421"/>
        <v>-</v>
      </c>
      <c r="EZ171" s="306" t="str">
        <f t="shared" si="422"/>
        <v>slope</v>
      </c>
      <c r="FA171" s="306" t="str">
        <f t="shared" si="423"/>
        <v>-</v>
      </c>
      <c r="FB171" s="306" t="str">
        <f t="shared" si="424"/>
        <v>-</v>
      </c>
      <c r="FC171" s="306" t="str">
        <f t="shared" si="425"/>
        <v>-</v>
      </c>
      <c r="FD171" s="306" t="str">
        <f t="shared" si="500"/>
        <v>-</v>
      </c>
      <c r="FE171" s="306" t="str">
        <f t="shared" si="501"/>
        <v>-</v>
      </c>
      <c r="FF171" s="306" t="str">
        <f t="shared" si="502"/>
        <v>-</v>
      </c>
      <c r="FG171" s="306" t="str">
        <f t="shared" si="503"/>
        <v>-</v>
      </c>
      <c r="FH171" s="306"/>
      <c r="FI171" s="306"/>
      <c r="FJ171" s="306"/>
      <c r="FK171" s="306"/>
      <c r="FL171" s="306"/>
      <c r="FM171" s="422" t="s">
        <v>2</v>
      </c>
      <c r="FN171" s="65" t="str">
        <f t="shared" si="426"/>
        <v>-</v>
      </c>
      <c r="FO171" s="65" t="str">
        <f t="shared" si="427"/>
        <v>-</v>
      </c>
      <c r="FP171" s="65" t="str">
        <f t="shared" si="428"/>
        <v>-</v>
      </c>
      <c r="FQ171" s="65" t="str">
        <f t="shared" si="429"/>
        <v>-</v>
      </c>
      <c r="FR171" s="65" t="str">
        <f t="shared" si="430"/>
        <v>-</v>
      </c>
      <c r="FS171" s="65" t="str">
        <f t="shared" si="431"/>
        <v>-</v>
      </c>
      <c r="FT171" s="65" t="str">
        <f t="shared" si="432"/>
        <v>-</v>
      </c>
      <c r="FU171" s="65" t="str">
        <f t="shared" si="433"/>
        <v>-</v>
      </c>
      <c r="FV171" s="65" t="str">
        <f t="shared" si="434"/>
        <v>-</v>
      </c>
      <c r="FW171" s="65" t="str">
        <f t="shared" si="435"/>
        <v>-</v>
      </c>
      <c r="FX171" s="65" t="str">
        <f t="shared" si="436"/>
        <v>-</v>
      </c>
      <c r="FY171" s="65" t="str">
        <f t="shared" si="437"/>
        <v>-</v>
      </c>
      <c r="FZ171" s="65" t="str">
        <f t="shared" si="438"/>
        <v>-</v>
      </c>
      <c r="GA171" s="65" t="str">
        <f t="shared" si="439"/>
        <v>-</v>
      </c>
      <c r="GB171" s="65" t="str">
        <f t="shared" si="440"/>
        <v>-</v>
      </c>
      <c r="GC171" s="65" t="str">
        <f t="shared" si="441"/>
        <v>-</v>
      </c>
      <c r="GD171" s="65" t="str">
        <f t="shared" si="442"/>
        <v>-</v>
      </c>
      <c r="GE171" s="65" t="str">
        <f t="shared" si="443"/>
        <v>-</v>
      </c>
      <c r="GF171" s="65" t="str">
        <f t="shared" si="444"/>
        <v>-</v>
      </c>
      <c r="GG171" s="65" t="str">
        <f t="shared" si="445"/>
        <v>-</v>
      </c>
      <c r="GH171" s="65" t="str">
        <f t="shared" si="446"/>
        <v>-</v>
      </c>
      <c r="GI171" s="65" t="str">
        <f t="shared" si="447"/>
        <v>-</v>
      </c>
      <c r="GJ171" s="65">
        <f t="shared" si="448"/>
        <v>1E-3</v>
      </c>
      <c r="GK171" s="65" t="str">
        <f t="shared" si="449"/>
        <v>-</v>
      </c>
      <c r="GL171" s="65" t="str">
        <f t="shared" si="450"/>
        <v>-</v>
      </c>
      <c r="GM171" s="65" t="str">
        <f t="shared" si="451"/>
        <v>-</v>
      </c>
      <c r="GN171" s="65" t="str">
        <f t="shared" si="504"/>
        <v>-</v>
      </c>
      <c r="GO171" s="65" t="str">
        <f t="shared" si="505"/>
        <v>-</v>
      </c>
      <c r="GP171" s="65" t="str">
        <f t="shared" si="506"/>
        <v>-</v>
      </c>
      <c r="GQ171" s="65" t="str">
        <f t="shared" si="507"/>
        <v>-</v>
      </c>
      <c r="GR171" s="65"/>
      <c r="GS171" s="65"/>
      <c r="GT171" s="65"/>
      <c r="GU171" s="96" t="s">
        <v>2</v>
      </c>
      <c r="GV171" s="70"/>
      <c r="GW171" s="7">
        <f>IF(ISNUMBER(INDEX($CU$15:$EC$314,$B171,HG$5)),MAX(GW$14:GW170)+1,0)</f>
        <v>18</v>
      </c>
      <c r="GX171" s="7" t="str">
        <f t="shared" si="452"/>
        <v/>
      </c>
      <c r="GY171" s="7" t="str">
        <f t="shared" si="453"/>
        <v/>
      </c>
      <c r="GZ171" s="289">
        <f t="shared" si="454"/>
        <v>157</v>
      </c>
      <c r="HA171" s="289" t="str">
        <f t="shared" si="455"/>
        <v/>
      </c>
      <c r="HB171" s="289"/>
      <c r="HC171" s="84" t="str">
        <f t="shared" si="456"/>
        <v/>
      </c>
      <c r="HD171" s="335">
        <f t="shared" si="457"/>
        <v>0</v>
      </c>
      <c r="HE171" s="313" t="str">
        <f t="shared" si="458"/>
        <v/>
      </c>
      <c r="HF171" s="28" t="str">
        <f t="shared" si="459"/>
        <v/>
      </c>
      <c r="HG171" s="241"/>
      <c r="HH171" s="71"/>
      <c r="HI171" s="71"/>
      <c r="HJ171" s="71"/>
      <c r="HK171" s="71"/>
      <c r="HL171" s="71"/>
      <c r="HM171" s="71"/>
      <c r="HN171" s="71"/>
      <c r="HO171" s="71"/>
      <c r="HP171" s="71"/>
      <c r="HQ171" s="71"/>
      <c r="HR171" s="71"/>
      <c r="HS171" s="277" t="str">
        <f t="shared" si="515"/>
        <v/>
      </c>
      <c r="HT171" s="284" t="str">
        <f t="shared" si="460"/>
        <v/>
      </c>
      <c r="HU171" s="71"/>
      <c r="HV171" s="336" t="str">
        <f t="shared" si="461"/>
        <v/>
      </c>
      <c r="HW171" s="338" t="str">
        <f t="shared" si="462"/>
        <v/>
      </c>
      <c r="HX171" s="337" t="str">
        <f t="shared" si="463"/>
        <v/>
      </c>
      <c r="HY171" s="71"/>
      <c r="HZ171" s="71"/>
      <c r="IA171" s="71"/>
      <c r="IB171" s="71"/>
      <c r="IC171" s="71"/>
      <c r="ID171" s="70"/>
      <c r="IE171" s="19"/>
      <c r="IF171" s="19"/>
      <c r="IG171" s="19"/>
      <c r="IH171" s="19"/>
      <c r="II171" s="19"/>
      <c r="IJ171" s="19"/>
      <c r="IK171" s="19"/>
      <c r="IL171" s="19"/>
      <c r="IM171" s="19"/>
      <c r="IN171" s="19"/>
      <c r="IO171" s="291"/>
      <c r="IP171" s="291"/>
      <c r="IQ171" s="74"/>
      <c r="IR171" s="291">
        <f>IF(IE171&lt;&gt;"",MAX(IR$14:IR170)+1,0)</f>
        <v>0</v>
      </c>
      <c r="IS171" s="291">
        <f>IF(IF171&lt;&gt;"",MAX(IS$14:IS170)+1,0)</f>
        <v>0</v>
      </c>
      <c r="IT171" s="291">
        <f>IF(IG171&lt;&gt;"",MAX(IT$14:IT170)+1,0)</f>
        <v>0</v>
      </c>
      <c r="IU171" s="291">
        <f>IF(IH171&lt;&gt;"",MAX(IU$14:IU170)+1,0)</f>
        <v>0</v>
      </c>
      <c r="IV171" s="291">
        <f>IF(II171&lt;&gt;"",MAX(IV$14:IV170)+1,0)</f>
        <v>0</v>
      </c>
      <c r="IW171" s="291">
        <f>IF(IJ171&lt;&gt;"",MAX(IW$14:IW170)+1,0)</f>
        <v>0</v>
      </c>
      <c r="IX171" s="291">
        <f>IF(IK171&lt;&gt;"",MAX(IX$14:IX170)+1,0)</f>
        <v>0</v>
      </c>
      <c r="IY171" s="291">
        <f>IF(IL171&lt;&gt;"",MAX(IY$14:IY170)+1,0)</f>
        <v>0</v>
      </c>
      <c r="IZ171" s="291">
        <f>IF(IM171&lt;&gt;"",MAX(IZ$14:IZ170)+1,0)</f>
        <v>0</v>
      </c>
      <c r="JA171" s="291">
        <f>IF(IN171&lt;&gt;"",MAX(JA$14:JA170)+1,0)</f>
        <v>0</v>
      </c>
      <c r="JB171" s="291">
        <f>IF(IO171&lt;&gt;"",MAX(JB$14:JB170)+1,0)</f>
        <v>0</v>
      </c>
      <c r="JC171" s="291">
        <f>IF(IP171&lt;&gt;"",MAX(JC$14:JC170)+1,0)</f>
        <v>0</v>
      </c>
      <c r="JD171" s="74">
        <f t="shared" si="508"/>
        <v>5</v>
      </c>
      <c r="JE171" s="74">
        <f t="shared" si="509"/>
        <v>0</v>
      </c>
      <c r="JF171" s="74">
        <f t="shared" si="510"/>
        <v>17</v>
      </c>
      <c r="JG171" s="74">
        <f t="shared" si="511"/>
        <v>0</v>
      </c>
      <c r="JH171" s="390" t="str">
        <f t="shared" si="512"/>
        <v/>
      </c>
      <c r="JI171" s="389">
        <f>IF(ISNUMBER(MATCH(HE171,$JG$15:$JG$313,0)),0,MAX(JI$14:JI170)+1)</f>
        <v>0</v>
      </c>
      <c r="JJ171" s="389" t="str">
        <f t="shared" si="513"/>
        <v/>
      </c>
      <c r="JK171" s="379"/>
      <c r="JL171" s="79"/>
      <c r="JM171" s="19"/>
      <c r="JN171" s="280"/>
      <c r="JO171" s="70"/>
      <c r="JP171" s="19"/>
      <c r="JQ171" s="19"/>
      <c r="JR171" s="19"/>
      <c r="JS171" s="19"/>
      <c r="JT171" s="19"/>
      <c r="JU171" s="19"/>
      <c r="JV171" s="19"/>
      <c r="JW171" s="19"/>
      <c r="JX171" s="19"/>
      <c r="JY171" s="19"/>
      <c r="JZ171" s="19"/>
      <c r="KA171" s="19"/>
      <c r="KB171" s="19"/>
      <c r="KC171" s="19"/>
      <c r="KD171" s="19"/>
      <c r="LA171" s="70"/>
      <c r="LB171" s="291" t="str">
        <f t="shared" si="464"/>
        <v/>
      </c>
      <c r="LC171" s="291" t="str">
        <f t="shared" si="465"/>
        <v/>
      </c>
      <c r="LD171" s="291" t="str">
        <f t="shared" si="466"/>
        <v/>
      </c>
      <c r="LE171" s="291" t="str">
        <f t="shared" si="467"/>
        <v/>
      </c>
      <c r="LF171" s="291" t="str">
        <f t="shared" si="468"/>
        <v/>
      </c>
      <c r="LG171" s="291" t="str">
        <f t="shared" si="469"/>
        <v/>
      </c>
      <c r="LH171" s="291" t="str">
        <f t="shared" si="470"/>
        <v/>
      </c>
      <c r="LI171" s="291" t="str">
        <f t="shared" si="471"/>
        <v/>
      </c>
      <c r="LJ171" s="291" t="str">
        <f t="shared" si="472"/>
        <v/>
      </c>
      <c r="LK171" s="291" t="str">
        <f t="shared" si="473"/>
        <v/>
      </c>
      <c r="LL171" s="291" t="str">
        <f t="shared" si="474"/>
        <v/>
      </c>
      <c r="LM171" s="291" t="str">
        <f t="shared" si="475"/>
        <v/>
      </c>
      <c r="LN171" s="291" t="str">
        <f t="shared" si="476"/>
        <v/>
      </c>
      <c r="LO171" s="291" t="str">
        <f t="shared" si="477"/>
        <v/>
      </c>
      <c r="LP171" s="291" t="str">
        <f t="shared" si="478"/>
        <v/>
      </c>
      <c r="LQ171" s="291" t="str">
        <f t="shared" si="479"/>
        <v/>
      </c>
      <c r="LR171" s="291" t="str">
        <f t="shared" si="480"/>
        <v/>
      </c>
      <c r="LS171" s="291" t="str">
        <f t="shared" si="481"/>
        <v/>
      </c>
      <c r="LT171" s="291" t="str">
        <f t="shared" si="482"/>
        <v/>
      </c>
      <c r="LU171" s="291" t="str">
        <f t="shared" si="483"/>
        <v/>
      </c>
      <c r="LV171" s="291" t="str">
        <f t="shared" si="484"/>
        <v/>
      </c>
      <c r="LW171" s="291" t="str">
        <f t="shared" si="485"/>
        <v/>
      </c>
      <c r="LX171" s="291" t="str">
        <f t="shared" si="486"/>
        <v/>
      </c>
      <c r="LY171" s="291" t="str">
        <f t="shared" si="487"/>
        <v/>
      </c>
      <c r="LZ171" s="291" t="str">
        <f t="shared" si="488"/>
        <v/>
      </c>
      <c r="MA171" s="291" t="str">
        <f t="shared" si="489"/>
        <v/>
      </c>
      <c r="MB171" s="291" t="str">
        <f t="shared" si="490"/>
        <v/>
      </c>
      <c r="MC171" s="291" t="str">
        <f t="shared" si="491"/>
        <v/>
      </c>
      <c r="MD171" s="291" t="str">
        <f t="shared" si="492"/>
        <v/>
      </c>
      <c r="ME171" s="291" t="str">
        <f t="shared" si="493"/>
        <v/>
      </c>
      <c r="MF171" s="291" t="str">
        <f t="shared" si="494"/>
        <v/>
      </c>
      <c r="MG171" s="74">
        <f t="shared" si="495"/>
        <v>0</v>
      </c>
      <c r="MH171" s="70"/>
      <c r="MI171" s="70"/>
      <c r="MJ171" s="70"/>
      <c r="MK171" s="70"/>
      <c r="ML171" s="70"/>
      <c r="MM171" s="70"/>
      <c r="MN171" s="70"/>
      <c r="MO171" s="70"/>
      <c r="MP171" s="70"/>
      <c r="MQ171" s="70"/>
      <c r="MR171" s="70"/>
      <c r="MS171" s="70"/>
      <c r="MT171" s="70"/>
      <c r="MU171" s="70"/>
    </row>
    <row r="172" spans="1:359" ht="6" customHeight="1" x14ac:dyDescent="0.25">
      <c r="A172" s="79"/>
      <c r="B172" s="303">
        <f t="shared" si="514"/>
        <v>158</v>
      </c>
      <c r="C172" s="85" t="s">
        <v>438</v>
      </c>
      <c r="D172" s="303" t="s">
        <v>446</v>
      </c>
      <c r="E172" s="70"/>
      <c r="F172" s="258"/>
      <c r="G172" s="259"/>
      <c r="H172" s="260"/>
      <c r="I172" s="258"/>
      <c r="J172" s="259"/>
      <c r="K172" s="260"/>
      <c r="L172" s="258"/>
      <c r="M172" s="259"/>
      <c r="N172" s="260"/>
      <c r="O172" s="258"/>
      <c r="P172" s="259"/>
      <c r="Q172" s="260"/>
      <c r="R172" s="258"/>
      <c r="S172" s="259"/>
      <c r="T172" s="260"/>
      <c r="U172" s="258"/>
      <c r="V172" s="259"/>
      <c r="W172" s="260"/>
      <c r="X172" s="258"/>
      <c r="Y172" s="259"/>
      <c r="Z172" s="260"/>
      <c r="AA172" s="258"/>
      <c r="AB172" s="259"/>
      <c r="AC172" s="260"/>
      <c r="AD172" s="258"/>
      <c r="AE172" s="259"/>
      <c r="AF172" s="260"/>
      <c r="AG172" s="258"/>
      <c r="AH172" s="259"/>
      <c r="AI172" s="260"/>
      <c r="AJ172" s="258"/>
      <c r="AK172" s="259"/>
      <c r="AL172" s="260"/>
      <c r="AM172" s="258"/>
      <c r="AN172" s="259"/>
      <c r="AO172" s="260"/>
      <c r="AP172" s="281"/>
      <c r="AQ172" s="353"/>
      <c r="AR172" s="348"/>
      <c r="AS172" s="281"/>
      <c r="AT172" s="353"/>
      <c r="AU172" s="348"/>
      <c r="AV172" s="258"/>
      <c r="AW172" s="259"/>
      <c r="AX172" s="260"/>
      <c r="AY172" s="258"/>
      <c r="AZ172" s="259"/>
      <c r="BA172" s="260"/>
      <c r="BB172" s="258"/>
      <c r="BC172" s="259"/>
      <c r="BD172" s="260"/>
      <c r="BE172" s="258"/>
      <c r="BF172" s="259"/>
      <c r="BG172" s="260"/>
      <c r="BH172" s="258"/>
      <c r="BI172" s="259"/>
      <c r="BJ172" s="260"/>
      <c r="BK172" s="258"/>
      <c r="BL172" s="259"/>
      <c r="BM172" s="260"/>
      <c r="BN172" s="258"/>
      <c r="BO172" s="259"/>
      <c r="BP172" s="260"/>
      <c r="BQ172" s="258"/>
      <c r="BR172" s="259"/>
      <c r="BS172" s="260"/>
      <c r="BT172" s="258"/>
      <c r="BU172" s="259"/>
      <c r="BV172" s="260"/>
      <c r="BW172" s="258"/>
      <c r="BX172" s="259"/>
      <c r="BY172" s="260"/>
      <c r="BZ172" s="258"/>
      <c r="CA172" s="259"/>
      <c r="CB172" s="260"/>
      <c r="CC172" s="258"/>
      <c r="CD172" s="259"/>
      <c r="CE172" s="260"/>
      <c r="CF172" s="410"/>
      <c r="CG172" s="411"/>
      <c r="CH172" s="412"/>
      <c r="CI172" s="410"/>
      <c r="CJ172" s="411"/>
      <c r="CK172" s="412"/>
      <c r="CL172" s="258"/>
      <c r="CM172" s="259"/>
      <c r="CN172" s="260"/>
      <c r="CO172" s="258"/>
      <c r="CP172" s="259"/>
      <c r="CQ172" s="260"/>
      <c r="CR172" s="373" t="s">
        <v>2</v>
      </c>
      <c r="CS172" s="228"/>
      <c r="CT172" s="229" t="str">
        <f>IF(ISNUMBER(HA172),IF(ISNUMBER(MATCH(HE172,$CS$15:$CS$313,0)),0,MAX(CT$14:CT171)+1),"")</f>
        <v/>
      </c>
      <c r="CU172" s="7" t="str">
        <f t="shared" si="374"/>
        <v/>
      </c>
      <c r="CV172" s="7" t="str">
        <f t="shared" si="375"/>
        <v/>
      </c>
      <c r="CW172" s="7" t="str">
        <f t="shared" si="376"/>
        <v/>
      </c>
      <c r="CX172" s="7" t="str">
        <f t="shared" si="377"/>
        <v/>
      </c>
      <c r="CY172" s="7" t="str">
        <f t="shared" si="378"/>
        <v/>
      </c>
      <c r="CZ172" s="7" t="str">
        <f t="shared" si="379"/>
        <v/>
      </c>
      <c r="DA172" s="7" t="str">
        <f t="shared" si="380"/>
        <v/>
      </c>
      <c r="DB172" s="7" t="str">
        <f t="shared" si="381"/>
        <v/>
      </c>
      <c r="DC172" s="7" t="str">
        <f t="shared" si="382"/>
        <v/>
      </c>
      <c r="DD172" s="7" t="str">
        <f t="shared" si="383"/>
        <v/>
      </c>
      <c r="DE172" s="7" t="str">
        <f t="shared" si="384"/>
        <v/>
      </c>
      <c r="DF172" s="7" t="str">
        <f t="shared" si="385"/>
        <v/>
      </c>
      <c r="DG172" s="7" t="str">
        <f t="shared" si="386"/>
        <v/>
      </c>
      <c r="DH172" s="7" t="str">
        <f t="shared" si="387"/>
        <v/>
      </c>
      <c r="DI172" s="7" t="str">
        <f t="shared" si="388"/>
        <v/>
      </c>
      <c r="DJ172" s="7" t="str">
        <f t="shared" si="389"/>
        <v/>
      </c>
      <c r="DK172" s="7" t="str">
        <f t="shared" si="390"/>
        <v/>
      </c>
      <c r="DL172" s="7" t="str">
        <f t="shared" si="391"/>
        <v/>
      </c>
      <c r="DM172" s="7" t="str">
        <f t="shared" si="392"/>
        <v/>
      </c>
      <c r="DN172" s="7" t="str">
        <f t="shared" si="393"/>
        <v/>
      </c>
      <c r="DO172" s="7" t="str">
        <f t="shared" si="394"/>
        <v/>
      </c>
      <c r="DP172" s="7" t="str">
        <f t="shared" si="395"/>
        <v/>
      </c>
      <c r="DQ172" s="7">
        <f t="shared" si="396"/>
        <v>18</v>
      </c>
      <c r="DR172" s="7" t="str">
        <f t="shared" si="397"/>
        <v/>
      </c>
      <c r="DS172" s="7" t="str">
        <f t="shared" si="398"/>
        <v/>
      </c>
      <c r="DT172" s="7" t="str">
        <f t="shared" si="399"/>
        <v/>
      </c>
      <c r="DU172" s="7" t="str">
        <f t="shared" si="496"/>
        <v/>
      </c>
      <c r="DV172" s="7" t="str">
        <f t="shared" si="497"/>
        <v/>
      </c>
      <c r="DW172" s="7" t="str">
        <f t="shared" si="498"/>
        <v/>
      </c>
      <c r="DX172" s="7" t="str">
        <f t="shared" si="499"/>
        <v/>
      </c>
      <c r="DY172" s="7"/>
      <c r="DZ172" s="7"/>
      <c r="EA172" s="7"/>
      <c r="EB172" s="7"/>
      <c r="EC172" s="64" t="s">
        <v>2</v>
      </c>
      <c r="ED172" s="306" t="str">
        <f t="shared" si="400"/>
        <v>-</v>
      </c>
      <c r="EE172" s="306" t="str">
        <f t="shared" si="401"/>
        <v>-</v>
      </c>
      <c r="EF172" s="306" t="str">
        <f t="shared" si="402"/>
        <v>-</v>
      </c>
      <c r="EG172" s="306" t="str">
        <f t="shared" si="403"/>
        <v>-</v>
      </c>
      <c r="EH172" s="306" t="str">
        <f t="shared" si="404"/>
        <v>-</v>
      </c>
      <c r="EI172" s="306" t="str">
        <f t="shared" si="405"/>
        <v>-</v>
      </c>
      <c r="EJ172" s="306" t="str">
        <f t="shared" si="406"/>
        <v>-</v>
      </c>
      <c r="EK172" s="306" t="str">
        <f t="shared" si="407"/>
        <v>-</v>
      </c>
      <c r="EL172" s="306" t="str">
        <f t="shared" si="408"/>
        <v>-</v>
      </c>
      <c r="EM172" s="306" t="str">
        <f t="shared" si="409"/>
        <v>-</v>
      </c>
      <c r="EN172" s="306" t="str">
        <f t="shared" si="410"/>
        <v>-</v>
      </c>
      <c r="EO172" s="306" t="str">
        <f t="shared" si="411"/>
        <v>-</v>
      </c>
      <c r="EP172" s="306" t="str">
        <f t="shared" si="412"/>
        <v>-</v>
      </c>
      <c r="EQ172" s="306" t="str">
        <f t="shared" si="413"/>
        <v>-</v>
      </c>
      <c r="ER172" s="306" t="str">
        <f t="shared" si="414"/>
        <v>-</v>
      </c>
      <c r="ES172" s="306" t="str">
        <f t="shared" si="415"/>
        <v>-</v>
      </c>
      <c r="ET172" s="306" t="str">
        <f t="shared" si="416"/>
        <v>-</v>
      </c>
      <c r="EU172" s="306" t="str">
        <f t="shared" si="417"/>
        <v>-</v>
      </c>
      <c r="EV172" s="306" t="str">
        <f t="shared" si="418"/>
        <v>-</v>
      </c>
      <c r="EW172" s="306" t="str">
        <f t="shared" si="419"/>
        <v>-</v>
      </c>
      <c r="EX172" s="306" t="str">
        <f t="shared" si="420"/>
        <v>-</v>
      </c>
      <c r="EY172" s="306" t="str">
        <f t="shared" si="421"/>
        <v>-</v>
      </c>
      <c r="EZ172" s="306" t="str">
        <f t="shared" si="422"/>
        <v>roughness</v>
      </c>
      <c r="FA172" s="306" t="str">
        <f t="shared" si="423"/>
        <v>-</v>
      </c>
      <c r="FB172" s="306" t="str">
        <f t="shared" si="424"/>
        <v>-</v>
      </c>
      <c r="FC172" s="306" t="str">
        <f t="shared" si="425"/>
        <v>-</v>
      </c>
      <c r="FD172" s="306" t="str">
        <f t="shared" si="500"/>
        <v>-</v>
      </c>
      <c r="FE172" s="306" t="str">
        <f t="shared" si="501"/>
        <v>-</v>
      </c>
      <c r="FF172" s="306" t="str">
        <f t="shared" si="502"/>
        <v>-</v>
      </c>
      <c r="FG172" s="306" t="str">
        <f t="shared" si="503"/>
        <v>-</v>
      </c>
      <c r="FH172" s="306"/>
      <c r="FI172" s="306"/>
      <c r="FJ172" s="306"/>
      <c r="FK172" s="306"/>
      <c r="FL172" s="306"/>
      <c r="FM172" s="422" t="s">
        <v>2</v>
      </c>
      <c r="FN172" s="65" t="str">
        <f t="shared" si="426"/>
        <v>-</v>
      </c>
      <c r="FO172" s="65" t="str">
        <f t="shared" si="427"/>
        <v>-</v>
      </c>
      <c r="FP172" s="65" t="str">
        <f t="shared" si="428"/>
        <v>-</v>
      </c>
      <c r="FQ172" s="65" t="str">
        <f t="shared" si="429"/>
        <v>-</v>
      </c>
      <c r="FR172" s="65" t="str">
        <f t="shared" si="430"/>
        <v>-</v>
      </c>
      <c r="FS172" s="65" t="str">
        <f t="shared" si="431"/>
        <v>-</v>
      </c>
      <c r="FT172" s="65" t="str">
        <f t="shared" si="432"/>
        <v>-</v>
      </c>
      <c r="FU172" s="65" t="str">
        <f t="shared" si="433"/>
        <v>-</v>
      </c>
      <c r="FV172" s="65" t="str">
        <f t="shared" si="434"/>
        <v>-</v>
      </c>
      <c r="FW172" s="65" t="str">
        <f t="shared" si="435"/>
        <v>-</v>
      </c>
      <c r="FX172" s="65" t="str">
        <f t="shared" si="436"/>
        <v>-</v>
      </c>
      <c r="FY172" s="65" t="str">
        <f t="shared" si="437"/>
        <v>-</v>
      </c>
      <c r="FZ172" s="65" t="str">
        <f t="shared" si="438"/>
        <v>-</v>
      </c>
      <c r="GA172" s="65" t="str">
        <f t="shared" si="439"/>
        <v>-</v>
      </c>
      <c r="GB172" s="65" t="str">
        <f t="shared" si="440"/>
        <v>-</v>
      </c>
      <c r="GC172" s="65" t="str">
        <f t="shared" si="441"/>
        <v>-</v>
      </c>
      <c r="GD172" s="65" t="str">
        <f t="shared" si="442"/>
        <v>-</v>
      </c>
      <c r="GE172" s="65" t="str">
        <f t="shared" si="443"/>
        <v>-</v>
      </c>
      <c r="GF172" s="65" t="str">
        <f t="shared" si="444"/>
        <v>-</v>
      </c>
      <c r="GG172" s="65" t="str">
        <f t="shared" si="445"/>
        <v>-</v>
      </c>
      <c r="GH172" s="65" t="str">
        <f t="shared" si="446"/>
        <v>-</v>
      </c>
      <c r="GI172" s="65" t="str">
        <f t="shared" si="447"/>
        <v>-</v>
      </c>
      <c r="GJ172" s="65">
        <f t="shared" si="448"/>
        <v>3.8580000000000003E-2</v>
      </c>
      <c r="GK172" s="65" t="str">
        <f t="shared" si="449"/>
        <v>-</v>
      </c>
      <c r="GL172" s="65" t="str">
        <f t="shared" si="450"/>
        <v>-</v>
      </c>
      <c r="GM172" s="65" t="str">
        <f t="shared" si="451"/>
        <v>-</v>
      </c>
      <c r="GN172" s="65" t="str">
        <f t="shared" si="504"/>
        <v>-</v>
      </c>
      <c r="GO172" s="65" t="str">
        <f t="shared" si="505"/>
        <v>-</v>
      </c>
      <c r="GP172" s="65" t="str">
        <f t="shared" si="506"/>
        <v>-</v>
      </c>
      <c r="GQ172" s="65" t="str">
        <f t="shared" si="507"/>
        <v>-</v>
      </c>
      <c r="GR172" s="65"/>
      <c r="GS172" s="65"/>
      <c r="GT172" s="65"/>
      <c r="GU172" s="96" t="s">
        <v>2</v>
      </c>
      <c r="GV172" s="70"/>
      <c r="GW172" s="7">
        <f>IF(ISNUMBER(INDEX($CU$15:$EC$314,$B172,HG$5)),MAX(GW$14:GW171)+1,0)</f>
        <v>19</v>
      </c>
      <c r="GX172" s="7" t="str">
        <f t="shared" si="452"/>
        <v/>
      </c>
      <c r="GY172" s="7" t="str">
        <f t="shared" si="453"/>
        <v/>
      </c>
      <c r="GZ172" s="289">
        <f t="shared" si="454"/>
        <v>158</v>
      </c>
      <c r="HA172" s="289" t="str">
        <f t="shared" si="455"/>
        <v/>
      </c>
      <c r="HB172" s="289"/>
      <c r="HC172" s="84" t="str">
        <f t="shared" si="456"/>
        <v/>
      </c>
      <c r="HD172" s="335">
        <f t="shared" si="457"/>
        <v>0</v>
      </c>
      <c r="HE172" s="313" t="str">
        <f t="shared" si="458"/>
        <v/>
      </c>
      <c r="HF172" s="28" t="str">
        <f t="shared" si="459"/>
        <v/>
      </c>
      <c r="HG172" s="241"/>
      <c r="HH172" s="71"/>
      <c r="HI172" s="71"/>
      <c r="HJ172" s="71"/>
      <c r="HK172" s="71"/>
      <c r="HL172" s="71"/>
      <c r="HM172" s="71"/>
      <c r="HN172" s="71"/>
      <c r="HO172" s="71"/>
      <c r="HP172" s="71"/>
      <c r="HQ172" s="71"/>
      <c r="HR172" s="71"/>
      <c r="HS172" s="277" t="str">
        <f t="shared" si="515"/>
        <v/>
      </c>
      <c r="HT172" s="284" t="str">
        <f t="shared" si="460"/>
        <v/>
      </c>
      <c r="HU172" s="71"/>
      <c r="HV172" s="336" t="str">
        <f t="shared" si="461"/>
        <v/>
      </c>
      <c r="HW172" s="338" t="str">
        <f t="shared" si="462"/>
        <v/>
      </c>
      <c r="HX172" s="337" t="str">
        <f t="shared" si="463"/>
        <v/>
      </c>
      <c r="HY172" s="71"/>
      <c r="HZ172" s="71"/>
      <c r="IA172" s="71"/>
      <c r="IB172" s="71"/>
      <c r="IC172" s="71"/>
      <c r="ID172" s="70"/>
      <c r="IE172" s="19"/>
      <c r="IF172" s="19"/>
      <c r="IG172" s="19"/>
      <c r="IH172" s="19"/>
      <c r="II172" s="19"/>
      <c r="IJ172" s="19"/>
      <c r="IK172" s="19"/>
      <c r="IL172" s="19"/>
      <c r="IM172" s="19"/>
      <c r="IN172" s="19"/>
      <c r="IO172" s="291"/>
      <c r="IP172" s="291"/>
      <c r="IQ172" s="74"/>
      <c r="IR172" s="291">
        <f>IF(IE172&lt;&gt;"",MAX(IR$14:IR171)+1,0)</f>
        <v>0</v>
      </c>
      <c r="IS172" s="291">
        <f>IF(IF172&lt;&gt;"",MAX(IS$14:IS171)+1,0)</f>
        <v>0</v>
      </c>
      <c r="IT172" s="291">
        <f>IF(IG172&lt;&gt;"",MAX(IT$14:IT171)+1,0)</f>
        <v>0</v>
      </c>
      <c r="IU172" s="291">
        <f>IF(IH172&lt;&gt;"",MAX(IU$14:IU171)+1,0)</f>
        <v>0</v>
      </c>
      <c r="IV172" s="291">
        <f>IF(II172&lt;&gt;"",MAX(IV$14:IV171)+1,0)</f>
        <v>0</v>
      </c>
      <c r="IW172" s="291">
        <f>IF(IJ172&lt;&gt;"",MAX(IW$14:IW171)+1,0)</f>
        <v>0</v>
      </c>
      <c r="IX172" s="291">
        <f>IF(IK172&lt;&gt;"",MAX(IX$14:IX171)+1,0)</f>
        <v>0</v>
      </c>
      <c r="IY172" s="291">
        <f>IF(IL172&lt;&gt;"",MAX(IY$14:IY171)+1,0)</f>
        <v>0</v>
      </c>
      <c r="IZ172" s="291">
        <f>IF(IM172&lt;&gt;"",MAX(IZ$14:IZ171)+1,0)</f>
        <v>0</v>
      </c>
      <c r="JA172" s="291">
        <f>IF(IN172&lt;&gt;"",MAX(JA$14:JA171)+1,0)</f>
        <v>0</v>
      </c>
      <c r="JB172" s="291">
        <f>IF(IO172&lt;&gt;"",MAX(JB$14:JB171)+1,0)</f>
        <v>0</v>
      </c>
      <c r="JC172" s="291">
        <f>IF(IP172&lt;&gt;"",MAX(JC$14:JC171)+1,0)</f>
        <v>0</v>
      </c>
      <c r="JD172" s="74">
        <f t="shared" si="508"/>
        <v>5</v>
      </c>
      <c r="JE172" s="74">
        <f t="shared" si="509"/>
        <v>0</v>
      </c>
      <c r="JF172" s="74">
        <f t="shared" si="510"/>
        <v>18</v>
      </c>
      <c r="JG172" s="74" t="str">
        <f t="shared" si="511"/>
        <v>RCHa</v>
      </c>
      <c r="JH172" s="390" t="str">
        <f t="shared" si="512"/>
        <v/>
      </c>
      <c r="JI172" s="389">
        <f>IF(ISNUMBER(MATCH(HE172,$JG$15:$JG$313,0)),0,MAX(JI$14:JI171)+1)</f>
        <v>0</v>
      </c>
      <c r="JJ172" s="389" t="str">
        <f t="shared" si="513"/>
        <v/>
      </c>
      <c r="JK172" s="379"/>
      <c r="JL172" s="79"/>
      <c r="JM172" s="19"/>
      <c r="JN172" s="280"/>
      <c r="JO172" s="70"/>
      <c r="JP172" s="19"/>
      <c r="JQ172" s="19"/>
      <c r="JR172" s="19"/>
      <c r="JS172" s="19"/>
      <c r="JT172" s="19"/>
      <c r="JU172" s="19"/>
      <c r="JV172" s="19"/>
      <c r="JW172" s="19"/>
      <c r="JX172" s="19"/>
      <c r="JY172" s="19"/>
      <c r="JZ172" s="19"/>
      <c r="KA172" s="19"/>
      <c r="KB172" s="19"/>
      <c r="KC172" s="19"/>
      <c r="KD172" s="19"/>
      <c r="LA172" s="70"/>
      <c r="LB172" s="291" t="str">
        <f t="shared" si="464"/>
        <v/>
      </c>
      <c r="LC172" s="291" t="str">
        <f t="shared" si="465"/>
        <v/>
      </c>
      <c r="LD172" s="291" t="str">
        <f t="shared" si="466"/>
        <v/>
      </c>
      <c r="LE172" s="291" t="str">
        <f t="shared" si="467"/>
        <v/>
      </c>
      <c r="LF172" s="291" t="str">
        <f t="shared" si="468"/>
        <v/>
      </c>
      <c r="LG172" s="291" t="str">
        <f t="shared" si="469"/>
        <v/>
      </c>
      <c r="LH172" s="291" t="str">
        <f t="shared" si="470"/>
        <v/>
      </c>
      <c r="LI172" s="291" t="str">
        <f t="shared" si="471"/>
        <v/>
      </c>
      <c r="LJ172" s="291" t="str">
        <f t="shared" si="472"/>
        <v/>
      </c>
      <c r="LK172" s="291" t="str">
        <f t="shared" si="473"/>
        <v/>
      </c>
      <c r="LL172" s="291" t="str">
        <f t="shared" si="474"/>
        <v/>
      </c>
      <c r="LM172" s="291" t="str">
        <f t="shared" si="475"/>
        <v/>
      </c>
      <c r="LN172" s="291" t="str">
        <f t="shared" si="476"/>
        <v>RCHa</v>
      </c>
      <c r="LO172" s="291" t="str">
        <f t="shared" si="477"/>
        <v>RCHa</v>
      </c>
      <c r="LP172" s="291" t="str">
        <f t="shared" si="478"/>
        <v>RCHa</v>
      </c>
      <c r="LQ172" s="291" t="str">
        <f t="shared" si="479"/>
        <v>RCHa</v>
      </c>
      <c r="LR172" s="291" t="str">
        <f t="shared" si="480"/>
        <v/>
      </c>
      <c r="LS172" s="291" t="str">
        <f t="shared" si="481"/>
        <v/>
      </c>
      <c r="LT172" s="291" t="str">
        <f t="shared" si="482"/>
        <v/>
      </c>
      <c r="LU172" s="291" t="str">
        <f t="shared" si="483"/>
        <v/>
      </c>
      <c r="LV172" s="291" t="str">
        <f t="shared" si="484"/>
        <v>RCHa</v>
      </c>
      <c r="LW172" s="291" t="str">
        <f t="shared" si="485"/>
        <v/>
      </c>
      <c r="LX172" s="291" t="str">
        <f t="shared" si="486"/>
        <v/>
      </c>
      <c r="LY172" s="291" t="str">
        <f t="shared" si="487"/>
        <v/>
      </c>
      <c r="LZ172" s="291" t="str">
        <f t="shared" si="488"/>
        <v/>
      </c>
      <c r="MA172" s="291" t="str">
        <f t="shared" si="489"/>
        <v/>
      </c>
      <c r="MB172" s="291" t="str">
        <f t="shared" si="490"/>
        <v/>
      </c>
      <c r="MC172" s="291" t="str">
        <f t="shared" si="491"/>
        <v/>
      </c>
      <c r="MD172" s="291" t="str">
        <f t="shared" si="492"/>
        <v/>
      </c>
      <c r="ME172" s="291" t="str">
        <f t="shared" si="493"/>
        <v/>
      </c>
      <c r="MF172" s="291" t="str">
        <f t="shared" si="494"/>
        <v/>
      </c>
      <c r="MG172" s="74">
        <f t="shared" si="495"/>
        <v>5</v>
      </c>
      <c r="MH172" s="70"/>
      <c r="MI172" s="70"/>
      <c r="MJ172" s="70"/>
      <c r="MK172" s="70"/>
      <c r="ML172" s="70"/>
      <c r="MM172" s="70"/>
      <c r="MN172" s="70"/>
      <c r="MO172" s="70"/>
      <c r="MP172" s="70"/>
      <c r="MQ172" s="70"/>
      <c r="MR172" s="70"/>
      <c r="MS172" s="70"/>
      <c r="MT172" s="70"/>
      <c r="MU172" s="70"/>
    </row>
    <row r="173" spans="1:359" ht="6" customHeight="1" x14ac:dyDescent="0.25">
      <c r="A173" s="79"/>
      <c r="B173" s="303">
        <f t="shared" si="514"/>
        <v>159</v>
      </c>
      <c r="C173" s="85" t="s">
        <v>439</v>
      </c>
      <c r="D173" s="303" t="s">
        <v>448</v>
      </c>
      <c r="E173" s="70"/>
      <c r="F173" s="258"/>
      <c r="G173" s="259"/>
      <c r="H173" s="260"/>
      <c r="I173" s="258"/>
      <c r="J173" s="259"/>
      <c r="K173" s="260"/>
      <c r="L173" s="258"/>
      <c r="M173" s="259"/>
      <c r="N173" s="260"/>
      <c r="O173" s="258"/>
      <c r="P173" s="259"/>
      <c r="Q173" s="260"/>
      <c r="R173" s="258"/>
      <c r="S173" s="259"/>
      <c r="T173" s="260"/>
      <c r="U173" s="258"/>
      <c r="V173" s="259"/>
      <c r="W173" s="260"/>
      <c r="X173" s="258"/>
      <c r="Y173" s="259"/>
      <c r="Z173" s="260"/>
      <c r="AA173" s="258"/>
      <c r="AB173" s="259"/>
      <c r="AC173" s="260"/>
      <c r="AD173" s="258"/>
      <c r="AE173" s="259"/>
      <c r="AF173" s="260"/>
      <c r="AG173" s="258"/>
      <c r="AH173" s="259"/>
      <c r="AI173" s="260"/>
      <c r="AJ173" s="258"/>
      <c r="AK173" s="259"/>
      <c r="AL173" s="260"/>
      <c r="AM173" s="258"/>
      <c r="AN173" s="259"/>
      <c r="AO173" s="260"/>
      <c r="AP173" s="281"/>
      <c r="AQ173" s="353"/>
      <c r="AR173" s="348"/>
      <c r="AS173" s="281"/>
      <c r="AT173" s="353"/>
      <c r="AU173" s="348"/>
      <c r="AV173" s="258"/>
      <c r="AW173" s="259"/>
      <c r="AX173" s="260"/>
      <c r="AY173" s="258"/>
      <c r="AZ173" s="259"/>
      <c r="BA173" s="260"/>
      <c r="BB173" s="258"/>
      <c r="BC173" s="259"/>
      <c r="BD173" s="260"/>
      <c r="BE173" s="258"/>
      <c r="BF173" s="259"/>
      <c r="BG173" s="260"/>
      <c r="BH173" s="258"/>
      <c r="BI173" s="259"/>
      <c r="BJ173" s="260"/>
      <c r="BK173" s="258"/>
      <c r="BL173" s="259"/>
      <c r="BM173" s="260"/>
      <c r="BN173" s="258"/>
      <c r="BO173" s="259"/>
      <c r="BP173" s="260"/>
      <c r="BQ173" s="258"/>
      <c r="BR173" s="259"/>
      <c r="BS173" s="260"/>
      <c r="BT173" s="258"/>
      <c r="BU173" s="259"/>
      <c r="BV173" s="260"/>
      <c r="BW173" s="258"/>
      <c r="BX173" s="259"/>
      <c r="BY173" s="260"/>
      <c r="BZ173" s="258"/>
      <c r="CA173" s="259"/>
      <c r="CB173" s="260"/>
      <c r="CC173" s="258"/>
      <c r="CD173" s="259"/>
      <c r="CE173" s="260"/>
      <c r="CF173" s="410"/>
      <c r="CG173" s="411"/>
      <c r="CH173" s="412"/>
      <c r="CI173" s="410"/>
      <c r="CJ173" s="411"/>
      <c r="CK173" s="412"/>
      <c r="CL173" s="258"/>
      <c r="CM173" s="259"/>
      <c r="CN173" s="260"/>
      <c r="CO173" s="258"/>
      <c r="CP173" s="259"/>
      <c r="CQ173" s="260"/>
      <c r="CR173" s="373" t="s">
        <v>2</v>
      </c>
      <c r="CS173" s="228"/>
      <c r="CT173" s="229" t="str">
        <f>IF(ISNUMBER(HA173),IF(ISNUMBER(MATCH(HE173,$CS$15:$CS$313,0)),0,MAX(CT$14:CT172)+1),"")</f>
        <v/>
      </c>
      <c r="CU173" s="7" t="str">
        <f t="shared" si="374"/>
        <v/>
      </c>
      <c r="CV173" s="7" t="str">
        <f t="shared" si="375"/>
        <v/>
      </c>
      <c r="CW173" s="7" t="str">
        <f t="shared" si="376"/>
        <v/>
      </c>
      <c r="CX173" s="7" t="str">
        <f t="shared" si="377"/>
        <v/>
      </c>
      <c r="CY173" s="7" t="str">
        <f t="shared" si="378"/>
        <v/>
      </c>
      <c r="CZ173" s="7" t="str">
        <f t="shared" si="379"/>
        <v/>
      </c>
      <c r="DA173" s="7" t="str">
        <f t="shared" si="380"/>
        <v/>
      </c>
      <c r="DB173" s="7" t="str">
        <f t="shared" si="381"/>
        <v/>
      </c>
      <c r="DC173" s="7" t="str">
        <f t="shared" si="382"/>
        <v/>
      </c>
      <c r="DD173" s="7" t="str">
        <f t="shared" si="383"/>
        <v/>
      </c>
      <c r="DE173" s="7" t="str">
        <f t="shared" si="384"/>
        <v/>
      </c>
      <c r="DF173" s="7" t="str">
        <f t="shared" si="385"/>
        <v/>
      </c>
      <c r="DG173" s="7" t="str">
        <f t="shared" si="386"/>
        <v/>
      </c>
      <c r="DH173" s="7" t="str">
        <f t="shared" si="387"/>
        <v/>
      </c>
      <c r="DI173" s="7" t="str">
        <f t="shared" si="388"/>
        <v/>
      </c>
      <c r="DJ173" s="7" t="str">
        <f t="shared" si="389"/>
        <v/>
      </c>
      <c r="DK173" s="7" t="str">
        <f t="shared" si="390"/>
        <v/>
      </c>
      <c r="DL173" s="7" t="str">
        <f t="shared" si="391"/>
        <v/>
      </c>
      <c r="DM173" s="7" t="str">
        <f t="shared" si="392"/>
        <v/>
      </c>
      <c r="DN173" s="7" t="str">
        <f t="shared" si="393"/>
        <v/>
      </c>
      <c r="DO173" s="7" t="str">
        <f t="shared" si="394"/>
        <v/>
      </c>
      <c r="DP173" s="7" t="str">
        <f t="shared" si="395"/>
        <v/>
      </c>
      <c r="DQ173" s="7">
        <f t="shared" si="396"/>
        <v>19</v>
      </c>
      <c r="DR173" s="7" t="str">
        <f t="shared" si="397"/>
        <v/>
      </c>
      <c r="DS173" s="7" t="str">
        <f t="shared" si="398"/>
        <v/>
      </c>
      <c r="DT173" s="7" t="str">
        <f t="shared" si="399"/>
        <v/>
      </c>
      <c r="DU173" s="7" t="str">
        <f t="shared" si="496"/>
        <v/>
      </c>
      <c r="DV173" s="7" t="str">
        <f t="shared" si="497"/>
        <v/>
      </c>
      <c r="DW173" s="7" t="str">
        <f t="shared" si="498"/>
        <v/>
      </c>
      <c r="DX173" s="7" t="str">
        <f t="shared" si="499"/>
        <v/>
      </c>
      <c r="DY173" s="7"/>
      <c r="DZ173" s="7"/>
      <c r="EA173" s="7"/>
      <c r="EB173" s="7"/>
      <c r="EC173" s="64" t="s">
        <v>2</v>
      </c>
      <c r="ED173" s="306" t="str">
        <f t="shared" si="400"/>
        <v>-</v>
      </c>
      <c r="EE173" s="306" t="str">
        <f t="shared" si="401"/>
        <v>-</v>
      </c>
      <c r="EF173" s="306" t="str">
        <f t="shared" si="402"/>
        <v>-</v>
      </c>
      <c r="EG173" s="306" t="str">
        <f t="shared" si="403"/>
        <v>-</v>
      </c>
      <c r="EH173" s="306" t="str">
        <f t="shared" si="404"/>
        <v>-</v>
      </c>
      <c r="EI173" s="306" t="str">
        <f t="shared" si="405"/>
        <v>-</v>
      </c>
      <c r="EJ173" s="306" t="str">
        <f t="shared" si="406"/>
        <v>-</v>
      </c>
      <c r="EK173" s="306" t="str">
        <f t="shared" si="407"/>
        <v>-</v>
      </c>
      <c r="EL173" s="306" t="str">
        <f t="shared" si="408"/>
        <v>-</v>
      </c>
      <c r="EM173" s="306" t="str">
        <f t="shared" si="409"/>
        <v>-</v>
      </c>
      <c r="EN173" s="306" t="str">
        <f t="shared" si="410"/>
        <v>-</v>
      </c>
      <c r="EO173" s="306" t="str">
        <f t="shared" si="411"/>
        <v>-</v>
      </c>
      <c r="EP173" s="306" t="str">
        <f t="shared" si="412"/>
        <v>-</v>
      </c>
      <c r="EQ173" s="306" t="str">
        <f t="shared" si="413"/>
        <v>-</v>
      </c>
      <c r="ER173" s="306" t="str">
        <f t="shared" si="414"/>
        <v>-</v>
      </c>
      <c r="ES173" s="306" t="str">
        <f t="shared" si="415"/>
        <v>-</v>
      </c>
      <c r="ET173" s="306" t="str">
        <f t="shared" si="416"/>
        <v>-</v>
      </c>
      <c r="EU173" s="306" t="str">
        <f t="shared" si="417"/>
        <v>-</v>
      </c>
      <c r="EV173" s="306" t="str">
        <f t="shared" si="418"/>
        <v>-</v>
      </c>
      <c r="EW173" s="306" t="str">
        <f t="shared" si="419"/>
        <v>-</v>
      </c>
      <c r="EX173" s="306" t="str">
        <f t="shared" si="420"/>
        <v>-</v>
      </c>
      <c r="EY173" s="306" t="str">
        <f t="shared" si="421"/>
        <v>-</v>
      </c>
      <c r="EZ173" s="306" t="str">
        <f t="shared" si="422"/>
        <v>q_base</v>
      </c>
      <c r="FA173" s="306" t="str">
        <f t="shared" si="423"/>
        <v>-</v>
      </c>
      <c r="FB173" s="306" t="str">
        <f t="shared" si="424"/>
        <v>-</v>
      </c>
      <c r="FC173" s="306" t="str">
        <f t="shared" si="425"/>
        <v>-</v>
      </c>
      <c r="FD173" s="306" t="str">
        <f t="shared" si="500"/>
        <v>-</v>
      </c>
      <c r="FE173" s="306" t="str">
        <f t="shared" si="501"/>
        <v>-</v>
      </c>
      <c r="FF173" s="306" t="str">
        <f t="shared" si="502"/>
        <v>-</v>
      </c>
      <c r="FG173" s="306" t="str">
        <f t="shared" si="503"/>
        <v>-</v>
      </c>
      <c r="FH173" s="306"/>
      <c r="FI173" s="306"/>
      <c r="FJ173" s="306"/>
      <c r="FK173" s="306"/>
      <c r="FL173" s="306"/>
      <c r="FM173" s="422" t="s">
        <v>2</v>
      </c>
      <c r="FN173" s="65" t="str">
        <f t="shared" si="426"/>
        <v>-</v>
      </c>
      <c r="FO173" s="65" t="str">
        <f t="shared" si="427"/>
        <v>-</v>
      </c>
      <c r="FP173" s="65" t="str">
        <f t="shared" si="428"/>
        <v>-</v>
      </c>
      <c r="FQ173" s="65" t="str">
        <f t="shared" si="429"/>
        <v>-</v>
      </c>
      <c r="FR173" s="65" t="str">
        <f t="shared" si="430"/>
        <v>-</v>
      </c>
      <c r="FS173" s="65" t="str">
        <f t="shared" si="431"/>
        <v>-</v>
      </c>
      <c r="FT173" s="65" t="str">
        <f t="shared" si="432"/>
        <v>-</v>
      </c>
      <c r="FU173" s="65" t="str">
        <f t="shared" si="433"/>
        <v>-</v>
      </c>
      <c r="FV173" s="65" t="str">
        <f t="shared" si="434"/>
        <v>-</v>
      </c>
      <c r="FW173" s="65" t="str">
        <f t="shared" si="435"/>
        <v>-</v>
      </c>
      <c r="FX173" s="65" t="str">
        <f t="shared" si="436"/>
        <v>-</v>
      </c>
      <c r="FY173" s="65" t="str">
        <f t="shared" si="437"/>
        <v>-</v>
      </c>
      <c r="FZ173" s="65" t="str">
        <f t="shared" si="438"/>
        <v>-</v>
      </c>
      <c r="GA173" s="65" t="str">
        <f t="shared" si="439"/>
        <v>-</v>
      </c>
      <c r="GB173" s="65" t="str">
        <f t="shared" si="440"/>
        <v>-</v>
      </c>
      <c r="GC173" s="65" t="str">
        <f t="shared" si="441"/>
        <v>-</v>
      </c>
      <c r="GD173" s="65" t="str">
        <f t="shared" si="442"/>
        <v>-</v>
      </c>
      <c r="GE173" s="65" t="str">
        <f t="shared" si="443"/>
        <v>-</v>
      </c>
      <c r="GF173" s="65" t="str">
        <f t="shared" si="444"/>
        <v>-</v>
      </c>
      <c r="GG173" s="65" t="str">
        <f t="shared" si="445"/>
        <v>-</v>
      </c>
      <c r="GH173" s="65" t="str">
        <f t="shared" si="446"/>
        <v>-</v>
      </c>
      <c r="GI173" s="65" t="str">
        <f t="shared" si="447"/>
        <v>-</v>
      </c>
      <c r="GJ173" s="65">
        <f t="shared" si="448"/>
        <v>509.7</v>
      </c>
      <c r="GK173" s="65" t="str">
        <f t="shared" si="449"/>
        <v>-</v>
      </c>
      <c r="GL173" s="65" t="str">
        <f t="shared" si="450"/>
        <v>-</v>
      </c>
      <c r="GM173" s="65" t="str">
        <f t="shared" si="451"/>
        <v>-</v>
      </c>
      <c r="GN173" s="65" t="str">
        <f t="shared" si="504"/>
        <v>-</v>
      </c>
      <c r="GO173" s="65" t="str">
        <f t="shared" si="505"/>
        <v>-</v>
      </c>
      <c r="GP173" s="65" t="str">
        <f t="shared" si="506"/>
        <v>-</v>
      </c>
      <c r="GQ173" s="65" t="str">
        <f t="shared" si="507"/>
        <v>-</v>
      </c>
      <c r="GR173" s="65"/>
      <c r="GS173" s="65"/>
      <c r="GT173" s="65"/>
      <c r="GU173" s="96" t="s">
        <v>2</v>
      </c>
      <c r="GV173" s="70"/>
      <c r="GW173" s="7">
        <f>IF(ISNUMBER(INDEX($CU$15:$EC$314,$B173,HG$5)),MAX(GW$14:GW172)+1,0)</f>
        <v>20</v>
      </c>
      <c r="GX173" s="7" t="str">
        <f t="shared" si="452"/>
        <v/>
      </c>
      <c r="GY173" s="7" t="str">
        <f t="shared" si="453"/>
        <v/>
      </c>
      <c r="GZ173" s="289">
        <f t="shared" si="454"/>
        <v>159</v>
      </c>
      <c r="HA173" s="289" t="str">
        <f t="shared" si="455"/>
        <v/>
      </c>
      <c r="HB173" s="289"/>
      <c r="HC173" s="84" t="str">
        <f t="shared" si="456"/>
        <v/>
      </c>
      <c r="HD173" s="335">
        <f t="shared" si="457"/>
        <v>0</v>
      </c>
      <c r="HE173" s="313" t="str">
        <f t="shared" si="458"/>
        <v/>
      </c>
      <c r="HF173" s="28" t="str">
        <f t="shared" si="459"/>
        <v/>
      </c>
      <c r="HG173" s="241"/>
      <c r="HH173" s="71"/>
      <c r="HI173" s="71"/>
      <c r="HJ173" s="71"/>
      <c r="HK173" s="71"/>
      <c r="HL173" s="71"/>
      <c r="HM173" s="71"/>
      <c r="HN173" s="71"/>
      <c r="HO173" s="71"/>
      <c r="HP173" s="71"/>
      <c r="HQ173" s="71"/>
      <c r="HR173" s="71"/>
      <c r="HS173" s="277" t="str">
        <f t="shared" si="515"/>
        <v/>
      </c>
      <c r="HT173" s="284" t="str">
        <f t="shared" si="460"/>
        <v/>
      </c>
      <c r="HU173" s="71"/>
      <c r="HV173" s="336" t="str">
        <f t="shared" si="461"/>
        <v/>
      </c>
      <c r="HW173" s="338" t="str">
        <f t="shared" si="462"/>
        <v/>
      </c>
      <c r="HX173" s="337" t="str">
        <f t="shared" si="463"/>
        <v/>
      </c>
      <c r="HY173" s="71"/>
      <c r="HZ173" s="71"/>
      <c r="IA173" s="71"/>
      <c r="IB173" s="71"/>
      <c r="IC173" s="71"/>
      <c r="ID173" s="70"/>
      <c r="IE173" s="19"/>
      <c r="IF173" s="19"/>
      <c r="IG173" s="19"/>
      <c r="IH173" s="19"/>
      <c r="II173" s="19"/>
      <c r="IJ173" s="19"/>
      <c r="IK173" s="19"/>
      <c r="IL173" s="19"/>
      <c r="IM173" s="19"/>
      <c r="IN173" s="19"/>
      <c r="IO173" s="291"/>
      <c r="IP173" s="291"/>
      <c r="IQ173" s="74"/>
      <c r="IR173" s="291">
        <f>IF(IE173&lt;&gt;"",MAX(IR$14:IR172)+1,0)</f>
        <v>0</v>
      </c>
      <c r="IS173" s="291">
        <f>IF(IF173&lt;&gt;"",MAX(IS$14:IS172)+1,0)</f>
        <v>0</v>
      </c>
      <c r="IT173" s="291">
        <f>IF(IG173&lt;&gt;"",MAX(IT$14:IT172)+1,0)</f>
        <v>0</v>
      </c>
      <c r="IU173" s="291">
        <f>IF(IH173&lt;&gt;"",MAX(IU$14:IU172)+1,0)</f>
        <v>0</v>
      </c>
      <c r="IV173" s="291">
        <f>IF(II173&lt;&gt;"",MAX(IV$14:IV172)+1,0)</f>
        <v>0</v>
      </c>
      <c r="IW173" s="291">
        <f>IF(IJ173&lt;&gt;"",MAX(IW$14:IW172)+1,0)</f>
        <v>0</v>
      </c>
      <c r="IX173" s="291">
        <f>IF(IK173&lt;&gt;"",MAX(IX$14:IX172)+1,0)</f>
        <v>0</v>
      </c>
      <c r="IY173" s="291">
        <f>IF(IL173&lt;&gt;"",MAX(IY$14:IY172)+1,0)</f>
        <v>0</v>
      </c>
      <c r="IZ173" s="291">
        <f>IF(IM173&lt;&gt;"",MAX(IZ$14:IZ172)+1,0)</f>
        <v>0</v>
      </c>
      <c r="JA173" s="291">
        <f>IF(IN173&lt;&gt;"",MAX(JA$14:JA172)+1,0)</f>
        <v>0</v>
      </c>
      <c r="JB173" s="291">
        <f>IF(IO173&lt;&gt;"",MAX(JB$14:JB172)+1,0)</f>
        <v>0</v>
      </c>
      <c r="JC173" s="291">
        <f>IF(IP173&lt;&gt;"",MAX(JC$14:JC172)+1,0)</f>
        <v>0</v>
      </c>
      <c r="JD173" s="74">
        <f t="shared" si="508"/>
        <v>5</v>
      </c>
      <c r="JE173" s="74">
        <f t="shared" si="509"/>
        <v>0</v>
      </c>
      <c r="JF173" s="74">
        <f t="shared" si="510"/>
        <v>19</v>
      </c>
      <c r="JG173" s="74" t="str">
        <f t="shared" si="511"/>
        <v>recharge</v>
      </c>
      <c r="JH173" s="390" t="str">
        <f t="shared" si="512"/>
        <v/>
      </c>
      <c r="JI173" s="389">
        <f>IF(ISNUMBER(MATCH(HE173,$JG$15:$JG$313,0)),0,MAX(JI$14:JI172)+1)</f>
        <v>0</v>
      </c>
      <c r="JJ173" s="389" t="str">
        <f t="shared" si="513"/>
        <v/>
      </c>
      <c r="JK173" s="379"/>
      <c r="JL173" s="79"/>
      <c r="JM173" s="19"/>
      <c r="JN173" s="280"/>
      <c r="JO173" s="70"/>
      <c r="JP173" s="19"/>
      <c r="JQ173" s="19"/>
      <c r="JR173" s="19"/>
      <c r="JS173" s="19"/>
      <c r="JT173" s="19"/>
      <c r="JU173" s="19"/>
      <c r="JV173" s="19"/>
      <c r="JW173" s="19"/>
      <c r="JX173" s="19"/>
      <c r="JY173" s="19"/>
      <c r="JZ173" s="19"/>
      <c r="KA173" s="19"/>
      <c r="KB173" s="19"/>
      <c r="KC173" s="19"/>
      <c r="KD173" s="19"/>
      <c r="LA173" s="70"/>
      <c r="LB173" s="291" t="str">
        <f t="shared" si="464"/>
        <v/>
      </c>
      <c r="LC173" s="291" t="str">
        <f t="shared" si="465"/>
        <v/>
      </c>
      <c r="LD173" s="291" t="str">
        <f t="shared" si="466"/>
        <v/>
      </c>
      <c r="LE173" s="291" t="str">
        <f t="shared" si="467"/>
        <v/>
      </c>
      <c r="LF173" s="291" t="str">
        <f t="shared" si="468"/>
        <v/>
      </c>
      <c r="LG173" s="291" t="str">
        <f t="shared" si="469"/>
        <v/>
      </c>
      <c r="LH173" s="291" t="str">
        <f t="shared" si="470"/>
        <v/>
      </c>
      <c r="LI173" s="291" t="str">
        <f t="shared" si="471"/>
        <v/>
      </c>
      <c r="LJ173" s="291" t="str">
        <f t="shared" si="472"/>
        <v/>
      </c>
      <c r="LK173" s="291" t="str">
        <f t="shared" si="473"/>
        <v/>
      </c>
      <c r="LL173" s="291" t="str">
        <f t="shared" si="474"/>
        <v/>
      </c>
      <c r="LM173" s="291" t="str">
        <f t="shared" si="475"/>
        <v/>
      </c>
      <c r="LN173" s="291" t="str">
        <f t="shared" si="476"/>
        <v>recharge</v>
      </c>
      <c r="LO173" s="291" t="str">
        <f t="shared" si="477"/>
        <v>recharge</v>
      </c>
      <c r="LP173" s="291" t="str">
        <f t="shared" si="478"/>
        <v/>
      </c>
      <c r="LQ173" s="291" t="str">
        <f t="shared" si="479"/>
        <v/>
      </c>
      <c r="LR173" s="291" t="str">
        <f t="shared" si="480"/>
        <v/>
      </c>
      <c r="LS173" s="291" t="str">
        <f t="shared" si="481"/>
        <v/>
      </c>
      <c r="LT173" s="291" t="str">
        <f t="shared" si="482"/>
        <v/>
      </c>
      <c r="LU173" s="291" t="str">
        <f t="shared" si="483"/>
        <v/>
      </c>
      <c r="LV173" s="291" t="str">
        <f t="shared" si="484"/>
        <v>recharge</v>
      </c>
      <c r="LW173" s="291" t="str">
        <f t="shared" si="485"/>
        <v/>
      </c>
      <c r="LX173" s="291" t="str">
        <f t="shared" si="486"/>
        <v/>
      </c>
      <c r="LY173" s="291" t="str">
        <f t="shared" si="487"/>
        <v/>
      </c>
      <c r="LZ173" s="291" t="str">
        <f t="shared" si="488"/>
        <v/>
      </c>
      <c r="MA173" s="291" t="str">
        <f t="shared" si="489"/>
        <v/>
      </c>
      <c r="MB173" s="291" t="str">
        <f t="shared" si="490"/>
        <v/>
      </c>
      <c r="MC173" s="291" t="str">
        <f t="shared" si="491"/>
        <v/>
      </c>
      <c r="MD173" s="291" t="str">
        <f t="shared" si="492"/>
        <v/>
      </c>
      <c r="ME173" s="291" t="str">
        <f t="shared" si="493"/>
        <v/>
      </c>
      <c r="MF173" s="291" t="str">
        <f t="shared" si="494"/>
        <v/>
      </c>
      <c r="MG173" s="74">
        <f t="shared" si="495"/>
        <v>3</v>
      </c>
      <c r="MH173" s="70"/>
      <c r="MI173" s="70"/>
      <c r="MJ173" s="70"/>
      <c r="MK173" s="70"/>
      <c r="ML173" s="70"/>
      <c r="MM173" s="70"/>
      <c r="MN173" s="70"/>
      <c r="MO173" s="70"/>
      <c r="MP173" s="70"/>
      <c r="MQ173" s="70"/>
      <c r="MR173" s="70"/>
      <c r="MS173" s="70"/>
      <c r="MT173" s="70"/>
      <c r="MU173" s="70"/>
    </row>
    <row r="174" spans="1:359" ht="6" customHeight="1" x14ac:dyDescent="0.25">
      <c r="A174" s="79"/>
      <c r="B174" s="303">
        <f t="shared" si="514"/>
        <v>160</v>
      </c>
      <c r="C174" s="85" t="s">
        <v>440</v>
      </c>
      <c r="D174" s="303" t="s">
        <v>449</v>
      </c>
      <c r="E174" s="70"/>
      <c r="F174" s="258"/>
      <c r="G174" s="259"/>
      <c r="H174" s="260"/>
      <c r="I174" s="258"/>
      <c r="J174" s="259"/>
      <c r="K174" s="260"/>
      <c r="L174" s="258"/>
      <c r="M174" s="259"/>
      <c r="N174" s="260"/>
      <c r="O174" s="258"/>
      <c r="P174" s="259"/>
      <c r="Q174" s="260"/>
      <c r="R174" s="258"/>
      <c r="S174" s="259"/>
      <c r="T174" s="260"/>
      <c r="U174" s="258"/>
      <c r="V174" s="259"/>
      <c r="W174" s="260"/>
      <c r="X174" s="258"/>
      <c r="Y174" s="259"/>
      <c r="Z174" s="260"/>
      <c r="AA174" s="258"/>
      <c r="AB174" s="259"/>
      <c r="AC174" s="260"/>
      <c r="AD174" s="258"/>
      <c r="AE174" s="259"/>
      <c r="AF174" s="260"/>
      <c r="AG174" s="258"/>
      <c r="AH174" s="259"/>
      <c r="AI174" s="260"/>
      <c r="AJ174" s="258"/>
      <c r="AK174" s="259"/>
      <c r="AL174" s="260"/>
      <c r="AM174" s="258"/>
      <c r="AN174" s="259"/>
      <c r="AO174" s="260"/>
      <c r="AP174" s="281"/>
      <c r="AQ174" s="353"/>
      <c r="AR174" s="348"/>
      <c r="AS174" s="281"/>
      <c r="AT174" s="353"/>
      <c r="AU174" s="348"/>
      <c r="AV174" s="258"/>
      <c r="AW174" s="259"/>
      <c r="AX174" s="260"/>
      <c r="AY174" s="258"/>
      <c r="AZ174" s="259"/>
      <c r="BA174" s="260"/>
      <c r="BB174" s="258"/>
      <c r="BC174" s="259"/>
      <c r="BD174" s="260"/>
      <c r="BE174" s="258"/>
      <c r="BF174" s="259"/>
      <c r="BG174" s="260"/>
      <c r="BH174" s="258"/>
      <c r="BI174" s="259"/>
      <c r="BJ174" s="260"/>
      <c r="BK174" s="258"/>
      <c r="BL174" s="259"/>
      <c r="BM174" s="260"/>
      <c r="BN174" s="258"/>
      <c r="BO174" s="259"/>
      <c r="BP174" s="260"/>
      <c r="BQ174" s="258"/>
      <c r="BR174" s="259"/>
      <c r="BS174" s="260"/>
      <c r="BT174" s="258"/>
      <c r="BU174" s="259"/>
      <c r="BV174" s="260"/>
      <c r="BW174" s="258"/>
      <c r="BX174" s="259"/>
      <c r="BY174" s="260"/>
      <c r="BZ174" s="258"/>
      <c r="CA174" s="259"/>
      <c r="CB174" s="260"/>
      <c r="CC174" s="258"/>
      <c r="CD174" s="259"/>
      <c r="CE174" s="260"/>
      <c r="CF174" s="410"/>
      <c r="CG174" s="411"/>
      <c r="CH174" s="412"/>
      <c r="CI174" s="410"/>
      <c r="CJ174" s="411"/>
      <c r="CK174" s="412"/>
      <c r="CL174" s="258"/>
      <c r="CM174" s="259"/>
      <c r="CN174" s="260"/>
      <c r="CO174" s="258"/>
      <c r="CP174" s="259"/>
      <c r="CQ174" s="260"/>
      <c r="CR174" s="373" t="s">
        <v>2</v>
      </c>
      <c r="CS174" s="228"/>
      <c r="CT174" s="229" t="str">
        <f>IF(ISNUMBER(HA174),IF(ISNUMBER(MATCH(HE174,$CS$15:$CS$313,0)),0,MAX(CT$14:CT173)+1),"")</f>
        <v/>
      </c>
      <c r="CU174" s="7" t="str">
        <f t="shared" si="374"/>
        <v/>
      </c>
      <c r="CV174" s="7" t="str">
        <f t="shared" si="375"/>
        <v/>
      </c>
      <c r="CW174" s="7" t="str">
        <f t="shared" si="376"/>
        <v/>
      </c>
      <c r="CX174" s="7" t="str">
        <f t="shared" si="377"/>
        <v/>
      </c>
      <c r="CY174" s="7" t="str">
        <f t="shared" si="378"/>
        <v/>
      </c>
      <c r="CZ174" s="7" t="str">
        <f t="shared" si="379"/>
        <v/>
      </c>
      <c r="DA174" s="7" t="str">
        <f t="shared" si="380"/>
        <v/>
      </c>
      <c r="DB174" s="7" t="str">
        <f t="shared" si="381"/>
        <v/>
      </c>
      <c r="DC174" s="7" t="str">
        <f t="shared" si="382"/>
        <v/>
      </c>
      <c r="DD174" s="7" t="str">
        <f t="shared" si="383"/>
        <v/>
      </c>
      <c r="DE174" s="7" t="str">
        <f t="shared" si="384"/>
        <v/>
      </c>
      <c r="DF174" s="7" t="str">
        <f t="shared" si="385"/>
        <v/>
      </c>
      <c r="DG174" s="7" t="str">
        <f t="shared" si="386"/>
        <v/>
      </c>
      <c r="DH174" s="7" t="str">
        <f t="shared" si="387"/>
        <v/>
      </c>
      <c r="DI174" s="7" t="str">
        <f t="shared" si="388"/>
        <v/>
      </c>
      <c r="DJ174" s="7" t="str">
        <f t="shared" si="389"/>
        <v/>
      </c>
      <c r="DK174" s="7" t="str">
        <f t="shared" si="390"/>
        <v/>
      </c>
      <c r="DL174" s="7" t="str">
        <f t="shared" si="391"/>
        <v/>
      </c>
      <c r="DM174" s="7" t="str">
        <f t="shared" si="392"/>
        <v/>
      </c>
      <c r="DN174" s="7" t="str">
        <f t="shared" si="393"/>
        <v/>
      </c>
      <c r="DO174" s="7" t="str">
        <f t="shared" si="394"/>
        <v/>
      </c>
      <c r="DP174" s="7" t="str">
        <f t="shared" si="395"/>
        <v/>
      </c>
      <c r="DQ174" s="7">
        <f t="shared" si="396"/>
        <v>20</v>
      </c>
      <c r="DR174" s="7" t="str">
        <f t="shared" si="397"/>
        <v/>
      </c>
      <c r="DS174" s="7" t="str">
        <f t="shared" si="398"/>
        <v/>
      </c>
      <c r="DT174" s="7" t="str">
        <f t="shared" si="399"/>
        <v/>
      </c>
      <c r="DU174" s="7" t="str">
        <f t="shared" si="496"/>
        <v/>
      </c>
      <c r="DV174" s="7" t="str">
        <f t="shared" si="497"/>
        <v/>
      </c>
      <c r="DW174" s="7" t="str">
        <f t="shared" si="498"/>
        <v/>
      </c>
      <c r="DX174" s="7" t="str">
        <f t="shared" si="499"/>
        <v/>
      </c>
      <c r="DY174" s="7"/>
      <c r="DZ174" s="7"/>
      <c r="EA174" s="7"/>
      <c r="EB174" s="7"/>
      <c r="EC174" s="64" t="s">
        <v>2</v>
      </c>
      <c r="ED174" s="306" t="str">
        <f t="shared" si="400"/>
        <v>-</v>
      </c>
      <c r="EE174" s="306" t="str">
        <f t="shared" si="401"/>
        <v>-</v>
      </c>
      <c r="EF174" s="306" t="str">
        <f t="shared" si="402"/>
        <v>-</v>
      </c>
      <c r="EG174" s="306" t="str">
        <f t="shared" si="403"/>
        <v>-</v>
      </c>
      <c r="EH174" s="306" t="str">
        <f t="shared" si="404"/>
        <v>-</v>
      </c>
      <c r="EI174" s="306" t="str">
        <f t="shared" si="405"/>
        <v>-</v>
      </c>
      <c r="EJ174" s="306" t="str">
        <f t="shared" si="406"/>
        <v>-</v>
      </c>
      <c r="EK174" s="306" t="str">
        <f t="shared" si="407"/>
        <v>-</v>
      </c>
      <c r="EL174" s="306" t="str">
        <f t="shared" si="408"/>
        <v>-</v>
      </c>
      <c r="EM174" s="306" t="str">
        <f t="shared" si="409"/>
        <v>-</v>
      </c>
      <c r="EN174" s="306" t="str">
        <f t="shared" si="410"/>
        <v>-</v>
      </c>
      <c r="EO174" s="306" t="str">
        <f t="shared" si="411"/>
        <v>-</v>
      </c>
      <c r="EP174" s="306" t="str">
        <f t="shared" si="412"/>
        <v>-</v>
      </c>
      <c r="EQ174" s="306" t="str">
        <f t="shared" si="413"/>
        <v>-</v>
      </c>
      <c r="ER174" s="306" t="str">
        <f t="shared" si="414"/>
        <v>-</v>
      </c>
      <c r="ES174" s="306" t="str">
        <f t="shared" si="415"/>
        <v>-</v>
      </c>
      <c r="ET174" s="306" t="str">
        <f t="shared" si="416"/>
        <v>-</v>
      </c>
      <c r="EU174" s="306" t="str">
        <f t="shared" si="417"/>
        <v>-</v>
      </c>
      <c r="EV174" s="306" t="str">
        <f t="shared" si="418"/>
        <v>-</v>
      </c>
      <c r="EW174" s="306" t="str">
        <f t="shared" si="419"/>
        <v>-</v>
      </c>
      <c r="EX174" s="306" t="str">
        <f t="shared" si="420"/>
        <v>-</v>
      </c>
      <c r="EY174" s="306" t="str">
        <f t="shared" si="421"/>
        <v>-</v>
      </c>
      <c r="EZ174" s="306" t="str">
        <f t="shared" si="422"/>
        <v>q_amplitude</v>
      </c>
      <c r="FA174" s="306" t="str">
        <f t="shared" si="423"/>
        <v>-</v>
      </c>
      <c r="FB174" s="306" t="str">
        <f t="shared" si="424"/>
        <v>-</v>
      </c>
      <c r="FC174" s="306" t="str">
        <f t="shared" si="425"/>
        <v>-</v>
      </c>
      <c r="FD174" s="306" t="str">
        <f t="shared" si="500"/>
        <v>-</v>
      </c>
      <c r="FE174" s="306" t="str">
        <f t="shared" si="501"/>
        <v>-</v>
      </c>
      <c r="FF174" s="306" t="str">
        <f t="shared" si="502"/>
        <v>-</v>
      </c>
      <c r="FG174" s="306" t="str">
        <f t="shared" si="503"/>
        <v>-</v>
      </c>
      <c r="FH174" s="306"/>
      <c r="FI174" s="306"/>
      <c r="FJ174" s="306"/>
      <c r="FK174" s="306"/>
      <c r="FL174" s="306"/>
      <c r="FM174" s="422" t="s">
        <v>2</v>
      </c>
      <c r="FN174" s="65" t="str">
        <f t="shared" si="426"/>
        <v>-</v>
      </c>
      <c r="FO174" s="65" t="str">
        <f t="shared" si="427"/>
        <v>-</v>
      </c>
      <c r="FP174" s="65" t="str">
        <f t="shared" si="428"/>
        <v>-</v>
      </c>
      <c r="FQ174" s="65" t="str">
        <f t="shared" si="429"/>
        <v>-</v>
      </c>
      <c r="FR174" s="65" t="str">
        <f t="shared" si="430"/>
        <v>-</v>
      </c>
      <c r="FS174" s="65" t="str">
        <f t="shared" si="431"/>
        <v>-</v>
      </c>
      <c r="FT174" s="65" t="str">
        <f t="shared" si="432"/>
        <v>-</v>
      </c>
      <c r="FU174" s="65" t="str">
        <f t="shared" si="433"/>
        <v>-</v>
      </c>
      <c r="FV174" s="65" t="str">
        <f t="shared" si="434"/>
        <v>-</v>
      </c>
      <c r="FW174" s="65" t="str">
        <f t="shared" si="435"/>
        <v>-</v>
      </c>
      <c r="FX174" s="65" t="str">
        <f t="shared" si="436"/>
        <v>-</v>
      </c>
      <c r="FY174" s="65" t="str">
        <f t="shared" si="437"/>
        <v>-</v>
      </c>
      <c r="FZ174" s="65" t="str">
        <f t="shared" si="438"/>
        <v>-</v>
      </c>
      <c r="GA174" s="65" t="str">
        <f t="shared" si="439"/>
        <v>-</v>
      </c>
      <c r="GB174" s="65" t="str">
        <f t="shared" si="440"/>
        <v>-</v>
      </c>
      <c r="GC174" s="65" t="str">
        <f t="shared" si="441"/>
        <v>-</v>
      </c>
      <c r="GD174" s="65" t="str">
        <f t="shared" si="442"/>
        <v>-</v>
      </c>
      <c r="GE174" s="65" t="str">
        <f t="shared" si="443"/>
        <v>-</v>
      </c>
      <c r="GF174" s="65" t="str">
        <f t="shared" si="444"/>
        <v>-</v>
      </c>
      <c r="GG174" s="65" t="str">
        <f t="shared" si="445"/>
        <v>-</v>
      </c>
      <c r="GH174" s="65" t="str">
        <f t="shared" si="446"/>
        <v>-</v>
      </c>
      <c r="GI174" s="65" t="str">
        <f t="shared" si="447"/>
        <v>-</v>
      </c>
      <c r="GJ174" s="65">
        <f t="shared" si="448"/>
        <v>141.58000000000001</v>
      </c>
      <c r="GK174" s="65" t="str">
        <f t="shared" si="449"/>
        <v>-</v>
      </c>
      <c r="GL174" s="65" t="str">
        <f t="shared" si="450"/>
        <v>-</v>
      </c>
      <c r="GM174" s="65" t="str">
        <f t="shared" si="451"/>
        <v>-</v>
      </c>
      <c r="GN174" s="65" t="str">
        <f t="shared" si="504"/>
        <v>-</v>
      </c>
      <c r="GO174" s="65" t="str">
        <f t="shared" si="505"/>
        <v>-</v>
      </c>
      <c r="GP174" s="65" t="str">
        <f t="shared" si="506"/>
        <v>-</v>
      </c>
      <c r="GQ174" s="65" t="str">
        <f t="shared" si="507"/>
        <v>-</v>
      </c>
      <c r="GR174" s="65"/>
      <c r="GS174" s="65"/>
      <c r="GT174" s="65"/>
      <c r="GU174" s="96" t="s">
        <v>2</v>
      </c>
      <c r="GV174" s="70"/>
      <c r="GW174" s="7">
        <f>IF(ISNUMBER(INDEX($CU$15:$EC$314,$B174,HG$5)),MAX(GW$14:GW173)+1,0)</f>
        <v>21</v>
      </c>
      <c r="GX174" s="7" t="str">
        <f t="shared" si="452"/>
        <v/>
      </c>
      <c r="GY174" s="7" t="str">
        <f t="shared" si="453"/>
        <v/>
      </c>
      <c r="GZ174" s="289">
        <f t="shared" si="454"/>
        <v>160</v>
      </c>
      <c r="HA174" s="289" t="str">
        <f t="shared" si="455"/>
        <v/>
      </c>
      <c r="HB174" s="289"/>
      <c r="HC174" s="84" t="str">
        <f t="shared" si="456"/>
        <v/>
      </c>
      <c r="HD174" s="335">
        <f t="shared" si="457"/>
        <v>0</v>
      </c>
      <c r="HE174" s="313" t="str">
        <f t="shared" si="458"/>
        <v/>
      </c>
      <c r="HF174" s="28" t="str">
        <f t="shared" si="459"/>
        <v/>
      </c>
      <c r="HG174" s="241"/>
      <c r="HH174" s="71"/>
      <c r="HI174" s="71"/>
      <c r="HJ174" s="71"/>
      <c r="HK174" s="71"/>
      <c r="HL174" s="71"/>
      <c r="HM174" s="71"/>
      <c r="HN174" s="71"/>
      <c r="HO174" s="71"/>
      <c r="HP174" s="71"/>
      <c r="HQ174" s="71"/>
      <c r="HR174" s="71"/>
      <c r="HS174" s="277" t="str">
        <f t="shared" si="515"/>
        <v/>
      </c>
      <c r="HT174" s="284" t="str">
        <f t="shared" si="460"/>
        <v/>
      </c>
      <c r="HU174" s="71"/>
      <c r="HV174" s="336" t="str">
        <f t="shared" si="461"/>
        <v/>
      </c>
      <c r="HW174" s="338" t="str">
        <f t="shared" si="462"/>
        <v/>
      </c>
      <c r="HX174" s="337" t="str">
        <f t="shared" si="463"/>
        <v/>
      </c>
      <c r="HY174" s="71"/>
      <c r="HZ174" s="71"/>
      <c r="IA174" s="71"/>
      <c r="IB174" s="71"/>
      <c r="IC174" s="71"/>
      <c r="ID174" s="70"/>
      <c r="IE174" s="19"/>
      <c r="IF174" s="19"/>
      <c r="IG174" s="19"/>
      <c r="IH174" s="19"/>
      <c r="II174" s="19"/>
      <c r="IJ174" s="19"/>
      <c r="IK174" s="19"/>
      <c r="IL174" s="19"/>
      <c r="IM174" s="19"/>
      <c r="IN174" s="19"/>
      <c r="IO174" s="291"/>
      <c r="IP174" s="291"/>
      <c r="IQ174" s="74"/>
      <c r="IR174" s="291">
        <f>IF(IE174&lt;&gt;"",MAX(IR$14:IR173)+1,0)</f>
        <v>0</v>
      </c>
      <c r="IS174" s="291">
        <f>IF(IF174&lt;&gt;"",MAX(IS$14:IS173)+1,0)</f>
        <v>0</v>
      </c>
      <c r="IT174" s="291">
        <f>IF(IG174&lt;&gt;"",MAX(IT$14:IT173)+1,0)</f>
        <v>0</v>
      </c>
      <c r="IU174" s="291">
        <f>IF(IH174&lt;&gt;"",MAX(IU$14:IU173)+1,0)</f>
        <v>0</v>
      </c>
      <c r="IV174" s="291">
        <f>IF(II174&lt;&gt;"",MAX(IV$14:IV173)+1,0)</f>
        <v>0</v>
      </c>
      <c r="IW174" s="291">
        <f>IF(IJ174&lt;&gt;"",MAX(IW$14:IW173)+1,0)</f>
        <v>0</v>
      </c>
      <c r="IX174" s="291">
        <f>IF(IK174&lt;&gt;"",MAX(IX$14:IX173)+1,0)</f>
        <v>0</v>
      </c>
      <c r="IY174" s="291">
        <f>IF(IL174&lt;&gt;"",MAX(IY$14:IY173)+1,0)</f>
        <v>0</v>
      </c>
      <c r="IZ174" s="291">
        <f>IF(IM174&lt;&gt;"",MAX(IZ$14:IZ173)+1,0)</f>
        <v>0</v>
      </c>
      <c r="JA174" s="291">
        <f>IF(IN174&lt;&gt;"",MAX(JA$14:JA173)+1,0)</f>
        <v>0</v>
      </c>
      <c r="JB174" s="291">
        <f>IF(IO174&lt;&gt;"",MAX(JB$14:JB173)+1,0)</f>
        <v>0</v>
      </c>
      <c r="JC174" s="291">
        <f>IF(IP174&lt;&gt;"",MAX(JC$14:JC173)+1,0)</f>
        <v>0</v>
      </c>
      <c r="JD174" s="74">
        <f t="shared" si="508"/>
        <v>5</v>
      </c>
      <c r="JE174" s="74">
        <f t="shared" si="509"/>
        <v>0</v>
      </c>
      <c r="JF174" s="74">
        <f t="shared" si="510"/>
        <v>20</v>
      </c>
      <c r="JG174" s="74" t="str">
        <f t="shared" si="511"/>
        <v>rch_ts</v>
      </c>
      <c r="JH174" s="390" t="str">
        <f t="shared" si="512"/>
        <v/>
      </c>
      <c r="JI174" s="389">
        <f>IF(ISNUMBER(MATCH(HE174,$JG$15:$JG$313,0)),0,MAX(JI$14:JI173)+1)</f>
        <v>0</v>
      </c>
      <c r="JJ174" s="389" t="str">
        <f t="shared" si="513"/>
        <v/>
      </c>
      <c r="JK174" s="379"/>
      <c r="JL174" s="79"/>
      <c r="JM174" s="19"/>
      <c r="JN174" s="280"/>
      <c r="JO174" s="70"/>
      <c r="JP174" s="19"/>
      <c r="JQ174" s="19"/>
      <c r="JR174" s="19"/>
      <c r="JS174" s="19"/>
      <c r="JT174" s="19"/>
      <c r="JU174" s="19"/>
      <c r="JV174" s="19"/>
      <c r="JW174" s="19"/>
      <c r="JX174" s="19"/>
      <c r="JY174" s="19"/>
      <c r="JZ174" s="19"/>
      <c r="KA174" s="19"/>
      <c r="KB174" s="19"/>
      <c r="KC174" s="19"/>
      <c r="KD174" s="19"/>
      <c r="LA174" s="70"/>
      <c r="LB174" s="291" t="str">
        <f t="shared" si="464"/>
        <v/>
      </c>
      <c r="LC174" s="291" t="str">
        <f t="shared" si="465"/>
        <v/>
      </c>
      <c r="LD174" s="291" t="str">
        <f t="shared" si="466"/>
        <v/>
      </c>
      <c r="LE174" s="291" t="str">
        <f t="shared" si="467"/>
        <v/>
      </c>
      <c r="LF174" s="291" t="str">
        <f t="shared" si="468"/>
        <v/>
      </c>
      <c r="LG174" s="291" t="str">
        <f t="shared" si="469"/>
        <v/>
      </c>
      <c r="LH174" s="291" t="str">
        <f t="shared" si="470"/>
        <v/>
      </c>
      <c r="LI174" s="291" t="str">
        <f t="shared" si="471"/>
        <v/>
      </c>
      <c r="LJ174" s="291" t="str">
        <f t="shared" si="472"/>
        <v/>
      </c>
      <c r="LK174" s="291" t="str">
        <f t="shared" si="473"/>
        <v/>
      </c>
      <c r="LL174" s="291" t="str">
        <f t="shared" si="474"/>
        <v/>
      </c>
      <c r="LM174" s="291" t="str">
        <f t="shared" si="475"/>
        <v/>
      </c>
      <c r="LN174" s="291" t="str">
        <f t="shared" si="476"/>
        <v/>
      </c>
      <c r="LO174" s="291" t="str">
        <f t="shared" si="477"/>
        <v/>
      </c>
      <c r="LP174" s="291" t="str">
        <f t="shared" si="478"/>
        <v/>
      </c>
      <c r="LQ174" s="291" t="str">
        <f t="shared" si="479"/>
        <v>rch_ts</v>
      </c>
      <c r="LR174" s="291" t="str">
        <f t="shared" si="480"/>
        <v/>
      </c>
      <c r="LS174" s="291" t="str">
        <f t="shared" si="481"/>
        <v/>
      </c>
      <c r="LT174" s="291" t="str">
        <f t="shared" si="482"/>
        <v/>
      </c>
      <c r="LU174" s="291" t="str">
        <f t="shared" si="483"/>
        <v/>
      </c>
      <c r="LV174" s="291" t="str">
        <f t="shared" si="484"/>
        <v/>
      </c>
      <c r="LW174" s="291" t="str">
        <f t="shared" si="485"/>
        <v/>
      </c>
      <c r="LX174" s="291" t="str">
        <f t="shared" si="486"/>
        <v/>
      </c>
      <c r="LY174" s="291" t="str">
        <f t="shared" si="487"/>
        <v/>
      </c>
      <c r="LZ174" s="291" t="str">
        <f t="shared" si="488"/>
        <v/>
      </c>
      <c r="MA174" s="291" t="str">
        <f t="shared" si="489"/>
        <v/>
      </c>
      <c r="MB174" s="291" t="str">
        <f t="shared" si="490"/>
        <v/>
      </c>
      <c r="MC174" s="291" t="str">
        <f t="shared" si="491"/>
        <v/>
      </c>
      <c r="MD174" s="291" t="str">
        <f t="shared" si="492"/>
        <v/>
      </c>
      <c r="ME174" s="291" t="str">
        <f t="shared" si="493"/>
        <v/>
      </c>
      <c r="MF174" s="291" t="str">
        <f t="shared" si="494"/>
        <v/>
      </c>
      <c r="MG174" s="74">
        <f t="shared" si="495"/>
        <v>1</v>
      </c>
      <c r="MH174" s="70"/>
      <c r="MI174" s="70"/>
      <c r="MJ174" s="70"/>
      <c r="MK174" s="70"/>
      <c r="ML174" s="70"/>
      <c r="MM174" s="70"/>
      <c r="MN174" s="70"/>
      <c r="MO174" s="70"/>
      <c r="MP174" s="70"/>
      <c r="MQ174" s="70"/>
      <c r="MR174" s="70"/>
      <c r="MS174" s="70"/>
      <c r="MT174" s="70"/>
      <c r="MU174" s="70"/>
    </row>
    <row r="175" spans="1:359" ht="6" customHeight="1" x14ac:dyDescent="0.25">
      <c r="A175" s="79"/>
      <c r="B175" s="303">
        <f t="shared" si="514"/>
        <v>161</v>
      </c>
      <c r="C175" s="85" t="s">
        <v>441</v>
      </c>
      <c r="D175" s="303" t="s">
        <v>450</v>
      </c>
      <c r="E175" s="70"/>
      <c r="F175" s="258"/>
      <c r="G175" s="259"/>
      <c r="H175" s="260"/>
      <c r="I175" s="258"/>
      <c r="J175" s="259"/>
      <c r="K175" s="260"/>
      <c r="L175" s="258"/>
      <c r="M175" s="259"/>
      <c r="N175" s="260"/>
      <c r="O175" s="258"/>
      <c r="P175" s="259"/>
      <c r="Q175" s="260"/>
      <c r="R175" s="258"/>
      <c r="S175" s="259"/>
      <c r="T175" s="260"/>
      <c r="U175" s="258"/>
      <c r="V175" s="259"/>
      <c r="W175" s="260"/>
      <c r="X175" s="258"/>
      <c r="Y175" s="259"/>
      <c r="Z175" s="260"/>
      <c r="AA175" s="258"/>
      <c r="AB175" s="259"/>
      <c r="AC175" s="260"/>
      <c r="AD175" s="258"/>
      <c r="AE175" s="259"/>
      <c r="AF175" s="260"/>
      <c r="AG175" s="258"/>
      <c r="AH175" s="259"/>
      <c r="AI175" s="260"/>
      <c r="AJ175" s="258"/>
      <c r="AK175" s="259"/>
      <c r="AL175" s="260"/>
      <c r="AM175" s="258"/>
      <c r="AN175" s="259"/>
      <c r="AO175" s="260"/>
      <c r="AP175" s="281"/>
      <c r="AQ175" s="353"/>
      <c r="AR175" s="348"/>
      <c r="AS175" s="281"/>
      <c r="AT175" s="353"/>
      <c r="AU175" s="348"/>
      <c r="AV175" s="258"/>
      <c r="AW175" s="259"/>
      <c r="AX175" s="260"/>
      <c r="AY175" s="258"/>
      <c r="AZ175" s="259"/>
      <c r="BA175" s="260"/>
      <c r="BB175" s="258"/>
      <c r="BC175" s="259"/>
      <c r="BD175" s="260"/>
      <c r="BE175" s="258"/>
      <c r="BF175" s="259"/>
      <c r="BG175" s="260"/>
      <c r="BH175" s="258"/>
      <c r="BI175" s="259"/>
      <c r="BJ175" s="260"/>
      <c r="BK175" s="258"/>
      <c r="BL175" s="259"/>
      <c r="BM175" s="260"/>
      <c r="BN175" s="258"/>
      <c r="BO175" s="259"/>
      <c r="BP175" s="260"/>
      <c r="BQ175" s="258"/>
      <c r="BR175" s="259"/>
      <c r="BS175" s="260"/>
      <c r="BT175" s="258"/>
      <c r="BU175" s="259"/>
      <c r="BV175" s="260"/>
      <c r="BW175" s="258"/>
      <c r="BX175" s="259"/>
      <c r="BY175" s="260"/>
      <c r="BZ175" s="258"/>
      <c r="CA175" s="259"/>
      <c r="CB175" s="260"/>
      <c r="CC175" s="258"/>
      <c r="CD175" s="259"/>
      <c r="CE175" s="260"/>
      <c r="CF175" s="410"/>
      <c r="CG175" s="411"/>
      <c r="CH175" s="412"/>
      <c r="CI175" s="410"/>
      <c r="CJ175" s="411"/>
      <c r="CK175" s="412"/>
      <c r="CL175" s="258"/>
      <c r="CM175" s="259"/>
      <c r="CN175" s="260"/>
      <c r="CO175" s="258"/>
      <c r="CP175" s="259"/>
      <c r="CQ175" s="260"/>
      <c r="CR175" s="373" t="s">
        <v>2</v>
      </c>
      <c r="CS175" s="228"/>
      <c r="CT175" s="229" t="str">
        <f>IF(ISNUMBER(HA175),IF(ISNUMBER(MATCH(HE175,$CS$15:$CS$313,0)),0,MAX(CT$14:CT174)+1),"")</f>
        <v/>
      </c>
      <c r="CU175" s="7" t="str">
        <f t="shared" si="374"/>
        <v/>
      </c>
      <c r="CV175" s="7" t="str">
        <f t="shared" si="375"/>
        <v/>
      </c>
      <c r="CW175" s="7" t="str">
        <f t="shared" si="376"/>
        <v/>
      </c>
      <c r="CX175" s="7" t="str">
        <f t="shared" si="377"/>
        <v/>
      </c>
      <c r="CY175" s="7" t="str">
        <f t="shared" si="378"/>
        <v/>
      </c>
      <c r="CZ175" s="7" t="str">
        <f t="shared" si="379"/>
        <v/>
      </c>
      <c r="DA175" s="7" t="str">
        <f t="shared" si="380"/>
        <v/>
      </c>
      <c r="DB175" s="7" t="str">
        <f t="shared" si="381"/>
        <v/>
      </c>
      <c r="DC175" s="7" t="str">
        <f t="shared" si="382"/>
        <v/>
      </c>
      <c r="DD175" s="7" t="str">
        <f t="shared" si="383"/>
        <v/>
      </c>
      <c r="DE175" s="7" t="str">
        <f t="shared" si="384"/>
        <v/>
      </c>
      <c r="DF175" s="7" t="str">
        <f t="shared" si="385"/>
        <v/>
      </c>
      <c r="DG175" s="7" t="str">
        <f t="shared" si="386"/>
        <v/>
      </c>
      <c r="DH175" s="7" t="str">
        <f t="shared" si="387"/>
        <v/>
      </c>
      <c r="DI175" s="7" t="str">
        <f t="shared" si="388"/>
        <v/>
      </c>
      <c r="DJ175" s="7" t="str">
        <f t="shared" si="389"/>
        <v/>
      </c>
      <c r="DK175" s="7" t="str">
        <f t="shared" si="390"/>
        <v/>
      </c>
      <c r="DL175" s="7" t="str">
        <f t="shared" si="391"/>
        <v/>
      </c>
      <c r="DM175" s="7" t="str">
        <f t="shared" si="392"/>
        <v/>
      </c>
      <c r="DN175" s="7" t="str">
        <f t="shared" si="393"/>
        <v/>
      </c>
      <c r="DO175" s="7" t="str">
        <f t="shared" si="394"/>
        <v/>
      </c>
      <c r="DP175" s="7" t="str">
        <f t="shared" si="395"/>
        <v/>
      </c>
      <c r="DQ175" s="7">
        <f t="shared" si="396"/>
        <v>21</v>
      </c>
      <c r="DR175" s="7" t="str">
        <f t="shared" si="397"/>
        <v/>
      </c>
      <c r="DS175" s="7" t="str">
        <f t="shared" si="398"/>
        <v/>
      </c>
      <c r="DT175" s="7" t="str">
        <f t="shared" si="399"/>
        <v/>
      </c>
      <c r="DU175" s="7" t="str">
        <f t="shared" si="496"/>
        <v/>
      </c>
      <c r="DV175" s="7" t="str">
        <f t="shared" si="497"/>
        <v/>
      </c>
      <c r="DW175" s="7" t="str">
        <f t="shared" si="498"/>
        <v/>
      </c>
      <c r="DX175" s="7" t="str">
        <f t="shared" si="499"/>
        <v/>
      </c>
      <c r="DY175" s="7"/>
      <c r="DZ175" s="7"/>
      <c r="EA175" s="7"/>
      <c r="EB175" s="7"/>
      <c r="EC175" s="64" t="s">
        <v>2</v>
      </c>
      <c r="ED175" s="306" t="str">
        <f t="shared" si="400"/>
        <v>-</v>
      </c>
      <c r="EE175" s="306" t="str">
        <f t="shared" si="401"/>
        <v>-</v>
      </c>
      <c r="EF175" s="306" t="str">
        <f t="shared" si="402"/>
        <v>-</v>
      </c>
      <c r="EG175" s="306" t="str">
        <f t="shared" si="403"/>
        <v>-</v>
      </c>
      <c r="EH175" s="306" t="str">
        <f t="shared" si="404"/>
        <v>-</v>
      </c>
      <c r="EI175" s="306" t="str">
        <f t="shared" si="405"/>
        <v>-</v>
      </c>
      <c r="EJ175" s="306" t="str">
        <f t="shared" si="406"/>
        <v>-</v>
      </c>
      <c r="EK175" s="306" t="str">
        <f t="shared" si="407"/>
        <v>-</v>
      </c>
      <c r="EL175" s="306" t="str">
        <f t="shared" si="408"/>
        <v>-</v>
      </c>
      <c r="EM175" s="306" t="str">
        <f t="shared" si="409"/>
        <v>-</v>
      </c>
      <c r="EN175" s="306" t="str">
        <f t="shared" si="410"/>
        <v>-</v>
      </c>
      <c r="EO175" s="306" t="str">
        <f t="shared" si="411"/>
        <v>-</v>
      </c>
      <c r="EP175" s="306" t="str">
        <f t="shared" si="412"/>
        <v>-</v>
      </c>
      <c r="EQ175" s="306" t="str">
        <f t="shared" si="413"/>
        <v>-</v>
      </c>
      <c r="ER175" s="306" t="str">
        <f t="shared" si="414"/>
        <v>-</v>
      </c>
      <c r="ES175" s="306" t="str">
        <f t="shared" si="415"/>
        <v>-</v>
      </c>
      <c r="ET175" s="306" t="str">
        <f t="shared" si="416"/>
        <v>-</v>
      </c>
      <c r="EU175" s="306" t="str">
        <f t="shared" si="417"/>
        <v>-</v>
      </c>
      <c r="EV175" s="306" t="str">
        <f t="shared" si="418"/>
        <v>-</v>
      </c>
      <c r="EW175" s="306" t="str">
        <f t="shared" si="419"/>
        <v>-</v>
      </c>
      <c r="EX175" s="306" t="str">
        <f t="shared" si="420"/>
        <v>-</v>
      </c>
      <c r="EY175" s="306" t="str">
        <f t="shared" si="421"/>
        <v>-</v>
      </c>
      <c r="EZ175" s="306" t="str">
        <f t="shared" si="422"/>
        <v>lambda1</v>
      </c>
      <c r="FA175" s="306" t="str">
        <f t="shared" si="423"/>
        <v>-</v>
      </c>
      <c r="FB175" s="306" t="str">
        <f t="shared" si="424"/>
        <v>-</v>
      </c>
      <c r="FC175" s="306" t="str">
        <f t="shared" si="425"/>
        <v>-</v>
      </c>
      <c r="FD175" s="306" t="str">
        <f t="shared" si="500"/>
        <v>-</v>
      </c>
      <c r="FE175" s="306" t="str">
        <f t="shared" si="501"/>
        <v>-</v>
      </c>
      <c r="FF175" s="306" t="str">
        <f t="shared" si="502"/>
        <v>-</v>
      </c>
      <c r="FG175" s="306" t="str">
        <f t="shared" si="503"/>
        <v>-</v>
      </c>
      <c r="FH175" s="306"/>
      <c r="FI175" s="306"/>
      <c r="FJ175" s="306"/>
      <c r="FK175" s="306"/>
      <c r="FL175" s="306"/>
      <c r="FM175" s="422" t="s">
        <v>2</v>
      </c>
      <c r="FN175" s="65" t="str">
        <f t="shared" si="426"/>
        <v>-</v>
      </c>
      <c r="FO175" s="65" t="str">
        <f t="shared" si="427"/>
        <v>-</v>
      </c>
      <c r="FP175" s="65" t="str">
        <f t="shared" si="428"/>
        <v>-</v>
      </c>
      <c r="FQ175" s="65" t="str">
        <f t="shared" si="429"/>
        <v>-</v>
      </c>
      <c r="FR175" s="65" t="str">
        <f t="shared" si="430"/>
        <v>-</v>
      </c>
      <c r="FS175" s="65" t="str">
        <f t="shared" si="431"/>
        <v>-</v>
      </c>
      <c r="FT175" s="65" t="str">
        <f t="shared" si="432"/>
        <v>-</v>
      </c>
      <c r="FU175" s="65" t="str">
        <f t="shared" si="433"/>
        <v>-</v>
      </c>
      <c r="FV175" s="65" t="str">
        <f t="shared" si="434"/>
        <v>-</v>
      </c>
      <c r="FW175" s="65" t="str">
        <f t="shared" si="435"/>
        <v>-</v>
      </c>
      <c r="FX175" s="65" t="str">
        <f t="shared" si="436"/>
        <v>-</v>
      </c>
      <c r="FY175" s="65" t="str">
        <f t="shared" si="437"/>
        <v>-</v>
      </c>
      <c r="FZ175" s="65" t="str">
        <f t="shared" si="438"/>
        <v>-</v>
      </c>
      <c r="GA175" s="65" t="str">
        <f t="shared" si="439"/>
        <v>-</v>
      </c>
      <c r="GB175" s="65" t="str">
        <f t="shared" si="440"/>
        <v>-</v>
      </c>
      <c r="GC175" s="65" t="str">
        <f t="shared" si="441"/>
        <v>-</v>
      </c>
      <c r="GD175" s="65" t="str">
        <f t="shared" si="442"/>
        <v>-</v>
      </c>
      <c r="GE175" s="65" t="str">
        <f t="shared" si="443"/>
        <v>-</v>
      </c>
      <c r="GF175" s="65" t="str">
        <f t="shared" si="444"/>
        <v>-</v>
      </c>
      <c r="GG175" s="65" t="str">
        <f t="shared" si="445"/>
        <v>-</v>
      </c>
      <c r="GH175" s="65" t="str">
        <f t="shared" si="446"/>
        <v>-</v>
      </c>
      <c r="GI175" s="65" t="str">
        <f t="shared" si="447"/>
        <v>-</v>
      </c>
      <c r="GJ175" s="65" t="str">
        <f t="shared" si="448"/>
        <v>l1</v>
      </c>
      <c r="GK175" s="65" t="str">
        <f t="shared" si="449"/>
        <v>-</v>
      </c>
      <c r="GL175" s="65" t="str">
        <f t="shared" si="450"/>
        <v>-</v>
      </c>
      <c r="GM175" s="65" t="str">
        <f t="shared" si="451"/>
        <v>-</v>
      </c>
      <c r="GN175" s="65" t="str">
        <f t="shared" si="504"/>
        <v>-</v>
      </c>
      <c r="GO175" s="65" t="str">
        <f t="shared" si="505"/>
        <v>-</v>
      </c>
      <c r="GP175" s="65" t="str">
        <f t="shared" si="506"/>
        <v>-</v>
      </c>
      <c r="GQ175" s="65" t="str">
        <f t="shared" si="507"/>
        <v>-</v>
      </c>
      <c r="GR175" s="65"/>
      <c r="GS175" s="65"/>
      <c r="GT175" s="65"/>
      <c r="GU175" s="96" t="s">
        <v>2</v>
      </c>
      <c r="GV175" s="70"/>
      <c r="GW175" s="7">
        <f>IF(ISNUMBER(INDEX($CU$15:$EC$314,$B175,HG$5)),MAX(GW$14:GW174)+1,0)</f>
        <v>22</v>
      </c>
      <c r="GX175" s="7" t="str">
        <f t="shared" si="452"/>
        <v/>
      </c>
      <c r="GY175" s="7" t="str">
        <f t="shared" si="453"/>
        <v/>
      </c>
      <c r="GZ175" s="289">
        <f t="shared" si="454"/>
        <v>161</v>
      </c>
      <c r="HA175" s="289" t="str">
        <f t="shared" si="455"/>
        <v/>
      </c>
      <c r="HB175" s="289"/>
      <c r="HC175" s="84" t="str">
        <f t="shared" si="456"/>
        <v/>
      </c>
      <c r="HD175" s="335">
        <f t="shared" si="457"/>
        <v>0</v>
      </c>
      <c r="HE175" s="313" t="str">
        <f t="shared" si="458"/>
        <v/>
      </c>
      <c r="HF175" s="28" t="str">
        <f t="shared" si="459"/>
        <v/>
      </c>
      <c r="HG175" s="241"/>
      <c r="HH175" s="71"/>
      <c r="HI175" s="71"/>
      <c r="HJ175" s="71"/>
      <c r="HK175" s="71"/>
      <c r="HL175" s="71"/>
      <c r="HM175" s="71"/>
      <c r="HN175" s="71"/>
      <c r="HO175" s="71"/>
      <c r="HP175" s="71"/>
      <c r="HQ175" s="71"/>
      <c r="HR175" s="71"/>
      <c r="HS175" s="277" t="str">
        <f t="shared" si="515"/>
        <v/>
      </c>
      <c r="HT175" s="284" t="str">
        <f t="shared" si="460"/>
        <v/>
      </c>
      <c r="HU175" s="71"/>
      <c r="HV175" s="336" t="str">
        <f t="shared" si="461"/>
        <v/>
      </c>
      <c r="HW175" s="338" t="str">
        <f t="shared" si="462"/>
        <v/>
      </c>
      <c r="HX175" s="337" t="str">
        <f t="shared" si="463"/>
        <v/>
      </c>
      <c r="HY175" s="71"/>
      <c r="HZ175" s="71"/>
      <c r="IA175" s="71"/>
      <c r="IB175" s="71"/>
      <c r="IC175" s="71"/>
      <c r="ID175" s="70"/>
      <c r="IE175" s="19"/>
      <c r="IF175" s="19"/>
      <c r="IG175" s="19"/>
      <c r="IH175" s="19"/>
      <c r="II175" s="19"/>
      <c r="IJ175" s="19"/>
      <c r="IK175" s="19"/>
      <c r="IL175" s="19"/>
      <c r="IM175" s="19"/>
      <c r="IN175" s="19"/>
      <c r="IO175" s="291"/>
      <c r="IP175" s="291"/>
      <c r="IQ175" s="74"/>
      <c r="IR175" s="291">
        <f>IF(IE175&lt;&gt;"",MAX(IR$14:IR174)+1,0)</f>
        <v>0</v>
      </c>
      <c r="IS175" s="291">
        <f>IF(IF175&lt;&gt;"",MAX(IS$14:IS174)+1,0)</f>
        <v>0</v>
      </c>
      <c r="IT175" s="291">
        <f>IF(IG175&lt;&gt;"",MAX(IT$14:IT174)+1,0)</f>
        <v>0</v>
      </c>
      <c r="IU175" s="291">
        <f>IF(IH175&lt;&gt;"",MAX(IU$14:IU174)+1,0)</f>
        <v>0</v>
      </c>
      <c r="IV175" s="291">
        <f>IF(II175&lt;&gt;"",MAX(IV$14:IV174)+1,0)</f>
        <v>0</v>
      </c>
      <c r="IW175" s="291">
        <f>IF(IJ175&lt;&gt;"",MAX(IW$14:IW174)+1,0)</f>
        <v>0</v>
      </c>
      <c r="IX175" s="291">
        <f>IF(IK175&lt;&gt;"",MAX(IX$14:IX174)+1,0)</f>
        <v>0</v>
      </c>
      <c r="IY175" s="291">
        <f>IF(IL175&lt;&gt;"",MAX(IY$14:IY174)+1,0)</f>
        <v>0</v>
      </c>
      <c r="IZ175" s="291">
        <f>IF(IM175&lt;&gt;"",MAX(IZ$14:IZ174)+1,0)</f>
        <v>0</v>
      </c>
      <c r="JA175" s="291">
        <f>IF(IN175&lt;&gt;"",MAX(JA$14:JA174)+1,0)</f>
        <v>0</v>
      </c>
      <c r="JB175" s="291">
        <f>IF(IO175&lt;&gt;"",MAX(JB$14:JB174)+1,0)</f>
        <v>0</v>
      </c>
      <c r="JC175" s="291">
        <f>IF(IP175&lt;&gt;"",MAX(JC$14:JC174)+1,0)</f>
        <v>0</v>
      </c>
      <c r="JD175" s="74">
        <f t="shared" si="508"/>
        <v>5</v>
      </c>
      <c r="JE175" s="74">
        <f t="shared" si="509"/>
        <v>0</v>
      </c>
      <c r="JF175" s="74">
        <f t="shared" si="510"/>
        <v>21</v>
      </c>
      <c r="JG175" s="74" t="str">
        <f t="shared" si="511"/>
        <v>Wel</v>
      </c>
      <c r="JH175" s="390" t="str">
        <f t="shared" si="512"/>
        <v/>
      </c>
      <c r="JI175" s="389">
        <f>IF(ISNUMBER(MATCH(HE175,$JG$15:$JG$313,0)),0,MAX(JI$14:JI174)+1)</f>
        <v>0</v>
      </c>
      <c r="JJ175" s="389" t="str">
        <f t="shared" si="513"/>
        <v/>
      </c>
      <c r="JK175" s="379"/>
      <c r="JL175" s="79"/>
      <c r="JM175" s="19"/>
      <c r="JN175" s="280"/>
      <c r="JO175" s="70"/>
      <c r="JP175" s="19"/>
      <c r="JQ175" s="19"/>
      <c r="JR175" s="19"/>
      <c r="JS175" s="19"/>
      <c r="JT175" s="19"/>
      <c r="JU175" s="19"/>
      <c r="JV175" s="19"/>
      <c r="JW175" s="19"/>
      <c r="JX175" s="19"/>
      <c r="JY175" s="19"/>
      <c r="JZ175" s="19"/>
      <c r="KA175" s="19"/>
      <c r="KB175" s="19"/>
      <c r="KC175" s="19"/>
      <c r="KD175" s="19"/>
      <c r="LA175" s="70"/>
      <c r="LB175" s="291" t="str">
        <f t="shared" si="464"/>
        <v/>
      </c>
      <c r="LC175" s="291" t="str">
        <f t="shared" si="465"/>
        <v/>
      </c>
      <c r="LD175" s="291" t="str">
        <f t="shared" si="466"/>
        <v/>
      </c>
      <c r="LE175" s="291" t="str">
        <f t="shared" si="467"/>
        <v/>
      </c>
      <c r="LF175" s="291" t="str">
        <f t="shared" si="468"/>
        <v/>
      </c>
      <c r="LG175" s="291" t="str">
        <f t="shared" si="469"/>
        <v/>
      </c>
      <c r="LH175" s="291" t="str">
        <f t="shared" si="470"/>
        <v/>
      </c>
      <c r="LI175" s="291" t="str">
        <f t="shared" si="471"/>
        <v/>
      </c>
      <c r="LJ175" s="291" t="str">
        <f t="shared" si="472"/>
        <v/>
      </c>
      <c r="LK175" s="291" t="str">
        <f t="shared" si="473"/>
        <v/>
      </c>
      <c r="LL175" s="291" t="str">
        <f t="shared" si="474"/>
        <v/>
      </c>
      <c r="LM175" s="291" t="str">
        <f t="shared" si="475"/>
        <v/>
      </c>
      <c r="LN175" s="291" t="str">
        <f t="shared" si="476"/>
        <v>Wel</v>
      </c>
      <c r="LO175" s="291" t="str">
        <f t="shared" si="477"/>
        <v>Wel</v>
      </c>
      <c r="LP175" s="291" t="str">
        <f t="shared" si="478"/>
        <v>Wel</v>
      </c>
      <c r="LQ175" s="291" t="str">
        <f t="shared" si="479"/>
        <v>Wel</v>
      </c>
      <c r="LR175" s="291" t="str">
        <f t="shared" si="480"/>
        <v>Wel</v>
      </c>
      <c r="LS175" s="291" t="str">
        <f t="shared" si="481"/>
        <v/>
      </c>
      <c r="LT175" s="291" t="str">
        <f t="shared" si="482"/>
        <v/>
      </c>
      <c r="LU175" s="291" t="str">
        <f t="shared" si="483"/>
        <v/>
      </c>
      <c r="LV175" s="291" t="str">
        <f t="shared" si="484"/>
        <v/>
      </c>
      <c r="LW175" s="291" t="str">
        <f t="shared" si="485"/>
        <v/>
      </c>
      <c r="LX175" s="291" t="str">
        <f t="shared" si="486"/>
        <v/>
      </c>
      <c r="LY175" s="291" t="str">
        <f t="shared" si="487"/>
        <v/>
      </c>
      <c r="LZ175" s="291" t="str">
        <f t="shared" si="488"/>
        <v/>
      </c>
      <c r="MA175" s="291" t="str">
        <f t="shared" si="489"/>
        <v/>
      </c>
      <c r="MB175" s="291" t="str">
        <f t="shared" si="490"/>
        <v/>
      </c>
      <c r="MC175" s="291" t="str">
        <f t="shared" si="491"/>
        <v/>
      </c>
      <c r="MD175" s="291" t="str">
        <f t="shared" si="492"/>
        <v/>
      </c>
      <c r="ME175" s="291" t="str">
        <f t="shared" si="493"/>
        <v/>
      </c>
      <c r="MF175" s="291" t="str">
        <f t="shared" si="494"/>
        <v/>
      </c>
      <c r="MG175" s="74">
        <f t="shared" si="495"/>
        <v>5</v>
      </c>
      <c r="MH175" s="70"/>
      <c r="MI175" s="70"/>
      <c r="MJ175" s="70"/>
      <c r="MK175" s="70"/>
      <c r="ML175" s="70"/>
      <c r="MM175" s="70"/>
      <c r="MN175" s="70"/>
      <c r="MO175" s="70"/>
      <c r="MP175" s="70"/>
      <c r="MQ175" s="70"/>
      <c r="MR175" s="70"/>
      <c r="MS175" s="70"/>
      <c r="MT175" s="70"/>
      <c r="MU175" s="70"/>
    </row>
    <row r="176" spans="1:359" ht="6" customHeight="1" x14ac:dyDescent="0.25">
      <c r="A176" s="79"/>
      <c r="B176" s="303">
        <f t="shared" si="514"/>
        <v>162</v>
      </c>
      <c r="C176" s="85" t="s">
        <v>442</v>
      </c>
      <c r="D176" s="303" t="s">
        <v>451</v>
      </c>
      <c r="E176" s="70"/>
      <c r="F176" s="258"/>
      <c r="G176" s="259"/>
      <c r="H176" s="260"/>
      <c r="I176" s="258"/>
      <c r="J176" s="259"/>
      <c r="K176" s="260"/>
      <c r="L176" s="258"/>
      <c r="M176" s="259"/>
      <c r="N176" s="260"/>
      <c r="O176" s="258"/>
      <c r="P176" s="259"/>
      <c r="Q176" s="260"/>
      <c r="R176" s="258"/>
      <c r="S176" s="259"/>
      <c r="T176" s="260"/>
      <c r="U176" s="258"/>
      <c r="V176" s="259"/>
      <c r="W176" s="260"/>
      <c r="X176" s="258"/>
      <c r="Y176" s="259"/>
      <c r="Z176" s="260"/>
      <c r="AA176" s="258"/>
      <c r="AB176" s="259"/>
      <c r="AC176" s="260"/>
      <c r="AD176" s="258"/>
      <c r="AE176" s="259"/>
      <c r="AF176" s="260"/>
      <c r="AG176" s="258"/>
      <c r="AH176" s="259"/>
      <c r="AI176" s="260"/>
      <c r="AJ176" s="258"/>
      <c r="AK176" s="259"/>
      <c r="AL176" s="260"/>
      <c r="AM176" s="258"/>
      <c r="AN176" s="259"/>
      <c r="AO176" s="260"/>
      <c r="AP176" s="281"/>
      <c r="AQ176" s="353"/>
      <c r="AR176" s="348"/>
      <c r="AS176" s="281"/>
      <c r="AT176" s="353"/>
      <c r="AU176" s="348"/>
      <c r="AV176" s="258"/>
      <c r="AW176" s="259"/>
      <c r="AX176" s="260"/>
      <c r="AY176" s="258"/>
      <c r="AZ176" s="259"/>
      <c r="BA176" s="260"/>
      <c r="BB176" s="258"/>
      <c r="BC176" s="259"/>
      <c r="BD176" s="260"/>
      <c r="BE176" s="258"/>
      <c r="BF176" s="259"/>
      <c r="BG176" s="260"/>
      <c r="BH176" s="258"/>
      <c r="BI176" s="259"/>
      <c r="BJ176" s="260"/>
      <c r="BK176" s="258"/>
      <c r="BL176" s="259"/>
      <c r="BM176" s="260"/>
      <c r="BN176" s="258"/>
      <c r="BO176" s="259"/>
      <c r="BP176" s="260"/>
      <c r="BQ176" s="258"/>
      <c r="BR176" s="259"/>
      <c r="BS176" s="260"/>
      <c r="BT176" s="258"/>
      <c r="BU176" s="259"/>
      <c r="BV176" s="260"/>
      <c r="BW176" s="258"/>
      <c r="BX176" s="259"/>
      <c r="BY176" s="260"/>
      <c r="BZ176" s="258"/>
      <c r="CA176" s="259"/>
      <c r="CB176" s="260"/>
      <c r="CC176" s="258"/>
      <c r="CD176" s="259"/>
      <c r="CE176" s="260"/>
      <c r="CF176" s="410"/>
      <c r="CG176" s="411"/>
      <c r="CH176" s="412"/>
      <c r="CI176" s="410"/>
      <c r="CJ176" s="411"/>
      <c r="CK176" s="412"/>
      <c r="CL176" s="258"/>
      <c r="CM176" s="259"/>
      <c r="CN176" s="260"/>
      <c r="CO176" s="258"/>
      <c r="CP176" s="259"/>
      <c r="CQ176" s="260"/>
      <c r="CR176" s="373" t="s">
        <v>2</v>
      </c>
      <c r="CS176" s="228"/>
      <c r="CT176" s="229" t="str">
        <f>IF(ISNUMBER(HA176),IF(ISNUMBER(MATCH(HE176,$CS$15:$CS$313,0)),0,MAX(CT$14:CT175)+1),"")</f>
        <v/>
      </c>
      <c r="CU176" s="7" t="str">
        <f t="shared" si="374"/>
        <v/>
      </c>
      <c r="CV176" s="7" t="str">
        <f t="shared" si="375"/>
        <v/>
      </c>
      <c r="CW176" s="7" t="str">
        <f t="shared" si="376"/>
        <v/>
      </c>
      <c r="CX176" s="7" t="str">
        <f t="shared" si="377"/>
        <v/>
      </c>
      <c r="CY176" s="7" t="str">
        <f t="shared" si="378"/>
        <v/>
      </c>
      <c r="CZ176" s="7" t="str">
        <f t="shared" si="379"/>
        <v/>
      </c>
      <c r="DA176" s="7" t="str">
        <f t="shared" si="380"/>
        <v/>
      </c>
      <c r="DB176" s="7" t="str">
        <f t="shared" si="381"/>
        <v/>
      </c>
      <c r="DC176" s="7" t="str">
        <f t="shared" si="382"/>
        <v/>
      </c>
      <c r="DD176" s="7" t="str">
        <f t="shared" si="383"/>
        <v/>
      </c>
      <c r="DE176" s="7" t="str">
        <f t="shared" si="384"/>
        <v/>
      </c>
      <c r="DF176" s="7" t="str">
        <f t="shared" si="385"/>
        <v/>
      </c>
      <c r="DG176" s="7" t="str">
        <f t="shared" si="386"/>
        <v/>
      </c>
      <c r="DH176" s="7" t="str">
        <f t="shared" si="387"/>
        <v/>
      </c>
      <c r="DI176" s="7" t="str">
        <f t="shared" si="388"/>
        <v/>
      </c>
      <c r="DJ176" s="7" t="str">
        <f t="shared" si="389"/>
        <v/>
      </c>
      <c r="DK176" s="7" t="str">
        <f t="shared" si="390"/>
        <v/>
      </c>
      <c r="DL176" s="7" t="str">
        <f t="shared" si="391"/>
        <v/>
      </c>
      <c r="DM176" s="7" t="str">
        <f t="shared" si="392"/>
        <v/>
      </c>
      <c r="DN176" s="7" t="str">
        <f t="shared" si="393"/>
        <v/>
      </c>
      <c r="DO176" s="7" t="str">
        <f t="shared" si="394"/>
        <v/>
      </c>
      <c r="DP176" s="7" t="str">
        <f t="shared" si="395"/>
        <v/>
      </c>
      <c r="DQ176" s="7">
        <f t="shared" si="396"/>
        <v>22</v>
      </c>
      <c r="DR176" s="7" t="str">
        <f t="shared" si="397"/>
        <v/>
      </c>
      <c r="DS176" s="7" t="str">
        <f t="shared" si="398"/>
        <v/>
      </c>
      <c r="DT176" s="7" t="str">
        <f t="shared" si="399"/>
        <v/>
      </c>
      <c r="DU176" s="7" t="str">
        <f t="shared" si="496"/>
        <v/>
      </c>
      <c r="DV176" s="7" t="str">
        <f t="shared" si="497"/>
        <v/>
      </c>
      <c r="DW176" s="7" t="str">
        <f t="shared" si="498"/>
        <v/>
      </c>
      <c r="DX176" s="7" t="str">
        <f t="shared" si="499"/>
        <v/>
      </c>
      <c r="DY176" s="7"/>
      <c r="DZ176" s="7"/>
      <c r="EA176" s="7"/>
      <c r="EB176" s="7"/>
      <c r="EC176" s="64" t="s">
        <v>2</v>
      </c>
      <c r="ED176" s="306" t="str">
        <f t="shared" si="400"/>
        <v>-</v>
      </c>
      <c r="EE176" s="306" t="str">
        <f t="shared" si="401"/>
        <v>-</v>
      </c>
      <c r="EF176" s="306" t="str">
        <f t="shared" si="402"/>
        <v>-</v>
      </c>
      <c r="EG176" s="306" t="str">
        <f t="shared" si="403"/>
        <v>-</v>
      </c>
      <c r="EH176" s="306" t="str">
        <f t="shared" si="404"/>
        <v>-</v>
      </c>
      <c r="EI176" s="306" t="str">
        <f t="shared" si="405"/>
        <v>-</v>
      </c>
      <c r="EJ176" s="306" t="str">
        <f t="shared" si="406"/>
        <v>-</v>
      </c>
      <c r="EK176" s="306" t="str">
        <f t="shared" si="407"/>
        <v>-</v>
      </c>
      <c r="EL176" s="306" t="str">
        <f t="shared" si="408"/>
        <v>-</v>
      </c>
      <c r="EM176" s="306" t="str">
        <f t="shared" si="409"/>
        <v>-</v>
      </c>
      <c r="EN176" s="306" t="str">
        <f t="shared" si="410"/>
        <v>-</v>
      </c>
      <c r="EO176" s="306" t="str">
        <f t="shared" si="411"/>
        <v>-</v>
      </c>
      <c r="EP176" s="306" t="str">
        <f t="shared" si="412"/>
        <v>-</v>
      </c>
      <c r="EQ176" s="306" t="str">
        <f t="shared" si="413"/>
        <v>-</v>
      </c>
      <c r="ER176" s="306" t="str">
        <f t="shared" si="414"/>
        <v>-</v>
      </c>
      <c r="ES176" s="306" t="str">
        <f t="shared" si="415"/>
        <v>-</v>
      </c>
      <c r="ET176" s="306" t="str">
        <f t="shared" si="416"/>
        <v>-</v>
      </c>
      <c r="EU176" s="306" t="str">
        <f t="shared" si="417"/>
        <v>-</v>
      </c>
      <c r="EV176" s="306" t="str">
        <f t="shared" si="418"/>
        <v>-</v>
      </c>
      <c r="EW176" s="306" t="str">
        <f t="shared" si="419"/>
        <v>-</v>
      </c>
      <c r="EX176" s="306" t="str">
        <f t="shared" si="420"/>
        <v>-</v>
      </c>
      <c r="EY176" s="306" t="str">
        <f t="shared" si="421"/>
        <v>-</v>
      </c>
      <c r="EZ176" s="306" t="str">
        <f t="shared" si="422"/>
        <v>lambda2</v>
      </c>
      <c r="FA176" s="306" t="str">
        <f t="shared" si="423"/>
        <v>-</v>
      </c>
      <c r="FB176" s="306" t="str">
        <f t="shared" si="424"/>
        <v>-</v>
      </c>
      <c r="FC176" s="306" t="str">
        <f t="shared" si="425"/>
        <v>-</v>
      </c>
      <c r="FD176" s="306" t="str">
        <f t="shared" si="500"/>
        <v>-</v>
      </c>
      <c r="FE176" s="306" t="str">
        <f t="shared" si="501"/>
        <v>-</v>
      </c>
      <c r="FF176" s="306" t="str">
        <f t="shared" si="502"/>
        <v>-</v>
      </c>
      <c r="FG176" s="306" t="str">
        <f t="shared" si="503"/>
        <v>-</v>
      </c>
      <c r="FH176" s="306"/>
      <c r="FI176" s="306"/>
      <c r="FJ176" s="306"/>
      <c r="FK176" s="306"/>
      <c r="FL176" s="306"/>
      <c r="FM176" s="422" t="s">
        <v>2</v>
      </c>
      <c r="FN176" s="65" t="str">
        <f t="shared" si="426"/>
        <v>-</v>
      </c>
      <c r="FO176" s="65" t="str">
        <f t="shared" si="427"/>
        <v>-</v>
      </c>
      <c r="FP176" s="65" t="str">
        <f t="shared" si="428"/>
        <v>-</v>
      </c>
      <c r="FQ176" s="65" t="str">
        <f t="shared" si="429"/>
        <v>-</v>
      </c>
      <c r="FR176" s="65" t="str">
        <f t="shared" si="430"/>
        <v>-</v>
      </c>
      <c r="FS176" s="65" t="str">
        <f t="shared" si="431"/>
        <v>-</v>
      </c>
      <c r="FT176" s="65" t="str">
        <f t="shared" si="432"/>
        <v>-</v>
      </c>
      <c r="FU176" s="65" t="str">
        <f t="shared" si="433"/>
        <v>-</v>
      </c>
      <c r="FV176" s="65" t="str">
        <f t="shared" si="434"/>
        <v>-</v>
      </c>
      <c r="FW176" s="65" t="str">
        <f t="shared" si="435"/>
        <v>-</v>
      </c>
      <c r="FX176" s="65" t="str">
        <f t="shared" si="436"/>
        <v>-</v>
      </c>
      <c r="FY176" s="65" t="str">
        <f t="shared" si="437"/>
        <v>-</v>
      </c>
      <c r="FZ176" s="65" t="str">
        <f t="shared" si="438"/>
        <v>-</v>
      </c>
      <c r="GA176" s="65" t="str">
        <f t="shared" si="439"/>
        <v>-</v>
      </c>
      <c r="GB176" s="65" t="str">
        <f t="shared" si="440"/>
        <v>-</v>
      </c>
      <c r="GC176" s="65" t="str">
        <f t="shared" si="441"/>
        <v>-</v>
      </c>
      <c r="GD176" s="65" t="str">
        <f t="shared" si="442"/>
        <v>-</v>
      </c>
      <c r="GE176" s="65" t="str">
        <f t="shared" si="443"/>
        <v>-</v>
      </c>
      <c r="GF176" s="65" t="str">
        <f t="shared" si="444"/>
        <v>-</v>
      </c>
      <c r="GG176" s="65" t="str">
        <f t="shared" si="445"/>
        <v>-</v>
      </c>
      <c r="GH176" s="65" t="str">
        <f t="shared" si="446"/>
        <v>-</v>
      </c>
      <c r="GI176" s="65" t="str">
        <f t="shared" si="447"/>
        <v>-</v>
      </c>
      <c r="GJ176" s="65" t="str">
        <f t="shared" si="448"/>
        <v>l2</v>
      </c>
      <c r="GK176" s="65" t="str">
        <f t="shared" si="449"/>
        <v>-</v>
      </c>
      <c r="GL176" s="65" t="str">
        <f t="shared" si="450"/>
        <v>-</v>
      </c>
      <c r="GM176" s="65" t="str">
        <f t="shared" si="451"/>
        <v>-</v>
      </c>
      <c r="GN176" s="65" t="str">
        <f t="shared" si="504"/>
        <v>-</v>
      </c>
      <c r="GO176" s="65" t="str">
        <f t="shared" si="505"/>
        <v>-</v>
      </c>
      <c r="GP176" s="65" t="str">
        <f t="shared" si="506"/>
        <v>-</v>
      </c>
      <c r="GQ176" s="65" t="str">
        <f t="shared" si="507"/>
        <v>-</v>
      </c>
      <c r="GR176" s="65"/>
      <c r="GS176" s="65"/>
      <c r="GT176" s="65"/>
      <c r="GU176" s="96" t="s">
        <v>2</v>
      </c>
      <c r="GV176" s="70"/>
      <c r="GW176" s="7">
        <f>IF(ISNUMBER(INDEX($CU$15:$EC$314,$B176,HG$5)),MAX(GW$14:GW175)+1,0)</f>
        <v>23</v>
      </c>
      <c r="GX176" s="7" t="str">
        <f t="shared" si="452"/>
        <v/>
      </c>
      <c r="GY176" s="7" t="str">
        <f t="shared" si="453"/>
        <v/>
      </c>
      <c r="GZ176" s="289">
        <f t="shared" si="454"/>
        <v>162</v>
      </c>
      <c r="HA176" s="289" t="str">
        <f t="shared" si="455"/>
        <v/>
      </c>
      <c r="HB176" s="289"/>
      <c r="HC176" s="84" t="str">
        <f t="shared" si="456"/>
        <v/>
      </c>
      <c r="HD176" s="335">
        <f t="shared" si="457"/>
        <v>0</v>
      </c>
      <c r="HE176" s="313" t="str">
        <f t="shared" si="458"/>
        <v/>
      </c>
      <c r="HF176" s="28" t="str">
        <f t="shared" si="459"/>
        <v/>
      </c>
      <c r="HG176" s="241"/>
      <c r="HH176" s="71"/>
      <c r="HI176" s="71"/>
      <c r="HJ176" s="71"/>
      <c r="HK176" s="71"/>
      <c r="HL176" s="71"/>
      <c r="HM176" s="71"/>
      <c r="HN176" s="71"/>
      <c r="HO176" s="71"/>
      <c r="HP176" s="71"/>
      <c r="HQ176" s="71"/>
      <c r="HR176" s="71"/>
      <c r="HS176" s="277" t="str">
        <f t="shared" si="515"/>
        <v/>
      </c>
      <c r="HT176" s="284" t="str">
        <f t="shared" si="460"/>
        <v/>
      </c>
      <c r="HU176" s="71"/>
      <c r="HV176" s="336" t="str">
        <f t="shared" si="461"/>
        <v/>
      </c>
      <c r="HW176" s="338" t="str">
        <f t="shared" si="462"/>
        <v/>
      </c>
      <c r="HX176" s="337" t="str">
        <f t="shared" si="463"/>
        <v/>
      </c>
      <c r="HY176" s="71"/>
      <c r="HZ176" s="71"/>
      <c r="IA176" s="71"/>
      <c r="IB176" s="71"/>
      <c r="IC176" s="71"/>
      <c r="ID176" s="70"/>
      <c r="IE176" s="19"/>
      <c r="IF176" s="19"/>
      <c r="IG176" s="19"/>
      <c r="IH176" s="19"/>
      <c r="II176" s="19"/>
      <c r="IJ176" s="19"/>
      <c r="IK176" s="19"/>
      <c r="IL176" s="19"/>
      <c r="IM176" s="19"/>
      <c r="IN176" s="19"/>
      <c r="IO176" s="291"/>
      <c r="IP176" s="291"/>
      <c r="IQ176" s="74"/>
      <c r="IR176" s="291">
        <f>IF(IE176&lt;&gt;"",MAX(IR$14:IR175)+1,0)</f>
        <v>0</v>
      </c>
      <c r="IS176" s="291">
        <f>IF(IF176&lt;&gt;"",MAX(IS$14:IS175)+1,0)</f>
        <v>0</v>
      </c>
      <c r="IT176" s="291">
        <f>IF(IG176&lt;&gt;"",MAX(IT$14:IT175)+1,0)</f>
        <v>0</v>
      </c>
      <c r="IU176" s="291">
        <f>IF(IH176&lt;&gt;"",MAX(IU$14:IU175)+1,0)</f>
        <v>0</v>
      </c>
      <c r="IV176" s="291">
        <f>IF(II176&lt;&gt;"",MAX(IV$14:IV175)+1,0)</f>
        <v>0</v>
      </c>
      <c r="IW176" s="291">
        <f>IF(IJ176&lt;&gt;"",MAX(IW$14:IW175)+1,0)</f>
        <v>0</v>
      </c>
      <c r="IX176" s="291">
        <f>IF(IK176&lt;&gt;"",MAX(IX$14:IX175)+1,0)</f>
        <v>0</v>
      </c>
      <c r="IY176" s="291">
        <f>IF(IL176&lt;&gt;"",MAX(IY$14:IY175)+1,0)</f>
        <v>0</v>
      </c>
      <c r="IZ176" s="291">
        <f>IF(IM176&lt;&gt;"",MAX(IZ$14:IZ175)+1,0)</f>
        <v>0</v>
      </c>
      <c r="JA176" s="291">
        <f>IF(IN176&lt;&gt;"",MAX(JA$14:JA175)+1,0)</f>
        <v>0</v>
      </c>
      <c r="JB176" s="291">
        <f>IF(IO176&lt;&gt;"",MAX(JB$14:JB175)+1,0)</f>
        <v>0</v>
      </c>
      <c r="JC176" s="291">
        <f>IF(IP176&lt;&gt;"",MAX(JC$14:JC175)+1,0)</f>
        <v>0</v>
      </c>
      <c r="JD176" s="74">
        <f t="shared" si="508"/>
        <v>5</v>
      </c>
      <c r="JE176" s="74">
        <f t="shared" si="509"/>
        <v>0</v>
      </c>
      <c r="JF176" s="74">
        <f t="shared" si="510"/>
        <v>22</v>
      </c>
      <c r="JG176" s="74" t="str">
        <f t="shared" si="511"/>
        <v>wel_spd</v>
      </c>
      <c r="JH176" s="390" t="str">
        <f t="shared" si="512"/>
        <v/>
      </c>
      <c r="JI176" s="389">
        <f>IF(ISNUMBER(MATCH(HE176,$JG$15:$JG$313,0)),0,MAX(JI$14:JI175)+1)</f>
        <v>0</v>
      </c>
      <c r="JJ176" s="389" t="str">
        <f t="shared" si="513"/>
        <v/>
      </c>
      <c r="JK176" s="379"/>
      <c r="JL176" s="79"/>
      <c r="JM176" s="19"/>
      <c r="JN176" s="280"/>
      <c r="JO176" s="70"/>
      <c r="JP176" s="19"/>
      <c r="JQ176" s="19"/>
      <c r="JR176" s="19"/>
      <c r="JS176" s="19"/>
      <c r="JT176" s="19"/>
      <c r="JU176" s="19"/>
      <c r="JV176" s="19"/>
      <c r="JW176" s="19"/>
      <c r="JX176" s="19"/>
      <c r="JY176" s="19"/>
      <c r="JZ176" s="19"/>
      <c r="KA176" s="19"/>
      <c r="KB176" s="19"/>
      <c r="KC176" s="19"/>
      <c r="KD176" s="19"/>
      <c r="LA176" s="70"/>
      <c r="LB176" s="291" t="str">
        <f t="shared" si="464"/>
        <v/>
      </c>
      <c r="LC176" s="291" t="str">
        <f t="shared" si="465"/>
        <v/>
      </c>
      <c r="LD176" s="291" t="str">
        <f t="shared" si="466"/>
        <v/>
      </c>
      <c r="LE176" s="291" t="str">
        <f t="shared" si="467"/>
        <v/>
      </c>
      <c r="LF176" s="291" t="str">
        <f t="shared" si="468"/>
        <v/>
      </c>
      <c r="LG176" s="291" t="str">
        <f t="shared" si="469"/>
        <v/>
      </c>
      <c r="LH176" s="291" t="str">
        <f t="shared" si="470"/>
        <v/>
      </c>
      <c r="LI176" s="291" t="str">
        <f t="shared" si="471"/>
        <v/>
      </c>
      <c r="LJ176" s="291" t="str">
        <f t="shared" si="472"/>
        <v/>
      </c>
      <c r="LK176" s="291" t="str">
        <f t="shared" si="473"/>
        <v/>
      </c>
      <c r="LL176" s="291" t="str">
        <f t="shared" si="474"/>
        <v/>
      </c>
      <c r="LM176" s="291" t="str">
        <f t="shared" si="475"/>
        <v/>
      </c>
      <c r="LN176" s="291" t="str">
        <f t="shared" si="476"/>
        <v>wel_spd</v>
      </c>
      <c r="LO176" s="291" t="str">
        <f t="shared" si="477"/>
        <v>wel_spd</v>
      </c>
      <c r="LP176" s="291" t="str">
        <f t="shared" si="478"/>
        <v/>
      </c>
      <c r="LQ176" s="291" t="str">
        <f t="shared" si="479"/>
        <v>wel_spd</v>
      </c>
      <c r="LR176" s="291" t="str">
        <f t="shared" si="480"/>
        <v>wel_spd</v>
      </c>
      <c r="LS176" s="291" t="str">
        <f t="shared" si="481"/>
        <v/>
      </c>
      <c r="LT176" s="291" t="str">
        <f t="shared" si="482"/>
        <v/>
      </c>
      <c r="LU176" s="291" t="str">
        <f t="shared" si="483"/>
        <v/>
      </c>
      <c r="LV176" s="291" t="str">
        <f t="shared" si="484"/>
        <v/>
      </c>
      <c r="LW176" s="291" t="str">
        <f t="shared" si="485"/>
        <v/>
      </c>
      <c r="LX176" s="291" t="str">
        <f t="shared" si="486"/>
        <v/>
      </c>
      <c r="LY176" s="291" t="str">
        <f t="shared" si="487"/>
        <v/>
      </c>
      <c r="LZ176" s="291" t="str">
        <f t="shared" si="488"/>
        <v/>
      </c>
      <c r="MA176" s="291" t="str">
        <f t="shared" si="489"/>
        <v/>
      </c>
      <c r="MB176" s="291" t="str">
        <f t="shared" si="490"/>
        <v/>
      </c>
      <c r="MC176" s="291" t="str">
        <f t="shared" si="491"/>
        <v/>
      </c>
      <c r="MD176" s="291" t="str">
        <f t="shared" si="492"/>
        <v/>
      </c>
      <c r="ME176" s="291" t="str">
        <f t="shared" si="493"/>
        <v/>
      </c>
      <c r="MF176" s="291" t="str">
        <f t="shared" si="494"/>
        <v/>
      </c>
      <c r="MG176" s="74">
        <f t="shared" si="495"/>
        <v>4</v>
      </c>
      <c r="MH176" s="70"/>
      <c r="MI176" s="70"/>
      <c r="MJ176" s="70"/>
      <c r="MK176" s="70"/>
      <c r="ML176" s="70"/>
      <c r="MM176" s="70"/>
      <c r="MN176" s="70"/>
      <c r="MO176" s="70"/>
      <c r="MP176" s="70"/>
      <c r="MQ176" s="70"/>
      <c r="MR176" s="70"/>
      <c r="MS176" s="70"/>
      <c r="MT176" s="70"/>
      <c r="MU176" s="70"/>
    </row>
    <row r="177" spans="1:359" ht="6" customHeight="1" x14ac:dyDescent="0.25">
      <c r="A177" s="79"/>
      <c r="B177" s="303">
        <f t="shared" si="514"/>
        <v>163</v>
      </c>
      <c r="C177" s="85" t="s">
        <v>443</v>
      </c>
      <c r="D177" s="303" t="s">
        <v>452</v>
      </c>
      <c r="E177" s="70"/>
      <c r="F177" s="258"/>
      <c r="G177" s="259"/>
      <c r="H177" s="260"/>
      <c r="I177" s="258"/>
      <c r="J177" s="259"/>
      <c r="K177" s="260"/>
      <c r="L177" s="258"/>
      <c r="M177" s="259"/>
      <c r="N177" s="260"/>
      <c r="O177" s="258"/>
      <c r="P177" s="259"/>
      <c r="Q177" s="260"/>
      <c r="R177" s="258"/>
      <c r="S177" s="259"/>
      <c r="T177" s="260"/>
      <c r="U177" s="258"/>
      <c r="V177" s="259"/>
      <c r="W177" s="260"/>
      <c r="X177" s="258"/>
      <c r="Y177" s="259"/>
      <c r="Z177" s="260"/>
      <c r="AA177" s="258"/>
      <c r="AB177" s="259"/>
      <c r="AC177" s="260"/>
      <c r="AD177" s="258"/>
      <c r="AE177" s="259"/>
      <c r="AF177" s="260"/>
      <c r="AG177" s="258"/>
      <c r="AH177" s="259"/>
      <c r="AI177" s="260"/>
      <c r="AJ177" s="258"/>
      <c r="AK177" s="259"/>
      <c r="AL177" s="260"/>
      <c r="AM177" s="258"/>
      <c r="AN177" s="259"/>
      <c r="AO177" s="260"/>
      <c r="AP177" s="281"/>
      <c r="AQ177" s="353"/>
      <c r="AR177" s="348"/>
      <c r="AS177" s="281"/>
      <c r="AT177" s="353"/>
      <c r="AU177" s="348"/>
      <c r="AV177" s="258"/>
      <c r="AW177" s="259"/>
      <c r="AX177" s="260"/>
      <c r="AY177" s="258"/>
      <c r="AZ177" s="259"/>
      <c r="BA177" s="260"/>
      <c r="BB177" s="258"/>
      <c r="BC177" s="259"/>
      <c r="BD177" s="260"/>
      <c r="BE177" s="258"/>
      <c r="BF177" s="259"/>
      <c r="BG177" s="260"/>
      <c r="BH177" s="258"/>
      <c r="BI177" s="259"/>
      <c r="BJ177" s="260"/>
      <c r="BK177" s="258"/>
      <c r="BL177" s="259"/>
      <c r="BM177" s="260"/>
      <c r="BN177" s="258"/>
      <c r="BO177" s="259"/>
      <c r="BP177" s="260"/>
      <c r="BQ177" s="258"/>
      <c r="BR177" s="259"/>
      <c r="BS177" s="260"/>
      <c r="BT177" s="258"/>
      <c r="BU177" s="259"/>
      <c r="BV177" s="260"/>
      <c r="BW177" s="258"/>
      <c r="BX177" s="259"/>
      <c r="BY177" s="260"/>
      <c r="BZ177" s="258"/>
      <c r="CA177" s="259"/>
      <c r="CB177" s="260"/>
      <c r="CC177" s="258"/>
      <c r="CD177" s="259"/>
      <c r="CE177" s="260"/>
      <c r="CF177" s="410"/>
      <c r="CG177" s="411"/>
      <c r="CH177" s="412"/>
      <c r="CI177" s="410"/>
      <c r="CJ177" s="411"/>
      <c r="CK177" s="412"/>
      <c r="CL177" s="258"/>
      <c r="CM177" s="259"/>
      <c r="CN177" s="260"/>
      <c r="CO177" s="258"/>
      <c r="CP177" s="259"/>
      <c r="CQ177" s="260"/>
      <c r="CR177" s="373" t="s">
        <v>2</v>
      </c>
      <c r="CS177" s="228"/>
      <c r="CT177" s="229" t="str">
        <f>IF(ISNUMBER(HA177),IF(ISNUMBER(MATCH(HE177,$CS$15:$CS$313,0)),0,MAX(CT$14:CT176)+1),"")</f>
        <v/>
      </c>
      <c r="CU177" s="7" t="str">
        <f t="shared" si="374"/>
        <v/>
      </c>
      <c r="CV177" s="7" t="str">
        <f t="shared" si="375"/>
        <v/>
      </c>
      <c r="CW177" s="7" t="str">
        <f t="shared" si="376"/>
        <v/>
      </c>
      <c r="CX177" s="7" t="str">
        <f t="shared" si="377"/>
        <v/>
      </c>
      <c r="CY177" s="7" t="str">
        <f t="shared" si="378"/>
        <v/>
      </c>
      <c r="CZ177" s="7" t="str">
        <f t="shared" si="379"/>
        <v/>
      </c>
      <c r="DA177" s="7" t="str">
        <f t="shared" si="380"/>
        <v/>
      </c>
      <c r="DB177" s="7" t="str">
        <f t="shared" si="381"/>
        <v/>
      </c>
      <c r="DC177" s="7" t="str">
        <f t="shared" si="382"/>
        <v/>
      </c>
      <c r="DD177" s="7" t="str">
        <f t="shared" si="383"/>
        <v/>
      </c>
      <c r="DE177" s="7" t="str">
        <f t="shared" si="384"/>
        <v/>
      </c>
      <c r="DF177" s="7" t="str">
        <f t="shared" si="385"/>
        <v/>
      </c>
      <c r="DG177" s="7" t="str">
        <f t="shared" si="386"/>
        <v/>
      </c>
      <c r="DH177" s="7" t="str">
        <f t="shared" si="387"/>
        <v/>
      </c>
      <c r="DI177" s="7" t="str">
        <f t="shared" si="388"/>
        <v/>
      </c>
      <c r="DJ177" s="7" t="str">
        <f t="shared" si="389"/>
        <v/>
      </c>
      <c r="DK177" s="7" t="str">
        <f t="shared" si="390"/>
        <v/>
      </c>
      <c r="DL177" s="7" t="str">
        <f t="shared" si="391"/>
        <v/>
      </c>
      <c r="DM177" s="7" t="str">
        <f t="shared" si="392"/>
        <v/>
      </c>
      <c r="DN177" s="7" t="str">
        <f t="shared" si="393"/>
        <v/>
      </c>
      <c r="DO177" s="7" t="str">
        <f t="shared" si="394"/>
        <v/>
      </c>
      <c r="DP177" s="7" t="str">
        <f t="shared" si="395"/>
        <v/>
      </c>
      <c r="DQ177" s="7">
        <f t="shared" si="396"/>
        <v>23</v>
      </c>
      <c r="DR177" s="7" t="str">
        <f t="shared" si="397"/>
        <v/>
      </c>
      <c r="DS177" s="7" t="str">
        <f t="shared" si="398"/>
        <v/>
      </c>
      <c r="DT177" s="7" t="str">
        <f t="shared" si="399"/>
        <v/>
      </c>
      <c r="DU177" s="7" t="str">
        <f t="shared" si="496"/>
        <v/>
      </c>
      <c r="DV177" s="7" t="str">
        <f t="shared" si="497"/>
        <v/>
      </c>
      <c r="DW177" s="7" t="str">
        <f t="shared" si="498"/>
        <v/>
      </c>
      <c r="DX177" s="7" t="str">
        <f t="shared" si="499"/>
        <v/>
      </c>
      <c r="DY177" s="7"/>
      <c r="DZ177" s="7"/>
      <c r="EA177" s="7"/>
      <c r="EB177" s="7"/>
      <c r="EC177" s="64" t="s">
        <v>2</v>
      </c>
      <c r="ED177" s="306" t="str">
        <f t="shared" si="400"/>
        <v>-</v>
      </c>
      <c r="EE177" s="306" t="str">
        <f t="shared" si="401"/>
        <v>-</v>
      </c>
      <c r="EF177" s="306" t="str">
        <f t="shared" si="402"/>
        <v>-</v>
      </c>
      <c r="EG177" s="306" t="str">
        <f t="shared" si="403"/>
        <v>-</v>
      </c>
      <c r="EH177" s="306" t="str">
        <f t="shared" si="404"/>
        <v>-</v>
      </c>
      <c r="EI177" s="306" t="str">
        <f t="shared" si="405"/>
        <v>-</v>
      </c>
      <c r="EJ177" s="306" t="str">
        <f t="shared" si="406"/>
        <v>-</v>
      </c>
      <c r="EK177" s="306" t="str">
        <f t="shared" si="407"/>
        <v>-</v>
      </c>
      <c r="EL177" s="306" t="str">
        <f t="shared" si="408"/>
        <v>-</v>
      </c>
      <c r="EM177" s="306" t="str">
        <f t="shared" si="409"/>
        <v>-</v>
      </c>
      <c r="EN177" s="306" t="str">
        <f t="shared" si="410"/>
        <v>-</v>
      </c>
      <c r="EO177" s="306" t="str">
        <f t="shared" si="411"/>
        <v>-</v>
      </c>
      <c r="EP177" s="306" t="str">
        <f t="shared" si="412"/>
        <v>-</v>
      </c>
      <c r="EQ177" s="306" t="str">
        <f t="shared" si="413"/>
        <v>-</v>
      </c>
      <c r="ER177" s="306" t="str">
        <f t="shared" si="414"/>
        <v>-</v>
      </c>
      <c r="ES177" s="306" t="str">
        <f t="shared" si="415"/>
        <v>-</v>
      </c>
      <c r="ET177" s="306" t="str">
        <f t="shared" si="416"/>
        <v>-</v>
      </c>
      <c r="EU177" s="306" t="str">
        <f t="shared" si="417"/>
        <v>-</v>
      </c>
      <c r="EV177" s="306" t="str">
        <f t="shared" si="418"/>
        <v>-</v>
      </c>
      <c r="EW177" s="306" t="str">
        <f t="shared" si="419"/>
        <v>-</v>
      </c>
      <c r="EX177" s="306" t="str">
        <f t="shared" si="420"/>
        <v>-</v>
      </c>
      <c r="EY177" s="306" t="str">
        <f t="shared" si="421"/>
        <v>-</v>
      </c>
      <c r="EZ177" s="306" t="str">
        <f t="shared" si="422"/>
        <v>Gamma</v>
      </c>
      <c r="FA177" s="306" t="str">
        <f t="shared" si="423"/>
        <v>-</v>
      </c>
      <c r="FB177" s="306" t="str">
        <f t="shared" si="424"/>
        <v>-</v>
      </c>
      <c r="FC177" s="306" t="str">
        <f t="shared" si="425"/>
        <v>-</v>
      </c>
      <c r="FD177" s="306" t="str">
        <f t="shared" si="500"/>
        <v>-</v>
      </c>
      <c r="FE177" s="306" t="str">
        <f t="shared" si="501"/>
        <v>-</v>
      </c>
      <c r="FF177" s="306" t="str">
        <f t="shared" si="502"/>
        <v>-</v>
      </c>
      <c r="FG177" s="306" t="str">
        <f t="shared" si="503"/>
        <v>-</v>
      </c>
      <c r="FH177" s="306"/>
      <c r="FI177" s="306"/>
      <c r="FJ177" s="306"/>
      <c r="FK177" s="306"/>
      <c r="FL177" s="306"/>
      <c r="FM177" s="422" t="s">
        <v>2</v>
      </c>
      <c r="FN177" s="65" t="str">
        <f t="shared" si="426"/>
        <v>-</v>
      </c>
      <c r="FO177" s="65" t="str">
        <f t="shared" si="427"/>
        <v>-</v>
      </c>
      <c r="FP177" s="65" t="str">
        <f t="shared" si="428"/>
        <v>-</v>
      </c>
      <c r="FQ177" s="65" t="str">
        <f t="shared" si="429"/>
        <v>-</v>
      </c>
      <c r="FR177" s="65" t="str">
        <f t="shared" si="430"/>
        <v>-</v>
      </c>
      <c r="FS177" s="65" t="str">
        <f t="shared" si="431"/>
        <v>-</v>
      </c>
      <c r="FT177" s="65" t="str">
        <f t="shared" si="432"/>
        <v>-</v>
      </c>
      <c r="FU177" s="65" t="str">
        <f t="shared" si="433"/>
        <v>-</v>
      </c>
      <c r="FV177" s="65" t="str">
        <f t="shared" si="434"/>
        <v>-</v>
      </c>
      <c r="FW177" s="65" t="str">
        <f t="shared" si="435"/>
        <v>-</v>
      </c>
      <c r="FX177" s="65" t="str">
        <f t="shared" si="436"/>
        <v>-</v>
      </c>
      <c r="FY177" s="65" t="str">
        <f t="shared" si="437"/>
        <v>-</v>
      </c>
      <c r="FZ177" s="65" t="str">
        <f t="shared" si="438"/>
        <v>-</v>
      </c>
      <c r="GA177" s="65" t="str">
        <f t="shared" si="439"/>
        <v>-</v>
      </c>
      <c r="GB177" s="65" t="str">
        <f t="shared" si="440"/>
        <v>-</v>
      </c>
      <c r="GC177" s="65" t="str">
        <f t="shared" si="441"/>
        <v>-</v>
      </c>
      <c r="GD177" s="65" t="str">
        <f t="shared" si="442"/>
        <v>-</v>
      </c>
      <c r="GE177" s="65" t="str">
        <f t="shared" si="443"/>
        <v>-</v>
      </c>
      <c r="GF177" s="65" t="str">
        <f t="shared" si="444"/>
        <v>-</v>
      </c>
      <c r="GG177" s="65" t="str">
        <f t="shared" si="445"/>
        <v>-</v>
      </c>
      <c r="GH177" s="65" t="str">
        <f t="shared" si="446"/>
        <v>-</v>
      </c>
      <c r="GI177" s="65" t="str">
        <f t="shared" si="447"/>
        <v>-</v>
      </c>
      <c r="GJ177" s="65">
        <f t="shared" si="448"/>
        <v>4894.3</v>
      </c>
      <c r="GK177" s="65" t="str">
        <f t="shared" si="449"/>
        <v>-</v>
      </c>
      <c r="GL177" s="65" t="str">
        <f t="shared" si="450"/>
        <v>-</v>
      </c>
      <c r="GM177" s="65" t="str">
        <f t="shared" si="451"/>
        <v>-</v>
      </c>
      <c r="GN177" s="65" t="str">
        <f t="shared" si="504"/>
        <v>-</v>
      </c>
      <c r="GO177" s="65" t="str">
        <f t="shared" si="505"/>
        <v>-</v>
      </c>
      <c r="GP177" s="65" t="str">
        <f t="shared" si="506"/>
        <v>-</v>
      </c>
      <c r="GQ177" s="65" t="str">
        <f t="shared" si="507"/>
        <v>-</v>
      </c>
      <c r="GR177" s="65"/>
      <c r="GS177" s="65"/>
      <c r="GT177" s="65"/>
      <c r="GU177" s="96" t="s">
        <v>2</v>
      </c>
      <c r="GV177" s="70"/>
      <c r="GW177" s="7">
        <f>IF(ISNUMBER(INDEX($CU$15:$EC$314,$B177,HG$5)),MAX(GW$14:GW176)+1,0)</f>
        <v>24</v>
      </c>
      <c r="GX177" s="7" t="str">
        <f t="shared" si="452"/>
        <v/>
      </c>
      <c r="GY177" s="7" t="str">
        <f t="shared" si="453"/>
        <v/>
      </c>
      <c r="GZ177" s="289">
        <f t="shared" si="454"/>
        <v>163</v>
      </c>
      <c r="HA177" s="289" t="str">
        <f t="shared" si="455"/>
        <v/>
      </c>
      <c r="HB177" s="289"/>
      <c r="HC177" s="84" t="str">
        <f t="shared" si="456"/>
        <v/>
      </c>
      <c r="HD177" s="335">
        <f t="shared" si="457"/>
        <v>0</v>
      </c>
      <c r="HE177" s="313" t="str">
        <f t="shared" si="458"/>
        <v/>
      </c>
      <c r="HF177" s="28" t="str">
        <f t="shared" si="459"/>
        <v/>
      </c>
      <c r="HG177" s="241"/>
      <c r="HH177" s="71"/>
      <c r="HI177" s="71"/>
      <c r="HJ177" s="71"/>
      <c r="HK177" s="71"/>
      <c r="HL177" s="71"/>
      <c r="HM177" s="71"/>
      <c r="HN177" s="71"/>
      <c r="HO177" s="71"/>
      <c r="HP177" s="71"/>
      <c r="HQ177" s="71"/>
      <c r="HR177" s="71"/>
      <c r="HS177" s="277" t="str">
        <f t="shared" si="515"/>
        <v/>
      </c>
      <c r="HT177" s="284" t="str">
        <f t="shared" si="460"/>
        <v/>
      </c>
      <c r="HU177" s="71"/>
      <c r="HV177" s="336" t="str">
        <f t="shared" si="461"/>
        <v/>
      </c>
      <c r="HW177" s="338" t="str">
        <f t="shared" si="462"/>
        <v/>
      </c>
      <c r="HX177" s="337" t="str">
        <f t="shared" si="463"/>
        <v/>
      </c>
      <c r="HY177" s="71"/>
      <c r="HZ177" s="71"/>
      <c r="IA177" s="71"/>
      <c r="IB177" s="71"/>
      <c r="IC177" s="71"/>
      <c r="ID177" s="70"/>
      <c r="IE177" s="19"/>
      <c r="IF177" s="19"/>
      <c r="IG177" s="19"/>
      <c r="IH177" s="19"/>
      <c r="II177" s="19"/>
      <c r="IJ177" s="19"/>
      <c r="IK177" s="19"/>
      <c r="IL177" s="19"/>
      <c r="IM177" s="19"/>
      <c r="IN177" s="19"/>
      <c r="IO177" s="291"/>
      <c r="IP177" s="291"/>
      <c r="IQ177" s="74"/>
      <c r="IR177" s="291">
        <f>IF(IE177&lt;&gt;"",MAX(IR$14:IR176)+1,0)</f>
        <v>0</v>
      </c>
      <c r="IS177" s="291">
        <f>IF(IF177&lt;&gt;"",MAX(IS$14:IS176)+1,0)</f>
        <v>0</v>
      </c>
      <c r="IT177" s="291">
        <f>IF(IG177&lt;&gt;"",MAX(IT$14:IT176)+1,0)</f>
        <v>0</v>
      </c>
      <c r="IU177" s="291">
        <f>IF(IH177&lt;&gt;"",MAX(IU$14:IU176)+1,0)</f>
        <v>0</v>
      </c>
      <c r="IV177" s="291">
        <f>IF(II177&lt;&gt;"",MAX(IV$14:IV176)+1,0)</f>
        <v>0</v>
      </c>
      <c r="IW177" s="291">
        <f>IF(IJ177&lt;&gt;"",MAX(IW$14:IW176)+1,0)</f>
        <v>0</v>
      </c>
      <c r="IX177" s="291">
        <f>IF(IK177&lt;&gt;"",MAX(IX$14:IX176)+1,0)</f>
        <v>0</v>
      </c>
      <c r="IY177" s="291">
        <f>IF(IL177&lt;&gt;"",MAX(IY$14:IY176)+1,0)</f>
        <v>0</v>
      </c>
      <c r="IZ177" s="291">
        <f>IF(IM177&lt;&gt;"",MAX(IZ$14:IZ176)+1,0)</f>
        <v>0</v>
      </c>
      <c r="JA177" s="291">
        <f>IF(IN177&lt;&gt;"",MAX(JA$14:JA176)+1,0)</f>
        <v>0</v>
      </c>
      <c r="JB177" s="291">
        <f>IF(IO177&lt;&gt;"",MAX(JB$14:JB176)+1,0)</f>
        <v>0</v>
      </c>
      <c r="JC177" s="291">
        <f>IF(IP177&lt;&gt;"",MAX(JC$14:JC176)+1,0)</f>
        <v>0</v>
      </c>
      <c r="JD177" s="74">
        <f t="shared" si="508"/>
        <v>5</v>
      </c>
      <c r="JE177" s="74">
        <f t="shared" si="509"/>
        <v>0</v>
      </c>
      <c r="JF177" s="74">
        <f t="shared" si="510"/>
        <v>23</v>
      </c>
      <c r="JG177" s="74" t="str">
        <f t="shared" si="511"/>
        <v>wel_ts</v>
      </c>
      <c r="JH177" s="390" t="str">
        <f t="shared" si="512"/>
        <v/>
      </c>
      <c r="JI177" s="389">
        <f>IF(ISNUMBER(MATCH(HE177,$JG$15:$JG$313,0)),0,MAX(JI$14:JI176)+1)</f>
        <v>0</v>
      </c>
      <c r="JJ177" s="389" t="str">
        <f t="shared" si="513"/>
        <v/>
      </c>
      <c r="JK177" s="379"/>
      <c r="JL177" s="79"/>
      <c r="JM177" s="19"/>
      <c r="JN177" s="280"/>
      <c r="JO177" s="70"/>
      <c r="JP177" s="19"/>
      <c r="JQ177" s="19"/>
      <c r="JR177" s="19"/>
      <c r="JS177" s="19"/>
      <c r="JT177" s="19"/>
      <c r="JU177" s="19"/>
      <c r="JV177" s="19"/>
      <c r="JW177" s="19"/>
      <c r="JX177" s="19"/>
      <c r="JY177" s="19"/>
      <c r="JZ177" s="19"/>
      <c r="KA177" s="19"/>
      <c r="KB177" s="19"/>
      <c r="KC177" s="19"/>
      <c r="KD177" s="19"/>
      <c r="LA177" s="70"/>
      <c r="LB177" s="291" t="str">
        <f t="shared" si="464"/>
        <v/>
      </c>
      <c r="LC177" s="291" t="str">
        <f t="shared" si="465"/>
        <v/>
      </c>
      <c r="LD177" s="291" t="str">
        <f t="shared" si="466"/>
        <v/>
      </c>
      <c r="LE177" s="291" t="str">
        <f t="shared" si="467"/>
        <v/>
      </c>
      <c r="LF177" s="291" t="str">
        <f t="shared" si="468"/>
        <v/>
      </c>
      <c r="LG177" s="291" t="str">
        <f t="shared" si="469"/>
        <v/>
      </c>
      <c r="LH177" s="291" t="str">
        <f t="shared" si="470"/>
        <v/>
      </c>
      <c r="LI177" s="291" t="str">
        <f t="shared" si="471"/>
        <v/>
      </c>
      <c r="LJ177" s="291" t="str">
        <f t="shared" si="472"/>
        <v/>
      </c>
      <c r="LK177" s="291" t="str">
        <f t="shared" si="473"/>
        <v/>
      </c>
      <c r="LL177" s="291" t="str">
        <f t="shared" si="474"/>
        <v/>
      </c>
      <c r="LM177" s="291" t="str">
        <f t="shared" si="475"/>
        <v/>
      </c>
      <c r="LN177" s="291" t="str">
        <f t="shared" si="476"/>
        <v/>
      </c>
      <c r="LO177" s="291" t="str">
        <f t="shared" si="477"/>
        <v/>
      </c>
      <c r="LP177" s="291" t="str">
        <f t="shared" si="478"/>
        <v/>
      </c>
      <c r="LQ177" s="291" t="str">
        <f t="shared" si="479"/>
        <v>wel_ts</v>
      </c>
      <c r="LR177" s="291" t="str">
        <f t="shared" si="480"/>
        <v>wel_ts</v>
      </c>
      <c r="LS177" s="291" t="str">
        <f t="shared" si="481"/>
        <v/>
      </c>
      <c r="LT177" s="291" t="str">
        <f t="shared" si="482"/>
        <v/>
      </c>
      <c r="LU177" s="291" t="str">
        <f t="shared" si="483"/>
        <v/>
      </c>
      <c r="LV177" s="291" t="str">
        <f t="shared" si="484"/>
        <v/>
      </c>
      <c r="LW177" s="291" t="str">
        <f t="shared" si="485"/>
        <v/>
      </c>
      <c r="LX177" s="291" t="str">
        <f t="shared" si="486"/>
        <v/>
      </c>
      <c r="LY177" s="291" t="str">
        <f t="shared" si="487"/>
        <v/>
      </c>
      <c r="LZ177" s="291" t="str">
        <f t="shared" si="488"/>
        <v/>
      </c>
      <c r="MA177" s="291" t="str">
        <f t="shared" si="489"/>
        <v/>
      </c>
      <c r="MB177" s="291" t="str">
        <f t="shared" si="490"/>
        <v/>
      </c>
      <c r="MC177" s="291" t="str">
        <f t="shared" si="491"/>
        <v/>
      </c>
      <c r="MD177" s="291" t="str">
        <f t="shared" si="492"/>
        <v/>
      </c>
      <c r="ME177" s="291" t="str">
        <f t="shared" si="493"/>
        <v/>
      </c>
      <c r="MF177" s="291" t="str">
        <f t="shared" si="494"/>
        <v/>
      </c>
      <c r="MG177" s="74">
        <f t="shared" si="495"/>
        <v>2</v>
      </c>
      <c r="MH177" s="70"/>
      <c r="MI177" s="70"/>
      <c r="MJ177" s="70"/>
      <c r="MK177" s="70"/>
      <c r="ML177" s="70"/>
      <c r="MM177" s="70"/>
      <c r="MN177" s="70"/>
      <c r="MO177" s="70"/>
      <c r="MP177" s="70"/>
      <c r="MQ177" s="70"/>
      <c r="MR177" s="70"/>
      <c r="MS177" s="70"/>
      <c r="MT177" s="70"/>
      <c r="MU177" s="70"/>
    </row>
    <row r="178" spans="1:359" ht="6" customHeight="1" x14ac:dyDescent="0.25">
      <c r="A178" s="79"/>
      <c r="B178" s="303">
        <f t="shared" si="514"/>
        <v>164</v>
      </c>
      <c r="C178" s="85" t="s">
        <v>444</v>
      </c>
      <c r="D178" s="303" t="s">
        <v>453</v>
      </c>
      <c r="E178" s="70"/>
      <c r="F178" s="258"/>
      <c r="G178" s="259"/>
      <c r="H178" s="260"/>
      <c r="I178" s="258"/>
      <c r="J178" s="259"/>
      <c r="K178" s="260"/>
      <c r="L178" s="258"/>
      <c r="M178" s="259"/>
      <c r="N178" s="260"/>
      <c r="O178" s="258"/>
      <c r="P178" s="259"/>
      <c r="Q178" s="260"/>
      <c r="R178" s="258"/>
      <c r="S178" s="259"/>
      <c r="T178" s="260"/>
      <c r="U178" s="258"/>
      <c r="V178" s="259"/>
      <c r="W178" s="260"/>
      <c r="X178" s="258"/>
      <c r="Y178" s="259"/>
      <c r="Z178" s="260"/>
      <c r="AA178" s="258"/>
      <c r="AB178" s="259"/>
      <c r="AC178" s="260"/>
      <c r="AD178" s="258"/>
      <c r="AE178" s="259"/>
      <c r="AF178" s="260"/>
      <c r="AG178" s="258"/>
      <c r="AH178" s="259"/>
      <c r="AI178" s="260"/>
      <c r="AJ178" s="258"/>
      <c r="AK178" s="259"/>
      <c r="AL178" s="260"/>
      <c r="AM178" s="258"/>
      <c r="AN178" s="259"/>
      <c r="AO178" s="260"/>
      <c r="AP178" s="281"/>
      <c r="AQ178" s="353"/>
      <c r="AR178" s="348"/>
      <c r="AS178" s="281"/>
      <c r="AT178" s="353"/>
      <c r="AU178" s="348"/>
      <c r="AV178" s="258"/>
      <c r="AW178" s="259"/>
      <c r="AX178" s="260"/>
      <c r="AY178" s="258"/>
      <c r="AZ178" s="259"/>
      <c r="BA178" s="260"/>
      <c r="BB178" s="258"/>
      <c r="BC178" s="259"/>
      <c r="BD178" s="260"/>
      <c r="BE178" s="258"/>
      <c r="BF178" s="259"/>
      <c r="BG178" s="260"/>
      <c r="BH178" s="258"/>
      <c r="BI178" s="259"/>
      <c r="BJ178" s="260"/>
      <c r="BK178" s="258"/>
      <c r="BL178" s="259"/>
      <c r="BM178" s="260"/>
      <c r="BN178" s="258"/>
      <c r="BO178" s="259"/>
      <c r="BP178" s="260"/>
      <c r="BQ178" s="258"/>
      <c r="BR178" s="259"/>
      <c r="BS178" s="260"/>
      <c r="BT178" s="258"/>
      <c r="BU178" s="259"/>
      <c r="BV178" s="260"/>
      <c r="BW178" s="258"/>
      <c r="BX178" s="259"/>
      <c r="BY178" s="260"/>
      <c r="BZ178" s="258"/>
      <c r="CA178" s="259"/>
      <c r="CB178" s="260"/>
      <c r="CC178" s="258"/>
      <c r="CD178" s="259"/>
      <c r="CE178" s="260"/>
      <c r="CF178" s="410"/>
      <c r="CG178" s="411"/>
      <c r="CH178" s="412"/>
      <c r="CI178" s="410"/>
      <c r="CJ178" s="411"/>
      <c r="CK178" s="412"/>
      <c r="CL178" s="258"/>
      <c r="CM178" s="259"/>
      <c r="CN178" s="260"/>
      <c r="CO178" s="258"/>
      <c r="CP178" s="259"/>
      <c r="CQ178" s="260"/>
      <c r="CR178" s="373" t="s">
        <v>2</v>
      </c>
      <c r="CS178" s="228"/>
      <c r="CT178" s="229" t="str">
        <f>IF(ISNUMBER(HA178),IF(ISNUMBER(MATCH(HE178,$CS$15:$CS$313,0)),0,MAX(CT$14:CT177)+1),"")</f>
        <v/>
      </c>
      <c r="CU178" s="7" t="str">
        <f t="shared" si="374"/>
        <v/>
      </c>
      <c r="CV178" s="7" t="str">
        <f t="shared" si="375"/>
        <v/>
      </c>
      <c r="CW178" s="7" t="str">
        <f t="shared" si="376"/>
        <v/>
      </c>
      <c r="CX178" s="7" t="str">
        <f t="shared" si="377"/>
        <v/>
      </c>
      <c r="CY178" s="7" t="str">
        <f t="shared" si="378"/>
        <v/>
      </c>
      <c r="CZ178" s="7" t="str">
        <f t="shared" si="379"/>
        <v/>
      </c>
      <c r="DA178" s="7" t="str">
        <f t="shared" si="380"/>
        <v/>
      </c>
      <c r="DB178" s="7" t="str">
        <f t="shared" si="381"/>
        <v/>
      </c>
      <c r="DC178" s="7" t="str">
        <f t="shared" si="382"/>
        <v/>
      </c>
      <c r="DD178" s="7" t="str">
        <f t="shared" si="383"/>
        <v/>
      </c>
      <c r="DE178" s="7" t="str">
        <f t="shared" si="384"/>
        <v/>
      </c>
      <c r="DF178" s="7" t="str">
        <f t="shared" si="385"/>
        <v/>
      </c>
      <c r="DG178" s="7" t="str">
        <f t="shared" si="386"/>
        <v/>
      </c>
      <c r="DH178" s="7" t="str">
        <f t="shared" si="387"/>
        <v/>
      </c>
      <c r="DI178" s="7" t="str">
        <f t="shared" si="388"/>
        <v/>
      </c>
      <c r="DJ178" s="7" t="str">
        <f t="shared" si="389"/>
        <v/>
      </c>
      <c r="DK178" s="7" t="str">
        <f t="shared" si="390"/>
        <v/>
      </c>
      <c r="DL178" s="7" t="str">
        <f t="shared" si="391"/>
        <v/>
      </c>
      <c r="DM178" s="7" t="str">
        <f t="shared" si="392"/>
        <v/>
      </c>
      <c r="DN178" s="7" t="str">
        <f t="shared" si="393"/>
        <v/>
      </c>
      <c r="DO178" s="7" t="str">
        <f t="shared" si="394"/>
        <v/>
      </c>
      <c r="DP178" s="7" t="str">
        <f t="shared" si="395"/>
        <v/>
      </c>
      <c r="DQ178" s="7">
        <f t="shared" si="396"/>
        <v>24</v>
      </c>
      <c r="DR178" s="7" t="str">
        <f t="shared" si="397"/>
        <v/>
      </c>
      <c r="DS178" s="7" t="str">
        <f t="shared" si="398"/>
        <v/>
      </c>
      <c r="DT178" s="7" t="str">
        <f t="shared" si="399"/>
        <v/>
      </c>
      <c r="DU178" s="7" t="str">
        <f t="shared" si="496"/>
        <v/>
      </c>
      <c r="DV178" s="7" t="str">
        <f t="shared" si="497"/>
        <v/>
      </c>
      <c r="DW178" s="7" t="str">
        <f t="shared" si="498"/>
        <v/>
      </c>
      <c r="DX178" s="7" t="str">
        <f t="shared" si="499"/>
        <v/>
      </c>
      <c r="DY178" s="7"/>
      <c r="DZ178" s="7"/>
      <c r="EA178" s="7"/>
      <c r="EB178" s="7"/>
      <c r="EC178" s="64" t="s">
        <v>2</v>
      </c>
      <c r="ED178" s="306" t="str">
        <f t="shared" si="400"/>
        <v>-</v>
      </c>
      <c r="EE178" s="306" t="str">
        <f t="shared" si="401"/>
        <v>-</v>
      </c>
      <c r="EF178" s="306" t="str">
        <f t="shared" si="402"/>
        <v>-</v>
      </c>
      <c r="EG178" s="306" t="str">
        <f t="shared" si="403"/>
        <v>-</v>
      </c>
      <c r="EH178" s="306" t="str">
        <f t="shared" si="404"/>
        <v>-</v>
      </c>
      <c r="EI178" s="306" t="str">
        <f t="shared" si="405"/>
        <v>-</v>
      </c>
      <c r="EJ178" s="306" t="str">
        <f t="shared" si="406"/>
        <v>-</v>
      </c>
      <c r="EK178" s="306" t="str">
        <f t="shared" si="407"/>
        <v>-</v>
      </c>
      <c r="EL178" s="306" t="str">
        <f t="shared" si="408"/>
        <v>-</v>
      </c>
      <c r="EM178" s="306" t="str">
        <f t="shared" si="409"/>
        <v>-</v>
      </c>
      <c r="EN178" s="306" t="str">
        <f t="shared" si="410"/>
        <v>-</v>
      </c>
      <c r="EO178" s="306" t="str">
        <f t="shared" si="411"/>
        <v>-</v>
      </c>
      <c r="EP178" s="306" t="str">
        <f t="shared" si="412"/>
        <v>-</v>
      </c>
      <c r="EQ178" s="306" t="str">
        <f t="shared" si="413"/>
        <v>-</v>
      </c>
      <c r="ER178" s="306" t="str">
        <f t="shared" si="414"/>
        <v>-</v>
      </c>
      <c r="ES178" s="306" t="str">
        <f t="shared" si="415"/>
        <v>-</v>
      </c>
      <c r="ET178" s="306" t="str">
        <f t="shared" si="416"/>
        <v>-</v>
      </c>
      <c r="EU178" s="306" t="str">
        <f t="shared" si="417"/>
        <v>-</v>
      </c>
      <c r="EV178" s="306" t="str">
        <f t="shared" si="418"/>
        <v>-</v>
      </c>
      <c r="EW178" s="306" t="str">
        <f t="shared" si="419"/>
        <v>-</v>
      </c>
      <c r="EX178" s="306" t="str">
        <f t="shared" si="420"/>
        <v>-</v>
      </c>
      <c r="EY178" s="306" t="str">
        <f t="shared" si="421"/>
        <v>-</v>
      </c>
      <c r="EZ178" s="306" t="str">
        <f t="shared" si="422"/>
        <v>fr</v>
      </c>
      <c r="FA178" s="306" t="str">
        <f t="shared" si="423"/>
        <v>-</v>
      </c>
      <c r="FB178" s="306" t="str">
        <f t="shared" si="424"/>
        <v>-</v>
      </c>
      <c r="FC178" s="306" t="str">
        <f t="shared" si="425"/>
        <v>-</v>
      </c>
      <c r="FD178" s="306" t="str">
        <f t="shared" si="500"/>
        <v>-</v>
      </c>
      <c r="FE178" s="306" t="str">
        <f t="shared" si="501"/>
        <v>-</v>
      </c>
      <c r="FF178" s="306" t="str">
        <f t="shared" si="502"/>
        <v>-</v>
      </c>
      <c r="FG178" s="306" t="str">
        <f t="shared" si="503"/>
        <v>-</v>
      </c>
      <c r="FH178" s="306"/>
      <c r="FI178" s="306"/>
      <c r="FJ178" s="306"/>
      <c r="FK178" s="306"/>
      <c r="FL178" s="306"/>
      <c r="FM178" s="422" t="s">
        <v>2</v>
      </c>
      <c r="FN178" s="65" t="str">
        <f t="shared" si="426"/>
        <v>-</v>
      </c>
      <c r="FO178" s="65" t="str">
        <f t="shared" si="427"/>
        <v>-</v>
      </c>
      <c r="FP178" s="65" t="str">
        <f t="shared" si="428"/>
        <v>-</v>
      </c>
      <c r="FQ178" s="65" t="str">
        <f t="shared" si="429"/>
        <v>-</v>
      </c>
      <c r="FR178" s="65" t="str">
        <f t="shared" si="430"/>
        <v>-</v>
      </c>
      <c r="FS178" s="65" t="str">
        <f t="shared" si="431"/>
        <v>-</v>
      </c>
      <c r="FT178" s="65" t="str">
        <f t="shared" si="432"/>
        <v>-</v>
      </c>
      <c r="FU178" s="65" t="str">
        <f t="shared" si="433"/>
        <v>-</v>
      </c>
      <c r="FV178" s="65" t="str">
        <f t="shared" si="434"/>
        <v>-</v>
      </c>
      <c r="FW178" s="65" t="str">
        <f t="shared" si="435"/>
        <v>-</v>
      </c>
      <c r="FX178" s="65" t="str">
        <f t="shared" si="436"/>
        <v>-</v>
      </c>
      <c r="FY178" s="65" t="str">
        <f t="shared" si="437"/>
        <v>-</v>
      </c>
      <c r="FZ178" s="65" t="str">
        <f t="shared" si="438"/>
        <v>-</v>
      </c>
      <c r="GA178" s="65" t="str">
        <f t="shared" si="439"/>
        <v>-</v>
      </c>
      <c r="GB178" s="65" t="str">
        <f t="shared" si="440"/>
        <v>-</v>
      </c>
      <c r="GC178" s="65" t="str">
        <f t="shared" si="441"/>
        <v>-</v>
      </c>
      <c r="GD178" s="65" t="str">
        <f t="shared" si="442"/>
        <v>-</v>
      </c>
      <c r="GE178" s="65" t="str">
        <f t="shared" si="443"/>
        <v>-</v>
      </c>
      <c r="GF178" s="65" t="str">
        <f t="shared" si="444"/>
        <v>-</v>
      </c>
      <c r="GG178" s="65" t="str">
        <f t="shared" si="445"/>
        <v>-</v>
      </c>
      <c r="GH178" s="65" t="str">
        <f t="shared" si="446"/>
        <v>-</v>
      </c>
      <c r="GI178" s="65" t="str">
        <f t="shared" si="447"/>
        <v>-</v>
      </c>
      <c r="GJ178" s="65">
        <f t="shared" si="448"/>
        <v>3.4900000000000003E-4</v>
      </c>
      <c r="GK178" s="65" t="str">
        <f t="shared" si="449"/>
        <v>-</v>
      </c>
      <c r="GL178" s="65" t="str">
        <f t="shared" si="450"/>
        <v>-</v>
      </c>
      <c r="GM178" s="65" t="str">
        <f t="shared" si="451"/>
        <v>-</v>
      </c>
      <c r="GN178" s="65" t="str">
        <f t="shared" si="504"/>
        <v>-</v>
      </c>
      <c r="GO178" s="65" t="str">
        <f t="shared" si="505"/>
        <v>-</v>
      </c>
      <c r="GP178" s="65" t="str">
        <f t="shared" si="506"/>
        <v>-</v>
      </c>
      <c r="GQ178" s="65" t="str">
        <f t="shared" si="507"/>
        <v>-</v>
      </c>
      <c r="GR178" s="65"/>
      <c r="GS178" s="65"/>
      <c r="GT178" s="65"/>
      <c r="GU178" s="96" t="s">
        <v>2</v>
      </c>
      <c r="GV178" s="70"/>
      <c r="GW178" s="7">
        <f>IF(ISNUMBER(INDEX($CU$15:$EC$314,$B178,HG$5)),MAX(GW$14:GW177)+1,0)</f>
        <v>25</v>
      </c>
      <c r="GX178" s="7" t="str">
        <f t="shared" si="452"/>
        <v/>
      </c>
      <c r="GY178" s="7" t="str">
        <f t="shared" si="453"/>
        <v/>
      </c>
      <c r="GZ178" s="289">
        <f t="shared" si="454"/>
        <v>164</v>
      </c>
      <c r="HA178" s="289" t="str">
        <f t="shared" si="455"/>
        <v/>
      </c>
      <c r="HB178" s="289"/>
      <c r="HC178" s="84" t="str">
        <f t="shared" si="456"/>
        <v/>
      </c>
      <c r="HD178" s="335">
        <f t="shared" si="457"/>
        <v>0</v>
      </c>
      <c r="HE178" s="313" t="str">
        <f t="shared" si="458"/>
        <v/>
      </c>
      <c r="HF178" s="28" t="str">
        <f t="shared" si="459"/>
        <v/>
      </c>
      <c r="HG178" s="241"/>
      <c r="HH178" s="71"/>
      <c r="HI178" s="71"/>
      <c r="HJ178" s="71"/>
      <c r="HK178" s="71"/>
      <c r="HL178" s="71"/>
      <c r="HM178" s="71"/>
      <c r="HN178" s="71"/>
      <c r="HO178" s="71"/>
      <c r="HP178" s="71"/>
      <c r="HQ178" s="71"/>
      <c r="HR178" s="71"/>
      <c r="HS178" s="277" t="str">
        <f t="shared" si="515"/>
        <v/>
      </c>
      <c r="HT178" s="284" t="str">
        <f t="shared" si="460"/>
        <v/>
      </c>
      <c r="HU178" s="71"/>
      <c r="HV178" s="336" t="str">
        <f t="shared" si="461"/>
        <v/>
      </c>
      <c r="HW178" s="338" t="str">
        <f t="shared" si="462"/>
        <v/>
      </c>
      <c r="HX178" s="337" t="str">
        <f t="shared" si="463"/>
        <v/>
      </c>
      <c r="HY178" s="71"/>
      <c r="HZ178" s="71"/>
      <c r="IA178" s="71"/>
      <c r="IB178" s="71"/>
      <c r="IC178" s="71"/>
      <c r="ID178" s="70"/>
      <c r="IE178" s="19"/>
      <c r="IF178" s="19"/>
      <c r="IG178" s="19"/>
      <c r="IH178" s="19"/>
      <c r="II178" s="19"/>
      <c r="IJ178" s="19"/>
      <c r="IK178" s="19"/>
      <c r="IL178" s="19"/>
      <c r="IM178" s="19"/>
      <c r="IN178" s="19"/>
      <c r="IO178" s="291"/>
      <c r="IP178" s="291"/>
      <c r="IQ178" s="74"/>
      <c r="IR178" s="291">
        <f>IF(IE178&lt;&gt;"",MAX(IR$14:IR177)+1,0)</f>
        <v>0</v>
      </c>
      <c r="IS178" s="291">
        <f>IF(IF178&lt;&gt;"",MAX(IS$14:IS177)+1,0)</f>
        <v>0</v>
      </c>
      <c r="IT178" s="291">
        <f>IF(IG178&lt;&gt;"",MAX(IT$14:IT177)+1,0)</f>
        <v>0</v>
      </c>
      <c r="IU178" s="291">
        <f>IF(IH178&lt;&gt;"",MAX(IU$14:IU177)+1,0)</f>
        <v>0</v>
      </c>
      <c r="IV178" s="291">
        <f>IF(II178&lt;&gt;"",MAX(IV$14:IV177)+1,0)</f>
        <v>0</v>
      </c>
      <c r="IW178" s="291">
        <f>IF(IJ178&lt;&gt;"",MAX(IW$14:IW177)+1,0)</f>
        <v>0</v>
      </c>
      <c r="IX178" s="291">
        <f>IF(IK178&lt;&gt;"",MAX(IX$14:IX177)+1,0)</f>
        <v>0</v>
      </c>
      <c r="IY178" s="291">
        <f>IF(IL178&lt;&gt;"",MAX(IY$14:IY177)+1,0)</f>
        <v>0</v>
      </c>
      <c r="IZ178" s="291">
        <f>IF(IM178&lt;&gt;"",MAX(IZ$14:IZ177)+1,0)</f>
        <v>0</v>
      </c>
      <c r="JA178" s="291">
        <f>IF(IN178&lt;&gt;"",MAX(JA$14:JA177)+1,0)</f>
        <v>0</v>
      </c>
      <c r="JB178" s="291">
        <f>IF(IO178&lt;&gt;"",MAX(JB$14:JB177)+1,0)</f>
        <v>0</v>
      </c>
      <c r="JC178" s="291">
        <f>IF(IP178&lt;&gt;"",MAX(JC$14:JC177)+1,0)</f>
        <v>0</v>
      </c>
      <c r="JD178" s="74">
        <f t="shared" si="508"/>
        <v>5</v>
      </c>
      <c r="JE178" s="74">
        <f t="shared" si="509"/>
        <v>0</v>
      </c>
      <c r="JF178" s="74">
        <f t="shared" si="510"/>
        <v>24</v>
      </c>
      <c r="JG178" s="74">
        <f t="shared" si="511"/>
        <v>0</v>
      </c>
      <c r="JH178" s="390" t="str">
        <f t="shared" si="512"/>
        <v/>
      </c>
      <c r="JI178" s="389">
        <f>IF(ISNUMBER(MATCH(HE178,$JG$15:$JG$313,0)),0,MAX(JI$14:JI177)+1)</f>
        <v>0</v>
      </c>
      <c r="JJ178" s="389" t="str">
        <f t="shared" si="513"/>
        <v/>
      </c>
      <c r="JK178" s="379"/>
      <c r="JL178" s="79"/>
      <c r="JM178" s="19"/>
      <c r="JN178" s="280"/>
      <c r="JO178" s="70"/>
      <c r="JP178" s="19"/>
      <c r="JQ178" s="19"/>
      <c r="JR178" s="19"/>
      <c r="JS178" s="19"/>
      <c r="JT178" s="19"/>
      <c r="JU178" s="19"/>
      <c r="JV178" s="19"/>
      <c r="JW178" s="19"/>
      <c r="JX178" s="19"/>
      <c r="JY178" s="19"/>
      <c r="JZ178" s="19"/>
      <c r="KA178" s="19"/>
      <c r="KB178" s="19"/>
      <c r="KC178" s="19"/>
      <c r="KD178" s="19"/>
      <c r="LA178" s="70"/>
      <c r="LB178" s="291" t="str">
        <f t="shared" si="464"/>
        <v/>
      </c>
      <c r="LC178" s="291" t="str">
        <f t="shared" si="465"/>
        <v/>
      </c>
      <c r="LD178" s="291" t="str">
        <f t="shared" si="466"/>
        <v/>
      </c>
      <c r="LE178" s="291" t="str">
        <f t="shared" si="467"/>
        <v/>
      </c>
      <c r="LF178" s="291" t="str">
        <f t="shared" si="468"/>
        <v/>
      </c>
      <c r="LG178" s="291" t="str">
        <f t="shared" si="469"/>
        <v/>
      </c>
      <c r="LH178" s="291" t="str">
        <f t="shared" si="470"/>
        <v/>
      </c>
      <c r="LI178" s="291" t="str">
        <f t="shared" si="471"/>
        <v/>
      </c>
      <c r="LJ178" s="291" t="str">
        <f t="shared" si="472"/>
        <v/>
      </c>
      <c r="LK178" s="291" t="str">
        <f t="shared" si="473"/>
        <v/>
      </c>
      <c r="LL178" s="291" t="str">
        <f t="shared" si="474"/>
        <v/>
      </c>
      <c r="LM178" s="291" t="str">
        <f t="shared" si="475"/>
        <v/>
      </c>
      <c r="LN178" s="291" t="str">
        <f t="shared" si="476"/>
        <v/>
      </c>
      <c r="LO178" s="291" t="str">
        <f t="shared" si="477"/>
        <v/>
      </c>
      <c r="LP178" s="291" t="str">
        <f t="shared" si="478"/>
        <v/>
      </c>
      <c r="LQ178" s="291" t="str">
        <f t="shared" si="479"/>
        <v/>
      </c>
      <c r="LR178" s="291" t="str">
        <f t="shared" si="480"/>
        <v/>
      </c>
      <c r="LS178" s="291" t="str">
        <f t="shared" si="481"/>
        <v/>
      </c>
      <c r="LT178" s="291" t="str">
        <f t="shared" si="482"/>
        <v/>
      </c>
      <c r="LU178" s="291" t="str">
        <f t="shared" si="483"/>
        <v/>
      </c>
      <c r="LV178" s="291" t="str">
        <f t="shared" si="484"/>
        <v/>
      </c>
      <c r="LW178" s="291" t="str">
        <f t="shared" si="485"/>
        <v/>
      </c>
      <c r="LX178" s="291" t="str">
        <f t="shared" si="486"/>
        <v/>
      </c>
      <c r="LY178" s="291" t="str">
        <f t="shared" si="487"/>
        <v/>
      </c>
      <c r="LZ178" s="291" t="str">
        <f t="shared" si="488"/>
        <v/>
      </c>
      <c r="MA178" s="291" t="str">
        <f t="shared" si="489"/>
        <v/>
      </c>
      <c r="MB178" s="291" t="str">
        <f t="shared" si="490"/>
        <v/>
      </c>
      <c r="MC178" s="291" t="str">
        <f t="shared" si="491"/>
        <v/>
      </c>
      <c r="MD178" s="291" t="str">
        <f t="shared" si="492"/>
        <v/>
      </c>
      <c r="ME178" s="291" t="str">
        <f t="shared" si="493"/>
        <v/>
      </c>
      <c r="MF178" s="291" t="str">
        <f t="shared" si="494"/>
        <v/>
      </c>
      <c r="MG178" s="74">
        <f t="shared" si="495"/>
        <v>0</v>
      </c>
      <c r="MH178" s="70"/>
      <c r="MI178" s="70"/>
      <c r="MJ178" s="70"/>
      <c r="MK178" s="70"/>
      <c r="ML178" s="70"/>
      <c r="MM178" s="70"/>
      <c r="MN178" s="70"/>
      <c r="MO178" s="70"/>
      <c r="MP178" s="70"/>
      <c r="MQ178" s="70"/>
      <c r="MR178" s="70"/>
      <c r="MS178" s="70"/>
      <c r="MT178" s="70"/>
      <c r="MU178" s="70"/>
    </row>
    <row r="179" spans="1:359" ht="6" customHeight="1" x14ac:dyDescent="0.25">
      <c r="A179" s="79"/>
      <c r="B179" s="303">
        <f t="shared" si="514"/>
        <v>165</v>
      </c>
      <c r="C179" s="206" t="s">
        <v>459</v>
      </c>
      <c r="D179" s="305" t="s">
        <v>548</v>
      </c>
      <c r="E179" s="70"/>
      <c r="F179" s="258"/>
      <c r="G179" s="259"/>
      <c r="H179" s="260"/>
      <c r="I179" s="258"/>
      <c r="J179" s="259"/>
      <c r="K179" s="260"/>
      <c r="L179" s="258"/>
      <c r="M179" s="259"/>
      <c r="N179" s="260"/>
      <c r="O179" s="258"/>
      <c r="P179" s="259"/>
      <c r="Q179" s="260"/>
      <c r="R179" s="258"/>
      <c r="S179" s="259"/>
      <c r="T179" s="260"/>
      <c r="U179" s="258"/>
      <c r="V179" s="259"/>
      <c r="W179" s="260"/>
      <c r="X179" s="258"/>
      <c r="Y179" s="259"/>
      <c r="Z179" s="260"/>
      <c r="AA179" s="258"/>
      <c r="AB179" s="259"/>
      <c r="AC179" s="260"/>
      <c r="AD179" s="258"/>
      <c r="AE179" s="259"/>
      <c r="AF179" s="260"/>
      <c r="AG179" s="258"/>
      <c r="AH179" s="259"/>
      <c r="AI179" s="260"/>
      <c r="AJ179" s="258"/>
      <c r="AK179" s="259"/>
      <c r="AL179" s="260"/>
      <c r="AM179" s="258"/>
      <c r="AN179" s="259"/>
      <c r="AO179" s="260"/>
      <c r="AP179" s="281"/>
      <c r="AQ179" s="353"/>
      <c r="AR179" s="348"/>
      <c r="AS179" s="281"/>
      <c r="AT179" s="353"/>
      <c r="AU179" s="348"/>
      <c r="AV179" s="258"/>
      <c r="AW179" s="259"/>
      <c r="AX179" s="260"/>
      <c r="AY179" s="258"/>
      <c r="AZ179" s="259"/>
      <c r="BA179" s="260"/>
      <c r="BB179" s="258"/>
      <c r="BC179" s="259"/>
      <c r="BD179" s="260"/>
      <c r="BE179" s="258"/>
      <c r="BF179" s="259"/>
      <c r="BG179" s="260"/>
      <c r="BH179" s="258"/>
      <c r="BI179" s="259"/>
      <c r="BJ179" s="260"/>
      <c r="BK179" s="258"/>
      <c r="BL179" s="259"/>
      <c r="BM179" s="260"/>
      <c r="BN179" s="258"/>
      <c r="BO179" s="259"/>
      <c r="BP179" s="260"/>
      <c r="BQ179" s="258"/>
      <c r="BR179" s="259"/>
      <c r="BS179" s="260"/>
      <c r="BT179" s="258"/>
      <c r="BU179" s="259"/>
      <c r="BV179" s="260"/>
      <c r="BW179" s="258"/>
      <c r="BX179" s="259"/>
      <c r="BY179" s="260"/>
      <c r="BZ179" s="258"/>
      <c r="CA179" s="259"/>
      <c r="CB179" s="260"/>
      <c r="CC179" s="258"/>
      <c r="CD179" s="259"/>
      <c r="CE179" s="260"/>
      <c r="CF179" s="410"/>
      <c r="CG179" s="411"/>
      <c r="CH179" s="412"/>
      <c r="CI179" s="410"/>
      <c r="CJ179" s="411"/>
      <c r="CK179" s="412"/>
      <c r="CL179" s="258"/>
      <c r="CM179" s="259"/>
      <c r="CN179" s="260"/>
      <c r="CO179" s="258"/>
      <c r="CP179" s="259"/>
      <c r="CQ179" s="260"/>
      <c r="CR179" s="373" t="s">
        <v>2</v>
      </c>
      <c r="CS179" s="228"/>
      <c r="CT179" s="229" t="str">
        <f>IF(ISNUMBER(HA179),IF(ISNUMBER(MATCH(HE179,$CS$15:$CS$313,0)),0,MAX(CT$14:CT178)+1),"")</f>
        <v/>
      </c>
      <c r="CU179" s="7" t="str">
        <f t="shared" si="374"/>
        <v/>
      </c>
      <c r="CV179" s="7" t="str">
        <f t="shared" si="375"/>
        <v/>
      </c>
      <c r="CW179" s="7" t="str">
        <f t="shared" si="376"/>
        <v/>
      </c>
      <c r="CX179" s="7" t="str">
        <f t="shared" si="377"/>
        <v/>
      </c>
      <c r="CY179" s="7" t="str">
        <f t="shared" si="378"/>
        <v/>
      </c>
      <c r="CZ179" s="7" t="str">
        <f t="shared" si="379"/>
        <v/>
      </c>
      <c r="DA179" s="7" t="str">
        <f t="shared" si="380"/>
        <v/>
      </c>
      <c r="DB179" s="7" t="str">
        <f t="shared" si="381"/>
        <v/>
      </c>
      <c r="DC179" s="7" t="str">
        <f t="shared" si="382"/>
        <v/>
      </c>
      <c r="DD179" s="7" t="str">
        <f t="shared" si="383"/>
        <v/>
      </c>
      <c r="DE179" s="7" t="str">
        <f t="shared" si="384"/>
        <v/>
      </c>
      <c r="DF179" s="7" t="str">
        <f t="shared" si="385"/>
        <v/>
      </c>
      <c r="DG179" s="7" t="str">
        <f t="shared" si="386"/>
        <v/>
      </c>
      <c r="DH179" s="7" t="str">
        <f t="shared" si="387"/>
        <v/>
      </c>
      <c r="DI179" s="7" t="str">
        <f t="shared" si="388"/>
        <v/>
      </c>
      <c r="DJ179" s="7" t="str">
        <f t="shared" si="389"/>
        <v/>
      </c>
      <c r="DK179" s="7" t="str">
        <f t="shared" si="390"/>
        <v/>
      </c>
      <c r="DL179" s="7" t="str">
        <f t="shared" si="391"/>
        <v/>
      </c>
      <c r="DM179" s="7" t="str">
        <f t="shared" si="392"/>
        <v/>
      </c>
      <c r="DN179" s="7">
        <f t="shared" si="393"/>
        <v>17</v>
      </c>
      <c r="DO179" s="7" t="str">
        <f t="shared" si="394"/>
        <v/>
      </c>
      <c r="DP179" s="7">
        <f t="shared" si="395"/>
        <v>12</v>
      </c>
      <c r="DQ179" s="7">
        <f t="shared" si="396"/>
        <v>13</v>
      </c>
      <c r="DR179" s="7">
        <f t="shared" si="397"/>
        <v>11</v>
      </c>
      <c r="DS179" s="7" t="str">
        <f t="shared" si="398"/>
        <v/>
      </c>
      <c r="DT179" s="7" t="str">
        <f t="shared" si="399"/>
        <v/>
      </c>
      <c r="DU179" s="7" t="str">
        <f t="shared" si="496"/>
        <v/>
      </c>
      <c r="DV179" s="7" t="str">
        <f t="shared" si="497"/>
        <v/>
      </c>
      <c r="DW179" s="7" t="str">
        <f t="shared" si="498"/>
        <v/>
      </c>
      <c r="DX179" s="7" t="str">
        <f t="shared" si="499"/>
        <v/>
      </c>
      <c r="DY179" s="7"/>
      <c r="DZ179" s="7"/>
      <c r="EA179" s="7"/>
      <c r="EB179" s="7"/>
      <c r="EC179" s="64" t="s">
        <v>2</v>
      </c>
      <c r="ED179" s="306" t="str">
        <f t="shared" si="400"/>
        <v>-</v>
      </c>
      <c r="EE179" s="306" t="str">
        <f t="shared" si="401"/>
        <v>-</v>
      </c>
      <c r="EF179" s="306" t="str">
        <f t="shared" si="402"/>
        <v>-</v>
      </c>
      <c r="EG179" s="306" t="str">
        <f t="shared" si="403"/>
        <v>-</v>
      </c>
      <c r="EH179" s="306" t="str">
        <f t="shared" si="404"/>
        <v>-</v>
      </c>
      <c r="EI179" s="306" t="str">
        <f t="shared" si="405"/>
        <v>-</v>
      </c>
      <c r="EJ179" s="306" t="str">
        <f t="shared" si="406"/>
        <v>-</v>
      </c>
      <c r="EK179" s="306" t="str">
        <f t="shared" si="407"/>
        <v>-</v>
      </c>
      <c r="EL179" s="306" t="str">
        <f t="shared" si="408"/>
        <v>-</v>
      </c>
      <c r="EM179" s="306" t="str">
        <f t="shared" si="409"/>
        <v>-</v>
      </c>
      <c r="EN179" s="306" t="str">
        <f t="shared" si="410"/>
        <v>-</v>
      </c>
      <c r="EO179" s="306" t="str">
        <f t="shared" si="411"/>
        <v>-</v>
      </c>
      <c r="EP179" s="306" t="str">
        <f t="shared" si="412"/>
        <v>-</v>
      </c>
      <c r="EQ179" s="306" t="str">
        <f t="shared" si="413"/>
        <v>-</v>
      </c>
      <c r="ER179" s="306" t="str">
        <f t="shared" si="414"/>
        <v>-</v>
      </c>
      <c r="ES179" s="306" t="str">
        <f t="shared" si="415"/>
        <v>-</v>
      </c>
      <c r="ET179" s="306" t="str">
        <f t="shared" si="416"/>
        <v>-</v>
      </c>
      <c r="EU179" s="306" t="str">
        <f t="shared" si="417"/>
        <v>-</v>
      </c>
      <c r="EV179" s="306" t="str">
        <f t="shared" si="418"/>
        <v>-</v>
      </c>
      <c r="EW179" s="306" t="str">
        <f t="shared" si="419"/>
        <v>ss11</v>
      </c>
      <c r="EX179" s="306" t="str">
        <f t="shared" si="420"/>
        <v>-</v>
      </c>
      <c r="EY179" s="306" t="str">
        <f t="shared" si="421"/>
        <v>ss11</v>
      </c>
      <c r="EZ179" s="306" t="str">
        <f t="shared" si="422"/>
        <v>ss11</v>
      </c>
      <c r="FA179" s="306" t="str">
        <f t="shared" si="423"/>
        <v>ss11</v>
      </c>
      <c r="FB179" s="306" t="str">
        <f t="shared" si="424"/>
        <v>-</v>
      </c>
      <c r="FC179" s="306" t="str">
        <f t="shared" si="425"/>
        <v>-</v>
      </c>
      <c r="FD179" s="306" t="str">
        <f t="shared" si="500"/>
        <v>-</v>
      </c>
      <c r="FE179" s="306" t="str">
        <f t="shared" si="501"/>
        <v>-</v>
      </c>
      <c r="FF179" s="306" t="str">
        <f t="shared" si="502"/>
        <v>-</v>
      </c>
      <c r="FG179" s="306" t="str">
        <f t="shared" si="503"/>
        <v>-</v>
      </c>
      <c r="FH179" s="306"/>
      <c r="FI179" s="306"/>
      <c r="FJ179" s="306"/>
      <c r="FK179" s="306"/>
      <c r="FL179" s="306"/>
      <c r="FM179" s="422" t="s">
        <v>2</v>
      </c>
      <c r="FN179" s="65" t="str">
        <f t="shared" si="426"/>
        <v>-</v>
      </c>
      <c r="FO179" s="65" t="str">
        <f t="shared" si="427"/>
        <v>-</v>
      </c>
      <c r="FP179" s="65" t="str">
        <f t="shared" si="428"/>
        <v>-</v>
      </c>
      <c r="FQ179" s="65" t="str">
        <f t="shared" si="429"/>
        <v>-</v>
      </c>
      <c r="FR179" s="65" t="str">
        <f t="shared" si="430"/>
        <v>-</v>
      </c>
      <c r="FS179" s="65" t="str">
        <f t="shared" si="431"/>
        <v>-</v>
      </c>
      <c r="FT179" s="65" t="str">
        <f t="shared" si="432"/>
        <v>-</v>
      </c>
      <c r="FU179" s="65" t="str">
        <f t="shared" si="433"/>
        <v>-</v>
      </c>
      <c r="FV179" s="65" t="str">
        <f t="shared" si="434"/>
        <v>-</v>
      </c>
      <c r="FW179" s="65" t="str">
        <f t="shared" si="435"/>
        <v>-</v>
      </c>
      <c r="FX179" s="65" t="str">
        <f t="shared" si="436"/>
        <v>-</v>
      </c>
      <c r="FY179" s="65" t="str">
        <f t="shared" si="437"/>
        <v>-</v>
      </c>
      <c r="FZ179" s="65" t="str">
        <f t="shared" si="438"/>
        <v>-</v>
      </c>
      <c r="GA179" s="65" t="str">
        <f t="shared" si="439"/>
        <v>-</v>
      </c>
      <c r="GB179" s="65" t="str">
        <f t="shared" si="440"/>
        <v>-</v>
      </c>
      <c r="GC179" s="65" t="str">
        <f t="shared" si="441"/>
        <v>-</v>
      </c>
      <c r="GD179" s="65" t="str">
        <f t="shared" si="442"/>
        <v>-</v>
      </c>
      <c r="GE179" s="65" t="str">
        <f t="shared" si="443"/>
        <v>-</v>
      </c>
      <c r="GF179" s="65" t="str">
        <f t="shared" si="444"/>
        <v>-</v>
      </c>
      <c r="GG179" s="65">
        <f t="shared" si="445"/>
        <v>2.0000000000000001E-4</v>
      </c>
      <c r="GH179" s="65" t="str">
        <f t="shared" si="446"/>
        <v>-</v>
      </c>
      <c r="GI179" s="65">
        <f t="shared" si="447"/>
        <v>9.9999999999999995E-7</v>
      </c>
      <c r="GJ179" s="65">
        <f t="shared" si="448"/>
        <v>9.9999999999999995E-8</v>
      </c>
      <c r="GK179" s="65">
        <f t="shared" si="449"/>
        <v>9.9999999999999995E-7</v>
      </c>
      <c r="GL179" s="65" t="str">
        <f t="shared" si="450"/>
        <v>-</v>
      </c>
      <c r="GM179" s="65" t="str">
        <f t="shared" si="451"/>
        <v>-</v>
      </c>
      <c r="GN179" s="65" t="str">
        <f t="shared" si="504"/>
        <v>-</v>
      </c>
      <c r="GO179" s="65" t="str">
        <f t="shared" si="505"/>
        <v>-</v>
      </c>
      <c r="GP179" s="65" t="str">
        <f t="shared" si="506"/>
        <v>-</v>
      </c>
      <c r="GQ179" s="65" t="str">
        <f t="shared" si="507"/>
        <v>-</v>
      </c>
      <c r="GR179" s="65"/>
      <c r="GS179" s="65"/>
      <c r="GT179" s="65"/>
      <c r="GU179" s="96" t="s">
        <v>2</v>
      </c>
      <c r="GV179" s="70"/>
      <c r="GW179" s="7">
        <f>IF(ISNUMBER(INDEX($CU$15:$EC$314,$B179,HG$5)),MAX(GW$14:GW178)+1,0)</f>
        <v>26</v>
      </c>
      <c r="GX179" s="7" t="str">
        <f t="shared" si="452"/>
        <v/>
      </c>
      <c r="GY179" s="7" t="str">
        <f t="shared" si="453"/>
        <v/>
      </c>
      <c r="GZ179" s="289">
        <f t="shared" si="454"/>
        <v>165</v>
      </c>
      <c r="HA179" s="289" t="str">
        <f t="shared" si="455"/>
        <v/>
      </c>
      <c r="HB179" s="289"/>
      <c r="HC179" s="84" t="str">
        <f t="shared" si="456"/>
        <v/>
      </c>
      <c r="HD179" s="335">
        <f t="shared" si="457"/>
        <v>0</v>
      </c>
      <c r="HE179" s="313" t="str">
        <f t="shared" si="458"/>
        <v/>
      </c>
      <c r="HF179" s="28" t="str">
        <f t="shared" si="459"/>
        <v/>
      </c>
      <c r="HG179" s="241"/>
      <c r="HH179" s="71"/>
      <c r="HI179" s="71"/>
      <c r="HJ179" s="71"/>
      <c r="HK179" s="71"/>
      <c r="HL179" s="71"/>
      <c r="HM179" s="71"/>
      <c r="HN179" s="71"/>
      <c r="HO179" s="71"/>
      <c r="HP179" s="71"/>
      <c r="HQ179" s="71"/>
      <c r="HR179" s="71"/>
      <c r="HS179" s="277" t="str">
        <f t="shared" si="515"/>
        <v/>
      </c>
      <c r="HT179" s="284" t="str">
        <f t="shared" si="460"/>
        <v/>
      </c>
      <c r="HU179" s="71"/>
      <c r="HV179" s="336" t="str">
        <f t="shared" si="461"/>
        <v/>
      </c>
      <c r="HW179" s="338" t="str">
        <f t="shared" si="462"/>
        <v/>
      </c>
      <c r="HX179" s="337" t="str">
        <f t="shared" si="463"/>
        <v/>
      </c>
      <c r="HY179" s="71"/>
      <c r="HZ179" s="71"/>
      <c r="IA179" s="71"/>
      <c r="IB179" s="71"/>
      <c r="IC179" s="71"/>
      <c r="ID179" s="70"/>
      <c r="IE179" s="19"/>
      <c r="IF179" s="19"/>
      <c r="IG179" s="19"/>
      <c r="IH179" s="19"/>
      <c r="II179" s="19"/>
      <c r="IJ179" s="19"/>
      <c r="IK179" s="19"/>
      <c r="IL179" s="19"/>
      <c r="IM179" s="19"/>
      <c r="IN179" s="19"/>
      <c r="IO179" s="291"/>
      <c r="IP179" s="291"/>
      <c r="IQ179" s="74"/>
      <c r="IR179" s="291">
        <f>IF(IE179&lt;&gt;"",MAX(IR$14:IR178)+1,0)</f>
        <v>0</v>
      </c>
      <c r="IS179" s="291">
        <f>IF(IF179&lt;&gt;"",MAX(IS$14:IS178)+1,0)</f>
        <v>0</v>
      </c>
      <c r="IT179" s="291">
        <f>IF(IG179&lt;&gt;"",MAX(IT$14:IT178)+1,0)</f>
        <v>0</v>
      </c>
      <c r="IU179" s="291">
        <f>IF(IH179&lt;&gt;"",MAX(IU$14:IU178)+1,0)</f>
        <v>0</v>
      </c>
      <c r="IV179" s="291">
        <f>IF(II179&lt;&gt;"",MAX(IV$14:IV178)+1,0)</f>
        <v>0</v>
      </c>
      <c r="IW179" s="291">
        <f>IF(IJ179&lt;&gt;"",MAX(IW$14:IW178)+1,0)</f>
        <v>0</v>
      </c>
      <c r="IX179" s="291">
        <f>IF(IK179&lt;&gt;"",MAX(IX$14:IX178)+1,0)</f>
        <v>0</v>
      </c>
      <c r="IY179" s="291">
        <f>IF(IL179&lt;&gt;"",MAX(IY$14:IY178)+1,0)</f>
        <v>0</v>
      </c>
      <c r="IZ179" s="291">
        <f>IF(IM179&lt;&gt;"",MAX(IZ$14:IZ178)+1,0)</f>
        <v>0</v>
      </c>
      <c r="JA179" s="291">
        <f>IF(IN179&lt;&gt;"",MAX(JA$14:JA178)+1,0)</f>
        <v>0</v>
      </c>
      <c r="JB179" s="291">
        <f>IF(IO179&lt;&gt;"",MAX(JB$14:JB178)+1,0)</f>
        <v>0</v>
      </c>
      <c r="JC179" s="291">
        <f>IF(IP179&lt;&gt;"",MAX(JC$14:JC178)+1,0)</f>
        <v>0</v>
      </c>
      <c r="JD179" s="74">
        <f t="shared" si="508"/>
        <v>5</v>
      </c>
      <c r="JE179" s="74">
        <f t="shared" si="509"/>
        <v>0</v>
      </c>
      <c r="JF179" s="74">
        <f t="shared" si="510"/>
        <v>25</v>
      </c>
      <c r="JG179" s="74">
        <f t="shared" si="511"/>
        <v>0</v>
      </c>
      <c r="JH179" s="390" t="str">
        <f t="shared" si="512"/>
        <v/>
      </c>
      <c r="JI179" s="389">
        <f>IF(ISNUMBER(MATCH(HE179,$JG$15:$JG$313,0)),0,MAX(JI$14:JI178)+1)</f>
        <v>0</v>
      </c>
      <c r="JJ179" s="389" t="str">
        <f t="shared" si="513"/>
        <v/>
      </c>
      <c r="JK179" s="379"/>
      <c r="JL179" s="79"/>
      <c r="JM179" s="19"/>
      <c r="JN179" s="280"/>
      <c r="JO179" s="70"/>
      <c r="JP179" s="19"/>
      <c r="JQ179" s="19"/>
      <c r="JR179" s="19"/>
      <c r="JS179" s="19"/>
      <c r="JT179" s="19"/>
      <c r="JU179" s="19"/>
      <c r="JV179" s="19"/>
      <c r="JW179" s="19"/>
      <c r="JX179" s="19"/>
      <c r="JY179" s="19"/>
      <c r="JZ179" s="19"/>
      <c r="KA179" s="19"/>
      <c r="KB179" s="19"/>
      <c r="KC179" s="19"/>
      <c r="KD179" s="19"/>
      <c r="LA179" s="70"/>
      <c r="LB179" s="291" t="str">
        <f t="shared" si="464"/>
        <v/>
      </c>
      <c r="LC179" s="291" t="str">
        <f t="shared" si="465"/>
        <v/>
      </c>
      <c r="LD179" s="291" t="str">
        <f t="shared" si="466"/>
        <v/>
      </c>
      <c r="LE179" s="291" t="str">
        <f t="shared" si="467"/>
        <v/>
      </c>
      <c r="LF179" s="291" t="str">
        <f t="shared" si="468"/>
        <v/>
      </c>
      <c r="LG179" s="291" t="str">
        <f t="shared" si="469"/>
        <v/>
      </c>
      <c r="LH179" s="291" t="str">
        <f t="shared" si="470"/>
        <v/>
      </c>
      <c r="LI179" s="291" t="str">
        <f t="shared" si="471"/>
        <v/>
      </c>
      <c r="LJ179" s="291" t="str">
        <f t="shared" si="472"/>
        <v/>
      </c>
      <c r="LK179" s="291" t="str">
        <f t="shared" si="473"/>
        <v/>
      </c>
      <c r="LL179" s="291" t="str">
        <f t="shared" si="474"/>
        <v/>
      </c>
      <c r="LM179" s="291" t="str">
        <f t="shared" si="475"/>
        <v/>
      </c>
      <c r="LN179" s="291" t="str">
        <f t="shared" si="476"/>
        <v/>
      </c>
      <c r="LO179" s="291" t="str">
        <f t="shared" si="477"/>
        <v/>
      </c>
      <c r="LP179" s="291" t="str">
        <f t="shared" si="478"/>
        <v/>
      </c>
      <c r="LQ179" s="291" t="str">
        <f t="shared" si="479"/>
        <v/>
      </c>
      <c r="LR179" s="291" t="str">
        <f t="shared" si="480"/>
        <v/>
      </c>
      <c r="LS179" s="291" t="str">
        <f t="shared" si="481"/>
        <v/>
      </c>
      <c r="LT179" s="291" t="str">
        <f t="shared" si="482"/>
        <v/>
      </c>
      <c r="LU179" s="291" t="str">
        <f t="shared" si="483"/>
        <v/>
      </c>
      <c r="LV179" s="291" t="str">
        <f t="shared" si="484"/>
        <v/>
      </c>
      <c r="LW179" s="291" t="str">
        <f t="shared" si="485"/>
        <v/>
      </c>
      <c r="LX179" s="291" t="str">
        <f t="shared" si="486"/>
        <v/>
      </c>
      <c r="LY179" s="291" t="str">
        <f t="shared" si="487"/>
        <v/>
      </c>
      <c r="LZ179" s="291" t="str">
        <f t="shared" si="488"/>
        <v/>
      </c>
      <c r="MA179" s="291" t="str">
        <f t="shared" si="489"/>
        <v/>
      </c>
      <c r="MB179" s="291" t="str">
        <f t="shared" si="490"/>
        <v/>
      </c>
      <c r="MC179" s="291" t="str">
        <f t="shared" si="491"/>
        <v/>
      </c>
      <c r="MD179" s="291" t="str">
        <f t="shared" si="492"/>
        <v/>
      </c>
      <c r="ME179" s="291" t="str">
        <f t="shared" si="493"/>
        <v/>
      </c>
      <c r="MF179" s="291" t="str">
        <f t="shared" si="494"/>
        <v/>
      </c>
      <c r="MG179" s="74">
        <f t="shared" si="495"/>
        <v>0</v>
      </c>
      <c r="MH179" s="70"/>
      <c r="MI179" s="70"/>
      <c r="MJ179" s="70"/>
      <c r="MK179" s="70"/>
      <c r="ML179" s="70"/>
      <c r="MM179" s="70"/>
      <c r="MN179" s="70"/>
      <c r="MO179" s="70"/>
      <c r="MP179" s="70"/>
      <c r="MQ179" s="70"/>
      <c r="MR179" s="70"/>
      <c r="MS179" s="70"/>
      <c r="MT179" s="70"/>
      <c r="MU179" s="70"/>
    </row>
    <row r="180" spans="1:359" ht="6" customHeight="1" x14ac:dyDescent="0.25">
      <c r="A180" s="79"/>
      <c r="B180" s="303">
        <f t="shared" si="514"/>
        <v>166</v>
      </c>
      <c r="C180" s="206" t="s">
        <v>460</v>
      </c>
      <c r="D180" s="305" t="s">
        <v>548</v>
      </c>
      <c r="E180" s="70"/>
      <c r="F180" s="258"/>
      <c r="G180" s="259"/>
      <c r="H180" s="260"/>
      <c r="I180" s="258"/>
      <c r="J180" s="259"/>
      <c r="K180" s="260"/>
      <c r="L180" s="258"/>
      <c r="M180" s="259"/>
      <c r="N180" s="260"/>
      <c r="O180" s="258"/>
      <c r="P180" s="259"/>
      <c r="Q180" s="260"/>
      <c r="R180" s="258"/>
      <c r="S180" s="259"/>
      <c r="T180" s="260"/>
      <c r="U180" s="258"/>
      <c r="V180" s="259"/>
      <c r="W180" s="260"/>
      <c r="X180" s="258"/>
      <c r="Y180" s="259"/>
      <c r="Z180" s="260"/>
      <c r="AA180" s="258"/>
      <c r="AB180" s="259"/>
      <c r="AC180" s="260"/>
      <c r="AD180" s="258"/>
      <c r="AE180" s="259"/>
      <c r="AF180" s="260"/>
      <c r="AG180" s="258"/>
      <c r="AH180" s="259"/>
      <c r="AI180" s="260"/>
      <c r="AJ180" s="258"/>
      <c r="AK180" s="259"/>
      <c r="AL180" s="260"/>
      <c r="AM180" s="258"/>
      <c r="AN180" s="259"/>
      <c r="AO180" s="260"/>
      <c r="AP180" s="281"/>
      <c r="AQ180" s="353"/>
      <c r="AR180" s="348"/>
      <c r="AS180" s="281"/>
      <c r="AT180" s="353"/>
      <c r="AU180" s="348"/>
      <c r="AV180" s="258"/>
      <c r="AW180" s="259"/>
      <c r="AX180" s="260"/>
      <c r="AY180" s="258"/>
      <c r="AZ180" s="259"/>
      <c r="BA180" s="260"/>
      <c r="BB180" s="258"/>
      <c r="BC180" s="259"/>
      <c r="BD180" s="260"/>
      <c r="BE180" s="258"/>
      <c r="BF180" s="259"/>
      <c r="BG180" s="260"/>
      <c r="BH180" s="258"/>
      <c r="BI180" s="259"/>
      <c r="BJ180" s="260"/>
      <c r="BK180" s="258"/>
      <c r="BL180" s="259"/>
      <c r="BM180" s="260"/>
      <c r="BN180" s="258"/>
      <c r="BO180" s="259"/>
      <c r="BP180" s="260"/>
      <c r="BQ180" s="258"/>
      <c r="BR180" s="259"/>
      <c r="BS180" s="260"/>
      <c r="BT180" s="258"/>
      <c r="BU180" s="259"/>
      <c r="BV180" s="260"/>
      <c r="BW180" s="258"/>
      <c r="BX180" s="259"/>
      <c r="BY180" s="260"/>
      <c r="BZ180" s="258"/>
      <c r="CA180" s="259"/>
      <c r="CB180" s="260"/>
      <c r="CC180" s="258"/>
      <c r="CD180" s="259"/>
      <c r="CE180" s="260"/>
      <c r="CF180" s="410"/>
      <c r="CG180" s="411"/>
      <c r="CH180" s="412"/>
      <c r="CI180" s="410"/>
      <c r="CJ180" s="411"/>
      <c r="CK180" s="412"/>
      <c r="CL180" s="258"/>
      <c r="CM180" s="259"/>
      <c r="CN180" s="260"/>
      <c r="CO180" s="258"/>
      <c r="CP180" s="259"/>
      <c r="CQ180" s="260"/>
      <c r="CR180" s="373" t="s">
        <v>2</v>
      </c>
      <c r="CS180" s="228"/>
      <c r="CT180" s="229" t="str">
        <f>IF(ISNUMBER(HA180),IF(ISNUMBER(MATCH(HE180,$CS$15:$CS$313,0)),0,MAX(CT$14:CT179)+1),"")</f>
        <v/>
      </c>
      <c r="CU180" s="7" t="str">
        <f t="shared" si="374"/>
        <v/>
      </c>
      <c r="CV180" s="7" t="str">
        <f t="shared" si="375"/>
        <v/>
      </c>
      <c r="CW180" s="7" t="str">
        <f t="shared" si="376"/>
        <v/>
      </c>
      <c r="CX180" s="7" t="str">
        <f t="shared" si="377"/>
        <v/>
      </c>
      <c r="CY180" s="7" t="str">
        <f t="shared" si="378"/>
        <v/>
      </c>
      <c r="CZ180" s="7" t="str">
        <f t="shared" si="379"/>
        <v/>
      </c>
      <c r="DA180" s="7" t="str">
        <f t="shared" si="380"/>
        <v/>
      </c>
      <c r="DB180" s="7" t="str">
        <f t="shared" si="381"/>
        <v/>
      </c>
      <c r="DC180" s="7" t="str">
        <f t="shared" si="382"/>
        <v/>
      </c>
      <c r="DD180" s="7" t="str">
        <f t="shared" si="383"/>
        <v/>
      </c>
      <c r="DE180" s="7" t="str">
        <f t="shared" si="384"/>
        <v/>
      </c>
      <c r="DF180" s="7" t="str">
        <f t="shared" si="385"/>
        <v/>
      </c>
      <c r="DG180" s="7" t="str">
        <f t="shared" si="386"/>
        <v/>
      </c>
      <c r="DH180" s="7" t="str">
        <f t="shared" si="387"/>
        <v/>
      </c>
      <c r="DI180" s="7" t="str">
        <f t="shared" si="388"/>
        <v/>
      </c>
      <c r="DJ180" s="7" t="str">
        <f t="shared" si="389"/>
        <v/>
      </c>
      <c r="DK180" s="7" t="str">
        <f t="shared" si="390"/>
        <v/>
      </c>
      <c r="DL180" s="7" t="str">
        <f t="shared" si="391"/>
        <v/>
      </c>
      <c r="DM180" s="7" t="str">
        <f t="shared" si="392"/>
        <v/>
      </c>
      <c r="DN180" s="7" t="str">
        <f t="shared" si="393"/>
        <v/>
      </c>
      <c r="DO180" s="7" t="str">
        <f t="shared" si="394"/>
        <v/>
      </c>
      <c r="DP180" s="7" t="str">
        <f t="shared" si="395"/>
        <v/>
      </c>
      <c r="DQ180" s="7" t="str">
        <f t="shared" si="396"/>
        <v/>
      </c>
      <c r="DR180" s="7" t="str">
        <f t="shared" si="397"/>
        <v/>
      </c>
      <c r="DS180" s="7" t="str">
        <f t="shared" si="398"/>
        <v/>
      </c>
      <c r="DT180" s="7" t="str">
        <f t="shared" si="399"/>
        <v/>
      </c>
      <c r="DU180" s="7" t="str">
        <f t="shared" si="496"/>
        <v/>
      </c>
      <c r="DV180" s="7" t="str">
        <f t="shared" si="497"/>
        <v/>
      </c>
      <c r="DW180" s="7" t="str">
        <f t="shared" si="498"/>
        <v/>
      </c>
      <c r="DX180" s="7" t="str">
        <f t="shared" si="499"/>
        <v/>
      </c>
      <c r="DY180" s="7"/>
      <c r="DZ180" s="7"/>
      <c r="EA180" s="7"/>
      <c r="EB180" s="7"/>
      <c r="EC180" s="64" t="s">
        <v>2</v>
      </c>
      <c r="ED180" s="306" t="str">
        <f t="shared" si="400"/>
        <v>-</v>
      </c>
      <c r="EE180" s="306" t="str">
        <f t="shared" si="401"/>
        <v>-</v>
      </c>
      <c r="EF180" s="306" t="str">
        <f t="shared" si="402"/>
        <v>-</v>
      </c>
      <c r="EG180" s="306" t="str">
        <f t="shared" si="403"/>
        <v>-</v>
      </c>
      <c r="EH180" s="306" t="str">
        <f t="shared" si="404"/>
        <v>-</v>
      </c>
      <c r="EI180" s="306" t="str">
        <f t="shared" si="405"/>
        <v>-</v>
      </c>
      <c r="EJ180" s="306" t="str">
        <f t="shared" si="406"/>
        <v>-</v>
      </c>
      <c r="EK180" s="306" t="str">
        <f t="shared" si="407"/>
        <v>-</v>
      </c>
      <c r="EL180" s="306" t="str">
        <f t="shared" si="408"/>
        <v>-</v>
      </c>
      <c r="EM180" s="306" t="str">
        <f t="shared" si="409"/>
        <v>-</v>
      </c>
      <c r="EN180" s="306" t="str">
        <f t="shared" si="410"/>
        <v>-</v>
      </c>
      <c r="EO180" s="306" t="str">
        <f t="shared" si="411"/>
        <v>-</v>
      </c>
      <c r="EP180" s="306" t="str">
        <f t="shared" si="412"/>
        <v>-</v>
      </c>
      <c r="EQ180" s="306" t="str">
        <f t="shared" si="413"/>
        <v>-</v>
      </c>
      <c r="ER180" s="306" t="str">
        <f t="shared" si="414"/>
        <v>-</v>
      </c>
      <c r="ES180" s="306" t="str">
        <f t="shared" si="415"/>
        <v>-</v>
      </c>
      <c r="ET180" s="306" t="str">
        <f t="shared" si="416"/>
        <v>-</v>
      </c>
      <c r="EU180" s="306" t="str">
        <f t="shared" si="417"/>
        <v>-</v>
      </c>
      <c r="EV180" s="306" t="str">
        <f t="shared" si="418"/>
        <v>-</v>
      </c>
      <c r="EW180" s="306" t="str">
        <f t="shared" si="419"/>
        <v>-</v>
      </c>
      <c r="EX180" s="306" t="str">
        <f t="shared" si="420"/>
        <v>-</v>
      </c>
      <c r="EY180" s="306" t="str">
        <f t="shared" si="421"/>
        <v>-</v>
      </c>
      <c r="EZ180" s="306" t="str">
        <f t="shared" si="422"/>
        <v>-</v>
      </c>
      <c r="FA180" s="306" t="str">
        <f t="shared" si="423"/>
        <v>-</v>
      </c>
      <c r="FB180" s="306" t="str">
        <f t="shared" si="424"/>
        <v>-</v>
      </c>
      <c r="FC180" s="306" t="str">
        <f t="shared" si="425"/>
        <v>-</v>
      </c>
      <c r="FD180" s="306" t="str">
        <f t="shared" si="500"/>
        <v>-</v>
      </c>
      <c r="FE180" s="306" t="str">
        <f t="shared" si="501"/>
        <v>-</v>
      </c>
      <c r="FF180" s="306" t="str">
        <f t="shared" si="502"/>
        <v>-</v>
      </c>
      <c r="FG180" s="306" t="str">
        <f t="shared" si="503"/>
        <v>-</v>
      </c>
      <c r="FH180" s="306"/>
      <c r="FI180" s="306"/>
      <c r="FJ180" s="306"/>
      <c r="FK180" s="306"/>
      <c r="FL180" s="306"/>
      <c r="FM180" s="422" t="s">
        <v>2</v>
      </c>
      <c r="FN180" s="65" t="str">
        <f t="shared" si="426"/>
        <v>-</v>
      </c>
      <c r="FO180" s="65" t="str">
        <f t="shared" si="427"/>
        <v>-</v>
      </c>
      <c r="FP180" s="65" t="str">
        <f t="shared" si="428"/>
        <v>-</v>
      </c>
      <c r="FQ180" s="65" t="str">
        <f t="shared" si="429"/>
        <v>-</v>
      </c>
      <c r="FR180" s="65" t="str">
        <f t="shared" si="430"/>
        <v>-</v>
      </c>
      <c r="FS180" s="65" t="str">
        <f t="shared" si="431"/>
        <v>-</v>
      </c>
      <c r="FT180" s="65" t="str">
        <f t="shared" si="432"/>
        <v>-</v>
      </c>
      <c r="FU180" s="65" t="str">
        <f t="shared" si="433"/>
        <v>-</v>
      </c>
      <c r="FV180" s="65" t="str">
        <f t="shared" si="434"/>
        <v>-</v>
      </c>
      <c r="FW180" s="65" t="str">
        <f t="shared" si="435"/>
        <v>-</v>
      </c>
      <c r="FX180" s="65" t="str">
        <f t="shared" si="436"/>
        <v>-</v>
      </c>
      <c r="FY180" s="65" t="str">
        <f t="shared" si="437"/>
        <v>-</v>
      </c>
      <c r="FZ180" s="65" t="str">
        <f t="shared" si="438"/>
        <v>-</v>
      </c>
      <c r="GA180" s="65" t="str">
        <f t="shared" si="439"/>
        <v>-</v>
      </c>
      <c r="GB180" s="65" t="str">
        <f t="shared" si="440"/>
        <v>-</v>
      </c>
      <c r="GC180" s="65" t="str">
        <f t="shared" si="441"/>
        <v>-</v>
      </c>
      <c r="GD180" s="65" t="str">
        <f t="shared" si="442"/>
        <v>-</v>
      </c>
      <c r="GE180" s="65" t="str">
        <f t="shared" si="443"/>
        <v>-</v>
      </c>
      <c r="GF180" s="65" t="str">
        <f t="shared" si="444"/>
        <v>-</v>
      </c>
      <c r="GG180" s="65" t="str">
        <f t="shared" si="445"/>
        <v>-</v>
      </c>
      <c r="GH180" s="65" t="str">
        <f t="shared" si="446"/>
        <v>-</v>
      </c>
      <c r="GI180" s="65" t="str">
        <f t="shared" si="447"/>
        <v>-</v>
      </c>
      <c r="GJ180" s="65" t="str">
        <f t="shared" si="448"/>
        <v>-</v>
      </c>
      <c r="GK180" s="65" t="str">
        <f t="shared" si="449"/>
        <v>-</v>
      </c>
      <c r="GL180" s="65" t="str">
        <f t="shared" si="450"/>
        <v>-</v>
      </c>
      <c r="GM180" s="65" t="str">
        <f t="shared" si="451"/>
        <v>-</v>
      </c>
      <c r="GN180" s="65" t="str">
        <f t="shared" si="504"/>
        <v>-</v>
      </c>
      <c r="GO180" s="65" t="str">
        <f t="shared" si="505"/>
        <v>-</v>
      </c>
      <c r="GP180" s="65" t="str">
        <f t="shared" si="506"/>
        <v>-</v>
      </c>
      <c r="GQ180" s="65" t="str">
        <f t="shared" si="507"/>
        <v>-</v>
      </c>
      <c r="GR180" s="65"/>
      <c r="GS180" s="65"/>
      <c r="GT180" s="65"/>
      <c r="GU180" s="96" t="s">
        <v>2</v>
      </c>
      <c r="GV180" s="70"/>
      <c r="GW180" s="7">
        <f>IF(ISNUMBER(INDEX($CU$15:$EC$314,$B180,HG$5)),MAX(GW$14:GW179)+1,0)</f>
        <v>0</v>
      </c>
      <c r="GX180" s="7" t="str">
        <f t="shared" si="452"/>
        <v/>
      </c>
      <c r="GY180" s="7" t="str">
        <f t="shared" si="453"/>
        <v/>
      </c>
      <c r="GZ180" s="289">
        <f t="shared" si="454"/>
        <v>166</v>
      </c>
      <c r="HA180" s="289" t="str">
        <f t="shared" si="455"/>
        <v/>
      </c>
      <c r="HB180" s="289"/>
      <c r="HC180" s="84" t="str">
        <f t="shared" si="456"/>
        <v/>
      </c>
      <c r="HD180" s="335">
        <f t="shared" si="457"/>
        <v>0</v>
      </c>
      <c r="HE180" s="313" t="str">
        <f t="shared" si="458"/>
        <v/>
      </c>
      <c r="HF180" s="28" t="str">
        <f t="shared" si="459"/>
        <v/>
      </c>
      <c r="HG180" s="241"/>
      <c r="HH180" s="71"/>
      <c r="HI180" s="71"/>
      <c r="HJ180" s="71"/>
      <c r="HK180" s="71"/>
      <c r="HL180" s="71"/>
      <c r="HM180" s="71"/>
      <c r="HN180" s="71"/>
      <c r="HO180" s="71"/>
      <c r="HP180" s="71"/>
      <c r="HQ180" s="71"/>
      <c r="HR180" s="71"/>
      <c r="HS180" s="277" t="str">
        <f t="shared" ref="HS180:HS211" si="516">IF(IF(ISNUMBER(MATCH(INDEX($IE180:$MF180,1,HS$14),$HE$15:$HE$313,0)),1,"")=1,INDEX($IE180:$MF180,1,HS$14),"")</f>
        <v/>
      </c>
      <c r="HT180" s="284" t="str">
        <f t="shared" si="460"/>
        <v/>
      </c>
      <c r="HU180" s="71"/>
      <c r="HV180" s="336" t="str">
        <f t="shared" si="461"/>
        <v/>
      </c>
      <c r="HW180" s="338" t="str">
        <f t="shared" si="462"/>
        <v/>
      </c>
      <c r="HX180" s="337" t="str">
        <f t="shared" si="463"/>
        <v/>
      </c>
      <c r="HY180" s="71"/>
      <c r="HZ180" s="71"/>
      <c r="IA180" s="71"/>
      <c r="IB180" s="71"/>
      <c r="IC180" s="71"/>
      <c r="ID180" s="70"/>
      <c r="IE180" s="19"/>
      <c r="IF180" s="19"/>
      <c r="IG180" s="19"/>
      <c r="IH180" s="19"/>
      <c r="II180" s="19"/>
      <c r="IJ180" s="19"/>
      <c r="IK180" s="19"/>
      <c r="IL180" s="19"/>
      <c r="IM180" s="19"/>
      <c r="IN180" s="19"/>
      <c r="IO180" s="291"/>
      <c r="IP180" s="291"/>
      <c r="IQ180" s="74"/>
      <c r="IR180" s="291">
        <f>IF(IE180&lt;&gt;"",MAX(IR$14:IR179)+1,0)</f>
        <v>0</v>
      </c>
      <c r="IS180" s="291">
        <f>IF(IF180&lt;&gt;"",MAX(IS$14:IS179)+1,0)</f>
        <v>0</v>
      </c>
      <c r="IT180" s="291">
        <f>IF(IG180&lt;&gt;"",MAX(IT$14:IT179)+1,0)</f>
        <v>0</v>
      </c>
      <c r="IU180" s="291">
        <f>IF(IH180&lt;&gt;"",MAX(IU$14:IU179)+1,0)</f>
        <v>0</v>
      </c>
      <c r="IV180" s="291">
        <f>IF(II180&lt;&gt;"",MAX(IV$14:IV179)+1,0)</f>
        <v>0</v>
      </c>
      <c r="IW180" s="291">
        <f>IF(IJ180&lt;&gt;"",MAX(IW$14:IW179)+1,0)</f>
        <v>0</v>
      </c>
      <c r="IX180" s="291">
        <f>IF(IK180&lt;&gt;"",MAX(IX$14:IX179)+1,0)</f>
        <v>0</v>
      </c>
      <c r="IY180" s="291">
        <f>IF(IL180&lt;&gt;"",MAX(IY$14:IY179)+1,0)</f>
        <v>0</v>
      </c>
      <c r="IZ180" s="291">
        <f>IF(IM180&lt;&gt;"",MAX(IZ$14:IZ179)+1,0)</f>
        <v>0</v>
      </c>
      <c r="JA180" s="291">
        <f>IF(IN180&lt;&gt;"",MAX(JA$14:JA179)+1,0)</f>
        <v>0</v>
      </c>
      <c r="JB180" s="291">
        <f>IF(IO180&lt;&gt;"",MAX(JB$14:JB179)+1,0)</f>
        <v>0</v>
      </c>
      <c r="JC180" s="291">
        <f>IF(IP180&lt;&gt;"",MAX(JC$14:JC179)+1,0)</f>
        <v>0</v>
      </c>
      <c r="JD180" s="74">
        <f t="shared" si="508"/>
        <v>5</v>
      </c>
      <c r="JE180" s="74">
        <f t="shared" si="509"/>
        <v>0</v>
      </c>
      <c r="JF180" s="74">
        <f t="shared" si="510"/>
        <v>26</v>
      </c>
      <c r="JG180" s="74">
        <f t="shared" si="511"/>
        <v>0</v>
      </c>
      <c r="JH180" s="390" t="str">
        <f t="shared" si="512"/>
        <v/>
      </c>
      <c r="JI180" s="389">
        <f>IF(ISNUMBER(MATCH(HE180,$JG$15:$JG$313,0)),0,MAX(JI$14:JI179)+1)</f>
        <v>0</v>
      </c>
      <c r="JJ180" s="389" t="str">
        <f t="shared" si="513"/>
        <v/>
      </c>
      <c r="JK180" s="379"/>
      <c r="JL180" s="79"/>
      <c r="JM180" s="19"/>
      <c r="JN180" s="280"/>
      <c r="JO180" s="70"/>
      <c r="JP180" s="19"/>
      <c r="JQ180" s="19"/>
      <c r="JR180" s="19"/>
      <c r="JS180" s="19"/>
      <c r="JT180" s="19"/>
      <c r="JU180" s="19"/>
      <c r="JV180" s="19"/>
      <c r="JW180" s="19"/>
      <c r="JX180" s="19"/>
      <c r="JY180" s="19"/>
      <c r="JZ180" s="19"/>
      <c r="KA180" s="19"/>
      <c r="KB180" s="19"/>
      <c r="KC180" s="19"/>
      <c r="KD180" s="19"/>
      <c r="LA180" s="70"/>
      <c r="LB180" s="291" t="str">
        <f t="shared" si="464"/>
        <v/>
      </c>
      <c r="LC180" s="291" t="str">
        <f t="shared" si="465"/>
        <v/>
      </c>
      <c r="LD180" s="291" t="str">
        <f t="shared" si="466"/>
        <v/>
      </c>
      <c r="LE180" s="291" t="str">
        <f t="shared" si="467"/>
        <v/>
      </c>
      <c r="LF180" s="291" t="str">
        <f t="shared" si="468"/>
        <v/>
      </c>
      <c r="LG180" s="291" t="str">
        <f t="shared" si="469"/>
        <v/>
      </c>
      <c r="LH180" s="291" t="str">
        <f t="shared" si="470"/>
        <v/>
      </c>
      <c r="LI180" s="291" t="str">
        <f t="shared" si="471"/>
        <v/>
      </c>
      <c r="LJ180" s="291" t="str">
        <f t="shared" si="472"/>
        <v/>
      </c>
      <c r="LK180" s="291" t="str">
        <f t="shared" si="473"/>
        <v/>
      </c>
      <c r="LL180" s="291" t="str">
        <f t="shared" si="474"/>
        <v/>
      </c>
      <c r="LM180" s="291" t="str">
        <f t="shared" si="475"/>
        <v/>
      </c>
      <c r="LN180" s="291" t="str">
        <f t="shared" si="476"/>
        <v/>
      </c>
      <c r="LO180" s="291" t="str">
        <f t="shared" si="477"/>
        <v/>
      </c>
      <c r="LP180" s="291" t="str">
        <f t="shared" si="478"/>
        <v/>
      </c>
      <c r="LQ180" s="291" t="str">
        <f t="shared" si="479"/>
        <v/>
      </c>
      <c r="LR180" s="291" t="str">
        <f t="shared" si="480"/>
        <v/>
      </c>
      <c r="LS180" s="291" t="str">
        <f t="shared" si="481"/>
        <v/>
      </c>
      <c r="LT180" s="291" t="str">
        <f t="shared" si="482"/>
        <v/>
      </c>
      <c r="LU180" s="291" t="str">
        <f t="shared" si="483"/>
        <v/>
      </c>
      <c r="LV180" s="291" t="str">
        <f t="shared" si="484"/>
        <v/>
      </c>
      <c r="LW180" s="291" t="str">
        <f t="shared" si="485"/>
        <v/>
      </c>
      <c r="LX180" s="291" t="str">
        <f t="shared" si="486"/>
        <v/>
      </c>
      <c r="LY180" s="291" t="str">
        <f t="shared" si="487"/>
        <v/>
      </c>
      <c r="LZ180" s="291" t="str">
        <f t="shared" si="488"/>
        <v/>
      </c>
      <c r="MA180" s="291" t="str">
        <f t="shared" si="489"/>
        <v/>
      </c>
      <c r="MB180" s="291" t="str">
        <f t="shared" si="490"/>
        <v/>
      </c>
      <c r="MC180" s="291" t="str">
        <f t="shared" si="491"/>
        <v/>
      </c>
      <c r="MD180" s="291" t="str">
        <f t="shared" si="492"/>
        <v/>
      </c>
      <c r="ME180" s="291" t="str">
        <f t="shared" si="493"/>
        <v/>
      </c>
      <c r="MF180" s="291" t="str">
        <f t="shared" si="494"/>
        <v/>
      </c>
      <c r="MG180" s="74">
        <f t="shared" si="495"/>
        <v>0</v>
      </c>
      <c r="MH180" s="70"/>
      <c r="MI180" s="70"/>
      <c r="MJ180" s="70"/>
      <c r="MK180" s="70"/>
      <c r="ML180" s="70"/>
      <c r="MM180" s="70"/>
      <c r="MN180" s="70"/>
      <c r="MO180" s="70"/>
      <c r="MP180" s="70"/>
      <c r="MQ180" s="70"/>
      <c r="MR180" s="70"/>
      <c r="MS180" s="70"/>
      <c r="MT180" s="70"/>
      <c r="MU180" s="70"/>
    </row>
    <row r="181" spans="1:359" ht="6" customHeight="1" x14ac:dyDescent="0.25">
      <c r="A181" s="79"/>
      <c r="B181" s="303">
        <f t="shared" si="514"/>
        <v>167</v>
      </c>
      <c r="C181" s="206" t="s">
        <v>461</v>
      </c>
      <c r="D181" s="305" t="s">
        <v>548</v>
      </c>
      <c r="E181" s="70"/>
      <c r="F181" s="258"/>
      <c r="G181" s="259"/>
      <c r="H181" s="260"/>
      <c r="I181" s="258"/>
      <c r="J181" s="259"/>
      <c r="K181" s="260"/>
      <c r="L181" s="258"/>
      <c r="M181" s="259"/>
      <c r="N181" s="260"/>
      <c r="O181" s="258"/>
      <c r="P181" s="259"/>
      <c r="Q181" s="260"/>
      <c r="R181" s="258"/>
      <c r="S181" s="259"/>
      <c r="T181" s="260"/>
      <c r="U181" s="258"/>
      <c r="V181" s="259"/>
      <c r="W181" s="260"/>
      <c r="X181" s="258"/>
      <c r="Y181" s="259"/>
      <c r="Z181" s="260"/>
      <c r="AA181" s="258"/>
      <c r="AB181" s="259"/>
      <c r="AC181" s="260"/>
      <c r="AD181" s="258"/>
      <c r="AE181" s="259"/>
      <c r="AF181" s="260"/>
      <c r="AG181" s="258"/>
      <c r="AH181" s="259"/>
      <c r="AI181" s="260"/>
      <c r="AJ181" s="258"/>
      <c r="AK181" s="259"/>
      <c r="AL181" s="260"/>
      <c r="AM181" s="258"/>
      <c r="AN181" s="259"/>
      <c r="AO181" s="260"/>
      <c r="AP181" s="281"/>
      <c r="AQ181" s="353"/>
      <c r="AR181" s="348"/>
      <c r="AS181" s="281"/>
      <c r="AT181" s="353"/>
      <c r="AU181" s="348"/>
      <c r="AV181" s="258"/>
      <c r="AW181" s="259"/>
      <c r="AX181" s="260"/>
      <c r="AY181" s="258"/>
      <c r="AZ181" s="259"/>
      <c r="BA181" s="260"/>
      <c r="BB181" s="258"/>
      <c r="BC181" s="259"/>
      <c r="BD181" s="260"/>
      <c r="BE181" s="258"/>
      <c r="BF181" s="259"/>
      <c r="BG181" s="260"/>
      <c r="BH181" s="258"/>
      <c r="BI181" s="259"/>
      <c r="BJ181" s="260"/>
      <c r="BK181" s="258"/>
      <c r="BL181" s="259"/>
      <c r="BM181" s="260"/>
      <c r="BN181" s="258"/>
      <c r="BO181" s="259"/>
      <c r="BP181" s="260"/>
      <c r="BQ181" s="258"/>
      <c r="BR181" s="259"/>
      <c r="BS181" s="260"/>
      <c r="BT181" s="258"/>
      <c r="BU181" s="259"/>
      <c r="BV181" s="260"/>
      <c r="BW181" s="258"/>
      <c r="BX181" s="259"/>
      <c r="BY181" s="260"/>
      <c r="BZ181" s="258"/>
      <c r="CA181" s="259"/>
      <c r="CB181" s="260"/>
      <c r="CC181" s="258"/>
      <c r="CD181" s="259"/>
      <c r="CE181" s="260"/>
      <c r="CF181" s="410"/>
      <c r="CG181" s="411"/>
      <c r="CH181" s="412"/>
      <c r="CI181" s="410"/>
      <c r="CJ181" s="411"/>
      <c r="CK181" s="412"/>
      <c r="CL181" s="258"/>
      <c r="CM181" s="259"/>
      <c r="CN181" s="260"/>
      <c r="CO181" s="258"/>
      <c r="CP181" s="259"/>
      <c r="CQ181" s="260"/>
      <c r="CR181" s="373" t="s">
        <v>2</v>
      </c>
      <c r="CS181" s="228"/>
      <c r="CT181" s="229" t="str">
        <f>IF(ISNUMBER(HA181),IF(ISNUMBER(MATCH(HE181,$CS$15:$CS$313,0)),0,MAX(CT$14:CT180)+1),"")</f>
        <v/>
      </c>
      <c r="CU181" s="7" t="str">
        <f t="shared" si="374"/>
        <v/>
      </c>
      <c r="CV181" s="7" t="str">
        <f t="shared" si="375"/>
        <v/>
      </c>
      <c r="CW181" s="7" t="str">
        <f t="shared" si="376"/>
        <v/>
      </c>
      <c r="CX181" s="7" t="str">
        <f t="shared" si="377"/>
        <v/>
      </c>
      <c r="CY181" s="7" t="str">
        <f t="shared" si="378"/>
        <v/>
      </c>
      <c r="CZ181" s="7" t="str">
        <f t="shared" si="379"/>
        <v/>
      </c>
      <c r="DA181" s="7" t="str">
        <f t="shared" si="380"/>
        <v/>
      </c>
      <c r="DB181" s="7" t="str">
        <f t="shared" si="381"/>
        <v/>
      </c>
      <c r="DC181" s="7" t="str">
        <f t="shared" si="382"/>
        <v/>
      </c>
      <c r="DD181" s="7" t="str">
        <f t="shared" si="383"/>
        <v/>
      </c>
      <c r="DE181" s="7" t="str">
        <f t="shared" si="384"/>
        <v/>
      </c>
      <c r="DF181" s="7" t="str">
        <f t="shared" si="385"/>
        <v/>
      </c>
      <c r="DG181" s="7" t="str">
        <f t="shared" si="386"/>
        <v/>
      </c>
      <c r="DH181" s="7" t="str">
        <f t="shared" si="387"/>
        <v/>
      </c>
      <c r="DI181" s="7" t="str">
        <f t="shared" si="388"/>
        <v/>
      </c>
      <c r="DJ181" s="7" t="str">
        <f t="shared" si="389"/>
        <v/>
      </c>
      <c r="DK181" s="7" t="str">
        <f t="shared" si="390"/>
        <v/>
      </c>
      <c r="DL181" s="7" t="str">
        <f t="shared" si="391"/>
        <v/>
      </c>
      <c r="DM181" s="7" t="str">
        <f t="shared" si="392"/>
        <v/>
      </c>
      <c r="DN181" s="7" t="str">
        <f t="shared" si="393"/>
        <v/>
      </c>
      <c r="DO181" s="7" t="str">
        <f t="shared" si="394"/>
        <v/>
      </c>
      <c r="DP181" s="7" t="str">
        <f t="shared" si="395"/>
        <v/>
      </c>
      <c r="DQ181" s="7" t="str">
        <f t="shared" si="396"/>
        <v/>
      </c>
      <c r="DR181" s="7" t="str">
        <f t="shared" si="397"/>
        <v/>
      </c>
      <c r="DS181" s="7" t="str">
        <f t="shared" si="398"/>
        <v/>
      </c>
      <c r="DT181" s="7" t="str">
        <f t="shared" si="399"/>
        <v/>
      </c>
      <c r="DU181" s="7" t="str">
        <f t="shared" si="496"/>
        <v/>
      </c>
      <c r="DV181" s="7" t="str">
        <f t="shared" si="497"/>
        <v/>
      </c>
      <c r="DW181" s="7" t="str">
        <f t="shared" si="498"/>
        <v/>
      </c>
      <c r="DX181" s="7" t="str">
        <f t="shared" si="499"/>
        <v/>
      </c>
      <c r="DY181" s="7"/>
      <c r="DZ181" s="7"/>
      <c r="EA181" s="7"/>
      <c r="EB181" s="7"/>
      <c r="EC181" s="64" t="s">
        <v>2</v>
      </c>
      <c r="ED181" s="306" t="str">
        <f t="shared" si="400"/>
        <v>-</v>
      </c>
      <c r="EE181" s="306" t="str">
        <f t="shared" si="401"/>
        <v>-</v>
      </c>
      <c r="EF181" s="306" t="str">
        <f t="shared" si="402"/>
        <v>-</v>
      </c>
      <c r="EG181" s="306" t="str">
        <f t="shared" si="403"/>
        <v>-</v>
      </c>
      <c r="EH181" s="306" t="str">
        <f t="shared" si="404"/>
        <v>-</v>
      </c>
      <c r="EI181" s="306" t="str">
        <f t="shared" si="405"/>
        <v>-</v>
      </c>
      <c r="EJ181" s="306" t="str">
        <f t="shared" si="406"/>
        <v>-</v>
      </c>
      <c r="EK181" s="306" t="str">
        <f t="shared" si="407"/>
        <v>-</v>
      </c>
      <c r="EL181" s="306" t="str">
        <f t="shared" si="408"/>
        <v>-</v>
      </c>
      <c r="EM181" s="306" t="str">
        <f t="shared" si="409"/>
        <v>-</v>
      </c>
      <c r="EN181" s="306" t="str">
        <f t="shared" si="410"/>
        <v>-</v>
      </c>
      <c r="EO181" s="306" t="str">
        <f t="shared" si="411"/>
        <v>-</v>
      </c>
      <c r="EP181" s="306" t="str">
        <f t="shared" si="412"/>
        <v>-</v>
      </c>
      <c r="EQ181" s="306" t="str">
        <f t="shared" si="413"/>
        <v>-</v>
      </c>
      <c r="ER181" s="306" t="str">
        <f t="shared" si="414"/>
        <v>-</v>
      </c>
      <c r="ES181" s="306" t="str">
        <f t="shared" si="415"/>
        <v>-</v>
      </c>
      <c r="ET181" s="306" t="str">
        <f t="shared" si="416"/>
        <v>-</v>
      </c>
      <c r="EU181" s="306" t="str">
        <f t="shared" si="417"/>
        <v>-</v>
      </c>
      <c r="EV181" s="306" t="str">
        <f t="shared" si="418"/>
        <v>-</v>
      </c>
      <c r="EW181" s="306" t="str">
        <f t="shared" si="419"/>
        <v>-</v>
      </c>
      <c r="EX181" s="306" t="str">
        <f t="shared" si="420"/>
        <v>-</v>
      </c>
      <c r="EY181" s="306" t="str">
        <f t="shared" si="421"/>
        <v>-</v>
      </c>
      <c r="EZ181" s="306" t="str">
        <f t="shared" si="422"/>
        <v>-</v>
      </c>
      <c r="FA181" s="306" t="str">
        <f t="shared" si="423"/>
        <v>-</v>
      </c>
      <c r="FB181" s="306" t="str">
        <f t="shared" si="424"/>
        <v>-</v>
      </c>
      <c r="FC181" s="306" t="str">
        <f t="shared" si="425"/>
        <v>-</v>
      </c>
      <c r="FD181" s="306" t="str">
        <f t="shared" si="500"/>
        <v>-</v>
      </c>
      <c r="FE181" s="306" t="str">
        <f t="shared" si="501"/>
        <v>-</v>
      </c>
      <c r="FF181" s="306" t="str">
        <f t="shared" si="502"/>
        <v>-</v>
      </c>
      <c r="FG181" s="306" t="str">
        <f t="shared" si="503"/>
        <v>-</v>
      </c>
      <c r="FH181" s="306"/>
      <c r="FI181" s="306"/>
      <c r="FJ181" s="306"/>
      <c r="FK181" s="306"/>
      <c r="FL181" s="306"/>
      <c r="FM181" s="422" t="s">
        <v>2</v>
      </c>
      <c r="FN181" s="65" t="str">
        <f t="shared" si="426"/>
        <v>-</v>
      </c>
      <c r="FO181" s="65" t="str">
        <f t="shared" si="427"/>
        <v>-</v>
      </c>
      <c r="FP181" s="65" t="str">
        <f t="shared" si="428"/>
        <v>-</v>
      </c>
      <c r="FQ181" s="65" t="str">
        <f t="shared" si="429"/>
        <v>-</v>
      </c>
      <c r="FR181" s="65" t="str">
        <f t="shared" si="430"/>
        <v>-</v>
      </c>
      <c r="FS181" s="65" t="str">
        <f t="shared" si="431"/>
        <v>-</v>
      </c>
      <c r="FT181" s="65" t="str">
        <f t="shared" si="432"/>
        <v>-</v>
      </c>
      <c r="FU181" s="65" t="str">
        <f t="shared" si="433"/>
        <v>-</v>
      </c>
      <c r="FV181" s="65" t="str">
        <f t="shared" si="434"/>
        <v>-</v>
      </c>
      <c r="FW181" s="65" t="str">
        <f t="shared" si="435"/>
        <v>-</v>
      </c>
      <c r="FX181" s="65" t="str">
        <f t="shared" si="436"/>
        <v>-</v>
      </c>
      <c r="FY181" s="65" t="str">
        <f t="shared" si="437"/>
        <v>-</v>
      </c>
      <c r="FZ181" s="65" t="str">
        <f t="shared" si="438"/>
        <v>-</v>
      </c>
      <c r="GA181" s="65" t="str">
        <f t="shared" si="439"/>
        <v>-</v>
      </c>
      <c r="GB181" s="65" t="str">
        <f t="shared" si="440"/>
        <v>-</v>
      </c>
      <c r="GC181" s="65" t="str">
        <f t="shared" si="441"/>
        <v>-</v>
      </c>
      <c r="GD181" s="65" t="str">
        <f t="shared" si="442"/>
        <v>-</v>
      </c>
      <c r="GE181" s="65" t="str">
        <f t="shared" si="443"/>
        <v>-</v>
      </c>
      <c r="GF181" s="65" t="str">
        <f t="shared" si="444"/>
        <v>-</v>
      </c>
      <c r="GG181" s="65" t="str">
        <f t="shared" si="445"/>
        <v>-</v>
      </c>
      <c r="GH181" s="65" t="str">
        <f t="shared" si="446"/>
        <v>-</v>
      </c>
      <c r="GI181" s="65" t="str">
        <f t="shared" si="447"/>
        <v>-</v>
      </c>
      <c r="GJ181" s="65" t="str">
        <f t="shared" si="448"/>
        <v>-</v>
      </c>
      <c r="GK181" s="65" t="str">
        <f t="shared" si="449"/>
        <v>-</v>
      </c>
      <c r="GL181" s="65" t="str">
        <f t="shared" si="450"/>
        <v>-</v>
      </c>
      <c r="GM181" s="65" t="str">
        <f t="shared" si="451"/>
        <v>-</v>
      </c>
      <c r="GN181" s="65" t="str">
        <f t="shared" si="504"/>
        <v>-</v>
      </c>
      <c r="GO181" s="65" t="str">
        <f t="shared" si="505"/>
        <v>-</v>
      </c>
      <c r="GP181" s="65" t="str">
        <f t="shared" si="506"/>
        <v>-</v>
      </c>
      <c r="GQ181" s="65" t="str">
        <f t="shared" si="507"/>
        <v>-</v>
      </c>
      <c r="GR181" s="65"/>
      <c r="GS181" s="65"/>
      <c r="GT181" s="65"/>
      <c r="GU181" s="96" t="s">
        <v>2</v>
      </c>
      <c r="GV181" s="70"/>
      <c r="GW181" s="7">
        <f>IF(ISNUMBER(INDEX($CU$15:$EC$314,$B181,HG$5)),MAX(GW$14:GW180)+1,0)</f>
        <v>0</v>
      </c>
      <c r="GX181" s="7" t="str">
        <f t="shared" si="452"/>
        <v/>
      </c>
      <c r="GY181" s="7" t="str">
        <f t="shared" si="453"/>
        <v/>
      </c>
      <c r="GZ181" s="289">
        <f t="shared" si="454"/>
        <v>167</v>
      </c>
      <c r="HA181" s="289" t="str">
        <f t="shared" si="455"/>
        <v/>
      </c>
      <c r="HB181" s="289"/>
      <c r="HC181" s="84" t="str">
        <f t="shared" si="456"/>
        <v/>
      </c>
      <c r="HD181" s="335">
        <f t="shared" si="457"/>
        <v>0</v>
      </c>
      <c r="HE181" s="313" t="str">
        <f t="shared" si="458"/>
        <v/>
      </c>
      <c r="HF181" s="28" t="str">
        <f t="shared" si="459"/>
        <v/>
      </c>
      <c r="HG181" s="241"/>
      <c r="HH181" s="71"/>
      <c r="HI181" s="71"/>
      <c r="HJ181" s="71"/>
      <c r="HK181" s="71"/>
      <c r="HL181" s="71"/>
      <c r="HM181" s="71"/>
      <c r="HN181" s="71"/>
      <c r="HO181" s="71"/>
      <c r="HP181" s="71"/>
      <c r="HQ181" s="71"/>
      <c r="HR181" s="71"/>
      <c r="HS181" s="277" t="str">
        <f t="shared" si="516"/>
        <v/>
      </c>
      <c r="HT181" s="284" t="str">
        <f t="shared" si="460"/>
        <v/>
      </c>
      <c r="HU181" s="71"/>
      <c r="HV181" s="336" t="str">
        <f t="shared" si="461"/>
        <v/>
      </c>
      <c r="HW181" s="338" t="str">
        <f t="shared" si="462"/>
        <v/>
      </c>
      <c r="HX181" s="337" t="str">
        <f t="shared" si="463"/>
        <v/>
      </c>
      <c r="HY181" s="71"/>
      <c r="HZ181" s="71"/>
      <c r="IA181" s="71"/>
      <c r="IB181" s="71"/>
      <c r="IC181" s="71"/>
      <c r="ID181" s="70"/>
      <c r="IE181" s="19"/>
      <c r="IF181" s="19"/>
      <c r="IG181" s="19"/>
      <c r="IH181" s="19"/>
      <c r="II181" s="19"/>
      <c r="IJ181" s="19"/>
      <c r="IK181" s="19"/>
      <c r="IL181" s="19"/>
      <c r="IM181" s="19"/>
      <c r="IN181" s="19"/>
      <c r="IO181" s="291"/>
      <c r="IP181" s="291"/>
      <c r="IQ181" s="74"/>
      <c r="IR181" s="291">
        <f>IF(IE181&lt;&gt;"",MAX(IR$14:IR180)+1,0)</f>
        <v>0</v>
      </c>
      <c r="IS181" s="291">
        <f>IF(IF181&lt;&gt;"",MAX(IS$14:IS180)+1,0)</f>
        <v>0</v>
      </c>
      <c r="IT181" s="291">
        <f>IF(IG181&lt;&gt;"",MAX(IT$14:IT180)+1,0)</f>
        <v>0</v>
      </c>
      <c r="IU181" s="291">
        <f>IF(IH181&lt;&gt;"",MAX(IU$14:IU180)+1,0)</f>
        <v>0</v>
      </c>
      <c r="IV181" s="291">
        <f>IF(II181&lt;&gt;"",MAX(IV$14:IV180)+1,0)</f>
        <v>0</v>
      </c>
      <c r="IW181" s="291">
        <f>IF(IJ181&lt;&gt;"",MAX(IW$14:IW180)+1,0)</f>
        <v>0</v>
      </c>
      <c r="IX181" s="291">
        <f>IF(IK181&lt;&gt;"",MAX(IX$14:IX180)+1,0)</f>
        <v>0</v>
      </c>
      <c r="IY181" s="291">
        <f>IF(IL181&lt;&gt;"",MAX(IY$14:IY180)+1,0)</f>
        <v>0</v>
      </c>
      <c r="IZ181" s="291">
        <f>IF(IM181&lt;&gt;"",MAX(IZ$14:IZ180)+1,0)</f>
        <v>0</v>
      </c>
      <c r="JA181" s="291">
        <f>IF(IN181&lt;&gt;"",MAX(JA$14:JA180)+1,0)</f>
        <v>0</v>
      </c>
      <c r="JB181" s="291">
        <f>IF(IO181&lt;&gt;"",MAX(JB$14:JB180)+1,0)</f>
        <v>0</v>
      </c>
      <c r="JC181" s="291">
        <f>IF(IP181&lt;&gt;"",MAX(JC$14:JC180)+1,0)</f>
        <v>0</v>
      </c>
      <c r="JD181" s="74">
        <f t="shared" si="508"/>
        <v>5</v>
      </c>
      <c r="JE181" s="74">
        <f t="shared" si="509"/>
        <v>0</v>
      </c>
      <c r="JF181" s="74">
        <f t="shared" si="510"/>
        <v>27</v>
      </c>
      <c r="JG181" s="74">
        <f t="shared" si="511"/>
        <v>0</v>
      </c>
      <c r="JH181" s="390" t="str">
        <f t="shared" si="512"/>
        <v/>
      </c>
      <c r="JI181" s="389">
        <f>IF(ISNUMBER(MATCH(HE181,$JG$15:$JG$313,0)),0,MAX(JI$14:JI180)+1)</f>
        <v>0</v>
      </c>
      <c r="JJ181" s="389" t="str">
        <f t="shared" si="513"/>
        <v/>
      </c>
      <c r="JK181" s="379"/>
      <c r="JL181" s="79"/>
      <c r="JM181" s="19"/>
      <c r="JN181" s="280"/>
      <c r="JO181" s="70"/>
      <c r="JP181" s="19"/>
      <c r="JQ181" s="19"/>
      <c r="JR181" s="19"/>
      <c r="JS181" s="19"/>
      <c r="JT181" s="19"/>
      <c r="JU181" s="19"/>
      <c r="JV181" s="19"/>
      <c r="JW181" s="19"/>
      <c r="JX181" s="19"/>
      <c r="JY181" s="19"/>
      <c r="JZ181" s="19"/>
      <c r="KA181" s="19"/>
      <c r="KB181" s="19"/>
      <c r="KC181" s="19"/>
      <c r="KD181" s="19"/>
      <c r="LA181" s="70"/>
      <c r="LB181" s="291" t="str">
        <f t="shared" si="464"/>
        <v/>
      </c>
      <c r="LC181" s="291" t="str">
        <f t="shared" si="465"/>
        <v/>
      </c>
      <c r="LD181" s="291" t="str">
        <f t="shared" si="466"/>
        <v/>
      </c>
      <c r="LE181" s="291" t="str">
        <f t="shared" si="467"/>
        <v/>
      </c>
      <c r="LF181" s="291" t="str">
        <f t="shared" si="468"/>
        <v/>
      </c>
      <c r="LG181" s="291" t="str">
        <f t="shared" si="469"/>
        <v/>
      </c>
      <c r="LH181" s="291" t="str">
        <f t="shared" si="470"/>
        <v/>
      </c>
      <c r="LI181" s="291" t="str">
        <f t="shared" si="471"/>
        <v/>
      </c>
      <c r="LJ181" s="291" t="str">
        <f t="shared" si="472"/>
        <v/>
      </c>
      <c r="LK181" s="291" t="str">
        <f t="shared" si="473"/>
        <v/>
      </c>
      <c r="LL181" s="291" t="str">
        <f t="shared" si="474"/>
        <v/>
      </c>
      <c r="LM181" s="291" t="str">
        <f t="shared" si="475"/>
        <v/>
      </c>
      <c r="LN181" s="291" t="str">
        <f t="shared" si="476"/>
        <v/>
      </c>
      <c r="LO181" s="291" t="str">
        <f t="shared" si="477"/>
        <v/>
      </c>
      <c r="LP181" s="291" t="str">
        <f t="shared" si="478"/>
        <v/>
      </c>
      <c r="LQ181" s="291" t="str">
        <f t="shared" si="479"/>
        <v/>
      </c>
      <c r="LR181" s="291" t="str">
        <f t="shared" si="480"/>
        <v/>
      </c>
      <c r="LS181" s="291" t="str">
        <f t="shared" si="481"/>
        <v/>
      </c>
      <c r="LT181" s="291" t="str">
        <f t="shared" si="482"/>
        <v/>
      </c>
      <c r="LU181" s="291" t="str">
        <f t="shared" si="483"/>
        <v/>
      </c>
      <c r="LV181" s="291" t="str">
        <f t="shared" si="484"/>
        <v/>
      </c>
      <c r="LW181" s="291" t="str">
        <f t="shared" si="485"/>
        <v/>
      </c>
      <c r="LX181" s="291" t="str">
        <f t="shared" si="486"/>
        <v/>
      </c>
      <c r="LY181" s="291" t="str">
        <f t="shared" si="487"/>
        <v/>
      </c>
      <c r="LZ181" s="291" t="str">
        <f t="shared" si="488"/>
        <v/>
      </c>
      <c r="MA181" s="291" t="str">
        <f t="shared" si="489"/>
        <v/>
      </c>
      <c r="MB181" s="291" t="str">
        <f t="shared" si="490"/>
        <v/>
      </c>
      <c r="MC181" s="291" t="str">
        <f t="shared" si="491"/>
        <v/>
      </c>
      <c r="MD181" s="291" t="str">
        <f t="shared" si="492"/>
        <v/>
      </c>
      <c r="ME181" s="291" t="str">
        <f t="shared" si="493"/>
        <v/>
      </c>
      <c r="MF181" s="291" t="str">
        <f t="shared" si="494"/>
        <v/>
      </c>
      <c r="MG181" s="74">
        <f t="shared" si="495"/>
        <v>0</v>
      </c>
      <c r="MH181" s="70"/>
      <c r="MI181" s="70"/>
      <c r="MJ181" s="70"/>
      <c r="MK181" s="70"/>
      <c r="ML181" s="70"/>
      <c r="MM181" s="70"/>
      <c r="MN181" s="70"/>
      <c r="MO181" s="70"/>
      <c r="MP181" s="70"/>
      <c r="MQ181" s="70"/>
      <c r="MR181" s="70"/>
      <c r="MS181" s="70"/>
      <c r="MT181" s="70"/>
      <c r="MU181" s="70"/>
    </row>
    <row r="182" spans="1:359" ht="6" customHeight="1" x14ac:dyDescent="0.25">
      <c r="A182" s="79"/>
      <c r="B182" s="303">
        <f t="shared" si="514"/>
        <v>168</v>
      </c>
      <c r="C182" s="206" t="s">
        <v>462</v>
      </c>
      <c r="D182" s="305" t="s">
        <v>548</v>
      </c>
      <c r="E182" s="70"/>
      <c r="F182" s="258"/>
      <c r="G182" s="259"/>
      <c r="H182" s="260"/>
      <c r="I182" s="258"/>
      <c r="J182" s="259"/>
      <c r="K182" s="260"/>
      <c r="L182" s="258"/>
      <c r="M182" s="259"/>
      <c r="N182" s="260"/>
      <c r="O182" s="258"/>
      <c r="P182" s="259"/>
      <c r="Q182" s="260"/>
      <c r="R182" s="258"/>
      <c r="S182" s="259"/>
      <c r="T182" s="260"/>
      <c r="U182" s="258"/>
      <c r="V182" s="259"/>
      <c r="W182" s="260"/>
      <c r="X182" s="258"/>
      <c r="Y182" s="259"/>
      <c r="Z182" s="260"/>
      <c r="AA182" s="258"/>
      <c r="AB182" s="259"/>
      <c r="AC182" s="260"/>
      <c r="AD182" s="258"/>
      <c r="AE182" s="259"/>
      <c r="AF182" s="260"/>
      <c r="AG182" s="258"/>
      <c r="AH182" s="259"/>
      <c r="AI182" s="260"/>
      <c r="AJ182" s="258"/>
      <c r="AK182" s="259"/>
      <c r="AL182" s="260"/>
      <c r="AM182" s="258"/>
      <c r="AN182" s="259"/>
      <c r="AO182" s="260"/>
      <c r="AP182" s="281"/>
      <c r="AQ182" s="353"/>
      <c r="AR182" s="348"/>
      <c r="AS182" s="281"/>
      <c r="AT182" s="353"/>
      <c r="AU182" s="348"/>
      <c r="AV182" s="258"/>
      <c r="AW182" s="259"/>
      <c r="AX182" s="260"/>
      <c r="AY182" s="258"/>
      <c r="AZ182" s="259"/>
      <c r="BA182" s="260"/>
      <c r="BB182" s="258"/>
      <c r="BC182" s="259"/>
      <c r="BD182" s="260"/>
      <c r="BE182" s="258"/>
      <c r="BF182" s="259"/>
      <c r="BG182" s="260"/>
      <c r="BH182" s="258"/>
      <c r="BI182" s="259"/>
      <c r="BJ182" s="260"/>
      <c r="BK182" s="258"/>
      <c r="BL182" s="259"/>
      <c r="BM182" s="260"/>
      <c r="BN182" s="258"/>
      <c r="BO182" s="259"/>
      <c r="BP182" s="260"/>
      <c r="BQ182" s="258"/>
      <c r="BR182" s="259"/>
      <c r="BS182" s="260"/>
      <c r="BT182" s="258"/>
      <c r="BU182" s="259"/>
      <c r="BV182" s="260"/>
      <c r="BW182" s="258"/>
      <c r="BX182" s="259"/>
      <c r="BY182" s="260"/>
      <c r="BZ182" s="258"/>
      <c r="CA182" s="259"/>
      <c r="CB182" s="260"/>
      <c r="CC182" s="258"/>
      <c r="CD182" s="259"/>
      <c r="CE182" s="260"/>
      <c r="CF182" s="410"/>
      <c r="CG182" s="411"/>
      <c r="CH182" s="412"/>
      <c r="CI182" s="410"/>
      <c r="CJ182" s="411"/>
      <c r="CK182" s="412"/>
      <c r="CL182" s="258"/>
      <c r="CM182" s="259"/>
      <c r="CN182" s="260"/>
      <c r="CO182" s="258"/>
      <c r="CP182" s="259"/>
      <c r="CQ182" s="260"/>
      <c r="CR182" s="373" t="s">
        <v>2</v>
      </c>
      <c r="CS182" s="228"/>
      <c r="CT182" s="229" t="str">
        <f>IF(ISNUMBER(HA182),IF(ISNUMBER(MATCH(HE182,$CS$15:$CS$313,0)),0,MAX(CT$14:CT181)+1),"")</f>
        <v/>
      </c>
      <c r="CU182" s="7" t="str">
        <f t="shared" si="374"/>
        <v/>
      </c>
      <c r="CV182" s="7" t="str">
        <f t="shared" si="375"/>
        <v/>
      </c>
      <c r="CW182" s="7" t="str">
        <f t="shared" si="376"/>
        <v/>
      </c>
      <c r="CX182" s="7" t="str">
        <f t="shared" si="377"/>
        <v/>
      </c>
      <c r="CY182" s="7" t="str">
        <f t="shared" si="378"/>
        <v/>
      </c>
      <c r="CZ182" s="7" t="str">
        <f t="shared" si="379"/>
        <v/>
      </c>
      <c r="DA182" s="7" t="str">
        <f t="shared" si="380"/>
        <v/>
      </c>
      <c r="DB182" s="7" t="str">
        <f t="shared" si="381"/>
        <v/>
      </c>
      <c r="DC182" s="7" t="str">
        <f t="shared" si="382"/>
        <v/>
      </c>
      <c r="DD182" s="7" t="str">
        <f t="shared" si="383"/>
        <v/>
      </c>
      <c r="DE182" s="7" t="str">
        <f t="shared" si="384"/>
        <v/>
      </c>
      <c r="DF182" s="7" t="str">
        <f t="shared" si="385"/>
        <v/>
      </c>
      <c r="DG182" s="7" t="str">
        <f t="shared" si="386"/>
        <v/>
      </c>
      <c r="DH182" s="7" t="str">
        <f t="shared" si="387"/>
        <v/>
      </c>
      <c r="DI182" s="7" t="str">
        <f t="shared" si="388"/>
        <v/>
      </c>
      <c r="DJ182" s="7" t="str">
        <f t="shared" si="389"/>
        <v/>
      </c>
      <c r="DK182" s="7" t="str">
        <f t="shared" si="390"/>
        <v/>
      </c>
      <c r="DL182" s="7" t="str">
        <f t="shared" si="391"/>
        <v/>
      </c>
      <c r="DM182" s="7" t="str">
        <f t="shared" si="392"/>
        <v/>
      </c>
      <c r="DN182" s="7" t="str">
        <f t="shared" si="393"/>
        <v/>
      </c>
      <c r="DO182" s="7" t="str">
        <f t="shared" si="394"/>
        <v/>
      </c>
      <c r="DP182" s="7" t="str">
        <f t="shared" si="395"/>
        <v/>
      </c>
      <c r="DQ182" s="7" t="str">
        <f t="shared" si="396"/>
        <v/>
      </c>
      <c r="DR182" s="7" t="str">
        <f t="shared" si="397"/>
        <v/>
      </c>
      <c r="DS182" s="7" t="str">
        <f t="shared" si="398"/>
        <v/>
      </c>
      <c r="DT182" s="7" t="str">
        <f t="shared" si="399"/>
        <v/>
      </c>
      <c r="DU182" s="7" t="str">
        <f t="shared" si="496"/>
        <v/>
      </c>
      <c r="DV182" s="7" t="str">
        <f t="shared" si="497"/>
        <v/>
      </c>
      <c r="DW182" s="7" t="str">
        <f t="shared" si="498"/>
        <v/>
      </c>
      <c r="DX182" s="7" t="str">
        <f t="shared" si="499"/>
        <v/>
      </c>
      <c r="DY182" s="7"/>
      <c r="DZ182" s="7"/>
      <c r="EA182" s="7"/>
      <c r="EB182" s="7"/>
      <c r="EC182" s="64" t="s">
        <v>2</v>
      </c>
      <c r="ED182" s="306" t="str">
        <f t="shared" si="400"/>
        <v>-</v>
      </c>
      <c r="EE182" s="306" t="str">
        <f t="shared" si="401"/>
        <v>-</v>
      </c>
      <c r="EF182" s="306" t="str">
        <f t="shared" si="402"/>
        <v>-</v>
      </c>
      <c r="EG182" s="306" t="str">
        <f t="shared" si="403"/>
        <v>-</v>
      </c>
      <c r="EH182" s="306" t="str">
        <f t="shared" si="404"/>
        <v>-</v>
      </c>
      <c r="EI182" s="306" t="str">
        <f t="shared" si="405"/>
        <v>-</v>
      </c>
      <c r="EJ182" s="306" t="str">
        <f t="shared" si="406"/>
        <v>-</v>
      </c>
      <c r="EK182" s="306" t="str">
        <f t="shared" si="407"/>
        <v>-</v>
      </c>
      <c r="EL182" s="306" t="str">
        <f t="shared" si="408"/>
        <v>-</v>
      </c>
      <c r="EM182" s="306" t="str">
        <f t="shared" si="409"/>
        <v>-</v>
      </c>
      <c r="EN182" s="306" t="str">
        <f t="shared" si="410"/>
        <v>-</v>
      </c>
      <c r="EO182" s="306" t="str">
        <f t="shared" si="411"/>
        <v>-</v>
      </c>
      <c r="EP182" s="306" t="str">
        <f t="shared" si="412"/>
        <v>-</v>
      </c>
      <c r="EQ182" s="306" t="str">
        <f t="shared" si="413"/>
        <v>-</v>
      </c>
      <c r="ER182" s="306" t="str">
        <f t="shared" si="414"/>
        <v>-</v>
      </c>
      <c r="ES182" s="306" t="str">
        <f t="shared" si="415"/>
        <v>-</v>
      </c>
      <c r="ET182" s="306" t="str">
        <f t="shared" si="416"/>
        <v>-</v>
      </c>
      <c r="EU182" s="306" t="str">
        <f t="shared" si="417"/>
        <v>-</v>
      </c>
      <c r="EV182" s="306" t="str">
        <f t="shared" si="418"/>
        <v>-</v>
      </c>
      <c r="EW182" s="306" t="str">
        <f t="shared" si="419"/>
        <v>-</v>
      </c>
      <c r="EX182" s="306" t="str">
        <f t="shared" si="420"/>
        <v>-</v>
      </c>
      <c r="EY182" s="306" t="str">
        <f t="shared" si="421"/>
        <v>-</v>
      </c>
      <c r="EZ182" s="306" t="str">
        <f t="shared" si="422"/>
        <v>-</v>
      </c>
      <c r="FA182" s="306" t="str">
        <f t="shared" si="423"/>
        <v>-</v>
      </c>
      <c r="FB182" s="306" t="str">
        <f t="shared" si="424"/>
        <v>-</v>
      </c>
      <c r="FC182" s="306" t="str">
        <f t="shared" si="425"/>
        <v>-</v>
      </c>
      <c r="FD182" s="306" t="str">
        <f t="shared" si="500"/>
        <v>-</v>
      </c>
      <c r="FE182" s="306" t="str">
        <f t="shared" si="501"/>
        <v>-</v>
      </c>
      <c r="FF182" s="306" t="str">
        <f t="shared" si="502"/>
        <v>-</v>
      </c>
      <c r="FG182" s="306" t="str">
        <f t="shared" si="503"/>
        <v>-</v>
      </c>
      <c r="FH182" s="306"/>
      <c r="FI182" s="306"/>
      <c r="FJ182" s="306"/>
      <c r="FK182" s="306"/>
      <c r="FL182" s="306"/>
      <c r="FM182" s="422" t="s">
        <v>2</v>
      </c>
      <c r="FN182" s="65" t="str">
        <f t="shared" si="426"/>
        <v>-</v>
      </c>
      <c r="FO182" s="65" t="str">
        <f t="shared" si="427"/>
        <v>-</v>
      </c>
      <c r="FP182" s="65" t="str">
        <f t="shared" si="428"/>
        <v>-</v>
      </c>
      <c r="FQ182" s="65" t="str">
        <f t="shared" si="429"/>
        <v>-</v>
      </c>
      <c r="FR182" s="65" t="str">
        <f t="shared" si="430"/>
        <v>-</v>
      </c>
      <c r="FS182" s="65" t="str">
        <f t="shared" si="431"/>
        <v>-</v>
      </c>
      <c r="FT182" s="65" t="str">
        <f t="shared" si="432"/>
        <v>-</v>
      </c>
      <c r="FU182" s="65" t="str">
        <f t="shared" si="433"/>
        <v>-</v>
      </c>
      <c r="FV182" s="65" t="str">
        <f t="shared" si="434"/>
        <v>-</v>
      </c>
      <c r="FW182" s="65" t="str">
        <f t="shared" si="435"/>
        <v>-</v>
      </c>
      <c r="FX182" s="65" t="str">
        <f t="shared" si="436"/>
        <v>-</v>
      </c>
      <c r="FY182" s="65" t="str">
        <f t="shared" si="437"/>
        <v>-</v>
      </c>
      <c r="FZ182" s="65" t="str">
        <f t="shared" si="438"/>
        <v>-</v>
      </c>
      <c r="GA182" s="65" t="str">
        <f t="shared" si="439"/>
        <v>-</v>
      </c>
      <c r="GB182" s="65" t="str">
        <f t="shared" si="440"/>
        <v>-</v>
      </c>
      <c r="GC182" s="65" t="str">
        <f t="shared" si="441"/>
        <v>-</v>
      </c>
      <c r="GD182" s="65" t="str">
        <f t="shared" si="442"/>
        <v>-</v>
      </c>
      <c r="GE182" s="65" t="str">
        <f t="shared" si="443"/>
        <v>-</v>
      </c>
      <c r="GF182" s="65" t="str">
        <f t="shared" si="444"/>
        <v>-</v>
      </c>
      <c r="GG182" s="65" t="str">
        <f t="shared" si="445"/>
        <v>-</v>
      </c>
      <c r="GH182" s="65" t="str">
        <f t="shared" si="446"/>
        <v>-</v>
      </c>
      <c r="GI182" s="65" t="str">
        <f t="shared" si="447"/>
        <v>-</v>
      </c>
      <c r="GJ182" s="65" t="str">
        <f t="shared" si="448"/>
        <v>-</v>
      </c>
      <c r="GK182" s="65" t="str">
        <f t="shared" si="449"/>
        <v>-</v>
      </c>
      <c r="GL182" s="65" t="str">
        <f t="shared" si="450"/>
        <v>-</v>
      </c>
      <c r="GM182" s="65" t="str">
        <f t="shared" si="451"/>
        <v>-</v>
      </c>
      <c r="GN182" s="65" t="str">
        <f t="shared" si="504"/>
        <v>-</v>
      </c>
      <c r="GO182" s="65" t="str">
        <f t="shared" si="505"/>
        <v>-</v>
      </c>
      <c r="GP182" s="65" t="str">
        <f t="shared" si="506"/>
        <v>-</v>
      </c>
      <c r="GQ182" s="65" t="str">
        <f t="shared" si="507"/>
        <v>-</v>
      </c>
      <c r="GR182" s="65"/>
      <c r="GS182" s="65"/>
      <c r="GT182" s="65"/>
      <c r="GU182" s="96" t="s">
        <v>2</v>
      </c>
      <c r="GV182" s="70"/>
      <c r="GW182" s="7">
        <f>IF(ISNUMBER(INDEX($CU$15:$EC$314,$B182,HG$5)),MAX(GW$14:GW181)+1,0)</f>
        <v>0</v>
      </c>
      <c r="GX182" s="7" t="str">
        <f t="shared" si="452"/>
        <v/>
      </c>
      <c r="GY182" s="7" t="str">
        <f t="shared" si="453"/>
        <v/>
      </c>
      <c r="GZ182" s="289">
        <f t="shared" si="454"/>
        <v>168</v>
      </c>
      <c r="HA182" s="289" t="str">
        <f t="shared" si="455"/>
        <v/>
      </c>
      <c r="HB182" s="289"/>
      <c r="HC182" s="84" t="str">
        <f t="shared" si="456"/>
        <v/>
      </c>
      <c r="HD182" s="335">
        <f t="shared" si="457"/>
        <v>0</v>
      </c>
      <c r="HE182" s="313" t="str">
        <f t="shared" si="458"/>
        <v/>
      </c>
      <c r="HF182" s="28" t="str">
        <f t="shared" si="459"/>
        <v/>
      </c>
      <c r="HG182" s="241"/>
      <c r="HH182" s="71"/>
      <c r="HI182" s="71"/>
      <c r="HJ182" s="71"/>
      <c r="HK182" s="71"/>
      <c r="HL182" s="71"/>
      <c r="HM182" s="71"/>
      <c r="HN182" s="71"/>
      <c r="HO182" s="71"/>
      <c r="HP182" s="71"/>
      <c r="HQ182" s="71"/>
      <c r="HR182" s="71"/>
      <c r="HS182" s="277" t="str">
        <f t="shared" si="516"/>
        <v/>
      </c>
      <c r="HT182" s="284" t="str">
        <f t="shared" si="460"/>
        <v/>
      </c>
      <c r="HU182" s="71"/>
      <c r="HV182" s="336" t="str">
        <f t="shared" si="461"/>
        <v/>
      </c>
      <c r="HW182" s="338" t="str">
        <f t="shared" si="462"/>
        <v/>
      </c>
      <c r="HX182" s="337" t="str">
        <f t="shared" si="463"/>
        <v/>
      </c>
      <c r="HY182" s="71"/>
      <c r="HZ182" s="71"/>
      <c r="IA182" s="71"/>
      <c r="IB182" s="71"/>
      <c r="IC182" s="71"/>
      <c r="ID182" s="70"/>
      <c r="IE182" s="19"/>
      <c r="IF182" s="19"/>
      <c r="IG182" s="19"/>
      <c r="IH182" s="19"/>
      <c r="II182" s="19"/>
      <c r="IJ182" s="19"/>
      <c r="IK182" s="19"/>
      <c r="IL182" s="19"/>
      <c r="IM182" s="19"/>
      <c r="IN182" s="19"/>
      <c r="IO182" s="291"/>
      <c r="IP182" s="291"/>
      <c r="IQ182" s="74"/>
      <c r="IR182" s="291">
        <f>IF(IE182&lt;&gt;"",MAX(IR$14:IR181)+1,0)</f>
        <v>0</v>
      </c>
      <c r="IS182" s="291">
        <f>IF(IF182&lt;&gt;"",MAX(IS$14:IS181)+1,0)</f>
        <v>0</v>
      </c>
      <c r="IT182" s="291">
        <f>IF(IG182&lt;&gt;"",MAX(IT$14:IT181)+1,0)</f>
        <v>0</v>
      </c>
      <c r="IU182" s="291">
        <f>IF(IH182&lt;&gt;"",MAX(IU$14:IU181)+1,0)</f>
        <v>0</v>
      </c>
      <c r="IV182" s="291">
        <f>IF(II182&lt;&gt;"",MAX(IV$14:IV181)+1,0)</f>
        <v>0</v>
      </c>
      <c r="IW182" s="291">
        <f>IF(IJ182&lt;&gt;"",MAX(IW$14:IW181)+1,0)</f>
        <v>0</v>
      </c>
      <c r="IX182" s="291">
        <f>IF(IK182&lt;&gt;"",MAX(IX$14:IX181)+1,0)</f>
        <v>0</v>
      </c>
      <c r="IY182" s="291">
        <f>IF(IL182&lt;&gt;"",MAX(IY$14:IY181)+1,0)</f>
        <v>0</v>
      </c>
      <c r="IZ182" s="291">
        <f>IF(IM182&lt;&gt;"",MAX(IZ$14:IZ181)+1,0)</f>
        <v>0</v>
      </c>
      <c r="JA182" s="291">
        <f>IF(IN182&lt;&gt;"",MAX(JA$14:JA181)+1,0)</f>
        <v>0</v>
      </c>
      <c r="JB182" s="291">
        <f>IF(IO182&lt;&gt;"",MAX(JB$14:JB181)+1,0)</f>
        <v>0</v>
      </c>
      <c r="JC182" s="291">
        <f>IF(IP182&lt;&gt;"",MAX(JC$14:JC181)+1,0)</f>
        <v>0</v>
      </c>
      <c r="JD182" s="74">
        <f t="shared" si="508"/>
        <v>5</v>
      </c>
      <c r="JE182" s="74">
        <f t="shared" si="509"/>
        <v>0</v>
      </c>
      <c r="JF182" s="74">
        <f t="shared" si="510"/>
        <v>28</v>
      </c>
      <c r="JG182" s="74">
        <f t="shared" si="511"/>
        <v>0</v>
      </c>
      <c r="JH182" s="390" t="str">
        <f t="shared" si="512"/>
        <v/>
      </c>
      <c r="JI182" s="389">
        <f>IF(ISNUMBER(MATCH(HE182,$JG$15:$JG$313,0)),0,MAX(JI$14:JI181)+1)</f>
        <v>0</v>
      </c>
      <c r="JJ182" s="389" t="str">
        <f t="shared" si="513"/>
        <v/>
      </c>
      <c r="JK182" s="379"/>
      <c r="JL182" s="79"/>
      <c r="JM182" s="19"/>
      <c r="JN182" s="280"/>
      <c r="JO182" s="70"/>
      <c r="JP182" s="19"/>
      <c r="JQ182" s="19"/>
      <c r="JR182" s="19"/>
      <c r="JS182" s="19"/>
      <c r="JT182" s="19"/>
      <c r="JU182" s="19"/>
      <c r="JV182" s="19"/>
      <c r="JW182" s="19"/>
      <c r="JX182" s="19"/>
      <c r="JY182" s="19"/>
      <c r="JZ182" s="19"/>
      <c r="KA182" s="19"/>
      <c r="KB182" s="19"/>
      <c r="KC182" s="19"/>
      <c r="KD182" s="19"/>
      <c r="LA182" s="70"/>
      <c r="LB182" s="291" t="str">
        <f t="shared" si="464"/>
        <v/>
      </c>
      <c r="LC182" s="291" t="str">
        <f t="shared" si="465"/>
        <v/>
      </c>
      <c r="LD182" s="291" t="str">
        <f t="shared" si="466"/>
        <v/>
      </c>
      <c r="LE182" s="291" t="str">
        <f t="shared" si="467"/>
        <v/>
      </c>
      <c r="LF182" s="291" t="str">
        <f t="shared" si="468"/>
        <v/>
      </c>
      <c r="LG182" s="291" t="str">
        <f t="shared" si="469"/>
        <v/>
      </c>
      <c r="LH182" s="291" t="str">
        <f t="shared" si="470"/>
        <v/>
      </c>
      <c r="LI182" s="291" t="str">
        <f t="shared" si="471"/>
        <v/>
      </c>
      <c r="LJ182" s="291" t="str">
        <f t="shared" si="472"/>
        <v/>
      </c>
      <c r="LK182" s="291" t="str">
        <f t="shared" si="473"/>
        <v/>
      </c>
      <c r="LL182" s="291" t="str">
        <f t="shared" si="474"/>
        <v/>
      </c>
      <c r="LM182" s="291" t="str">
        <f t="shared" si="475"/>
        <v/>
      </c>
      <c r="LN182" s="291" t="str">
        <f t="shared" si="476"/>
        <v/>
      </c>
      <c r="LO182" s="291" t="str">
        <f t="shared" si="477"/>
        <v/>
      </c>
      <c r="LP182" s="291" t="str">
        <f t="shared" si="478"/>
        <v/>
      </c>
      <c r="LQ182" s="291" t="str">
        <f t="shared" si="479"/>
        <v/>
      </c>
      <c r="LR182" s="291" t="str">
        <f t="shared" si="480"/>
        <v/>
      </c>
      <c r="LS182" s="291" t="str">
        <f t="shared" si="481"/>
        <v/>
      </c>
      <c r="LT182" s="291" t="str">
        <f t="shared" si="482"/>
        <v/>
      </c>
      <c r="LU182" s="291" t="str">
        <f t="shared" si="483"/>
        <v/>
      </c>
      <c r="LV182" s="291" t="str">
        <f t="shared" si="484"/>
        <v/>
      </c>
      <c r="LW182" s="291" t="str">
        <f t="shared" si="485"/>
        <v/>
      </c>
      <c r="LX182" s="291" t="str">
        <f t="shared" si="486"/>
        <v/>
      </c>
      <c r="LY182" s="291" t="str">
        <f t="shared" si="487"/>
        <v/>
      </c>
      <c r="LZ182" s="291" t="str">
        <f t="shared" si="488"/>
        <v/>
      </c>
      <c r="MA182" s="291" t="str">
        <f t="shared" si="489"/>
        <v/>
      </c>
      <c r="MB182" s="291" t="str">
        <f t="shared" si="490"/>
        <v/>
      </c>
      <c r="MC182" s="291" t="str">
        <f t="shared" si="491"/>
        <v/>
      </c>
      <c r="MD182" s="291" t="str">
        <f t="shared" si="492"/>
        <v/>
      </c>
      <c r="ME182" s="291" t="str">
        <f t="shared" si="493"/>
        <v/>
      </c>
      <c r="MF182" s="291" t="str">
        <f t="shared" si="494"/>
        <v/>
      </c>
      <c r="MG182" s="74">
        <f t="shared" si="495"/>
        <v>0</v>
      </c>
      <c r="MH182" s="70"/>
      <c r="MI182" s="70"/>
      <c r="MJ182" s="70"/>
      <c r="MK182" s="70"/>
      <c r="ML182" s="70"/>
      <c r="MM182" s="70"/>
      <c r="MN182" s="70"/>
      <c r="MO182" s="70"/>
      <c r="MP182" s="70"/>
      <c r="MQ182" s="70"/>
      <c r="MR182" s="70"/>
      <c r="MS182" s="70"/>
      <c r="MT182" s="70"/>
      <c r="MU182" s="70"/>
    </row>
    <row r="183" spans="1:359" ht="6" customHeight="1" x14ac:dyDescent="0.25">
      <c r="A183" s="79"/>
      <c r="B183" s="303">
        <f t="shared" si="514"/>
        <v>169</v>
      </c>
      <c r="C183" s="206" t="s">
        <v>463</v>
      </c>
      <c r="D183" s="305" t="s">
        <v>548</v>
      </c>
      <c r="E183" s="70"/>
      <c r="F183" s="258"/>
      <c r="G183" s="259"/>
      <c r="H183" s="260"/>
      <c r="I183" s="258"/>
      <c r="J183" s="259"/>
      <c r="K183" s="260"/>
      <c r="L183" s="258"/>
      <c r="M183" s="259"/>
      <c r="N183" s="260"/>
      <c r="O183" s="258"/>
      <c r="P183" s="259"/>
      <c r="Q183" s="260"/>
      <c r="R183" s="258"/>
      <c r="S183" s="259"/>
      <c r="T183" s="260"/>
      <c r="U183" s="258"/>
      <c r="V183" s="259"/>
      <c r="W183" s="260"/>
      <c r="X183" s="258"/>
      <c r="Y183" s="259"/>
      <c r="Z183" s="260"/>
      <c r="AA183" s="258"/>
      <c r="AB183" s="259"/>
      <c r="AC183" s="260"/>
      <c r="AD183" s="258"/>
      <c r="AE183" s="259"/>
      <c r="AF183" s="260"/>
      <c r="AG183" s="258"/>
      <c r="AH183" s="259"/>
      <c r="AI183" s="260"/>
      <c r="AJ183" s="258"/>
      <c r="AK183" s="259"/>
      <c r="AL183" s="260"/>
      <c r="AM183" s="258"/>
      <c r="AN183" s="259"/>
      <c r="AO183" s="260"/>
      <c r="AP183" s="281"/>
      <c r="AQ183" s="353"/>
      <c r="AR183" s="348"/>
      <c r="AS183" s="281"/>
      <c r="AT183" s="353"/>
      <c r="AU183" s="348"/>
      <c r="AV183" s="258"/>
      <c r="AW183" s="259"/>
      <c r="AX183" s="260"/>
      <c r="AY183" s="258"/>
      <c r="AZ183" s="259"/>
      <c r="BA183" s="260"/>
      <c r="BB183" s="258"/>
      <c r="BC183" s="259"/>
      <c r="BD183" s="260"/>
      <c r="BE183" s="258"/>
      <c r="BF183" s="259"/>
      <c r="BG183" s="260"/>
      <c r="BH183" s="258"/>
      <c r="BI183" s="259"/>
      <c r="BJ183" s="260"/>
      <c r="BK183" s="258"/>
      <c r="BL183" s="259"/>
      <c r="BM183" s="260"/>
      <c r="BN183" s="258"/>
      <c r="BO183" s="259"/>
      <c r="BP183" s="260"/>
      <c r="BQ183" s="258"/>
      <c r="BR183" s="259"/>
      <c r="BS183" s="260"/>
      <c r="BT183" s="258"/>
      <c r="BU183" s="259"/>
      <c r="BV183" s="260"/>
      <c r="BW183" s="258"/>
      <c r="BX183" s="259"/>
      <c r="BY183" s="260"/>
      <c r="BZ183" s="258"/>
      <c r="CA183" s="259"/>
      <c r="CB183" s="260"/>
      <c r="CC183" s="258"/>
      <c r="CD183" s="259"/>
      <c r="CE183" s="260"/>
      <c r="CF183" s="410"/>
      <c r="CG183" s="411"/>
      <c r="CH183" s="412"/>
      <c r="CI183" s="410"/>
      <c r="CJ183" s="411"/>
      <c r="CK183" s="412"/>
      <c r="CL183" s="258"/>
      <c r="CM183" s="259"/>
      <c r="CN183" s="260"/>
      <c r="CO183" s="258"/>
      <c r="CP183" s="259"/>
      <c r="CQ183" s="260"/>
      <c r="CR183" s="373" t="s">
        <v>2</v>
      </c>
      <c r="CS183" s="228"/>
      <c r="CT183" s="229" t="str">
        <f>IF(ISNUMBER(HA183),IF(ISNUMBER(MATCH(HE183,$CS$15:$CS$313,0)),0,MAX(CT$14:CT182)+1),"")</f>
        <v/>
      </c>
      <c r="CU183" s="7" t="str">
        <f t="shared" si="374"/>
        <v/>
      </c>
      <c r="CV183" s="7" t="str">
        <f t="shared" si="375"/>
        <v/>
      </c>
      <c r="CW183" s="7" t="str">
        <f t="shared" si="376"/>
        <v/>
      </c>
      <c r="CX183" s="7" t="str">
        <f t="shared" si="377"/>
        <v/>
      </c>
      <c r="CY183" s="7" t="str">
        <f t="shared" si="378"/>
        <v/>
      </c>
      <c r="CZ183" s="7" t="str">
        <f t="shared" si="379"/>
        <v/>
      </c>
      <c r="DA183" s="7" t="str">
        <f t="shared" si="380"/>
        <v/>
      </c>
      <c r="DB183" s="7" t="str">
        <f t="shared" si="381"/>
        <v/>
      </c>
      <c r="DC183" s="7" t="str">
        <f t="shared" si="382"/>
        <v/>
      </c>
      <c r="DD183" s="7" t="str">
        <f t="shared" si="383"/>
        <v/>
      </c>
      <c r="DE183" s="7" t="str">
        <f t="shared" si="384"/>
        <v/>
      </c>
      <c r="DF183" s="7" t="str">
        <f t="shared" si="385"/>
        <v/>
      </c>
      <c r="DG183" s="7" t="str">
        <f t="shared" si="386"/>
        <v/>
      </c>
      <c r="DH183" s="7" t="str">
        <f t="shared" si="387"/>
        <v/>
      </c>
      <c r="DI183" s="7" t="str">
        <f t="shared" si="388"/>
        <v/>
      </c>
      <c r="DJ183" s="7" t="str">
        <f t="shared" si="389"/>
        <v/>
      </c>
      <c r="DK183" s="7" t="str">
        <f t="shared" si="390"/>
        <v/>
      </c>
      <c r="DL183" s="7" t="str">
        <f t="shared" si="391"/>
        <v/>
      </c>
      <c r="DM183" s="7" t="str">
        <f t="shared" si="392"/>
        <v/>
      </c>
      <c r="DN183" s="7" t="str">
        <f t="shared" si="393"/>
        <v/>
      </c>
      <c r="DO183" s="7" t="str">
        <f t="shared" si="394"/>
        <v/>
      </c>
      <c r="DP183" s="7" t="str">
        <f t="shared" si="395"/>
        <v/>
      </c>
      <c r="DQ183" s="7" t="str">
        <f t="shared" si="396"/>
        <v/>
      </c>
      <c r="DR183" s="7" t="str">
        <f t="shared" si="397"/>
        <v/>
      </c>
      <c r="DS183" s="7" t="str">
        <f t="shared" si="398"/>
        <v/>
      </c>
      <c r="DT183" s="7" t="str">
        <f t="shared" si="399"/>
        <v/>
      </c>
      <c r="DU183" s="7" t="str">
        <f t="shared" si="496"/>
        <v/>
      </c>
      <c r="DV183" s="7" t="str">
        <f t="shared" si="497"/>
        <v/>
      </c>
      <c r="DW183" s="7" t="str">
        <f t="shared" si="498"/>
        <v/>
      </c>
      <c r="DX183" s="7" t="str">
        <f t="shared" si="499"/>
        <v/>
      </c>
      <c r="DY183" s="7"/>
      <c r="DZ183" s="7"/>
      <c r="EA183" s="7"/>
      <c r="EB183" s="7"/>
      <c r="EC183" s="64" t="s">
        <v>2</v>
      </c>
      <c r="ED183" s="306" t="str">
        <f t="shared" si="400"/>
        <v>-</v>
      </c>
      <c r="EE183" s="306" t="str">
        <f t="shared" si="401"/>
        <v>-</v>
      </c>
      <c r="EF183" s="306" t="str">
        <f t="shared" si="402"/>
        <v>-</v>
      </c>
      <c r="EG183" s="306" t="str">
        <f t="shared" si="403"/>
        <v>-</v>
      </c>
      <c r="EH183" s="306" t="str">
        <f t="shared" si="404"/>
        <v>-</v>
      </c>
      <c r="EI183" s="306" t="str">
        <f t="shared" si="405"/>
        <v>-</v>
      </c>
      <c r="EJ183" s="306" t="str">
        <f t="shared" si="406"/>
        <v>-</v>
      </c>
      <c r="EK183" s="306" t="str">
        <f t="shared" si="407"/>
        <v>-</v>
      </c>
      <c r="EL183" s="306" t="str">
        <f t="shared" si="408"/>
        <v>-</v>
      </c>
      <c r="EM183" s="306" t="str">
        <f t="shared" si="409"/>
        <v>-</v>
      </c>
      <c r="EN183" s="306" t="str">
        <f t="shared" si="410"/>
        <v>-</v>
      </c>
      <c r="EO183" s="306" t="str">
        <f t="shared" si="411"/>
        <v>-</v>
      </c>
      <c r="EP183" s="306" t="str">
        <f t="shared" si="412"/>
        <v>-</v>
      </c>
      <c r="EQ183" s="306" t="str">
        <f t="shared" si="413"/>
        <v>-</v>
      </c>
      <c r="ER183" s="306" t="str">
        <f t="shared" si="414"/>
        <v>-</v>
      </c>
      <c r="ES183" s="306" t="str">
        <f t="shared" si="415"/>
        <v>-</v>
      </c>
      <c r="ET183" s="306" t="str">
        <f t="shared" si="416"/>
        <v>-</v>
      </c>
      <c r="EU183" s="306" t="str">
        <f t="shared" si="417"/>
        <v>-</v>
      </c>
      <c r="EV183" s="306" t="str">
        <f t="shared" si="418"/>
        <v>-</v>
      </c>
      <c r="EW183" s="306" t="str">
        <f t="shared" si="419"/>
        <v>-</v>
      </c>
      <c r="EX183" s="306" t="str">
        <f t="shared" si="420"/>
        <v>-</v>
      </c>
      <c r="EY183" s="306" t="str">
        <f t="shared" si="421"/>
        <v>-</v>
      </c>
      <c r="EZ183" s="306" t="str">
        <f t="shared" si="422"/>
        <v>-</v>
      </c>
      <c r="FA183" s="306" t="str">
        <f t="shared" si="423"/>
        <v>-</v>
      </c>
      <c r="FB183" s="306" t="str">
        <f t="shared" si="424"/>
        <v>-</v>
      </c>
      <c r="FC183" s="306" t="str">
        <f t="shared" si="425"/>
        <v>-</v>
      </c>
      <c r="FD183" s="306" t="str">
        <f t="shared" si="500"/>
        <v>-</v>
      </c>
      <c r="FE183" s="306" t="str">
        <f t="shared" si="501"/>
        <v>-</v>
      </c>
      <c r="FF183" s="306" t="str">
        <f t="shared" si="502"/>
        <v>-</v>
      </c>
      <c r="FG183" s="306" t="str">
        <f t="shared" si="503"/>
        <v>-</v>
      </c>
      <c r="FH183" s="306"/>
      <c r="FI183" s="306"/>
      <c r="FJ183" s="306"/>
      <c r="FK183" s="306"/>
      <c r="FL183" s="306"/>
      <c r="FM183" s="422" t="s">
        <v>2</v>
      </c>
      <c r="FN183" s="65" t="str">
        <f t="shared" si="426"/>
        <v>-</v>
      </c>
      <c r="FO183" s="65" t="str">
        <f t="shared" si="427"/>
        <v>-</v>
      </c>
      <c r="FP183" s="65" t="str">
        <f t="shared" si="428"/>
        <v>-</v>
      </c>
      <c r="FQ183" s="65" t="str">
        <f t="shared" si="429"/>
        <v>-</v>
      </c>
      <c r="FR183" s="65" t="str">
        <f t="shared" si="430"/>
        <v>-</v>
      </c>
      <c r="FS183" s="65" t="str">
        <f t="shared" si="431"/>
        <v>-</v>
      </c>
      <c r="FT183" s="65" t="str">
        <f t="shared" si="432"/>
        <v>-</v>
      </c>
      <c r="FU183" s="65" t="str">
        <f t="shared" si="433"/>
        <v>-</v>
      </c>
      <c r="FV183" s="65" t="str">
        <f t="shared" si="434"/>
        <v>-</v>
      </c>
      <c r="FW183" s="65" t="str">
        <f t="shared" si="435"/>
        <v>-</v>
      </c>
      <c r="FX183" s="65" t="str">
        <f t="shared" si="436"/>
        <v>-</v>
      </c>
      <c r="FY183" s="65" t="str">
        <f t="shared" si="437"/>
        <v>-</v>
      </c>
      <c r="FZ183" s="65" t="str">
        <f t="shared" si="438"/>
        <v>-</v>
      </c>
      <c r="GA183" s="65" t="str">
        <f t="shared" si="439"/>
        <v>-</v>
      </c>
      <c r="GB183" s="65" t="str">
        <f t="shared" si="440"/>
        <v>-</v>
      </c>
      <c r="GC183" s="65" t="str">
        <f t="shared" si="441"/>
        <v>-</v>
      </c>
      <c r="GD183" s="65" t="str">
        <f t="shared" si="442"/>
        <v>-</v>
      </c>
      <c r="GE183" s="65" t="str">
        <f t="shared" si="443"/>
        <v>-</v>
      </c>
      <c r="GF183" s="65" t="str">
        <f t="shared" si="444"/>
        <v>-</v>
      </c>
      <c r="GG183" s="65" t="str">
        <f t="shared" si="445"/>
        <v>-</v>
      </c>
      <c r="GH183" s="65" t="str">
        <f t="shared" si="446"/>
        <v>-</v>
      </c>
      <c r="GI183" s="65" t="str">
        <f t="shared" si="447"/>
        <v>-</v>
      </c>
      <c r="GJ183" s="65" t="str">
        <f t="shared" si="448"/>
        <v>-</v>
      </c>
      <c r="GK183" s="65" t="str">
        <f t="shared" si="449"/>
        <v>-</v>
      </c>
      <c r="GL183" s="65" t="str">
        <f t="shared" si="450"/>
        <v>-</v>
      </c>
      <c r="GM183" s="65" t="str">
        <f t="shared" si="451"/>
        <v>-</v>
      </c>
      <c r="GN183" s="65" t="str">
        <f t="shared" si="504"/>
        <v>-</v>
      </c>
      <c r="GO183" s="65" t="str">
        <f t="shared" si="505"/>
        <v>-</v>
      </c>
      <c r="GP183" s="65" t="str">
        <f t="shared" si="506"/>
        <v>-</v>
      </c>
      <c r="GQ183" s="65" t="str">
        <f t="shared" si="507"/>
        <v>-</v>
      </c>
      <c r="GR183" s="65"/>
      <c r="GS183" s="65"/>
      <c r="GT183" s="65"/>
      <c r="GU183" s="96" t="s">
        <v>2</v>
      </c>
      <c r="GV183" s="70"/>
      <c r="GW183" s="7">
        <f>IF(ISNUMBER(INDEX($CU$15:$EC$314,$B183,HG$5)),MAX(GW$14:GW182)+1,0)</f>
        <v>0</v>
      </c>
      <c r="GX183" s="7" t="str">
        <f t="shared" si="452"/>
        <v/>
      </c>
      <c r="GY183" s="7" t="str">
        <f t="shared" si="453"/>
        <v/>
      </c>
      <c r="GZ183" s="289">
        <f t="shared" si="454"/>
        <v>169</v>
      </c>
      <c r="HA183" s="289" t="str">
        <f t="shared" si="455"/>
        <v/>
      </c>
      <c r="HB183" s="289"/>
      <c r="HC183" s="84" t="str">
        <f t="shared" si="456"/>
        <v/>
      </c>
      <c r="HD183" s="335">
        <f t="shared" si="457"/>
        <v>0</v>
      </c>
      <c r="HE183" s="313" t="str">
        <f t="shared" si="458"/>
        <v/>
      </c>
      <c r="HF183" s="28" t="str">
        <f t="shared" si="459"/>
        <v/>
      </c>
      <c r="HG183" s="241"/>
      <c r="HH183" s="71"/>
      <c r="HI183" s="71"/>
      <c r="HJ183" s="71"/>
      <c r="HK183" s="71"/>
      <c r="HL183" s="71"/>
      <c r="HM183" s="71"/>
      <c r="HN183" s="71"/>
      <c r="HO183" s="71"/>
      <c r="HP183" s="71"/>
      <c r="HQ183" s="71"/>
      <c r="HR183" s="71"/>
      <c r="HS183" s="277" t="str">
        <f t="shared" si="516"/>
        <v/>
      </c>
      <c r="HT183" s="284" t="str">
        <f t="shared" si="460"/>
        <v/>
      </c>
      <c r="HU183" s="71"/>
      <c r="HV183" s="336" t="str">
        <f t="shared" si="461"/>
        <v/>
      </c>
      <c r="HW183" s="338" t="str">
        <f t="shared" si="462"/>
        <v/>
      </c>
      <c r="HX183" s="337" t="str">
        <f t="shared" si="463"/>
        <v/>
      </c>
      <c r="HY183" s="71"/>
      <c r="HZ183" s="71"/>
      <c r="IA183" s="71"/>
      <c r="IB183" s="71"/>
      <c r="IC183" s="71"/>
      <c r="ID183" s="70"/>
      <c r="IE183" s="19"/>
      <c r="IF183" s="19"/>
      <c r="IG183" s="19"/>
      <c r="IH183" s="19"/>
      <c r="II183" s="19"/>
      <c r="IJ183" s="19"/>
      <c r="IK183" s="19"/>
      <c r="IL183" s="19"/>
      <c r="IM183" s="19"/>
      <c r="IN183" s="19"/>
      <c r="IO183" s="291"/>
      <c r="IP183" s="291"/>
      <c r="IQ183" s="74"/>
      <c r="IR183" s="291">
        <f>IF(IE183&lt;&gt;"",MAX(IR$14:IR182)+1,0)</f>
        <v>0</v>
      </c>
      <c r="IS183" s="291">
        <f>IF(IF183&lt;&gt;"",MAX(IS$14:IS182)+1,0)</f>
        <v>0</v>
      </c>
      <c r="IT183" s="291">
        <f>IF(IG183&lt;&gt;"",MAX(IT$14:IT182)+1,0)</f>
        <v>0</v>
      </c>
      <c r="IU183" s="291">
        <f>IF(IH183&lt;&gt;"",MAX(IU$14:IU182)+1,0)</f>
        <v>0</v>
      </c>
      <c r="IV183" s="291">
        <f>IF(II183&lt;&gt;"",MAX(IV$14:IV182)+1,0)</f>
        <v>0</v>
      </c>
      <c r="IW183" s="291">
        <f>IF(IJ183&lt;&gt;"",MAX(IW$14:IW182)+1,0)</f>
        <v>0</v>
      </c>
      <c r="IX183" s="291">
        <f>IF(IK183&lt;&gt;"",MAX(IX$14:IX182)+1,0)</f>
        <v>0</v>
      </c>
      <c r="IY183" s="291">
        <f>IF(IL183&lt;&gt;"",MAX(IY$14:IY182)+1,0)</f>
        <v>0</v>
      </c>
      <c r="IZ183" s="291">
        <f>IF(IM183&lt;&gt;"",MAX(IZ$14:IZ182)+1,0)</f>
        <v>0</v>
      </c>
      <c r="JA183" s="291">
        <f>IF(IN183&lt;&gt;"",MAX(JA$14:JA182)+1,0)</f>
        <v>0</v>
      </c>
      <c r="JB183" s="291">
        <f>IF(IO183&lt;&gt;"",MAX(JB$14:JB182)+1,0)</f>
        <v>0</v>
      </c>
      <c r="JC183" s="291">
        <f>IF(IP183&lt;&gt;"",MAX(JC$14:JC182)+1,0)</f>
        <v>0</v>
      </c>
      <c r="JD183" s="74">
        <f t="shared" si="508"/>
        <v>5</v>
      </c>
      <c r="JE183" s="74">
        <f t="shared" si="509"/>
        <v>0</v>
      </c>
      <c r="JF183" s="74">
        <f t="shared" si="510"/>
        <v>29</v>
      </c>
      <c r="JG183" s="74" t="str">
        <f t="shared" si="511"/>
        <v>al</v>
      </c>
      <c r="JH183" s="390" t="str">
        <f t="shared" si="512"/>
        <v/>
      </c>
      <c r="JI183" s="389">
        <f>IF(ISNUMBER(MATCH(HE183,$JG$15:$JG$313,0)),0,MAX(JI$14:JI182)+1)</f>
        <v>0</v>
      </c>
      <c r="JJ183" s="389" t="str">
        <f t="shared" si="513"/>
        <v/>
      </c>
      <c r="JK183" s="379"/>
      <c r="JL183" s="79"/>
      <c r="JM183" s="19"/>
      <c r="JN183" s="280"/>
      <c r="JO183" s="70"/>
      <c r="JP183" s="19"/>
      <c r="JQ183" s="19"/>
      <c r="JR183" s="19"/>
      <c r="JS183" s="19"/>
      <c r="JT183" s="19"/>
      <c r="JU183" s="19"/>
      <c r="JV183" s="19"/>
      <c r="JW183" s="19"/>
      <c r="JX183" s="19"/>
      <c r="JY183" s="19"/>
      <c r="JZ183" s="19"/>
      <c r="KA183" s="19"/>
      <c r="KB183" s="19"/>
      <c r="KC183" s="19"/>
      <c r="KD183" s="19"/>
      <c r="LA183" s="70"/>
      <c r="LB183" s="291" t="str">
        <f t="shared" si="464"/>
        <v/>
      </c>
      <c r="LC183" s="291" t="str">
        <f t="shared" si="465"/>
        <v/>
      </c>
      <c r="LD183" s="291" t="str">
        <f t="shared" si="466"/>
        <v>al</v>
      </c>
      <c r="LE183" s="291" t="str">
        <f t="shared" si="467"/>
        <v>al</v>
      </c>
      <c r="LF183" s="291" t="str">
        <f t="shared" si="468"/>
        <v>al</v>
      </c>
      <c r="LG183" s="291" t="str">
        <f t="shared" si="469"/>
        <v>al</v>
      </c>
      <c r="LH183" s="291" t="str">
        <f t="shared" si="470"/>
        <v>al</v>
      </c>
      <c r="LI183" s="291" t="str">
        <f t="shared" si="471"/>
        <v>al</v>
      </c>
      <c r="LJ183" s="291" t="str">
        <f t="shared" si="472"/>
        <v>al</v>
      </c>
      <c r="LK183" s="291" t="str">
        <f t="shared" si="473"/>
        <v>al</v>
      </c>
      <c r="LL183" s="291" t="str">
        <f t="shared" si="474"/>
        <v>al</v>
      </c>
      <c r="LM183" s="291" t="str">
        <f t="shared" si="475"/>
        <v>al</v>
      </c>
      <c r="LN183" s="291" t="str">
        <f t="shared" si="476"/>
        <v/>
      </c>
      <c r="LO183" s="291" t="str">
        <f t="shared" si="477"/>
        <v/>
      </c>
      <c r="LP183" s="291" t="str">
        <f t="shared" si="478"/>
        <v/>
      </c>
      <c r="LQ183" s="291" t="str">
        <f t="shared" si="479"/>
        <v/>
      </c>
      <c r="LR183" s="291" t="str">
        <f t="shared" si="480"/>
        <v/>
      </c>
      <c r="LS183" s="291" t="str">
        <f t="shared" si="481"/>
        <v/>
      </c>
      <c r="LT183" s="291" t="str">
        <f t="shared" si="482"/>
        <v/>
      </c>
      <c r="LU183" s="291" t="str">
        <f t="shared" si="483"/>
        <v/>
      </c>
      <c r="LV183" s="291" t="str">
        <f t="shared" si="484"/>
        <v/>
      </c>
      <c r="LW183" s="291" t="str">
        <f t="shared" si="485"/>
        <v/>
      </c>
      <c r="LX183" s="291" t="str">
        <f t="shared" si="486"/>
        <v/>
      </c>
      <c r="LY183" s="291" t="str">
        <f t="shared" si="487"/>
        <v/>
      </c>
      <c r="LZ183" s="291" t="str">
        <f t="shared" si="488"/>
        <v/>
      </c>
      <c r="MA183" s="291" t="str">
        <f t="shared" si="489"/>
        <v/>
      </c>
      <c r="MB183" s="291" t="str">
        <f t="shared" si="490"/>
        <v/>
      </c>
      <c r="MC183" s="291" t="str">
        <f t="shared" si="491"/>
        <v/>
      </c>
      <c r="MD183" s="291" t="str">
        <f t="shared" si="492"/>
        <v>al</v>
      </c>
      <c r="ME183" s="291" t="str">
        <f t="shared" si="493"/>
        <v/>
      </c>
      <c r="MF183" s="291" t="str">
        <f t="shared" si="494"/>
        <v/>
      </c>
      <c r="MG183" s="74">
        <f t="shared" si="495"/>
        <v>10</v>
      </c>
      <c r="MH183" s="70"/>
      <c r="MI183" s="70"/>
      <c r="MJ183" s="70"/>
      <c r="MK183" s="70"/>
      <c r="ML183" s="70"/>
      <c r="MM183" s="70"/>
      <c r="MN183" s="70"/>
      <c r="MO183" s="70"/>
      <c r="MP183" s="70"/>
      <c r="MQ183" s="70"/>
      <c r="MR183" s="70"/>
      <c r="MS183" s="70"/>
      <c r="MT183" s="70"/>
      <c r="MU183" s="70"/>
    </row>
    <row r="184" spans="1:359" ht="6" customHeight="1" x14ac:dyDescent="0.25">
      <c r="A184" s="79"/>
      <c r="B184" s="303">
        <f t="shared" si="514"/>
        <v>170</v>
      </c>
      <c r="C184" s="206" t="s">
        <v>464</v>
      </c>
      <c r="D184" s="305" t="s">
        <v>548</v>
      </c>
      <c r="E184" s="70"/>
      <c r="F184" s="258"/>
      <c r="G184" s="259"/>
      <c r="H184" s="260"/>
      <c r="I184" s="258"/>
      <c r="J184" s="259"/>
      <c r="K184" s="260"/>
      <c r="L184" s="258"/>
      <c r="M184" s="259"/>
      <c r="N184" s="260"/>
      <c r="O184" s="258"/>
      <c r="P184" s="259"/>
      <c r="Q184" s="260"/>
      <c r="R184" s="258"/>
      <c r="S184" s="259"/>
      <c r="T184" s="260"/>
      <c r="U184" s="258"/>
      <c r="V184" s="259"/>
      <c r="W184" s="260"/>
      <c r="X184" s="258"/>
      <c r="Y184" s="259"/>
      <c r="Z184" s="260"/>
      <c r="AA184" s="258"/>
      <c r="AB184" s="259"/>
      <c r="AC184" s="260"/>
      <c r="AD184" s="258"/>
      <c r="AE184" s="259"/>
      <c r="AF184" s="260"/>
      <c r="AG184" s="258"/>
      <c r="AH184" s="259"/>
      <c r="AI184" s="260"/>
      <c r="AJ184" s="258"/>
      <c r="AK184" s="259"/>
      <c r="AL184" s="260"/>
      <c r="AM184" s="258"/>
      <c r="AN184" s="259"/>
      <c r="AO184" s="260"/>
      <c r="AP184" s="281"/>
      <c r="AQ184" s="353"/>
      <c r="AR184" s="348"/>
      <c r="AS184" s="281"/>
      <c r="AT184" s="353"/>
      <c r="AU184" s="348"/>
      <c r="AV184" s="258"/>
      <c r="AW184" s="259"/>
      <c r="AX184" s="260"/>
      <c r="AY184" s="258"/>
      <c r="AZ184" s="259"/>
      <c r="BA184" s="260"/>
      <c r="BB184" s="258"/>
      <c r="BC184" s="259"/>
      <c r="BD184" s="260"/>
      <c r="BE184" s="258"/>
      <c r="BF184" s="259"/>
      <c r="BG184" s="260"/>
      <c r="BH184" s="258"/>
      <c r="BI184" s="259"/>
      <c r="BJ184" s="260"/>
      <c r="BK184" s="258"/>
      <c r="BL184" s="259"/>
      <c r="BM184" s="260"/>
      <c r="BN184" s="258"/>
      <c r="BO184" s="259"/>
      <c r="BP184" s="260"/>
      <c r="BQ184" s="258"/>
      <c r="BR184" s="259"/>
      <c r="BS184" s="260"/>
      <c r="BT184" s="258"/>
      <c r="BU184" s="259"/>
      <c r="BV184" s="260"/>
      <c r="BW184" s="258"/>
      <c r="BX184" s="259"/>
      <c r="BY184" s="260"/>
      <c r="BZ184" s="258"/>
      <c r="CA184" s="259"/>
      <c r="CB184" s="260"/>
      <c r="CC184" s="258"/>
      <c r="CD184" s="259"/>
      <c r="CE184" s="260"/>
      <c r="CF184" s="410"/>
      <c r="CG184" s="411"/>
      <c r="CH184" s="412"/>
      <c r="CI184" s="410"/>
      <c r="CJ184" s="411"/>
      <c r="CK184" s="412"/>
      <c r="CL184" s="258"/>
      <c r="CM184" s="259"/>
      <c r="CN184" s="260"/>
      <c r="CO184" s="258"/>
      <c r="CP184" s="259"/>
      <c r="CQ184" s="260"/>
      <c r="CR184" s="373" t="s">
        <v>2</v>
      </c>
      <c r="CS184" s="228"/>
      <c r="CT184" s="229" t="str">
        <f>IF(ISNUMBER(HA184),IF(ISNUMBER(MATCH(HE184,$CS$15:$CS$313,0)),0,MAX(CT$14:CT183)+1),"")</f>
        <v/>
      </c>
      <c r="CU184" s="7" t="str">
        <f t="shared" si="374"/>
        <v/>
      </c>
      <c r="CV184" s="7" t="str">
        <f t="shared" si="375"/>
        <v/>
      </c>
      <c r="CW184" s="7" t="str">
        <f t="shared" si="376"/>
        <v/>
      </c>
      <c r="CX184" s="7" t="str">
        <f t="shared" si="377"/>
        <v/>
      </c>
      <c r="CY184" s="7" t="str">
        <f t="shared" si="378"/>
        <v/>
      </c>
      <c r="CZ184" s="7" t="str">
        <f t="shared" si="379"/>
        <v/>
      </c>
      <c r="DA184" s="7" t="str">
        <f t="shared" si="380"/>
        <v/>
      </c>
      <c r="DB184" s="7" t="str">
        <f t="shared" si="381"/>
        <v/>
      </c>
      <c r="DC184" s="7" t="str">
        <f t="shared" si="382"/>
        <v/>
      </c>
      <c r="DD184" s="7" t="str">
        <f t="shared" si="383"/>
        <v/>
      </c>
      <c r="DE184" s="7" t="str">
        <f t="shared" si="384"/>
        <v/>
      </c>
      <c r="DF184" s="7" t="str">
        <f t="shared" si="385"/>
        <v/>
      </c>
      <c r="DG184" s="7" t="str">
        <f t="shared" si="386"/>
        <v/>
      </c>
      <c r="DH184" s="7" t="str">
        <f t="shared" si="387"/>
        <v/>
      </c>
      <c r="DI184" s="7" t="str">
        <f t="shared" si="388"/>
        <v/>
      </c>
      <c r="DJ184" s="7" t="str">
        <f t="shared" si="389"/>
        <v/>
      </c>
      <c r="DK184" s="7" t="str">
        <f t="shared" si="390"/>
        <v/>
      </c>
      <c r="DL184" s="7" t="str">
        <f t="shared" si="391"/>
        <v/>
      </c>
      <c r="DM184" s="7" t="str">
        <f t="shared" si="392"/>
        <v/>
      </c>
      <c r="DN184" s="7">
        <f t="shared" si="393"/>
        <v>18</v>
      </c>
      <c r="DO184" s="7" t="str">
        <f t="shared" si="394"/>
        <v/>
      </c>
      <c r="DP184" s="7">
        <f t="shared" si="395"/>
        <v>13</v>
      </c>
      <c r="DQ184" s="7">
        <f t="shared" si="396"/>
        <v>14</v>
      </c>
      <c r="DR184" s="7">
        <f t="shared" si="397"/>
        <v>12</v>
      </c>
      <c r="DS184" s="7" t="str">
        <f t="shared" si="398"/>
        <v/>
      </c>
      <c r="DT184" s="7" t="str">
        <f t="shared" si="399"/>
        <v/>
      </c>
      <c r="DU184" s="7" t="str">
        <f t="shared" si="496"/>
        <v/>
      </c>
      <c r="DV184" s="7" t="str">
        <f t="shared" si="497"/>
        <v/>
      </c>
      <c r="DW184" s="7" t="str">
        <f t="shared" si="498"/>
        <v/>
      </c>
      <c r="DX184" s="7" t="str">
        <f t="shared" si="499"/>
        <v/>
      </c>
      <c r="DY184" s="7"/>
      <c r="DZ184" s="7"/>
      <c r="EA184" s="7"/>
      <c r="EB184" s="7"/>
      <c r="EC184" s="64" t="s">
        <v>2</v>
      </c>
      <c r="ED184" s="306" t="str">
        <f t="shared" si="400"/>
        <v>-</v>
      </c>
      <c r="EE184" s="306" t="str">
        <f t="shared" si="401"/>
        <v>-</v>
      </c>
      <c r="EF184" s="306" t="str">
        <f t="shared" si="402"/>
        <v>-</v>
      </c>
      <c r="EG184" s="306" t="str">
        <f t="shared" si="403"/>
        <v>-</v>
      </c>
      <c r="EH184" s="306" t="str">
        <f t="shared" si="404"/>
        <v>-</v>
      </c>
      <c r="EI184" s="306" t="str">
        <f t="shared" si="405"/>
        <v>-</v>
      </c>
      <c r="EJ184" s="306" t="str">
        <f t="shared" si="406"/>
        <v>-</v>
      </c>
      <c r="EK184" s="306" t="str">
        <f t="shared" si="407"/>
        <v>-</v>
      </c>
      <c r="EL184" s="306" t="str">
        <f t="shared" si="408"/>
        <v>-</v>
      </c>
      <c r="EM184" s="306" t="str">
        <f t="shared" si="409"/>
        <v>-</v>
      </c>
      <c r="EN184" s="306" t="str">
        <f t="shared" si="410"/>
        <v>-</v>
      </c>
      <c r="EO184" s="306" t="str">
        <f t="shared" si="411"/>
        <v>-</v>
      </c>
      <c r="EP184" s="306" t="str">
        <f t="shared" si="412"/>
        <v>-</v>
      </c>
      <c r="EQ184" s="306" t="str">
        <f t="shared" si="413"/>
        <v>-</v>
      </c>
      <c r="ER184" s="306" t="str">
        <f t="shared" si="414"/>
        <v>-</v>
      </c>
      <c r="ES184" s="306" t="str">
        <f t="shared" si="415"/>
        <v>-</v>
      </c>
      <c r="ET184" s="306" t="str">
        <f t="shared" si="416"/>
        <v>-</v>
      </c>
      <c r="EU184" s="306" t="str">
        <f t="shared" si="417"/>
        <v>-</v>
      </c>
      <c r="EV184" s="306" t="str">
        <f t="shared" si="418"/>
        <v>-</v>
      </c>
      <c r="EW184" s="306" t="str">
        <f t="shared" si="419"/>
        <v>sy11</v>
      </c>
      <c r="EX184" s="306" t="str">
        <f t="shared" si="420"/>
        <v>-</v>
      </c>
      <c r="EY184" s="306" t="str">
        <f t="shared" si="421"/>
        <v>sy11</v>
      </c>
      <c r="EZ184" s="306" t="str">
        <f t="shared" si="422"/>
        <v>sy11</v>
      </c>
      <c r="FA184" s="306" t="str">
        <f t="shared" si="423"/>
        <v>sy11</v>
      </c>
      <c r="FB184" s="306" t="str">
        <f t="shared" si="424"/>
        <v>-</v>
      </c>
      <c r="FC184" s="306" t="str">
        <f t="shared" si="425"/>
        <v>-</v>
      </c>
      <c r="FD184" s="306" t="str">
        <f t="shared" si="500"/>
        <v>-</v>
      </c>
      <c r="FE184" s="306" t="str">
        <f t="shared" si="501"/>
        <v>-</v>
      </c>
      <c r="FF184" s="306" t="str">
        <f t="shared" si="502"/>
        <v>-</v>
      </c>
      <c r="FG184" s="306" t="str">
        <f t="shared" si="503"/>
        <v>-</v>
      </c>
      <c r="FH184" s="306"/>
      <c r="FI184" s="306"/>
      <c r="FJ184" s="306"/>
      <c r="FK184" s="306"/>
      <c r="FL184" s="306"/>
      <c r="FM184" s="422" t="s">
        <v>2</v>
      </c>
      <c r="FN184" s="65" t="str">
        <f t="shared" si="426"/>
        <v>-</v>
      </c>
      <c r="FO184" s="65" t="str">
        <f t="shared" si="427"/>
        <v>-</v>
      </c>
      <c r="FP184" s="65" t="str">
        <f t="shared" si="428"/>
        <v>-</v>
      </c>
      <c r="FQ184" s="65" t="str">
        <f t="shared" si="429"/>
        <v>-</v>
      </c>
      <c r="FR184" s="65" t="str">
        <f t="shared" si="430"/>
        <v>-</v>
      </c>
      <c r="FS184" s="65" t="str">
        <f t="shared" si="431"/>
        <v>-</v>
      </c>
      <c r="FT184" s="65" t="str">
        <f t="shared" si="432"/>
        <v>-</v>
      </c>
      <c r="FU184" s="65" t="str">
        <f t="shared" si="433"/>
        <v>-</v>
      </c>
      <c r="FV184" s="65" t="str">
        <f t="shared" si="434"/>
        <v>-</v>
      </c>
      <c r="FW184" s="65" t="str">
        <f t="shared" si="435"/>
        <v>-</v>
      </c>
      <c r="FX184" s="65" t="str">
        <f t="shared" si="436"/>
        <v>-</v>
      </c>
      <c r="FY184" s="65" t="str">
        <f t="shared" si="437"/>
        <v>-</v>
      </c>
      <c r="FZ184" s="65" t="str">
        <f t="shared" si="438"/>
        <v>-</v>
      </c>
      <c r="GA184" s="65" t="str">
        <f t="shared" si="439"/>
        <v>-</v>
      </c>
      <c r="GB184" s="65" t="str">
        <f t="shared" si="440"/>
        <v>-</v>
      </c>
      <c r="GC184" s="65" t="str">
        <f t="shared" si="441"/>
        <v>-</v>
      </c>
      <c r="GD184" s="65" t="str">
        <f t="shared" si="442"/>
        <v>-</v>
      </c>
      <c r="GE184" s="65" t="str">
        <f t="shared" si="443"/>
        <v>-</v>
      </c>
      <c r="GF184" s="65" t="str">
        <f t="shared" si="444"/>
        <v>-</v>
      </c>
      <c r="GG184" s="65">
        <f t="shared" si="445"/>
        <v>0.2</v>
      </c>
      <c r="GH184" s="65" t="str">
        <f t="shared" si="446"/>
        <v>-</v>
      </c>
      <c r="GI184" s="65">
        <f t="shared" si="447"/>
        <v>0.2</v>
      </c>
      <c r="GJ184" s="65">
        <f t="shared" si="448"/>
        <v>0.25</v>
      </c>
      <c r="GK184" s="65">
        <f t="shared" si="449"/>
        <v>0.2</v>
      </c>
      <c r="GL184" s="65" t="str">
        <f t="shared" si="450"/>
        <v>-</v>
      </c>
      <c r="GM184" s="65" t="str">
        <f t="shared" si="451"/>
        <v>-</v>
      </c>
      <c r="GN184" s="65" t="str">
        <f t="shared" si="504"/>
        <v>-</v>
      </c>
      <c r="GO184" s="65" t="str">
        <f t="shared" si="505"/>
        <v>-</v>
      </c>
      <c r="GP184" s="65" t="str">
        <f t="shared" si="506"/>
        <v>-</v>
      </c>
      <c r="GQ184" s="65" t="str">
        <f t="shared" si="507"/>
        <v>-</v>
      </c>
      <c r="GR184" s="65"/>
      <c r="GS184" s="65"/>
      <c r="GT184" s="65"/>
      <c r="GU184" s="96" t="s">
        <v>2</v>
      </c>
      <c r="GV184" s="70"/>
      <c r="GW184" s="7">
        <f>IF(ISNUMBER(INDEX($CU$15:$EC$314,$B184,HG$5)),MAX(GW$14:GW183)+1,0)</f>
        <v>27</v>
      </c>
      <c r="GX184" s="7" t="str">
        <f t="shared" si="452"/>
        <v/>
      </c>
      <c r="GY184" s="7" t="str">
        <f t="shared" si="453"/>
        <v/>
      </c>
      <c r="GZ184" s="289">
        <f t="shared" si="454"/>
        <v>170</v>
      </c>
      <c r="HA184" s="289" t="str">
        <f t="shared" si="455"/>
        <v/>
      </c>
      <c r="HB184" s="289"/>
      <c r="HC184" s="84" t="str">
        <f t="shared" si="456"/>
        <v/>
      </c>
      <c r="HD184" s="335">
        <f t="shared" si="457"/>
        <v>0</v>
      </c>
      <c r="HE184" s="313" t="str">
        <f t="shared" si="458"/>
        <v/>
      </c>
      <c r="HF184" s="28" t="str">
        <f t="shared" si="459"/>
        <v/>
      </c>
      <c r="HG184" s="241"/>
      <c r="HH184" s="71"/>
      <c r="HI184" s="71"/>
      <c r="HJ184" s="71"/>
      <c r="HK184" s="71"/>
      <c r="HL184" s="71"/>
      <c r="HM184" s="71"/>
      <c r="HN184" s="71"/>
      <c r="HO184" s="71"/>
      <c r="HP184" s="71"/>
      <c r="HQ184" s="71"/>
      <c r="HR184" s="71"/>
      <c r="HS184" s="277" t="str">
        <f t="shared" si="516"/>
        <v/>
      </c>
      <c r="HT184" s="284" t="str">
        <f t="shared" si="460"/>
        <v/>
      </c>
      <c r="HU184" s="71"/>
      <c r="HV184" s="336" t="str">
        <f t="shared" si="461"/>
        <v/>
      </c>
      <c r="HW184" s="338" t="str">
        <f t="shared" si="462"/>
        <v/>
      </c>
      <c r="HX184" s="337" t="str">
        <f t="shared" si="463"/>
        <v/>
      </c>
      <c r="HY184" s="71"/>
      <c r="HZ184" s="71"/>
      <c r="IA184" s="71"/>
      <c r="IB184" s="71"/>
      <c r="IC184" s="71"/>
      <c r="ID184" s="70"/>
      <c r="IE184" s="19"/>
      <c r="IF184" s="19"/>
      <c r="IG184" s="19"/>
      <c r="IH184" s="19"/>
      <c r="II184" s="19"/>
      <c r="IJ184" s="19"/>
      <c r="IK184" s="19"/>
      <c r="IL184" s="19"/>
      <c r="IM184" s="19"/>
      <c r="IN184" s="19"/>
      <c r="IO184" s="291"/>
      <c r="IP184" s="291"/>
      <c r="IQ184" s="74"/>
      <c r="IR184" s="291">
        <f>IF(IE184&lt;&gt;"",MAX(IR$14:IR183)+1,0)</f>
        <v>0</v>
      </c>
      <c r="IS184" s="291">
        <f>IF(IF184&lt;&gt;"",MAX(IS$14:IS183)+1,0)</f>
        <v>0</v>
      </c>
      <c r="IT184" s="291">
        <f>IF(IG184&lt;&gt;"",MAX(IT$14:IT183)+1,0)</f>
        <v>0</v>
      </c>
      <c r="IU184" s="291">
        <f>IF(IH184&lt;&gt;"",MAX(IU$14:IU183)+1,0)</f>
        <v>0</v>
      </c>
      <c r="IV184" s="291">
        <f>IF(II184&lt;&gt;"",MAX(IV$14:IV183)+1,0)</f>
        <v>0</v>
      </c>
      <c r="IW184" s="291">
        <f>IF(IJ184&lt;&gt;"",MAX(IW$14:IW183)+1,0)</f>
        <v>0</v>
      </c>
      <c r="IX184" s="291">
        <f>IF(IK184&lt;&gt;"",MAX(IX$14:IX183)+1,0)</f>
        <v>0</v>
      </c>
      <c r="IY184" s="291">
        <f>IF(IL184&lt;&gt;"",MAX(IY$14:IY183)+1,0)</f>
        <v>0</v>
      </c>
      <c r="IZ184" s="291">
        <f>IF(IM184&lt;&gt;"",MAX(IZ$14:IZ183)+1,0)</f>
        <v>0</v>
      </c>
      <c r="JA184" s="291">
        <f>IF(IN184&lt;&gt;"",MAX(JA$14:JA183)+1,0)</f>
        <v>0</v>
      </c>
      <c r="JB184" s="291">
        <f>IF(IO184&lt;&gt;"",MAX(JB$14:JB183)+1,0)</f>
        <v>0</v>
      </c>
      <c r="JC184" s="291">
        <f>IF(IP184&lt;&gt;"",MAX(JC$14:JC183)+1,0)</f>
        <v>0</v>
      </c>
      <c r="JD184" s="74">
        <f t="shared" si="508"/>
        <v>5</v>
      </c>
      <c r="JE184" s="74">
        <f t="shared" si="509"/>
        <v>0</v>
      </c>
      <c r="JF184" s="74">
        <f t="shared" si="510"/>
        <v>30</v>
      </c>
      <c r="JG184" s="74" t="str">
        <f t="shared" si="511"/>
        <v>multiDiff</v>
      </c>
      <c r="JH184" s="390" t="str">
        <f t="shared" si="512"/>
        <v/>
      </c>
      <c r="JI184" s="389">
        <f>IF(ISNUMBER(MATCH(HE184,$JG$15:$JG$313,0)),0,MAX(JI$14:JI183)+1)</f>
        <v>0</v>
      </c>
      <c r="JJ184" s="389" t="str">
        <f t="shared" si="513"/>
        <v/>
      </c>
      <c r="JK184" s="379"/>
      <c r="JL184" s="79"/>
      <c r="JM184" s="19"/>
      <c r="JN184" s="280"/>
      <c r="JO184" s="70"/>
      <c r="JP184" s="19"/>
      <c r="JQ184" s="19"/>
      <c r="JR184" s="19"/>
      <c r="JS184" s="19"/>
      <c r="JT184" s="19"/>
      <c r="JU184" s="19"/>
      <c r="JV184" s="19"/>
      <c r="JW184" s="19"/>
      <c r="JX184" s="19"/>
      <c r="JY184" s="19"/>
      <c r="JZ184" s="19"/>
      <c r="KA184" s="19"/>
      <c r="KB184" s="19"/>
      <c r="KC184" s="19"/>
      <c r="KD184" s="19"/>
      <c r="LA184" s="70"/>
      <c r="LB184" s="291" t="str">
        <f t="shared" si="464"/>
        <v/>
      </c>
      <c r="LC184" s="291" t="str">
        <f t="shared" si="465"/>
        <v/>
      </c>
      <c r="LD184" s="291" t="str">
        <f t="shared" si="466"/>
        <v/>
      </c>
      <c r="LE184" s="291" t="str">
        <f t="shared" si="467"/>
        <v/>
      </c>
      <c r="LF184" s="291" t="str">
        <f t="shared" si="468"/>
        <v/>
      </c>
      <c r="LG184" s="291" t="str">
        <f t="shared" si="469"/>
        <v/>
      </c>
      <c r="LH184" s="291" t="str">
        <f t="shared" si="470"/>
        <v/>
      </c>
      <c r="LI184" s="291" t="str">
        <f t="shared" si="471"/>
        <v/>
      </c>
      <c r="LJ184" s="291" t="str">
        <f t="shared" si="472"/>
        <v/>
      </c>
      <c r="LK184" s="291" t="str">
        <f t="shared" si="473"/>
        <v/>
      </c>
      <c r="LL184" s="291" t="str">
        <f t="shared" si="474"/>
        <v/>
      </c>
      <c r="LM184" s="291" t="str">
        <f t="shared" si="475"/>
        <v/>
      </c>
      <c r="LN184" s="291" t="str">
        <f t="shared" si="476"/>
        <v/>
      </c>
      <c r="LO184" s="291" t="str">
        <f t="shared" si="477"/>
        <v/>
      </c>
      <c r="LP184" s="291" t="str">
        <f t="shared" si="478"/>
        <v/>
      </c>
      <c r="LQ184" s="291" t="str">
        <f t="shared" si="479"/>
        <v/>
      </c>
      <c r="LR184" s="291" t="str">
        <f t="shared" si="480"/>
        <v/>
      </c>
      <c r="LS184" s="291" t="str">
        <f t="shared" si="481"/>
        <v/>
      </c>
      <c r="LT184" s="291" t="str">
        <f t="shared" si="482"/>
        <v/>
      </c>
      <c r="LU184" s="291" t="str">
        <f t="shared" si="483"/>
        <v/>
      </c>
      <c r="LV184" s="291" t="str">
        <f t="shared" si="484"/>
        <v/>
      </c>
      <c r="LW184" s="291" t="str">
        <f t="shared" si="485"/>
        <v/>
      </c>
      <c r="LX184" s="291" t="str">
        <f t="shared" si="486"/>
        <v/>
      </c>
      <c r="LY184" s="291" t="str">
        <f t="shared" si="487"/>
        <v/>
      </c>
      <c r="LZ184" s="291" t="str">
        <f t="shared" si="488"/>
        <v/>
      </c>
      <c r="MA184" s="291" t="str">
        <f t="shared" si="489"/>
        <v/>
      </c>
      <c r="MB184" s="291" t="str">
        <f t="shared" si="490"/>
        <v/>
      </c>
      <c r="MC184" s="291" t="str">
        <f t="shared" si="491"/>
        <v/>
      </c>
      <c r="MD184" s="291" t="str">
        <f t="shared" si="492"/>
        <v>multiDiff</v>
      </c>
      <c r="ME184" s="291" t="str">
        <f t="shared" si="493"/>
        <v/>
      </c>
      <c r="MF184" s="291" t="str">
        <f t="shared" si="494"/>
        <v/>
      </c>
      <c r="MG184" s="74">
        <f t="shared" si="495"/>
        <v>0</v>
      </c>
      <c r="MH184" s="70"/>
      <c r="MI184" s="70"/>
      <c r="MJ184" s="70"/>
      <c r="MK184" s="70"/>
      <c r="ML184" s="70"/>
      <c r="MM184" s="70"/>
      <c r="MN184" s="70"/>
      <c r="MO184" s="70"/>
      <c r="MP184" s="70"/>
      <c r="MQ184" s="70"/>
      <c r="MR184" s="70"/>
      <c r="MS184" s="70"/>
      <c r="MT184" s="70"/>
      <c r="MU184" s="70"/>
    </row>
    <row r="185" spans="1:359" ht="6" customHeight="1" x14ac:dyDescent="0.25">
      <c r="A185" s="79"/>
      <c r="B185" s="303">
        <f t="shared" si="514"/>
        <v>171</v>
      </c>
      <c r="C185" s="85" t="s">
        <v>465</v>
      </c>
      <c r="D185" s="303" t="s">
        <v>548</v>
      </c>
      <c r="E185" s="70"/>
      <c r="F185" s="258"/>
      <c r="G185" s="259"/>
      <c r="H185" s="260"/>
      <c r="I185" s="258"/>
      <c r="J185" s="259"/>
      <c r="K185" s="260"/>
      <c r="L185" s="258"/>
      <c r="M185" s="259"/>
      <c r="N185" s="260"/>
      <c r="O185" s="258"/>
      <c r="P185" s="259"/>
      <c r="Q185" s="260"/>
      <c r="R185" s="258"/>
      <c r="S185" s="259"/>
      <c r="T185" s="260"/>
      <c r="U185" s="258"/>
      <c r="V185" s="259"/>
      <c r="W185" s="260"/>
      <c r="X185" s="258"/>
      <c r="Y185" s="259"/>
      <c r="Z185" s="260"/>
      <c r="AA185" s="258"/>
      <c r="AB185" s="259"/>
      <c r="AC185" s="260"/>
      <c r="AD185" s="258"/>
      <c r="AE185" s="259"/>
      <c r="AF185" s="260"/>
      <c r="AG185" s="258"/>
      <c r="AH185" s="259"/>
      <c r="AI185" s="260"/>
      <c r="AJ185" s="258"/>
      <c r="AK185" s="259"/>
      <c r="AL185" s="260"/>
      <c r="AM185" s="258"/>
      <c r="AN185" s="259"/>
      <c r="AO185" s="260"/>
      <c r="AP185" s="281"/>
      <c r="AQ185" s="353"/>
      <c r="AR185" s="348"/>
      <c r="AS185" s="281"/>
      <c r="AT185" s="353"/>
      <c r="AU185" s="348"/>
      <c r="AV185" s="258"/>
      <c r="AW185" s="259"/>
      <c r="AX185" s="260"/>
      <c r="AY185" s="258"/>
      <c r="AZ185" s="259"/>
      <c r="BA185" s="260"/>
      <c r="BB185" s="258"/>
      <c r="BC185" s="259"/>
      <c r="BD185" s="260"/>
      <c r="BE185" s="258"/>
      <c r="BF185" s="259"/>
      <c r="BG185" s="260"/>
      <c r="BH185" s="258"/>
      <c r="BI185" s="259"/>
      <c r="BJ185" s="260"/>
      <c r="BK185" s="258"/>
      <c r="BL185" s="259"/>
      <c r="BM185" s="260"/>
      <c r="BN185" s="258"/>
      <c r="BO185" s="259"/>
      <c r="BP185" s="260"/>
      <c r="BQ185" s="258"/>
      <c r="BR185" s="259"/>
      <c r="BS185" s="260"/>
      <c r="BT185" s="258"/>
      <c r="BU185" s="259"/>
      <c r="BV185" s="260"/>
      <c r="BW185" s="258"/>
      <c r="BX185" s="259"/>
      <c r="BY185" s="260"/>
      <c r="BZ185" s="258"/>
      <c r="CA185" s="259"/>
      <c r="CB185" s="260"/>
      <c r="CC185" s="258"/>
      <c r="CD185" s="259"/>
      <c r="CE185" s="260"/>
      <c r="CF185" s="410"/>
      <c r="CG185" s="411"/>
      <c r="CH185" s="412"/>
      <c r="CI185" s="410"/>
      <c r="CJ185" s="411"/>
      <c r="CK185" s="412"/>
      <c r="CL185" s="258"/>
      <c r="CM185" s="259"/>
      <c r="CN185" s="260"/>
      <c r="CO185" s="258"/>
      <c r="CP185" s="259"/>
      <c r="CQ185" s="260"/>
      <c r="CR185" s="373" t="s">
        <v>2</v>
      </c>
      <c r="CS185" s="228"/>
      <c r="CT185" s="229" t="str">
        <f>IF(ISNUMBER(HA185),IF(ISNUMBER(MATCH(HE185,$CS$15:$CS$313,0)),0,MAX(CT$14:CT184)+1),"")</f>
        <v/>
      </c>
      <c r="CU185" s="7" t="str">
        <f t="shared" si="374"/>
        <v/>
      </c>
      <c r="CV185" s="7" t="str">
        <f t="shared" si="375"/>
        <v/>
      </c>
      <c r="CW185" s="7" t="str">
        <f t="shared" si="376"/>
        <v/>
      </c>
      <c r="CX185" s="7" t="str">
        <f t="shared" si="377"/>
        <v/>
      </c>
      <c r="CY185" s="7" t="str">
        <f t="shared" si="378"/>
        <v/>
      </c>
      <c r="CZ185" s="7" t="str">
        <f t="shared" si="379"/>
        <v/>
      </c>
      <c r="DA185" s="7" t="str">
        <f t="shared" si="380"/>
        <v/>
      </c>
      <c r="DB185" s="7" t="str">
        <f t="shared" si="381"/>
        <v/>
      </c>
      <c r="DC185" s="7" t="str">
        <f t="shared" si="382"/>
        <v/>
      </c>
      <c r="DD185" s="7" t="str">
        <f t="shared" si="383"/>
        <v/>
      </c>
      <c r="DE185" s="7" t="str">
        <f t="shared" si="384"/>
        <v/>
      </c>
      <c r="DF185" s="7" t="str">
        <f t="shared" si="385"/>
        <v/>
      </c>
      <c r="DG185" s="7" t="str">
        <f t="shared" si="386"/>
        <v/>
      </c>
      <c r="DH185" s="7" t="str">
        <f t="shared" si="387"/>
        <v/>
      </c>
      <c r="DI185" s="7" t="str">
        <f t="shared" si="388"/>
        <v/>
      </c>
      <c r="DJ185" s="7" t="str">
        <f t="shared" si="389"/>
        <v/>
      </c>
      <c r="DK185" s="7" t="str">
        <f t="shared" si="390"/>
        <v/>
      </c>
      <c r="DL185" s="7" t="str">
        <f t="shared" si="391"/>
        <v/>
      </c>
      <c r="DM185" s="7" t="str">
        <f t="shared" si="392"/>
        <v/>
      </c>
      <c r="DN185" s="7" t="str">
        <f t="shared" si="393"/>
        <v/>
      </c>
      <c r="DO185" s="7" t="str">
        <f t="shared" si="394"/>
        <v/>
      </c>
      <c r="DP185" s="7">
        <f t="shared" si="395"/>
        <v>14</v>
      </c>
      <c r="DQ185" s="7" t="str">
        <f t="shared" si="396"/>
        <v/>
      </c>
      <c r="DR185" s="7">
        <f t="shared" si="397"/>
        <v>13</v>
      </c>
      <c r="DS185" s="7" t="str">
        <f t="shared" si="398"/>
        <v/>
      </c>
      <c r="DT185" s="7" t="str">
        <f t="shared" si="399"/>
        <v/>
      </c>
      <c r="DU185" s="7" t="str">
        <f t="shared" si="496"/>
        <v/>
      </c>
      <c r="DV185" s="7" t="str">
        <f t="shared" si="497"/>
        <v/>
      </c>
      <c r="DW185" s="7" t="str">
        <f t="shared" si="498"/>
        <v/>
      </c>
      <c r="DX185" s="7" t="str">
        <f t="shared" si="499"/>
        <v/>
      </c>
      <c r="DY185" s="7"/>
      <c r="DZ185" s="7"/>
      <c r="EA185" s="7"/>
      <c r="EB185" s="7"/>
      <c r="EC185" s="64" t="s">
        <v>2</v>
      </c>
      <c r="ED185" s="306" t="str">
        <f t="shared" si="400"/>
        <v>-</v>
      </c>
      <c r="EE185" s="306" t="str">
        <f t="shared" si="401"/>
        <v>-</v>
      </c>
      <c r="EF185" s="306" t="str">
        <f t="shared" si="402"/>
        <v>-</v>
      </c>
      <c r="EG185" s="306" t="str">
        <f t="shared" si="403"/>
        <v>-</v>
      </c>
      <c r="EH185" s="306" t="str">
        <f t="shared" si="404"/>
        <v>-</v>
      </c>
      <c r="EI185" s="306" t="str">
        <f t="shared" si="405"/>
        <v>-</v>
      </c>
      <c r="EJ185" s="306" t="str">
        <f t="shared" si="406"/>
        <v>-</v>
      </c>
      <c r="EK185" s="306" t="str">
        <f t="shared" si="407"/>
        <v>-</v>
      </c>
      <c r="EL185" s="306" t="str">
        <f t="shared" si="408"/>
        <v>-</v>
      </c>
      <c r="EM185" s="306" t="str">
        <f t="shared" si="409"/>
        <v>-</v>
      </c>
      <c r="EN185" s="306" t="str">
        <f t="shared" si="410"/>
        <v>-</v>
      </c>
      <c r="EO185" s="306" t="str">
        <f t="shared" si="411"/>
        <v>-</v>
      </c>
      <c r="EP185" s="306" t="str">
        <f t="shared" si="412"/>
        <v>-</v>
      </c>
      <c r="EQ185" s="306" t="str">
        <f t="shared" si="413"/>
        <v>-</v>
      </c>
      <c r="ER185" s="306" t="str">
        <f t="shared" si="414"/>
        <v>-</v>
      </c>
      <c r="ES185" s="306" t="str">
        <f t="shared" si="415"/>
        <v>-</v>
      </c>
      <c r="ET185" s="306" t="str">
        <f t="shared" si="416"/>
        <v>-</v>
      </c>
      <c r="EU185" s="306" t="str">
        <f t="shared" si="417"/>
        <v>-</v>
      </c>
      <c r="EV185" s="306" t="str">
        <f t="shared" si="418"/>
        <v>-</v>
      </c>
      <c r="EW185" s="306" t="str">
        <f t="shared" si="419"/>
        <v>-</v>
      </c>
      <c r="EX185" s="306" t="str">
        <f t="shared" si="420"/>
        <v>-</v>
      </c>
      <c r="EY185" s="306" t="str">
        <f t="shared" si="421"/>
        <v>sy12</v>
      </c>
      <c r="EZ185" s="306" t="str">
        <f t="shared" si="422"/>
        <v>-</v>
      </c>
      <c r="FA185" s="306" t="str">
        <f t="shared" si="423"/>
        <v>sy12</v>
      </c>
      <c r="FB185" s="306" t="str">
        <f t="shared" si="424"/>
        <v>-</v>
      </c>
      <c r="FC185" s="306" t="str">
        <f t="shared" si="425"/>
        <v>-</v>
      </c>
      <c r="FD185" s="306" t="str">
        <f t="shared" si="500"/>
        <v>-</v>
      </c>
      <c r="FE185" s="306" t="str">
        <f t="shared" si="501"/>
        <v>-</v>
      </c>
      <c r="FF185" s="306" t="str">
        <f t="shared" si="502"/>
        <v>-</v>
      </c>
      <c r="FG185" s="306" t="str">
        <f t="shared" si="503"/>
        <v>-</v>
      </c>
      <c r="FH185" s="306"/>
      <c r="FI185" s="306"/>
      <c r="FJ185" s="306"/>
      <c r="FK185" s="306"/>
      <c r="FL185" s="306"/>
      <c r="FM185" s="422" t="s">
        <v>2</v>
      </c>
      <c r="FN185" s="65" t="str">
        <f t="shared" si="426"/>
        <v>-</v>
      </c>
      <c r="FO185" s="65" t="str">
        <f t="shared" si="427"/>
        <v>-</v>
      </c>
      <c r="FP185" s="65" t="str">
        <f t="shared" si="428"/>
        <v>-</v>
      </c>
      <c r="FQ185" s="65" t="str">
        <f t="shared" si="429"/>
        <v>-</v>
      </c>
      <c r="FR185" s="65" t="str">
        <f t="shared" si="430"/>
        <v>-</v>
      </c>
      <c r="FS185" s="65" t="str">
        <f t="shared" si="431"/>
        <v>-</v>
      </c>
      <c r="FT185" s="65" t="str">
        <f t="shared" si="432"/>
        <v>-</v>
      </c>
      <c r="FU185" s="65" t="str">
        <f t="shared" si="433"/>
        <v>-</v>
      </c>
      <c r="FV185" s="65" t="str">
        <f t="shared" si="434"/>
        <v>-</v>
      </c>
      <c r="FW185" s="65" t="str">
        <f t="shared" si="435"/>
        <v>-</v>
      </c>
      <c r="FX185" s="65" t="str">
        <f t="shared" si="436"/>
        <v>-</v>
      </c>
      <c r="FY185" s="65" t="str">
        <f t="shared" si="437"/>
        <v>-</v>
      </c>
      <c r="FZ185" s="65" t="str">
        <f t="shared" si="438"/>
        <v>-</v>
      </c>
      <c r="GA185" s="65" t="str">
        <f t="shared" si="439"/>
        <v>-</v>
      </c>
      <c r="GB185" s="65" t="str">
        <f t="shared" si="440"/>
        <v>-</v>
      </c>
      <c r="GC185" s="65" t="str">
        <f t="shared" si="441"/>
        <v>-</v>
      </c>
      <c r="GD185" s="65" t="str">
        <f t="shared" si="442"/>
        <v>-</v>
      </c>
      <c r="GE185" s="65" t="str">
        <f t="shared" si="443"/>
        <v>-</v>
      </c>
      <c r="GF185" s="65" t="str">
        <f t="shared" si="444"/>
        <v>-</v>
      </c>
      <c r="GG185" s="65" t="str">
        <f t="shared" si="445"/>
        <v>-</v>
      </c>
      <c r="GH185" s="65" t="str">
        <f t="shared" si="446"/>
        <v>-</v>
      </c>
      <c r="GI185" s="65">
        <f t="shared" si="447"/>
        <v>0.1</v>
      </c>
      <c r="GJ185" s="65" t="str">
        <f t="shared" si="448"/>
        <v>-</v>
      </c>
      <c r="GK185" s="65">
        <f t="shared" si="449"/>
        <v>0.1</v>
      </c>
      <c r="GL185" s="65" t="str">
        <f t="shared" si="450"/>
        <v>-</v>
      </c>
      <c r="GM185" s="65" t="str">
        <f t="shared" si="451"/>
        <v>-</v>
      </c>
      <c r="GN185" s="65" t="str">
        <f t="shared" si="504"/>
        <v>-</v>
      </c>
      <c r="GO185" s="65" t="str">
        <f t="shared" si="505"/>
        <v>-</v>
      </c>
      <c r="GP185" s="65" t="str">
        <f t="shared" si="506"/>
        <v>-</v>
      </c>
      <c r="GQ185" s="65" t="str">
        <f t="shared" si="507"/>
        <v>-</v>
      </c>
      <c r="GR185" s="65"/>
      <c r="GS185" s="65"/>
      <c r="GT185" s="65"/>
      <c r="GU185" s="96" t="s">
        <v>2</v>
      </c>
      <c r="GV185" s="70"/>
      <c r="GW185" s="7">
        <f>IF(ISNUMBER(INDEX($CU$15:$EC$314,$B185,HG$5)),MAX(GW$14:GW184)+1,0)</f>
        <v>0</v>
      </c>
      <c r="GX185" s="7" t="str">
        <f t="shared" si="452"/>
        <v/>
      </c>
      <c r="GY185" s="7" t="str">
        <f t="shared" si="453"/>
        <v/>
      </c>
      <c r="GZ185" s="289">
        <f t="shared" si="454"/>
        <v>171</v>
      </c>
      <c r="HA185" s="289" t="str">
        <f t="shared" si="455"/>
        <v/>
      </c>
      <c r="HB185" s="289"/>
      <c r="HC185" s="84" t="str">
        <f t="shared" si="456"/>
        <v/>
      </c>
      <c r="HD185" s="335">
        <f t="shared" si="457"/>
        <v>0</v>
      </c>
      <c r="HE185" s="313" t="str">
        <f t="shared" si="458"/>
        <v/>
      </c>
      <c r="HF185" s="28" t="str">
        <f t="shared" si="459"/>
        <v/>
      </c>
      <c r="HG185" s="241"/>
      <c r="HH185" s="71"/>
      <c r="HI185" s="71"/>
      <c r="HJ185" s="71"/>
      <c r="HK185" s="71"/>
      <c r="HL185" s="71"/>
      <c r="HM185" s="71"/>
      <c r="HN185" s="71"/>
      <c r="HO185" s="71"/>
      <c r="HP185" s="71"/>
      <c r="HQ185" s="71"/>
      <c r="HR185" s="71"/>
      <c r="HS185" s="277" t="str">
        <f t="shared" si="516"/>
        <v/>
      </c>
      <c r="HT185" s="284" t="str">
        <f t="shared" si="460"/>
        <v/>
      </c>
      <c r="HU185" s="71"/>
      <c r="HV185" s="336" t="str">
        <f t="shared" si="461"/>
        <v/>
      </c>
      <c r="HW185" s="338" t="str">
        <f t="shared" si="462"/>
        <v/>
      </c>
      <c r="HX185" s="337" t="str">
        <f t="shared" si="463"/>
        <v/>
      </c>
      <c r="HY185" s="71"/>
      <c r="HZ185" s="71"/>
      <c r="IA185" s="71"/>
      <c r="IB185" s="71"/>
      <c r="IC185" s="71"/>
      <c r="ID185" s="70"/>
      <c r="IE185" s="19"/>
      <c r="IF185" s="19"/>
      <c r="IG185" s="19"/>
      <c r="IH185" s="19"/>
      <c r="II185" s="19"/>
      <c r="IJ185" s="19"/>
      <c r="IK185" s="19"/>
      <c r="IL185" s="19"/>
      <c r="IM185" s="19"/>
      <c r="IN185" s="19"/>
      <c r="IO185" s="291"/>
      <c r="IP185" s="291"/>
      <c r="IQ185" s="74"/>
      <c r="IR185" s="291">
        <f>IF(IE185&lt;&gt;"",MAX(IR$14:IR184)+1,0)</f>
        <v>0</v>
      </c>
      <c r="IS185" s="291">
        <f>IF(IF185&lt;&gt;"",MAX(IS$14:IS184)+1,0)</f>
        <v>0</v>
      </c>
      <c r="IT185" s="291">
        <f>IF(IG185&lt;&gt;"",MAX(IT$14:IT184)+1,0)</f>
        <v>0</v>
      </c>
      <c r="IU185" s="291">
        <f>IF(IH185&lt;&gt;"",MAX(IU$14:IU184)+1,0)</f>
        <v>0</v>
      </c>
      <c r="IV185" s="291">
        <f>IF(II185&lt;&gt;"",MAX(IV$14:IV184)+1,0)</f>
        <v>0</v>
      </c>
      <c r="IW185" s="291">
        <f>IF(IJ185&lt;&gt;"",MAX(IW$14:IW184)+1,0)</f>
        <v>0</v>
      </c>
      <c r="IX185" s="291">
        <f>IF(IK185&lt;&gt;"",MAX(IX$14:IX184)+1,0)</f>
        <v>0</v>
      </c>
      <c r="IY185" s="291">
        <f>IF(IL185&lt;&gt;"",MAX(IY$14:IY184)+1,0)</f>
        <v>0</v>
      </c>
      <c r="IZ185" s="291">
        <f>IF(IM185&lt;&gt;"",MAX(IZ$14:IZ184)+1,0)</f>
        <v>0</v>
      </c>
      <c r="JA185" s="291">
        <f>IF(IN185&lt;&gt;"",MAX(JA$14:JA184)+1,0)</f>
        <v>0</v>
      </c>
      <c r="JB185" s="291">
        <f>IF(IO185&lt;&gt;"",MAX(JB$14:JB184)+1,0)</f>
        <v>0</v>
      </c>
      <c r="JC185" s="291">
        <f>IF(IP185&lt;&gt;"",MAX(JC$14:JC184)+1,0)</f>
        <v>0</v>
      </c>
      <c r="JD185" s="74">
        <f t="shared" si="508"/>
        <v>6</v>
      </c>
      <c r="JE185" s="74">
        <f t="shared" si="509"/>
        <v>1</v>
      </c>
      <c r="JF185" s="74">
        <f t="shared" si="510"/>
        <v>1</v>
      </c>
      <c r="JG185" s="74">
        <f t="shared" si="511"/>
        <v>0</v>
      </c>
      <c r="JH185" s="390" t="str">
        <f t="shared" si="512"/>
        <v/>
      </c>
      <c r="JI185" s="389">
        <f>IF(ISNUMBER(MATCH(HE185,$JG$15:$JG$313,0)),0,MAX(JI$14:JI184)+1)</f>
        <v>0</v>
      </c>
      <c r="JJ185" s="389" t="str">
        <f t="shared" si="513"/>
        <v/>
      </c>
      <c r="JK185" s="379"/>
      <c r="JL185" s="79"/>
      <c r="JM185" s="19"/>
      <c r="JN185" s="280"/>
      <c r="JO185" s="70"/>
      <c r="JP185" s="19"/>
      <c r="JQ185" s="19"/>
      <c r="JR185" s="19"/>
      <c r="JS185" s="19"/>
      <c r="JT185" s="19"/>
      <c r="JU185" s="19"/>
      <c r="JV185" s="19"/>
      <c r="JW185" s="19"/>
      <c r="JX185" s="19"/>
      <c r="JY185" s="19"/>
      <c r="JZ185" s="19"/>
      <c r="KA185" s="19"/>
      <c r="KB185" s="19"/>
      <c r="KC185" s="19"/>
      <c r="KD185" s="19"/>
      <c r="LA185" s="70"/>
      <c r="LB185" s="291" t="str">
        <f t="shared" si="464"/>
        <v/>
      </c>
      <c r="LC185" s="291" t="str">
        <f t="shared" si="465"/>
        <v/>
      </c>
      <c r="LD185" s="291" t="str">
        <f t="shared" si="466"/>
        <v/>
      </c>
      <c r="LE185" s="291" t="str">
        <f t="shared" si="467"/>
        <v/>
      </c>
      <c r="LF185" s="291" t="str">
        <f t="shared" si="468"/>
        <v/>
      </c>
      <c r="LG185" s="291" t="str">
        <f t="shared" si="469"/>
        <v/>
      </c>
      <c r="LH185" s="291" t="str">
        <f t="shared" si="470"/>
        <v/>
      </c>
      <c r="LI185" s="291" t="str">
        <f t="shared" si="471"/>
        <v/>
      </c>
      <c r="LJ185" s="291" t="str">
        <f t="shared" si="472"/>
        <v/>
      </c>
      <c r="LK185" s="291" t="str">
        <f t="shared" si="473"/>
        <v/>
      </c>
      <c r="LL185" s="291" t="str">
        <f t="shared" si="474"/>
        <v/>
      </c>
      <c r="LM185" s="291" t="str">
        <f t="shared" si="475"/>
        <v/>
      </c>
      <c r="LN185" s="291" t="str">
        <f t="shared" si="476"/>
        <v/>
      </c>
      <c r="LO185" s="291" t="str">
        <f t="shared" si="477"/>
        <v/>
      </c>
      <c r="LP185" s="291" t="str">
        <f t="shared" si="478"/>
        <v/>
      </c>
      <c r="LQ185" s="291" t="str">
        <f t="shared" si="479"/>
        <v/>
      </c>
      <c r="LR185" s="291" t="str">
        <f t="shared" si="480"/>
        <v/>
      </c>
      <c r="LS185" s="291" t="str">
        <f t="shared" si="481"/>
        <v/>
      </c>
      <c r="LT185" s="291" t="str">
        <f t="shared" si="482"/>
        <v/>
      </c>
      <c r="LU185" s="291" t="str">
        <f t="shared" si="483"/>
        <v/>
      </c>
      <c r="LV185" s="291" t="str">
        <f t="shared" si="484"/>
        <v/>
      </c>
      <c r="LW185" s="291" t="str">
        <f t="shared" si="485"/>
        <v/>
      </c>
      <c r="LX185" s="291" t="str">
        <f t="shared" si="486"/>
        <v/>
      </c>
      <c r="LY185" s="291" t="str">
        <f t="shared" si="487"/>
        <v/>
      </c>
      <c r="LZ185" s="291" t="str">
        <f t="shared" si="488"/>
        <v/>
      </c>
      <c r="MA185" s="291" t="str">
        <f t="shared" si="489"/>
        <v/>
      </c>
      <c r="MB185" s="291" t="str">
        <f t="shared" si="490"/>
        <v/>
      </c>
      <c r="MC185" s="291" t="str">
        <f t="shared" si="491"/>
        <v/>
      </c>
      <c r="MD185" s="291" t="str">
        <f t="shared" si="492"/>
        <v/>
      </c>
      <c r="ME185" s="291" t="str">
        <f t="shared" si="493"/>
        <v/>
      </c>
      <c r="MF185" s="291" t="str">
        <f t="shared" si="494"/>
        <v/>
      </c>
      <c r="MG185" s="74">
        <f t="shared" si="495"/>
        <v>0</v>
      </c>
      <c r="MH185" s="70"/>
      <c r="MI185" s="70"/>
      <c r="MJ185" s="70"/>
      <c r="MK185" s="70"/>
      <c r="ML185" s="70"/>
      <c r="MM185" s="70"/>
      <c r="MN185" s="70"/>
      <c r="MO185" s="70"/>
      <c r="MP185" s="70"/>
      <c r="MQ185" s="70"/>
      <c r="MR185" s="70"/>
      <c r="MS185" s="70"/>
      <c r="MT185" s="70"/>
      <c r="MU185" s="70"/>
    </row>
    <row r="186" spans="1:359" ht="6" customHeight="1" x14ac:dyDescent="0.25">
      <c r="A186" s="79"/>
      <c r="B186" s="303">
        <f t="shared" si="514"/>
        <v>172</v>
      </c>
      <c r="C186" s="206" t="s">
        <v>466</v>
      </c>
      <c r="D186" s="305" t="s">
        <v>548</v>
      </c>
      <c r="E186" s="70"/>
      <c r="F186" s="258"/>
      <c r="G186" s="259"/>
      <c r="H186" s="260"/>
      <c r="I186" s="258"/>
      <c r="J186" s="259"/>
      <c r="K186" s="260"/>
      <c r="L186" s="258"/>
      <c r="M186" s="259"/>
      <c r="N186" s="260"/>
      <c r="O186" s="258"/>
      <c r="P186" s="259"/>
      <c r="Q186" s="260"/>
      <c r="R186" s="258"/>
      <c r="S186" s="259"/>
      <c r="T186" s="260"/>
      <c r="U186" s="258"/>
      <c r="V186" s="259"/>
      <c r="W186" s="260"/>
      <c r="X186" s="258"/>
      <c r="Y186" s="259"/>
      <c r="Z186" s="260"/>
      <c r="AA186" s="258"/>
      <c r="AB186" s="259"/>
      <c r="AC186" s="260"/>
      <c r="AD186" s="258"/>
      <c r="AE186" s="259"/>
      <c r="AF186" s="260"/>
      <c r="AG186" s="258"/>
      <c r="AH186" s="259"/>
      <c r="AI186" s="260"/>
      <c r="AJ186" s="258"/>
      <c r="AK186" s="259"/>
      <c r="AL186" s="260"/>
      <c r="AM186" s="258"/>
      <c r="AN186" s="259"/>
      <c r="AO186" s="260"/>
      <c r="AP186" s="281"/>
      <c r="AQ186" s="353"/>
      <c r="AR186" s="348"/>
      <c r="AS186" s="281"/>
      <c r="AT186" s="353"/>
      <c r="AU186" s="348"/>
      <c r="AV186" s="258"/>
      <c r="AW186" s="259"/>
      <c r="AX186" s="260"/>
      <c r="AY186" s="258"/>
      <c r="AZ186" s="259"/>
      <c r="BA186" s="260"/>
      <c r="BB186" s="258"/>
      <c r="BC186" s="259"/>
      <c r="BD186" s="260"/>
      <c r="BE186" s="258"/>
      <c r="BF186" s="259"/>
      <c r="BG186" s="260"/>
      <c r="BH186" s="258"/>
      <c r="BI186" s="259"/>
      <c r="BJ186" s="260"/>
      <c r="BK186" s="258"/>
      <c r="BL186" s="259"/>
      <c r="BM186" s="260"/>
      <c r="BN186" s="258"/>
      <c r="BO186" s="259"/>
      <c r="BP186" s="260"/>
      <c r="BQ186" s="258"/>
      <c r="BR186" s="259"/>
      <c r="BS186" s="260"/>
      <c r="BT186" s="258"/>
      <c r="BU186" s="259"/>
      <c r="BV186" s="260"/>
      <c r="BW186" s="258"/>
      <c r="BX186" s="259"/>
      <c r="BY186" s="260"/>
      <c r="BZ186" s="258"/>
      <c r="CA186" s="259"/>
      <c r="CB186" s="260"/>
      <c r="CC186" s="258"/>
      <c r="CD186" s="259"/>
      <c r="CE186" s="260"/>
      <c r="CF186" s="410"/>
      <c r="CG186" s="411"/>
      <c r="CH186" s="412"/>
      <c r="CI186" s="410"/>
      <c r="CJ186" s="411"/>
      <c r="CK186" s="412"/>
      <c r="CL186" s="258"/>
      <c r="CM186" s="259"/>
      <c r="CN186" s="260"/>
      <c r="CO186" s="258"/>
      <c r="CP186" s="259"/>
      <c r="CQ186" s="260"/>
      <c r="CR186" s="373" t="s">
        <v>2</v>
      </c>
      <c r="CS186" s="228"/>
      <c r="CT186" s="229" t="str">
        <f>IF(ISNUMBER(HA186),IF(ISNUMBER(MATCH(HE186,$CS$15:$CS$313,0)),0,MAX(CT$14:CT185)+1),"")</f>
        <v/>
      </c>
      <c r="CU186" s="7" t="str">
        <f t="shared" si="374"/>
        <v/>
      </c>
      <c r="CV186" s="7" t="str">
        <f t="shared" si="375"/>
        <v/>
      </c>
      <c r="CW186" s="7" t="str">
        <f t="shared" si="376"/>
        <v/>
      </c>
      <c r="CX186" s="7" t="str">
        <f t="shared" si="377"/>
        <v/>
      </c>
      <c r="CY186" s="7" t="str">
        <f t="shared" si="378"/>
        <v/>
      </c>
      <c r="CZ186" s="7" t="str">
        <f t="shared" si="379"/>
        <v/>
      </c>
      <c r="DA186" s="7" t="str">
        <f t="shared" si="380"/>
        <v/>
      </c>
      <c r="DB186" s="7" t="str">
        <f t="shared" si="381"/>
        <v/>
      </c>
      <c r="DC186" s="7" t="str">
        <f t="shared" si="382"/>
        <v/>
      </c>
      <c r="DD186" s="7" t="str">
        <f t="shared" si="383"/>
        <v/>
      </c>
      <c r="DE186" s="7" t="str">
        <f t="shared" si="384"/>
        <v/>
      </c>
      <c r="DF186" s="7" t="str">
        <f t="shared" si="385"/>
        <v/>
      </c>
      <c r="DG186" s="7" t="str">
        <f t="shared" si="386"/>
        <v/>
      </c>
      <c r="DH186" s="7" t="str">
        <f t="shared" si="387"/>
        <v/>
      </c>
      <c r="DI186" s="7" t="str">
        <f t="shared" si="388"/>
        <v/>
      </c>
      <c r="DJ186" s="7" t="str">
        <f t="shared" si="389"/>
        <v/>
      </c>
      <c r="DK186" s="7" t="str">
        <f t="shared" si="390"/>
        <v/>
      </c>
      <c r="DL186" s="7" t="str">
        <f t="shared" si="391"/>
        <v/>
      </c>
      <c r="DM186" s="7" t="str">
        <f t="shared" si="392"/>
        <v/>
      </c>
      <c r="DN186" s="7" t="str">
        <f t="shared" si="393"/>
        <v/>
      </c>
      <c r="DO186" s="7" t="str">
        <f t="shared" si="394"/>
        <v/>
      </c>
      <c r="DP186" s="7" t="str">
        <f t="shared" si="395"/>
        <v/>
      </c>
      <c r="DQ186" s="7" t="str">
        <f t="shared" si="396"/>
        <v/>
      </c>
      <c r="DR186" s="7" t="str">
        <f t="shared" si="397"/>
        <v/>
      </c>
      <c r="DS186" s="7" t="str">
        <f t="shared" si="398"/>
        <v/>
      </c>
      <c r="DT186" s="7" t="str">
        <f t="shared" si="399"/>
        <v/>
      </c>
      <c r="DU186" s="7" t="str">
        <f t="shared" si="496"/>
        <v/>
      </c>
      <c r="DV186" s="7" t="str">
        <f t="shared" si="497"/>
        <v/>
      </c>
      <c r="DW186" s="7" t="str">
        <f t="shared" si="498"/>
        <v/>
      </c>
      <c r="DX186" s="7" t="str">
        <f t="shared" si="499"/>
        <v/>
      </c>
      <c r="DY186" s="7"/>
      <c r="DZ186" s="7"/>
      <c r="EA186" s="7"/>
      <c r="EB186" s="7"/>
      <c r="EC186" s="64" t="s">
        <v>2</v>
      </c>
      <c r="ED186" s="306" t="str">
        <f t="shared" si="400"/>
        <v>-</v>
      </c>
      <c r="EE186" s="306" t="str">
        <f t="shared" si="401"/>
        <v>-</v>
      </c>
      <c r="EF186" s="306" t="str">
        <f t="shared" si="402"/>
        <v>-</v>
      </c>
      <c r="EG186" s="306" t="str">
        <f t="shared" si="403"/>
        <v>-</v>
      </c>
      <c r="EH186" s="306" t="str">
        <f t="shared" si="404"/>
        <v>-</v>
      </c>
      <c r="EI186" s="306" t="str">
        <f t="shared" si="405"/>
        <v>-</v>
      </c>
      <c r="EJ186" s="306" t="str">
        <f t="shared" si="406"/>
        <v>-</v>
      </c>
      <c r="EK186" s="306" t="str">
        <f t="shared" si="407"/>
        <v>-</v>
      </c>
      <c r="EL186" s="306" t="str">
        <f t="shared" si="408"/>
        <v>-</v>
      </c>
      <c r="EM186" s="306" t="str">
        <f t="shared" si="409"/>
        <v>-</v>
      </c>
      <c r="EN186" s="306" t="str">
        <f t="shared" si="410"/>
        <v>-</v>
      </c>
      <c r="EO186" s="306" t="str">
        <f t="shared" si="411"/>
        <v>-</v>
      </c>
      <c r="EP186" s="306" t="str">
        <f t="shared" si="412"/>
        <v>-</v>
      </c>
      <c r="EQ186" s="306" t="str">
        <f t="shared" si="413"/>
        <v>-</v>
      </c>
      <c r="ER186" s="306" t="str">
        <f t="shared" si="414"/>
        <v>-</v>
      </c>
      <c r="ES186" s="306" t="str">
        <f t="shared" si="415"/>
        <v>-</v>
      </c>
      <c r="ET186" s="306" t="str">
        <f t="shared" si="416"/>
        <v>-</v>
      </c>
      <c r="EU186" s="306" t="str">
        <f t="shared" si="417"/>
        <v>-</v>
      </c>
      <c r="EV186" s="306" t="str">
        <f t="shared" si="418"/>
        <v>-</v>
      </c>
      <c r="EW186" s="306" t="str">
        <f t="shared" si="419"/>
        <v>-</v>
      </c>
      <c r="EX186" s="306" t="str">
        <f t="shared" si="420"/>
        <v>-</v>
      </c>
      <c r="EY186" s="306" t="str">
        <f t="shared" si="421"/>
        <v>-</v>
      </c>
      <c r="EZ186" s="306" t="str">
        <f t="shared" si="422"/>
        <v>-</v>
      </c>
      <c r="FA186" s="306" t="str">
        <f t="shared" si="423"/>
        <v>-</v>
      </c>
      <c r="FB186" s="306" t="str">
        <f t="shared" si="424"/>
        <v>-</v>
      </c>
      <c r="FC186" s="306" t="str">
        <f t="shared" si="425"/>
        <v>-</v>
      </c>
      <c r="FD186" s="306" t="str">
        <f t="shared" si="500"/>
        <v>-</v>
      </c>
      <c r="FE186" s="306" t="str">
        <f t="shared" si="501"/>
        <v>-</v>
      </c>
      <c r="FF186" s="306" t="str">
        <f t="shared" si="502"/>
        <v>-</v>
      </c>
      <c r="FG186" s="306" t="str">
        <f t="shared" si="503"/>
        <v>-</v>
      </c>
      <c r="FH186" s="306"/>
      <c r="FI186" s="306"/>
      <c r="FJ186" s="306"/>
      <c r="FK186" s="306"/>
      <c r="FL186" s="306"/>
      <c r="FM186" s="422" t="s">
        <v>2</v>
      </c>
      <c r="FN186" s="65" t="str">
        <f t="shared" si="426"/>
        <v>-</v>
      </c>
      <c r="FO186" s="65" t="str">
        <f t="shared" si="427"/>
        <v>-</v>
      </c>
      <c r="FP186" s="65" t="str">
        <f t="shared" si="428"/>
        <v>-</v>
      </c>
      <c r="FQ186" s="65" t="str">
        <f t="shared" si="429"/>
        <v>-</v>
      </c>
      <c r="FR186" s="65" t="str">
        <f t="shared" si="430"/>
        <v>-</v>
      </c>
      <c r="FS186" s="65" t="str">
        <f t="shared" si="431"/>
        <v>-</v>
      </c>
      <c r="FT186" s="65" t="str">
        <f t="shared" si="432"/>
        <v>-</v>
      </c>
      <c r="FU186" s="65" t="str">
        <f t="shared" si="433"/>
        <v>-</v>
      </c>
      <c r="FV186" s="65" t="str">
        <f t="shared" si="434"/>
        <v>-</v>
      </c>
      <c r="FW186" s="65" t="str">
        <f t="shared" si="435"/>
        <v>-</v>
      </c>
      <c r="FX186" s="65" t="str">
        <f t="shared" si="436"/>
        <v>-</v>
      </c>
      <c r="FY186" s="65" t="str">
        <f t="shared" si="437"/>
        <v>-</v>
      </c>
      <c r="FZ186" s="65" t="str">
        <f t="shared" si="438"/>
        <v>-</v>
      </c>
      <c r="GA186" s="65" t="str">
        <f t="shared" si="439"/>
        <v>-</v>
      </c>
      <c r="GB186" s="65" t="str">
        <f t="shared" si="440"/>
        <v>-</v>
      </c>
      <c r="GC186" s="65" t="str">
        <f t="shared" si="441"/>
        <v>-</v>
      </c>
      <c r="GD186" s="65" t="str">
        <f t="shared" si="442"/>
        <v>-</v>
      </c>
      <c r="GE186" s="65" t="str">
        <f t="shared" si="443"/>
        <v>-</v>
      </c>
      <c r="GF186" s="65" t="str">
        <f t="shared" si="444"/>
        <v>-</v>
      </c>
      <c r="GG186" s="65" t="str">
        <f t="shared" si="445"/>
        <v>-</v>
      </c>
      <c r="GH186" s="65" t="str">
        <f t="shared" si="446"/>
        <v>-</v>
      </c>
      <c r="GI186" s="65" t="str">
        <f t="shared" si="447"/>
        <v>-</v>
      </c>
      <c r="GJ186" s="65" t="str">
        <f t="shared" si="448"/>
        <v>-</v>
      </c>
      <c r="GK186" s="65" t="str">
        <f t="shared" si="449"/>
        <v>-</v>
      </c>
      <c r="GL186" s="65" t="str">
        <f t="shared" si="450"/>
        <v>-</v>
      </c>
      <c r="GM186" s="65" t="str">
        <f t="shared" si="451"/>
        <v>-</v>
      </c>
      <c r="GN186" s="65" t="str">
        <f t="shared" si="504"/>
        <v>-</v>
      </c>
      <c r="GO186" s="65" t="str">
        <f t="shared" si="505"/>
        <v>-</v>
      </c>
      <c r="GP186" s="65" t="str">
        <f t="shared" si="506"/>
        <v>-</v>
      </c>
      <c r="GQ186" s="65" t="str">
        <f t="shared" si="507"/>
        <v>-</v>
      </c>
      <c r="GR186" s="65"/>
      <c r="GS186" s="65"/>
      <c r="GT186" s="65"/>
      <c r="GU186" s="96" t="s">
        <v>2</v>
      </c>
      <c r="GV186" s="70"/>
      <c r="GW186" s="7">
        <f>IF(ISNUMBER(INDEX($CU$15:$EC$314,$B186,HG$5)),MAX(GW$14:GW185)+1,0)</f>
        <v>0</v>
      </c>
      <c r="GX186" s="7" t="str">
        <f t="shared" si="452"/>
        <v/>
      </c>
      <c r="GY186" s="7" t="str">
        <f t="shared" si="453"/>
        <v/>
      </c>
      <c r="GZ186" s="289">
        <f t="shared" si="454"/>
        <v>172</v>
      </c>
      <c r="HA186" s="289" t="str">
        <f t="shared" si="455"/>
        <v/>
      </c>
      <c r="HB186" s="289"/>
      <c r="HC186" s="84" t="str">
        <f t="shared" si="456"/>
        <v/>
      </c>
      <c r="HD186" s="335">
        <f t="shared" si="457"/>
        <v>0</v>
      </c>
      <c r="HE186" s="313" t="str">
        <f t="shared" si="458"/>
        <v/>
      </c>
      <c r="HF186" s="28" t="str">
        <f t="shared" si="459"/>
        <v/>
      </c>
      <c r="HG186" s="241"/>
      <c r="HH186" s="71"/>
      <c r="HI186" s="71"/>
      <c r="HJ186" s="71"/>
      <c r="HK186" s="71"/>
      <c r="HL186" s="71"/>
      <c r="HM186" s="71"/>
      <c r="HN186" s="71"/>
      <c r="HO186" s="71"/>
      <c r="HP186" s="71"/>
      <c r="HQ186" s="71"/>
      <c r="HR186" s="71"/>
      <c r="HS186" s="277" t="str">
        <f t="shared" si="516"/>
        <v/>
      </c>
      <c r="HT186" s="284" t="str">
        <f t="shared" si="460"/>
        <v/>
      </c>
      <c r="HU186" s="71"/>
      <c r="HV186" s="336" t="str">
        <f t="shared" si="461"/>
        <v/>
      </c>
      <c r="HW186" s="338" t="str">
        <f t="shared" si="462"/>
        <v/>
      </c>
      <c r="HX186" s="337" t="str">
        <f t="shared" si="463"/>
        <v/>
      </c>
      <c r="HY186" s="71"/>
      <c r="HZ186" s="71"/>
      <c r="IA186" s="71"/>
      <c r="IB186" s="71"/>
      <c r="IC186" s="71"/>
      <c r="ID186" s="70"/>
      <c r="IE186" s="19"/>
      <c r="IF186" s="19"/>
      <c r="IG186" s="19"/>
      <c r="IH186" s="19"/>
      <c r="II186" s="19"/>
      <c r="IJ186" s="19"/>
      <c r="IK186" s="19"/>
      <c r="IL186" s="19"/>
      <c r="IM186" s="19"/>
      <c r="IN186" s="19"/>
      <c r="IO186" s="291"/>
      <c r="IP186" s="291"/>
      <c r="IQ186" s="74"/>
      <c r="IR186" s="291">
        <f>IF(IE186&lt;&gt;"",MAX(IR$14:IR185)+1,0)</f>
        <v>0</v>
      </c>
      <c r="IS186" s="291">
        <f>IF(IF186&lt;&gt;"",MAX(IS$14:IS185)+1,0)</f>
        <v>0</v>
      </c>
      <c r="IT186" s="291">
        <f>IF(IG186&lt;&gt;"",MAX(IT$14:IT185)+1,0)</f>
        <v>0</v>
      </c>
      <c r="IU186" s="291">
        <f>IF(IH186&lt;&gt;"",MAX(IU$14:IU185)+1,0)</f>
        <v>0</v>
      </c>
      <c r="IV186" s="291">
        <f>IF(II186&lt;&gt;"",MAX(IV$14:IV185)+1,0)</f>
        <v>0</v>
      </c>
      <c r="IW186" s="291">
        <f>IF(IJ186&lt;&gt;"",MAX(IW$14:IW185)+1,0)</f>
        <v>0</v>
      </c>
      <c r="IX186" s="291">
        <f>IF(IK186&lt;&gt;"",MAX(IX$14:IX185)+1,0)</f>
        <v>0</v>
      </c>
      <c r="IY186" s="291">
        <f>IF(IL186&lt;&gt;"",MAX(IY$14:IY185)+1,0)</f>
        <v>0</v>
      </c>
      <c r="IZ186" s="291">
        <f>IF(IM186&lt;&gt;"",MAX(IZ$14:IZ185)+1,0)</f>
        <v>0</v>
      </c>
      <c r="JA186" s="291">
        <f>IF(IN186&lt;&gt;"",MAX(JA$14:JA185)+1,0)</f>
        <v>0</v>
      </c>
      <c r="JB186" s="291">
        <f>IF(IO186&lt;&gt;"",MAX(JB$14:JB185)+1,0)</f>
        <v>0</v>
      </c>
      <c r="JC186" s="291">
        <f>IF(IP186&lt;&gt;"",MAX(JC$14:JC185)+1,0)</f>
        <v>0</v>
      </c>
      <c r="JD186" s="74">
        <f t="shared" si="508"/>
        <v>6</v>
      </c>
      <c r="JE186" s="74">
        <f t="shared" si="509"/>
        <v>0</v>
      </c>
      <c r="JF186" s="74">
        <f t="shared" si="510"/>
        <v>2</v>
      </c>
      <c r="JG186" s="74">
        <f t="shared" si="511"/>
        <v>0</v>
      </c>
      <c r="JH186" s="390" t="str">
        <f t="shared" si="512"/>
        <v/>
      </c>
      <c r="JI186" s="389">
        <f>IF(ISNUMBER(MATCH(HE186,$JG$15:$JG$313,0)),0,MAX(JI$14:JI185)+1)</f>
        <v>0</v>
      </c>
      <c r="JJ186" s="389" t="str">
        <f t="shared" si="513"/>
        <v/>
      </c>
      <c r="JK186" s="379"/>
      <c r="JL186" s="79"/>
      <c r="JM186" s="19"/>
      <c r="JN186" s="280"/>
      <c r="JO186" s="70"/>
      <c r="JP186" s="19"/>
      <c r="JQ186" s="19"/>
      <c r="JR186" s="19"/>
      <c r="JS186" s="19"/>
      <c r="JT186" s="19"/>
      <c r="JU186" s="19"/>
      <c r="JV186" s="19"/>
      <c r="JW186" s="19"/>
      <c r="JX186" s="19"/>
      <c r="JY186" s="19"/>
      <c r="JZ186" s="19"/>
      <c r="KA186" s="19"/>
      <c r="KB186" s="19"/>
      <c r="KC186" s="19"/>
      <c r="KD186" s="19"/>
      <c r="LA186" s="70"/>
      <c r="LB186" s="291" t="str">
        <f t="shared" si="464"/>
        <v/>
      </c>
      <c r="LC186" s="291" t="str">
        <f t="shared" si="465"/>
        <v/>
      </c>
      <c r="LD186" s="291" t="str">
        <f t="shared" si="466"/>
        <v/>
      </c>
      <c r="LE186" s="291" t="str">
        <f t="shared" si="467"/>
        <v/>
      </c>
      <c r="LF186" s="291" t="str">
        <f t="shared" si="468"/>
        <v/>
      </c>
      <c r="LG186" s="291" t="str">
        <f t="shared" si="469"/>
        <v/>
      </c>
      <c r="LH186" s="291" t="str">
        <f t="shared" si="470"/>
        <v/>
      </c>
      <c r="LI186" s="291" t="str">
        <f t="shared" si="471"/>
        <v/>
      </c>
      <c r="LJ186" s="291" t="str">
        <f t="shared" si="472"/>
        <v/>
      </c>
      <c r="LK186" s="291" t="str">
        <f t="shared" si="473"/>
        <v/>
      </c>
      <c r="LL186" s="291" t="str">
        <f t="shared" si="474"/>
        <v/>
      </c>
      <c r="LM186" s="291" t="str">
        <f t="shared" si="475"/>
        <v/>
      </c>
      <c r="LN186" s="291" t="str">
        <f t="shared" si="476"/>
        <v/>
      </c>
      <c r="LO186" s="291" t="str">
        <f t="shared" si="477"/>
        <v/>
      </c>
      <c r="LP186" s="291" t="str">
        <f t="shared" si="478"/>
        <v/>
      </c>
      <c r="LQ186" s="291" t="str">
        <f t="shared" si="479"/>
        <v/>
      </c>
      <c r="LR186" s="291" t="str">
        <f t="shared" si="480"/>
        <v/>
      </c>
      <c r="LS186" s="291" t="str">
        <f t="shared" si="481"/>
        <v/>
      </c>
      <c r="LT186" s="291" t="str">
        <f t="shared" si="482"/>
        <v/>
      </c>
      <c r="LU186" s="291" t="str">
        <f t="shared" si="483"/>
        <v/>
      </c>
      <c r="LV186" s="291" t="str">
        <f t="shared" si="484"/>
        <v/>
      </c>
      <c r="LW186" s="291" t="str">
        <f t="shared" si="485"/>
        <v/>
      </c>
      <c r="LX186" s="291" t="str">
        <f t="shared" si="486"/>
        <v/>
      </c>
      <c r="LY186" s="291" t="str">
        <f t="shared" si="487"/>
        <v/>
      </c>
      <c r="LZ186" s="291" t="str">
        <f t="shared" si="488"/>
        <v/>
      </c>
      <c r="MA186" s="291" t="str">
        <f t="shared" si="489"/>
        <v/>
      </c>
      <c r="MB186" s="291" t="str">
        <f t="shared" si="490"/>
        <v/>
      </c>
      <c r="MC186" s="291" t="str">
        <f t="shared" si="491"/>
        <v/>
      </c>
      <c r="MD186" s="291" t="str">
        <f t="shared" si="492"/>
        <v/>
      </c>
      <c r="ME186" s="291" t="str">
        <f t="shared" si="493"/>
        <v/>
      </c>
      <c r="MF186" s="291" t="str">
        <f t="shared" si="494"/>
        <v/>
      </c>
      <c r="MG186" s="74">
        <f t="shared" si="495"/>
        <v>0</v>
      </c>
      <c r="MH186" s="70"/>
      <c r="MI186" s="70"/>
      <c r="MJ186" s="70"/>
      <c r="MK186" s="70"/>
      <c r="ML186" s="70"/>
      <c r="MM186" s="70"/>
      <c r="MN186" s="70"/>
      <c r="MO186" s="70"/>
      <c r="MP186" s="70"/>
      <c r="MQ186" s="70"/>
      <c r="MR186" s="70"/>
      <c r="MS186" s="70"/>
      <c r="MT186" s="70"/>
      <c r="MU186" s="70"/>
    </row>
    <row r="187" spans="1:359" ht="6" customHeight="1" x14ac:dyDescent="0.25">
      <c r="A187" s="79"/>
      <c r="B187" s="303">
        <f t="shared" si="514"/>
        <v>173</v>
      </c>
      <c r="C187" s="206" t="s">
        <v>467</v>
      </c>
      <c r="D187" s="305" t="s">
        <v>548</v>
      </c>
      <c r="E187" s="70"/>
      <c r="F187" s="258"/>
      <c r="G187" s="259"/>
      <c r="H187" s="260"/>
      <c r="I187" s="258"/>
      <c r="J187" s="259"/>
      <c r="K187" s="260"/>
      <c r="L187" s="258"/>
      <c r="M187" s="259"/>
      <c r="N187" s="260"/>
      <c r="O187" s="258"/>
      <c r="P187" s="259"/>
      <c r="Q187" s="260"/>
      <c r="R187" s="258"/>
      <c r="S187" s="259"/>
      <c r="T187" s="260"/>
      <c r="U187" s="258"/>
      <c r="V187" s="259"/>
      <c r="W187" s="260"/>
      <c r="X187" s="258"/>
      <c r="Y187" s="259"/>
      <c r="Z187" s="260"/>
      <c r="AA187" s="258"/>
      <c r="AB187" s="259"/>
      <c r="AC187" s="260"/>
      <c r="AD187" s="258"/>
      <c r="AE187" s="259"/>
      <c r="AF187" s="260"/>
      <c r="AG187" s="258"/>
      <c r="AH187" s="259"/>
      <c r="AI187" s="260"/>
      <c r="AJ187" s="258"/>
      <c r="AK187" s="259"/>
      <c r="AL187" s="260"/>
      <c r="AM187" s="258"/>
      <c r="AN187" s="259"/>
      <c r="AO187" s="260"/>
      <c r="AP187" s="281"/>
      <c r="AQ187" s="353"/>
      <c r="AR187" s="348"/>
      <c r="AS187" s="281"/>
      <c r="AT187" s="353"/>
      <c r="AU187" s="348"/>
      <c r="AV187" s="258"/>
      <c r="AW187" s="259"/>
      <c r="AX187" s="260"/>
      <c r="AY187" s="258"/>
      <c r="AZ187" s="259"/>
      <c r="BA187" s="260"/>
      <c r="BB187" s="258"/>
      <c r="BC187" s="259"/>
      <c r="BD187" s="260"/>
      <c r="BE187" s="258"/>
      <c r="BF187" s="259"/>
      <c r="BG187" s="260"/>
      <c r="BH187" s="258"/>
      <c r="BI187" s="259"/>
      <c r="BJ187" s="260"/>
      <c r="BK187" s="258"/>
      <c r="BL187" s="259"/>
      <c r="BM187" s="260"/>
      <c r="BN187" s="258"/>
      <c r="BO187" s="259"/>
      <c r="BP187" s="260"/>
      <c r="BQ187" s="258"/>
      <c r="BR187" s="259"/>
      <c r="BS187" s="260"/>
      <c r="BT187" s="258"/>
      <c r="BU187" s="259"/>
      <c r="BV187" s="260"/>
      <c r="BW187" s="258"/>
      <c r="BX187" s="259"/>
      <c r="BY187" s="260"/>
      <c r="BZ187" s="258"/>
      <c r="CA187" s="259"/>
      <c r="CB187" s="260"/>
      <c r="CC187" s="258"/>
      <c r="CD187" s="259"/>
      <c r="CE187" s="260"/>
      <c r="CF187" s="410"/>
      <c r="CG187" s="411"/>
      <c r="CH187" s="412"/>
      <c r="CI187" s="410"/>
      <c r="CJ187" s="411"/>
      <c r="CK187" s="412"/>
      <c r="CL187" s="258"/>
      <c r="CM187" s="259"/>
      <c r="CN187" s="260"/>
      <c r="CO187" s="258"/>
      <c r="CP187" s="259"/>
      <c r="CQ187" s="260"/>
      <c r="CR187" s="373" t="s">
        <v>2</v>
      </c>
      <c r="CS187" s="228"/>
      <c r="CT187" s="229" t="str">
        <f>IF(ISNUMBER(HA187),IF(ISNUMBER(MATCH(HE187,$CS$15:$CS$313,0)),0,MAX(CT$14:CT186)+1),"")</f>
        <v/>
      </c>
      <c r="CU187" s="7" t="str">
        <f t="shared" si="374"/>
        <v/>
      </c>
      <c r="CV187" s="7" t="str">
        <f t="shared" si="375"/>
        <v/>
      </c>
      <c r="CW187" s="7" t="str">
        <f t="shared" si="376"/>
        <v/>
      </c>
      <c r="CX187" s="7" t="str">
        <f t="shared" si="377"/>
        <v/>
      </c>
      <c r="CY187" s="7" t="str">
        <f t="shared" si="378"/>
        <v/>
      </c>
      <c r="CZ187" s="7" t="str">
        <f t="shared" si="379"/>
        <v/>
      </c>
      <c r="DA187" s="7" t="str">
        <f t="shared" si="380"/>
        <v/>
      </c>
      <c r="DB187" s="7" t="str">
        <f t="shared" si="381"/>
        <v/>
      </c>
      <c r="DC187" s="7" t="str">
        <f t="shared" si="382"/>
        <v/>
      </c>
      <c r="DD187" s="7" t="str">
        <f t="shared" si="383"/>
        <v/>
      </c>
      <c r="DE187" s="7" t="str">
        <f t="shared" si="384"/>
        <v/>
      </c>
      <c r="DF187" s="7" t="str">
        <f t="shared" si="385"/>
        <v/>
      </c>
      <c r="DG187" s="7" t="str">
        <f t="shared" si="386"/>
        <v/>
      </c>
      <c r="DH187" s="7" t="str">
        <f t="shared" si="387"/>
        <v/>
      </c>
      <c r="DI187" s="7" t="str">
        <f t="shared" si="388"/>
        <v/>
      </c>
      <c r="DJ187" s="7" t="str">
        <f t="shared" si="389"/>
        <v/>
      </c>
      <c r="DK187" s="7" t="str">
        <f t="shared" si="390"/>
        <v/>
      </c>
      <c r="DL187" s="7" t="str">
        <f t="shared" si="391"/>
        <v/>
      </c>
      <c r="DM187" s="7" t="str">
        <f t="shared" si="392"/>
        <v/>
      </c>
      <c r="DN187" s="7" t="str">
        <f t="shared" si="393"/>
        <v/>
      </c>
      <c r="DO187" s="7" t="str">
        <f t="shared" si="394"/>
        <v/>
      </c>
      <c r="DP187" s="7" t="str">
        <f t="shared" si="395"/>
        <v/>
      </c>
      <c r="DQ187" s="7" t="str">
        <f t="shared" si="396"/>
        <v/>
      </c>
      <c r="DR187" s="7" t="str">
        <f t="shared" si="397"/>
        <v/>
      </c>
      <c r="DS187" s="7" t="str">
        <f t="shared" si="398"/>
        <v/>
      </c>
      <c r="DT187" s="7" t="str">
        <f t="shared" si="399"/>
        <v/>
      </c>
      <c r="DU187" s="7" t="str">
        <f t="shared" si="496"/>
        <v/>
      </c>
      <c r="DV187" s="7" t="str">
        <f t="shared" si="497"/>
        <v/>
      </c>
      <c r="DW187" s="7" t="str">
        <f t="shared" si="498"/>
        <v/>
      </c>
      <c r="DX187" s="7" t="str">
        <f t="shared" si="499"/>
        <v/>
      </c>
      <c r="DY187" s="7"/>
      <c r="DZ187" s="7"/>
      <c r="EA187" s="7"/>
      <c r="EB187" s="7"/>
      <c r="EC187" s="64" t="s">
        <v>2</v>
      </c>
      <c r="ED187" s="306" t="str">
        <f t="shared" si="400"/>
        <v>-</v>
      </c>
      <c r="EE187" s="306" t="str">
        <f t="shared" si="401"/>
        <v>-</v>
      </c>
      <c r="EF187" s="306" t="str">
        <f t="shared" si="402"/>
        <v>-</v>
      </c>
      <c r="EG187" s="306" t="str">
        <f t="shared" si="403"/>
        <v>-</v>
      </c>
      <c r="EH187" s="306" t="str">
        <f t="shared" si="404"/>
        <v>-</v>
      </c>
      <c r="EI187" s="306" t="str">
        <f t="shared" si="405"/>
        <v>-</v>
      </c>
      <c r="EJ187" s="306" t="str">
        <f t="shared" si="406"/>
        <v>-</v>
      </c>
      <c r="EK187" s="306" t="str">
        <f t="shared" si="407"/>
        <v>-</v>
      </c>
      <c r="EL187" s="306" t="str">
        <f t="shared" si="408"/>
        <v>-</v>
      </c>
      <c r="EM187" s="306" t="str">
        <f t="shared" si="409"/>
        <v>-</v>
      </c>
      <c r="EN187" s="306" t="str">
        <f t="shared" si="410"/>
        <v>-</v>
      </c>
      <c r="EO187" s="306" t="str">
        <f t="shared" si="411"/>
        <v>-</v>
      </c>
      <c r="EP187" s="306" t="str">
        <f t="shared" si="412"/>
        <v>-</v>
      </c>
      <c r="EQ187" s="306" t="str">
        <f t="shared" si="413"/>
        <v>-</v>
      </c>
      <c r="ER187" s="306" t="str">
        <f t="shared" si="414"/>
        <v>-</v>
      </c>
      <c r="ES187" s="306" t="str">
        <f t="shared" si="415"/>
        <v>-</v>
      </c>
      <c r="ET187" s="306" t="str">
        <f t="shared" si="416"/>
        <v>-</v>
      </c>
      <c r="EU187" s="306" t="str">
        <f t="shared" si="417"/>
        <v>-</v>
      </c>
      <c r="EV187" s="306" t="str">
        <f t="shared" si="418"/>
        <v>-</v>
      </c>
      <c r="EW187" s="306" t="str">
        <f t="shared" si="419"/>
        <v>-</v>
      </c>
      <c r="EX187" s="306" t="str">
        <f t="shared" si="420"/>
        <v>-</v>
      </c>
      <c r="EY187" s="306" t="str">
        <f t="shared" si="421"/>
        <v>-</v>
      </c>
      <c r="EZ187" s="306" t="str">
        <f t="shared" si="422"/>
        <v>-</v>
      </c>
      <c r="FA187" s="306" t="str">
        <f t="shared" si="423"/>
        <v>-</v>
      </c>
      <c r="FB187" s="306" t="str">
        <f t="shared" si="424"/>
        <v>-</v>
      </c>
      <c r="FC187" s="306" t="str">
        <f t="shared" si="425"/>
        <v>-</v>
      </c>
      <c r="FD187" s="306" t="str">
        <f t="shared" si="500"/>
        <v>-</v>
      </c>
      <c r="FE187" s="306" t="str">
        <f t="shared" si="501"/>
        <v>-</v>
      </c>
      <c r="FF187" s="306" t="str">
        <f t="shared" si="502"/>
        <v>-</v>
      </c>
      <c r="FG187" s="306" t="str">
        <f t="shared" si="503"/>
        <v>-</v>
      </c>
      <c r="FH187" s="306"/>
      <c r="FI187" s="306"/>
      <c r="FJ187" s="306"/>
      <c r="FK187" s="306"/>
      <c r="FL187" s="306"/>
      <c r="FM187" s="422" t="s">
        <v>2</v>
      </c>
      <c r="FN187" s="65" t="str">
        <f t="shared" si="426"/>
        <v>-</v>
      </c>
      <c r="FO187" s="65" t="str">
        <f t="shared" si="427"/>
        <v>-</v>
      </c>
      <c r="FP187" s="65" t="str">
        <f t="shared" si="428"/>
        <v>-</v>
      </c>
      <c r="FQ187" s="65" t="str">
        <f t="shared" si="429"/>
        <v>-</v>
      </c>
      <c r="FR187" s="65" t="str">
        <f t="shared" si="430"/>
        <v>-</v>
      </c>
      <c r="FS187" s="65" t="str">
        <f t="shared" si="431"/>
        <v>-</v>
      </c>
      <c r="FT187" s="65" t="str">
        <f t="shared" si="432"/>
        <v>-</v>
      </c>
      <c r="FU187" s="65" t="str">
        <f t="shared" si="433"/>
        <v>-</v>
      </c>
      <c r="FV187" s="65" t="str">
        <f t="shared" si="434"/>
        <v>-</v>
      </c>
      <c r="FW187" s="65" t="str">
        <f t="shared" si="435"/>
        <v>-</v>
      </c>
      <c r="FX187" s="65" t="str">
        <f t="shared" si="436"/>
        <v>-</v>
      </c>
      <c r="FY187" s="65" t="str">
        <f t="shared" si="437"/>
        <v>-</v>
      </c>
      <c r="FZ187" s="65" t="str">
        <f t="shared" si="438"/>
        <v>-</v>
      </c>
      <c r="GA187" s="65" t="str">
        <f t="shared" si="439"/>
        <v>-</v>
      </c>
      <c r="GB187" s="65" t="str">
        <f t="shared" si="440"/>
        <v>-</v>
      </c>
      <c r="GC187" s="65" t="str">
        <f t="shared" si="441"/>
        <v>-</v>
      </c>
      <c r="GD187" s="65" t="str">
        <f t="shared" si="442"/>
        <v>-</v>
      </c>
      <c r="GE187" s="65" t="str">
        <f t="shared" si="443"/>
        <v>-</v>
      </c>
      <c r="GF187" s="65" t="str">
        <f t="shared" si="444"/>
        <v>-</v>
      </c>
      <c r="GG187" s="65" t="str">
        <f t="shared" si="445"/>
        <v>-</v>
      </c>
      <c r="GH187" s="65" t="str">
        <f t="shared" si="446"/>
        <v>-</v>
      </c>
      <c r="GI187" s="65" t="str">
        <f t="shared" si="447"/>
        <v>-</v>
      </c>
      <c r="GJ187" s="65" t="str">
        <f t="shared" si="448"/>
        <v>-</v>
      </c>
      <c r="GK187" s="65" t="str">
        <f t="shared" si="449"/>
        <v>-</v>
      </c>
      <c r="GL187" s="65" t="str">
        <f t="shared" si="450"/>
        <v>-</v>
      </c>
      <c r="GM187" s="65" t="str">
        <f t="shared" si="451"/>
        <v>-</v>
      </c>
      <c r="GN187" s="65" t="str">
        <f t="shared" si="504"/>
        <v>-</v>
      </c>
      <c r="GO187" s="65" t="str">
        <f t="shared" si="505"/>
        <v>-</v>
      </c>
      <c r="GP187" s="65" t="str">
        <f t="shared" si="506"/>
        <v>-</v>
      </c>
      <c r="GQ187" s="65" t="str">
        <f t="shared" si="507"/>
        <v>-</v>
      </c>
      <c r="GR187" s="65"/>
      <c r="GS187" s="65"/>
      <c r="GT187" s="65"/>
      <c r="GU187" s="96" t="s">
        <v>2</v>
      </c>
      <c r="GV187" s="70"/>
      <c r="GW187" s="7">
        <f>IF(ISNUMBER(INDEX($CU$15:$EC$314,$B187,HG$5)),MAX(GW$14:GW186)+1,0)</f>
        <v>0</v>
      </c>
      <c r="GX187" s="7" t="str">
        <f t="shared" si="452"/>
        <v/>
      </c>
      <c r="GY187" s="7" t="str">
        <f t="shared" si="453"/>
        <v/>
      </c>
      <c r="GZ187" s="289">
        <f t="shared" si="454"/>
        <v>173</v>
      </c>
      <c r="HA187" s="289" t="str">
        <f t="shared" si="455"/>
        <v/>
      </c>
      <c r="HB187" s="289"/>
      <c r="HC187" s="84" t="str">
        <f t="shared" si="456"/>
        <v/>
      </c>
      <c r="HD187" s="335">
        <f t="shared" si="457"/>
        <v>0</v>
      </c>
      <c r="HE187" s="313" t="str">
        <f t="shared" si="458"/>
        <v/>
      </c>
      <c r="HF187" s="28" t="str">
        <f t="shared" si="459"/>
        <v/>
      </c>
      <c r="HG187" s="241"/>
      <c r="HH187" s="71"/>
      <c r="HI187" s="71"/>
      <c r="HJ187" s="71"/>
      <c r="HK187" s="71"/>
      <c r="HL187" s="71"/>
      <c r="HM187" s="71"/>
      <c r="HN187" s="71"/>
      <c r="HO187" s="71"/>
      <c r="HP187" s="71"/>
      <c r="HQ187" s="71"/>
      <c r="HR187" s="71"/>
      <c r="HS187" s="277" t="str">
        <f t="shared" si="516"/>
        <v/>
      </c>
      <c r="HT187" s="284" t="str">
        <f t="shared" si="460"/>
        <v/>
      </c>
      <c r="HU187" s="71"/>
      <c r="HV187" s="336" t="str">
        <f t="shared" si="461"/>
        <v/>
      </c>
      <c r="HW187" s="338" t="str">
        <f t="shared" si="462"/>
        <v/>
      </c>
      <c r="HX187" s="337" t="str">
        <f t="shared" si="463"/>
        <v/>
      </c>
      <c r="HY187" s="71"/>
      <c r="HZ187" s="71"/>
      <c r="IA187" s="71"/>
      <c r="IB187" s="71"/>
      <c r="IC187" s="71"/>
      <c r="ID187" s="70"/>
      <c r="IE187" s="19"/>
      <c r="IF187" s="19"/>
      <c r="IG187" s="19"/>
      <c r="IH187" s="19"/>
      <c r="II187" s="19"/>
      <c r="IJ187" s="19"/>
      <c r="IK187" s="19"/>
      <c r="IL187" s="19"/>
      <c r="IM187" s="19"/>
      <c r="IN187" s="19"/>
      <c r="IO187" s="291"/>
      <c r="IP187" s="291"/>
      <c r="IQ187" s="74"/>
      <c r="IR187" s="291">
        <f>IF(IE187&lt;&gt;"",MAX(IR$14:IR186)+1,0)</f>
        <v>0</v>
      </c>
      <c r="IS187" s="291">
        <f>IF(IF187&lt;&gt;"",MAX(IS$14:IS186)+1,0)</f>
        <v>0</v>
      </c>
      <c r="IT187" s="291">
        <f>IF(IG187&lt;&gt;"",MAX(IT$14:IT186)+1,0)</f>
        <v>0</v>
      </c>
      <c r="IU187" s="291">
        <f>IF(IH187&lt;&gt;"",MAX(IU$14:IU186)+1,0)</f>
        <v>0</v>
      </c>
      <c r="IV187" s="291">
        <f>IF(II187&lt;&gt;"",MAX(IV$14:IV186)+1,0)</f>
        <v>0</v>
      </c>
      <c r="IW187" s="291">
        <f>IF(IJ187&lt;&gt;"",MAX(IW$14:IW186)+1,0)</f>
        <v>0</v>
      </c>
      <c r="IX187" s="291">
        <f>IF(IK187&lt;&gt;"",MAX(IX$14:IX186)+1,0)</f>
        <v>0</v>
      </c>
      <c r="IY187" s="291">
        <f>IF(IL187&lt;&gt;"",MAX(IY$14:IY186)+1,0)</f>
        <v>0</v>
      </c>
      <c r="IZ187" s="291">
        <f>IF(IM187&lt;&gt;"",MAX(IZ$14:IZ186)+1,0)</f>
        <v>0</v>
      </c>
      <c r="JA187" s="291">
        <f>IF(IN187&lt;&gt;"",MAX(JA$14:JA186)+1,0)</f>
        <v>0</v>
      </c>
      <c r="JB187" s="291">
        <f>IF(IO187&lt;&gt;"",MAX(JB$14:JB186)+1,0)</f>
        <v>0</v>
      </c>
      <c r="JC187" s="291">
        <f>IF(IP187&lt;&gt;"",MAX(JC$14:JC186)+1,0)</f>
        <v>0</v>
      </c>
      <c r="JD187" s="74">
        <f t="shared" si="508"/>
        <v>6</v>
      </c>
      <c r="JE187" s="74">
        <f t="shared" si="509"/>
        <v>0</v>
      </c>
      <c r="JF187" s="74">
        <f t="shared" si="510"/>
        <v>3</v>
      </c>
      <c r="JG187" s="74">
        <f t="shared" si="511"/>
        <v>0</v>
      </c>
      <c r="JH187" s="390" t="str">
        <f t="shared" si="512"/>
        <v/>
      </c>
      <c r="JI187" s="389">
        <f>IF(ISNUMBER(MATCH(HE187,$JG$15:$JG$313,0)),0,MAX(JI$14:JI186)+1)</f>
        <v>0</v>
      </c>
      <c r="JJ187" s="389" t="str">
        <f t="shared" si="513"/>
        <v/>
      </c>
      <c r="JK187" s="379"/>
      <c r="JL187" s="79"/>
      <c r="JM187" s="19"/>
      <c r="JN187" s="280"/>
      <c r="JO187" s="70"/>
      <c r="JP187" s="19"/>
      <c r="JQ187" s="19"/>
      <c r="JR187" s="19"/>
      <c r="JS187" s="19"/>
      <c r="JT187" s="19"/>
      <c r="JU187" s="19"/>
      <c r="JV187" s="19"/>
      <c r="JW187" s="19"/>
      <c r="JX187" s="19"/>
      <c r="JY187" s="19"/>
      <c r="JZ187" s="19"/>
      <c r="KA187" s="19"/>
      <c r="KB187" s="19"/>
      <c r="KC187" s="19"/>
      <c r="KD187" s="19"/>
      <c r="LA187" s="70"/>
      <c r="LB187" s="291" t="str">
        <f t="shared" si="464"/>
        <v/>
      </c>
      <c r="LC187" s="291" t="str">
        <f t="shared" si="465"/>
        <v/>
      </c>
      <c r="LD187" s="291" t="str">
        <f t="shared" si="466"/>
        <v/>
      </c>
      <c r="LE187" s="291" t="str">
        <f t="shared" si="467"/>
        <v/>
      </c>
      <c r="LF187" s="291" t="str">
        <f t="shared" si="468"/>
        <v/>
      </c>
      <c r="LG187" s="291" t="str">
        <f t="shared" si="469"/>
        <v/>
      </c>
      <c r="LH187" s="291" t="str">
        <f t="shared" si="470"/>
        <v/>
      </c>
      <c r="LI187" s="291" t="str">
        <f t="shared" si="471"/>
        <v/>
      </c>
      <c r="LJ187" s="291" t="str">
        <f t="shared" si="472"/>
        <v/>
      </c>
      <c r="LK187" s="291" t="str">
        <f t="shared" si="473"/>
        <v/>
      </c>
      <c r="LL187" s="291" t="str">
        <f t="shared" si="474"/>
        <v/>
      </c>
      <c r="LM187" s="291" t="str">
        <f t="shared" si="475"/>
        <v/>
      </c>
      <c r="LN187" s="291" t="str">
        <f t="shared" si="476"/>
        <v/>
      </c>
      <c r="LO187" s="291" t="str">
        <f t="shared" si="477"/>
        <v/>
      </c>
      <c r="LP187" s="291" t="str">
        <f t="shared" si="478"/>
        <v/>
      </c>
      <c r="LQ187" s="291" t="str">
        <f t="shared" si="479"/>
        <v/>
      </c>
      <c r="LR187" s="291" t="str">
        <f t="shared" si="480"/>
        <v/>
      </c>
      <c r="LS187" s="291" t="str">
        <f t="shared" si="481"/>
        <v/>
      </c>
      <c r="LT187" s="291" t="str">
        <f t="shared" si="482"/>
        <v/>
      </c>
      <c r="LU187" s="291" t="str">
        <f t="shared" si="483"/>
        <v/>
      </c>
      <c r="LV187" s="291" t="str">
        <f t="shared" si="484"/>
        <v/>
      </c>
      <c r="LW187" s="291" t="str">
        <f t="shared" si="485"/>
        <v/>
      </c>
      <c r="LX187" s="291" t="str">
        <f t="shared" si="486"/>
        <v/>
      </c>
      <c r="LY187" s="291" t="str">
        <f t="shared" si="487"/>
        <v/>
      </c>
      <c r="LZ187" s="291" t="str">
        <f t="shared" si="488"/>
        <v/>
      </c>
      <c r="MA187" s="291" t="str">
        <f t="shared" si="489"/>
        <v/>
      </c>
      <c r="MB187" s="291" t="str">
        <f t="shared" si="490"/>
        <v/>
      </c>
      <c r="MC187" s="291" t="str">
        <f t="shared" si="491"/>
        <v/>
      </c>
      <c r="MD187" s="291" t="str">
        <f t="shared" si="492"/>
        <v/>
      </c>
      <c r="ME187" s="291" t="str">
        <f t="shared" si="493"/>
        <v/>
      </c>
      <c r="MF187" s="291" t="str">
        <f t="shared" si="494"/>
        <v/>
      </c>
      <c r="MG187" s="74">
        <f t="shared" si="495"/>
        <v>0</v>
      </c>
      <c r="MH187" s="70"/>
      <c r="MI187" s="70"/>
      <c r="MJ187" s="70"/>
      <c r="MK187" s="70"/>
      <c r="ML187" s="70"/>
      <c r="MM187" s="70"/>
      <c r="MN187" s="70"/>
      <c r="MO187" s="70"/>
      <c r="MP187" s="70"/>
      <c r="MQ187" s="70"/>
      <c r="MR187" s="70"/>
      <c r="MS187" s="70"/>
      <c r="MT187" s="70"/>
      <c r="MU187" s="70"/>
    </row>
    <row r="188" spans="1:359" ht="6" customHeight="1" x14ac:dyDescent="0.25">
      <c r="A188" s="79"/>
      <c r="B188" s="303">
        <f t="shared" si="514"/>
        <v>174</v>
      </c>
      <c r="C188" s="206" t="s">
        <v>468</v>
      </c>
      <c r="D188" s="305" t="s">
        <v>548</v>
      </c>
      <c r="E188" s="70"/>
      <c r="F188" s="258"/>
      <c r="G188" s="259"/>
      <c r="H188" s="260"/>
      <c r="I188" s="258"/>
      <c r="J188" s="259"/>
      <c r="K188" s="260"/>
      <c r="L188" s="258"/>
      <c r="M188" s="259"/>
      <c r="N188" s="260"/>
      <c r="O188" s="258"/>
      <c r="P188" s="259"/>
      <c r="Q188" s="260"/>
      <c r="R188" s="258"/>
      <c r="S188" s="259"/>
      <c r="T188" s="260"/>
      <c r="U188" s="258"/>
      <c r="V188" s="259"/>
      <c r="W188" s="260"/>
      <c r="X188" s="258"/>
      <c r="Y188" s="259"/>
      <c r="Z188" s="260"/>
      <c r="AA188" s="258"/>
      <c r="AB188" s="259"/>
      <c r="AC188" s="260"/>
      <c r="AD188" s="258"/>
      <c r="AE188" s="259"/>
      <c r="AF188" s="260"/>
      <c r="AG188" s="258"/>
      <c r="AH188" s="259"/>
      <c r="AI188" s="260"/>
      <c r="AJ188" s="258"/>
      <c r="AK188" s="259"/>
      <c r="AL188" s="260"/>
      <c r="AM188" s="258"/>
      <c r="AN188" s="259"/>
      <c r="AO188" s="260"/>
      <c r="AP188" s="281"/>
      <c r="AQ188" s="353"/>
      <c r="AR188" s="348"/>
      <c r="AS188" s="281"/>
      <c r="AT188" s="353"/>
      <c r="AU188" s="348"/>
      <c r="AV188" s="258"/>
      <c r="AW188" s="259"/>
      <c r="AX188" s="260"/>
      <c r="AY188" s="258"/>
      <c r="AZ188" s="259"/>
      <c r="BA188" s="260"/>
      <c r="BB188" s="258"/>
      <c r="BC188" s="259"/>
      <c r="BD188" s="260"/>
      <c r="BE188" s="258"/>
      <c r="BF188" s="259"/>
      <c r="BG188" s="260"/>
      <c r="BH188" s="258"/>
      <c r="BI188" s="259"/>
      <c r="BJ188" s="260"/>
      <c r="BK188" s="258"/>
      <c r="BL188" s="259"/>
      <c r="BM188" s="260"/>
      <c r="BN188" s="258"/>
      <c r="BO188" s="259"/>
      <c r="BP188" s="260"/>
      <c r="BQ188" s="258"/>
      <c r="BR188" s="259"/>
      <c r="BS188" s="260"/>
      <c r="BT188" s="258"/>
      <c r="BU188" s="259"/>
      <c r="BV188" s="260"/>
      <c r="BW188" s="258"/>
      <c r="BX188" s="259"/>
      <c r="BY188" s="260"/>
      <c r="BZ188" s="258"/>
      <c r="CA188" s="259"/>
      <c r="CB188" s="260"/>
      <c r="CC188" s="258"/>
      <c r="CD188" s="259"/>
      <c r="CE188" s="260"/>
      <c r="CF188" s="410"/>
      <c r="CG188" s="411"/>
      <c r="CH188" s="412"/>
      <c r="CI188" s="410"/>
      <c r="CJ188" s="411"/>
      <c r="CK188" s="412"/>
      <c r="CL188" s="258"/>
      <c r="CM188" s="259"/>
      <c r="CN188" s="260"/>
      <c r="CO188" s="258"/>
      <c r="CP188" s="259"/>
      <c r="CQ188" s="260"/>
      <c r="CR188" s="373" t="s">
        <v>2</v>
      </c>
      <c r="CS188" s="228"/>
      <c r="CT188" s="229" t="str">
        <f>IF(ISNUMBER(HA188),IF(ISNUMBER(MATCH(HE188,$CS$15:$CS$313,0)),0,MAX(CT$14:CT187)+1),"")</f>
        <v/>
      </c>
      <c r="CU188" s="7" t="str">
        <f t="shared" si="374"/>
        <v/>
      </c>
      <c r="CV188" s="7" t="str">
        <f t="shared" si="375"/>
        <v/>
      </c>
      <c r="CW188" s="7" t="str">
        <f t="shared" si="376"/>
        <v/>
      </c>
      <c r="CX188" s="7" t="str">
        <f t="shared" si="377"/>
        <v/>
      </c>
      <c r="CY188" s="7" t="str">
        <f t="shared" si="378"/>
        <v/>
      </c>
      <c r="CZ188" s="7" t="str">
        <f t="shared" si="379"/>
        <v/>
      </c>
      <c r="DA188" s="7" t="str">
        <f t="shared" si="380"/>
        <v/>
      </c>
      <c r="DB188" s="7" t="str">
        <f t="shared" si="381"/>
        <v/>
      </c>
      <c r="DC188" s="7" t="str">
        <f t="shared" si="382"/>
        <v/>
      </c>
      <c r="DD188" s="7" t="str">
        <f t="shared" si="383"/>
        <v/>
      </c>
      <c r="DE188" s="7" t="str">
        <f t="shared" si="384"/>
        <v/>
      </c>
      <c r="DF188" s="7" t="str">
        <f t="shared" si="385"/>
        <v/>
      </c>
      <c r="DG188" s="7" t="str">
        <f t="shared" si="386"/>
        <v/>
      </c>
      <c r="DH188" s="7" t="str">
        <f t="shared" si="387"/>
        <v/>
      </c>
      <c r="DI188" s="7" t="str">
        <f t="shared" si="388"/>
        <v/>
      </c>
      <c r="DJ188" s="7" t="str">
        <f t="shared" si="389"/>
        <v/>
      </c>
      <c r="DK188" s="7" t="str">
        <f t="shared" si="390"/>
        <v/>
      </c>
      <c r="DL188" s="7" t="str">
        <f t="shared" si="391"/>
        <v/>
      </c>
      <c r="DM188" s="7" t="str">
        <f t="shared" si="392"/>
        <v/>
      </c>
      <c r="DN188" s="7" t="str">
        <f t="shared" si="393"/>
        <v/>
      </c>
      <c r="DO188" s="7" t="str">
        <f t="shared" si="394"/>
        <v/>
      </c>
      <c r="DP188" s="7" t="str">
        <f t="shared" si="395"/>
        <v/>
      </c>
      <c r="DQ188" s="7" t="str">
        <f t="shared" si="396"/>
        <v/>
      </c>
      <c r="DR188" s="7" t="str">
        <f t="shared" si="397"/>
        <v/>
      </c>
      <c r="DS188" s="7" t="str">
        <f t="shared" si="398"/>
        <v/>
      </c>
      <c r="DT188" s="7" t="str">
        <f t="shared" si="399"/>
        <v/>
      </c>
      <c r="DU188" s="7" t="str">
        <f t="shared" si="496"/>
        <v/>
      </c>
      <c r="DV188" s="7" t="str">
        <f t="shared" si="497"/>
        <v/>
      </c>
      <c r="DW188" s="7" t="str">
        <f t="shared" si="498"/>
        <v/>
      </c>
      <c r="DX188" s="7" t="str">
        <f t="shared" si="499"/>
        <v/>
      </c>
      <c r="DY188" s="7"/>
      <c r="DZ188" s="7"/>
      <c r="EA188" s="7"/>
      <c r="EB188" s="7"/>
      <c r="EC188" s="64" t="s">
        <v>2</v>
      </c>
      <c r="ED188" s="306" t="str">
        <f t="shared" si="400"/>
        <v>-</v>
      </c>
      <c r="EE188" s="306" t="str">
        <f t="shared" si="401"/>
        <v>-</v>
      </c>
      <c r="EF188" s="306" t="str">
        <f t="shared" si="402"/>
        <v>-</v>
      </c>
      <c r="EG188" s="306" t="str">
        <f t="shared" si="403"/>
        <v>-</v>
      </c>
      <c r="EH188" s="306" t="str">
        <f t="shared" si="404"/>
        <v>-</v>
      </c>
      <c r="EI188" s="306" t="str">
        <f t="shared" si="405"/>
        <v>-</v>
      </c>
      <c r="EJ188" s="306" t="str">
        <f t="shared" si="406"/>
        <v>-</v>
      </c>
      <c r="EK188" s="306" t="str">
        <f t="shared" si="407"/>
        <v>-</v>
      </c>
      <c r="EL188" s="306" t="str">
        <f t="shared" si="408"/>
        <v>-</v>
      </c>
      <c r="EM188" s="306" t="str">
        <f t="shared" si="409"/>
        <v>-</v>
      </c>
      <c r="EN188" s="306" t="str">
        <f t="shared" si="410"/>
        <v>-</v>
      </c>
      <c r="EO188" s="306" t="str">
        <f t="shared" si="411"/>
        <v>-</v>
      </c>
      <c r="EP188" s="306" t="str">
        <f t="shared" si="412"/>
        <v>-</v>
      </c>
      <c r="EQ188" s="306" t="str">
        <f t="shared" si="413"/>
        <v>-</v>
      </c>
      <c r="ER188" s="306" t="str">
        <f t="shared" si="414"/>
        <v>-</v>
      </c>
      <c r="ES188" s="306" t="str">
        <f t="shared" si="415"/>
        <v>-</v>
      </c>
      <c r="ET188" s="306" t="str">
        <f t="shared" si="416"/>
        <v>-</v>
      </c>
      <c r="EU188" s="306" t="str">
        <f t="shared" si="417"/>
        <v>-</v>
      </c>
      <c r="EV188" s="306" t="str">
        <f t="shared" si="418"/>
        <v>-</v>
      </c>
      <c r="EW188" s="306" t="str">
        <f t="shared" si="419"/>
        <v>-</v>
      </c>
      <c r="EX188" s="306" t="str">
        <f t="shared" si="420"/>
        <v>-</v>
      </c>
      <c r="EY188" s="306" t="str">
        <f t="shared" si="421"/>
        <v>-</v>
      </c>
      <c r="EZ188" s="306" t="str">
        <f t="shared" si="422"/>
        <v>-</v>
      </c>
      <c r="FA188" s="306" t="str">
        <f t="shared" si="423"/>
        <v>-</v>
      </c>
      <c r="FB188" s="306" t="str">
        <f t="shared" si="424"/>
        <v>-</v>
      </c>
      <c r="FC188" s="306" t="str">
        <f t="shared" si="425"/>
        <v>-</v>
      </c>
      <c r="FD188" s="306" t="str">
        <f t="shared" si="500"/>
        <v>-</v>
      </c>
      <c r="FE188" s="306" t="str">
        <f t="shared" si="501"/>
        <v>-</v>
      </c>
      <c r="FF188" s="306" t="str">
        <f t="shared" si="502"/>
        <v>-</v>
      </c>
      <c r="FG188" s="306" t="str">
        <f t="shared" si="503"/>
        <v>-</v>
      </c>
      <c r="FH188" s="306"/>
      <c r="FI188" s="306"/>
      <c r="FJ188" s="306"/>
      <c r="FK188" s="306"/>
      <c r="FL188" s="306"/>
      <c r="FM188" s="422" t="s">
        <v>2</v>
      </c>
      <c r="FN188" s="65" t="str">
        <f t="shared" si="426"/>
        <v>-</v>
      </c>
      <c r="FO188" s="65" t="str">
        <f t="shared" si="427"/>
        <v>-</v>
      </c>
      <c r="FP188" s="65" t="str">
        <f t="shared" si="428"/>
        <v>-</v>
      </c>
      <c r="FQ188" s="65" t="str">
        <f t="shared" si="429"/>
        <v>-</v>
      </c>
      <c r="FR188" s="65" t="str">
        <f t="shared" si="430"/>
        <v>-</v>
      </c>
      <c r="FS188" s="65" t="str">
        <f t="shared" si="431"/>
        <v>-</v>
      </c>
      <c r="FT188" s="65" t="str">
        <f t="shared" si="432"/>
        <v>-</v>
      </c>
      <c r="FU188" s="65" t="str">
        <f t="shared" si="433"/>
        <v>-</v>
      </c>
      <c r="FV188" s="65" t="str">
        <f t="shared" si="434"/>
        <v>-</v>
      </c>
      <c r="FW188" s="65" t="str">
        <f t="shared" si="435"/>
        <v>-</v>
      </c>
      <c r="FX188" s="65" t="str">
        <f t="shared" si="436"/>
        <v>-</v>
      </c>
      <c r="FY188" s="65" t="str">
        <f t="shared" si="437"/>
        <v>-</v>
      </c>
      <c r="FZ188" s="65" t="str">
        <f t="shared" si="438"/>
        <v>-</v>
      </c>
      <c r="GA188" s="65" t="str">
        <f t="shared" si="439"/>
        <v>-</v>
      </c>
      <c r="GB188" s="65" t="str">
        <f t="shared" si="440"/>
        <v>-</v>
      </c>
      <c r="GC188" s="65" t="str">
        <f t="shared" si="441"/>
        <v>-</v>
      </c>
      <c r="GD188" s="65" t="str">
        <f t="shared" si="442"/>
        <v>-</v>
      </c>
      <c r="GE188" s="65" t="str">
        <f t="shared" si="443"/>
        <v>-</v>
      </c>
      <c r="GF188" s="65" t="str">
        <f t="shared" si="444"/>
        <v>-</v>
      </c>
      <c r="GG188" s="65" t="str">
        <f t="shared" si="445"/>
        <v>-</v>
      </c>
      <c r="GH188" s="65" t="str">
        <f t="shared" si="446"/>
        <v>-</v>
      </c>
      <c r="GI188" s="65" t="str">
        <f t="shared" si="447"/>
        <v>-</v>
      </c>
      <c r="GJ188" s="65" t="str">
        <f t="shared" si="448"/>
        <v>-</v>
      </c>
      <c r="GK188" s="65" t="str">
        <f t="shared" si="449"/>
        <v>-</v>
      </c>
      <c r="GL188" s="65" t="str">
        <f t="shared" si="450"/>
        <v>-</v>
      </c>
      <c r="GM188" s="65" t="str">
        <f t="shared" si="451"/>
        <v>-</v>
      </c>
      <c r="GN188" s="65" t="str">
        <f t="shared" si="504"/>
        <v>-</v>
      </c>
      <c r="GO188" s="65" t="str">
        <f t="shared" si="505"/>
        <v>-</v>
      </c>
      <c r="GP188" s="65" t="str">
        <f t="shared" si="506"/>
        <v>-</v>
      </c>
      <c r="GQ188" s="65" t="str">
        <f t="shared" si="507"/>
        <v>-</v>
      </c>
      <c r="GR188" s="65"/>
      <c r="GS188" s="65"/>
      <c r="GT188" s="65"/>
      <c r="GU188" s="96" t="s">
        <v>2</v>
      </c>
      <c r="GV188" s="70"/>
      <c r="GW188" s="7">
        <f>IF(ISNUMBER(INDEX($CU$15:$EC$314,$B188,HG$5)),MAX(GW$14:GW187)+1,0)</f>
        <v>0</v>
      </c>
      <c r="GX188" s="7" t="str">
        <f t="shared" si="452"/>
        <v/>
      </c>
      <c r="GY188" s="7" t="str">
        <f t="shared" si="453"/>
        <v/>
      </c>
      <c r="GZ188" s="289">
        <f t="shared" si="454"/>
        <v>174</v>
      </c>
      <c r="HA188" s="289" t="str">
        <f t="shared" si="455"/>
        <v/>
      </c>
      <c r="HB188" s="289"/>
      <c r="HC188" s="84" t="str">
        <f t="shared" si="456"/>
        <v/>
      </c>
      <c r="HD188" s="335">
        <f t="shared" si="457"/>
        <v>0</v>
      </c>
      <c r="HE188" s="313" t="str">
        <f t="shared" si="458"/>
        <v/>
      </c>
      <c r="HF188" s="28" t="str">
        <f t="shared" si="459"/>
        <v/>
      </c>
      <c r="HG188" s="241"/>
      <c r="HH188" s="71"/>
      <c r="HI188" s="71"/>
      <c r="HJ188" s="71"/>
      <c r="HK188" s="71"/>
      <c r="HL188" s="71"/>
      <c r="HM188" s="71"/>
      <c r="HN188" s="71"/>
      <c r="HO188" s="71"/>
      <c r="HP188" s="71"/>
      <c r="HQ188" s="71"/>
      <c r="HR188" s="71"/>
      <c r="HS188" s="277" t="str">
        <f t="shared" si="516"/>
        <v/>
      </c>
      <c r="HT188" s="284" t="str">
        <f t="shared" si="460"/>
        <v/>
      </c>
      <c r="HU188" s="71"/>
      <c r="HV188" s="336" t="str">
        <f t="shared" si="461"/>
        <v/>
      </c>
      <c r="HW188" s="338" t="str">
        <f t="shared" si="462"/>
        <v/>
      </c>
      <c r="HX188" s="337" t="str">
        <f t="shared" si="463"/>
        <v/>
      </c>
      <c r="HY188" s="71"/>
      <c r="HZ188" s="71"/>
      <c r="IA188" s="71"/>
      <c r="IB188" s="71"/>
      <c r="IC188" s="71"/>
      <c r="ID188" s="70"/>
      <c r="IE188" s="19"/>
      <c r="IF188" s="19"/>
      <c r="IG188" s="19"/>
      <c r="IH188" s="19"/>
      <c r="II188" s="19"/>
      <c r="IJ188" s="19"/>
      <c r="IK188" s="19"/>
      <c r="IL188" s="19"/>
      <c r="IM188" s="19"/>
      <c r="IN188" s="19"/>
      <c r="IO188" s="291"/>
      <c r="IP188" s="291"/>
      <c r="IQ188" s="74"/>
      <c r="IR188" s="291">
        <f>IF(IE188&lt;&gt;"",MAX(IR$14:IR187)+1,0)</f>
        <v>0</v>
      </c>
      <c r="IS188" s="291">
        <f>IF(IF188&lt;&gt;"",MAX(IS$14:IS187)+1,0)</f>
        <v>0</v>
      </c>
      <c r="IT188" s="291">
        <f>IF(IG188&lt;&gt;"",MAX(IT$14:IT187)+1,0)</f>
        <v>0</v>
      </c>
      <c r="IU188" s="291">
        <f>IF(IH188&lt;&gt;"",MAX(IU$14:IU187)+1,0)</f>
        <v>0</v>
      </c>
      <c r="IV188" s="291">
        <f>IF(II188&lt;&gt;"",MAX(IV$14:IV187)+1,0)</f>
        <v>0</v>
      </c>
      <c r="IW188" s="291">
        <f>IF(IJ188&lt;&gt;"",MAX(IW$14:IW187)+1,0)</f>
        <v>0</v>
      </c>
      <c r="IX188" s="291">
        <f>IF(IK188&lt;&gt;"",MAX(IX$14:IX187)+1,0)</f>
        <v>0</v>
      </c>
      <c r="IY188" s="291">
        <f>IF(IL188&lt;&gt;"",MAX(IY$14:IY187)+1,0)</f>
        <v>0</v>
      </c>
      <c r="IZ188" s="291">
        <f>IF(IM188&lt;&gt;"",MAX(IZ$14:IZ187)+1,0)</f>
        <v>0</v>
      </c>
      <c r="JA188" s="291">
        <f>IF(IN188&lt;&gt;"",MAX(JA$14:JA187)+1,0)</f>
        <v>0</v>
      </c>
      <c r="JB188" s="291">
        <f>IF(IO188&lt;&gt;"",MAX(JB$14:JB187)+1,0)</f>
        <v>0</v>
      </c>
      <c r="JC188" s="291">
        <f>IF(IP188&lt;&gt;"",MAX(JC$14:JC187)+1,0)</f>
        <v>0</v>
      </c>
      <c r="JD188" s="74">
        <f t="shared" si="508"/>
        <v>6</v>
      </c>
      <c r="JE188" s="74">
        <f t="shared" si="509"/>
        <v>0</v>
      </c>
      <c r="JF188" s="74">
        <f t="shared" si="510"/>
        <v>4</v>
      </c>
      <c r="JG188" s="74">
        <f t="shared" si="511"/>
        <v>0</v>
      </c>
      <c r="JH188" s="390" t="str">
        <f t="shared" si="512"/>
        <v/>
      </c>
      <c r="JI188" s="389">
        <f>IF(ISNUMBER(MATCH(HE188,$JG$15:$JG$313,0)),0,MAX(JI$14:JI187)+1)</f>
        <v>0</v>
      </c>
      <c r="JJ188" s="389" t="str">
        <f t="shared" si="513"/>
        <v/>
      </c>
      <c r="JK188" s="379"/>
      <c r="JL188" s="79"/>
      <c r="JM188" s="19"/>
      <c r="JN188" s="280"/>
      <c r="JO188" s="70"/>
      <c r="JP188" s="19"/>
      <c r="JQ188" s="19"/>
      <c r="JR188" s="19"/>
      <c r="JS188" s="19"/>
      <c r="JT188" s="19"/>
      <c r="JU188" s="19"/>
      <c r="JV188" s="19"/>
      <c r="JW188" s="19"/>
      <c r="JX188" s="19"/>
      <c r="JY188" s="19"/>
      <c r="JZ188" s="19"/>
      <c r="KA188" s="19"/>
      <c r="KB188" s="19"/>
      <c r="KC188" s="19"/>
      <c r="KD188" s="19"/>
      <c r="LA188" s="70"/>
      <c r="LB188" s="291" t="str">
        <f t="shared" si="464"/>
        <v/>
      </c>
      <c r="LC188" s="291" t="str">
        <f t="shared" si="465"/>
        <v/>
      </c>
      <c r="LD188" s="291" t="str">
        <f t="shared" si="466"/>
        <v/>
      </c>
      <c r="LE188" s="291" t="str">
        <f t="shared" si="467"/>
        <v/>
      </c>
      <c r="LF188" s="291" t="str">
        <f t="shared" si="468"/>
        <v/>
      </c>
      <c r="LG188" s="291" t="str">
        <f t="shared" si="469"/>
        <v/>
      </c>
      <c r="LH188" s="291" t="str">
        <f t="shared" si="470"/>
        <v/>
      </c>
      <c r="LI188" s="291" t="str">
        <f t="shared" si="471"/>
        <v/>
      </c>
      <c r="LJ188" s="291" t="str">
        <f t="shared" si="472"/>
        <v/>
      </c>
      <c r="LK188" s="291" t="str">
        <f t="shared" si="473"/>
        <v/>
      </c>
      <c r="LL188" s="291" t="str">
        <f t="shared" si="474"/>
        <v/>
      </c>
      <c r="LM188" s="291" t="str">
        <f t="shared" si="475"/>
        <v/>
      </c>
      <c r="LN188" s="291" t="str">
        <f t="shared" si="476"/>
        <v/>
      </c>
      <c r="LO188" s="291" t="str">
        <f t="shared" si="477"/>
        <v/>
      </c>
      <c r="LP188" s="291" t="str">
        <f t="shared" si="478"/>
        <v/>
      </c>
      <c r="LQ188" s="291" t="str">
        <f t="shared" si="479"/>
        <v/>
      </c>
      <c r="LR188" s="291" t="str">
        <f t="shared" si="480"/>
        <v/>
      </c>
      <c r="LS188" s="291" t="str">
        <f t="shared" si="481"/>
        <v/>
      </c>
      <c r="LT188" s="291" t="str">
        <f t="shared" si="482"/>
        <v/>
      </c>
      <c r="LU188" s="291" t="str">
        <f t="shared" si="483"/>
        <v/>
      </c>
      <c r="LV188" s="291" t="str">
        <f t="shared" si="484"/>
        <v/>
      </c>
      <c r="LW188" s="291" t="str">
        <f t="shared" si="485"/>
        <v/>
      </c>
      <c r="LX188" s="291" t="str">
        <f t="shared" si="486"/>
        <v/>
      </c>
      <c r="LY188" s="291" t="str">
        <f t="shared" si="487"/>
        <v/>
      </c>
      <c r="LZ188" s="291" t="str">
        <f t="shared" si="488"/>
        <v/>
      </c>
      <c r="MA188" s="291" t="str">
        <f t="shared" si="489"/>
        <v/>
      </c>
      <c r="MB188" s="291" t="str">
        <f t="shared" si="490"/>
        <v/>
      </c>
      <c r="MC188" s="291" t="str">
        <f t="shared" si="491"/>
        <v/>
      </c>
      <c r="MD188" s="291" t="str">
        <f t="shared" si="492"/>
        <v/>
      </c>
      <c r="ME188" s="291" t="str">
        <f t="shared" si="493"/>
        <v/>
      </c>
      <c r="MF188" s="291" t="str">
        <f t="shared" si="494"/>
        <v/>
      </c>
      <c r="MG188" s="74">
        <f t="shared" si="495"/>
        <v>0</v>
      </c>
      <c r="MH188" s="70"/>
      <c r="MI188" s="70"/>
      <c r="MJ188" s="70"/>
      <c r="MK188" s="70"/>
      <c r="ML188" s="70"/>
      <c r="MM188" s="70"/>
      <c r="MN188" s="70"/>
      <c r="MO188" s="70"/>
      <c r="MP188" s="70"/>
      <c r="MQ188" s="70"/>
      <c r="MR188" s="70"/>
      <c r="MS188" s="70"/>
      <c r="MT188" s="70"/>
      <c r="MU188" s="70"/>
    </row>
    <row r="189" spans="1:359" ht="6" customHeight="1" x14ac:dyDescent="0.25">
      <c r="A189" s="79"/>
      <c r="B189" s="303">
        <f t="shared" si="514"/>
        <v>175</v>
      </c>
      <c r="C189" s="206" t="s">
        <v>935</v>
      </c>
      <c r="D189" s="305" t="s">
        <v>936</v>
      </c>
      <c r="E189" s="70"/>
      <c r="F189" s="258"/>
      <c r="G189" s="259"/>
      <c r="H189" s="260"/>
      <c r="I189" s="258"/>
      <c r="J189" s="259"/>
      <c r="K189" s="260"/>
      <c r="L189" s="258"/>
      <c r="M189" s="259"/>
      <c r="N189" s="260"/>
      <c r="O189" s="258"/>
      <c r="P189" s="259"/>
      <c r="Q189" s="260"/>
      <c r="R189" s="258"/>
      <c r="S189" s="259"/>
      <c r="T189" s="260"/>
      <c r="U189" s="258"/>
      <c r="V189" s="259"/>
      <c r="W189" s="260"/>
      <c r="X189" s="258"/>
      <c r="Y189" s="259"/>
      <c r="Z189" s="260"/>
      <c r="AA189" s="258"/>
      <c r="AB189" s="259"/>
      <c r="AC189" s="260"/>
      <c r="AD189" s="258"/>
      <c r="AE189" s="259"/>
      <c r="AF189" s="260"/>
      <c r="AG189" s="258"/>
      <c r="AH189" s="259"/>
      <c r="AI189" s="260"/>
      <c r="AJ189" s="258"/>
      <c r="AK189" s="259"/>
      <c r="AL189" s="260"/>
      <c r="AM189" s="258"/>
      <c r="AN189" s="259"/>
      <c r="AO189" s="260"/>
      <c r="AP189" s="281"/>
      <c r="AQ189" s="353"/>
      <c r="AR189" s="348"/>
      <c r="AS189" s="281"/>
      <c r="AT189" s="353"/>
      <c r="AU189" s="348"/>
      <c r="AV189" s="258"/>
      <c r="AW189" s="259"/>
      <c r="AX189" s="260"/>
      <c r="AY189" s="258"/>
      <c r="AZ189" s="259"/>
      <c r="BA189" s="260"/>
      <c r="BB189" s="258"/>
      <c r="BC189" s="259"/>
      <c r="BD189" s="260"/>
      <c r="BE189" s="258"/>
      <c r="BF189" s="259"/>
      <c r="BG189" s="260"/>
      <c r="BH189" s="258"/>
      <c r="BI189" s="259"/>
      <c r="BJ189" s="260"/>
      <c r="BK189" s="258"/>
      <c r="BL189" s="259"/>
      <c r="BM189" s="260"/>
      <c r="BN189" s="258"/>
      <c r="BO189" s="259"/>
      <c r="BP189" s="260"/>
      <c r="BQ189" s="258"/>
      <c r="BR189" s="259"/>
      <c r="BS189" s="260"/>
      <c r="BT189" s="258"/>
      <c r="BU189" s="259"/>
      <c r="BV189" s="260"/>
      <c r="BW189" s="258"/>
      <c r="BX189" s="259"/>
      <c r="BY189" s="260"/>
      <c r="BZ189" s="258"/>
      <c r="CA189" s="259"/>
      <c r="CB189" s="260"/>
      <c r="CC189" s="258"/>
      <c r="CD189" s="259"/>
      <c r="CE189" s="260"/>
      <c r="CF189" s="410"/>
      <c r="CG189" s="411"/>
      <c r="CH189" s="412"/>
      <c r="CI189" s="410"/>
      <c r="CJ189" s="411"/>
      <c r="CK189" s="412"/>
      <c r="CL189" s="258"/>
      <c r="CM189" s="259"/>
      <c r="CN189" s="260"/>
      <c r="CO189" s="258"/>
      <c r="CP189" s="259"/>
      <c r="CQ189" s="260"/>
      <c r="CR189" s="373" t="s">
        <v>2</v>
      </c>
      <c r="CS189" s="228"/>
      <c r="CT189" s="229" t="str">
        <f>IF(ISNUMBER(HA189),IF(ISNUMBER(MATCH(HE189,$CS$15:$CS$313,0)),0,MAX(CT$14:CT188)+1),"")</f>
        <v/>
      </c>
      <c r="CU189" s="7" t="str">
        <f t="shared" si="374"/>
        <v/>
      </c>
      <c r="CV189" s="7" t="str">
        <f t="shared" si="375"/>
        <v/>
      </c>
      <c r="CW189" s="7" t="str">
        <f t="shared" si="376"/>
        <v/>
      </c>
      <c r="CX189" s="7" t="str">
        <f t="shared" si="377"/>
        <v/>
      </c>
      <c r="CY189" s="7" t="str">
        <f t="shared" si="378"/>
        <v/>
      </c>
      <c r="CZ189" s="7" t="str">
        <f t="shared" si="379"/>
        <v/>
      </c>
      <c r="DA189" s="7" t="str">
        <f t="shared" si="380"/>
        <v/>
      </c>
      <c r="DB189" s="7" t="str">
        <f t="shared" si="381"/>
        <v/>
      </c>
      <c r="DC189" s="7" t="str">
        <f t="shared" si="382"/>
        <v/>
      </c>
      <c r="DD189" s="7" t="str">
        <f t="shared" si="383"/>
        <v/>
      </c>
      <c r="DE189" s="7" t="str">
        <f t="shared" si="384"/>
        <v/>
      </c>
      <c r="DF189" s="7" t="str">
        <f t="shared" si="385"/>
        <v/>
      </c>
      <c r="DG189" s="7" t="str">
        <f t="shared" si="386"/>
        <v/>
      </c>
      <c r="DH189" s="7" t="str">
        <f t="shared" si="387"/>
        <v/>
      </c>
      <c r="DI189" s="7" t="str">
        <f t="shared" si="388"/>
        <v/>
      </c>
      <c r="DJ189" s="7" t="str">
        <f t="shared" si="389"/>
        <v/>
      </c>
      <c r="DK189" s="7" t="str">
        <f t="shared" si="390"/>
        <v/>
      </c>
      <c r="DL189" s="7" t="str">
        <f t="shared" si="391"/>
        <v/>
      </c>
      <c r="DM189" s="7" t="str">
        <f t="shared" si="392"/>
        <v/>
      </c>
      <c r="DN189" s="7" t="str">
        <f t="shared" si="393"/>
        <v/>
      </c>
      <c r="DO189" s="7" t="str">
        <f t="shared" si="394"/>
        <v/>
      </c>
      <c r="DP189" s="7" t="str">
        <f t="shared" si="395"/>
        <v/>
      </c>
      <c r="DQ189" s="7" t="str">
        <f t="shared" si="396"/>
        <v/>
      </c>
      <c r="DR189" s="7">
        <f t="shared" si="397"/>
        <v>43</v>
      </c>
      <c r="DS189" s="7" t="str">
        <f t="shared" si="398"/>
        <v/>
      </c>
      <c r="DT189" s="7" t="str">
        <f t="shared" si="399"/>
        <v/>
      </c>
      <c r="DU189" s="7" t="str">
        <f t="shared" si="496"/>
        <v/>
      </c>
      <c r="DV189" s="7" t="str">
        <f t="shared" si="497"/>
        <v/>
      </c>
      <c r="DW189" s="7" t="str">
        <f t="shared" si="498"/>
        <v/>
      </c>
      <c r="DX189" s="7" t="str">
        <f t="shared" si="499"/>
        <v/>
      </c>
      <c r="DY189" s="7"/>
      <c r="DZ189" s="7"/>
      <c r="EA189" s="7"/>
      <c r="EB189" s="7"/>
      <c r="EC189" s="64" t="s">
        <v>2</v>
      </c>
      <c r="ED189" s="306" t="str">
        <f t="shared" si="400"/>
        <v>-</v>
      </c>
      <c r="EE189" s="306" t="str">
        <f t="shared" si="401"/>
        <v>-</v>
      </c>
      <c r="EF189" s="306" t="str">
        <f t="shared" si="402"/>
        <v>-</v>
      </c>
      <c r="EG189" s="306" t="str">
        <f t="shared" si="403"/>
        <v>-</v>
      </c>
      <c r="EH189" s="306" t="str">
        <f t="shared" si="404"/>
        <v>-</v>
      </c>
      <c r="EI189" s="306" t="str">
        <f t="shared" si="405"/>
        <v>-</v>
      </c>
      <c r="EJ189" s="306" t="str">
        <f t="shared" si="406"/>
        <v>-</v>
      </c>
      <c r="EK189" s="306" t="str">
        <f t="shared" si="407"/>
        <v>-</v>
      </c>
      <c r="EL189" s="306" t="str">
        <f t="shared" si="408"/>
        <v>-</v>
      </c>
      <c r="EM189" s="306" t="str">
        <f t="shared" si="409"/>
        <v>-</v>
      </c>
      <c r="EN189" s="306" t="str">
        <f t="shared" si="410"/>
        <v>-</v>
      </c>
      <c r="EO189" s="306" t="str">
        <f t="shared" si="411"/>
        <v>-</v>
      </c>
      <c r="EP189" s="306" t="str">
        <f t="shared" si="412"/>
        <v>-</v>
      </c>
      <c r="EQ189" s="306" t="str">
        <f t="shared" si="413"/>
        <v>-</v>
      </c>
      <c r="ER189" s="306" t="str">
        <f t="shared" si="414"/>
        <v>-</v>
      </c>
      <c r="ES189" s="306" t="str">
        <f t="shared" si="415"/>
        <v>-</v>
      </c>
      <c r="ET189" s="306" t="str">
        <f t="shared" si="416"/>
        <v>-</v>
      </c>
      <c r="EU189" s="306" t="str">
        <f t="shared" si="417"/>
        <v>-</v>
      </c>
      <c r="EV189" s="306" t="str">
        <f t="shared" si="418"/>
        <v>-</v>
      </c>
      <c r="EW189" s="306" t="str">
        <f t="shared" si="419"/>
        <v>-</v>
      </c>
      <c r="EX189" s="306" t="str">
        <f t="shared" si="420"/>
        <v>-</v>
      </c>
      <c r="EY189" s="306" t="str">
        <f t="shared" si="421"/>
        <v>-</v>
      </c>
      <c r="EZ189" s="306" t="str">
        <f t="shared" si="422"/>
        <v>-</v>
      </c>
      <c r="FA189" s="306" t="str">
        <f t="shared" si="423"/>
        <v>LAK</v>
      </c>
      <c r="FB189" s="306" t="str">
        <f t="shared" si="424"/>
        <v>-</v>
      </c>
      <c r="FC189" s="306" t="str">
        <f t="shared" si="425"/>
        <v>-</v>
      </c>
      <c r="FD189" s="306" t="str">
        <f t="shared" si="500"/>
        <v>-</v>
      </c>
      <c r="FE189" s="306" t="str">
        <f t="shared" si="501"/>
        <v>-</v>
      </c>
      <c r="FF189" s="306" t="str">
        <f t="shared" si="502"/>
        <v>-</v>
      </c>
      <c r="FG189" s="306" t="str">
        <f t="shared" si="503"/>
        <v>-</v>
      </c>
      <c r="FH189" s="306"/>
      <c r="FI189" s="306"/>
      <c r="FJ189" s="306"/>
      <c r="FK189" s="306"/>
      <c r="FL189" s="306"/>
      <c r="FM189" s="422" t="s">
        <v>2</v>
      </c>
      <c r="FN189" s="65" t="str">
        <f t="shared" si="426"/>
        <v>-</v>
      </c>
      <c r="FO189" s="65" t="str">
        <f t="shared" si="427"/>
        <v>-</v>
      </c>
      <c r="FP189" s="65" t="str">
        <f t="shared" si="428"/>
        <v>-</v>
      </c>
      <c r="FQ189" s="65" t="str">
        <f t="shared" si="429"/>
        <v>-</v>
      </c>
      <c r="FR189" s="65" t="str">
        <f t="shared" si="430"/>
        <v>-</v>
      </c>
      <c r="FS189" s="65" t="str">
        <f t="shared" si="431"/>
        <v>-</v>
      </c>
      <c r="FT189" s="65" t="str">
        <f t="shared" si="432"/>
        <v>-</v>
      </c>
      <c r="FU189" s="65" t="str">
        <f t="shared" si="433"/>
        <v>-</v>
      </c>
      <c r="FV189" s="65" t="str">
        <f t="shared" si="434"/>
        <v>-</v>
      </c>
      <c r="FW189" s="65" t="str">
        <f t="shared" si="435"/>
        <v>-</v>
      </c>
      <c r="FX189" s="65" t="str">
        <f t="shared" si="436"/>
        <v>-</v>
      </c>
      <c r="FY189" s="65" t="str">
        <f t="shared" si="437"/>
        <v>-</v>
      </c>
      <c r="FZ189" s="65" t="str">
        <f t="shared" si="438"/>
        <v>-</v>
      </c>
      <c r="GA189" s="65" t="str">
        <f t="shared" si="439"/>
        <v>-</v>
      </c>
      <c r="GB189" s="65" t="str">
        <f t="shared" si="440"/>
        <v>-</v>
      </c>
      <c r="GC189" s="65" t="str">
        <f t="shared" si="441"/>
        <v>-</v>
      </c>
      <c r="GD189" s="65" t="str">
        <f t="shared" si="442"/>
        <v>-</v>
      </c>
      <c r="GE189" s="65" t="str">
        <f t="shared" si="443"/>
        <v>-</v>
      </c>
      <c r="GF189" s="65" t="str">
        <f t="shared" si="444"/>
        <v>-</v>
      </c>
      <c r="GG189" s="65" t="str">
        <f t="shared" si="445"/>
        <v>-</v>
      </c>
      <c r="GH189" s="65" t="str">
        <f t="shared" si="446"/>
        <v>-</v>
      </c>
      <c r="GI189" s="65" t="str">
        <f t="shared" si="447"/>
        <v>-</v>
      </c>
      <c r="GJ189" s="65" t="str">
        <f t="shared" si="448"/>
        <v>-</v>
      </c>
      <c r="GK189" s="65" t="str">
        <f t="shared" si="449"/>
        <v>---------------</v>
      </c>
      <c r="GL189" s="65" t="str">
        <f t="shared" si="450"/>
        <v>-</v>
      </c>
      <c r="GM189" s="65" t="str">
        <f t="shared" si="451"/>
        <v>-</v>
      </c>
      <c r="GN189" s="65" t="str">
        <f t="shared" si="504"/>
        <v>-</v>
      </c>
      <c r="GO189" s="65" t="str">
        <f t="shared" si="505"/>
        <v>-</v>
      </c>
      <c r="GP189" s="65" t="str">
        <f t="shared" si="506"/>
        <v>-</v>
      </c>
      <c r="GQ189" s="65" t="str">
        <f t="shared" si="507"/>
        <v>-</v>
      </c>
      <c r="GR189" s="65"/>
      <c r="GS189" s="65"/>
      <c r="GT189" s="65"/>
      <c r="GU189" s="96" t="s">
        <v>2</v>
      </c>
      <c r="GV189" s="70"/>
      <c r="GW189" s="7">
        <f>IF(ISNUMBER(INDEX($CU$15:$EC$314,$B189,HG$5)),MAX(GW$14:GW188)+1,0)</f>
        <v>0</v>
      </c>
      <c r="GX189" s="7" t="str">
        <f t="shared" si="452"/>
        <v/>
      </c>
      <c r="GY189" s="7" t="str">
        <f t="shared" si="453"/>
        <v/>
      </c>
      <c r="GZ189" s="289">
        <f t="shared" si="454"/>
        <v>175</v>
      </c>
      <c r="HA189" s="289" t="str">
        <f t="shared" si="455"/>
        <v/>
      </c>
      <c r="HB189" s="289"/>
      <c r="HC189" s="84" t="str">
        <f t="shared" si="456"/>
        <v/>
      </c>
      <c r="HD189" s="335">
        <f t="shared" si="457"/>
        <v>0</v>
      </c>
      <c r="HE189" s="313" t="str">
        <f t="shared" si="458"/>
        <v/>
      </c>
      <c r="HF189" s="28" t="str">
        <f t="shared" si="459"/>
        <v/>
      </c>
      <c r="HG189" s="241"/>
      <c r="HH189" s="71"/>
      <c r="HI189" s="71"/>
      <c r="HJ189" s="71"/>
      <c r="HK189" s="71"/>
      <c r="HL189" s="71"/>
      <c r="HM189" s="71"/>
      <c r="HN189" s="71"/>
      <c r="HO189" s="71"/>
      <c r="HP189" s="71"/>
      <c r="HQ189" s="71"/>
      <c r="HR189" s="71"/>
      <c r="HS189" s="277" t="str">
        <f t="shared" si="516"/>
        <v/>
      </c>
      <c r="HT189" s="284" t="str">
        <f t="shared" si="460"/>
        <v/>
      </c>
      <c r="HU189" s="71"/>
      <c r="HV189" s="336" t="str">
        <f t="shared" si="461"/>
        <v/>
      </c>
      <c r="HW189" s="338" t="str">
        <f t="shared" si="462"/>
        <v/>
      </c>
      <c r="HX189" s="337" t="str">
        <f t="shared" si="463"/>
        <v/>
      </c>
      <c r="HY189" s="71"/>
      <c r="HZ189" s="71"/>
      <c r="IA189" s="71"/>
      <c r="IB189" s="71"/>
      <c r="IC189" s="71"/>
      <c r="ID189" s="70"/>
      <c r="IE189" s="19"/>
      <c r="IF189" s="19"/>
      <c r="IG189" s="19"/>
      <c r="IH189" s="19"/>
      <c r="II189" s="19"/>
      <c r="IJ189" s="19"/>
      <c r="IK189" s="19"/>
      <c r="IL189" s="19"/>
      <c r="IM189" s="19"/>
      <c r="IN189" s="19"/>
      <c r="IO189" s="291"/>
      <c r="IP189" s="291"/>
      <c r="IQ189" s="74"/>
      <c r="IR189" s="291">
        <f>IF(IE189&lt;&gt;"",MAX(IR$14:IR188)+1,0)</f>
        <v>0</v>
      </c>
      <c r="IS189" s="291">
        <f>IF(IF189&lt;&gt;"",MAX(IS$14:IS188)+1,0)</f>
        <v>0</v>
      </c>
      <c r="IT189" s="291">
        <f>IF(IG189&lt;&gt;"",MAX(IT$14:IT188)+1,0)</f>
        <v>0</v>
      </c>
      <c r="IU189" s="291">
        <f>IF(IH189&lt;&gt;"",MAX(IU$14:IU188)+1,0)</f>
        <v>0</v>
      </c>
      <c r="IV189" s="291">
        <f>IF(II189&lt;&gt;"",MAX(IV$14:IV188)+1,0)</f>
        <v>0</v>
      </c>
      <c r="IW189" s="291">
        <f>IF(IJ189&lt;&gt;"",MAX(IW$14:IW188)+1,0)</f>
        <v>0</v>
      </c>
      <c r="IX189" s="291">
        <f>IF(IK189&lt;&gt;"",MAX(IX$14:IX188)+1,0)</f>
        <v>0</v>
      </c>
      <c r="IY189" s="291">
        <f>IF(IL189&lt;&gt;"",MAX(IY$14:IY188)+1,0)</f>
        <v>0</v>
      </c>
      <c r="IZ189" s="291">
        <f>IF(IM189&lt;&gt;"",MAX(IZ$14:IZ188)+1,0)</f>
        <v>0</v>
      </c>
      <c r="JA189" s="291">
        <f>IF(IN189&lt;&gt;"",MAX(JA$14:JA188)+1,0)</f>
        <v>0</v>
      </c>
      <c r="JB189" s="291">
        <f>IF(IO189&lt;&gt;"",MAX(JB$14:JB188)+1,0)</f>
        <v>0</v>
      </c>
      <c r="JC189" s="291">
        <f>IF(IP189&lt;&gt;"",MAX(JC$14:JC188)+1,0)</f>
        <v>0</v>
      </c>
      <c r="JD189" s="74">
        <f t="shared" si="508"/>
        <v>6</v>
      </c>
      <c r="JE189" s="74">
        <f t="shared" si="509"/>
        <v>0</v>
      </c>
      <c r="JF189" s="74">
        <f t="shared" si="510"/>
        <v>5</v>
      </c>
      <c r="JG189" s="74">
        <f t="shared" si="511"/>
        <v>0</v>
      </c>
      <c r="JH189" s="390" t="str">
        <f t="shared" si="512"/>
        <v/>
      </c>
      <c r="JI189" s="389">
        <f>IF(ISNUMBER(MATCH(HE189,$JG$15:$JG$313,0)),0,MAX(JI$14:JI188)+1)</f>
        <v>0</v>
      </c>
      <c r="JJ189" s="389" t="str">
        <f t="shared" si="513"/>
        <v/>
      </c>
      <c r="JK189" s="379"/>
      <c r="JL189" s="79"/>
      <c r="JM189" s="19"/>
      <c r="JN189" s="280"/>
      <c r="JO189" s="70"/>
      <c r="JP189" s="19"/>
      <c r="JQ189" s="19"/>
      <c r="JR189" s="19"/>
      <c r="JS189" s="19"/>
      <c r="JT189" s="19"/>
      <c r="JU189" s="19"/>
      <c r="JV189" s="19"/>
      <c r="JW189" s="19"/>
      <c r="JX189" s="19"/>
      <c r="JY189" s="19"/>
      <c r="JZ189" s="19"/>
      <c r="KA189" s="19"/>
      <c r="KB189" s="19"/>
      <c r="KC189" s="19"/>
      <c r="KD189" s="19"/>
      <c r="LA189" s="70"/>
      <c r="LB189" s="291" t="str">
        <f t="shared" si="464"/>
        <v/>
      </c>
      <c r="LC189" s="291" t="str">
        <f t="shared" si="465"/>
        <v/>
      </c>
      <c r="LD189" s="291" t="str">
        <f t="shared" si="466"/>
        <v/>
      </c>
      <c r="LE189" s="291" t="str">
        <f t="shared" si="467"/>
        <v/>
      </c>
      <c r="LF189" s="291" t="str">
        <f t="shared" si="468"/>
        <v/>
      </c>
      <c r="LG189" s="291" t="str">
        <f t="shared" si="469"/>
        <v/>
      </c>
      <c r="LH189" s="291" t="str">
        <f t="shared" si="470"/>
        <v/>
      </c>
      <c r="LI189" s="291" t="str">
        <f t="shared" si="471"/>
        <v/>
      </c>
      <c r="LJ189" s="291" t="str">
        <f t="shared" si="472"/>
        <v/>
      </c>
      <c r="LK189" s="291" t="str">
        <f t="shared" si="473"/>
        <v/>
      </c>
      <c r="LL189" s="291" t="str">
        <f t="shared" si="474"/>
        <v/>
      </c>
      <c r="LM189" s="291" t="str">
        <f t="shared" si="475"/>
        <v/>
      </c>
      <c r="LN189" s="291" t="str">
        <f t="shared" si="476"/>
        <v/>
      </c>
      <c r="LO189" s="291" t="str">
        <f t="shared" si="477"/>
        <v/>
      </c>
      <c r="LP189" s="291" t="str">
        <f t="shared" si="478"/>
        <v/>
      </c>
      <c r="LQ189" s="291" t="str">
        <f t="shared" si="479"/>
        <v/>
      </c>
      <c r="LR189" s="291" t="str">
        <f t="shared" si="480"/>
        <v/>
      </c>
      <c r="LS189" s="291" t="str">
        <f t="shared" si="481"/>
        <v/>
      </c>
      <c r="LT189" s="291" t="str">
        <f t="shared" si="482"/>
        <v/>
      </c>
      <c r="LU189" s="291" t="str">
        <f t="shared" si="483"/>
        <v/>
      </c>
      <c r="LV189" s="291" t="str">
        <f t="shared" si="484"/>
        <v/>
      </c>
      <c r="LW189" s="291" t="str">
        <f t="shared" si="485"/>
        <v/>
      </c>
      <c r="LX189" s="291" t="str">
        <f t="shared" si="486"/>
        <v/>
      </c>
      <c r="LY189" s="291" t="str">
        <f t="shared" si="487"/>
        <v/>
      </c>
      <c r="LZ189" s="291" t="str">
        <f t="shared" si="488"/>
        <v/>
      </c>
      <c r="MA189" s="291" t="str">
        <f t="shared" si="489"/>
        <v/>
      </c>
      <c r="MB189" s="291" t="str">
        <f t="shared" si="490"/>
        <v/>
      </c>
      <c r="MC189" s="291" t="str">
        <f t="shared" si="491"/>
        <v/>
      </c>
      <c r="MD189" s="291" t="str">
        <f t="shared" si="492"/>
        <v/>
      </c>
      <c r="ME189" s="291" t="str">
        <f t="shared" si="493"/>
        <v/>
      </c>
      <c r="MF189" s="291" t="str">
        <f t="shared" si="494"/>
        <v/>
      </c>
      <c r="MG189" s="74">
        <f t="shared" si="495"/>
        <v>0</v>
      </c>
      <c r="MH189" s="70"/>
      <c r="MI189" s="70"/>
      <c r="MJ189" s="70"/>
      <c r="MK189" s="70"/>
      <c r="ML189" s="70"/>
      <c r="MM189" s="70"/>
      <c r="MN189" s="70"/>
      <c r="MO189" s="70"/>
      <c r="MP189" s="70"/>
      <c r="MQ189" s="70"/>
      <c r="MR189" s="70"/>
      <c r="MS189" s="70"/>
      <c r="MT189" s="70"/>
      <c r="MU189" s="70"/>
    </row>
    <row r="190" spans="1:359" ht="6" customHeight="1" x14ac:dyDescent="0.25">
      <c r="A190" s="79"/>
      <c r="B190" s="303">
        <f t="shared" si="514"/>
        <v>176</v>
      </c>
      <c r="C190" s="206" t="s">
        <v>457</v>
      </c>
      <c r="D190" s="305" t="s">
        <v>505</v>
      </c>
      <c r="E190" s="70"/>
      <c r="F190" s="258"/>
      <c r="G190" s="259"/>
      <c r="H190" s="260"/>
      <c r="I190" s="258"/>
      <c r="J190" s="259"/>
      <c r="K190" s="260"/>
      <c r="L190" s="258"/>
      <c r="M190" s="259"/>
      <c r="N190" s="260"/>
      <c r="O190" s="258"/>
      <c r="P190" s="259"/>
      <c r="Q190" s="260"/>
      <c r="R190" s="258"/>
      <c r="S190" s="259"/>
      <c r="T190" s="260"/>
      <c r="U190" s="258"/>
      <c r="V190" s="259"/>
      <c r="W190" s="260"/>
      <c r="X190" s="258"/>
      <c r="Y190" s="259"/>
      <c r="Z190" s="260"/>
      <c r="AA190" s="258"/>
      <c r="AB190" s="259"/>
      <c r="AC190" s="260"/>
      <c r="AD190" s="258"/>
      <c r="AE190" s="259"/>
      <c r="AF190" s="260"/>
      <c r="AG190" s="258"/>
      <c r="AH190" s="259"/>
      <c r="AI190" s="260"/>
      <c r="AJ190" s="258"/>
      <c r="AK190" s="259"/>
      <c r="AL190" s="260"/>
      <c r="AM190" s="258"/>
      <c r="AN190" s="259"/>
      <c r="AO190" s="260"/>
      <c r="AP190" s="281"/>
      <c r="AQ190" s="353"/>
      <c r="AR190" s="348"/>
      <c r="AS190" s="281"/>
      <c r="AT190" s="353"/>
      <c r="AU190" s="348"/>
      <c r="AV190" s="258"/>
      <c r="AW190" s="259"/>
      <c r="AX190" s="260"/>
      <c r="AY190" s="258"/>
      <c r="AZ190" s="259"/>
      <c r="BA190" s="260"/>
      <c r="BB190" s="258"/>
      <c r="BC190" s="259"/>
      <c r="BD190" s="260"/>
      <c r="BE190" s="258"/>
      <c r="BF190" s="259"/>
      <c r="BG190" s="260"/>
      <c r="BH190" s="258"/>
      <c r="BI190" s="259"/>
      <c r="BJ190" s="260"/>
      <c r="BK190" s="258"/>
      <c r="BL190" s="259"/>
      <c r="BM190" s="260"/>
      <c r="BN190" s="258"/>
      <c r="BO190" s="259"/>
      <c r="BP190" s="260"/>
      <c r="BQ190" s="258"/>
      <c r="BR190" s="259"/>
      <c r="BS190" s="260"/>
      <c r="BT190" s="258"/>
      <c r="BU190" s="259"/>
      <c r="BV190" s="260"/>
      <c r="BW190" s="258"/>
      <c r="BX190" s="259"/>
      <c r="BY190" s="260"/>
      <c r="BZ190" s="258"/>
      <c r="CA190" s="259"/>
      <c r="CB190" s="260"/>
      <c r="CC190" s="258"/>
      <c r="CD190" s="259"/>
      <c r="CE190" s="260"/>
      <c r="CF190" s="410"/>
      <c r="CG190" s="411"/>
      <c r="CH190" s="412"/>
      <c r="CI190" s="410"/>
      <c r="CJ190" s="411"/>
      <c r="CK190" s="412"/>
      <c r="CL190" s="258"/>
      <c r="CM190" s="259"/>
      <c r="CN190" s="260"/>
      <c r="CO190" s="258"/>
      <c r="CP190" s="259"/>
      <c r="CQ190" s="260"/>
      <c r="CR190" s="373" t="s">
        <v>2</v>
      </c>
      <c r="CS190" s="228"/>
      <c r="CT190" s="229" t="str">
        <f>IF(ISNUMBER(HA190),IF(ISNUMBER(MATCH(HE190,$CS$15:$CS$313,0)),0,MAX(CT$14:CT189)+1),"")</f>
        <v/>
      </c>
      <c r="CU190" s="7" t="str">
        <f t="shared" si="374"/>
        <v/>
      </c>
      <c r="CV190" s="7" t="str">
        <f t="shared" si="375"/>
        <v/>
      </c>
      <c r="CW190" s="7" t="str">
        <f t="shared" si="376"/>
        <v/>
      </c>
      <c r="CX190" s="7" t="str">
        <f t="shared" si="377"/>
        <v/>
      </c>
      <c r="CY190" s="7" t="str">
        <f t="shared" si="378"/>
        <v/>
      </c>
      <c r="CZ190" s="7" t="str">
        <f t="shared" si="379"/>
        <v/>
      </c>
      <c r="DA190" s="7" t="str">
        <f t="shared" si="380"/>
        <v/>
      </c>
      <c r="DB190" s="7" t="str">
        <f t="shared" si="381"/>
        <v/>
      </c>
      <c r="DC190" s="7" t="str">
        <f t="shared" si="382"/>
        <v/>
      </c>
      <c r="DD190" s="7" t="str">
        <f t="shared" si="383"/>
        <v/>
      </c>
      <c r="DE190" s="7" t="str">
        <f t="shared" si="384"/>
        <v/>
      </c>
      <c r="DF190" s="7" t="str">
        <f t="shared" si="385"/>
        <v/>
      </c>
      <c r="DG190" s="7" t="str">
        <f t="shared" si="386"/>
        <v/>
      </c>
      <c r="DH190" s="7" t="str">
        <f t="shared" si="387"/>
        <v/>
      </c>
      <c r="DI190" s="7" t="str">
        <f t="shared" si="388"/>
        <v/>
      </c>
      <c r="DJ190" s="7" t="str">
        <f t="shared" si="389"/>
        <v/>
      </c>
      <c r="DK190" s="7" t="str">
        <f t="shared" si="390"/>
        <v/>
      </c>
      <c r="DL190" s="7" t="str">
        <f t="shared" si="391"/>
        <v/>
      </c>
      <c r="DM190" s="7" t="str">
        <f t="shared" si="392"/>
        <v/>
      </c>
      <c r="DN190" s="7" t="str">
        <f t="shared" si="393"/>
        <v/>
      </c>
      <c r="DO190" s="7" t="str">
        <f t="shared" si="394"/>
        <v/>
      </c>
      <c r="DP190" s="7" t="str">
        <f t="shared" si="395"/>
        <v/>
      </c>
      <c r="DQ190" s="7" t="str">
        <f t="shared" si="396"/>
        <v/>
      </c>
      <c r="DR190" s="7">
        <f t="shared" si="397"/>
        <v>10</v>
      </c>
      <c r="DS190" s="7" t="str">
        <f t="shared" si="398"/>
        <v/>
      </c>
      <c r="DT190" s="7" t="str">
        <f t="shared" si="399"/>
        <v/>
      </c>
      <c r="DU190" s="7" t="str">
        <f t="shared" si="496"/>
        <v/>
      </c>
      <c r="DV190" s="7" t="str">
        <f t="shared" si="497"/>
        <v/>
      </c>
      <c r="DW190" s="7" t="str">
        <f t="shared" si="498"/>
        <v/>
      </c>
      <c r="DX190" s="7" t="str">
        <f t="shared" si="499"/>
        <v/>
      </c>
      <c r="DY190" s="7"/>
      <c r="DZ190" s="7"/>
      <c r="EA190" s="7"/>
      <c r="EB190" s="7"/>
      <c r="EC190" s="64" t="s">
        <v>2</v>
      </c>
      <c r="ED190" s="306" t="str">
        <f t="shared" si="400"/>
        <v>-</v>
      </c>
      <c r="EE190" s="306" t="str">
        <f t="shared" si="401"/>
        <v>-</v>
      </c>
      <c r="EF190" s="306" t="str">
        <f t="shared" si="402"/>
        <v>-</v>
      </c>
      <c r="EG190" s="306" t="str">
        <f t="shared" si="403"/>
        <v>-</v>
      </c>
      <c r="EH190" s="306" t="str">
        <f t="shared" si="404"/>
        <v>-</v>
      </c>
      <c r="EI190" s="306" t="str">
        <f t="shared" si="405"/>
        <v>-</v>
      </c>
      <c r="EJ190" s="306" t="str">
        <f t="shared" si="406"/>
        <v>-</v>
      </c>
      <c r="EK190" s="306" t="str">
        <f t="shared" si="407"/>
        <v>-</v>
      </c>
      <c r="EL190" s="306" t="str">
        <f t="shared" si="408"/>
        <v>-</v>
      </c>
      <c r="EM190" s="306" t="str">
        <f t="shared" si="409"/>
        <v>-</v>
      </c>
      <c r="EN190" s="306" t="str">
        <f t="shared" si="410"/>
        <v>-</v>
      </c>
      <c r="EO190" s="306" t="str">
        <f t="shared" si="411"/>
        <v>-</v>
      </c>
      <c r="EP190" s="306" t="str">
        <f t="shared" si="412"/>
        <v>-</v>
      </c>
      <c r="EQ190" s="306" t="str">
        <f t="shared" si="413"/>
        <v>-</v>
      </c>
      <c r="ER190" s="306" t="str">
        <f t="shared" si="414"/>
        <v>-</v>
      </c>
      <c r="ES190" s="306" t="str">
        <f t="shared" si="415"/>
        <v>-</v>
      </c>
      <c r="ET190" s="306" t="str">
        <f t="shared" si="416"/>
        <v>-</v>
      </c>
      <c r="EU190" s="306" t="str">
        <f t="shared" si="417"/>
        <v>-</v>
      </c>
      <c r="EV190" s="306" t="str">
        <f t="shared" si="418"/>
        <v>-</v>
      </c>
      <c r="EW190" s="306" t="str">
        <f t="shared" si="419"/>
        <v>-</v>
      </c>
      <c r="EX190" s="306" t="str">
        <f t="shared" si="420"/>
        <v>-</v>
      </c>
      <c r="EY190" s="306" t="str">
        <f t="shared" si="421"/>
        <v>-</v>
      </c>
      <c r="EZ190" s="306" t="str">
        <f t="shared" si="422"/>
        <v>-</v>
      </c>
      <c r="FA190" s="306" t="str">
        <f t="shared" si="423"/>
        <v>lake_leakance</v>
      </c>
      <c r="FB190" s="306" t="str">
        <f t="shared" si="424"/>
        <v>-</v>
      </c>
      <c r="FC190" s="306" t="str">
        <f t="shared" si="425"/>
        <v>-</v>
      </c>
      <c r="FD190" s="306" t="str">
        <f t="shared" si="500"/>
        <v>-</v>
      </c>
      <c r="FE190" s="306" t="str">
        <f t="shared" si="501"/>
        <v>-</v>
      </c>
      <c r="FF190" s="306" t="str">
        <f t="shared" si="502"/>
        <v>-</v>
      </c>
      <c r="FG190" s="306" t="str">
        <f t="shared" si="503"/>
        <v>-</v>
      </c>
      <c r="FH190" s="306"/>
      <c r="FI190" s="306"/>
      <c r="FJ190" s="306"/>
      <c r="FK190" s="306"/>
      <c r="FL190" s="306"/>
      <c r="FM190" s="422" t="s">
        <v>2</v>
      </c>
      <c r="FN190" s="65" t="str">
        <f t="shared" si="426"/>
        <v>-</v>
      </c>
      <c r="FO190" s="65" t="str">
        <f t="shared" si="427"/>
        <v>-</v>
      </c>
      <c r="FP190" s="65" t="str">
        <f t="shared" si="428"/>
        <v>-</v>
      </c>
      <c r="FQ190" s="65" t="str">
        <f t="shared" si="429"/>
        <v>-</v>
      </c>
      <c r="FR190" s="65" t="str">
        <f t="shared" si="430"/>
        <v>-</v>
      </c>
      <c r="FS190" s="65" t="str">
        <f t="shared" si="431"/>
        <v>-</v>
      </c>
      <c r="FT190" s="65" t="str">
        <f t="shared" si="432"/>
        <v>-</v>
      </c>
      <c r="FU190" s="65" t="str">
        <f t="shared" si="433"/>
        <v>-</v>
      </c>
      <c r="FV190" s="65" t="str">
        <f t="shared" si="434"/>
        <v>-</v>
      </c>
      <c r="FW190" s="65" t="str">
        <f t="shared" si="435"/>
        <v>-</v>
      </c>
      <c r="FX190" s="65" t="str">
        <f t="shared" si="436"/>
        <v>-</v>
      </c>
      <c r="FY190" s="65" t="str">
        <f t="shared" si="437"/>
        <v>-</v>
      </c>
      <c r="FZ190" s="65" t="str">
        <f t="shared" si="438"/>
        <v>-</v>
      </c>
      <c r="GA190" s="65" t="str">
        <f t="shared" si="439"/>
        <v>-</v>
      </c>
      <c r="GB190" s="65" t="str">
        <f t="shared" si="440"/>
        <v>-</v>
      </c>
      <c r="GC190" s="65" t="str">
        <f t="shared" si="441"/>
        <v>-</v>
      </c>
      <c r="GD190" s="65" t="str">
        <f t="shared" si="442"/>
        <v>-</v>
      </c>
      <c r="GE190" s="65" t="str">
        <f t="shared" si="443"/>
        <v>-</v>
      </c>
      <c r="GF190" s="65" t="str">
        <f t="shared" si="444"/>
        <v>-</v>
      </c>
      <c r="GG190" s="65" t="str">
        <f t="shared" si="445"/>
        <v>-</v>
      </c>
      <c r="GH190" s="65" t="str">
        <f t="shared" si="446"/>
        <v>-</v>
      </c>
      <c r="GI190" s="65" t="str">
        <f t="shared" si="447"/>
        <v>-</v>
      </c>
      <c r="GJ190" s="65" t="str">
        <f t="shared" si="448"/>
        <v>-</v>
      </c>
      <c r="GK190" s="65">
        <f t="shared" si="449"/>
        <v>2.0000000000000001E-9</v>
      </c>
      <c r="GL190" s="65" t="str">
        <f t="shared" si="450"/>
        <v>-</v>
      </c>
      <c r="GM190" s="65" t="str">
        <f t="shared" si="451"/>
        <v>-</v>
      </c>
      <c r="GN190" s="65" t="str">
        <f t="shared" si="504"/>
        <v>-</v>
      </c>
      <c r="GO190" s="65" t="str">
        <f t="shared" si="505"/>
        <v>-</v>
      </c>
      <c r="GP190" s="65" t="str">
        <f t="shared" si="506"/>
        <v>-</v>
      </c>
      <c r="GQ190" s="65" t="str">
        <f t="shared" si="507"/>
        <v>-</v>
      </c>
      <c r="GR190" s="65"/>
      <c r="GS190" s="65"/>
      <c r="GT190" s="65"/>
      <c r="GU190" s="96" t="s">
        <v>2</v>
      </c>
      <c r="GV190" s="70"/>
      <c r="GW190" s="7">
        <f>IF(ISNUMBER(INDEX($CU$15:$EC$314,$B190,HG$5)),MAX(GW$14:GW189)+1,0)</f>
        <v>0</v>
      </c>
      <c r="GX190" s="7" t="str">
        <f t="shared" si="452"/>
        <v/>
      </c>
      <c r="GY190" s="7" t="str">
        <f t="shared" si="453"/>
        <v/>
      </c>
      <c r="GZ190" s="289">
        <f t="shared" si="454"/>
        <v>176</v>
      </c>
      <c r="HA190" s="289" t="str">
        <f t="shared" si="455"/>
        <v/>
      </c>
      <c r="HB190" s="289"/>
      <c r="HC190" s="84" t="str">
        <f t="shared" si="456"/>
        <v/>
      </c>
      <c r="HD190" s="335">
        <f t="shared" si="457"/>
        <v>0</v>
      </c>
      <c r="HE190" s="313" t="str">
        <f t="shared" si="458"/>
        <v/>
      </c>
      <c r="HF190" s="28" t="str">
        <f t="shared" si="459"/>
        <v/>
      </c>
      <c r="HG190" s="241"/>
      <c r="HH190" s="71"/>
      <c r="HI190" s="71"/>
      <c r="HJ190" s="71"/>
      <c r="HK190" s="71"/>
      <c r="HL190" s="71"/>
      <c r="HM190" s="71"/>
      <c r="HN190" s="71"/>
      <c r="HO190" s="71"/>
      <c r="HP190" s="71"/>
      <c r="HQ190" s="71"/>
      <c r="HR190" s="71"/>
      <c r="HS190" s="277" t="str">
        <f t="shared" si="516"/>
        <v/>
      </c>
      <c r="HT190" s="284" t="str">
        <f t="shared" si="460"/>
        <v/>
      </c>
      <c r="HU190" s="71"/>
      <c r="HV190" s="336" t="str">
        <f t="shared" si="461"/>
        <v/>
      </c>
      <c r="HW190" s="338" t="str">
        <f t="shared" si="462"/>
        <v/>
      </c>
      <c r="HX190" s="337" t="str">
        <f t="shared" si="463"/>
        <v/>
      </c>
      <c r="HY190" s="71"/>
      <c r="HZ190" s="71"/>
      <c r="IA190" s="71"/>
      <c r="IB190" s="71"/>
      <c r="IC190" s="71"/>
      <c r="ID190" s="70"/>
      <c r="IE190" s="19"/>
      <c r="IF190" s="19"/>
      <c r="IG190" s="19"/>
      <c r="IH190" s="19"/>
      <c r="II190" s="19"/>
      <c r="IJ190" s="19"/>
      <c r="IK190" s="19"/>
      <c r="IL190" s="19"/>
      <c r="IM190" s="19"/>
      <c r="IN190" s="19"/>
      <c r="IO190" s="291"/>
      <c r="IP190" s="291"/>
      <c r="IQ190" s="74"/>
      <c r="IR190" s="291">
        <f>IF(IE190&lt;&gt;"",MAX(IR$14:IR189)+1,0)</f>
        <v>0</v>
      </c>
      <c r="IS190" s="291">
        <f>IF(IF190&lt;&gt;"",MAX(IS$14:IS189)+1,0)</f>
        <v>0</v>
      </c>
      <c r="IT190" s="291">
        <f>IF(IG190&lt;&gt;"",MAX(IT$14:IT189)+1,0)</f>
        <v>0</v>
      </c>
      <c r="IU190" s="291">
        <f>IF(IH190&lt;&gt;"",MAX(IU$14:IU189)+1,0)</f>
        <v>0</v>
      </c>
      <c r="IV190" s="291">
        <f>IF(II190&lt;&gt;"",MAX(IV$14:IV189)+1,0)</f>
        <v>0</v>
      </c>
      <c r="IW190" s="291">
        <f>IF(IJ190&lt;&gt;"",MAX(IW$14:IW189)+1,0)</f>
        <v>0</v>
      </c>
      <c r="IX190" s="291">
        <f>IF(IK190&lt;&gt;"",MAX(IX$14:IX189)+1,0)</f>
        <v>0</v>
      </c>
      <c r="IY190" s="291">
        <f>IF(IL190&lt;&gt;"",MAX(IY$14:IY189)+1,0)</f>
        <v>0</v>
      </c>
      <c r="IZ190" s="291">
        <f>IF(IM190&lt;&gt;"",MAX(IZ$14:IZ189)+1,0)</f>
        <v>0</v>
      </c>
      <c r="JA190" s="291">
        <f>IF(IN190&lt;&gt;"",MAX(JA$14:JA189)+1,0)</f>
        <v>0</v>
      </c>
      <c r="JB190" s="291">
        <f>IF(IO190&lt;&gt;"",MAX(JB$14:JB189)+1,0)</f>
        <v>0</v>
      </c>
      <c r="JC190" s="291">
        <f>IF(IP190&lt;&gt;"",MAX(JC$14:JC189)+1,0)</f>
        <v>0</v>
      </c>
      <c r="JD190" s="74">
        <f t="shared" si="508"/>
        <v>6</v>
      </c>
      <c r="JE190" s="74">
        <f t="shared" si="509"/>
        <v>0</v>
      </c>
      <c r="JF190" s="74">
        <f t="shared" si="510"/>
        <v>6</v>
      </c>
      <c r="JG190" s="74">
        <f t="shared" si="511"/>
        <v>0</v>
      </c>
      <c r="JH190" s="390" t="str">
        <f t="shared" si="512"/>
        <v/>
      </c>
      <c r="JI190" s="389">
        <f>IF(ISNUMBER(MATCH(HE190,$JG$15:$JG$313,0)),0,MAX(JI$14:JI189)+1)</f>
        <v>0</v>
      </c>
      <c r="JJ190" s="389" t="str">
        <f t="shared" si="513"/>
        <v/>
      </c>
      <c r="JK190" s="379"/>
      <c r="JL190" s="79"/>
      <c r="JM190" s="19"/>
      <c r="JN190" s="280"/>
      <c r="JO190" s="70"/>
      <c r="JP190" s="19"/>
      <c r="JQ190" s="19"/>
      <c r="JR190" s="19"/>
      <c r="JS190" s="19"/>
      <c r="JT190" s="19"/>
      <c r="JU190" s="19"/>
      <c r="JV190" s="19"/>
      <c r="JW190" s="19"/>
      <c r="JX190" s="19"/>
      <c r="JY190" s="19"/>
      <c r="JZ190" s="19"/>
      <c r="KA190" s="19"/>
      <c r="KB190" s="19"/>
      <c r="KC190" s="19"/>
      <c r="KD190" s="19"/>
      <c r="LA190" s="70"/>
      <c r="LB190" s="291" t="str">
        <f t="shared" si="464"/>
        <v/>
      </c>
      <c r="LC190" s="291" t="str">
        <f t="shared" si="465"/>
        <v/>
      </c>
      <c r="LD190" s="291" t="str">
        <f t="shared" si="466"/>
        <v/>
      </c>
      <c r="LE190" s="291" t="str">
        <f t="shared" si="467"/>
        <v/>
      </c>
      <c r="LF190" s="291" t="str">
        <f t="shared" si="468"/>
        <v/>
      </c>
      <c r="LG190" s="291" t="str">
        <f t="shared" si="469"/>
        <v/>
      </c>
      <c r="LH190" s="291" t="str">
        <f t="shared" si="470"/>
        <v/>
      </c>
      <c r="LI190" s="291" t="str">
        <f t="shared" si="471"/>
        <v/>
      </c>
      <c r="LJ190" s="291" t="str">
        <f t="shared" si="472"/>
        <v/>
      </c>
      <c r="LK190" s="291" t="str">
        <f t="shared" si="473"/>
        <v/>
      </c>
      <c r="LL190" s="291" t="str">
        <f t="shared" si="474"/>
        <v/>
      </c>
      <c r="LM190" s="291" t="str">
        <f t="shared" si="475"/>
        <v/>
      </c>
      <c r="LN190" s="291" t="str">
        <f t="shared" si="476"/>
        <v/>
      </c>
      <c r="LO190" s="291" t="str">
        <f t="shared" si="477"/>
        <v/>
      </c>
      <c r="LP190" s="291" t="str">
        <f t="shared" si="478"/>
        <v/>
      </c>
      <c r="LQ190" s="291" t="str">
        <f t="shared" si="479"/>
        <v/>
      </c>
      <c r="LR190" s="291" t="str">
        <f t="shared" si="480"/>
        <v/>
      </c>
      <c r="LS190" s="291" t="str">
        <f t="shared" si="481"/>
        <v/>
      </c>
      <c r="LT190" s="291" t="str">
        <f t="shared" si="482"/>
        <v/>
      </c>
      <c r="LU190" s="291" t="str">
        <f t="shared" si="483"/>
        <v/>
      </c>
      <c r="LV190" s="291" t="str">
        <f t="shared" si="484"/>
        <v/>
      </c>
      <c r="LW190" s="291" t="str">
        <f t="shared" si="485"/>
        <v/>
      </c>
      <c r="LX190" s="291" t="str">
        <f t="shared" si="486"/>
        <v/>
      </c>
      <c r="LY190" s="291" t="str">
        <f t="shared" si="487"/>
        <v/>
      </c>
      <c r="LZ190" s="291" t="str">
        <f t="shared" si="488"/>
        <v/>
      </c>
      <c r="MA190" s="291" t="str">
        <f t="shared" si="489"/>
        <v/>
      </c>
      <c r="MB190" s="291" t="str">
        <f t="shared" si="490"/>
        <v/>
      </c>
      <c r="MC190" s="291" t="str">
        <f t="shared" si="491"/>
        <v/>
      </c>
      <c r="MD190" s="291" t="str">
        <f t="shared" si="492"/>
        <v/>
      </c>
      <c r="ME190" s="291" t="str">
        <f t="shared" si="493"/>
        <v/>
      </c>
      <c r="MF190" s="291" t="str">
        <f t="shared" si="494"/>
        <v/>
      </c>
      <c r="MG190" s="74">
        <f t="shared" si="495"/>
        <v>0</v>
      </c>
      <c r="MH190" s="70"/>
      <c r="MI190" s="70"/>
      <c r="MJ190" s="70"/>
      <c r="MK190" s="70"/>
      <c r="ML190" s="70"/>
      <c r="MM190" s="70"/>
      <c r="MN190" s="70"/>
      <c r="MO190" s="70"/>
      <c r="MP190" s="70"/>
      <c r="MQ190" s="70"/>
      <c r="MR190" s="70"/>
      <c r="MS190" s="70"/>
      <c r="MT190" s="70"/>
      <c r="MU190" s="70"/>
    </row>
    <row r="191" spans="1:359" ht="6" customHeight="1" x14ac:dyDescent="0.25">
      <c r="A191" s="79"/>
      <c r="B191" s="303">
        <f t="shared" si="514"/>
        <v>177</v>
      </c>
      <c r="C191" s="206" t="s">
        <v>472</v>
      </c>
      <c r="D191" s="305" t="s">
        <v>497</v>
      </c>
      <c r="E191" s="70"/>
      <c r="F191" s="258"/>
      <c r="G191" s="259"/>
      <c r="H191" s="260"/>
      <c r="I191" s="258"/>
      <c r="J191" s="259"/>
      <c r="K191" s="260"/>
      <c r="L191" s="258"/>
      <c r="M191" s="259"/>
      <c r="N191" s="260"/>
      <c r="O191" s="258"/>
      <c r="P191" s="259"/>
      <c r="Q191" s="260"/>
      <c r="R191" s="258"/>
      <c r="S191" s="259"/>
      <c r="T191" s="260"/>
      <c r="U191" s="258"/>
      <c r="V191" s="259"/>
      <c r="W191" s="260"/>
      <c r="X191" s="258"/>
      <c r="Y191" s="259"/>
      <c r="Z191" s="260"/>
      <c r="AA191" s="258"/>
      <c r="AB191" s="259"/>
      <c r="AC191" s="260"/>
      <c r="AD191" s="258"/>
      <c r="AE191" s="259"/>
      <c r="AF191" s="260"/>
      <c r="AG191" s="258"/>
      <c r="AH191" s="259"/>
      <c r="AI191" s="260"/>
      <c r="AJ191" s="258"/>
      <c r="AK191" s="259"/>
      <c r="AL191" s="260"/>
      <c r="AM191" s="258"/>
      <c r="AN191" s="259"/>
      <c r="AO191" s="260"/>
      <c r="AP191" s="281"/>
      <c r="AQ191" s="353"/>
      <c r="AR191" s="348"/>
      <c r="AS191" s="281"/>
      <c r="AT191" s="353"/>
      <c r="AU191" s="348"/>
      <c r="AV191" s="258"/>
      <c r="AW191" s="259"/>
      <c r="AX191" s="260"/>
      <c r="AY191" s="258"/>
      <c r="AZ191" s="259"/>
      <c r="BA191" s="260"/>
      <c r="BB191" s="258"/>
      <c r="BC191" s="259"/>
      <c r="BD191" s="260"/>
      <c r="BE191" s="258"/>
      <c r="BF191" s="259"/>
      <c r="BG191" s="260"/>
      <c r="BH191" s="258"/>
      <c r="BI191" s="259"/>
      <c r="BJ191" s="260"/>
      <c r="BK191" s="258"/>
      <c r="BL191" s="259"/>
      <c r="BM191" s="260"/>
      <c r="BN191" s="258"/>
      <c r="BO191" s="259"/>
      <c r="BP191" s="260"/>
      <c r="BQ191" s="258"/>
      <c r="BR191" s="259"/>
      <c r="BS191" s="260"/>
      <c r="BT191" s="258"/>
      <c r="BU191" s="259"/>
      <c r="BV191" s="260"/>
      <c r="BW191" s="258"/>
      <c r="BX191" s="259"/>
      <c r="BY191" s="260"/>
      <c r="BZ191" s="258"/>
      <c r="CA191" s="259"/>
      <c r="CB191" s="260"/>
      <c r="CC191" s="258"/>
      <c r="CD191" s="259"/>
      <c r="CE191" s="260"/>
      <c r="CF191" s="410"/>
      <c r="CG191" s="411"/>
      <c r="CH191" s="412"/>
      <c r="CI191" s="410"/>
      <c r="CJ191" s="411"/>
      <c r="CK191" s="412"/>
      <c r="CL191" s="258"/>
      <c r="CM191" s="259"/>
      <c r="CN191" s="260"/>
      <c r="CO191" s="258"/>
      <c r="CP191" s="259"/>
      <c r="CQ191" s="260"/>
      <c r="CR191" s="373" t="s">
        <v>2</v>
      </c>
      <c r="CS191" s="228"/>
      <c r="CT191" s="229" t="str">
        <f>IF(ISNUMBER(HA191),IF(ISNUMBER(MATCH(HE191,$CS$15:$CS$313,0)),0,MAX(CT$14:CT190)+1),"")</f>
        <v/>
      </c>
      <c r="CU191" s="7" t="str">
        <f t="shared" si="374"/>
        <v/>
      </c>
      <c r="CV191" s="7" t="str">
        <f t="shared" si="375"/>
        <v/>
      </c>
      <c r="CW191" s="7" t="str">
        <f t="shared" si="376"/>
        <v/>
      </c>
      <c r="CX191" s="7" t="str">
        <f t="shared" si="377"/>
        <v/>
      </c>
      <c r="CY191" s="7" t="str">
        <f t="shared" si="378"/>
        <v/>
      </c>
      <c r="CZ191" s="7" t="str">
        <f t="shared" si="379"/>
        <v/>
      </c>
      <c r="DA191" s="7" t="str">
        <f t="shared" si="380"/>
        <v/>
      </c>
      <c r="DB191" s="7" t="str">
        <f t="shared" si="381"/>
        <v/>
      </c>
      <c r="DC191" s="7" t="str">
        <f t="shared" si="382"/>
        <v/>
      </c>
      <c r="DD191" s="7" t="str">
        <f t="shared" si="383"/>
        <v/>
      </c>
      <c r="DE191" s="7" t="str">
        <f t="shared" si="384"/>
        <v/>
      </c>
      <c r="DF191" s="7" t="str">
        <f t="shared" si="385"/>
        <v/>
      </c>
      <c r="DG191" s="7" t="str">
        <f t="shared" si="386"/>
        <v/>
      </c>
      <c r="DH191" s="7" t="str">
        <f t="shared" si="387"/>
        <v/>
      </c>
      <c r="DI191" s="7" t="str">
        <f t="shared" si="388"/>
        <v/>
      </c>
      <c r="DJ191" s="7" t="str">
        <f t="shared" si="389"/>
        <v/>
      </c>
      <c r="DK191" s="7" t="str">
        <f t="shared" si="390"/>
        <v/>
      </c>
      <c r="DL191" s="7" t="str">
        <f t="shared" si="391"/>
        <v/>
      </c>
      <c r="DM191" s="7" t="str">
        <f t="shared" si="392"/>
        <v/>
      </c>
      <c r="DN191" s="7" t="str">
        <f t="shared" si="393"/>
        <v/>
      </c>
      <c r="DO191" s="7" t="str">
        <f t="shared" si="394"/>
        <v/>
      </c>
      <c r="DP191" s="7" t="str">
        <f t="shared" si="395"/>
        <v/>
      </c>
      <c r="DQ191" s="7" t="str">
        <f t="shared" si="396"/>
        <v/>
      </c>
      <c r="DR191" s="7">
        <f t="shared" si="397"/>
        <v>20</v>
      </c>
      <c r="DS191" s="7" t="str">
        <f t="shared" si="398"/>
        <v/>
      </c>
      <c r="DT191" s="7" t="str">
        <f t="shared" si="399"/>
        <v/>
      </c>
      <c r="DU191" s="7" t="str">
        <f t="shared" si="496"/>
        <v/>
      </c>
      <c r="DV191" s="7" t="str">
        <f t="shared" si="497"/>
        <v/>
      </c>
      <c r="DW191" s="7" t="str">
        <f t="shared" si="498"/>
        <v/>
      </c>
      <c r="DX191" s="7" t="str">
        <f t="shared" si="499"/>
        <v/>
      </c>
      <c r="DY191" s="7"/>
      <c r="DZ191" s="7"/>
      <c r="EA191" s="7"/>
      <c r="EB191" s="7"/>
      <c r="EC191" s="64" t="s">
        <v>2</v>
      </c>
      <c r="ED191" s="306" t="str">
        <f t="shared" si="400"/>
        <v>-</v>
      </c>
      <c r="EE191" s="306" t="str">
        <f t="shared" si="401"/>
        <v>-</v>
      </c>
      <c r="EF191" s="306" t="str">
        <f t="shared" si="402"/>
        <v>-</v>
      </c>
      <c r="EG191" s="306" t="str">
        <f t="shared" si="403"/>
        <v>-</v>
      </c>
      <c r="EH191" s="306" t="str">
        <f t="shared" si="404"/>
        <v>-</v>
      </c>
      <c r="EI191" s="306" t="str">
        <f t="shared" si="405"/>
        <v>-</v>
      </c>
      <c r="EJ191" s="306" t="str">
        <f t="shared" si="406"/>
        <v>-</v>
      </c>
      <c r="EK191" s="306" t="str">
        <f t="shared" si="407"/>
        <v>-</v>
      </c>
      <c r="EL191" s="306" t="str">
        <f t="shared" si="408"/>
        <v>-</v>
      </c>
      <c r="EM191" s="306" t="str">
        <f t="shared" si="409"/>
        <v>-</v>
      </c>
      <c r="EN191" s="306" t="str">
        <f t="shared" si="410"/>
        <v>-</v>
      </c>
      <c r="EO191" s="306" t="str">
        <f t="shared" si="411"/>
        <v>-</v>
      </c>
      <c r="EP191" s="306" t="str">
        <f t="shared" si="412"/>
        <v>-</v>
      </c>
      <c r="EQ191" s="306" t="str">
        <f t="shared" si="413"/>
        <v>-</v>
      </c>
      <c r="ER191" s="306" t="str">
        <f t="shared" si="414"/>
        <v>-</v>
      </c>
      <c r="ES191" s="306" t="str">
        <f t="shared" si="415"/>
        <v>-</v>
      </c>
      <c r="ET191" s="306" t="str">
        <f t="shared" si="416"/>
        <v>-</v>
      </c>
      <c r="EU191" s="306" t="str">
        <f t="shared" si="417"/>
        <v>-</v>
      </c>
      <c r="EV191" s="306" t="str">
        <f t="shared" si="418"/>
        <v>-</v>
      </c>
      <c r="EW191" s="306" t="str">
        <f t="shared" si="419"/>
        <v>-</v>
      </c>
      <c r="EX191" s="306" t="str">
        <f t="shared" si="420"/>
        <v>-</v>
      </c>
      <c r="EY191" s="306" t="str">
        <f t="shared" si="421"/>
        <v>-</v>
      </c>
      <c r="EZ191" s="306" t="str">
        <f t="shared" si="422"/>
        <v>-</v>
      </c>
      <c r="FA191" s="306" t="str">
        <f t="shared" si="423"/>
        <v>outer_dvclose</v>
      </c>
      <c r="FB191" s="306" t="str">
        <f t="shared" si="424"/>
        <v>-</v>
      </c>
      <c r="FC191" s="306" t="str">
        <f t="shared" si="425"/>
        <v>-</v>
      </c>
      <c r="FD191" s="306" t="str">
        <f t="shared" si="500"/>
        <v>-</v>
      </c>
      <c r="FE191" s="306" t="str">
        <f t="shared" si="501"/>
        <v>-</v>
      </c>
      <c r="FF191" s="306" t="str">
        <f t="shared" si="502"/>
        <v>-</v>
      </c>
      <c r="FG191" s="306" t="str">
        <f t="shared" si="503"/>
        <v>-</v>
      </c>
      <c r="FH191" s="306"/>
      <c r="FI191" s="306"/>
      <c r="FJ191" s="306"/>
      <c r="FK191" s="306"/>
      <c r="FL191" s="306"/>
      <c r="FM191" s="422" t="s">
        <v>2</v>
      </c>
      <c r="FN191" s="65" t="str">
        <f t="shared" si="426"/>
        <v>-</v>
      </c>
      <c r="FO191" s="65" t="str">
        <f t="shared" si="427"/>
        <v>-</v>
      </c>
      <c r="FP191" s="65" t="str">
        <f t="shared" si="428"/>
        <v>-</v>
      </c>
      <c r="FQ191" s="65" t="str">
        <f t="shared" si="429"/>
        <v>-</v>
      </c>
      <c r="FR191" s="65" t="str">
        <f t="shared" si="430"/>
        <v>-</v>
      </c>
      <c r="FS191" s="65" t="str">
        <f t="shared" si="431"/>
        <v>-</v>
      </c>
      <c r="FT191" s="65" t="str">
        <f t="shared" si="432"/>
        <v>-</v>
      </c>
      <c r="FU191" s="65" t="str">
        <f t="shared" si="433"/>
        <v>-</v>
      </c>
      <c r="FV191" s="65" t="str">
        <f t="shared" si="434"/>
        <v>-</v>
      </c>
      <c r="FW191" s="65" t="str">
        <f t="shared" si="435"/>
        <v>-</v>
      </c>
      <c r="FX191" s="65" t="str">
        <f t="shared" si="436"/>
        <v>-</v>
      </c>
      <c r="FY191" s="65" t="str">
        <f t="shared" si="437"/>
        <v>-</v>
      </c>
      <c r="FZ191" s="65" t="str">
        <f t="shared" si="438"/>
        <v>-</v>
      </c>
      <c r="GA191" s="65" t="str">
        <f t="shared" si="439"/>
        <v>-</v>
      </c>
      <c r="GB191" s="65" t="str">
        <f t="shared" si="440"/>
        <v>-</v>
      </c>
      <c r="GC191" s="65" t="str">
        <f t="shared" si="441"/>
        <v>-</v>
      </c>
      <c r="GD191" s="65" t="str">
        <f t="shared" si="442"/>
        <v>-</v>
      </c>
      <c r="GE191" s="65" t="str">
        <f t="shared" si="443"/>
        <v>-</v>
      </c>
      <c r="GF191" s="65" t="str">
        <f t="shared" si="444"/>
        <v>-</v>
      </c>
      <c r="GG191" s="65" t="str">
        <f t="shared" si="445"/>
        <v>-</v>
      </c>
      <c r="GH191" s="65" t="str">
        <f t="shared" si="446"/>
        <v>-</v>
      </c>
      <c r="GI191" s="65" t="str">
        <f t="shared" si="447"/>
        <v>-</v>
      </c>
      <c r="GJ191" s="65" t="str">
        <f t="shared" si="448"/>
        <v>-</v>
      </c>
      <c r="GK191" s="65">
        <f t="shared" si="449"/>
        <v>1E-4</v>
      </c>
      <c r="GL191" s="65" t="str">
        <f t="shared" si="450"/>
        <v>-</v>
      </c>
      <c r="GM191" s="65" t="str">
        <f t="shared" si="451"/>
        <v>-</v>
      </c>
      <c r="GN191" s="65" t="str">
        <f t="shared" si="504"/>
        <v>-</v>
      </c>
      <c r="GO191" s="65" t="str">
        <f t="shared" si="505"/>
        <v>-</v>
      </c>
      <c r="GP191" s="65" t="str">
        <f t="shared" si="506"/>
        <v>-</v>
      </c>
      <c r="GQ191" s="65" t="str">
        <f t="shared" si="507"/>
        <v>-</v>
      </c>
      <c r="GR191" s="65"/>
      <c r="GS191" s="65"/>
      <c r="GT191" s="65"/>
      <c r="GU191" s="96" t="s">
        <v>2</v>
      </c>
      <c r="GV191" s="70"/>
      <c r="GW191" s="7">
        <f>IF(ISNUMBER(INDEX($CU$15:$EC$314,$B191,HG$5)),MAX(GW$14:GW190)+1,0)</f>
        <v>0</v>
      </c>
      <c r="GX191" s="7" t="str">
        <f t="shared" si="452"/>
        <v/>
      </c>
      <c r="GY191" s="7" t="str">
        <f t="shared" si="453"/>
        <v/>
      </c>
      <c r="GZ191" s="289">
        <f t="shared" si="454"/>
        <v>177</v>
      </c>
      <c r="HA191" s="289" t="str">
        <f t="shared" si="455"/>
        <v/>
      </c>
      <c r="HB191" s="289"/>
      <c r="HC191" s="84" t="str">
        <f t="shared" si="456"/>
        <v/>
      </c>
      <c r="HD191" s="335">
        <f t="shared" si="457"/>
        <v>0</v>
      </c>
      <c r="HE191" s="313" t="str">
        <f t="shared" si="458"/>
        <v/>
      </c>
      <c r="HF191" s="28" t="str">
        <f t="shared" si="459"/>
        <v/>
      </c>
      <c r="HG191" s="241"/>
      <c r="HH191" s="71"/>
      <c r="HI191" s="71"/>
      <c r="HJ191" s="71"/>
      <c r="HK191" s="71"/>
      <c r="HL191" s="71"/>
      <c r="HM191" s="71"/>
      <c r="HN191" s="71"/>
      <c r="HO191" s="71"/>
      <c r="HP191" s="71"/>
      <c r="HQ191" s="71"/>
      <c r="HR191" s="71"/>
      <c r="HS191" s="277" t="str">
        <f t="shared" si="516"/>
        <v/>
      </c>
      <c r="HT191" s="284" t="str">
        <f t="shared" si="460"/>
        <v/>
      </c>
      <c r="HU191" s="71"/>
      <c r="HV191" s="336" t="str">
        <f t="shared" si="461"/>
        <v/>
      </c>
      <c r="HW191" s="338" t="str">
        <f t="shared" si="462"/>
        <v/>
      </c>
      <c r="HX191" s="337" t="str">
        <f t="shared" si="463"/>
        <v/>
      </c>
      <c r="HY191" s="71"/>
      <c r="HZ191" s="71"/>
      <c r="IA191" s="71"/>
      <c r="IB191" s="71"/>
      <c r="IC191" s="71"/>
      <c r="ID191" s="70"/>
      <c r="IE191" s="19"/>
      <c r="IF191" s="19"/>
      <c r="IG191" s="19"/>
      <c r="IH191" s="19"/>
      <c r="II191" s="19"/>
      <c r="IJ191" s="19"/>
      <c r="IK191" s="19"/>
      <c r="IL191" s="19"/>
      <c r="IM191" s="19"/>
      <c r="IN191" s="19"/>
      <c r="IO191" s="291"/>
      <c r="IP191" s="291"/>
      <c r="IQ191" s="291"/>
      <c r="IR191" s="291">
        <f>IF(IE191&lt;&gt;"",MAX(IR$14:IR190)+1,0)</f>
        <v>0</v>
      </c>
      <c r="IS191" s="291">
        <f>IF(IF191&lt;&gt;"",MAX(IS$14:IS190)+1,0)</f>
        <v>0</v>
      </c>
      <c r="IT191" s="291">
        <f>IF(IG191&lt;&gt;"",MAX(IT$14:IT190)+1,0)</f>
        <v>0</v>
      </c>
      <c r="IU191" s="291">
        <f>IF(IH191&lt;&gt;"",MAX(IU$14:IU190)+1,0)</f>
        <v>0</v>
      </c>
      <c r="IV191" s="291">
        <f>IF(II191&lt;&gt;"",MAX(IV$14:IV190)+1,0)</f>
        <v>0</v>
      </c>
      <c r="IW191" s="291">
        <f>IF(IJ191&lt;&gt;"",MAX(IW$14:IW190)+1,0)</f>
        <v>0</v>
      </c>
      <c r="IX191" s="291">
        <f>IF(IK191&lt;&gt;"",MAX(IX$14:IX190)+1,0)</f>
        <v>0</v>
      </c>
      <c r="IY191" s="291">
        <f>IF(IL191&lt;&gt;"",MAX(IY$14:IY190)+1,0)</f>
        <v>0</v>
      </c>
      <c r="IZ191" s="291">
        <f>IF(IM191&lt;&gt;"",MAX(IZ$14:IZ190)+1,0)</f>
        <v>0</v>
      </c>
      <c r="JA191" s="291">
        <f>IF(IN191&lt;&gt;"",MAX(JA$14:JA190)+1,0)</f>
        <v>0</v>
      </c>
      <c r="JB191" s="291">
        <f>IF(IO191&lt;&gt;"",MAX(JB$14:JB190)+1,0)</f>
        <v>0</v>
      </c>
      <c r="JC191" s="291">
        <f>IF(IP191&lt;&gt;"",MAX(JC$14:JC190)+1,0)</f>
        <v>0</v>
      </c>
      <c r="JD191" s="74">
        <f t="shared" si="508"/>
        <v>6</v>
      </c>
      <c r="JE191" s="74">
        <f t="shared" si="509"/>
        <v>0</v>
      </c>
      <c r="JF191" s="74">
        <f t="shared" si="510"/>
        <v>7</v>
      </c>
      <c r="JG191" s="74">
        <f t="shared" si="511"/>
        <v>0</v>
      </c>
      <c r="JH191" s="390" t="str">
        <f t="shared" si="512"/>
        <v/>
      </c>
      <c r="JI191" s="389">
        <f>IF(ISNUMBER(MATCH(HE191,$JG$15:$JG$313,0)),0,MAX(JI$14:JI190)+1)</f>
        <v>0</v>
      </c>
      <c r="JJ191" s="389" t="str">
        <f t="shared" si="513"/>
        <v/>
      </c>
      <c r="JK191" s="379"/>
      <c r="JL191" s="79"/>
      <c r="JM191" s="19"/>
      <c r="JN191" s="280"/>
      <c r="JO191" s="70"/>
      <c r="JP191" s="19"/>
      <c r="JQ191" s="19"/>
      <c r="JR191" s="19"/>
      <c r="JS191" s="19"/>
      <c r="JT191" s="19"/>
      <c r="JU191" s="19"/>
      <c r="JV191" s="19"/>
      <c r="JW191" s="19"/>
      <c r="JX191" s="19"/>
      <c r="JY191" s="19"/>
      <c r="JZ191" s="19"/>
      <c r="KA191" s="19"/>
      <c r="KB191" s="19"/>
      <c r="KC191" s="19"/>
      <c r="KD191" s="19"/>
      <c r="LA191" s="70"/>
      <c r="LB191" s="291" t="str">
        <f t="shared" si="464"/>
        <v/>
      </c>
      <c r="LC191" s="291" t="str">
        <f t="shared" si="465"/>
        <v/>
      </c>
      <c r="LD191" s="291" t="str">
        <f t="shared" si="466"/>
        <v/>
      </c>
      <c r="LE191" s="291" t="str">
        <f t="shared" si="467"/>
        <v/>
      </c>
      <c r="LF191" s="291" t="str">
        <f t="shared" si="468"/>
        <v/>
      </c>
      <c r="LG191" s="291" t="str">
        <f t="shared" si="469"/>
        <v/>
      </c>
      <c r="LH191" s="291" t="str">
        <f t="shared" si="470"/>
        <v/>
      </c>
      <c r="LI191" s="291" t="str">
        <f t="shared" si="471"/>
        <v/>
      </c>
      <c r="LJ191" s="291" t="str">
        <f t="shared" si="472"/>
        <v/>
      </c>
      <c r="LK191" s="291" t="str">
        <f t="shared" si="473"/>
        <v/>
      </c>
      <c r="LL191" s="291" t="str">
        <f t="shared" si="474"/>
        <v/>
      </c>
      <c r="LM191" s="291" t="str">
        <f t="shared" si="475"/>
        <v/>
      </c>
      <c r="LN191" s="291" t="str">
        <f t="shared" si="476"/>
        <v/>
      </c>
      <c r="LO191" s="291" t="str">
        <f t="shared" si="477"/>
        <v/>
      </c>
      <c r="LP191" s="291" t="str">
        <f t="shared" si="478"/>
        <v/>
      </c>
      <c r="LQ191" s="291" t="str">
        <f t="shared" si="479"/>
        <v/>
      </c>
      <c r="LR191" s="291" t="str">
        <f t="shared" si="480"/>
        <v/>
      </c>
      <c r="LS191" s="291" t="str">
        <f t="shared" si="481"/>
        <v/>
      </c>
      <c r="LT191" s="291" t="str">
        <f t="shared" si="482"/>
        <v/>
      </c>
      <c r="LU191" s="291" t="str">
        <f t="shared" si="483"/>
        <v/>
      </c>
      <c r="LV191" s="291" t="str">
        <f t="shared" si="484"/>
        <v/>
      </c>
      <c r="LW191" s="291" t="str">
        <f t="shared" si="485"/>
        <v/>
      </c>
      <c r="LX191" s="291" t="str">
        <f t="shared" si="486"/>
        <v/>
      </c>
      <c r="LY191" s="291" t="str">
        <f t="shared" si="487"/>
        <v/>
      </c>
      <c r="LZ191" s="291" t="str">
        <f t="shared" si="488"/>
        <v/>
      </c>
      <c r="MA191" s="291" t="str">
        <f t="shared" si="489"/>
        <v/>
      </c>
      <c r="MB191" s="291" t="str">
        <f t="shared" si="490"/>
        <v/>
      </c>
      <c r="MC191" s="291" t="str">
        <f t="shared" si="491"/>
        <v/>
      </c>
      <c r="MD191" s="291" t="str">
        <f t="shared" si="492"/>
        <v/>
      </c>
      <c r="ME191" s="291" t="str">
        <f t="shared" si="493"/>
        <v/>
      </c>
      <c r="MF191" s="291" t="str">
        <f t="shared" si="494"/>
        <v/>
      </c>
      <c r="MG191" s="74">
        <f t="shared" si="495"/>
        <v>0</v>
      </c>
      <c r="MH191" s="70"/>
      <c r="MI191" s="70"/>
      <c r="MJ191" s="70"/>
      <c r="MK191" s="70"/>
      <c r="ML191" s="70"/>
      <c r="MM191" s="70"/>
      <c r="MN191" s="70"/>
      <c r="MO191" s="70"/>
      <c r="MP191" s="70"/>
      <c r="MQ191" s="70"/>
      <c r="MR191" s="70"/>
      <c r="MS191" s="70"/>
      <c r="MT191" s="70"/>
      <c r="MU191" s="70"/>
    </row>
    <row r="192" spans="1:359" ht="6" customHeight="1" x14ac:dyDescent="0.25">
      <c r="A192" s="79"/>
      <c r="B192" s="303">
        <f t="shared" si="514"/>
        <v>178</v>
      </c>
      <c r="C192" s="206" t="s">
        <v>473</v>
      </c>
      <c r="D192" s="305" t="s">
        <v>506</v>
      </c>
      <c r="E192" s="70"/>
      <c r="F192" s="258"/>
      <c r="G192" s="259"/>
      <c r="H192" s="260"/>
      <c r="I192" s="258"/>
      <c r="J192" s="259"/>
      <c r="K192" s="260"/>
      <c r="L192" s="258"/>
      <c r="M192" s="259"/>
      <c r="N192" s="260"/>
      <c r="O192" s="258"/>
      <c r="P192" s="259"/>
      <c r="Q192" s="260"/>
      <c r="R192" s="258"/>
      <c r="S192" s="259"/>
      <c r="T192" s="260"/>
      <c r="U192" s="258"/>
      <c r="V192" s="259"/>
      <c r="W192" s="260"/>
      <c r="X192" s="258"/>
      <c r="Y192" s="259"/>
      <c r="Z192" s="260"/>
      <c r="AA192" s="258"/>
      <c r="AB192" s="259"/>
      <c r="AC192" s="260"/>
      <c r="AD192" s="258"/>
      <c r="AE192" s="259"/>
      <c r="AF192" s="260"/>
      <c r="AG192" s="258"/>
      <c r="AH192" s="259"/>
      <c r="AI192" s="260"/>
      <c r="AJ192" s="258"/>
      <c r="AK192" s="259"/>
      <c r="AL192" s="260"/>
      <c r="AM192" s="258"/>
      <c r="AN192" s="259"/>
      <c r="AO192" s="260"/>
      <c r="AP192" s="281"/>
      <c r="AQ192" s="353"/>
      <c r="AR192" s="348"/>
      <c r="AS192" s="281"/>
      <c r="AT192" s="353"/>
      <c r="AU192" s="348"/>
      <c r="AV192" s="258"/>
      <c r="AW192" s="259"/>
      <c r="AX192" s="260"/>
      <c r="AY192" s="258"/>
      <c r="AZ192" s="259"/>
      <c r="BA192" s="260"/>
      <c r="BB192" s="258"/>
      <c r="BC192" s="259"/>
      <c r="BD192" s="260"/>
      <c r="BE192" s="258"/>
      <c r="BF192" s="259"/>
      <c r="BG192" s="260"/>
      <c r="BH192" s="258"/>
      <c r="BI192" s="259"/>
      <c r="BJ192" s="260"/>
      <c r="BK192" s="258"/>
      <c r="BL192" s="259"/>
      <c r="BM192" s="260"/>
      <c r="BN192" s="258"/>
      <c r="BO192" s="259"/>
      <c r="BP192" s="260"/>
      <c r="BQ192" s="258"/>
      <c r="BR192" s="259"/>
      <c r="BS192" s="260"/>
      <c r="BT192" s="258"/>
      <c r="BU192" s="259"/>
      <c r="BV192" s="260"/>
      <c r="BW192" s="258"/>
      <c r="BX192" s="259"/>
      <c r="BY192" s="260"/>
      <c r="BZ192" s="258"/>
      <c r="CA192" s="259"/>
      <c r="CB192" s="260"/>
      <c r="CC192" s="258"/>
      <c r="CD192" s="259"/>
      <c r="CE192" s="260"/>
      <c r="CF192" s="410"/>
      <c r="CG192" s="411"/>
      <c r="CH192" s="412"/>
      <c r="CI192" s="410"/>
      <c r="CJ192" s="411"/>
      <c r="CK192" s="412"/>
      <c r="CL192" s="258"/>
      <c r="CM192" s="259"/>
      <c r="CN192" s="260"/>
      <c r="CO192" s="258"/>
      <c r="CP192" s="259"/>
      <c r="CQ192" s="260"/>
      <c r="CR192" s="373" t="s">
        <v>2</v>
      </c>
      <c r="CS192" s="228"/>
      <c r="CT192" s="229" t="str">
        <f>IF(ISNUMBER(HA192),IF(ISNUMBER(MATCH(HE192,$CS$15:$CS$313,0)),0,MAX(CT$14:CT191)+1),"")</f>
        <v/>
      </c>
      <c r="CU192" s="7" t="str">
        <f t="shared" si="374"/>
        <v/>
      </c>
      <c r="CV192" s="7" t="str">
        <f t="shared" si="375"/>
        <v/>
      </c>
      <c r="CW192" s="7" t="str">
        <f t="shared" si="376"/>
        <v/>
      </c>
      <c r="CX192" s="7" t="str">
        <f t="shared" si="377"/>
        <v/>
      </c>
      <c r="CY192" s="7" t="str">
        <f t="shared" si="378"/>
        <v/>
      </c>
      <c r="CZ192" s="7" t="str">
        <f t="shared" si="379"/>
        <v/>
      </c>
      <c r="DA192" s="7" t="str">
        <f t="shared" si="380"/>
        <v/>
      </c>
      <c r="DB192" s="7" t="str">
        <f t="shared" si="381"/>
        <v/>
      </c>
      <c r="DC192" s="7" t="str">
        <f t="shared" si="382"/>
        <v/>
      </c>
      <c r="DD192" s="7" t="str">
        <f t="shared" si="383"/>
        <v/>
      </c>
      <c r="DE192" s="7" t="str">
        <f t="shared" si="384"/>
        <v/>
      </c>
      <c r="DF192" s="7" t="str">
        <f t="shared" si="385"/>
        <v/>
      </c>
      <c r="DG192" s="7" t="str">
        <f t="shared" si="386"/>
        <v/>
      </c>
      <c r="DH192" s="7" t="str">
        <f t="shared" si="387"/>
        <v/>
      </c>
      <c r="DI192" s="7" t="str">
        <f t="shared" si="388"/>
        <v/>
      </c>
      <c r="DJ192" s="7" t="str">
        <f t="shared" si="389"/>
        <v/>
      </c>
      <c r="DK192" s="7" t="str">
        <f t="shared" si="390"/>
        <v/>
      </c>
      <c r="DL192" s="7" t="str">
        <f t="shared" si="391"/>
        <v/>
      </c>
      <c r="DM192" s="7" t="str">
        <f t="shared" si="392"/>
        <v/>
      </c>
      <c r="DN192" s="7" t="str">
        <f t="shared" si="393"/>
        <v/>
      </c>
      <c r="DO192" s="7" t="str">
        <f t="shared" si="394"/>
        <v/>
      </c>
      <c r="DP192" s="7" t="str">
        <f t="shared" si="395"/>
        <v/>
      </c>
      <c r="DQ192" s="7" t="str">
        <f t="shared" si="396"/>
        <v/>
      </c>
      <c r="DR192" s="7">
        <f t="shared" si="397"/>
        <v>21</v>
      </c>
      <c r="DS192" s="7" t="str">
        <f t="shared" si="398"/>
        <v/>
      </c>
      <c r="DT192" s="7" t="str">
        <f t="shared" si="399"/>
        <v/>
      </c>
      <c r="DU192" s="7" t="str">
        <f t="shared" si="496"/>
        <v/>
      </c>
      <c r="DV192" s="7" t="str">
        <f t="shared" si="497"/>
        <v/>
      </c>
      <c r="DW192" s="7" t="str">
        <f t="shared" si="498"/>
        <v/>
      </c>
      <c r="DX192" s="7" t="str">
        <f t="shared" si="499"/>
        <v/>
      </c>
      <c r="DY192" s="7"/>
      <c r="DZ192" s="7"/>
      <c r="EA192" s="7"/>
      <c r="EB192" s="7"/>
      <c r="EC192" s="64" t="s">
        <v>2</v>
      </c>
      <c r="ED192" s="306" t="str">
        <f t="shared" si="400"/>
        <v>-</v>
      </c>
      <c r="EE192" s="306" t="str">
        <f t="shared" si="401"/>
        <v>-</v>
      </c>
      <c r="EF192" s="306" t="str">
        <f t="shared" si="402"/>
        <v>-</v>
      </c>
      <c r="EG192" s="306" t="str">
        <f t="shared" si="403"/>
        <v>-</v>
      </c>
      <c r="EH192" s="306" t="str">
        <f t="shared" si="404"/>
        <v>-</v>
      </c>
      <c r="EI192" s="306" t="str">
        <f t="shared" si="405"/>
        <v>-</v>
      </c>
      <c r="EJ192" s="306" t="str">
        <f t="shared" si="406"/>
        <v>-</v>
      </c>
      <c r="EK192" s="306" t="str">
        <f t="shared" si="407"/>
        <v>-</v>
      </c>
      <c r="EL192" s="306" t="str">
        <f t="shared" si="408"/>
        <v>-</v>
      </c>
      <c r="EM192" s="306" t="str">
        <f t="shared" si="409"/>
        <v>-</v>
      </c>
      <c r="EN192" s="306" t="str">
        <f t="shared" si="410"/>
        <v>-</v>
      </c>
      <c r="EO192" s="306" t="str">
        <f t="shared" si="411"/>
        <v>-</v>
      </c>
      <c r="EP192" s="306" t="str">
        <f t="shared" si="412"/>
        <v>-</v>
      </c>
      <c r="EQ192" s="306" t="str">
        <f t="shared" si="413"/>
        <v>-</v>
      </c>
      <c r="ER192" s="306" t="str">
        <f t="shared" si="414"/>
        <v>-</v>
      </c>
      <c r="ES192" s="306" t="str">
        <f t="shared" si="415"/>
        <v>-</v>
      </c>
      <c r="ET192" s="306" t="str">
        <f t="shared" si="416"/>
        <v>-</v>
      </c>
      <c r="EU192" s="306" t="str">
        <f t="shared" si="417"/>
        <v>-</v>
      </c>
      <c r="EV192" s="306" t="str">
        <f t="shared" si="418"/>
        <v>-</v>
      </c>
      <c r="EW192" s="306" t="str">
        <f t="shared" si="419"/>
        <v>-</v>
      </c>
      <c r="EX192" s="306" t="str">
        <f t="shared" si="420"/>
        <v>-</v>
      </c>
      <c r="EY192" s="306" t="str">
        <f t="shared" si="421"/>
        <v>-</v>
      </c>
      <c r="EZ192" s="306" t="str">
        <f t="shared" si="422"/>
        <v>-</v>
      </c>
      <c r="FA192" s="306" t="str">
        <f t="shared" si="423"/>
        <v>outer_maximum</v>
      </c>
      <c r="FB192" s="306" t="str">
        <f t="shared" si="424"/>
        <v>-</v>
      </c>
      <c r="FC192" s="306" t="str">
        <f t="shared" si="425"/>
        <v>-</v>
      </c>
      <c r="FD192" s="306" t="str">
        <f t="shared" si="500"/>
        <v>-</v>
      </c>
      <c r="FE192" s="306" t="str">
        <f t="shared" si="501"/>
        <v>-</v>
      </c>
      <c r="FF192" s="306" t="str">
        <f t="shared" si="502"/>
        <v>-</v>
      </c>
      <c r="FG192" s="306" t="str">
        <f t="shared" si="503"/>
        <v>-</v>
      </c>
      <c r="FH192" s="306"/>
      <c r="FI192" s="306"/>
      <c r="FJ192" s="306"/>
      <c r="FK192" s="306"/>
      <c r="FL192" s="306"/>
      <c r="FM192" s="422" t="s">
        <v>2</v>
      </c>
      <c r="FN192" s="65" t="str">
        <f t="shared" si="426"/>
        <v>-</v>
      </c>
      <c r="FO192" s="65" t="str">
        <f t="shared" si="427"/>
        <v>-</v>
      </c>
      <c r="FP192" s="65" t="str">
        <f t="shared" si="428"/>
        <v>-</v>
      </c>
      <c r="FQ192" s="65" t="str">
        <f t="shared" si="429"/>
        <v>-</v>
      </c>
      <c r="FR192" s="65" t="str">
        <f t="shared" si="430"/>
        <v>-</v>
      </c>
      <c r="FS192" s="65" t="str">
        <f t="shared" si="431"/>
        <v>-</v>
      </c>
      <c r="FT192" s="65" t="str">
        <f t="shared" si="432"/>
        <v>-</v>
      </c>
      <c r="FU192" s="65" t="str">
        <f t="shared" si="433"/>
        <v>-</v>
      </c>
      <c r="FV192" s="65" t="str">
        <f t="shared" si="434"/>
        <v>-</v>
      </c>
      <c r="FW192" s="65" t="str">
        <f t="shared" si="435"/>
        <v>-</v>
      </c>
      <c r="FX192" s="65" t="str">
        <f t="shared" si="436"/>
        <v>-</v>
      </c>
      <c r="FY192" s="65" t="str">
        <f t="shared" si="437"/>
        <v>-</v>
      </c>
      <c r="FZ192" s="65" t="str">
        <f t="shared" si="438"/>
        <v>-</v>
      </c>
      <c r="GA192" s="65" t="str">
        <f t="shared" si="439"/>
        <v>-</v>
      </c>
      <c r="GB192" s="65" t="str">
        <f t="shared" si="440"/>
        <v>-</v>
      </c>
      <c r="GC192" s="65" t="str">
        <f t="shared" si="441"/>
        <v>-</v>
      </c>
      <c r="GD192" s="65" t="str">
        <f t="shared" si="442"/>
        <v>-</v>
      </c>
      <c r="GE192" s="65" t="str">
        <f t="shared" si="443"/>
        <v>-</v>
      </c>
      <c r="GF192" s="65" t="str">
        <f t="shared" si="444"/>
        <v>-</v>
      </c>
      <c r="GG192" s="65" t="str">
        <f t="shared" si="445"/>
        <v>-</v>
      </c>
      <c r="GH192" s="65" t="str">
        <f t="shared" si="446"/>
        <v>-</v>
      </c>
      <c r="GI192" s="65" t="str">
        <f t="shared" si="447"/>
        <v>-</v>
      </c>
      <c r="GJ192" s="65" t="str">
        <f t="shared" si="448"/>
        <v>-</v>
      </c>
      <c r="GK192" s="65">
        <f t="shared" si="449"/>
        <v>2000</v>
      </c>
      <c r="GL192" s="65" t="str">
        <f t="shared" si="450"/>
        <v>-</v>
      </c>
      <c r="GM192" s="65" t="str">
        <f t="shared" si="451"/>
        <v>-</v>
      </c>
      <c r="GN192" s="65" t="str">
        <f t="shared" si="504"/>
        <v>-</v>
      </c>
      <c r="GO192" s="65" t="str">
        <f t="shared" si="505"/>
        <v>-</v>
      </c>
      <c r="GP192" s="65" t="str">
        <f t="shared" si="506"/>
        <v>-</v>
      </c>
      <c r="GQ192" s="65" t="str">
        <f t="shared" si="507"/>
        <v>-</v>
      </c>
      <c r="GR192" s="65"/>
      <c r="GS192" s="65"/>
      <c r="GT192" s="65"/>
      <c r="GU192" s="96" t="s">
        <v>2</v>
      </c>
      <c r="GV192" s="70"/>
      <c r="GW192" s="7">
        <f>IF(ISNUMBER(INDEX($CU$15:$EC$314,$B192,HG$5)),MAX(GW$14:GW191)+1,0)</f>
        <v>0</v>
      </c>
      <c r="GX192" s="7" t="str">
        <f t="shared" si="452"/>
        <v/>
      </c>
      <c r="GY192" s="7" t="str">
        <f t="shared" si="453"/>
        <v/>
      </c>
      <c r="GZ192" s="289">
        <f t="shared" si="454"/>
        <v>178</v>
      </c>
      <c r="HA192" s="289" t="str">
        <f t="shared" si="455"/>
        <v/>
      </c>
      <c r="HB192" s="289"/>
      <c r="HC192" s="84" t="str">
        <f t="shared" si="456"/>
        <v/>
      </c>
      <c r="HD192" s="335">
        <f t="shared" si="457"/>
        <v>0</v>
      </c>
      <c r="HE192" s="313" t="str">
        <f t="shared" si="458"/>
        <v/>
      </c>
      <c r="HF192" s="28" t="str">
        <f t="shared" si="459"/>
        <v/>
      </c>
      <c r="HG192" s="241"/>
      <c r="HH192" s="71"/>
      <c r="HI192" s="71"/>
      <c r="HJ192" s="71"/>
      <c r="HK192" s="71"/>
      <c r="HL192" s="71"/>
      <c r="HM192" s="71"/>
      <c r="HN192" s="71"/>
      <c r="HO192" s="71"/>
      <c r="HP192" s="71"/>
      <c r="HQ192" s="71"/>
      <c r="HR192" s="71"/>
      <c r="HS192" s="277" t="str">
        <f t="shared" si="516"/>
        <v/>
      </c>
      <c r="HT192" s="284" t="str">
        <f t="shared" si="460"/>
        <v/>
      </c>
      <c r="HU192" s="71"/>
      <c r="HV192" s="336" t="str">
        <f t="shared" si="461"/>
        <v/>
      </c>
      <c r="HW192" s="338" t="str">
        <f t="shared" si="462"/>
        <v/>
      </c>
      <c r="HX192" s="337" t="str">
        <f t="shared" si="463"/>
        <v/>
      </c>
      <c r="HY192" s="71"/>
      <c r="HZ192" s="71"/>
      <c r="IA192" s="71"/>
      <c r="IB192" s="71"/>
      <c r="IC192" s="71"/>
      <c r="ID192" s="70"/>
      <c r="IE192" s="19"/>
      <c r="IF192" s="19"/>
      <c r="IG192" s="19"/>
      <c r="IH192" s="19"/>
      <c r="II192" s="19"/>
      <c r="IJ192" s="19"/>
      <c r="IK192" s="19"/>
      <c r="IL192" s="19"/>
      <c r="IM192" s="19"/>
      <c r="IN192" s="19"/>
      <c r="IO192" s="291"/>
      <c r="IP192" s="291"/>
      <c r="IQ192" s="291"/>
      <c r="IR192" s="291">
        <f>IF(IE192&lt;&gt;"",MAX(IR$14:IR191)+1,0)</f>
        <v>0</v>
      </c>
      <c r="IS192" s="291">
        <f>IF(IF192&lt;&gt;"",MAX(IS$14:IS191)+1,0)</f>
        <v>0</v>
      </c>
      <c r="IT192" s="291">
        <f>IF(IG192&lt;&gt;"",MAX(IT$14:IT191)+1,0)</f>
        <v>0</v>
      </c>
      <c r="IU192" s="291">
        <f>IF(IH192&lt;&gt;"",MAX(IU$14:IU191)+1,0)</f>
        <v>0</v>
      </c>
      <c r="IV192" s="291">
        <f>IF(II192&lt;&gt;"",MAX(IV$14:IV191)+1,0)</f>
        <v>0</v>
      </c>
      <c r="IW192" s="291">
        <f>IF(IJ192&lt;&gt;"",MAX(IW$14:IW191)+1,0)</f>
        <v>0</v>
      </c>
      <c r="IX192" s="291">
        <f>IF(IK192&lt;&gt;"",MAX(IX$14:IX191)+1,0)</f>
        <v>0</v>
      </c>
      <c r="IY192" s="291">
        <f>IF(IL192&lt;&gt;"",MAX(IY$14:IY191)+1,0)</f>
        <v>0</v>
      </c>
      <c r="IZ192" s="291">
        <f>IF(IM192&lt;&gt;"",MAX(IZ$14:IZ191)+1,0)</f>
        <v>0</v>
      </c>
      <c r="JA192" s="291">
        <f>IF(IN192&lt;&gt;"",MAX(JA$14:JA191)+1,0)</f>
        <v>0</v>
      </c>
      <c r="JB192" s="291">
        <f>IF(IO192&lt;&gt;"",MAX(JB$14:JB191)+1,0)</f>
        <v>0</v>
      </c>
      <c r="JC192" s="291">
        <f>IF(IP192&lt;&gt;"",MAX(JC$14:JC191)+1,0)</f>
        <v>0</v>
      </c>
      <c r="JD192" s="74">
        <f t="shared" si="508"/>
        <v>6</v>
      </c>
      <c r="JE192" s="74">
        <f t="shared" si="509"/>
        <v>0</v>
      </c>
      <c r="JF192" s="74">
        <f t="shared" si="510"/>
        <v>8</v>
      </c>
      <c r="JG192" s="74">
        <f t="shared" si="511"/>
        <v>0</v>
      </c>
      <c r="JH192" s="390" t="str">
        <f t="shared" si="512"/>
        <v/>
      </c>
      <c r="JI192" s="389">
        <f>IF(ISNUMBER(MATCH(HE192,$JG$15:$JG$313,0)),0,MAX(JI$14:JI191)+1)</f>
        <v>0</v>
      </c>
      <c r="JJ192" s="389" t="str">
        <f t="shared" si="513"/>
        <v/>
      </c>
      <c r="JK192" s="379"/>
      <c r="JL192" s="79"/>
      <c r="JM192" s="19"/>
      <c r="JN192" s="280"/>
      <c r="JO192" s="70"/>
      <c r="JP192" s="19"/>
      <c r="JQ192" s="19"/>
      <c r="JR192" s="19"/>
      <c r="JS192" s="19"/>
      <c r="JT192" s="19"/>
      <c r="JU192" s="19"/>
      <c r="JV192" s="19"/>
      <c r="JW192" s="19"/>
      <c r="JX192" s="19"/>
      <c r="JY192" s="19"/>
      <c r="JZ192" s="19"/>
      <c r="KA192" s="19"/>
      <c r="KB192" s="19"/>
      <c r="KC192" s="19"/>
      <c r="KD192" s="19"/>
      <c r="LA192" s="70"/>
      <c r="LB192" s="291" t="str">
        <f t="shared" si="464"/>
        <v/>
      </c>
      <c r="LC192" s="291" t="str">
        <f t="shared" si="465"/>
        <v/>
      </c>
      <c r="LD192" s="291" t="str">
        <f t="shared" si="466"/>
        <v/>
      </c>
      <c r="LE192" s="291" t="str">
        <f t="shared" si="467"/>
        <v/>
      </c>
      <c r="LF192" s="291" t="str">
        <f t="shared" si="468"/>
        <v/>
      </c>
      <c r="LG192" s="291" t="str">
        <f t="shared" si="469"/>
        <v/>
      </c>
      <c r="LH192" s="291" t="str">
        <f t="shared" si="470"/>
        <v/>
      </c>
      <c r="LI192" s="291" t="str">
        <f t="shared" si="471"/>
        <v/>
      </c>
      <c r="LJ192" s="291" t="str">
        <f t="shared" si="472"/>
        <v/>
      </c>
      <c r="LK192" s="291" t="str">
        <f t="shared" si="473"/>
        <v/>
      </c>
      <c r="LL192" s="291" t="str">
        <f t="shared" si="474"/>
        <v/>
      </c>
      <c r="LM192" s="291" t="str">
        <f t="shared" si="475"/>
        <v/>
      </c>
      <c r="LN192" s="291" t="str">
        <f t="shared" si="476"/>
        <v/>
      </c>
      <c r="LO192" s="291" t="str">
        <f t="shared" si="477"/>
        <v/>
      </c>
      <c r="LP192" s="291" t="str">
        <f t="shared" si="478"/>
        <v/>
      </c>
      <c r="LQ192" s="291" t="str">
        <f t="shared" si="479"/>
        <v/>
      </c>
      <c r="LR192" s="291" t="str">
        <f t="shared" si="480"/>
        <v/>
      </c>
      <c r="LS192" s="291" t="str">
        <f t="shared" si="481"/>
        <v/>
      </c>
      <c r="LT192" s="291" t="str">
        <f t="shared" si="482"/>
        <v/>
      </c>
      <c r="LU192" s="291" t="str">
        <f t="shared" si="483"/>
        <v/>
      </c>
      <c r="LV192" s="291" t="str">
        <f t="shared" si="484"/>
        <v/>
      </c>
      <c r="LW192" s="291" t="str">
        <f t="shared" si="485"/>
        <v/>
      </c>
      <c r="LX192" s="291" t="str">
        <f t="shared" si="486"/>
        <v/>
      </c>
      <c r="LY192" s="291" t="str">
        <f t="shared" si="487"/>
        <v/>
      </c>
      <c r="LZ192" s="291" t="str">
        <f t="shared" si="488"/>
        <v/>
      </c>
      <c r="MA192" s="291" t="str">
        <f t="shared" si="489"/>
        <v/>
      </c>
      <c r="MB192" s="291" t="str">
        <f t="shared" si="490"/>
        <v/>
      </c>
      <c r="MC192" s="291" t="str">
        <f t="shared" si="491"/>
        <v/>
      </c>
      <c r="MD192" s="291" t="str">
        <f t="shared" si="492"/>
        <v/>
      </c>
      <c r="ME192" s="291" t="str">
        <f t="shared" si="493"/>
        <v/>
      </c>
      <c r="MF192" s="291" t="str">
        <f t="shared" si="494"/>
        <v/>
      </c>
      <c r="MG192" s="74">
        <f t="shared" si="495"/>
        <v>0</v>
      </c>
      <c r="MH192" s="70"/>
      <c r="MI192" s="70"/>
      <c r="MJ192" s="70"/>
      <c r="MK192" s="70"/>
      <c r="ML192" s="70"/>
      <c r="MM192" s="70"/>
      <c r="MN192" s="70"/>
      <c r="MO192" s="70"/>
      <c r="MP192" s="70"/>
      <c r="MQ192" s="70"/>
      <c r="MR192" s="70"/>
      <c r="MS192" s="70"/>
      <c r="MT192" s="70"/>
      <c r="MU192" s="70"/>
    </row>
    <row r="193" spans="1:359" ht="6" customHeight="1" x14ac:dyDescent="0.25">
      <c r="A193" s="79"/>
      <c r="B193" s="303">
        <f t="shared" si="514"/>
        <v>179</v>
      </c>
      <c r="C193" s="206" t="s">
        <v>474</v>
      </c>
      <c r="D193" s="305" t="s">
        <v>507</v>
      </c>
      <c r="E193" s="70"/>
      <c r="F193" s="258"/>
      <c r="G193" s="259"/>
      <c r="H193" s="260"/>
      <c r="I193" s="258"/>
      <c r="J193" s="259"/>
      <c r="K193" s="260"/>
      <c r="L193" s="258"/>
      <c r="M193" s="259"/>
      <c r="N193" s="260"/>
      <c r="O193" s="258"/>
      <c r="P193" s="259"/>
      <c r="Q193" s="260"/>
      <c r="R193" s="258"/>
      <c r="S193" s="259"/>
      <c r="T193" s="260"/>
      <c r="U193" s="258"/>
      <c r="V193" s="259"/>
      <c r="W193" s="260"/>
      <c r="X193" s="258"/>
      <c r="Y193" s="259"/>
      <c r="Z193" s="260"/>
      <c r="AA193" s="258"/>
      <c r="AB193" s="259"/>
      <c r="AC193" s="260"/>
      <c r="AD193" s="258"/>
      <c r="AE193" s="259"/>
      <c r="AF193" s="260"/>
      <c r="AG193" s="258"/>
      <c r="AH193" s="259"/>
      <c r="AI193" s="260"/>
      <c r="AJ193" s="258"/>
      <c r="AK193" s="259"/>
      <c r="AL193" s="260"/>
      <c r="AM193" s="258"/>
      <c r="AN193" s="259"/>
      <c r="AO193" s="260"/>
      <c r="AP193" s="281"/>
      <c r="AQ193" s="353"/>
      <c r="AR193" s="348"/>
      <c r="AS193" s="281"/>
      <c r="AT193" s="353"/>
      <c r="AU193" s="348"/>
      <c r="AV193" s="258"/>
      <c r="AW193" s="259"/>
      <c r="AX193" s="260"/>
      <c r="AY193" s="258"/>
      <c r="AZ193" s="259"/>
      <c r="BA193" s="260"/>
      <c r="BB193" s="258"/>
      <c r="BC193" s="259"/>
      <c r="BD193" s="260"/>
      <c r="BE193" s="258"/>
      <c r="BF193" s="259"/>
      <c r="BG193" s="260"/>
      <c r="BH193" s="258"/>
      <c r="BI193" s="259"/>
      <c r="BJ193" s="260"/>
      <c r="BK193" s="258"/>
      <c r="BL193" s="259"/>
      <c r="BM193" s="260"/>
      <c r="BN193" s="258"/>
      <c r="BO193" s="259"/>
      <c r="BP193" s="260"/>
      <c r="BQ193" s="258"/>
      <c r="BR193" s="259"/>
      <c r="BS193" s="260"/>
      <c r="BT193" s="258"/>
      <c r="BU193" s="259"/>
      <c r="BV193" s="260"/>
      <c r="BW193" s="258"/>
      <c r="BX193" s="259"/>
      <c r="BY193" s="260"/>
      <c r="BZ193" s="258"/>
      <c r="CA193" s="259"/>
      <c r="CB193" s="260"/>
      <c r="CC193" s="258"/>
      <c r="CD193" s="259"/>
      <c r="CE193" s="260"/>
      <c r="CF193" s="410"/>
      <c r="CG193" s="411"/>
      <c r="CH193" s="412"/>
      <c r="CI193" s="410"/>
      <c r="CJ193" s="411"/>
      <c r="CK193" s="412"/>
      <c r="CL193" s="258"/>
      <c r="CM193" s="259"/>
      <c r="CN193" s="260"/>
      <c r="CO193" s="258"/>
      <c r="CP193" s="259"/>
      <c r="CQ193" s="260"/>
      <c r="CR193" s="373" t="s">
        <v>2</v>
      </c>
      <c r="CS193" s="228"/>
      <c r="CT193" s="229" t="str">
        <f>IF(ISNUMBER(HA193),IF(ISNUMBER(MATCH(HE193,$CS$15:$CS$313,0)),0,MAX(CT$14:CT192)+1),"")</f>
        <v/>
      </c>
      <c r="CU193" s="7" t="str">
        <f t="shared" si="374"/>
        <v/>
      </c>
      <c r="CV193" s="7" t="str">
        <f t="shared" si="375"/>
        <v/>
      </c>
      <c r="CW193" s="7" t="str">
        <f t="shared" si="376"/>
        <v/>
      </c>
      <c r="CX193" s="7" t="str">
        <f t="shared" si="377"/>
        <v/>
      </c>
      <c r="CY193" s="7" t="str">
        <f t="shared" si="378"/>
        <v/>
      </c>
      <c r="CZ193" s="7" t="str">
        <f t="shared" si="379"/>
        <v/>
      </c>
      <c r="DA193" s="7" t="str">
        <f t="shared" si="380"/>
        <v/>
      </c>
      <c r="DB193" s="7" t="str">
        <f t="shared" si="381"/>
        <v/>
      </c>
      <c r="DC193" s="7" t="str">
        <f t="shared" si="382"/>
        <v/>
      </c>
      <c r="DD193" s="7" t="str">
        <f t="shared" si="383"/>
        <v/>
      </c>
      <c r="DE193" s="7" t="str">
        <f t="shared" si="384"/>
        <v/>
      </c>
      <c r="DF193" s="7" t="str">
        <f t="shared" si="385"/>
        <v/>
      </c>
      <c r="DG193" s="7" t="str">
        <f t="shared" si="386"/>
        <v/>
      </c>
      <c r="DH193" s="7" t="str">
        <f t="shared" si="387"/>
        <v/>
      </c>
      <c r="DI193" s="7" t="str">
        <f t="shared" si="388"/>
        <v/>
      </c>
      <c r="DJ193" s="7" t="str">
        <f t="shared" si="389"/>
        <v/>
      </c>
      <c r="DK193" s="7" t="str">
        <f t="shared" si="390"/>
        <v/>
      </c>
      <c r="DL193" s="7" t="str">
        <f t="shared" si="391"/>
        <v/>
      </c>
      <c r="DM193" s="7" t="str">
        <f t="shared" si="392"/>
        <v/>
      </c>
      <c r="DN193" s="7" t="str">
        <f t="shared" si="393"/>
        <v/>
      </c>
      <c r="DO193" s="7" t="str">
        <f t="shared" si="394"/>
        <v/>
      </c>
      <c r="DP193" s="7" t="str">
        <f t="shared" si="395"/>
        <v/>
      </c>
      <c r="DQ193" s="7" t="str">
        <f t="shared" si="396"/>
        <v/>
      </c>
      <c r="DR193" s="7">
        <f t="shared" si="397"/>
        <v>22</v>
      </c>
      <c r="DS193" s="7" t="str">
        <f t="shared" si="398"/>
        <v/>
      </c>
      <c r="DT193" s="7" t="str">
        <f t="shared" si="399"/>
        <v/>
      </c>
      <c r="DU193" s="7" t="str">
        <f t="shared" si="496"/>
        <v/>
      </c>
      <c r="DV193" s="7" t="str">
        <f t="shared" si="497"/>
        <v/>
      </c>
      <c r="DW193" s="7" t="str">
        <f t="shared" si="498"/>
        <v/>
      </c>
      <c r="DX193" s="7" t="str">
        <f t="shared" si="499"/>
        <v/>
      </c>
      <c r="DY193" s="7"/>
      <c r="DZ193" s="7"/>
      <c r="EA193" s="7"/>
      <c r="EB193" s="7"/>
      <c r="EC193" s="64" t="s">
        <v>2</v>
      </c>
      <c r="ED193" s="306" t="str">
        <f t="shared" si="400"/>
        <v>-</v>
      </c>
      <c r="EE193" s="306" t="str">
        <f t="shared" si="401"/>
        <v>-</v>
      </c>
      <c r="EF193" s="306" t="str">
        <f t="shared" si="402"/>
        <v>-</v>
      </c>
      <c r="EG193" s="306" t="str">
        <f t="shared" si="403"/>
        <v>-</v>
      </c>
      <c r="EH193" s="306" t="str">
        <f t="shared" si="404"/>
        <v>-</v>
      </c>
      <c r="EI193" s="306" t="str">
        <f t="shared" si="405"/>
        <v>-</v>
      </c>
      <c r="EJ193" s="306" t="str">
        <f t="shared" si="406"/>
        <v>-</v>
      </c>
      <c r="EK193" s="306" t="str">
        <f t="shared" si="407"/>
        <v>-</v>
      </c>
      <c r="EL193" s="306" t="str">
        <f t="shared" si="408"/>
        <v>-</v>
      </c>
      <c r="EM193" s="306" t="str">
        <f t="shared" si="409"/>
        <v>-</v>
      </c>
      <c r="EN193" s="306" t="str">
        <f t="shared" si="410"/>
        <v>-</v>
      </c>
      <c r="EO193" s="306" t="str">
        <f t="shared" si="411"/>
        <v>-</v>
      </c>
      <c r="EP193" s="306" t="str">
        <f t="shared" si="412"/>
        <v>-</v>
      </c>
      <c r="EQ193" s="306" t="str">
        <f t="shared" si="413"/>
        <v>-</v>
      </c>
      <c r="ER193" s="306" t="str">
        <f t="shared" si="414"/>
        <v>-</v>
      </c>
      <c r="ES193" s="306" t="str">
        <f t="shared" si="415"/>
        <v>-</v>
      </c>
      <c r="ET193" s="306" t="str">
        <f t="shared" si="416"/>
        <v>-</v>
      </c>
      <c r="EU193" s="306" t="str">
        <f t="shared" si="417"/>
        <v>-</v>
      </c>
      <c r="EV193" s="306" t="str">
        <f t="shared" si="418"/>
        <v>-</v>
      </c>
      <c r="EW193" s="306" t="str">
        <f t="shared" si="419"/>
        <v>-</v>
      </c>
      <c r="EX193" s="306" t="str">
        <f t="shared" si="420"/>
        <v>-</v>
      </c>
      <c r="EY193" s="306" t="str">
        <f t="shared" si="421"/>
        <v>-</v>
      </c>
      <c r="EZ193" s="306" t="str">
        <f t="shared" si="422"/>
        <v>-</v>
      </c>
      <c r="FA193" s="306" t="str">
        <f t="shared" si="423"/>
        <v>under_relaxation</v>
      </c>
      <c r="FB193" s="306" t="str">
        <f t="shared" si="424"/>
        <v>-</v>
      </c>
      <c r="FC193" s="306" t="str">
        <f t="shared" si="425"/>
        <v>-</v>
      </c>
      <c r="FD193" s="306" t="str">
        <f t="shared" si="500"/>
        <v>-</v>
      </c>
      <c r="FE193" s="306" t="str">
        <f t="shared" si="501"/>
        <v>-</v>
      </c>
      <c r="FF193" s="306" t="str">
        <f t="shared" si="502"/>
        <v>-</v>
      </c>
      <c r="FG193" s="306" t="str">
        <f t="shared" si="503"/>
        <v>-</v>
      </c>
      <c r="FH193" s="306"/>
      <c r="FI193" s="306"/>
      <c r="FJ193" s="306"/>
      <c r="FK193" s="306"/>
      <c r="FL193" s="306"/>
      <c r="FM193" s="422" t="s">
        <v>2</v>
      </c>
      <c r="FN193" s="65" t="str">
        <f t="shared" si="426"/>
        <v>-</v>
      </c>
      <c r="FO193" s="65" t="str">
        <f t="shared" si="427"/>
        <v>-</v>
      </c>
      <c r="FP193" s="65" t="str">
        <f t="shared" si="428"/>
        <v>-</v>
      </c>
      <c r="FQ193" s="65" t="str">
        <f t="shared" si="429"/>
        <v>-</v>
      </c>
      <c r="FR193" s="65" t="str">
        <f t="shared" si="430"/>
        <v>-</v>
      </c>
      <c r="FS193" s="65" t="str">
        <f t="shared" si="431"/>
        <v>-</v>
      </c>
      <c r="FT193" s="65" t="str">
        <f t="shared" si="432"/>
        <v>-</v>
      </c>
      <c r="FU193" s="65" t="str">
        <f t="shared" si="433"/>
        <v>-</v>
      </c>
      <c r="FV193" s="65" t="str">
        <f t="shared" si="434"/>
        <v>-</v>
      </c>
      <c r="FW193" s="65" t="str">
        <f t="shared" si="435"/>
        <v>-</v>
      </c>
      <c r="FX193" s="65" t="str">
        <f t="shared" si="436"/>
        <v>-</v>
      </c>
      <c r="FY193" s="65" t="str">
        <f t="shared" si="437"/>
        <v>-</v>
      </c>
      <c r="FZ193" s="65" t="str">
        <f t="shared" si="438"/>
        <v>-</v>
      </c>
      <c r="GA193" s="65" t="str">
        <f t="shared" si="439"/>
        <v>-</v>
      </c>
      <c r="GB193" s="65" t="str">
        <f t="shared" si="440"/>
        <v>-</v>
      </c>
      <c r="GC193" s="65" t="str">
        <f t="shared" si="441"/>
        <v>-</v>
      </c>
      <c r="GD193" s="65" t="str">
        <f t="shared" si="442"/>
        <v>-</v>
      </c>
      <c r="GE193" s="65" t="str">
        <f t="shared" si="443"/>
        <v>-</v>
      </c>
      <c r="GF193" s="65" t="str">
        <f t="shared" si="444"/>
        <v>-</v>
      </c>
      <c r="GG193" s="65" t="str">
        <f t="shared" si="445"/>
        <v>-</v>
      </c>
      <c r="GH193" s="65" t="str">
        <f t="shared" si="446"/>
        <v>-</v>
      </c>
      <c r="GI193" s="65" t="str">
        <f t="shared" si="447"/>
        <v>-</v>
      </c>
      <c r="GJ193" s="65" t="str">
        <f t="shared" si="448"/>
        <v>-</v>
      </c>
      <c r="GK193" s="65" t="str">
        <f t="shared" si="449"/>
        <v>dbd</v>
      </c>
      <c r="GL193" s="65" t="str">
        <f t="shared" si="450"/>
        <v>-</v>
      </c>
      <c r="GM193" s="65" t="str">
        <f t="shared" si="451"/>
        <v>-</v>
      </c>
      <c r="GN193" s="65" t="str">
        <f t="shared" si="504"/>
        <v>-</v>
      </c>
      <c r="GO193" s="65" t="str">
        <f t="shared" si="505"/>
        <v>-</v>
      </c>
      <c r="GP193" s="65" t="str">
        <f t="shared" si="506"/>
        <v>-</v>
      </c>
      <c r="GQ193" s="65" t="str">
        <f t="shared" si="507"/>
        <v>-</v>
      </c>
      <c r="GR193" s="65"/>
      <c r="GS193" s="65"/>
      <c r="GT193" s="65"/>
      <c r="GU193" s="96" t="s">
        <v>2</v>
      </c>
      <c r="GV193" s="70"/>
      <c r="GW193" s="7">
        <f>IF(ISNUMBER(INDEX($CU$15:$EC$314,$B193,HG$5)),MAX(GW$14:GW192)+1,0)</f>
        <v>0</v>
      </c>
      <c r="GX193" s="7" t="str">
        <f t="shared" si="452"/>
        <v/>
      </c>
      <c r="GY193" s="7" t="str">
        <f t="shared" si="453"/>
        <v/>
      </c>
      <c r="GZ193" s="289">
        <f t="shared" si="454"/>
        <v>179</v>
      </c>
      <c r="HA193" s="289" t="str">
        <f t="shared" si="455"/>
        <v/>
      </c>
      <c r="HB193" s="289"/>
      <c r="HC193" s="84" t="str">
        <f t="shared" si="456"/>
        <v/>
      </c>
      <c r="HD193" s="335">
        <f t="shared" si="457"/>
        <v>0</v>
      </c>
      <c r="HE193" s="313" t="str">
        <f t="shared" si="458"/>
        <v/>
      </c>
      <c r="HF193" s="28" t="str">
        <f t="shared" si="459"/>
        <v/>
      </c>
      <c r="HG193" s="241"/>
      <c r="HH193" s="71"/>
      <c r="HI193" s="71"/>
      <c r="HJ193" s="71"/>
      <c r="HK193" s="71"/>
      <c r="HL193" s="71"/>
      <c r="HM193" s="71"/>
      <c r="HN193" s="71"/>
      <c r="HO193" s="71"/>
      <c r="HP193" s="71"/>
      <c r="HQ193" s="71"/>
      <c r="HR193" s="71"/>
      <c r="HS193" s="277" t="str">
        <f t="shared" si="516"/>
        <v/>
      </c>
      <c r="HT193" s="284" t="str">
        <f t="shared" si="460"/>
        <v/>
      </c>
      <c r="HU193" s="71"/>
      <c r="HV193" s="336" t="str">
        <f t="shared" si="461"/>
        <v/>
      </c>
      <c r="HW193" s="338" t="str">
        <f t="shared" si="462"/>
        <v/>
      </c>
      <c r="HX193" s="337" t="str">
        <f t="shared" si="463"/>
        <v/>
      </c>
      <c r="HY193" s="71"/>
      <c r="HZ193" s="71"/>
      <c r="IA193" s="71"/>
      <c r="IB193" s="71"/>
      <c r="IC193" s="71"/>
      <c r="ID193" s="70"/>
      <c r="IE193" s="19"/>
      <c r="IF193" s="19"/>
      <c r="IG193" s="19"/>
      <c r="IH193" s="19"/>
      <c r="II193" s="19"/>
      <c r="IJ193" s="19"/>
      <c r="IK193" s="19"/>
      <c r="IL193" s="19"/>
      <c r="IM193" s="19"/>
      <c r="IN193" s="19"/>
      <c r="IO193" s="19"/>
      <c r="IP193" s="19"/>
      <c r="IQ193" s="19"/>
      <c r="IR193" s="291">
        <f>IF(IE193&lt;&gt;"",MAX(IR$14:IR192)+1,0)</f>
        <v>0</v>
      </c>
      <c r="IS193" s="291">
        <f>IF(IF193&lt;&gt;"",MAX(IS$14:IS192)+1,0)</f>
        <v>0</v>
      </c>
      <c r="IT193" s="291">
        <f>IF(IG193&lt;&gt;"",MAX(IT$14:IT192)+1,0)</f>
        <v>0</v>
      </c>
      <c r="IU193" s="291">
        <f>IF(IH193&lt;&gt;"",MAX(IU$14:IU192)+1,0)</f>
        <v>0</v>
      </c>
      <c r="IV193" s="291">
        <f>IF(II193&lt;&gt;"",MAX(IV$14:IV192)+1,0)</f>
        <v>0</v>
      </c>
      <c r="IW193" s="291">
        <f>IF(IJ193&lt;&gt;"",MAX(IW$14:IW192)+1,0)</f>
        <v>0</v>
      </c>
      <c r="IX193" s="291">
        <f>IF(IK193&lt;&gt;"",MAX(IX$14:IX192)+1,0)</f>
        <v>0</v>
      </c>
      <c r="IY193" s="291">
        <f>IF(IL193&lt;&gt;"",MAX(IY$14:IY192)+1,0)</f>
        <v>0</v>
      </c>
      <c r="IZ193" s="291">
        <f>IF(IM193&lt;&gt;"",MAX(IZ$14:IZ192)+1,0)</f>
        <v>0</v>
      </c>
      <c r="JA193" s="291">
        <f>IF(IN193&lt;&gt;"",MAX(JA$14:JA192)+1,0)</f>
        <v>0</v>
      </c>
      <c r="JB193" s="291">
        <f>IF(IO193&lt;&gt;"",MAX(JB$14:JB192)+1,0)</f>
        <v>0</v>
      </c>
      <c r="JC193" s="291">
        <f>IF(IP193&lt;&gt;"",MAX(JC$14:JC192)+1,0)</f>
        <v>0</v>
      </c>
      <c r="JD193" s="74">
        <f t="shared" si="508"/>
        <v>6</v>
      </c>
      <c r="JE193" s="74">
        <f t="shared" si="509"/>
        <v>0</v>
      </c>
      <c r="JF193" s="74">
        <f t="shared" si="510"/>
        <v>9</v>
      </c>
      <c r="JG193" s="74">
        <f t="shared" si="511"/>
        <v>0</v>
      </c>
      <c r="JH193" s="390" t="str">
        <f t="shared" si="512"/>
        <v/>
      </c>
      <c r="JI193" s="389">
        <f>IF(ISNUMBER(MATCH(HE193,$JG$15:$JG$313,0)),0,MAX(JI$14:JI192)+1)</f>
        <v>0</v>
      </c>
      <c r="JJ193" s="389" t="str">
        <f t="shared" si="513"/>
        <v/>
      </c>
      <c r="JK193" s="379"/>
      <c r="JL193" s="79"/>
      <c r="JM193" s="19"/>
      <c r="JN193" s="280"/>
      <c r="JO193" s="70"/>
      <c r="JP193" s="19"/>
      <c r="JQ193" s="19"/>
      <c r="JR193" s="19"/>
      <c r="JS193" s="19"/>
      <c r="JT193" s="19"/>
      <c r="JU193" s="19"/>
      <c r="JV193" s="19"/>
      <c r="JW193" s="19"/>
      <c r="JX193" s="19"/>
      <c r="JY193" s="19"/>
      <c r="JZ193" s="19"/>
      <c r="KA193" s="19"/>
      <c r="KB193" s="19"/>
      <c r="KC193" s="19"/>
      <c r="KD193" s="19"/>
      <c r="LA193" s="70"/>
      <c r="LB193" s="291" t="str">
        <f t="shared" si="464"/>
        <v/>
      </c>
      <c r="LC193" s="291" t="str">
        <f t="shared" si="465"/>
        <v/>
      </c>
      <c r="LD193" s="291" t="str">
        <f t="shared" si="466"/>
        <v/>
      </c>
      <c r="LE193" s="291" t="str">
        <f t="shared" si="467"/>
        <v/>
      </c>
      <c r="LF193" s="291" t="str">
        <f t="shared" si="468"/>
        <v/>
      </c>
      <c r="LG193" s="291" t="str">
        <f t="shared" si="469"/>
        <v/>
      </c>
      <c r="LH193" s="291" t="str">
        <f t="shared" si="470"/>
        <v/>
      </c>
      <c r="LI193" s="291" t="str">
        <f t="shared" si="471"/>
        <v/>
      </c>
      <c r="LJ193" s="291" t="str">
        <f t="shared" si="472"/>
        <v/>
      </c>
      <c r="LK193" s="291" t="str">
        <f t="shared" si="473"/>
        <v/>
      </c>
      <c r="LL193" s="291" t="str">
        <f t="shared" si="474"/>
        <v/>
      </c>
      <c r="LM193" s="291" t="str">
        <f t="shared" si="475"/>
        <v/>
      </c>
      <c r="LN193" s="291" t="str">
        <f t="shared" si="476"/>
        <v/>
      </c>
      <c r="LO193" s="291" t="str">
        <f t="shared" si="477"/>
        <v/>
      </c>
      <c r="LP193" s="291" t="str">
        <f t="shared" si="478"/>
        <v/>
      </c>
      <c r="LQ193" s="291" t="str">
        <f t="shared" si="479"/>
        <v/>
      </c>
      <c r="LR193" s="291" t="str">
        <f t="shared" si="480"/>
        <v/>
      </c>
      <c r="LS193" s="291" t="str">
        <f t="shared" si="481"/>
        <v/>
      </c>
      <c r="LT193" s="291" t="str">
        <f t="shared" si="482"/>
        <v/>
      </c>
      <c r="LU193" s="291" t="str">
        <f t="shared" si="483"/>
        <v/>
      </c>
      <c r="LV193" s="291" t="str">
        <f t="shared" si="484"/>
        <v/>
      </c>
      <c r="LW193" s="291" t="str">
        <f t="shared" si="485"/>
        <v/>
      </c>
      <c r="LX193" s="291" t="str">
        <f t="shared" si="486"/>
        <v/>
      </c>
      <c r="LY193" s="291" t="str">
        <f t="shared" si="487"/>
        <v/>
      </c>
      <c r="LZ193" s="291" t="str">
        <f t="shared" si="488"/>
        <v/>
      </c>
      <c r="MA193" s="291" t="str">
        <f t="shared" si="489"/>
        <v/>
      </c>
      <c r="MB193" s="291" t="str">
        <f t="shared" si="490"/>
        <v/>
      </c>
      <c r="MC193" s="291" t="str">
        <f t="shared" si="491"/>
        <v/>
      </c>
      <c r="MD193" s="291" t="str">
        <f t="shared" si="492"/>
        <v/>
      </c>
      <c r="ME193" s="291" t="str">
        <f t="shared" si="493"/>
        <v/>
      </c>
      <c r="MF193" s="291" t="str">
        <f t="shared" si="494"/>
        <v/>
      </c>
      <c r="MG193" s="74">
        <f t="shared" si="495"/>
        <v>0</v>
      </c>
      <c r="MH193" s="70"/>
      <c r="MI193" s="70"/>
      <c r="MJ193" s="70"/>
      <c r="MK193" s="70"/>
      <c r="ML193" s="70"/>
      <c r="MM193" s="70"/>
      <c r="MN193" s="70"/>
      <c r="MO193" s="70"/>
      <c r="MP193" s="70"/>
      <c r="MQ193" s="70"/>
      <c r="MR193" s="70"/>
      <c r="MS193" s="70"/>
      <c r="MT193" s="70"/>
      <c r="MU193" s="70"/>
    </row>
    <row r="194" spans="1:359" ht="6" customHeight="1" x14ac:dyDescent="0.25">
      <c r="A194" s="79"/>
      <c r="B194" s="303">
        <f t="shared" si="514"/>
        <v>180</v>
      </c>
      <c r="C194" s="206" t="s">
        <v>476</v>
      </c>
      <c r="D194" s="305" t="s">
        <v>508</v>
      </c>
      <c r="E194" s="70"/>
      <c r="F194" s="258"/>
      <c r="G194" s="259"/>
      <c r="H194" s="260"/>
      <c r="I194" s="258"/>
      <c r="J194" s="259"/>
      <c r="K194" s="260"/>
      <c r="L194" s="258"/>
      <c r="M194" s="259"/>
      <c r="N194" s="260"/>
      <c r="O194" s="258"/>
      <c r="P194" s="259"/>
      <c r="Q194" s="260"/>
      <c r="R194" s="258"/>
      <c r="S194" s="259"/>
      <c r="T194" s="260"/>
      <c r="U194" s="258"/>
      <c r="V194" s="259"/>
      <c r="W194" s="260"/>
      <c r="X194" s="258"/>
      <c r="Y194" s="259"/>
      <c r="Z194" s="260"/>
      <c r="AA194" s="258"/>
      <c r="AB194" s="259"/>
      <c r="AC194" s="260"/>
      <c r="AD194" s="258"/>
      <c r="AE194" s="259"/>
      <c r="AF194" s="260"/>
      <c r="AG194" s="258"/>
      <c r="AH194" s="259"/>
      <c r="AI194" s="260"/>
      <c r="AJ194" s="258"/>
      <c r="AK194" s="259"/>
      <c r="AL194" s="260"/>
      <c r="AM194" s="258"/>
      <c r="AN194" s="259"/>
      <c r="AO194" s="260"/>
      <c r="AP194" s="281"/>
      <c r="AQ194" s="353"/>
      <c r="AR194" s="348"/>
      <c r="AS194" s="281"/>
      <c r="AT194" s="353"/>
      <c r="AU194" s="348"/>
      <c r="AV194" s="258"/>
      <c r="AW194" s="259"/>
      <c r="AX194" s="260"/>
      <c r="AY194" s="258"/>
      <c r="AZ194" s="259"/>
      <c r="BA194" s="260"/>
      <c r="BB194" s="258"/>
      <c r="BC194" s="259"/>
      <c r="BD194" s="260"/>
      <c r="BE194" s="258"/>
      <c r="BF194" s="259"/>
      <c r="BG194" s="260"/>
      <c r="BH194" s="258"/>
      <c r="BI194" s="259"/>
      <c r="BJ194" s="260"/>
      <c r="BK194" s="258"/>
      <c r="BL194" s="259"/>
      <c r="BM194" s="260"/>
      <c r="BN194" s="258"/>
      <c r="BO194" s="259"/>
      <c r="BP194" s="260"/>
      <c r="BQ194" s="258"/>
      <c r="BR194" s="259"/>
      <c r="BS194" s="260"/>
      <c r="BT194" s="258"/>
      <c r="BU194" s="259"/>
      <c r="BV194" s="260"/>
      <c r="BW194" s="258"/>
      <c r="BX194" s="259"/>
      <c r="BY194" s="260"/>
      <c r="BZ194" s="258"/>
      <c r="CA194" s="259"/>
      <c r="CB194" s="260"/>
      <c r="CC194" s="258"/>
      <c r="CD194" s="259"/>
      <c r="CE194" s="260"/>
      <c r="CF194" s="410"/>
      <c r="CG194" s="411"/>
      <c r="CH194" s="412"/>
      <c r="CI194" s="410"/>
      <c r="CJ194" s="411"/>
      <c r="CK194" s="412"/>
      <c r="CL194" s="258"/>
      <c r="CM194" s="259"/>
      <c r="CN194" s="260"/>
      <c r="CO194" s="258"/>
      <c r="CP194" s="259"/>
      <c r="CQ194" s="260"/>
      <c r="CR194" s="373" t="s">
        <v>2</v>
      </c>
      <c r="CS194" s="228"/>
      <c r="CT194" s="229" t="str">
        <f>IF(ISNUMBER(HA194),IF(ISNUMBER(MATCH(HE194,$CS$15:$CS$313,0)),0,MAX(CT$14:CT193)+1),"")</f>
        <v/>
      </c>
      <c r="CU194" s="7" t="str">
        <f t="shared" si="374"/>
        <v/>
      </c>
      <c r="CV194" s="7" t="str">
        <f t="shared" si="375"/>
        <v/>
      </c>
      <c r="CW194" s="7" t="str">
        <f t="shared" si="376"/>
        <v/>
      </c>
      <c r="CX194" s="7" t="str">
        <f t="shared" si="377"/>
        <v/>
      </c>
      <c r="CY194" s="7" t="str">
        <f t="shared" si="378"/>
        <v/>
      </c>
      <c r="CZ194" s="7" t="str">
        <f t="shared" si="379"/>
        <v/>
      </c>
      <c r="DA194" s="7" t="str">
        <f t="shared" si="380"/>
        <v/>
      </c>
      <c r="DB194" s="7" t="str">
        <f t="shared" si="381"/>
        <v/>
      </c>
      <c r="DC194" s="7" t="str">
        <f t="shared" si="382"/>
        <v/>
      </c>
      <c r="DD194" s="7" t="str">
        <f t="shared" si="383"/>
        <v/>
      </c>
      <c r="DE194" s="7" t="str">
        <f t="shared" si="384"/>
        <v/>
      </c>
      <c r="DF194" s="7" t="str">
        <f t="shared" si="385"/>
        <v/>
      </c>
      <c r="DG194" s="7" t="str">
        <f t="shared" si="386"/>
        <v/>
      </c>
      <c r="DH194" s="7">
        <f t="shared" si="387"/>
        <v>32</v>
      </c>
      <c r="DI194" s="7" t="str">
        <f t="shared" si="388"/>
        <v/>
      </c>
      <c r="DJ194" s="7" t="str">
        <f t="shared" si="389"/>
        <v/>
      </c>
      <c r="DK194" s="7" t="str">
        <f t="shared" si="390"/>
        <v/>
      </c>
      <c r="DL194" s="7" t="str">
        <f t="shared" si="391"/>
        <v/>
      </c>
      <c r="DM194" s="7" t="str">
        <f t="shared" si="392"/>
        <v/>
      </c>
      <c r="DN194" s="7" t="str">
        <f t="shared" si="393"/>
        <v/>
      </c>
      <c r="DO194" s="7" t="str">
        <f t="shared" si="394"/>
        <v/>
      </c>
      <c r="DP194" s="7" t="str">
        <f t="shared" si="395"/>
        <v/>
      </c>
      <c r="DQ194" s="7" t="str">
        <f t="shared" si="396"/>
        <v/>
      </c>
      <c r="DR194" s="7">
        <f t="shared" si="397"/>
        <v>23</v>
      </c>
      <c r="DS194" s="7" t="str">
        <f t="shared" si="398"/>
        <v/>
      </c>
      <c r="DT194" s="7" t="str">
        <f t="shared" si="399"/>
        <v/>
      </c>
      <c r="DU194" s="7" t="str">
        <f t="shared" si="496"/>
        <v/>
      </c>
      <c r="DV194" s="7" t="str">
        <f t="shared" si="497"/>
        <v/>
      </c>
      <c r="DW194" s="7" t="str">
        <f t="shared" si="498"/>
        <v/>
      </c>
      <c r="DX194" s="7" t="str">
        <f t="shared" si="499"/>
        <v/>
      </c>
      <c r="DY194" s="7"/>
      <c r="DZ194" s="7"/>
      <c r="EA194" s="7"/>
      <c r="EB194" s="7"/>
      <c r="EC194" s="64" t="s">
        <v>2</v>
      </c>
      <c r="ED194" s="306" t="str">
        <f t="shared" si="400"/>
        <v>-</v>
      </c>
      <c r="EE194" s="306" t="str">
        <f t="shared" si="401"/>
        <v>-</v>
      </c>
      <c r="EF194" s="306" t="str">
        <f t="shared" si="402"/>
        <v>-</v>
      </c>
      <c r="EG194" s="306" t="str">
        <f t="shared" si="403"/>
        <v>-</v>
      </c>
      <c r="EH194" s="306" t="str">
        <f t="shared" si="404"/>
        <v>-</v>
      </c>
      <c r="EI194" s="306" t="str">
        <f t="shared" si="405"/>
        <v>-</v>
      </c>
      <c r="EJ194" s="306" t="str">
        <f t="shared" si="406"/>
        <v>-</v>
      </c>
      <c r="EK194" s="306" t="str">
        <f t="shared" si="407"/>
        <v>-</v>
      </c>
      <c r="EL194" s="306" t="str">
        <f t="shared" si="408"/>
        <v>-</v>
      </c>
      <c r="EM194" s="306" t="str">
        <f t="shared" si="409"/>
        <v>-</v>
      </c>
      <c r="EN194" s="306" t="str">
        <f t="shared" si="410"/>
        <v>-</v>
      </c>
      <c r="EO194" s="306" t="str">
        <f t="shared" si="411"/>
        <v>-</v>
      </c>
      <c r="EP194" s="306" t="str">
        <f t="shared" si="412"/>
        <v>-</v>
      </c>
      <c r="EQ194" s="306" t="str">
        <f t="shared" si="413"/>
        <v>linear_acceleration</v>
      </c>
      <c r="ER194" s="306" t="str">
        <f t="shared" si="414"/>
        <v>-</v>
      </c>
      <c r="ES194" s="306" t="str">
        <f t="shared" si="415"/>
        <v>-</v>
      </c>
      <c r="ET194" s="306" t="str">
        <f t="shared" si="416"/>
        <v>-</v>
      </c>
      <c r="EU194" s="306" t="str">
        <f t="shared" si="417"/>
        <v>-</v>
      </c>
      <c r="EV194" s="306" t="str">
        <f t="shared" si="418"/>
        <v>-</v>
      </c>
      <c r="EW194" s="306" t="str">
        <f t="shared" si="419"/>
        <v>-</v>
      </c>
      <c r="EX194" s="306" t="str">
        <f t="shared" si="420"/>
        <v>-</v>
      </c>
      <c r="EY194" s="306" t="str">
        <f t="shared" si="421"/>
        <v>-</v>
      </c>
      <c r="EZ194" s="306" t="str">
        <f t="shared" si="422"/>
        <v>-</v>
      </c>
      <c r="FA194" s="306" t="str">
        <f t="shared" si="423"/>
        <v>linear_acceleration</v>
      </c>
      <c r="FB194" s="306" t="str">
        <f t="shared" si="424"/>
        <v>-</v>
      </c>
      <c r="FC194" s="306" t="str">
        <f t="shared" si="425"/>
        <v>-</v>
      </c>
      <c r="FD194" s="306" t="str">
        <f t="shared" si="500"/>
        <v>-</v>
      </c>
      <c r="FE194" s="306" t="str">
        <f t="shared" si="501"/>
        <v>-</v>
      </c>
      <c r="FF194" s="306" t="str">
        <f t="shared" si="502"/>
        <v>-</v>
      </c>
      <c r="FG194" s="306" t="str">
        <f t="shared" si="503"/>
        <v>-</v>
      </c>
      <c r="FH194" s="306"/>
      <c r="FI194" s="306"/>
      <c r="FJ194" s="306"/>
      <c r="FK194" s="306"/>
      <c r="FL194" s="306"/>
      <c r="FM194" s="422" t="s">
        <v>2</v>
      </c>
      <c r="FN194" s="65" t="str">
        <f t="shared" si="426"/>
        <v>-</v>
      </c>
      <c r="FO194" s="65" t="str">
        <f t="shared" si="427"/>
        <v>-</v>
      </c>
      <c r="FP194" s="65" t="str">
        <f t="shared" si="428"/>
        <v>-</v>
      </c>
      <c r="FQ194" s="65" t="str">
        <f t="shared" si="429"/>
        <v>-</v>
      </c>
      <c r="FR194" s="65" t="str">
        <f t="shared" si="430"/>
        <v>-</v>
      </c>
      <c r="FS194" s="65" t="str">
        <f t="shared" si="431"/>
        <v>-</v>
      </c>
      <c r="FT194" s="65" t="str">
        <f t="shared" si="432"/>
        <v>-</v>
      </c>
      <c r="FU194" s="65" t="str">
        <f t="shared" si="433"/>
        <v>-</v>
      </c>
      <c r="FV194" s="65" t="str">
        <f t="shared" si="434"/>
        <v>-</v>
      </c>
      <c r="FW194" s="65" t="str">
        <f t="shared" si="435"/>
        <v>-</v>
      </c>
      <c r="FX194" s="65" t="str">
        <f t="shared" si="436"/>
        <v>-</v>
      </c>
      <c r="FY194" s="65" t="str">
        <f t="shared" si="437"/>
        <v>-</v>
      </c>
      <c r="FZ194" s="65" t="str">
        <f t="shared" si="438"/>
        <v>-</v>
      </c>
      <c r="GA194" s="65" t="str">
        <f t="shared" si="439"/>
        <v>bicgstab</v>
      </c>
      <c r="GB194" s="65" t="str">
        <f t="shared" si="440"/>
        <v>-</v>
      </c>
      <c r="GC194" s="65" t="str">
        <f t="shared" si="441"/>
        <v>-</v>
      </c>
      <c r="GD194" s="65" t="str">
        <f t="shared" si="442"/>
        <v>-</v>
      </c>
      <c r="GE194" s="65" t="str">
        <f t="shared" si="443"/>
        <v>-</v>
      </c>
      <c r="GF194" s="65" t="str">
        <f t="shared" si="444"/>
        <v>-</v>
      </c>
      <c r="GG194" s="65" t="str">
        <f t="shared" si="445"/>
        <v>-</v>
      </c>
      <c r="GH194" s="65" t="str">
        <f t="shared" si="446"/>
        <v>-</v>
      </c>
      <c r="GI194" s="65" t="str">
        <f t="shared" si="447"/>
        <v>-</v>
      </c>
      <c r="GJ194" s="65" t="str">
        <f t="shared" si="448"/>
        <v>-</v>
      </c>
      <c r="GK194" s="65" t="str">
        <f t="shared" si="449"/>
        <v>BICGSTAB</v>
      </c>
      <c r="GL194" s="65" t="str">
        <f t="shared" si="450"/>
        <v>-</v>
      </c>
      <c r="GM194" s="65" t="str">
        <f t="shared" si="451"/>
        <v>-</v>
      </c>
      <c r="GN194" s="65" t="str">
        <f t="shared" si="504"/>
        <v>-</v>
      </c>
      <c r="GO194" s="65" t="str">
        <f t="shared" si="505"/>
        <v>-</v>
      </c>
      <c r="GP194" s="65" t="str">
        <f t="shared" si="506"/>
        <v>-</v>
      </c>
      <c r="GQ194" s="65" t="str">
        <f t="shared" si="507"/>
        <v>-</v>
      </c>
      <c r="GR194" s="65"/>
      <c r="GS194" s="65"/>
      <c r="GT194" s="65"/>
      <c r="GU194" s="96" t="s">
        <v>2</v>
      </c>
      <c r="GV194" s="70"/>
      <c r="GW194" s="7">
        <f>IF(ISNUMBER(INDEX($CU$15:$EC$314,$B194,HG$5)),MAX(GW$14:GW193)+1,0)</f>
        <v>0</v>
      </c>
      <c r="GX194" s="7" t="str">
        <f t="shared" si="452"/>
        <v/>
      </c>
      <c r="GY194" s="7" t="str">
        <f t="shared" si="453"/>
        <v/>
      </c>
      <c r="GZ194" s="289">
        <f t="shared" si="454"/>
        <v>180</v>
      </c>
      <c r="HA194" s="289" t="str">
        <f t="shared" si="455"/>
        <v/>
      </c>
      <c r="HB194" s="289"/>
      <c r="HC194" s="84" t="str">
        <f t="shared" si="456"/>
        <v/>
      </c>
      <c r="HD194" s="335">
        <f t="shared" si="457"/>
        <v>0</v>
      </c>
      <c r="HE194" s="313" t="str">
        <f t="shared" si="458"/>
        <v/>
      </c>
      <c r="HF194" s="28" t="str">
        <f t="shared" si="459"/>
        <v/>
      </c>
      <c r="HG194" s="241"/>
      <c r="HH194" s="71"/>
      <c r="HI194" s="71"/>
      <c r="HJ194" s="71"/>
      <c r="HK194" s="71"/>
      <c r="HL194" s="71"/>
      <c r="HM194" s="71"/>
      <c r="HN194" s="71"/>
      <c r="HO194" s="71"/>
      <c r="HP194" s="71"/>
      <c r="HQ194" s="71"/>
      <c r="HR194" s="71"/>
      <c r="HS194" s="277" t="str">
        <f t="shared" si="516"/>
        <v/>
      </c>
      <c r="HT194" s="284" t="str">
        <f t="shared" si="460"/>
        <v/>
      </c>
      <c r="HU194" s="71"/>
      <c r="HV194" s="336" t="str">
        <f t="shared" si="461"/>
        <v/>
      </c>
      <c r="HW194" s="338" t="str">
        <f t="shared" si="462"/>
        <v/>
      </c>
      <c r="HX194" s="337" t="str">
        <f t="shared" si="463"/>
        <v/>
      </c>
      <c r="HY194" s="71"/>
      <c r="HZ194" s="71"/>
      <c r="IA194" s="71"/>
      <c r="IB194" s="71"/>
      <c r="IC194" s="71"/>
      <c r="ID194" s="70"/>
      <c r="IE194" s="19"/>
      <c r="IF194" s="19"/>
      <c r="IG194" s="19"/>
      <c r="IH194" s="19"/>
      <c r="II194" s="19"/>
      <c r="IJ194" s="19"/>
      <c r="IK194" s="19"/>
      <c r="IL194" s="19"/>
      <c r="IM194" s="19"/>
      <c r="IN194" s="19"/>
      <c r="IO194" s="19"/>
      <c r="IP194" s="19"/>
      <c r="IQ194" s="19"/>
      <c r="IR194" s="291">
        <f>IF(IE194&lt;&gt;"",MAX(IR$14:IR193)+1,0)</f>
        <v>0</v>
      </c>
      <c r="IS194" s="291">
        <f>IF(IF194&lt;&gt;"",MAX(IS$14:IS193)+1,0)</f>
        <v>0</v>
      </c>
      <c r="IT194" s="291">
        <f>IF(IG194&lt;&gt;"",MAX(IT$14:IT193)+1,0)</f>
        <v>0</v>
      </c>
      <c r="IU194" s="291">
        <f>IF(IH194&lt;&gt;"",MAX(IU$14:IU193)+1,0)</f>
        <v>0</v>
      </c>
      <c r="IV194" s="291">
        <f>IF(II194&lt;&gt;"",MAX(IV$14:IV193)+1,0)</f>
        <v>0</v>
      </c>
      <c r="IW194" s="291">
        <f>IF(IJ194&lt;&gt;"",MAX(IW$14:IW193)+1,0)</f>
        <v>0</v>
      </c>
      <c r="IX194" s="291">
        <f>IF(IK194&lt;&gt;"",MAX(IX$14:IX193)+1,0)</f>
        <v>0</v>
      </c>
      <c r="IY194" s="291">
        <f>IF(IL194&lt;&gt;"",MAX(IY$14:IY193)+1,0)</f>
        <v>0</v>
      </c>
      <c r="IZ194" s="291">
        <f>IF(IM194&lt;&gt;"",MAX(IZ$14:IZ193)+1,0)</f>
        <v>0</v>
      </c>
      <c r="JA194" s="291">
        <f>IF(IN194&lt;&gt;"",MAX(JA$14:JA193)+1,0)</f>
        <v>0</v>
      </c>
      <c r="JB194" s="291">
        <f>IF(IO194&lt;&gt;"",MAX(JB$14:JB193)+1,0)</f>
        <v>0</v>
      </c>
      <c r="JC194" s="291">
        <f>IF(IP194&lt;&gt;"",MAX(JC$14:JC193)+1,0)</f>
        <v>0</v>
      </c>
      <c r="JD194" s="74">
        <f t="shared" si="508"/>
        <v>6</v>
      </c>
      <c r="JE194" s="74">
        <f t="shared" si="509"/>
        <v>0</v>
      </c>
      <c r="JF194" s="74">
        <f t="shared" si="510"/>
        <v>10</v>
      </c>
      <c r="JG194" s="74">
        <f t="shared" si="511"/>
        <v>0</v>
      </c>
      <c r="JH194" s="390" t="str">
        <f t="shared" si="512"/>
        <v/>
      </c>
      <c r="JI194" s="389">
        <f>IF(ISNUMBER(MATCH(HE194,$JG$15:$JG$313,0)),0,MAX(JI$14:JI193)+1)</f>
        <v>0</v>
      </c>
      <c r="JJ194" s="389" t="str">
        <f t="shared" si="513"/>
        <v/>
      </c>
      <c r="JK194" s="379"/>
      <c r="JL194" s="79"/>
      <c r="JM194" s="19"/>
      <c r="JN194" s="280"/>
      <c r="JO194" s="70"/>
      <c r="JP194" s="19"/>
      <c r="JQ194" s="19"/>
      <c r="JR194" s="19"/>
      <c r="JS194" s="19"/>
      <c r="JT194" s="19"/>
      <c r="JU194" s="19"/>
      <c r="JV194" s="19"/>
      <c r="JW194" s="19"/>
      <c r="JX194" s="19"/>
      <c r="JY194" s="19"/>
      <c r="JZ194" s="19"/>
      <c r="KA194" s="19"/>
      <c r="KB194" s="19"/>
      <c r="KC194" s="19"/>
      <c r="KD194" s="19"/>
      <c r="LA194" s="70"/>
      <c r="LB194" s="291" t="str">
        <f t="shared" si="464"/>
        <v/>
      </c>
      <c r="LC194" s="291" t="str">
        <f t="shared" si="465"/>
        <v/>
      </c>
      <c r="LD194" s="291" t="str">
        <f t="shared" si="466"/>
        <v/>
      </c>
      <c r="LE194" s="291" t="str">
        <f t="shared" si="467"/>
        <v/>
      </c>
      <c r="LF194" s="291" t="str">
        <f t="shared" si="468"/>
        <v/>
      </c>
      <c r="LG194" s="291" t="str">
        <f t="shared" si="469"/>
        <v/>
      </c>
      <c r="LH194" s="291" t="str">
        <f t="shared" si="470"/>
        <v/>
      </c>
      <c r="LI194" s="291" t="str">
        <f t="shared" si="471"/>
        <v/>
      </c>
      <c r="LJ194" s="291" t="str">
        <f t="shared" si="472"/>
        <v/>
      </c>
      <c r="LK194" s="291" t="str">
        <f t="shared" si="473"/>
        <v/>
      </c>
      <c r="LL194" s="291" t="str">
        <f t="shared" si="474"/>
        <v/>
      </c>
      <c r="LM194" s="291" t="str">
        <f t="shared" si="475"/>
        <v/>
      </c>
      <c r="LN194" s="291" t="str">
        <f t="shared" si="476"/>
        <v/>
      </c>
      <c r="LO194" s="291" t="str">
        <f t="shared" si="477"/>
        <v/>
      </c>
      <c r="LP194" s="291" t="str">
        <f t="shared" si="478"/>
        <v/>
      </c>
      <c r="LQ194" s="291" t="str">
        <f t="shared" si="479"/>
        <v/>
      </c>
      <c r="LR194" s="291" t="str">
        <f t="shared" si="480"/>
        <v/>
      </c>
      <c r="LS194" s="291" t="str">
        <f t="shared" si="481"/>
        <v/>
      </c>
      <c r="LT194" s="291" t="str">
        <f t="shared" si="482"/>
        <v/>
      </c>
      <c r="LU194" s="291" t="str">
        <f t="shared" si="483"/>
        <v/>
      </c>
      <c r="LV194" s="291" t="str">
        <f t="shared" si="484"/>
        <v/>
      </c>
      <c r="LW194" s="291" t="str">
        <f t="shared" si="485"/>
        <v/>
      </c>
      <c r="LX194" s="291" t="str">
        <f t="shared" si="486"/>
        <v/>
      </c>
      <c r="LY194" s="291" t="str">
        <f t="shared" si="487"/>
        <v/>
      </c>
      <c r="LZ194" s="291" t="str">
        <f t="shared" si="488"/>
        <v/>
      </c>
      <c r="MA194" s="291" t="str">
        <f t="shared" si="489"/>
        <v/>
      </c>
      <c r="MB194" s="291" t="str">
        <f t="shared" si="490"/>
        <v/>
      </c>
      <c r="MC194" s="291" t="str">
        <f t="shared" si="491"/>
        <v/>
      </c>
      <c r="MD194" s="291" t="str">
        <f t="shared" si="492"/>
        <v/>
      </c>
      <c r="ME194" s="291" t="str">
        <f t="shared" si="493"/>
        <v/>
      </c>
      <c r="MF194" s="291" t="str">
        <f t="shared" si="494"/>
        <v/>
      </c>
      <c r="MG194" s="74">
        <f t="shared" si="495"/>
        <v>0</v>
      </c>
      <c r="MH194" s="70"/>
      <c r="MI194" s="70"/>
      <c r="MJ194" s="70"/>
      <c r="MK194" s="70"/>
      <c r="ML194" s="70"/>
      <c r="MM194" s="70"/>
      <c r="MN194" s="70"/>
      <c r="MO194" s="70"/>
      <c r="MP194" s="70"/>
      <c r="MQ194" s="70"/>
      <c r="MR194" s="70"/>
      <c r="MS194" s="70"/>
      <c r="MT194" s="70"/>
      <c r="MU194" s="70"/>
    </row>
    <row r="195" spans="1:359" ht="6" customHeight="1" x14ac:dyDescent="0.25">
      <c r="A195" s="79"/>
      <c r="B195" s="303">
        <f t="shared" si="514"/>
        <v>181</v>
      </c>
      <c r="C195" s="206" t="s">
        <v>478</v>
      </c>
      <c r="D195" s="305" t="s">
        <v>494</v>
      </c>
      <c r="E195" s="70"/>
      <c r="F195" s="258"/>
      <c r="G195" s="259"/>
      <c r="H195" s="260"/>
      <c r="I195" s="258"/>
      <c r="J195" s="259"/>
      <c r="K195" s="260"/>
      <c r="L195" s="258"/>
      <c r="M195" s="259"/>
      <c r="N195" s="260"/>
      <c r="O195" s="258"/>
      <c r="P195" s="259"/>
      <c r="Q195" s="260"/>
      <c r="R195" s="258"/>
      <c r="S195" s="259"/>
      <c r="T195" s="260"/>
      <c r="U195" s="258"/>
      <c r="V195" s="259"/>
      <c r="W195" s="260"/>
      <c r="X195" s="258"/>
      <c r="Y195" s="259"/>
      <c r="Z195" s="260"/>
      <c r="AA195" s="258"/>
      <c r="AB195" s="259"/>
      <c r="AC195" s="260"/>
      <c r="AD195" s="258"/>
      <c r="AE195" s="259"/>
      <c r="AF195" s="260"/>
      <c r="AG195" s="258"/>
      <c r="AH195" s="259"/>
      <c r="AI195" s="260"/>
      <c r="AJ195" s="258"/>
      <c r="AK195" s="259"/>
      <c r="AL195" s="260"/>
      <c r="AM195" s="258"/>
      <c r="AN195" s="259"/>
      <c r="AO195" s="260"/>
      <c r="AP195" s="281"/>
      <c r="AQ195" s="353"/>
      <c r="AR195" s="348"/>
      <c r="AS195" s="281"/>
      <c r="AT195" s="353"/>
      <c r="AU195" s="348"/>
      <c r="AV195" s="258"/>
      <c r="AW195" s="259"/>
      <c r="AX195" s="260"/>
      <c r="AY195" s="258"/>
      <c r="AZ195" s="259"/>
      <c r="BA195" s="260"/>
      <c r="BB195" s="258"/>
      <c r="BC195" s="259"/>
      <c r="BD195" s="260"/>
      <c r="BE195" s="258"/>
      <c r="BF195" s="259"/>
      <c r="BG195" s="260"/>
      <c r="BH195" s="258"/>
      <c r="BI195" s="259"/>
      <c r="BJ195" s="260"/>
      <c r="BK195" s="258"/>
      <c r="BL195" s="259"/>
      <c r="BM195" s="260"/>
      <c r="BN195" s="258"/>
      <c r="BO195" s="259"/>
      <c r="BP195" s="260"/>
      <c r="BQ195" s="258"/>
      <c r="BR195" s="259"/>
      <c r="BS195" s="260"/>
      <c r="BT195" s="258"/>
      <c r="BU195" s="259"/>
      <c r="BV195" s="260"/>
      <c r="BW195" s="258"/>
      <c r="BX195" s="259"/>
      <c r="BY195" s="260"/>
      <c r="BZ195" s="258"/>
      <c r="CA195" s="259"/>
      <c r="CB195" s="260"/>
      <c r="CC195" s="258"/>
      <c r="CD195" s="259"/>
      <c r="CE195" s="260"/>
      <c r="CF195" s="410"/>
      <c r="CG195" s="411"/>
      <c r="CH195" s="412"/>
      <c r="CI195" s="410"/>
      <c r="CJ195" s="411"/>
      <c r="CK195" s="412"/>
      <c r="CL195" s="258"/>
      <c r="CM195" s="259"/>
      <c r="CN195" s="260"/>
      <c r="CO195" s="258"/>
      <c r="CP195" s="259"/>
      <c r="CQ195" s="260"/>
      <c r="CR195" s="373" t="s">
        <v>2</v>
      </c>
      <c r="CS195" s="228"/>
      <c r="CT195" s="229"/>
      <c r="CU195" s="7" t="str">
        <f t="shared" si="374"/>
        <v/>
      </c>
      <c r="CV195" s="7" t="str">
        <f t="shared" si="375"/>
        <v/>
      </c>
      <c r="CW195" s="7" t="str">
        <f t="shared" si="376"/>
        <v/>
      </c>
      <c r="CX195" s="7" t="str">
        <f t="shared" si="377"/>
        <v/>
      </c>
      <c r="CY195" s="7" t="str">
        <f t="shared" si="378"/>
        <v/>
      </c>
      <c r="CZ195" s="7" t="str">
        <f t="shared" si="379"/>
        <v/>
      </c>
      <c r="DA195" s="7" t="str">
        <f t="shared" si="380"/>
        <v/>
      </c>
      <c r="DB195" s="7" t="str">
        <f t="shared" si="381"/>
        <v/>
      </c>
      <c r="DC195" s="7" t="str">
        <f t="shared" si="382"/>
        <v/>
      </c>
      <c r="DD195" s="7" t="str">
        <f t="shared" si="383"/>
        <v/>
      </c>
      <c r="DE195" s="7" t="str">
        <f t="shared" si="384"/>
        <v/>
      </c>
      <c r="DF195" s="7" t="str">
        <f t="shared" si="385"/>
        <v/>
      </c>
      <c r="DG195" s="7" t="str">
        <f t="shared" si="386"/>
        <v/>
      </c>
      <c r="DH195" s="7" t="str">
        <f t="shared" si="387"/>
        <v/>
      </c>
      <c r="DI195" s="7" t="str">
        <f t="shared" si="388"/>
        <v/>
      </c>
      <c r="DJ195" s="7" t="str">
        <f t="shared" si="389"/>
        <v/>
      </c>
      <c r="DK195" s="7" t="str">
        <f t="shared" si="390"/>
        <v/>
      </c>
      <c r="DL195" s="7" t="str">
        <f t="shared" si="391"/>
        <v/>
      </c>
      <c r="DM195" s="7" t="str">
        <f t="shared" si="392"/>
        <v/>
      </c>
      <c r="DN195" s="7" t="str">
        <f t="shared" si="393"/>
        <v/>
      </c>
      <c r="DO195" s="7" t="str">
        <f t="shared" si="394"/>
        <v/>
      </c>
      <c r="DP195" s="7" t="str">
        <f t="shared" si="395"/>
        <v/>
      </c>
      <c r="DQ195" s="7" t="str">
        <f t="shared" si="396"/>
        <v/>
      </c>
      <c r="DR195" s="7">
        <f t="shared" si="397"/>
        <v>24</v>
      </c>
      <c r="DS195" s="7" t="str">
        <f t="shared" si="398"/>
        <v/>
      </c>
      <c r="DT195" s="7" t="str">
        <f t="shared" si="399"/>
        <v/>
      </c>
      <c r="DU195" s="7" t="str">
        <f t="shared" si="496"/>
        <v/>
      </c>
      <c r="DV195" s="7" t="str">
        <f t="shared" si="497"/>
        <v/>
      </c>
      <c r="DW195" s="7" t="str">
        <f t="shared" si="498"/>
        <v/>
      </c>
      <c r="DX195" s="7" t="str">
        <f t="shared" si="499"/>
        <v/>
      </c>
      <c r="DY195" s="7"/>
      <c r="DZ195" s="7"/>
      <c r="EA195" s="7"/>
      <c r="EB195" s="7"/>
      <c r="EC195" s="64" t="s">
        <v>2</v>
      </c>
      <c r="ED195" s="306" t="str">
        <f t="shared" si="400"/>
        <v>-</v>
      </c>
      <c r="EE195" s="306" t="str">
        <f t="shared" si="401"/>
        <v>-</v>
      </c>
      <c r="EF195" s="306" t="str">
        <f t="shared" si="402"/>
        <v>-</v>
      </c>
      <c r="EG195" s="306" t="str">
        <f t="shared" si="403"/>
        <v>-</v>
      </c>
      <c r="EH195" s="306" t="str">
        <f t="shared" si="404"/>
        <v>-</v>
      </c>
      <c r="EI195" s="306" t="str">
        <f t="shared" si="405"/>
        <v>-</v>
      </c>
      <c r="EJ195" s="306" t="str">
        <f t="shared" si="406"/>
        <v>-</v>
      </c>
      <c r="EK195" s="306" t="str">
        <f t="shared" si="407"/>
        <v>-</v>
      </c>
      <c r="EL195" s="306" t="str">
        <f t="shared" si="408"/>
        <v>-</v>
      </c>
      <c r="EM195" s="306" t="str">
        <f t="shared" si="409"/>
        <v>-</v>
      </c>
      <c r="EN195" s="306" t="str">
        <f t="shared" si="410"/>
        <v>-</v>
      </c>
      <c r="EO195" s="306" t="str">
        <f t="shared" si="411"/>
        <v>-</v>
      </c>
      <c r="EP195" s="306" t="str">
        <f t="shared" si="412"/>
        <v>-</v>
      </c>
      <c r="EQ195" s="306" t="str">
        <f t="shared" si="413"/>
        <v>-</v>
      </c>
      <c r="ER195" s="306" t="str">
        <f t="shared" si="414"/>
        <v>-</v>
      </c>
      <c r="ES195" s="306" t="str">
        <f t="shared" si="415"/>
        <v>-</v>
      </c>
      <c r="ET195" s="306" t="str">
        <f t="shared" si="416"/>
        <v>-</v>
      </c>
      <c r="EU195" s="306" t="str">
        <f t="shared" si="417"/>
        <v>-</v>
      </c>
      <c r="EV195" s="306" t="str">
        <f t="shared" si="418"/>
        <v>-</v>
      </c>
      <c r="EW195" s="306" t="str">
        <f t="shared" si="419"/>
        <v>-</v>
      </c>
      <c r="EX195" s="306" t="str">
        <f t="shared" si="420"/>
        <v>-</v>
      </c>
      <c r="EY195" s="306" t="str">
        <f t="shared" si="421"/>
        <v>-</v>
      </c>
      <c r="EZ195" s="306" t="str">
        <f t="shared" si="422"/>
        <v>-</v>
      </c>
      <c r="FA195" s="306" t="str">
        <f t="shared" si="423"/>
        <v>under_relaxation_theta</v>
      </c>
      <c r="FB195" s="306" t="str">
        <f t="shared" si="424"/>
        <v>-</v>
      </c>
      <c r="FC195" s="306" t="str">
        <f t="shared" si="425"/>
        <v>-</v>
      </c>
      <c r="FD195" s="306" t="str">
        <f t="shared" si="500"/>
        <v>-</v>
      </c>
      <c r="FE195" s="306" t="str">
        <f t="shared" si="501"/>
        <v>-</v>
      </c>
      <c r="FF195" s="306" t="str">
        <f t="shared" si="502"/>
        <v>-</v>
      </c>
      <c r="FG195" s="306" t="str">
        <f t="shared" si="503"/>
        <v>-</v>
      </c>
      <c r="FH195" s="306"/>
      <c r="FI195" s="306"/>
      <c r="FJ195" s="306"/>
      <c r="FK195" s="306"/>
      <c r="FL195" s="306"/>
      <c r="FM195" s="422" t="s">
        <v>2</v>
      </c>
      <c r="FN195" s="65" t="str">
        <f t="shared" si="426"/>
        <v>-</v>
      </c>
      <c r="FO195" s="65" t="str">
        <f t="shared" si="427"/>
        <v>-</v>
      </c>
      <c r="FP195" s="65" t="str">
        <f t="shared" si="428"/>
        <v>-</v>
      </c>
      <c r="FQ195" s="65" t="str">
        <f t="shared" si="429"/>
        <v>-</v>
      </c>
      <c r="FR195" s="65" t="str">
        <f t="shared" si="430"/>
        <v>-</v>
      </c>
      <c r="FS195" s="65" t="str">
        <f t="shared" si="431"/>
        <v>-</v>
      </c>
      <c r="FT195" s="65" t="str">
        <f t="shared" si="432"/>
        <v>-</v>
      </c>
      <c r="FU195" s="65" t="str">
        <f t="shared" si="433"/>
        <v>-</v>
      </c>
      <c r="FV195" s="65" t="str">
        <f t="shared" si="434"/>
        <v>-</v>
      </c>
      <c r="FW195" s="65" t="str">
        <f t="shared" si="435"/>
        <v>-</v>
      </c>
      <c r="FX195" s="65" t="str">
        <f t="shared" si="436"/>
        <v>-</v>
      </c>
      <c r="FY195" s="65" t="str">
        <f t="shared" si="437"/>
        <v>-</v>
      </c>
      <c r="FZ195" s="65" t="str">
        <f t="shared" si="438"/>
        <v>-</v>
      </c>
      <c r="GA195" s="65" t="str">
        <f t="shared" si="439"/>
        <v>-</v>
      </c>
      <c r="GB195" s="65" t="str">
        <f t="shared" si="440"/>
        <v>-</v>
      </c>
      <c r="GC195" s="65" t="str">
        <f t="shared" si="441"/>
        <v>-</v>
      </c>
      <c r="GD195" s="65" t="str">
        <f t="shared" si="442"/>
        <v>-</v>
      </c>
      <c r="GE195" s="65" t="str">
        <f t="shared" si="443"/>
        <v>-</v>
      </c>
      <c r="GF195" s="65" t="str">
        <f t="shared" si="444"/>
        <v>-</v>
      </c>
      <c r="GG195" s="65" t="str">
        <f t="shared" si="445"/>
        <v>-</v>
      </c>
      <c r="GH195" s="65" t="str">
        <f t="shared" si="446"/>
        <v>-</v>
      </c>
      <c r="GI195" s="65" t="str">
        <f t="shared" si="447"/>
        <v>-</v>
      </c>
      <c r="GJ195" s="65" t="str">
        <f t="shared" si="448"/>
        <v>-</v>
      </c>
      <c r="GK195" s="65">
        <f t="shared" si="449"/>
        <v>0.7</v>
      </c>
      <c r="GL195" s="65" t="str">
        <f t="shared" si="450"/>
        <v>-</v>
      </c>
      <c r="GM195" s="65" t="str">
        <f t="shared" si="451"/>
        <v>-</v>
      </c>
      <c r="GN195" s="65" t="str">
        <f t="shared" si="504"/>
        <v>-</v>
      </c>
      <c r="GO195" s="65" t="str">
        <f t="shared" si="505"/>
        <v>-</v>
      </c>
      <c r="GP195" s="65" t="str">
        <f t="shared" si="506"/>
        <v>-</v>
      </c>
      <c r="GQ195" s="65" t="str">
        <f t="shared" si="507"/>
        <v>-</v>
      </c>
      <c r="GR195" s="65"/>
      <c r="GS195" s="65"/>
      <c r="GT195" s="65"/>
      <c r="GU195" s="96"/>
      <c r="GV195" s="70"/>
      <c r="GW195" s="7">
        <f>IF(ISNUMBER(INDEX($CU$15:$EC$314,$B195,HG$5)),MAX(GW$14:GW194)+1,0)</f>
        <v>0</v>
      </c>
      <c r="GX195" s="7" t="str">
        <f t="shared" si="452"/>
        <v/>
      </c>
      <c r="GY195" s="7" t="str">
        <f t="shared" si="453"/>
        <v/>
      </c>
      <c r="GZ195" s="289">
        <f t="shared" si="454"/>
        <v>181</v>
      </c>
      <c r="HA195" s="289" t="str">
        <f t="shared" si="455"/>
        <v/>
      </c>
      <c r="HB195" s="289"/>
      <c r="HC195" s="84" t="str">
        <f t="shared" si="456"/>
        <v/>
      </c>
      <c r="HD195" s="335">
        <f t="shared" si="457"/>
        <v>0</v>
      </c>
      <c r="HE195" s="313" t="str">
        <f t="shared" si="458"/>
        <v/>
      </c>
      <c r="HF195" s="28" t="str">
        <f t="shared" si="459"/>
        <v/>
      </c>
      <c r="HG195" s="241"/>
      <c r="HH195" s="71"/>
      <c r="HI195" s="71"/>
      <c r="HJ195" s="71"/>
      <c r="HK195" s="71"/>
      <c r="HL195" s="71"/>
      <c r="HM195" s="71"/>
      <c r="HN195" s="71"/>
      <c r="HO195" s="71"/>
      <c r="HP195" s="71"/>
      <c r="HQ195" s="71"/>
      <c r="HR195" s="71"/>
      <c r="HS195" s="277" t="str">
        <f t="shared" si="516"/>
        <v/>
      </c>
      <c r="HT195" s="284" t="str">
        <f t="shared" si="460"/>
        <v/>
      </c>
      <c r="HU195" s="71"/>
      <c r="HV195" s="336" t="str">
        <f t="shared" si="461"/>
        <v/>
      </c>
      <c r="HW195" s="338" t="str">
        <f t="shared" si="462"/>
        <v/>
      </c>
      <c r="HX195" s="337" t="str">
        <f t="shared" si="463"/>
        <v/>
      </c>
      <c r="HY195" s="71"/>
      <c r="HZ195" s="71"/>
      <c r="IA195" s="71"/>
      <c r="IB195" s="71"/>
      <c r="IC195" s="71"/>
      <c r="ID195" s="70"/>
      <c r="IE195" s="19"/>
      <c r="IF195" s="19"/>
      <c r="IG195" s="19"/>
      <c r="IH195" s="19"/>
      <c r="II195" s="19"/>
      <c r="IJ195" s="19"/>
      <c r="IK195" s="19"/>
      <c r="IL195" s="19"/>
      <c r="IM195" s="19"/>
      <c r="IN195" s="19"/>
      <c r="IO195" s="19"/>
      <c r="IP195" s="19"/>
      <c r="IQ195" s="19"/>
      <c r="IR195" s="291">
        <f>IF(IE195&lt;&gt;"",MAX(IR$14:IR194)+1,0)</f>
        <v>0</v>
      </c>
      <c r="IS195" s="291">
        <f>IF(IF195&lt;&gt;"",MAX(IS$14:IS194)+1,0)</f>
        <v>0</v>
      </c>
      <c r="IT195" s="291">
        <f>IF(IG195&lt;&gt;"",MAX(IT$14:IT194)+1,0)</f>
        <v>0</v>
      </c>
      <c r="IU195" s="291">
        <f>IF(IH195&lt;&gt;"",MAX(IU$14:IU194)+1,0)</f>
        <v>0</v>
      </c>
      <c r="IV195" s="291">
        <f>IF(II195&lt;&gt;"",MAX(IV$14:IV194)+1,0)</f>
        <v>0</v>
      </c>
      <c r="IW195" s="291">
        <f>IF(IJ195&lt;&gt;"",MAX(IW$14:IW194)+1,0)</f>
        <v>0</v>
      </c>
      <c r="IX195" s="291">
        <f>IF(IK195&lt;&gt;"",MAX(IX$14:IX194)+1,0)</f>
        <v>0</v>
      </c>
      <c r="IY195" s="291">
        <f>IF(IL195&lt;&gt;"",MAX(IY$14:IY194)+1,0)</f>
        <v>0</v>
      </c>
      <c r="IZ195" s="291">
        <f>IF(IM195&lt;&gt;"",MAX(IZ$14:IZ194)+1,0)</f>
        <v>0</v>
      </c>
      <c r="JA195" s="291">
        <f>IF(IN195&lt;&gt;"",MAX(JA$14:JA194)+1,0)</f>
        <v>0</v>
      </c>
      <c r="JB195" s="291">
        <f>IF(IO195&lt;&gt;"",MAX(JB$14:JB194)+1,0)</f>
        <v>0</v>
      </c>
      <c r="JC195" s="291">
        <f>IF(IP195&lt;&gt;"",MAX(JC$14:JC194)+1,0)</f>
        <v>0</v>
      </c>
      <c r="JD195" s="74">
        <f t="shared" si="508"/>
        <v>6</v>
      </c>
      <c r="JE195" s="74">
        <f t="shared" si="509"/>
        <v>0</v>
      </c>
      <c r="JF195" s="74">
        <f t="shared" si="510"/>
        <v>11</v>
      </c>
      <c r="JG195" s="74">
        <f t="shared" si="511"/>
        <v>0</v>
      </c>
      <c r="JH195" s="390" t="str">
        <f t="shared" si="512"/>
        <v/>
      </c>
      <c r="JI195" s="389">
        <f>IF(ISNUMBER(MATCH(HE195,$JG$15:$JG$313,0)),0,MAX(JI$14:JI194)+1)</f>
        <v>0</v>
      </c>
      <c r="JJ195" s="389" t="str">
        <f t="shared" si="513"/>
        <v/>
      </c>
      <c r="JK195" s="379"/>
      <c r="JL195" s="79"/>
      <c r="JM195" s="19"/>
      <c r="JN195" s="280"/>
      <c r="JO195" s="70"/>
      <c r="JP195" s="19"/>
      <c r="JQ195" s="19"/>
      <c r="JR195" s="19"/>
      <c r="JS195" s="19"/>
      <c r="JT195" s="19"/>
      <c r="JU195" s="19"/>
      <c r="JV195" s="19"/>
      <c r="JW195" s="19"/>
      <c r="JX195" s="19"/>
      <c r="JY195" s="19"/>
      <c r="JZ195" s="19"/>
      <c r="KA195" s="19"/>
      <c r="KB195" s="19"/>
      <c r="KC195" s="19"/>
      <c r="KD195" s="19"/>
      <c r="LA195" s="70"/>
      <c r="LB195" s="291" t="str">
        <f t="shared" si="464"/>
        <v/>
      </c>
      <c r="LC195" s="291" t="str">
        <f t="shared" si="465"/>
        <v/>
      </c>
      <c r="LD195" s="291" t="str">
        <f t="shared" si="466"/>
        <v/>
      </c>
      <c r="LE195" s="291" t="str">
        <f t="shared" si="467"/>
        <v/>
      </c>
      <c r="LF195" s="291" t="str">
        <f t="shared" si="468"/>
        <v/>
      </c>
      <c r="LG195" s="291" t="str">
        <f t="shared" si="469"/>
        <v/>
      </c>
      <c r="LH195" s="291" t="str">
        <f t="shared" si="470"/>
        <v/>
      </c>
      <c r="LI195" s="291" t="str">
        <f t="shared" si="471"/>
        <v/>
      </c>
      <c r="LJ195" s="291" t="str">
        <f t="shared" si="472"/>
        <v/>
      </c>
      <c r="LK195" s="291" t="str">
        <f t="shared" si="473"/>
        <v/>
      </c>
      <c r="LL195" s="291" t="str">
        <f t="shared" si="474"/>
        <v/>
      </c>
      <c r="LM195" s="291" t="str">
        <f t="shared" si="475"/>
        <v/>
      </c>
      <c r="LN195" s="291" t="str">
        <f t="shared" si="476"/>
        <v/>
      </c>
      <c r="LO195" s="291" t="str">
        <f t="shared" si="477"/>
        <v/>
      </c>
      <c r="LP195" s="291" t="str">
        <f t="shared" si="478"/>
        <v/>
      </c>
      <c r="LQ195" s="291" t="str">
        <f t="shared" si="479"/>
        <v/>
      </c>
      <c r="LR195" s="291" t="str">
        <f t="shared" si="480"/>
        <v/>
      </c>
      <c r="LS195" s="291" t="str">
        <f t="shared" si="481"/>
        <v/>
      </c>
      <c r="LT195" s="291" t="str">
        <f t="shared" si="482"/>
        <v/>
      </c>
      <c r="LU195" s="291" t="str">
        <f t="shared" si="483"/>
        <v/>
      </c>
      <c r="LV195" s="291" t="str">
        <f t="shared" si="484"/>
        <v/>
      </c>
      <c r="LW195" s="291" t="str">
        <f t="shared" si="485"/>
        <v/>
      </c>
      <c r="LX195" s="291" t="str">
        <f t="shared" si="486"/>
        <v/>
      </c>
      <c r="LY195" s="291" t="str">
        <f t="shared" si="487"/>
        <v/>
      </c>
      <c r="LZ195" s="291" t="str">
        <f t="shared" si="488"/>
        <v/>
      </c>
      <c r="MA195" s="291" t="str">
        <f t="shared" si="489"/>
        <v/>
      </c>
      <c r="MB195" s="291" t="str">
        <f t="shared" si="490"/>
        <v/>
      </c>
      <c r="MC195" s="291" t="str">
        <f t="shared" si="491"/>
        <v/>
      </c>
      <c r="MD195" s="291" t="str">
        <f t="shared" si="492"/>
        <v/>
      </c>
      <c r="ME195" s="291" t="str">
        <f t="shared" si="493"/>
        <v/>
      </c>
      <c r="MF195" s="291" t="str">
        <f t="shared" si="494"/>
        <v/>
      </c>
      <c r="MG195" s="74">
        <f t="shared" si="495"/>
        <v>0</v>
      </c>
      <c r="MH195" s="70"/>
      <c r="MI195" s="70"/>
      <c r="MJ195" s="70"/>
      <c r="MK195" s="70"/>
      <c r="ML195" s="70"/>
      <c r="MM195" s="70"/>
      <c r="MN195" s="70"/>
      <c r="MO195" s="70"/>
      <c r="MP195" s="70"/>
      <c r="MQ195" s="70"/>
      <c r="MR195" s="70"/>
      <c r="MS195" s="70"/>
      <c r="MT195" s="70"/>
      <c r="MU195" s="70"/>
    </row>
    <row r="196" spans="1:359" ht="6" customHeight="1" x14ac:dyDescent="0.25">
      <c r="A196" s="79"/>
      <c r="B196" s="303">
        <f t="shared" si="514"/>
        <v>182</v>
      </c>
      <c r="C196" s="206" t="s">
        <v>479</v>
      </c>
      <c r="D196" s="305" t="s">
        <v>495</v>
      </c>
      <c r="E196" s="70"/>
      <c r="F196" s="258"/>
      <c r="G196" s="259"/>
      <c r="H196" s="260"/>
      <c r="I196" s="258"/>
      <c r="J196" s="259"/>
      <c r="K196" s="260"/>
      <c r="L196" s="258"/>
      <c r="M196" s="259"/>
      <c r="N196" s="260"/>
      <c r="O196" s="258"/>
      <c r="P196" s="259"/>
      <c r="Q196" s="260"/>
      <c r="R196" s="258"/>
      <c r="S196" s="259"/>
      <c r="T196" s="260"/>
      <c r="U196" s="258"/>
      <c r="V196" s="259"/>
      <c r="W196" s="260"/>
      <c r="X196" s="258"/>
      <c r="Y196" s="259"/>
      <c r="Z196" s="260"/>
      <c r="AA196" s="258"/>
      <c r="AB196" s="259"/>
      <c r="AC196" s="260"/>
      <c r="AD196" s="258"/>
      <c r="AE196" s="259"/>
      <c r="AF196" s="260"/>
      <c r="AG196" s="258"/>
      <c r="AH196" s="259"/>
      <c r="AI196" s="260"/>
      <c r="AJ196" s="258"/>
      <c r="AK196" s="259"/>
      <c r="AL196" s="260"/>
      <c r="AM196" s="258"/>
      <c r="AN196" s="259"/>
      <c r="AO196" s="260"/>
      <c r="AP196" s="281"/>
      <c r="AQ196" s="353"/>
      <c r="AR196" s="348"/>
      <c r="AS196" s="281"/>
      <c r="AT196" s="353"/>
      <c r="AU196" s="348"/>
      <c r="AV196" s="258"/>
      <c r="AW196" s="259"/>
      <c r="AX196" s="260"/>
      <c r="AY196" s="258"/>
      <c r="AZ196" s="259"/>
      <c r="BA196" s="260"/>
      <c r="BB196" s="258"/>
      <c r="BC196" s="259"/>
      <c r="BD196" s="260"/>
      <c r="BE196" s="258"/>
      <c r="BF196" s="259"/>
      <c r="BG196" s="260"/>
      <c r="BH196" s="258"/>
      <c r="BI196" s="259"/>
      <c r="BJ196" s="260"/>
      <c r="BK196" s="258"/>
      <c r="BL196" s="259"/>
      <c r="BM196" s="260"/>
      <c r="BN196" s="258"/>
      <c r="BO196" s="259"/>
      <c r="BP196" s="260"/>
      <c r="BQ196" s="258"/>
      <c r="BR196" s="259"/>
      <c r="BS196" s="260"/>
      <c r="BT196" s="258"/>
      <c r="BU196" s="259"/>
      <c r="BV196" s="260"/>
      <c r="BW196" s="258"/>
      <c r="BX196" s="259"/>
      <c r="BY196" s="260"/>
      <c r="BZ196" s="258"/>
      <c r="CA196" s="259"/>
      <c r="CB196" s="260"/>
      <c r="CC196" s="258"/>
      <c r="CD196" s="259"/>
      <c r="CE196" s="260"/>
      <c r="CF196" s="410"/>
      <c r="CG196" s="411"/>
      <c r="CH196" s="412"/>
      <c r="CI196" s="410"/>
      <c r="CJ196" s="411"/>
      <c r="CK196" s="412"/>
      <c r="CL196" s="258"/>
      <c r="CM196" s="259"/>
      <c r="CN196" s="260"/>
      <c r="CO196" s="258"/>
      <c r="CP196" s="259"/>
      <c r="CQ196" s="260"/>
      <c r="CR196" s="373" t="s">
        <v>2</v>
      </c>
      <c r="CS196" s="228"/>
      <c r="CT196" s="229"/>
      <c r="CU196" s="7" t="str">
        <f t="shared" si="374"/>
        <v/>
      </c>
      <c r="CV196" s="7" t="str">
        <f t="shared" si="375"/>
        <v/>
      </c>
      <c r="CW196" s="7" t="str">
        <f t="shared" si="376"/>
        <v/>
      </c>
      <c r="CX196" s="7" t="str">
        <f t="shared" si="377"/>
        <v/>
      </c>
      <c r="CY196" s="7" t="str">
        <f t="shared" si="378"/>
        <v/>
      </c>
      <c r="CZ196" s="7" t="str">
        <f t="shared" si="379"/>
        <v/>
      </c>
      <c r="DA196" s="7" t="str">
        <f t="shared" si="380"/>
        <v/>
      </c>
      <c r="DB196" s="7" t="str">
        <f t="shared" si="381"/>
        <v/>
      </c>
      <c r="DC196" s="7" t="str">
        <f t="shared" si="382"/>
        <v/>
      </c>
      <c r="DD196" s="7" t="str">
        <f t="shared" si="383"/>
        <v/>
      </c>
      <c r="DE196" s="7" t="str">
        <f t="shared" si="384"/>
        <v/>
      </c>
      <c r="DF196" s="7" t="str">
        <f t="shared" si="385"/>
        <v/>
      </c>
      <c r="DG196" s="7" t="str">
        <f t="shared" si="386"/>
        <v/>
      </c>
      <c r="DH196" s="7" t="str">
        <f t="shared" si="387"/>
        <v/>
      </c>
      <c r="DI196" s="7" t="str">
        <f t="shared" si="388"/>
        <v/>
      </c>
      <c r="DJ196" s="7" t="str">
        <f t="shared" si="389"/>
        <v/>
      </c>
      <c r="DK196" s="7" t="str">
        <f t="shared" si="390"/>
        <v/>
      </c>
      <c r="DL196" s="7" t="str">
        <f t="shared" si="391"/>
        <v/>
      </c>
      <c r="DM196" s="7" t="str">
        <f t="shared" si="392"/>
        <v/>
      </c>
      <c r="DN196" s="7" t="str">
        <f t="shared" si="393"/>
        <v/>
      </c>
      <c r="DO196" s="7" t="str">
        <f t="shared" si="394"/>
        <v/>
      </c>
      <c r="DP196" s="7" t="str">
        <f t="shared" si="395"/>
        <v/>
      </c>
      <c r="DQ196" s="7" t="str">
        <f t="shared" si="396"/>
        <v/>
      </c>
      <c r="DR196" s="7">
        <f t="shared" si="397"/>
        <v>25</v>
      </c>
      <c r="DS196" s="7" t="str">
        <f t="shared" si="398"/>
        <v/>
      </c>
      <c r="DT196" s="7" t="str">
        <f t="shared" si="399"/>
        <v/>
      </c>
      <c r="DU196" s="7" t="str">
        <f t="shared" si="496"/>
        <v/>
      </c>
      <c r="DV196" s="7" t="str">
        <f t="shared" si="497"/>
        <v/>
      </c>
      <c r="DW196" s="7" t="str">
        <f t="shared" si="498"/>
        <v/>
      </c>
      <c r="DX196" s="7" t="str">
        <f t="shared" si="499"/>
        <v/>
      </c>
      <c r="DY196" s="7"/>
      <c r="DZ196" s="7"/>
      <c r="EA196" s="7"/>
      <c r="EB196" s="7"/>
      <c r="EC196" s="64" t="s">
        <v>2</v>
      </c>
      <c r="ED196" s="306" t="str">
        <f t="shared" si="400"/>
        <v>-</v>
      </c>
      <c r="EE196" s="306" t="str">
        <f t="shared" si="401"/>
        <v>-</v>
      </c>
      <c r="EF196" s="306" t="str">
        <f t="shared" si="402"/>
        <v>-</v>
      </c>
      <c r="EG196" s="306" t="str">
        <f t="shared" si="403"/>
        <v>-</v>
      </c>
      <c r="EH196" s="306" t="str">
        <f t="shared" si="404"/>
        <v>-</v>
      </c>
      <c r="EI196" s="306" t="str">
        <f t="shared" si="405"/>
        <v>-</v>
      </c>
      <c r="EJ196" s="306" t="str">
        <f t="shared" si="406"/>
        <v>-</v>
      </c>
      <c r="EK196" s="306" t="str">
        <f t="shared" si="407"/>
        <v>-</v>
      </c>
      <c r="EL196" s="306" t="str">
        <f t="shared" si="408"/>
        <v>-</v>
      </c>
      <c r="EM196" s="306" t="str">
        <f t="shared" si="409"/>
        <v>-</v>
      </c>
      <c r="EN196" s="306" t="str">
        <f t="shared" si="410"/>
        <v>-</v>
      </c>
      <c r="EO196" s="306" t="str">
        <f t="shared" si="411"/>
        <v>-</v>
      </c>
      <c r="EP196" s="306" t="str">
        <f t="shared" si="412"/>
        <v>-</v>
      </c>
      <c r="EQ196" s="306" t="str">
        <f t="shared" si="413"/>
        <v>-</v>
      </c>
      <c r="ER196" s="306" t="str">
        <f t="shared" si="414"/>
        <v>-</v>
      </c>
      <c r="ES196" s="306" t="str">
        <f t="shared" si="415"/>
        <v>-</v>
      </c>
      <c r="ET196" s="306" t="str">
        <f t="shared" si="416"/>
        <v>-</v>
      </c>
      <c r="EU196" s="306" t="str">
        <f t="shared" si="417"/>
        <v>-</v>
      </c>
      <c r="EV196" s="306" t="str">
        <f t="shared" si="418"/>
        <v>-</v>
      </c>
      <c r="EW196" s="306" t="str">
        <f t="shared" si="419"/>
        <v>-</v>
      </c>
      <c r="EX196" s="306" t="str">
        <f t="shared" si="420"/>
        <v>-</v>
      </c>
      <c r="EY196" s="306" t="str">
        <f t="shared" si="421"/>
        <v>-</v>
      </c>
      <c r="EZ196" s="306" t="str">
        <f t="shared" si="422"/>
        <v>-</v>
      </c>
      <c r="FA196" s="306" t="str">
        <f t="shared" si="423"/>
        <v>under_relaxation_kappa</v>
      </c>
      <c r="FB196" s="306" t="str">
        <f t="shared" si="424"/>
        <v>-</v>
      </c>
      <c r="FC196" s="306" t="str">
        <f t="shared" si="425"/>
        <v>-</v>
      </c>
      <c r="FD196" s="306" t="str">
        <f t="shared" si="500"/>
        <v>-</v>
      </c>
      <c r="FE196" s="306" t="str">
        <f t="shared" si="501"/>
        <v>-</v>
      </c>
      <c r="FF196" s="306" t="str">
        <f t="shared" si="502"/>
        <v>-</v>
      </c>
      <c r="FG196" s="306" t="str">
        <f t="shared" si="503"/>
        <v>-</v>
      </c>
      <c r="FH196" s="306"/>
      <c r="FI196" s="306"/>
      <c r="FJ196" s="306"/>
      <c r="FK196" s="306"/>
      <c r="FL196" s="306"/>
      <c r="FM196" s="422" t="s">
        <v>2</v>
      </c>
      <c r="FN196" s="65" t="str">
        <f t="shared" si="426"/>
        <v>-</v>
      </c>
      <c r="FO196" s="65" t="str">
        <f t="shared" si="427"/>
        <v>-</v>
      </c>
      <c r="FP196" s="65" t="str">
        <f t="shared" si="428"/>
        <v>-</v>
      </c>
      <c r="FQ196" s="65" t="str">
        <f t="shared" si="429"/>
        <v>-</v>
      </c>
      <c r="FR196" s="65" t="str">
        <f t="shared" si="430"/>
        <v>-</v>
      </c>
      <c r="FS196" s="65" t="str">
        <f t="shared" si="431"/>
        <v>-</v>
      </c>
      <c r="FT196" s="65" t="str">
        <f t="shared" si="432"/>
        <v>-</v>
      </c>
      <c r="FU196" s="65" t="str">
        <f t="shared" si="433"/>
        <v>-</v>
      </c>
      <c r="FV196" s="65" t="str">
        <f t="shared" si="434"/>
        <v>-</v>
      </c>
      <c r="FW196" s="65" t="str">
        <f t="shared" si="435"/>
        <v>-</v>
      </c>
      <c r="FX196" s="65" t="str">
        <f t="shared" si="436"/>
        <v>-</v>
      </c>
      <c r="FY196" s="65" t="str">
        <f t="shared" si="437"/>
        <v>-</v>
      </c>
      <c r="FZ196" s="65" t="str">
        <f t="shared" si="438"/>
        <v>-</v>
      </c>
      <c r="GA196" s="65" t="str">
        <f t="shared" si="439"/>
        <v>-</v>
      </c>
      <c r="GB196" s="65" t="str">
        <f t="shared" si="440"/>
        <v>-</v>
      </c>
      <c r="GC196" s="65" t="str">
        <f t="shared" si="441"/>
        <v>-</v>
      </c>
      <c r="GD196" s="65" t="str">
        <f t="shared" si="442"/>
        <v>-</v>
      </c>
      <c r="GE196" s="65" t="str">
        <f t="shared" si="443"/>
        <v>-</v>
      </c>
      <c r="GF196" s="65" t="str">
        <f t="shared" si="444"/>
        <v>-</v>
      </c>
      <c r="GG196" s="65" t="str">
        <f t="shared" si="445"/>
        <v>-</v>
      </c>
      <c r="GH196" s="65" t="str">
        <f t="shared" si="446"/>
        <v>-</v>
      </c>
      <c r="GI196" s="65" t="str">
        <f t="shared" si="447"/>
        <v>-</v>
      </c>
      <c r="GJ196" s="65" t="str">
        <f t="shared" si="448"/>
        <v>-</v>
      </c>
      <c r="GK196" s="65">
        <f t="shared" si="449"/>
        <v>0.08</v>
      </c>
      <c r="GL196" s="65" t="str">
        <f t="shared" si="450"/>
        <v>-</v>
      </c>
      <c r="GM196" s="65" t="str">
        <f t="shared" si="451"/>
        <v>-</v>
      </c>
      <c r="GN196" s="65" t="str">
        <f t="shared" si="504"/>
        <v>-</v>
      </c>
      <c r="GO196" s="65" t="str">
        <f t="shared" si="505"/>
        <v>-</v>
      </c>
      <c r="GP196" s="65" t="str">
        <f t="shared" si="506"/>
        <v>-</v>
      </c>
      <c r="GQ196" s="65" t="str">
        <f t="shared" si="507"/>
        <v>-</v>
      </c>
      <c r="GR196" s="65"/>
      <c r="GS196" s="65"/>
      <c r="GT196" s="65"/>
      <c r="GU196" s="96"/>
      <c r="GV196" s="70"/>
      <c r="GW196" s="7">
        <f>IF(ISNUMBER(INDEX($CU$15:$EC$314,$B196,HG$5)),MAX(GW$14:GW195)+1,0)</f>
        <v>0</v>
      </c>
      <c r="GX196" s="7" t="str">
        <f t="shared" si="452"/>
        <v/>
      </c>
      <c r="GY196" s="7" t="str">
        <f t="shared" si="453"/>
        <v/>
      </c>
      <c r="GZ196" s="289">
        <f t="shared" si="454"/>
        <v>182</v>
      </c>
      <c r="HA196" s="289" t="str">
        <f t="shared" si="455"/>
        <v/>
      </c>
      <c r="HB196" s="289"/>
      <c r="HC196" s="84" t="str">
        <f t="shared" si="456"/>
        <v/>
      </c>
      <c r="HD196" s="335">
        <f t="shared" si="457"/>
        <v>0</v>
      </c>
      <c r="HE196" s="313" t="str">
        <f t="shared" si="458"/>
        <v/>
      </c>
      <c r="HF196" s="28" t="str">
        <f t="shared" si="459"/>
        <v/>
      </c>
      <c r="HG196" s="241"/>
      <c r="HH196" s="71"/>
      <c r="HI196" s="71"/>
      <c r="HJ196" s="71"/>
      <c r="HK196" s="71"/>
      <c r="HL196" s="71"/>
      <c r="HM196" s="71"/>
      <c r="HN196" s="71"/>
      <c r="HO196" s="71"/>
      <c r="HP196" s="71"/>
      <c r="HQ196" s="71"/>
      <c r="HR196" s="71"/>
      <c r="HS196" s="277" t="str">
        <f t="shared" si="516"/>
        <v/>
      </c>
      <c r="HT196" s="284" t="str">
        <f t="shared" si="460"/>
        <v/>
      </c>
      <c r="HU196" s="71"/>
      <c r="HV196" s="336" t="str">
        <f t="shared" si="461"/>
        <v/>
      </c>
      <c r="HW196" s="338" t="str">
        <f t="shared" si="462"/>
        <v/>
      </c>
      <c r="HX196" s="337" t="str">
        <f t="shared" si="463"/>
        <v/>
      </c>
      <c r="HY196" s="71"/>
      <c r="HZ196" s="71"/>
      <c r="IA196" s="71"/>
      <c r="IB196" s="71"/>
      <c r="IC196" s="71"/>
      <c r="ID196" s="70"/>
      <c r="IE196" s="19"/>
      <c r="IF196" s="19"/>
      <c r="IG196" s="19"/>
      <c r="IH196" s="19"/>
      <c r="II196" s="19"/>
      <c r="IJ196" s="19"/>
      <c r="IK196" s="19"/>
      <c r="IL196" s="19"/>
      <c r="IM196" s="19"/>
      <c r="IN196" s="19"/>
      <c r="IO196" s="19"/>
      <c r="IP196" s="19"/>
      <c r="IQ196" s="19"/>
      <c r="IR196" s="291">
        <f>IF(IE196&lt;&gt;"",MAX(IR$14:IR195)+1,0)</f>
        <v>0</v>
      </c>
      <c r="IS196" s="291">
        <f>IF(IF196&lt;&gt;"",MAX(IS$14:IS195)+1,0)</f>
        <v>0</v>
      </c>
      <c r="IT196" s="291">
        <f>IF(IG196&lt;&gt;"",MAX(IT$14:IT195)+1,0)</f>
        <v>0</v>
      </c>
      <c r="IU196" s="291">
        <f>IF(IH196&lt;&gt;"",MAX(IU$14:IU195)+1,0)</f>
        <v>0</v>
      </c>
      <c r="IV196" s="291">
        <f>IF(II196&lt;&gt;"",MAX(IV$14:IV195)+1,0)</f>
        <v>0</v>
      </c>
      <c r="IW196" s="291">
        <f>IF(IJ196&lt;&gt;"",MAX(IW$14:IW195)+1,0)</f>
        <v>0</v>
      </c>
      <c r="IX196" s="291">
        <f>IF(IK196&lt;&gt;"",MAX(IX$14:IX195)+1,0)</f>
        <v>0</v>
      </c>
      <c r="IY196" s="291">
        <f>IF(IL196&lt;&gt;"",MAX(IY$14:IY195)+1,0)</f>
        <v>0</v>
      </c>
      <c r="IZ196" s="291">
        <f>IF(IM196&lt;&gt;"",MAX(IZ$14:IZ195)+1,0)</f>
        <v>0</v>
      </c>
      <c r="JA196" s="291">
        <f>IF(IN196&lt;&gt;"",MAX(JA$14:JA195)+1,0)</f>
        <v>0</v>
      </c>
      <c r="JB196" s="291">
        <f>IF(IO196&lt;&gt;"",MAX(JB$14:JB195)+1,0)</f>
        <v>0</v>
      </c>
      <c r="JC196" s="291">
        <f>IF(IP196&lt;&gt;"",MAX(JC$14:JC195)+1,0)</f>
        <v>0</v>
      </c>
      <c r="JD196" s="74">
        <f t="shared" si="508"/>
        <v>6</v>
      </c>
      <c r="JE196" s="74">
        <f t="shared" si="509"/>
        <v>0</v>
      </c>
      <c r="JF196" s="74">
        <f t="shared" si="510"/>
        <v>12</v>
      </c>
      <c r="JG196" s="74">
        <f t="shared" si="511"/>
        <v>0</v>
      </c>
      <c r="JH196" s="390" t="str">
        <f t="shared" si="512"/>
        <v/>
      </c>
      <c r="JI196" s="389">
        <f>IF(ISNUMBER(MATCH(HE196,$JG$15:$JG$313,0)),0,MAX(JI$14:JI195)+1)</f>
        <v>0</v>
      </c>
      <c r="JJ196" s="389" t="str">
        <f t="shared" si="513"/>
        <v/>
      </c>
      <c r="JK196" s="379"/>
      <c r="JL196" s="79"/>
      <c r="JM196" s="19"/>
      <c r="JN196" s="280"/>
      <c r="JO196" s="70"/>
      <c r="JP196" s="19"/>
      <c r="JQ196" s="19"/>
      <c r="JR196" s="19"/>
      <c r="JS196" s="19"/>
      <c r="JT196" s="19"/>
      <c r="JU196" s="19"/>
      <c r="JV196" s="19"/>
      <c r="JW196" s="19"/>
      <c r="JX196" s="19"/>
      <c r="JY196" s="19"/>
      <c r="JZ196" s="19"/>
      <c r="KA196" s="19"/>
      <c r="KB196" s="19"/>
      <c r="KC196" s="19"/>
      <c r="KD196" s="19"/>
      <c r="LA196" s="70"/>
      <c r="LB196" s="291" t="str">
        <f t="shared" si="464"/>
        <v/>
      </c>
      <c r="LC196" s="291" t="str">
        <f t="shared" si="465"/>
        <v/>
      </c>
      <c r="LD196" s="291" t="str">
        <f t="shared" si="466"/>
        <v/>
      </c>
      <c r="LE196" s="291" t="str">
        <f t="shared" si="467"/>
        <v/>
      </c>
      <c r="LF196" s="291" t="str">
        <f t="shared" si="468"/>
        <v/>
      </c>
      <c r="LG196" s="291" t="str">
        <f t="shared" si="469"/>
        <v/>
      </c>
      <c r="LH196" s="291" t="str">
        <f t="shared" si="470"/>
        <v/>
      </c>
      <c r="LI196" s="291" t="str">
        <f t="shared" si="471"/>
        <v/>
      </c>
      <c r="LJ196" s="291" t="str">
        <f t="shared" si="472"/>
        <v/>
      </c>
      <c r="LK196" s="291" t="str">
        <f t="shared" si="473"/>
        <v/>
      </c>
      <c r="LL196" s="291" t="str">
        <f t="shared" si="474"/>
        <v/>
      </c>
      <c r="LM196" s="291" t="str">
        <f t="shared" si="475"/>
        <v/>
      </c>
      <c r="LN196" s="291" t="str">
        <f t="shared" si="476"/>
        <v/>
      </c>
      <c r="LO196" s="291" t="str">
        <f t="shared" si="477"/>
        <v/>
      </c>
      <c r="LP196" s="291" t="str">
        <f t="shared" si="478"/>
        <v/>
      </c>
      <c r="LQ196" s="291" t="str">
        <f t="shared" si="479"/>
        <v/>
      </c>
      <c r="LR196" s="291" t="str">
        <f t="shared" si="480"/>
        <v/>
      </c>
      <c r="LS196" s="291" t="str">
        <f t="shared" si="481"/>
        <v/>
      </c>
      <c r="LT196" s="291" t="str">
        <f t="shared" si="482"/>
        <v/>
      </c>
      <c r="LU196" s="291" t="str">
        <f t="shared" si="483"/>
        <v/>
      </c>
      <c r="LV196" s="291" t="str">
        <f t="shared" si="484"/>
        <v/>
      </c>
      <c r="LW196" s="291" t="str">
        <f t="shared" si="485"/>
        <v/>
      </c>
      <c r="LX196" s="291" t="str">
        <f t="shared" si="486"/>
        <v/>
      </c>
      <c r="LY196" s="291" t="str">
        <f t="shared" si="487"/>
        <v/>
      </c>
      <c r="LZ196" s="291" t="str">
        <f t="shared" si="488"/>
        <v/>
      </c>
      <c r="MA196" s="291" t="str">
        <f t="shared" si="489"/>
        <v/>
      </c>
      <c r="MB196" s="291" t="str">
        <f t="shared" si="490"/>
        <v/>
      </c>
      <c r="MC196" s="291" t="str">
        <f t="shared" si="491"/>
        <v/>
      </c>
      <c r="MD196" s="291" t="str">
        <f t="shared" si="492"/>
        <v/>
      </c>
      <c r="ME196" s="291" t="str">
        <f t="shared" si="493"/>
        <v/>
      </c>
      <c r="MF196" s="291" t="str">
        <f t="shared" si="494"/>
        <v/>
      </c>
      <c r="MG196" s="74">
        <f t="shared" si="495"/>
        <v>0</v>
      </c>
      <c r="MH196" s="70"/>
      <c r="MI196" s="70"/>
      <c r="MJ196" s="70"/>
      <c r="MK196" s="70"/>
      <c r="ML196" s="70"/>
      <c r="MM196" s="70"/>
      <c r="MN196" s="70"/>
      <c r="MO196" s="70"/>
      <c r="MP196" s="70"/>
      <c r="MQ196" s="70"/>
      <c r="MR196" s="70"/>
      <c r="MS196" s="70"/>
      <c r="MT196" s="70"/>
      <c r="MU196" s="70"/>
    </row>
    <row r="197" spans="1:359" ht="6" customHeight="1" x14ac:dyDescent="0.25">
      <c r="A197" s="79"/>
      <c r="B197" s="303">
        <f t="shared" si="514"/>
        <v>183</v>
      </c>
      <c r="C197" s="206" t="s">
        <v>480</v>
      </c>
      <c r="D197" s="305" t="s">
        <v>496</v>
      </c>
      <c r="E197" s="70"/>
      <c r="F197" s="258"/>
      <c r="G197" s="259"/>
      <c r="H197" s="260"/>
      <c r="I197" s="258"/>
      <c r="J197" s="259"/>
      <c r="K197" s="260"/>
      <c r="L197" s="258"/>
      <c r="M197" s="259"/>
      <c r="N197" s="260"/>
      <c r="O197" s="258"/>
      <c r="P197" s="259"/>
      <c r="Q197" s="260"/>
      <c r="R197" s="258"/>
      <c r="S197" s="259"/>
      <c r="T197" s="260"/>
      <c r="U197" s="258"/>
      <c r="V197" s="259"/>
      <c r="W197" s="260"/>
      <c r="X197" s="258"/>
      <c r="Y197" s="259"/>
      <c r="Z197" s="260"/>
      <c r="AA197" s="258"/>
      <c r="AB197" s="259"/>
      <c r="AC197" s="260"/>
      <c r="AD197" s="258"/>
      <c r="AE197" s="259"/>
      <c r="AF197" s="260"/>
      <c r="AG197" s="258"/>
      <c r="AH197" s="259"/>
      <c r="AI197" s="260"/>
      <c r="AJ197" s="258"/>
      <c r="AK197" s="259"/>
      <c r="AL197" s="260"/>
      <c r="AM197" s="258"/>
      <c r="AN197" s="259"/>
      <c r="AO197" s="260"/>
      <c r="AP197" s="281"/>
      <c r="AQ197" s="353"/>
      <c r="AR197" s="348"/>
      <c r="AS197" s="281"/>
      <c r="AT197" s="353"/>
      <c r="AU197" s="348"/>
      <c r="AV197" s="258"/>
      <c r="AW197" s="259"/>
      <c r="AX197" s="260"/>
      <c r="AY197" s="258"/>
      <c r="AZ197" s="259"/>
      <c r="BA197" s="260"/>
      <c r="BB197" s="258"/>
      <c r="BC197" s="259"/>
      <c r="BD197" s="260"/>
      <c r="BE197" s="258"/>
      <c r="BF197" s="259"/>
      <c r="BG197" s="260"/>
      <c r="BH197" s="258"/>
      <c r="BI197" s="259"/>
      <c r="BJ197" s="260"/>
      <c r="BK197" s="258"/>
      <c r="BL197" s="259"/>
      <c r="BM197" s="260"/>
      <c r="BN197" s="258"/>
      <c r="BO197" s="259"/>
      <c r="BP197" s="260"/>
      <c r="BQ197" s="258"/>
      <c r="BR197" s="259"/>
      <c r="BS197" s="260"/>
      <c r="BT197" s="258"/>
      <c r="BU197" s="259"/>
      <c r="BV197" s="260"/>
      <c r="BW197" s="258"/>
      <c r="BX197" s="259"/>
      <c r="BY197" s="260"/>
      <c r="BZ197" s="258"/>
      <c r="CA197" s="259"/>
      <c r="CB197" s="260"/>
      <c r="CC197" s="258"/>
      <c r="CD197" s="259"/>
      <c r="CE197" s="260"/>
      <c r="CF197" s="410"/>
      <c r="CG197" s="411"/>
      <c r="CH197" s="412"/>
      <c r="CI197" s="410"/>
      <c r="CJ197" s="411"/>
      <c r="CK197" s="412"/>
      <c r="CL197" s="258"/>
      <c r="CM197" s="259"/>
      <c r="CN197" s="260"/>
      <c r="CO197" s="258"/>
      <c r="CP197" s="259"/>
      <c r="CQ197" s="260"/>
      <c r="CR197" s="373" t="s">
        <v>2</v>
      </c>
      <c r="CS197" s="228"/>
      <c r="CT197" s="229"/>
      <c r="CU197" s="7" t="str">
        <f t="shared" si="374"/>
        <v/>
      </c>
      <c r="CV197" s="7" t="str">
        <f t="shared" si="375"/>
        <v/>
      </c>
      <c r="CW197" s="7" t="str">
        <f t="shared" si="376"/>
        <v/>
      </c>
      <c r="CX197" s="7" t="str">
        <f t="shared" si="377"/>
        <v/>
      </c>
      <c r="CY197" s="7" t="str">
        <f t="shared" si="378"/>
        <v/>
      </c>
      <c r="CZ197" s="7" t="str">
        <f t="shared" si="379"/>
        <v/>
      </c>
      <c r="DA197" s="7" t="str">
        <f t="shared" si="380"/>
        <v/>
      </c>
      <c r="DB197" s="7" t="str">
        <f t="shared" si="381"/>
        <v/>
      </c>
      <c r="DC197" s="7" t="str">
        <f t="shared" si="382"/>
        <v/>
      </c>
      <c r="DD197" s="7" t="str">
        <f t="shared" si="383"/>
        <v/>
      </c>
      <c r="DE197" s="7" t="str">
        <f t="shared" si="384"/>
        <v/>
      </c>
      <c r="DF197" s="7" t="str">
        <f t="shared" si="385"/>
        <v/>
      </c>
      <c r="DG197" s="7" t="str">
        <f t="shared" si="386"/>
        <v/>
      </c>
      <c r="DH197" s="7" t="str">
        <f t="shared" si="387"/>
        <v/>
      </c>
      <c r="DI197" s="7" t="str">
        <f t="shared" si="388"/>
        <v/>
      </c>
      <c r="DJ197" s="7" t="str">
        <f t="shared" si="389"/>
        <v/>
      </c>
      <c r="DK197" s="7" t="str">
        <f t="shared" si="390"/>
        <v/>
      </c>
      <c r="DL197" s="7" t="str">
        <f t="shared" si="391"/>
        <v/>
      </c>
      <c r="DM197" s="7" t="str">
        <f t="shared" si="392"/>
        <v/>
      </c>
      <c r="DN197" s="7" t="str">
        <f t="shared" si="393"/>
        <v/>
      </c>
      <c r="DO197" s="7" t="str">
        <f t="shared" si="394"/>
        <v/>
      </c>
      <c r="DP197" s="7" t="str">
        <f t="shared" si="395"/>
        <v/>
      </c>
      <c r="DQ197" s="7" t="str">
        <f t="shared" si="396"/>
        <v/>
      </c>
      <c r="DR197" s="7">
        <f t="shared" si="397"/>
        <v>26</v>
      </c>
      <c r="DS197" s="7" t="str">
        <f t="shared" si="398"/>
        <v/>
      </c>
      <c r="DT197" s="7" t="str">
        <f t="shared" si="399"/>
        <v/>
      </c>
      <c r="DU197" s="7" t="str">
        <f t="shared" si="496"/>
        <v/>
      </c>
      <c r="DV197" s="7" t="str">
        <f t="shared" si="497"/>
        <v/>
      </c>
      <c r="DW197" s="7" t="str">
        <f t="shared" si="498"/>
        <v/>
      </c>
      <c r="DX197" s="7" t="str">
        <f t="shared" si="499"/>
        <v/>
      </c>
      <c r="DY197" s="7"/>
      <c r="DZ197" s="7"/>
      <c r="EA197" s="7"/>
      <c r="EB197" s="7"/>
      <c r="EC197" s="64" t="s">
        <v>2</v>
      </c>
      <c r="ED197" s="306" t="str">
        <f t="shared" si="400"/>
        <v>-</v>
      </c>
      <c r="EE197" s="306" t="str">
        <f t="shared" si="401"/>
        <v>-</v>
      </c>
      <c r="EF197" s="306" t="str">
        <f t="shared" si="402"/>
        <v>-</v>
      </c>
      <c r="EG197" s="306" t="str">
        <f t="shared" si="403"/>
        <v>-</v>
      </c>
      <c r="EH197" s="306" t="str">
        <f t="shared" si="404"/>
        <v>-</v>
      </c>
      <c r="EI197" s="306" t="str">
        <f t="shared" si="405"/>
        <v>-</v>
      </c>
      <c r="EJ197" s="306" t="str">
        <f t="shared" si="406"/>
        <v>-</v>
      </c>
      <c r="EK197" s="306" t="str">
        <f t="shared" si="407"/>
        <v>-</v>
      </c>
      <c r="EL197" s="306" t="str">
        <f t="shared" si="408"/>
        <v>-</v>
      </c>
      <c r="EM197" s="306" t="str">
        <f t="shared" si="409"/>
        <v>-</v>
      </c>
      <c r="EN197" s="306" t="str">
        <f t="shared" si="410"/>
        <v>-</v>
      </c>
      <c r="EO197" s="306" t="str">
        <f t="shared" si="411"/>
        <v>-</v>
      </c>
      <c r="EP197" s="306" t="str">
        <f t="shared" si="412"/>
        <v>-</v>
      </c>
      <c r="EQ197" s="306" t="str">
        <f t="shared" si="413"/>
        <v>-</v>
      </c>
      <c r="ER197" s="306" t="str">
        <f t="shared" si="414"/>
        <v>-</v>
      </c>
      <c r="ES197" s="306" t="str">
        <f t="shared" si="415"/>
        <v>-</v>
      </c>
      <c r="ET197" s="306" t="str">
        <f t="shared" si="416"/>
        <v>-</v>
      </c>
      <c r="EU197" s="306" t="str">
        <f t="shared" si="417"/>
        <v>-</v>
      </c>
      <c r="EV197" s="306" t="str">
        <f t="shared" si="418"/>
        <v>-</v>
      </c>
      <c r="EW197" s="306" t="str">
        <f t="shared" si="419"/>
        <v>-</v>
      </c>
      <c r="EX197" s="306" t="str">
        <f t="shared" si="420"/>
        <v>-</v>
      </c>
      <c r="EY197" s="306" t="str">
        <f t="shared" si="421"/>
        <v>-</v>
      </c>
      <c r="EZ197" s="306" t="str">
        <f t="shared" si="422"/>
        <v>-</v>
      </c>
      <c r="FA197" s="306" t="str">
        <f t="shared" si="423"/>
        <v>under_relaxation_gamma</v>
      </c>
      <c r="FB197" s="306" t="str">
        <f t="shared" si="424"/>
        <v>-</v>
      </c>
      <c r="FC197" s="306" t="str">
        <f t="shared" si="425"/>
        <v>-</v>
      </c>
      <c r="FD197" s="306" t="str">
        <f t="shared" si="500"/>
        <v>-</v>
      </c>
      <c r="FE197" s="306" t="str">
        <f t="shared" si="501"/>
        <v>-</v>
      </c>
      <c r="FF197" s="306" t="str">
        <f t="shared" si="502"/>
        <v>-</v>
      </c>
      <c r="FG197" s="306" t="str">
        <f t="shared" si="503"/>
        <v>-</v>
      </c>
      <c r="FH197" s="306"/>
      <c r="FI197" s="306"/>
      <c r="FJ197" s="306"/>
      <c r="FK197" s="306"/>
      <c r="FL197" s="306"/>
      <c r="FM197" s="422" t="s">
        <v>2</v>
      </c>
      <c r="FN197" s="65" t="str">
        <f t="shared" si="426"/>
        <v>-</v>
      </c>
      <c r="FO197" s="65" t="str">
        <f t="shared" si="427"/>
        <v>-</v>
      </c>
      <c r="FP197" s="65" t="str">
        <f t="shared" si="428"/>
        <v>-</v>
      </c>
      <c r="FQ197" s="65" t="str">
        <f t="shared" si="429"/>
        <v>-</v>
      </c>
      <c r="FR197" s="65" t="str">
        <f t="shared" si="430"/>
        <v>-</v>
      </c>
      <c r="FS197" s="65" t="str">
        <f t="shared" si="431"/>
        <v>-</v>
      </c>
      <c r="FT197" s="65" t="str">
        <f t="shared" si="432"/>
        <v>-</v>
      </c>
      <c r="FU197" s="65" t="str">
        <f t="shared" si="433"/>
        <v>-</v>
      </c>
      <c r="FV197" s="65" t="str">
        <f t="shared" si="434"/>
        <v>-</v>
      </c>
      <c r="FW197" s="65" t="str">
        <f t="shared" si="435"/>
        <v>-</v>
      </c>
      <c r="FX197" s="65" t="str">
        <f t="shared" si="436"/>
        <v>-</v>
      </c>
      <c r="FY197" s="65" t="str">
        <f t="shared" si="437"/>
        <v>-</v>
      </c>
      <c r="FZ197" s="65" t="str">
        <f t="shared" si="438"/>
        <v>-</v>
      </c>
      <c r="GA197" s="65" t="str">
        <f t="shared" si="439"/>
        <v>-</v>
      </c>
      <c r="GB197" s="65" t="str">
        <f t="shared" si="440"/>
        <v>-</v>
      </c>
      <c r="GC197" s="65" t="str">
        <f t="shared" si="441"/>
        <v>-</v>
      </c>
      <c r="GD197" s="65" t="str">
        <f t="shared" si="442"/>
        <v>-</v>
      </c>
      <c r="GE197" s="65" t="str">
        <f t="shared" si="443"/>
        <v>-</v>
      </c>
      <c r="GF197" s="65" t="str">
        <f t="shared" si="444"/>
        <v>-</v>
      </c>
      <c r="GG197" s="65" t="str">
        <f t="shared" si="445"/>
        <v>-</v>
      </c>
      <c r="GH197" s="65" t="str">
        <f t="shared" si="446"/>
        <v>-</v>
      </c>
      <c r="GI197" s="65" t="str">
        <f t="shared" si="447"/>
        <v>-</v>
      </c>
      <c r="GJ197" s="65" t="str">
        <f t="shared" si="448"/>
        <v>-</v>
      </c>
      <c r="GK197" s="65">
        <f t="shared" si="449"/>
        <v>0.05</v>
      </c>
      <c r="GL197" s="65" t="str">
        <f t="shared" si="450"/>
        <v>-</v>
      </c>
      <c r="GM197" s="65" t="str">
        <f t="shared" si="451"/>
        <v>-</v>
      </c>
      <c r="GN197" s="65" t="str">
        <f t="shared" si="504"/>
        <v>-</v>
      </c>
      <c r="GO197" s="65" t="str">
        <f t="shared" si="505"/>
        <v>-</v>
      </c>
      <c r="GP197" s="65" t="str">
        <f t="shared" si="506"/>
        <v>-</v>
      </c>
      <c r="GQ197" s="65" t="str">
        <f t="shared" si="507"/>
        <v>-</v>
      </c>
      <c r="GR197" s="65"/>
      <c r="GS197" s="65"/>
      <c r="GT197" s="65"/>
      <c r="GU197" s="96"/>
      <c r="GV197" s="70"/>
      <c r="GW197" s="7">
        <f>IF(ISNUMBER(INDEX($CU$15:$EC$314,$B197,HG$5)),MAX(GW$14:GW196)+1,0)</f>
        <v>0</v>
      </c>
      <c r="GX197" s="7" t="str">
        <f t="shared" si="452"/>
        <v/>
      </c>
      <c r="GY197" s="7" t="str">
        <f t="shared" si="453"/>
        <v/>
      </c>
      <c r="GZ197" s="289">
        <f t="shared" si="454"/>
        <v>183</v>
      </c>
      <c r="HA197" s="289" t="str">
        <f t="shared" si="455"/>
        <v/>
      </c>
      <c r="HB197" s="289"/>
      <c r="HC197" s="84" t="str">
        <f t="shared" si="456"/>
        <v/>
      </c>
      <c r="HD197" s="335">
        <f t="shared" si="457"/>
        <v>0</v>
      </c>
      <c r="HE197" s="313" t="str">
        <f t="shared" si="458"/>
        <v/>
      </c>
      <c r="HF197" s="28" t="str">
        <f t="shared" si="459"/>
        <v/>
      </c>
      <c r="HG197" s="241"/>
      <c r="HH197" s="71"/>
      <c r="HI197" s="71"/>
      <c r="HJ197" s="71"/>
      <c r="HK197" s="71"/>
      <c r="HL197" s="71"/>
      <c r="HM197" s="71"/>
      <c r="HN197" s="71"/>
      <c r="HO197" s="71"/>
      <c r="HP197" s="71"/>
      <c r="HQ197" s="71"/>
      <c r="HR197" s="71"/>
      <c r="HS197" s="277" t="str">
        <f t="shared" si="516"/>
        <v/>
      </c>
      <c r="HT197" s="284" t="str">
        <f t="shared" si="460"/>
        <v/>
      </c>
      <c r="HU197" s="71"/>
      <c r="HV197" s="336" t="str">
        <f t="shared" si="461"/>
        <v/>
      </c>
      <c r="HW197" s="338" t="str">
        <f t="shared" si="462"/>
        <v/>
      </c>
      <c r="HX197" s="337" t="str">
        <f t="shared" si="463"/>
        <v/>
      </c>
      <c r="HY197" s="71"/>
      <c r="HZ197" s="71"/>
      <c r="IA197" s="71"/>
      <c r="IB197" s="71"/>
      <c r="IC197" s="71"/>
      <c r="ID197" s="70"/>
      <c r="IE197" s="19"/>
      <c r="IF197" s="19"/>
      <c r="IG197" s="19"/>
      <c r="IH197" s="19"/>
      <c r="II197" s="19"/>
      <c r="IJ197" s="19"/>
      <c r="IK197" s="19"/>
      <c r="IL197" s="19"/>
      <c r="IM197" s="19"/>
      <c r="IN197" s="19"/>
      <c r="IO197" s="19"/>
      <c r="IP197" s="19"/>
      <c r="IQ197" s="19"/>
      <c r="IR197" s="291">
        <f>IF(IE197&lt;&gt;"",MAX(IR$14:IR196)+1,0)</f>
        <v>0</v>
      </c>
      <c r="IS197" s="291">
        <f>IF(IF197&lt;&gt;"",MAX(IS$14:IS196)+1,0)</f>
        <v>0</v>
      </c>
      <c r="IT197" s="291">
        <f>IF(IG197&lt;&gt;"",MAX(IT$14:IT196)+1,0)</f>
        <v>0</v>
      </c>
      <c r="IU197" s="291">
        <f>IF(IH197&lt;&gt;"",MAX(IU$14:IU196)+1,0)</f>
        <v>0</v>
      </c>
      <c r="IV197" s="291">
        <f>IF(II197&lt;&gt;"",MAX(IV$14:IV196)+1,0)</f>
        <v>0</v>
      </c>
      <c r="IW197" s="291">
        <f>IF(IJ197&lt;&gt;"",MAX(IW$14:IW196)+1,0)</f>
        <v>0</v>
      </c>
      <c r="IX197" s="291">
        <f>IF(IK197&lt;&gt;"",MAX(IX$14:IX196)+1,0)</f>
        <v>0</v>
      </c>
      <c r="IY197" s="291">
        <f>IF(IL197&lt;&gt;"",MAX(IY$14:IY196)+1,0)</f>
        <v>0</v>
      </c>
      <c r="IZ197" s="291">
        <f>IF(IM197&lt;&gt;"",MAX(IZ$14:IZ196)+1,0)</f>
        <v>0</v>
      </c>
      <c r="JA197" s="291">
        <f>IF(IN197&lt;&gt;"",MAX(JA$14:JA196)+1,0)</f>
        <v>0</v>
      </c>
      <c r="JB197" s="291">
        <f>IF(IO197&lt;&gt;"",MAX(JB$14:JB196)+1,0)</f>
        <v>0</v>
      </c>
      <c r="JC197" s="291">
        <f>IF(IP197&lt;&gt;"",MAX(JC$14:JC196)+1,0)</f>
        <v>0</v>
      </c>
      <c r="JD197" s="74">
        <f t="shared" si="508"/>
        <v>6</v>
      </c>
      <c r="JE197" s="74">
        <f t="shared" si="509"/>
        <v>0</v>
      </c>
      <c r="JF197" s="74">
        <f t="shared" si="510"/>
        <v>13</v>
      </c>
      <c r="JG197" s="74">
        <f t="shared" si="511"/>
        <v>0</v>
      </c>
      <c r="JH197" s="390" t="str">
        <f t="shared" si="512"/>
        <v/>
      </c>
      <c r="JI197" s="389">
        <f>IF(ISNUMBER(MATCH(HE197,$JG$15:$JG$313,0)),0,MAX(JI$14:JI196)+1)</f>
        <v>0</v>
      </c>
      <c r="JJ197" s="389" t="str">
        <f t="shared" si="513"/>
        <v/>
      </c>
      <c r="JK197" s="379"/>
      <c r="JL197" s="79"/>
      <c r="JM197" s="19"/>
      <c r="JN197" s="280"/>
      <c r="JO197" s="70"/>
      <c r="JP197" s="19"/>
      <c r="JQ197" s="19"/>
      <c r="JR197" s="19"/>
      <c r="JS197" s="19"/>
      <c r="JT197" s="19"/>
      <c r="JU197" s="19"/>
      <c r="JV197" s="19"/>
      <c r="JW197" s="19"/>
      <c r="JX197" s="19"/>
      <c r="JY197" s="19"/>
      <c r="JZ197" s="19"/>
      <c r="KA197" s="19"/>
      <c r="KB197" s="19"/>
      <c r="KC197" s="19"/>
      <c r="KD197" s="19"/>
      <c r="LA197" s="70"/>
      <c r="LB197" s="291" t="str">
        <f t="shared" si="464"/>
        <v/>
      </c>
      <c r="LC197" s="291" t="str">
        <f t="shared" si="465"/>
        <v/>
      </c>
      <c r="LD197" s="291" t="str">
        <f t="shared" si="466"/>
        <v/>
      </c>
      <c r="LE197" s="291" t="str">
        <f t="shared" si="467"/>
        <v/>
      </c>
      <c r="LF197" s="291" t="str">
        <f t="shared" si="468"/>
        <v/>
      </c>
      <c r="LG197" s="291" t="str">
        <f t="shared" si="469"/>
        <v/>
      </c>
      <c r="LH197" s="291" t="str">
        <f t="shared" si="470"/>
        <v/>
      </c>
      <c r="LI197" s="291" t="str">
        <f t="shared" si="471"/>
        <v/>
      </c>
      <c r="LJ197" s="291" t="str">
        <f t="shared" si="472"/>
        <v/>
      </c>
      <c r="LK197" s="291" t="str">
        <f t="shared" si="473"/>
        <v/>
      </c>
      <c r="LL197" s="291" t="str">
        <f t="shared" si="474"/>
        <v/>
      </c>
      <c r="LM197" s="291" t="str">
        <f t="shared" si="475"/>
        <v/>
      </c>
      <c r="LN197" s="291" t="str">
        <f t="shared" si="476"/>
        <v/>
      </c>
      <c r="LO197" s="291" t="str">
        <f t="shared" si="477"/>
        <v/>
      </c>
      <c r="LP197" s="291" t="str">
        <f t="shared" si="478"/>
        <v/>
      </c>
      <c r="LQ197" s="291" t="str">
        <f t="shared" si="479"/>
        <v/>
      </c>
      <c r="LR197" s="291" t="str">
        <f t="shared" si="480"/>
        <v/>
      </c>
      <c r="LS197" s="291" t="str">
        <f t="shared" si="481"/>
        <v/>
      </c>
      <c r="LT197" s="291" t="str">
        <f t="shared" si="482"/>
        <v/>
      </c>
      <c r="LU197" s="291" t="str">
        <f t="shared" si="483"/>
        <v/>
      </c>
      <c r="LV197" s="291" t="str">
        <f t="shared" si="484"/>
        <v/>
      </c>
      <c r="LW197" s="291" t="str">
        <f t="shared" si="485"/>
        <v/>
      </c>
      <c r="LX197" s="291" t="str">
        <f t="shared" si="486"/>
        <v/>
      </c>
      <c r="LY197" s="291" t="str">
        <f t="shared" si="487"/>
        <v/>
      </c>
      <c r="LZ197" s="291" t="str">
        <f t="shared" si="488"/>
        <v/>
      </c>
      <c r="MA197" s="291" t="str">
        <f t="shared" si="489"/>
        <v/>
      </c>
      <c r="MB197" s="291" t="str">
        <f t="shared" si="490"/>
        <v/>
      </c>
      <c r="MC197" s="291" t="str">
        <f t="shared" si="491"/>
        <v/>
      </c>
      <c r="MD197" s="291" t="str">
        <f t="shared" si="492"/>
        <v/>
      </c>
      <c r="ME197" s="291" t="str">
        <f t="shared" si="493"/>
        <v/>
      </c>
      <c r="MF197" s="291" t="str">
        <f t="shared" si="494"/>
        <v/>
      </c>
      <c r="MG197" s="74">
        <f t="shared" si="495"/>
        <v>0</v>
      </c>
      <c r="MH197" s="70"/>
      <c r="MI197" s="70"/>
      <c r="MJ197" s="70"/>
      <c r="MK197" s="70"/>
      <c r="ML197" s="70"/>
      <c r="MM197" s="70"/>
      <c r="MN197" s="70"/>
      <c r="MO197" s="70"/>
      <c r="MP197" s="70"/>
      <c r="MQ197" s="70"/>
      <c r="MR197" s="70"/>
      <c r="MS197" s="70"/>
      <c r="MT197" s="70"/>
      <c r="MU197" s="70"/>
    </row>
    <row r="198" spans="1:359" ht="6" customHeight="1" x14ac:dyDescent="0.25">
      <c r="A198" s="79"/>
      <c r="B198" s="303">
        <f t="shared" si="514"/>
        <v>184</v>
      </c>
      <c r="C198" s="206" t="s">
        <v>481</v>
      </c>
      <c r="D198" s="305" t="s">
        <v>509</v>
      </c>
      <c r="E198" s="70"/>
      <c r="F198" s="258"/>
      <c r="G198" s="259"/>
      <c r="H198" s="260"/>
      <c r="I198" s="258"/>
      <c r="J198" s="259"/>
      <c r="K198" s="260"/>
      <c r="L198" s="258"/>
      <c r="M198" s="259"/>
      <c r="N198" s="260"/>
      <c r="O198" s="258"/>
      <c r="P198" s="259"/>
      <c r="Q198" s="260"/>
      <c r="R198" s="258"/>
      <c r="S198" s="259"/>
      <c r="T198" s="260"/>
      <c r="U198" s="258"/>
      <c r="V198" s="259"/>
      <c r="W198" s="260"/>
      <c r="X198" s="258"/>
      <c r="Y198" s="259"/>
      <c r="Z198" s="260"/>
      <c r="AA198" s="258"/>
      <c r="AB198" s="259"/>
      <c r="AC198" s="260"/>
      <c r="AD198" s="258"/>
      <c r="AE198" s="259"/>
      <c r="AF198" s="260"/>
      <c r="AG198" s="258"/>
      <c r="AH198" s="259"/>
      <c r="AI198" s="260"/>
      <c r="AJ198" s="258"/>
      <c r="AK198" s="259"/>
      <c r="AL198" s="260"/>
      <c r="AM198" s="258"/>
      <c r="AN198" s="259"/>
      <c r="AO198" s="260"/>
      <c r="AP198" s="281"/>
      <c r="AQ198" s="353"/>
      <c r="AR198" s="348"/>
      <c r="AS198" s="281"/>
      <c r="AT198" s="353"/>
      <c r="AU198" s="348"/>
      <c r="AV198" s="258"/>
      <c r="AW198" s="259"/>
      <c r="AX198" s="260"/>
      <c r="AY198" s="258"/>
      <c r="AZ198" s="259"/>
      <c r="BA198" s="260"/>
      <c r="BB198" s="258"/>
      <c r="BC198" s="259"/>
      <c r="BD198" s="260"/>
      <c r="BE198" s="258"/>
      <c r="BF198" s="259"/>
      <c r="BG198" s="260"/>
      <c r="BH198" s="258"/>
      <c r="BI198" s="259"/>
      <c r="BJ198" s="260"/>
      <c r="BK198" s="258"/>
      <c r="BL198" s="259"/>
      <c r="BM198" s="260"/>
      <c r="BN198" s="258"/>
      <c r="BO198" s="259"/>
      <c r="BP198" s="260"/>
      <c r="BQ198" s="258"/>
      <c r="BR198" s="259"/>
      <c r="BS198" s="260"/>
      <c r="BT198" s="258"/>
      <c r="BU198" s="259"/>
      <c r="BV198" s="260"/>
      <c r="BW198" s="258"/>
      <c r="BX198" s="259"/>
      <c r="BY198" s="260"/>
      <c r="BZ198" s="258"/>
      <c r="CA198" s="259"/>
      <c r="CB198" s="260"/>
      <c r="CC198" s="258"/>
      <c r="CD198" s="259"/>
      <c r="CE198" s="260"/>
      <c r="CF198" s="410"/>
      <c r="CG198" s="411"/>
      <c r="CH198" s="412"/>
      <c r="CI198" s="410"/>
      <c r="CJ198" s="411"/>
      <c r="CK198" s="412"/>
      <c r="CL198" s="258"/>
      <c r="CM198" s="259"/>
      <c r="CN198" s="260"/>
      <c r="CO198" s="258"/>
      <c r="CP198" s="259"/>
      <c r="CQ198" s="260"/>
      <c r="CR198" s="373" t="s">
        <v>2</v>
      </c>
      <c r="CS198" s="228"/>
      <c r="CT198" s="229"/>
      <c r="CU198" s="7" t="str">
        <f t="shared" si="374"/>
        <v/>
      </c>
      <c r="CV198" s="7" t="str">
        <f t="shared" si="375"/>
        <v/>
      </c>
      <c r="CW198" s="7" t="str">
        <f t="shared" si="376"/>
        <v/>
      </c>
      <c r="CX198" s="7" t="str">
        <f t="shared" si="377"/>
        <v/>
      </c>
      <c r="CY198" s="7" t="str">
        <f t="shared" si="378"/>
        <v/>
      </c>
      <c r="CZ198" s="7" t="str">
        <f t="shared" si="379"/>
        <v/>
      </c>
      <c r="DA198" s="7" t="str">
        <f t="shared" si="380"/>
        <v/>
      </c>
      <c r="DB198" s="7" t="str">
        <f t="shared" si="381"/>
        <v/>
      </c>
      <c r="DC198" s="7" t="str">
        <f t="shared" si="382"/>
        <v/>
      </c>
      <c r="DD198" s="7" t="str">
        <f t="shared" si="383"/>
        <v/>
      </c>
      <c r="DE198" s="7" t="str">
        <f t="shared" si="384"/>
        <v/>
      </c>
      <c r="DF198" s="7" t="str">
        <f t="shared" si="385"/>
        <v/>
      </c>
      <c r="DG198" s="7" t="str">
        <f t="shared" si="386"/>
        <v/>
      </c>
      <c r="DH198" s="7" t="str">
        <f t="shared" si="387"/>
        <v/>
      </c>
      <c r="DI198" s="7" t="str">
        <f t="shared" si="388"/>
        <v/>
      </c>
      <c r="DJ198" s="7" t="str">
        <f t="shared" si="389"/>
        <v/>
      </c>
      <c r="DK198" s="7" t="str">
        <f t="shared" si="390"/>
        <v/>
      </c>
      <c r="DL198" s="7" t="str">
        <f t="shared" si="391"/>
        <v/>
      </c>
      <c r="DM198" s="7" t="str">
        <f t="shared" si="392"/>
        <v/>
      </c>
      <c r="DN198" s="7" t="str">
        <f t="shared" si="393"/>
        <v/>
      </c>
      <c r="DO198" s="7" t="str">
        <f t="shared" si="394"/>
        <v/>
      </c>
      <c r="DP198" s="7" t="str">
        <f t="shared" si="395"/>
        <v/>
      </c>
      <c r="DQ198" s="7" t="str">
        <f t="shared" si="396"/>
        <v/>
      </c>
      <c r="DR198" s="7">
        <f t="shared" si="397"/>
        <v>27</v>
      </c>
      <c r="DS198" s="7" t="str">
        <f t="shared" si="398"/>
        <v/>
      </c>
      <c r="DT198" s="7" t="str">
        <f t="shared" si="399"/>
        <v/>
      </c>
      <c r="DU198" s="7" t="str">
        <f t="shared" si="496"/>
        <v/>
      </c>
      <c r="DV198" s="7" t="str">
        <f t="shared" si="497"/>
        <v/>
      </c>
      <c r="DW198" s="7" t="str">
        <f t="shared" si="498"/>
        <v/>
      </c>
      <c r="DX198" s="7" t="str">
        <f t="shared" si="499"/>
        <v/>
      </c>
      <c r="DY198" s="7"/>
      <c r="DZ198" s="7"/>
      <c r="EA198" s="7"/>
      <c r="EB198" s="7"/>
      <c r="EC198" s="64" t="s">
        <v>2</v>
      </c>
      <c r="ED198" s="306" t="str">
        <f t="shared" si="400"/>
        <v>-</v>
      </c>
      <c r="EE198" s="306" t="str">
        <f t="shared" si="401"/>
        <v>-</v>
      </c>
      <c r="EF198" s="306" t="str">
        <f t="shared" si="402"/>
        <v>-</v>
      </c>
      <c r="EG198" s="306" t="str">
        <f t="shared" si="403"/>
        <v>-</v>
      </c>
      <c r="EH198" s="306" t="str">
        <f t="shared" si="404"/>
        <v>-</v>
      </c>
      <c r="EI198" s="306" t="str">
        <f t="shared" si="405"/>
        <v>-</v>
      </c>
      <c r="EJ198" s="306" t="str">
        <f t="shared" si="406"/>
        <v>-</v>
      </c>
      <c r="EK198" s="306" t="str">
        <f t="shared" si="407"/>
        <v>-</v>
      </c>
      <c r="EL198" s="306" t="str">
        <f t="shared" si="408"/>
        <v>-</v>
      </c>
      <c r="EM198" s="306" t="str">
        <f t="shared" si="409"/>
        <v>-</v>
      </c>
      <c r="EN198" s="306" t="str">
        <f t="shared" si="410"/>
        <v>-</v>
      </c>
      <c r="EO198" s="306" t="str">
        <f t="shared" si="411"/>
        <v>-</v>
      </c>
      <c r="EP198" s="306" t="str">
        <f t="shared" si="412"/>
        <v>-</v>
      </c>
      <c r="EQ198" s="306" t="str">
        <f t="shared" si="413"/>
        <v>-</v>
      </c>
      <c r="ER198" s="306" t="str">
        <f t="shared" si="414"/>
        <v>-</v>
      </c>
      <c r="ES198" s="306" t="str">
        <f t="shared" si="415"/>
        <v>-</v>
      </c>
      <c r="ET198" s="306" t="str">
        <f t="shared" si="416"/>
        <v>-</v>
      </c>
      <c r="EU198" s="306" t="str">
        <f t="shared" si="417"/>
        <v>-</v>
      </c>
      <c r="EV198" s="306" t="str">
        <f t="shared" si="418"/>
        <v>-</v>
      </c>
      <c r="EW198" s="306" t="str">
        <f t="shared" si="419"/>
        <v>-</v>
      </c>
      <c r="EX198" s="306" t="str">
        <f t="shared" si="420"/>
        <v>-</v>
      </c>
      <c r="EY198" s="306" t="str">
        <f t="shared" si="421"/>
        <v>-</v>
      </c>
      <c r="EZ198" s="306" t="str">
        <f t="shared" si="422"/>
        <v>-</v>
      </c>
      <c r="FA198" s="306" t="str">
        <f t="shared" si="423"/>
        <v>under_relaxation_momentum</v>
      </c>
      <c r="FB198" s="306" t="str">
        <f t="shared" si="424"/>
        <v>-</v>
      </c>
      <c r="FC198" s="306" t="str">
        <f t="shared" si="425"/>
        <v>-</v>
      </c>
      <c r="FD198" s="306" t="str">
        <f t="shared" si="500"/>
        <v>-</v>
      </c>
      <c r="FE198" s="306" t="str">
        <f t="shared" si="501"/>
        <v>-</v>
      </c>
      <c r="FF198" s="306" t="str">
        <f t="shared" si="502"/>
        <v>-</v>
      </c>
      <c r="FG198" s="306" t="str">
        <f t="shared" si="503"/>
        <v>-</v>
      </c>
      <c r="FH198" s="306"/>
      <c r="FI198" s="306"/>
      <c r="FJ198" s="306"/>
      <c r="FK198" s="306"/>
      <c r="FL198" s="306"/>
      <c r="FM198" s="422" t="s">
        <v>2</v>
      </c>
      <c r="FN198" s="65" t="str">
        <f t="shared" si="426"/>
        <v>-</v>
      </c>
      <c r="FO198" s="65" t="str">
        <f t="shared" si="427"/>
        <v>-</v>
      </c>
      <c r="FP198" s="65" t="str">
        <f t="shared" si="428"/>
        <v>-</v>
      </c>
      <c r="FQ198" s="65" t="str">
        <f t="shared" si="429"/>
        <v>-</v>
      </c>
      <c r="FR198" s="65" t="str">
        <f t="shared" si="430"/>
        <v>-</v>
      </c>
      <c r="FS198" s="65" t="str">
        <f t="shared" si="431"/>
        <v>-</v>
      </c>
      <c r="FT198" s="65" t="str">
        <f t="shared" si="432"/>
        <v>-</v>
      </c>
      <c r="FU198" s="65" t="str">
        <f t="shared" si="433"/>
        <v>-</v>
      </c>
      <c r="FV198" s="65" t="str">
        <f t="shared" si="434"/>
        <v>-</v>
      </c>
      <c r="FW198" s="65" t="str">
        <f t="shared" si="435"/>
        <v>-</v>
      </c>
      <c r="FX198" s="65" t="str">
        <f t="shared" si="436"/>
        <v>-</v>
      </c>
      <c r="FY198" s="65" t="str">
        <f t="shared" si="437"/>
        <v>-</v>
      </c>
      <c r="FZ198" s="65" t="str">
        <f t="shared" si="438"/>
        <v>-</v>
      </c>
      <c r="GA198" s="65" t="str">
        <f t="shared" si="439"/>
        <v>-</v>
      </c>
      <c r="GB198" s="65" t="str">
        <f t="shared" si="440"/>
        <v>-</v>
      </c>
      <c r="GC198" s="65" t="str">
        <f t="shared" si="441"/>
        <v>-</v>
      </c>
      <c r="GD198" s="65" t="str">
        <f t="shared" si="442"/>
        <v>-</v>
      </c>
      <c r="GE198" s="65" t="str">
        <f t="shared" si="443"/>
        <v>-</v>
      </c>
      <c r="GF198" s="65" t="str">
        <f t="shared" si="444"/>
        <v>-</v>
      </c>
      <c r="GG198" s="65" t="str">
        <f t="shared" si="445"/>
        <v>-</v>
      </c>
      <c r="GH198" s="65" t="str">
        <f t="shared" si="446"/>
        <v>-</v>
      </c>
      <c r="GI198" s="65" t="str">
        <f t="shared" si="447"/>
        <v>-</v>
      </c>
      <c r="GJ198" s="65" t="str">
        <f t="shared" si="448"/>
        <v>-</v>
      </c>
      <c r="GK198" s="65">
        <f t="shared" si="449"/>
        <v>0</v>
      </c>
      <c r="GL198" s="65" t="str">
        <f t="shared" si="450"/>
        <v>-</v>
      </c>
      <c r="GM198" s="65" t="str">
        <f t="shared" si="451"/>
        <v>-</v>
      </c>
      <c r="GN198" s="65" t="str">
        <f t="shared" si="504"/>
        <v>-</v>
      </c>
      <c r="GO198" s="65" t="str">
        <f t="shared" si="505"/>
        <v>-</v>
      </c>
      <c r="GP198" s="65" t="str">
        <f t="shared" si="506"/>
        <v>-</v>
      </c>
      <c r="GQ198" s="65" t="str">
        <f t="shared" si="507"/>
        <v>-</v>
      </c>
      <c r="GR198" s="65"/>
      <c r="GS198" s="65"/>
      <c r="GT198" s="65"/>
      <c r="GU198" s="96"/>
      <c r="GV198" s="70"/>
      <c r="GW198" s="7">
        <f>IF(ISNUMBER(INDEX($CU$15:$EC$314,$B198,HG$5)),MAX(GW$14:GW197)+1,0)</f>
        <v>0</v>
      </c>
      <c r="GX198" s="7" t="str">
        <f t="shared" si="452"/>
        <v/>
      </c>
      <c r="GY198" s="7" t="str">
        <f t="shared" si="453"/>
        <v/>
      </c>
      <c r="GZ198" s="289">
        <f t="shared" si="454"/>
        <v>184</v>
      </c>
      <c r="HA198" s="289" t="str">
        <f t="shared" si="455"/>
        <v/>
      </c>
      <c r="HB198" s="289"/>
      <c r="HC198" s="84" t="str">
        <f t="shared" si="456"/>
        <v/>
      </c>
      <c r="HD198" s="335">
        <f t="shared" si="457"/>
        <v>0</v>
      </c>
      <c r="HE198" s="313" t="str">
        <f t="shared" si="458"/>
        <v/>
      </c>
      <c r="HF198" s="28" t="str">
        <f t="shared" si="459"/>
        <v/>
      </c>
      <c r="HG198" s="241"/>
      <c r="HH198" s="71"/>
      <c r="HI198" s="71"/>
      <c r="HJ198" s="71"/>
      <c r="HK198" s="71"/>
      <c r="HL198" s="71"/>
      <c r="HM198" s="71"/>
      <c r="HN198" s="71"/>
      <c r="HO198" s="71"/>
      <c r="HP198" s="71"/>
      <c r="HQ198" s="71"/>
      <c r="HR198" s="71"/>
      <c r="HS198" s="277" t="str">
        <f t="shared" si="516"/>
        <v/>
      </c>
      <c r="HT198" s="284" t="str">
        <f t="shared" si="460"/>
        <v/>
      </c>
      <c r="HU198" s="71"/>
      <c r="HV198" s="336" t="str">
        <f t="shared" si="461"/>
        <v/>
      </c>
      <c r="HW198" s="338" t="str">
        <f t="shared" si="462"/>
        <v/>
      </c>
      <c r="HX198" s="337" t="str">
        <f t="shared" si="463"/>
        <v/>
      </c>
      <c r="HY198" s="71"/>
      <c r="HZ198" s="71"/>
      <c r="IA198" s="71"/>
      <c r="IB198" s="71"/>
      <c r="IC198" s="71"/>
      <c r="ID198" s="70"/>
      <c r="IE198" s="19"/>
      <c r="IF198" s="19"/>
      <c r="IG198" s="19"/>
      <c r="IH198" s="19"/>
      <c r="II198" s="19"/>
      <c r="IJ198" s="19"/>
      <c r="IK198" s="19"/>
      <c r="IL198" s="19"/>
      <c r="IM198" s="19"/>
      <c r="IN198" s="19"/>
      <c r="IO198" s="19"/>
      <c r="IP198" s="19"/>
      <c r="IQ198" s="19"/>
      <c r="IR198" s="291">
        <f>IF(IE198&lt;&gt;"",MAX(IR$14:IR197)+1,0)</f>
        <v>0</v>
      </c>
      <c r="IS198" s="291">
        <f>IF(IF198&lt;&gt;"",MAX(IS$14:IS197)+1,0)</f>
        <v>0</v>
      </c>
      <c r="IT198" s="291">
        <f>IF(IG198&lt;&gt;"",MAX(IT$14:IT197)+1,0)</f>
        <v>0</v>
      </c>
      <c r="IU198" s="291">
        <f>IF(IH198&lt;&gt;"",MAX(IU$14:IU197)+1,0)</f>
        <v>0</v>
      </c>
      <c r="IV198" s="291">
        <f>IF(II198&lt;&gt;"",MAX(IV$14:IV197)+1,0)</f>
        <v>0</v>
      </c>
      <c r="IW198" s="291">
        <f>IF(IJ198&lt;&gt;"",MAX(IW$14:IW197)+1,0)</f>
        <v>0</v>
      </c>
      <c r="IX198" s="291">
        <f>IF(IK198&lt;&gt;"",MAX(IX$14:IX197)+1,0)</f>
        <v>0</v>
      </c>
      <c r="IY198" s="291">
        <f>IF(IL198&lt;&gt;"",MAX(IY$14:IY197)+1,0)</f>
        <v>0</v>
      </c>
      <c r="IZ198" s="291">
        <f>IF(IM198&lt;&gt;"",MAX(IZ$14:IZ197)+1,0)</f>
        <v>0</v>
      </c>
      <c r="JA198" s="291">
        <f>IF(IN198&lt;&gt;"",MAX(JA$14:JA197)+1,0)</f>
        <v>0</v>
      </c>
      <c r="JB198" s="291">
        <f>IF(IO198&lt;&gt;"",MAX(JB$14:JB197)+1,0)</f>
        <v>0</v>
      </c>
      <c r="JC198" s="291">
        <f>IF(IP198&lt;&gt;"",MAX(JC$14:JC197)+1,0)</f>
        <v>0</v>
      </c>
      <c r="JD198" s="74">
        <f t="shared" si="508"/>
        <v>7</v>
      </c>
      <c r="JE198" s="74">
        <f t="shared" si="509"/>
        <v>1</v>
      </c>
      <c r="JF198" s="74">
        <f t="shared" si="510"/>
        <v>1</v>
      </c>
      <c r="JG198" s="74">
        <f t="shared" si="511"/>
        <v>0</v>
      </c>
      <c r="JH198" s="390" t="str">
        <f t="shared" si="512"/>
        <v/>
      </c>
      <c r="JI198" s="389">
        <f>IF(ISNUMBER(MATCH(HE198,$JG$15:$JG$313,0)),0,MAX(JI$14:JI197)+1)</f>
        <v>0</v>
      </c>
      <c r="JJ198" s="389" t="str">
        <f t="shared" si="513"/>
        <v/>
      </c>
      <c r="JK198" s="379"/>
      <c r="JL198" s="79"/>
      <c r="JM198" s="19"/>
      <c r="JN198" s="280"/>
      <c r="JO198" s="70"/>
      <c r="JP198" s="19"/>
      <c r="JQ198" s="19"/>
      <c r="JR198" s="19"/>
      <c r="JS198" s="19"/>
      <c r="JT198" s="19"/>
      <c r="JU198" s="19"/>
      <c r="JV198" s="19"/>
      <c r="JW198" s="19"/>
      <c r="JX198" s="19"/>
      <c r="JY198" s="19"/>
      <c r="JZ198" s="19"/>
      <c r="KA198" s="19"/>
      <c r="KB198" s="19"/>
      <c r="KC198" s="19"/>
      <c r="KD198" s="19"/>
      <c r="LA198" s="70"/>
      <c r="LB198" s="291" t="str">
        <f t="shared" si="464"/>
        <v/>
      </c>
      <c r="LC198" s="291" t="str">
        <f t="shared" si="465"/>
        <v/>
      </c>
      <c r="LD198" s="291" t="str">
        <f t="shared" si="466"/>
        <v/>
      </c>
      <c r="LE198" s="291" t="str">
        <f t="shared" si="467"/>
        <v/>
      </c>
      <c r="LF198" s="291" t="str">
        <f t="shared" si="468"/>
        <v/>
      </c>
      <c r="LG198" s="291" t="str">
        <f t="shared" si="469"/>
        <v/>
      </c>
      <c r="LH198" s="291" t="str">
        <f t="shared" si="470"/>
        <v/>
      </c>
      <c r="LI198" s="291" t="str">
        <f t="shared" si="471"/>
        <v/>
      </c>
      <c r="LJ198" s="291" t="str">
        <f t="shared" si="472"/>
        <v/>
      </c>
      <c r="LK198" s="291" t="str">
        <f t="shared" si="473"/>
        <v/>
      </c>
      <c r="LL198" s="291" t="str">
        <f t="shared" si="474"/>
        <v/>
      </c>
      <c r="LM198" s="291" t="str">
        <f t="shared" si="475"/>
        <v/>
      </c>
      <c r="LN198" s="291" t="str">
        <f t="shared" si="476"/>
        <v/>
      </c>
      <c r="LO198" s="291" t="str">
        <f t="shared" si="477"/>
        <v/>
      </c>
      <c r="LP198" s="291" t="str">
        <f t="shared" si="478"/>
        <v/>
      </c>
      <c r="LQ198" s="291" t="str">
        <f t="shared" si="479"/>
        <v/>
      </c>
      <c r="LR198" s="291" t="str">
        <f t="shared" si="480"/>
        <v/>
      </c>
      <c r="LS198" s="291" t="str">
        <f t="shared" si="481"/>
        <v/>
      </c>
      <c r="LT198" s="291" t="str">
        <f t="shared" si="482"/>
        <v/>
      </c>
      <c r="LU198" s="291" t="str">
        <f t="shared" si="483"/>
        <v/>
      </c>
      <c r="LV198" s="291" t="str">
        <f t="shared" si="484"/>
        <v/>
      </c>
      <c r="LW198" s="291" t="str">
        <f t="shared" si="485"/>
        <v/>
      </c>
      <c r="LX198" s="291" t="str">
        <f t="shared" si="486"/>
        <v/>
      </c>
      <c r="LY198" s="291" t="str">
        <f t="shared" si="487"/>
        <v/>
      </c>
      <c r="LZ198" s="291" t="str">
        <f t="shared" si="488"/>
        <v/>
      </c>
      <c r="MA198" s="291" t="str">
        <f t="shared" si="489"/>
        <v/>
      </c>
      <c r="MB198" s="291" t="str">
        <f t="shared" si="490"/>
        <v/>
      </c>
      <c r="MC198" s="291" t="str">
        <f t="shared" si="491"/>
        <v/>
      </c>
      <c r="MD198" s="291" t="str">
        <f t="shared" si="492"/>
        <v/>
      </c>
      <c r="ME198" s="291" t="str">
        <f t="shared" si="493"/>
        <v/>
      </c>
      <c r="MF198" s="291" t="str">
        <f t="shared" si="494"/>
        <v/>
      </c>
      <c r="MG198" s="74">
        <f t="shared" si="495"/>
        <v>0</v>
      </c>
      <c r="MH198" s="70"/>
      <c r="MI198" s="70"/>
      <c r="MJ198" s="70"/>
      <c r="MK198" s="70"/>
      <c r="ML198" s="70"/>
      <c r="MM198" s="70"/>
      <c r="MN198" s="70"/>
      <c r="MO198" s="70"/>
      <c r="MP198" s="70"/>
      <c r="MQ198" s="70"/>
      <c r="MR198" s="70"/>
      <c r="MS198" s="70"/>
      <c r="MT198" s="70"/>
      <c r="MU198" s="70"/>
    </row>
    <row r="199" spans="1:359" ht="6" customHeight="1" x14ac:dyDescent="0.25">
      <c r="A199" s="79"/>
      <c r="B199" s="303">
        <f t="shared" si="514"/>
        <v>185</v>
      </c>
      <c r="C199" s="206" t="s">
        <v>482</v>
      </c>
      <c r="D199" s="305" t="s">
        <v>510</v>
      </c>
      <c r="E199" s="70"/>
      <c r="F199" s="258"/>
      <c r="G199" s="259"/>
      <c r="H199" s="260"/>
      <c r="I199" s="258"/>
      <c r="J199" s="259"/>
      <c r="K199" s="260"/>
      <c r="L199" s="258"/>
      <c r="M199" s="259"/>
      <c r="N199" s="260"/>
      <c r="O199" s="258"/>
      <c r="P199" s="259"/>
      <c r="Q199" s="260"/>
      <c r="R199" s="258"/>
      <c r="S199" s="259"/>
      <c r="T199" s="260"/>
      <c r="U199" s="258"/>
      <c r="V199" s="259"/>
      <c r="W199" s="260"/>
      <c r="X199" s="258"/>
      <c r="Y199" s="259"/>
      <c r="Z199" s="260"/>
      <c r="AA199" s="258"/>
      <c r="AB199" s="259"/>
      <c r="AC199" s="260"/>
      <c r="AD199" s="258"/>
      <c r="AE199" s="259"/>
      <c r="AF199" s="260"/>
      <c r="AG199" s="258"/>
      <c r="AH199" s="259"/>
      <c r="AI199" s="260"/>
      <c r="AJ199" s="258"/>
      <c r="AK199" s="259"/>
      <c r="AL199" s="260"/>
      <c r="AM199" s="258"/>
      <c r="AN199" s="259"/>
      <c r="AO199" s="260"/>
      <c r="AP199" s="281"/>
      <c r="AQ199" s="353"/>
      <c r="AR199" s="348"/>
      <c r="AS199" s="281"/>
      <c r="AT199" s="353"/>
      <c r="AU199" s="348"/>
      <c r="AV199" s="258"/>
      <c r="AW199" s="259"/>
      <c r="AX199" s="260"/>
      <c r="AY199" s="258"/>
      <c r="AZ199" s="259"/>
      <c r="BA199" s="260"/>
      <c r="BB199" s="258"/>
      <c r="BC199" s="259"/>
      <c r="BD199" s="260"/>
      <c r="BE199" s="258"/>
      <c r="BF199" s="259"/>
      <c r="BG199" s="260"/>
      <c r="BH199" s="258"/>
      <c r="BI199" s="259"/>
      <c r="BJ199" s="260"/>
      <c r="BK199" s="258"/>
      <c r="BL199" s="259"/>
      <c r="BM199" s="260"/>
      <c r="BN199" s="258"/>
      <c r="BO199" s="259"/>
      <c r="BP199" s="260"/>
      <c r="BQ199" s="258"/>
      <c r="BR199" s="259"/>
      <c r="BS199" s="260"/>
      <c r="BT199" s="258"/>
      <c r="BU199" s="259"/>
      <c r="BV199" s="260"/>
      <c r="BW199" s="258"/>
      <c r="BX199" s="259"/>
      <c r="BY199" s="260"/>
      <c r="BZ199" s="258"/>
      <c r="CA199" s="259"/>
      <c r="CB199" s="260"/>
      <c r="CC199" s="258"/>
      <c r="CD199" s="259"/>
      <c r="CE199" s="260"/>
      <c r="CF199" s="410"/>
      <c r="CG199" s="411"/>
      <c r="CH199" s="412"/>
      <c r="CI199" s="410"/>
      <c r="CJ199" s="411"/>
      <c r="CK199" s="412"/>
      <c r="CL199" s="258"/>
      <c r="CM199" s="259"/>
      <c r="CN199" s="260"/>
      <c r="CO199" s="258"/>
      <c r="CP199" s="259"/>
      <c r="CQ199" s="260"/>
      <c r="CR199" s="373" t="s">
        <v>2</v>
      </c>
      <c r="CS199" s="228"/>
      <c r="CT199" s="229"/>
      <c r="CU199" s="7" t="str">
        <f t="shared" si="374"/>
        <v/>
      </c>
      <c r="CV199" s="7" t="str">
        <f t="shared" si="375"/>
        <v/>
      </c>
      <c r="CW199" s="7" t="str">
        <f t="shared" si="376"/>
        <v/>
      </c>
      <c r="CX199" s="7" t="str">
        <f t="shared" si="377"/>
        <v/>
      </c>
      <c r="CY199" s="7" t="str">
        <f t="shared" si="378"/>
        <v/>
      </c>
      <c r="CZ199" s="7" t="str">
        <f t="shared" si="379"/>
        <v/>
      </c>
      <c r="DA199" s="7" t="str">
        <f t="shared" si="380"/>
        <v/>
      </c>
      <c r="DB199" s="7" t="str">
        <f t="shared" si="381"/>
        <v/>
      </c>
      <c r="DC199" s="7" t="str">
        <f t="shared" si="382"/>
        <v/>
      </c>
      <c r="DD199" s="7" t="str">
        <f t="shared" si="383"/>
        <v/>
      </c>
      <c r="DE199" s="7" t="str">
        <f t="shared" si="384"/>
        <v/>
      </c>
      <c r="DF199" s="7" t="str">
        <f t="shared" si="385"/>
        <v/>
      </c>
      <c r="DG199" s="7" t="str">
        <f t="shared" si="386"/>
        <v/>
      </c>
      <c r="DH199" s="7" t="str">
        <f t="shared" si="387"/>
        <v/>
      </c>
      <c r="DI199" s="7" t="str">
        <f t="shared" si="388"/>
        <v/>
      </c>
      <c r="DJ199" s="7" t="str">
        <f t="shared" si="389"/>
        <v/>
      </c>
      <c r="DK199" s="7" t="str">
        <f t="shared" si="390"/>
        <v/>
      </c>
      <c r="DL199" s="7" t="str">
        <f t="shared" si="391"/>
        <v/>
      </c>
      <c r="DM199" s="7" t="str">
        <f t="shared" si="392"/>
        <v/>
      </c>
      <c r="DN199" s="7" t="str">
        <f t="shared" si="393"/>
        <v/>
      </c>
      <c r="DO199" s="7" t="str">
        <f t="shared" si="394"/>
        <v/>
      </c>
      <c r="DP199" s="7" t="str">
        <f t="shared" si="395"/>
        <v/>
      </c>
      <c r="DQ199" s="7" t="str">
        <f t="shared" si="396"/>
        <v/>
      </c>
      <c r="DR199" s="7">
        <f t="shared" si="397"/>
        <v>28</v>
      </c>
      <c r="DS199" s="7" t="str">
        <f t="shared" si="398"/>
        <v/>
      </c>
      <c r="DT199" s="7" t="str">
        <f t="shared" si="399"/>
        <v/>
      </c>
      <c r="DU199" s="7" t="str">
        <f t="shared" si="496"/>
        <v/>
      </c>
      <c r="DV199" s="7" t="str">
        <f t="shared" si="497"/>
        <v/>
      </c>
      <c r="DW199" s="7" t="str">
        <f t="shared" si="498"/>
        <v/>
      </c>
      <c r="DX199" s="7" t="str">
        <f t="shared" si="499"/>
        <v/>
      </c>
      <c r="DY199" s="7"/>
      <c r="DZ199" s="7"/>
      <c r="EA199" s="7"/>
      <c r="EB199" s="7"/>
      <c r="EC199" s="64" t="s">
        <v>2</v>
      </c>
      <c r="ED199" s="306" t="str">
        <f t="shared" si="400"/>
        <v>-</v>
      </c>
      <c r="EE199" s="306" t="str">
        <f t="shared" si="401"/>
        <v>-</v>
      </c>
      <c r="EF199" s="306" t="str">
        <f t="shared" si="402"/>
        <v>-</v>
      </c>
      <c r="EG199" s="306" t="str">
        <f t="shared" si="403"/>
        <v>-</v>
      </c>
      <c r="EH199" s="306" t="str">
        <f t="shared" si="404"/>
        <v>-</v>
      </c>
      <c r="EI199" s="306" t="str">
        <f t="shared" si="405"/>
        <v>-</v>
      </c>
      <c r="EJ199" s="306" t="str">
        <f t="shared" si="406"/>
        <v>-</v>
      </c>
      <c r="EK199" s="306" t="str">
        <f t="shared" si="407"/>
        <v>-</v>
      </c>
      <c r="EL199" s="306" t="str">
        <f t="shared" si="408"/>
        <v>-</v>
      </c>
      <c r="EM199" s="306" t="str">
        <f t="shared" si="409"/>
        <v>-</v>
      </c>
      <c r="EN199" s="306" t="str">
        <f t="shared" si="410"/>
        <v>-</v>
      </c>
      <c r="EO199" s="306" t="str">
        <f t="shared" si="411"/>
        <v>-</v>
      </c>
      <c r="EP199" s="306" t="str">
        <f t="shared" si="412"/>
        <v>-</v>
      </c>
      <c r="EQ199" s="306" t="str">
        <f t="shared" si="413"/>
        <v>-</v>
      </c>
      <c r="ER199" s="306" t="str">
        <f t="shared" si="414"/>
        <v>-</v>
      </c>
      <c r="ES199" s="306" t="str">
        <f t="shared" si="415"/>
        <v>-</v>
      </c>
      <c r="ET199" s="306" t="str">
        <f t="shared" si="416"/>
        <v>-</v>
      </c>
      <c r="EU199" s="306" t="str">
        <f t="shared" si="417"/>
        <v>-</v>
      </c>
      <c r="EV199" s="306" t="str">
        <f t="shared" si="418"/>
        <v>-</v>
      </c>
      <c r="EW199" s="306" t="str">
        <f t="shared" si="419"/>
        <v>-</v>
      </c>
      <c r="EX199" s="306" t="str">
        <f t="shared" si="420"/>
        <v>-</v>
      </c>
      <c r="EY199" s="306" t="str">
        <f t="shared" si="421"/>
        <v>-</v>
      </c>
      <c r="EZ199" s="306" t="str">
        <f t="shared" si="422"/>
        <v>-</v>
      </c>
      <c r="FA199" s="306" t="str">
        <f t="shared" si="423"/>
        <v>backtracking_number</v>
      </c>
      <c r="FB199" s="306" t="str">
        <f t="shared" si="424"/>
        <v>-</v>
      </c>
      <c r="FC199" s="306" t="str">
        <f t="shared" si="425"/>
        <v>-</v>
      </c>
      <c r="FD199" s="306" t="str">
        <f t="shared" si="500"/>
        <v>-</v>
      </c>
      <c r="FE199" s="306" t="str">
        <f t="shared" si="501"/>
        <v>-</v>
      </c>
      <c r="FF199" s="306" t="str">
        <f t="shared" si="502"/>
        <v>-</v>
      </c>
      <c r="FG199" s="306" t="str">
        <f t="shared" si="503"/>
        <v>-</v>
      </c>
      <c r="FH199" s="306"/>
      <c r="FI199" s="306"/>
      <c r="FJ199" s="306"/>
      <c r="FK199" s="306"/>
      <c r="FL199" s="306"/>
      <c r="FM199" s="422" t="s">
        <v>2</v>
      </c>
      <c r="FN199" s="65" t="str">
        <f t="shared" si="426"/>
        <v>-</v>
      </c>
      <c r="FO199" s="65" t="str">
        <f t="shared" si="427"/>
        <v>-</v>
      </c>
      <c r="FP199" s="65" t="str">
        <f t="shared" si="428"/>
        <v>-</v>
      </c>
      <c r="FQ199" s="65" t="str">
        <f t="shared" si="429"/>
        <v>-</v>
      </c>
      <c r="FR199" s="65" t="str">
        <f t="shared" si="430"/>
        <v>-</v>
      </c>
      <c r="FS199" s="65" t="str">
        <f t="shared" si="431"/>
        <v>-</v>
      </c>
      <c r="FT199" s="65" t="str">
        <f t="shared" si="432"/>
        <v>-</v>
      </c>
      <c r="FU199" s="65" t="str">
        <f t="shared" si="433"/>
        <v>-</v>
      </c>
      <c r="FV199" s="65" t="str">
        <f t="shared" si="434"/>
        <v>-</v>
      </c>
      <c r="FW199" s="65" t="str">
        <f t="shared" si="435"/>
        <v>-</v>
      </c>
      <c r="FX199" s="65" t="str">
        <f t="shared" si="436"/>
        <v>-</v>
      </c>
      <c r="FY199" s="65" t="str">
        <f t="shared" si="437"/>
        <v>-</v>
      </c>
      <c r="FZ199" s="65" t="str">
        <f t="shared" si="438"/>
        <v>-</v>
      </c>
      <c r="GA199" s="65" t="str">
        <f t="shared" si="439"/>
        <v>-</v>
      </c>
      <c r="GB199" s="65" t="str">
        <f t="shared" si="440"/>
        <v>-</v>
      </c>
      <c r="GC199" s="65" t="str">
        <f t="shared" si="441"/>
        <v>-</v>
      </c>
      <c r="GD199" s="65" t="str">
        <f t="shared" si="442"/>
        <v>-</v>
      </c>
      <c r="GE199" s="65" t="str">
        <f t="shared" si="443"/>
        <v>-</v>
      </c>
      <c r="GF199" s="65" t="str">
        <f t="shared" si="444"/>
        <v>-</v>
      </c>
      <c r="GG199" s="65" t="str">
        <f t="shared" si="445"/>
        <v>-</v>
      </c>
      <c r="GH199" s="65" t="str">
        <f t="shared" si="446"/>
        <v>-</v>
      </c>
      <c r="GI199" s="65" t="str">
        <f t="shared" si="447"/>
        <v>-</v>
      </c>
      <c r="GJ199" s="65" t="str">
        <f t="shared" si="448"/>
        <v>-</v>
      </c>
      <c r="GK199" s="65">
        <f t="shared" si="449"/>
        <v>20</v>
      </c>
      <c r="GL199" s="65" t="str">
        <f t="shared" si="450"/>
        <v>-</v>
      </c>
      <c r="GM199" s="65" t="str">
        <f t="shared" si="451"/>
        <v>-</v>
      </c>
      <c r="GN199" s="65" t="str">
        <f t="shared" si="504"/>
        <v>-</v>
      </c>
      <c r="GO199" s="65" t="str">
        <f t="shared" si="505"/>
        <v>-</v>
      </c>
      <c r="GP199" s="65" t="str">
        <f t="shared" si="506"/>
        <v>-</v>
      </c>
      <c r="GQ199" s="65" t="str">
        <f t="shared" si="507"/>
        <v>-</v>
      </c>
      <c r="GR199" s="65"/>
      <c r="GS199" s="65"/>
      <c r="GT199" s="65"/>
      <c r="GU199" s="96"/>
      <c r="GV199" s="70"/>
      <c r="GW199" s="7">
        <f>IF(ISNUMBER(INDEX($CU$15:$EC$314,$B199,HG$5)),MAX(GW$14:GW198)+1,0)</f>
        <v>0</v>
      </c>
      <c r="GX199" s="7" t="str">
        <f t="shared" si="452"/>
        <v/>
      </c>
      <c r="GY199" s="7" t="str">
        <f t="shared" si="453"/>
        <v/>
      </c>
      <c r="GZ199" s="289">
        <f t="shared" si="454"/>
        <v>185</v>
      </c>
      <c r="HA199" s="289" t="str">
        <f t="shared" si="455"/>
        <v/>
      </c>
      <c r="HB199" s="289"/>
      <c r="HC199" s="84" t="str">
        <f t="shared" si="456"/>
        <v/>
      </c>
      <c r="HD199" s="335">
        <f t="shared" si="457"/>
        <v>0</v>
      </c>
      <c r="HE199" s="313" t="str">
        <f t="shared" si="458"/>
        <v/>
      </c>
      <c r="HF199" s="28" t="str">
        <f t="shared" si="459"/>
        <v/>
      </c>
      <c r="HG199" s="241"/>
      <c r="HH199" s="71"/>
      <c r="HI199" s="71"/>
      <c r="HJ199" s="71"/>
      <c r="HK199" s="71"/>
      <c r="HL199" s="71"/>
      <c r="HM199" s="71"/>
      <c r="HN199" s="71"/>
      <c r="HO199" s="71"/>
      <c r="HP199" s="71"/>
      <c r="HQ199" s="71"/>
      <c r="HR199" s="71"/>
      <c r="HS199" s="277" t="str">
        <f t="shared" si="516"/>
        <v/>
      </c>
      <c r="HT199" s="284" t="str">
        <f t="shared" si="460"/>
        <v/>
      </c>
      <c r="HU199" s="71"/>
      <c r="HV199" s="336" t="str">
        <f t="shared" si="461"/>
        <v/>
      </c>
      <c r="HW199" s="338" t="str">
        <f t="shared" si="462"/>
        <v/>
      </c>
      <c r="HX199" s="337" t="str">
        <f t="shared" si="463"/>
        <v/>
      </c>
      <c r="HY199" s="71"/>
      <c r="HZ199" s="71"/>
      <c r="IA199" s="71"/>
      <c r="IB199" s="71"/>
      <c r="IC199" s="71"/>
      <c r="ID199" s="70"/>
      <c r="IE199" s="19"/>
      <c r="IF199" s="19"/>
      <c r="IG199" s="19"/>
      <c r="IH199" s="19"/>
      <c r="II199" s="19"/>
      <c r="IJ199" s="19"/>
      <c r="IK199" s="19"/>
      <c r="IL199" s="19"/>
      <c r="IM199" s="19"/>
      <c r="IN199" s="19"/>
      <c r="IO199" s="19"/>
      <c r="IP199" s="19"/>
      <c r="IQ199" s="19"/>
      <c r="IR199" s="291">
        <f>IF(IE199&lt;&gt;"",MAX(IR$14:IR198)+1,0)</f>
        <v>0</v>
      </c>
      <c r="IS199" s="291">
        <f>IF(IF199&lt;&gt;"",MAX(IS$14:IS198)+1,0)</f>
        <v>0</v>
      </c>
      <c r="IT199" s="291">
        <f>IF(IG199&lt;&gt;"",MAX(IT$14:IT198)+1,0)</f>
        <v>0</v>
      </c>
      <c r="IU199" s="291">
        <f>IF(IH199&lt;&gt;"",MAX(IU$14:IU198)+1,0)</f>
        <v>0</v>
      </c>
      <c r="IV199" s="291">
        <f>IF(II199&lt;&gt;"",MAX(IV$14:IV198)+1,0)</f>
        <v>0</v>
      </c>
      <c r="IW199" s="291">
        <f>IF(IJ199&lt;&gt;"",MAX(IW$14:IW198)+1,0)</f>
        <v>0</v>
      </c>
      <c r="IX199" s="291">
        <f>IF(IK199&lt;&gt;"",MAX(IX$14:IX198)+1,0)</f>
        <v>0</v>
      </c>
      <c r="IY199" s="291">
        <f>IF(IL199&lt;&gt;"",MAX(IY$14:IY198)+1,0)</f>
        <v>0</v>
      </c>
      <c r="IZ199" s="291">
        <f>IF(IM199&lt;&gt;"",MAX(IZ$14:IZ198)+1,0)</f>
        <v>0</v>
      </c>
      <c r="JA199" s="291">
        <f>IF(IN199&lt;&gt;"",MAX(JA$14:JA198)+1,0)</f>
        <v>0</v>
      </c>
      <c r="JB199" s="291">
        <f>IF(IO199&lt;&gt;"",MAX(JB$14:JB198)+1,0)</f>
        <v>0</v>
      </c>
      <c r="JC199" s="291">
        <f>IF(IP199&lt;&gt;"",MAX(JC$14:JC198)+1,0)</f>
        <v>0</v>
      </c>
      <c r="JD199" s="74">
        <f t="shared" si="508"/>
        <v>7</v>
      </c>
      <c r="JE199" s="74">
        <f t="shared" si="509"/>
        <v>0</v>
      </c>
      <c r="JF199" s="74">
        <f t="shared" si="510"/>
        <v>2</v>
      </c>
      <c r="JG199" s="74">
        <f t="shared" si="511"/>
        <v>0</v>
      </c>
      <c r="JH199" s="390" t="str">
        <f t="shared" si="512"/>
        <v/>
      </c>
      <c r="JI199" s="389">
        <f>IF(ISNUMBER(MATCH(HE199,$JG$15:$JG$313,0)),0,MAX(JI$14:JI198)+1)</f>
        <v>0</v>
      </c>
      <c r="JJ199" s="389" t="str">
        <f t="shared" si="513"/>
        <v/>
      </c>
      <c r="JK199" s="379"/>
      <c r="JL199" s="79"/>
      <c r="JM199" s="19"/>
      <c r="JN199" s="280"/>
      <c r="JO199" s="70"/>
      <c r="JP199" s="19"/>
      <c r="JQ199" s="19"/>
      <c r="JR199" s="19"/>
      <c r="JS199" s="19"/>
      <c r="JT199" s="19"/>
      <c r="JU199" s="19"/>
      <c r="JV199" s="19"/>
      <c r="JW199" s="19"/>
      <c r="JX199" s="19"/>
      <c r="JY199" s="19"/>
      <c r="JZ199" s="19"/>
      <c r="KA199" s="19"/>
      <c r="KB199" s="19"/>
      <c r="KC199" s="19"/>
      <c r="KD199" s="19"/>
      <c r="LA199" s="70"/>
      <c r="LB199" s="291" t="str">
        <f t="shared" si="464"/>
        <v/>
      </c>
      <c r="LC199" s="291" t="str">
        <f t="shared" si="465"/>
        <v/>
      </c>
      <c r="LD199" s="291" t="str">
        <f t="shared" si="466"/>
        <v/>
      </c>
      <c r="LE199" s="291" t="str">
        <f t="shared" si="467"/>
        <v/>
      </c>
      <c r="LF199" s="291" t="str">
        <f t="shared" si="468"/>
        <v/>
      </c>
      <c r="LG199" s="291" t="str">
        <f t="shared" si="469"/>
        <v/>
      </c>
      <c r="LH199" s="291" t="str">
        <f t="shared" si="470"/>
        <v/>
      </c>
      <c r="LI199" s="291" t="str">
        <f t="shared" si="471"/>
        <v/>
      </c>
      <c r="LJ199" s="291" t="str">
        <f t="shared" si="472"/>
        <v/>
      </c>
      <c r="LK199" s="291" t="str">
        <f t="shared" si="473"/>
        <v/>
      </c>
      <c r="LL199" s="291" t="str">
        <f t="shared" si="474"/>
        <v/>
      </c>
      <c r="LM199" s="291" t="str">
        <f t="shared" si="475"/>
        <v/>
      </c>
      <c r="LN199" s="291" t="str">
        <f t="shared" si="476"/>
        <v/>
      </c>
      <c r="LO199" s="291" t="str">
        <f t="shared" si="477"/>
        <v/>
      </c>
      <c r="LP199" s="291" t="str">
        <f t="shared" si="478"/>
        <v/>
      </c>
      <c r="LQ199" s="291" t="str">
        <f t="shared" si="479"/>
        <v/>
      </c>
      <c r="LR199" s="291" t="str">
        <f t="shared" si="480"/>
        <v/>
      </c>
      <c r="LS199" s="291" t="str">
        <f t="shared" si="481"/>
        <v/>
      </c>
      <c r="LT199" s="291" t="str">
        <f t="shared" si="482"/>
        <v/>
      </c>
      <c r="LU199" s="291" t="str">
        <f t="shared" si="483"/>
        <v/>
      </c>
      <c r="LV199" s="291" t="str">
        <f t="shared" si="484"/>
        <v/>
      </c>
      <c r="LW199" s="291" t="str">
        <f t="shared" si="485"/>
        <v/>
      </c>
      <c r="LX199" s="291" t="str">
        <f t="shared" si="486"/>
        <v/>
      </c>
      <c r="LY199" s="291" t="str">
        <f t="shared" si="487"/>
        <v/>
      </c>
      <c r="LZ199" s="291" t="str">
        <f t="shared" si="488"/>
        <v/>
      </c>
      <c r="MA199" s="291" t="str">
        <f t="shared" si="489"/>
        <v/>
      </c>
      <c r="MB199" s="291" t="str">
        <f t="shared" si="490"/>
        <v/>
      </c>
      <c r="MC199" s="291" t="str">
        <f t="shared" si="491"/>
        <v/>
      </c>
      <c r="MD199" s="291" t="str">
        <f t="shared" si="492"/>
        <v/>
      </c>
      <c r="ME199" s="291" t="str">
        <f t="shared" si="493"/>
        <v/>
      </c>
      <c r="MF199" s="291" t="str">
        <f t="shared" si="494"/>
        <v/>
      </c>
      <c r="MG199" s="74">
        <f t="shared" si="495"/>
        <v>0</v>
      </c>
      <c r="MH199" s="70"/>
      <c r="MI199" s="70"/>
      <c r="MJ199" s="70"/>
      <c r="MK199" s="70"/>
      <c r="ML199" s="70"/>
      <c r="MM199" s="70"/>
      <c r="MN199" s="70"/>
      <c r="MO199" s="70"/>
      <c r="MP199" s="70"/>
      <c r="MQ199" s="70"/>
      <c r="MR199" s="70"/>
      <c r="MS199" s="70"/>
      <c r="MT199" s="70"/>
      <c r="MU199" s="70"/>
    </row>
    <row r="200" spans="1:359" ht="6" customHeight="1" x14ac:dyDescent="0.25">
      <c r="A200" s="79"/>
      <c r="B200" s="303">
        <f t="shared" si="514"/>
        <v>186</v>
      </c>
      <c r="C200" s="206" t="s">
        <v>483</v>
      </c>
      <c r="D200" s="305" t="s">
        <v>511</v>
      </c>
      <c r="E200" s="70"/>
      <c r="F200" s="258"/>
      <c r="G200" s="259"/>
      <c r="H200" s="260"/>
      <c r="I200" s="258"/>
      <c r="J200" s="259"/>
      <c r="K200" s="260"/>
      <c r="L200" s="258"/>
      <c r="M200" s="259"/>
      <c r="N200" s="260"/>
      <c r="O200" s="258"/>
      <c r="P200" s="259"/>
      <c r="Q200" s="260"/>
      <c r="R200" s="258"/>
      <c r="S200" s="259"/>
      <c r="T200" s="260"/>
      <c r="U200" s="258"/>
      <c r="V200" s="259"/>
      <c r="W200" s="260"/>
      <c r="X200" s="258"/>
      <c r="Y200" s="259"/>
      <c r="Z200" s="260"/>
      <c r="AA200" s="258"/>
      <c r="AB200" s="259"/>
      <c r="AC200" s="260"/>
      <c r="AD200" s="258"/>
      <c r="AE200" s="259"/>
      <c r="AF200" s="260"/>
      <c r="AG200" s="258"/>
      <c r="AH200" s="259"/>
      <c r="AI200" s="260"/>
      <c r="AJ200" s="258"/>
      <c r="AK200" s="259"/>
      <c r="AL200" s="260"/>
      <c r="AM200" s="258"/>
      <c r="AN200" s="259"/>
      <c r="AO200" s="260"/>
      <c r="AP200" s="281"/>
      <c r="AQ200" s="353"/>
      <c r="AR200" s="348"/>
      <c r="AS200" s="281"/>
      <c r="AT200" s="353"/>
      <c r="AU200" s="348"/>
      <c r="AV200" s="258"/>
      <c r="AW200" s="259"/>
      <c r="AX200" s="260"/>
      <c r="AY200" s="258"/>
      <c r="AZ200" s="259"/>
      <c r="BA200" s="260"/>
      <c r="BB200" s="258"/>
      <c r="BC200" s="259"/>
      <c r="BD200" s="260"/>
      <c r="BE200" s="258"/>
      <c r="BF200" s="259"/>
      <c r="BG200" s="260"/>
      <c r="BH200" s="258"/>
      <c r="BI200" s="259"/>
      <c r="BJ200" s="260"/>
      <c r="BK200" s="258"/>
      <c r="BL200" s="259"/>
      <c r="BM200" s="260"/>
      <c r="BN200" s="258"/>
      <c r="BO200" s="259"/>
      <c r="BP200" s="260"/>
      <c r="BQ200" s="258"/>
      <c r="BR200" s="259"/>
      <c r="BS200" s="260"/>
      <c r="BT200" s="258"/>
      <c r="BU200" s="259"/>
      <c r="BV200" s="260"/>
      <c r="BW200" s="258"/>
      <c r="BX200" s="259"/>
      <c r="BY200" s="260"/>
      <c r="BZ200" s="258"/>
      <c r="CA200" s="259"/>
      <c r="CB200" s="260"/>
      <c r="CC200" s="258"/>
      <c r="CD200" s="259"/>
      <c r="CE200" s="260"/>
      <c r="CF200" s="410"/>
      <c r="CG200" s="411"/>
      <c r="CH200" s="412"/>
      <c r="CI200" s="410"/>
      <c r="CJ200" s="411"/>
      <c r="CK200" s="412"/>
      <c r="CL200" s="258"/>
      <c r="CM200" s="259"/>
      <c r="CN200" s="260"/>
      <c r="CO200" s="258"/>
      <c r="CP200" s="259"/>
      <c r="CQ200" s="260"/>
      <c r="CR200" s="373" t="s">
        <v>2</v>
      </c>
      <c r="CS200" s="228"/>
      <c r="CT200" s="229"/>
      <c r="CU200" s="7" t="str">
        <f t="shared" si="374"/>
        <v/>
      </c>
      <c r="CV200" s="7" t="str">
        <f t="shared" si="375"/>
        <v/>
      </c>
      <c r="CW200" s="7" t="str">
        <f t="shared" si="376"/>
        <v/>
      </c>
      <c r="CX200" s="7" t="str">
        <f t="shared" si="377"/>
        <v/>
      </c>
      <c r="CY200" s="7" t="str">
        <f t="shared" si="378"/>
        <v/>
      </c>
      <c r="CZ200" s="7" t="str">
        <f t="shared" si="379"/>
        <v/>
      </c>
      <c r="DA200" s="7" t="str">
        <f t="shared" si="380"/>
        <v/>
      </c>
      <c r="DB200" s="7" t="str">
        <f t="shared" si="381"/>
        <v/>
      </c>
      <c r="DC200" s="7" t="str">
        <f t="shared" si="382"/>
        <v/>
      </c>
      <c r="DD200" s="7" t="str">
        <f t="shared" si="383"/>
        <v/>
      </c>
      <c r="DE200" s="7" t="str">
        <f t="shared" si="384"/>
        <v/>
      </c>
      <c r="DF200" s="7" t="str">
        <f t="shared" si="385"/>
        <v/>
      </c>
      <c r="DG200" s="7" t="str">
        <f t="shared" si="386"/>
        <v/>
      </c>
      <c r="DH200" s="7" t="str">
        <f t="shared" si="387"/>
        <v/>
      </c>
      <c r="DI200" s="7" t="str">
        <f t="shared" si="388"/>
        <v/>
      </c>
      <c r="DJ200" s="7" t="str">
        <f t="shared" si="389"/>
        <v/>
      </c>
      <c r="DK200" s="7" t="str">
        <f t="shared" si="390"/>
        <v/>
      </c>
      <c r="DL200" s="7" t="str">
        <f t="shared" si="391"/>
        <v/>
      </c>
      <c r="DM200" s="7" t="str">
        <f t="shared" si="392"/>
        <v/>
      </c>
      <c r="DN200" s="7" t="str">
        <f t="shared" si="393"/>
        <v/>
      </c>
      <c r="DO200" s="7" t="str">
        <f t="shared" si="394"/>
        <v/>
      </c>
      <c r="DP200" s="7" t="str">
        <f t="shared" si="395"/>
        <v/>
      </c>
      <c r="DQ200" s="7" t="str">
        <f t="shared" si="396"/>
        <v/>
      </c>
      <c r="DR200" s="7">
        <f t="shared" si="397"/>
        <v>29</v>
      </c>
      <c r="DS200" s="7" t="str">
        <f t="shared" si="398"/>
        <v/>
      </c>
      <c r="DT200" s="7" t="str">
        <f t="shared" si="399"/>
        <v/>
      </c>
      <c r="DU200" s="7" t="str">
        <f t="shared" si="496"/>
        <v/>
      </c>
      <c r="DV200" s="7" t="str">
        <f t="shared" si="497"/>
        <v/>
      </c>
      <c r="DW200" s="7" t="str">
        <f t="shared" si="498"/>
        <v/>
      </c>
      <c r="DX200" s="7" t="str">
        <f t="shared" si="499"/>
        <v/>
      </c>
      <c r="DY200" s="7"/>
      <c r="DZ200" s="7"/>
      <c r="EA200" s="7"/>
      <c r="EB200" s="7"/>
      <c r="EC200" s="64" t="s">
        <v>2</v>
      </c>
      <c r="ED200" s="306" t="str">
        <f t="shared" si="400"/>
        <v>-</v>
      </c>
      <c r="EE200" s="306" t="str">
        <f t="shared" si="401"/>
        <v>-</v>
      </c>
      <c r="EF200" s="306" t="str">
        <f t="shared" si="402"/>
        <v>-</v>
      </c>
      <c r="EG200" s="306" t="str">
        <f t="shared" si="403"/>
        <v>-</v>
      </c>
      <c r="EH200" s="306" t="str">
        <f t="shared" si="404"/>
        <v>-</v>
      </c>
      <c r="EI200" s="306" t="str">
        <f t="shared" si="405"/>
        <v>-</v>
      </c>
      <c r="EJ200" s="306" t="str">
        <f t="shared" si="406"/>
        <v>-</v>
      </c>
      <c r="EK200" s="306" t="str">
        <f t="shared" si="407"/>
        <v>-</v>
      </c>
      <c r="EL200" s="306" t="str">
        <f t="shared" si="408"/>
        <v>-</v>
      </c>
      <c r="EM200" s="306" t="str">
        <f t="shared" si="409"/>
        <v>-</v>
      </c>
      <c r="EN200" s="306" t="str">
        <f t="shared" si="410"/>
        <v>-</v>
      </c>
      <c r="EO200" s="306" t="str">
        <f t="shared" si="411"/>
        <v>-</v>
      </c>
      <c r="EP200" s="306" t="str">
        <f t="shared" si="412"/>
        <v>-</v>
      </c>
      <c r="EQ200" s="306" t="str">
        <f t="shared" si="413"/>
        <v>-</v>
      </c>
      <c r="ER200" s="306" t="str">
        <f t="shared" si="414"/>
        <v>-</v>
      </c>
      <c r="ES200" s="306" t="str">
        <f t="shared" si="415"/>
        <v>-</v>
      </c>
      <c r="ET200" s="306" t="str">
        <f t="shared" si="416"/>
        <v>-</v>
      </c>
      <c r="EU200" s="306" t="str">
        <f t="shared" si="417"/>
        <v>-</v>
      </c>
      <c r="EV200" s="306" t="str">
        <f t="shared" si="418"/>
        <v>-</v>
      </c>
      <c r="EW200" s="306" t="str">
        <f t="shared" si="419"/>
        <v>-</v>
      </c>
      <c r="EX200" s="306" t="str">
        <f t="shared" si="420"/>
        <v>-</v>
      </c>
      <c r="EY200" s="306" t="str">
        <f t="shared" si="421"/>
        <v>-</v>
      </c>
      <c r="EZ200" s="306" t="str">
        <f t="shared" si="422"/>
        <v>-</v>
      </c>
      <c r="FA200" s="306" t="str">
        <f t="shared" si="423"/>
        <v>backtracking_tolerance</v>
      </c>
      <c r="FB200" s="306" t="str">
        <f t="shared" si="424"/>
        <v>-</v>
      </c>
      <c r="FC200" s="306" t="str">
        <f t="shared" si="425"/>
        <v>-</v>
      </c>
      <c r="FD200" s="306" t="str">
        <f t="shared" si="500"/>
        <v>-</v>
      </c>
      <c r="FE200" s="306" t="str">
        <f t="shared" si="501"/>
        <v>-</v>
      </c>
      <c r="FF200" s="306" t="str">
        <f t="shared" si="502"/>
        <v>-</v>
      </c>
      <c r="FG200" s="306" t="str">
        <f t="shared" si="503"/>
        <v>-</v>
      </c>
      <c r="FH200" s="306"/>
      <c r="FI200" s="306"/>
      <c r="FJ200" s="306"/>
      <c r="FK200" s="306"/>
      <c r="FL200" s="306"/>
      <c r="FM200" s="422" t="s">
        <v>2</v>
      </c>
      <c r="FN200" s="65" t="str">
        <f t="shared" si="426"/>
        <v>-</v>
      </c>
      <c r="FO200" s="65" t="str">
        <f t="shared" si="427"/>
        <v>-</v>
      </c>
      <c r="FP200" s="65" t="str">
        <f t="shared" si="428"/>
        <v>-</v>
      </c>
      <c r="FQ200" s="65" t="str">
        <f t="shared" si="429"/>
        <v>-</v>
      </c>
      <c r="FR200" s="65" t="str">
        <f t="shared" si="430"/>
        <v>-</v>
      </c>
      <c r="FS200" s="65" t="str">
        <f t="shared" si="431"/>
        <v>-</v>
      </c>
      <c r="FT200" s="65" t="str">
        <f t="shared" si="432"/>
        <v>-</v>
      </c>
      <c r="FU200" s="65" t="str">
        <f t="shared" si="433"/>
        <v>-</v>
      </c>
      <c r="FV200" s="65" t="str">
        <f t="shared" si="434"/>
        <v>-</v>
      </c>
      <c r="FW200" s="65" t="str">
        <f t="shared" si="435"/>
        <v>-</v>
      </c>
      <c r="FX200" s="65" t="str">
        <f t="shared" si="436"/>
        <v>-</v>
      </c>
      <c r="FY200" s="65" t="str">
        <f t="shared" si="437"/>
        <v>-</v>
      </c>
      <c r="FZ200" s="65" t="str">
        <f t="shared" si="438"/>
        <v>-</v>
      </c>
      <c r="GA200" s="65" t="str">
        <f t="shared" si="439"/>
        <v>-</v>
      </c>
      <c r="GB200" s="65" t="str">
        <f t="shared" si="440"/>
        <v>-</v>
      </c>
      <c r="GC200" s="65" t="str">
        <f t="shared" si="441"/>
        <v>-</v>
      </c>
      <c r="GD200" s="65" t="str">
        <f t="shared" si="442"/>
        <v>-</v>
      </c>
      <c r="GE200" s="65" t="str">
        <f t="shared" si="443"/>
        <v>-</v>
      </c>
      <c r="GF200" s="65" t="str">
        <f t="shared" si="444"/>
        <v>-</v>
      </c>
      <c r="GG200" s="65" t="str">
        <f t="shared" si="445"/>
        <v>-</v>
      </c>
      <c r="GH200" s="65" t="str">
        <f t="shared" si="446"/>
        <v>-</v>
      </c>
      <c r="GI200" s="65" t="str">
        <f t="shared" si="447"/>
        <v>-</v>
      </c>
      <c r="GJ200" s="65" t="str">
        <f t="shared" si="448"/>
        <v>-</v>
      </c>
      <c r="GK200" s="65">
        <f t="shared" si="449"/>
        <v>2</v>
      </c>
      <c r="GL200" s="65" t="str">
        <f t="shared" si="450"/>
        <v>-</v>
      </c>
      <c r="GM200" s="65" t="str">
        <f t="shared" si="451"/>
        <v>-</v>
      </c>
      <c r="GN200" s="65" t="str">
        <f t="shared" si="504"/>
        <v>-</v>
      </c>
      <c r="GO200" s="65" t="str">
        <f t="shared" si="505"/>
        <v>-</v>
      </c>
      <c r="GP200" s="65" t="str">
        <f t="shared" si="506"/>
        <v>-</v>
      </c>
      <c r="GQ200" s="65" t="str">
        <f t="shared" si="507"/>
        <v>-</v>
      </c>
      <c r="GR200" s="65"/>
      <c r="GS200" s="65"/>
      <c r="GT200" s="65"/>
      <c r="GU200" s="96"/>
      <c r="GV200" s="70"/>
      <c r="GW200" s="7">
        <f>IF(ISNUMBER(INDEX($CU$15:$EC$314,$B200,HG$5)),MAX(GW$14:GW199)+1,0)</f>
        <v>0</v>
      </c>
      <c r="GX200" s="7" t="str">
        <f t="shared" si="452"/>
        <v/>
      </c>
      <c r="GY200" s="7" t="str">
        <f t="shared" si="453"/>
        <v/>
      </c>
      <c r="GZ200" s="289">
        <f t="shared" si="454"/>
        <v>186</v>
      </c>
      <c r="HA200" s="289" t="str">
        <f t="shared" si="455"/>
        <v/>
      </c>
      <c r="HB200" s="289"/>
      <c r="HC200" s="84" t="str">
        <f t="shared" si="456"/>
        <v/>
      </c>
      <c r="HD200" s="335">
        <f t="shared" si="457"/>
        <v>0</v>
      </c>
      <c r="HE200" s="313" t="str">
        <f t="shared" si="458"/>
        <v/>
      </c>
      <c r="HF200" s="28" t="str">
        <f t="shared" si="459"/>
        <v/>
      </c>
      <c r="HG200" s="241"/>
      <c r="HH200" s="71"/>
      <c r="HI200" s="71"/>
      <c r="HJ200" s="71"/>
      <c r="HK200" s="71"/>
      <c r="HL200" s="71"/>
      <c r="HM200" s="71"/>
      <c r="HN200" s="71"/>
      <c r="HO200" s="71"/>
      <c r="HP200" s="71"/>
      <c r="HQ200" s="71"/>
      <c r="HR200" s="71"/>
      <c r="HS200" s="277" t="str">
        <f t="shared" si="516"/>
        <v/>
      </c>
      <c r="HT200" s="284" t="str">
        <f t="shared" si="460"/>
        <v/>
      </c>
      <c r="HU200" s="71"/>
      <c r="HV200" s="336" t="str">
        <f t="shared" si="461"/>
        <v/>
      </c>
      <c r="HW200" s="338" t="str">
        <f t="shared" si="462"/>
        <v/>
      </c>
      <c r="HX200" s="337" t="str">
        <f t="shared" si="463"/>
        <v/>
      </c>
      <c r="HY200" s="71"/>
      <c r="HZ200" s="71"/>
      <c r="IA200" s="71"/>
      <c r="IB200" s="71"/>
      <c r="IC200" s="71"/>
      <c r="ID200" s="70"/>
      <c r="IE200" s="19"/>
      <c r="IF200" s="19"/>
      <c r="IG200" s="19"/>
      <c r="IH200" s="19"/>
      <c r="II200" s="19"/>
      <c r="IJ200" s="19"/>
      <c r="IK200" s="19"/>
      <c r="IL200" s="19"/>
      <c r="IM200" s="19"/>
      <c r="IN200" s="19"/>
      <c r="IO200" s="19"/>
      <c r="IP200" s="19"/>
      <c r="IQ200" s="19"/>
      <c r="IR200" s="291">
        <f>IF(IE200&lt;&gt;"",MAX(IR$14:IR199)+1,0)</f>
        <v>0</v>
      </c>
      <c r="IS200" s="291">
        <f>IF(IF200&lt;&gt;"",MAX(IS$14:IS199)+1,0)</f>
        <v>0</v>
      </c>
      <c r="IT200" s="291">
        <f>IF(IG200&lt;&gt;"",MAX(IT$14:IT199)+1,0)</f>
        <v>0</v>
      </c>
      <c r="IU200" s="291">
        <f>IF(IH200&lt;&gt;"",MAX(IU$14:IU199)+1,0)</f>
        <v>0</v>
      </c>
      <c r="IV200" s="291">
        <f>IF(II200&lt;&gt;"",MAX(IV$14:IV199)+1,0)</f>
        <v>0</v>
      </c>
      <c r="IW200" s="291">
        <f>IF(IJ200&lt;&gt;"",MAX(IW$14:IW199)+1,0)</f>
        <v>0</v>
      </c>
      <c r="IX200" s="291">
        <f>IF(IK200&lt;&gt;"",MAX(IX$14:IX199)+1,0)</f>
        <v>0</v>
      </c>
      <c r="IY200" s="291">
        <f>IF(IL200&lt;&gt;"",MAX(IY$14:IY199)+1,0)</f>
        <v>0</v>
      </c>
      <c r="IZ200" s="291">
        <f>IF(IM200&lt;&gt;"",MAX(IZ$14:IZ199)+1,0)</f>
        <v>0</v>
      </c>
      <c r="JA200" s="291">
        <f>IF(IN200&lt;&gt;"",MAX(JA$14:JA199)+1,0)</f>
        <v>0</v>
      </c>
      <c r="JB200" s="291">
        <f>IF(IO200&lt;&gt;"",MAX(JB$14:JB199)+1,0)</f>
        <v>0</v>
      </c>
      <c r="JC200" s="291">
        <f>IF(IP200&lt;&gt;"",MAX(JC$14:JC199)+1,0)</f>
        <v>0</v>
      </c>
      <c r="JD200" s="74">
        <f t="shared" si="508"/>
        <v>7</v>
      </c>
      <c r="JE200" s="74">
        <f t="shared" si="509"/>
        <v>0</v>
      </c>
      <c r="JF200" s="74">
        <f t="shared" si="510"/>
        <v>3</v>
      </c>
      <c r="JG200" s="74">
        <f t="shared" si="511"/>
        <v>0</v>
      </c>
      <c r="JH200" s="390" t="str">
        <f t="shared" si="512"/>
        <v/>
      </c>
      <c r="JI200" s="389">
        <f>IF(ISNUMBER(MATCH(HE200,$JG$15:$JG$313,0)),0,MAX(JI$14:JI199)+1)</f>
        <v>0</v>
      </c>
      <c r="JJ200" s="389" t="str">
        <f t="shared" si="513"/>
        <v/>
      </c>
      <c r="JK200" s="379"/>
      <c r="JL200" s="79"/>
      <c r="JM200" s="19"/>
      <c r="JN200" s="280"/>
      <c r="JO200" s="70"/>
      <c r="JP200" s="19"/>
      <c r="JQ200" s="19"/>
      <c r="JR200" s="19"/>
      <c r="JS200" s="19"/>
      <c r="JT200" s="19"/>
      <c r="JU200" s="19"/>
      <c r="JV200" s="19"/>
      <c r="JW200" s="19"/>
      <c r="JX200" s="19"/>
      <c r="JY200" s="19"/>
      <c r="JZ200" s="19"/>
      <c r="KA200" s="19"/>
      <c r="KB200" s="19"/>
      <c r="KC200" s="19"/>
      <c r="KD200" s="19"/>
      <c r="LA200" s="70"/>
      <c r="LB200" s="291" t="str">
        <f t="shared" si="464"/>
        <v/>
      </c>
      <c r="LC200" s="291" t="str">
        <f t="shared" si="465"/>
        <v/>
      </c>
      <c r="LD200" s="291" t="str">
        <f t="shared" si="466"/>
        <v/>
      </c>
      <c r="LE200" s="291" t="str">
        <f t="shared" si="467"/>
        <v/>
      </c>
      <c r="LF200" s="291" t="str">
        <f t="shared" si="468"/>
        <v/>
      </c>
      <c r="LG200" s="291" t="str">
        <f t="shared" si="469"/>
        <v/>
      </c>
      <c r="LH200" s="291" t="str">
        <f t="shared" si="470"/>
        <v/>
      </c>
      <c r="LI200" s="291" t="str">
        <f t="shared" si="471"/>
        <v/>
      </c>
      <c r="LJ200" s="291" t="str">
        <f t="shared" si="472"/>
        <v/>
      </c>
      <c r="LK200" s="291" t="str">
        <f t="shared" si="473"/>
        <v/>
      </c>
      <c r="LL200" s="291" t="str">
        <f t="shared" si="474"/>
        <v/>
      </c>
      <c r="LM200" s="291" t="str">
        <f t="shared" si="475"/>
        <v/>
      </c>
      <c r="LN200" s="291" t="str">
        <f t="shared" si="476"/>
        <v/>
      </c>
      <c r="LO200" s="291" t="str">
        <f t="shared" si="477"/>
        <v/>
      </c>
      <c r="LP200" s="291" t="str">
        <f t="shared" si="478"/>
        <v/>
      </c>
      <c r="LQ200" s="291" t="str">
        <f t="shared" si="479"/>
        <v/>
      </c>
      <c r="LR200" s="291" t="str">
        <f t="shared" si="480"/>
        <v/>
      </c>
      <c r="LS200" s="291" t="str">
        <f t="shared" si="481"/>
        <v/>
      </c>
      <c r="LT200" s="291" t="str">
        <f t="shared" si="482"/>
        <v/>
      </c>
      <c r="LU200" s="291" t="str">
        <f t="shared" si="483"/>
        <v/>
      </c>
      <c r="LV200" s="291" t="str">
        <f t="shared" si="484"/>
        <v/>
      </c>
      <c r="LW200" s="291" t="str">
        <f t="shared" si="485"/>
        <v/>
      </c>
      <c r="LX200" s="291" t="str">
        <f t="shared" si="486"/>
        <v/>
      </c>
      <c r="LY200" s="291" t="str">
        <f t="shared" si="487"/>
        <v/>
      </c>
      <c r="LZ200" s="291" t="str">
        <f t="shared" si="488"/>
        <v/>
      </c>
      <c r="MA200" s="291" t="str">
        <f t="shared" si="489"/>
        <v/>
      </c>
      <c r="MB200" s="291" t="str">
        <f t="shared" si="490"/>
        <v/>
      </c>
      <c r="MC200" s="291" t="str">
        <f t="shared" si="491"/>
        <v/>
      </c>
      <c r="MD200" s="291" t="str">
        <f t="shared" si="492"/>
        <v/>
      </c>
      <c r="ME200" s="291" t="str">
        <f t="shared" si="493"/>
        <v/>
      </c>
      <c r="MF200" s="291" t="str">
        <f t="shared" si="494"/>
        <v/>
      </c>
      <c r="MG200" s="74">
        <f t="shared" si="495"/>
        <v>0</v>
      </c>
      <c r="MH200" s="70"/>
      <c r="MI200" s="70"/>
      <c r="MJ200" s="70"/>
      <c r="MK200" s="70"/>
      <c r="ML200" s="70"/>
      <c r="MM200" s="70"/>
      <c r="MN200" s="70"/>
      <c r="MO200" s="70"/>
      <c r="MP200" s="70"/>
      <c r="MQ200" s="70"/>
      <c r="MR200" s="70"/>
      <c r="MS200" s="70"/>
      <c r="MT200" s="70"/>
      <c r="MU200" s="70"/>
    </row>
    <row r="201" spans="1:359" ht="6" customHeight="1" x14ac:dyDescent="0.25">
      <c r="A201" s="79"/>
      <c r="B201" s="303">
        <f t="shared" si="514"/>
        <v>187</v>
      </c>
      <c r="C201" s="206" t="s">
        <v>484</v>
      </c>
      <c r="D201" s="305" t="s">
        <v>512</v>
      </c>
      <c r="E201" s="70"/>
      <c r="F201" s="258"/>
      <c r="G201" s="259"/>
      <c r="H201" s="260"/>
      <c r="I201" s="258"/>
      <c r="J201" s="259"/>
      <c r="K201" s="260"/>
      <c r="L201" s="258"/>
      <c r="M201" s="259"/>
      <c r="N201" s="260"/>
      <c r="O201" s="258"/>
      <c r="P201" s="259"/>
      <c r="Q201" s="260"/>
      <c r="R201" s="258"/>
      <c r="S201" s="259"/>
      <c r="T201" s="260"/>
      <c r="U201" s="258"/>
      <c r="V201" s="259"/>
      <c r="W201" s="260"/>
      <c r="X201" s="258"/>
      <c r="Y201" s="259"/>
      <c r="Z201" s="260"/>
      <c r="AA201" s="258"/>
      <c r="AB201" s="259"/>
      <c r="AC201" s="260"/>
      <c r="AD201" s="258"/>
      <c r="AE201" s="259"/>
      <c r="AF201" s="260"/>
      <c r="AG201" s="258"/>
      <c r="AH201" s="259"/>
      <c r="AI201" s="260"/>
      <c r="AJ201" s="258"/>
      <c r="AK201" s="259"/>
      <c r="AL201" s="260"/>
      <c r="AM201" s="258"/>
      <c r="AN201" s="259"/>
      <c r="AO201" s="260"/>
      <c r="AP201" s="281"/>
      <c r="AQ201" s="353"/>
      <c r="AR201" s="348"/>
      <c r="AS201" s="281"/>
      <c r="AT201" s="353"/>
      <c r="AU201" s="348"/>
      <c r="AV201" s="258"/>
      <c r="AW201" s="259"/>
      <c r="AX201" s="260"/>
      <c r="AY201" s="258"/>
      <c r="AZ201" s="259"/>
      <c r="BA201" s="260"/>
      <c r="BB201" s="258"/>
      <c r="BC201" s="259"/>
      <c r="BD201" s="260"/>
      <c r="BE201" s="258"/>
      <c r="BF201" s="259"/>
      <c r="BG201" s="260"/>
      <c r="BH201" s="258"/>
      <c r="BI201" s="259"/>
      <c r="BJ201" s="260"/>
      <c r="BK201" s="258"/>
      <c r="BL201" s="259"/>
      <c r="BM201" s="260"/>
      <c r="BN201" s="258"/>
      <c r="BO201" s="259"/>
      <c r="BP201" s="260"/>
      <c r="BQ201" s="258"/>
      <c r="BR201" s="259"/>
      <c r="BS201" s="260"/>
      <c r="BT201" s="258"/>
      <c r="BU201" s="259"/>
      <c r="BV201" s="260"/>
      <c r="BW201" s="258"/>
      <c r="BX201" s="259"/>
      <c r="BY201" s="260"/>
      <c r="BZ201" s="258"/>
      <c r="CA201" s="259"/>
      <c r="CB201" s="260"/>
      <c r="CC201" s="258"/>
      <c r="CD201" s="259"/>
      <c r="CE201" s="260"/>
      <c r="CF201" s="410"/>
      <c r="CG201" s="411"/>
      <c r="CH201" s="412"/>
      <c r="CI201" s="410"/>
      <c r="CJ201" s="411"/>
      <c r="CK201" s="412"/>
      <c r="CL201" s="258"/>
      <c r="CM201" s="259"/>
      <c r="CN201" s="260"/>
      <c r="CO201" s="258"/>
      <c r="CP201" s="259"/>
      <c r="CQ201" s="260"/>
      <c r="CR201" s="373" t="s">
        <v>2</v>
      </c>
      <c r="CS201" s="228"/>
      <c r="CT201" s="229"/>
      <c r="CU201" s="7" t="str">
        <f t="shared" si="374"/>
        <v/>
      </c>
      <c r="CV201" s="7" t="str">
        <f t="shared" si="375"/>
        <v/>
      </c>
      <c r="CW201" s="7" t="str">
        <f t="shared" si="376"/>
        <v/>
      </c>
      <c r="CX201" s="7" t="str">
        <f t="shared" si="377"/>
        <v/>
      </c>
      <c r="CY201" s="7" t="str">
        <f t="shared" si="378"/>
        <v/>
      </c>
      <c r="CZ201" s="7" t="str">
        <f t="shared" si="379"/>
        <v/>
      </c>
      <c r="DA201" s="7" t="str">
        <f t="shared" si="380"/>
        <v/>
      </c>
      <c r="DB201" s="7" t="str">
        <f t="shared" si="381"/>
        <v/>
      </c>
      <c r="DC201" s="7" t="str">
        <f t="shared" si="382"/>
        <v/>
      </c>
      <c r="DD201" s="7" t="str">
        <f t="shared" si="383"/>
        <v/>
      </c>
      <c r="DE201" s="7" t="str">
        <f t="shared" si="384"/>
        <v/>
      </c>
      <c r="DF201" s="7" t="str">
        <f t="shared" si="385"/>
        <v/>
      </c>
      <c r="DG201" s="7" t="str">
        <f t="shared" si="386"/>
        <v/>
      </c>
      <c r="DH201" s="7" t="str">
        <f t="shared" si="387"/>
        <v/>
      </c>
      <c r="DI201" s="7" t="str">
        <f t="shared" si="388"/>
        <v/>
      </c>
      <c r="DJ201" s="7" t="str">
        <f t="shared" si="389"/>
        <v/>
      </c>
      <c r="DK201" s="7" t="str">
        <f t="shared" si="390"/>
        <v/>
      </c>
      <c r="DL201" s="7" t="str">
        <f t="shared" si="391"/>
        <v/>
      </c>
      <c r="DM201" s="7" t="str">
        <f t="shared" si="392"/>
        <v/>
      </c>
      <c r="DN201" s="7" t="str">
        <f t="shared" si="393"/>
        <v/>
      </c>
      <c r="DO201" s="7" t="str">
        <f t="shared" si="394"/>
        <v/>
      </c>
      <c r="DP201" s="7" t="str">
        <f t="shared" si="395"/>
        <v/>
      </c>
      <c r="DQ201" s="7" t="str">
        <f t="shared" si="396"/>
        <v/>
      </c>
      <c r="DR201" s="7">
        <f t="shared" si="397"/>
        <v>30</v>
      </c>
      <c r="DS201" s="7" t="str">
        <f t="shared" si="398"/>
        <v/>
      </c>
      <c r="DT201" s="7" t="str">
        <f t="shared" si="399"/>
        <v/>
      </c>
      <c r="DU201" s="7" t="str">
        <f t="shared" si="496"/>
        <v/>
      </c>
      <c r="DV201" s="7" t="str">
        <f t="shared" si="497"/>
        <v/>
      </c>
      <c r="DW201" s="7" t="str">
        <f t="shared" si="498"/>
        <v/>
      </c>
      <c r="DX201" s="7" t="str">
        <f t="shared" si="499"/>
        <v/>
      </c>
      <c r="DY201" s="7"/>
      <c r="DZ201" s="7"/>
      <c r="EA201" s="7"/>
      <c r="EB201" s="7"/>
      <c r="EC201" s="64" t="s">
        <v>2</v>
      </c>
      <c r="ED201" s="306" t="str">
        <f t="shared" si="400"/>
        <v>-</v>
      </c>
      <c r="EE201" s="306" t="str">
        <f t="shared" si="401"/>
        <v>-</v>
      </c>
      <c r="EF201" s="306" t="str">
        <f t="shared" si="402"/>
        <v>-</v>
      </c>
      <c r="EG201" s="306" t="str">
        <f t="shared" si="403"/>
        <v>-</v>
      </c>
      <c r="EH201" s="306" t="str">
        <f t="shared" si="404"/>
        <v>-</v>
      </c>
      <c r="EI201" s="306" t="str">
        <f t="shared" si="405"/>
        <v>-</v>
      </c>
      <c r="EJ201" s="306" t="str">
        <f t="shared" si="406"/>
        <v>-</v>
      </c>
      <c r="EK201" s="306" t="str">
        <f t="shared" si="407"/>
        <v>-</v>
      </c>
      <c r="EL201" s="306" t="str">
        <f t="shared" si="408"/>
        <v>-</v>
      </c>
      <c r="EM201" s="306" t="str">
        <f t="shared" si="409"/>
        <v>-</v>
      </c>
      <c r="EN201" s="306" t="str">
        <f t="shared" si="410"/>
        <v>-</v>
      </c>
      <c r="EO201" s="306" t="str">
        <f t="shared" si="411"/>
        <v>-</v>
      </c>
      <c r="EP201" s="306" t="str">
        <f t="shared" si="412"/>
        <v>-</v>
      </c>
      <c r="EQ201" s="306" t="str">
        <f t="shared" si="413"/>
        <v>-</v>
      </c>
      <c r="ER201" s="306" t="str">
        <f t="shared" si="414"/>
        <v>-</v>
      </c>
      <c r="ES201" s="306" t="str">
        <f t="shared" si="415"/>
        <v>-</v>
      </c>
      <c r="ET201" s="306" t="str">
        <f t="shared" si="416"/>
        <v>-</v>
      </c>
      <c r="EU201" s="306" t="str">
        <f t="shared" si="417"/>
        <v>-</v>
      </c>
      <c r="EV201" s="306" t="str">
        <f t="shared" si="418"/>
        <v>-</v>
      </c>
      <c r="EW201" s="306" t="str">
        <f t="shared" si="419"/>
        <v>-</v>
      </c>
      <c r="EX201" s="306" t="str">
        <f t="shared" si="420"/>
        <v>-</v>
      </c>
      <c r="EY201" s="306" t="str">
        <f t="shared" si="421"/>
        <v>-</v>
      </c>
      <c r="EZ201" s="306" t="str">
        <f t="shared" si="422"/>
        <v>-</v>
      </c>
      <c r="FA201" s="306" t="str">
        <f t="shared" si="423"/>
        <v>backtracking_reduction_factor</v>
      </c>
      <c r="FB201" s="306" t="str">
        <f t="shared" si="424"/>
        <v>-</v>
      </c>
      <c r="FC201" s="306" t="str">
        <f t="shared" si="425"/>
        <v>-</v>
      </c>
      <c r="FD201" s="306" t="str">
        <f t="shared" si="500"/>
        <v>-</v>
      </c>
      <c r="FE201" s="306" t="str">
        <f t="shared" si="501"/>
        <v>-</v>
      </c>
      <c r="FF201" s="306" t="str">
        <f t="shared" si="502"/>
        <v>-</v>
      </c>
      <c r="FG201" s="306" t="str">
        <f t="shared" si="503"/>
        <v>-</v>
      </c>
      <c r="FH201" s="306"/>
      <c r="FI201" s="306"/>
      <c r="FJ201" s="306"/>
      <c r="FK201" s="306"/>
      <c r="FL201" s="306"/>
      <c r="FM201" s="422" t="s">
        <v>2</v>
      </c>
      <c r="FN201" s="65" t="str">
        <f t="shared" si="426"/>
        <v>-</v>
      </c>
      <c r="FO201" s="65" t="str">
        <f t="shared" si="427"/>
        <v>-</v>
      </c>
      <c r="FP201" s="65" t="str">
        <f t="shared" si="428"/>
        <v>-</v>
      </c>
      <c r="FQ201" s="65" t="str">
        <f t="shared" si="429"/>
        <v>-</v>
      </c>
      <c r="FR201" s="65" t="str">
        <f t="shared" si="430"/>
        <v>-</v>
      </c>
      <c r="FS201" s="65" t="str">
        <f t="shared" si="431"/>
        <v>-</v>
      </c>
      <c r="FT201" s="65" t="str">
        <f t="shared" si="432"/>
        <v>-</v>
      </c>
      <c r="FU201" s="65" t="str">
        <f t="shared" si="433"/>
        <v>-</v>
      </c>
      <c r="FV201" s="65" t="str">
        <f t="shared" si="434"/>
        <v>-</v>
      </c>
      <c r="FW201" s="65" t="str">
        <f t="shared" si="435"/>
        <v>-</v>
      </c>
      <c r="FX201" s="65" t="str">
        <f t="shared" si="436"/>
        <v>-</v>
      </c>
      <c r="FY201" s="65" t="str">
        <f t="shared" si="437"/>
        <v>-</v>
      </c>
      <c r="FZ201" s="65" t="str">
        <f t="shared" si="438"/>
        <v>-</v>
      </c>
      <c r="GA201" s="65" t="str">
        <f t="shared" si="439"/>
        <v>-</v>
      </c>
      <c r="GB201" s="65" t="str">
        <f t="shared" si="440"/>
        <v>-</v>
      </c>
      <c r="GC201" s="65" t="str">
        <f t="shared" si="441"/>
        <v>-</v>
      </c>
      <c r="GD201" s="65" t="str">
        <f t="shared" si="442"/>
        <v>-</v>
      </c>
      <c r="GE201" s="65" t="str">
        <f t="shared" si="443"/>
        <v>-</v>
      </c>
      <c r="GF201" s="65" t="str">
        <f t="shared" si="444"/>
        <v>-</v>
      </c>
      <c r="GG201" s="65" t="str">
        <f t="shared" si="445"/>
        <v>-</v>
      </c>
      <c r="GH201" s="65" t="str">
        <f t="shared" si="446"/>
        <v>-</v>
      </c>
      <c r="GI201" s="65" t="str">
        <f t="shared" si="447"/>
        <v>-</v>
      </c>
      <c r="GJ201" s="65" t="str">
        <f t="shared" si="448"/>
        <v>-</v>
      </c>
      <c r="GK201" s="65">
        <f t="shared" si="449"/>
        <v>0.2</v>
      </c>
      <c r="GL201" s="65" t="str">
        <f t="shared" si="450"/>
        <v>-</v>
      </c>
      <c r="GM201" s="65" t="str">
        <f t="shared" si="451"/>
        <v>-</v>
      </c>
      <c r="GN201" s="65" t="str">
        <f t="shared" si="504"/>
        <v>-</v>
      </c>
      <c r="GO201" s="65" t="str">
        <f t="shared" si="505"/>
        <v>-</v>
      </c>
      <c r="GP201" s="65" t="str">
        <f t="shared" si="506"/>
        <v>-</v>
      </c>
      <c r="GQ201" s="65" t="str">
        <f t="shared" si="507"/>
        <v>-</v>
      </c>
      <c r="GR201" s="65"/>
      <c r="GS201" s="65"/>
      <c r="GT201" s="65"/>
      <c r="GU201" s="96"/>
      <c r="GV201" s="70"/>
      <c r="GW201" s="7">
        <f>IF(ISNUMBER(INDEX($CU$15:$EC$314,$B201,HG$5)),MAX(GW$14:GW200)+1,0)</f>
        <v>0</v>
      </c>
      <c r="GX201" s="7" t="str">
        <f t="shared" si="452"/>
        <v/>
      </c>
      <c r="GY201" s="7" t="str">
        <f t="shared" si="453"/>
        <v/>
      </c>
      <c r="GZ201" s="289">
        <f t="shared" si="454"/>
        <v>187</v>
      </c>
      <c r="HA201" s="289" t="str">
        <f t="shared" si="455"/>
        <v/>
      </c>
      <c r="HB201" s="289"/>
      <c r="HC201" s="84" t="str">
        <f t="shared" si="456"/>
        <v/>
      </c>
      <c r="HD201" s="335">
        <f t="shared" si="457"/>
        <v>0</v>
      </c>
      <c r="HE201" s="313" t="str">
        <f t="shared" si="458"/>
        <v/>
      </c>
      <c r="HF201" s="28" t="str">
        <f t="shared" si="459"/>
        <v/>
      </c>
      <c r="HG201" s="241"/>
      <c r="HH201" s="71"/>
      <c r="HI201" s="71"/>
      <c r="HJ201" s="71"/>
      <c r="HK201" s="71"/>
      <c r="HL201" s="71"/>
      <c r="HM201" s="71"/>
      <c r="HN201" s="71"/>
      <c r="HO201" s="71"/>
      <c r="HP201" s="71"/>
      <c r="HQ201" s="71"/>
      <c r="HR201" s="71"/>
      <c r="HS201" s="277" t="str">
        <f t="shared" si="516"/>
        <v/>
      </c>
      <c r="HT201" s="284" t="str">
        <f t="shared" si="460"/>
        <v/>
      </c>
      <c r="HU201" s="71"/>
      <c r="HV201" s="336" t="str">
        <f t="shared" si="461"/>
        <v/>
      </c>
      <c r="HW201" s="338" t="str">
        <f t="shared" si="462"/>
        <v/>
      </c>
      <c r="HX201" s="337" t="str">
        <f t="shared" si="463"/>
        <v/>
      </c>
      <c r="HY201" s="71"/>
      <c r="HZ201" s="71"/>
      <c r="IA201" s="71"/>
      <c r="IB201" s="71"/>
      <c r="IC201" s="71"/>
      <c r="ID201" s="70"/>
      <c r="IE201" s="19"/>
      <c r="IF201" s="19"/>
      <c r="IG201" s="19"/>
      <c r="IH201" s="19"/>
      <c r="II201" s="19"/>
      <c r="IJ201" s="19"/>
      <c r="IK201" s="19"/>
      <c r="IL201" s="19"/>
      <c r="IM201" s="19"/>
      <c r="IN201" s="19"/>
      <c r="IO201" s="19"/>
      <c r="IP201" s="19"/>
      <c r="IQ201" s="19"/>
      <c r="IR201" s="291">
        <f>IF(IE201&lt;&gt;"",MAX(IR$14:IR200)+1,0)</f>
        <v>0</v>
      </c>
      <c r="IS201" s="291">
        <f>IF(IF201&lt;&gt;"",MAX(IS$14:IS200)+1,0)</f>
        <v>0</v>
      </c>
      <c r="IT201" s="291">
        <f>IF(IG201&lt;&gt;"",MAX(IT$14:IT200)+1,0)</f>
        <v>0</v>
      </c>
      <c r="IU201" s="291">
        <f>IF(IH201&lt;&gt;"",MAX(IU$14:IU200)+1,0)</f>
        <v>0</v>
      </c>
      <c r="IV201" s="291">
        <f>IF(II201&lt;&gt;"",MAX(IV$14:IV200)+1,0)</f>
        <v>0</v>
      </c>
      <c r="IW201" s="291">
        <f>IF(IJ201&lt;&gt;"",MAX(IW$14:IW200)+1,0)</f>
        <v>0</v>
      </c>
      <c r="IX201" s="291">
        <f>IF(IK201&lt;&gt;"",MAX(IX$14:IX200)+1,0)</f>
        <v>0</v>
      </c>
      <c r="IY201" s="291">
        <f>IF(IL201&lt;&gt;"",MAX(IY$14:IY200)+1,0)</f>
        <v>0</v>
      </c>
      <c r="IZ201" s="291">
        <f>IF(IM201&lt;&gt;"",MAX(IZ$14:IZ200)+1,0)</f>
        <v>0</v>
      </c>
      <c r="JA201" s="291">
        <f>IF(IN201&lt;&gt;"",MAX(JA$14:JA200)+1,0)</f>
        <v>0</v>
      </c>
      <c r="JB201" s="291">
        <f>IF(IO201&lt;&gt;"",MAX(JB$14:JB200)+1,0)</f>
        <v>0</v>
      </c>
      <c r="JC201" s="291">
        <f>IF(IP201&lt;&gt;"",MAX(JC$14:JC200)+1,0)</f>
        <v>0</v>
      </c>
      <c r="JD201" s="74">
        <f t="shared" si="508"/>
        <v>7</v>
      </c>
      <c r="JE201" s="74">
        <f t="shared" si="509"/>
        <v>0</v>
      </c>
      <c r="JF201" s="74">
        <f t="shared" si="510"/>
        <v>4</v>
      </c>
      <c r="JG201" s="74">
        <f t="shared" si="511"/>
        <v>0</v>
      </c>
      <c r="JH201" s="390" t="str">
        <f t="shared" si="512"/>
        <v/>
      </c>
      <c r="JI201" s="389">
        <f>IF(ISNUMBER(MATCH(HE201,$JG$15:$JG$313,0)),0,MAX(JI$14:JI200)+1)</f>
        <v>0</v>
      </c>
      <c r="JJ201" s="389" t="str">
        <f t="shared" si="513"/>
        <v/>
      </c>
      <c r="JK201" s="379"/>
      <c r="JL201" s="79"/>
      <c r="JM201" s="19"/>
      <c r="JN201" s="280"/>
      <c r="JO201" s="70"/>
      <c r="JP201" s="19"/>
      <c r="JQ201" s="19"/>
      <c r="JR201" s="19"/>
      <c r="JS201" s="19"/>
      <c r="JT201" s="19"/>
      <c r="JU201" s="19"/>
      <c r="JV201" s="19"/>
      <c r="JW201" s="19"/>
      <c r="JX201" s="19"/>
      <c r="JY201" s="19"/>
      <c r="JZ201" s="19"/>
      <c r="KA201" s="19"/>
      <c r="KB201" s="19"/>
      <c r="KC201" s="19"/>
      <c r="KD201" s="19"/>
      <c r="LA201" s="70"/>
      <c r="LB201" s="291" t="str">
        <f t="shared" si="464"/>
        <v/>
      </c>
      <c r="LC201" s="291" t="str">
        <f t="shared" si="465"/>
        <v/>
      </c>
      <c r="LD201" s="291" t="str">
        <f t="shared" si="466"/>
        <v/>
      </c>
      <c r="LE201" s="291" t="str">
        <f t="shared" si="467"/>
        <v/>
      </c>
      <c r="LF201" s="291" t="str">
        <f t="shared" si="468"/>
        <v/>
      </c>
      <c r="LG201" s="291" t="str">
        <f t="shared" si="469"/>
        <v/>
      </c>
      <c r="LH201" s="291" t="str">
        <f t="shared" si="470"/>
        <v/>
      </c>
      <c r="LI201" s="291" t="str">
        <f t="shared" si="471"/>
        <v/>
      </c>
      <c r="LJ201" s="291" t="str">
        <f t="shared" si="472"/>
        <v/>
      </c>
      <c r="LK201" s="291" t="str">
        <f t="shared" si="473"/>
        <v/>
      </c>
      <c r="LL201" s="291" t="str">
        <f t="shared" si="474"/>
        <v/>
      </c>
      <c r="LM201" s="291" t="str">
        <f t="shared" si="475"/>
        <v/>
      </c>
      <c r="LN201" s="291" t="str">
        <f t="shared" si="476"/>
        <v/>
      </c>
      <c r="LO201" s="291" t="str">
        <f t="shared" si="477"/>
        <v/>
      </c>
      <c r="LP201" s="291" t="str">
        <f t="shared" si="478"/>
        <v/>
      </c>
      <c r="LQ201" s="291" t="str">
        <f t="shared" si="479"/>
        <v/>
      </c>
      <c r="LR201" s="291" t="str">
        <f t="shared" si="480"/>
        <v/>
      </c>
      <c r="LS201" s="291" t="str">
        <f t="shared" si="481"/>
        <v/>
      </c>
      <c r="LT201" s="291" t="str">
        <f t="shared" si="482"/>
        <v/>
      </c>
      <c r="LU201" s="291" t="str">
        <f t="shared" si="483"/>
        <v/>
      </c>
      <c r="LV201" s="291" t="str">
        <f t="shared" si="484"/>
        <v/>
      </c>
      <c r="LW201" s="291" t="str">
        <f t="shared" si="485"/>
        <v/>
      </c>
      <c r="LX201" s="291" t="str">
        <f t="shared" si="486"/>
        <v/>
      </c>
      <c r="LY201" s="291" t="str">
        <f t="shared" si="487"/>
        <v/>
      </c>
      <c r="LZ201" s="291" t="str">
        <f t="shared" si="488"/>
        <v/>
      </c>
      <c r="MA201" s="291" t="str">
        <f t="shared" si="489"/>
        <v/>
      </c>
      <c r="MB201" s="291" t="str">
        <f t="shared" si="490"/>
        <v/>
      </c>
      <c r="MC201" s="291" t="str">
        <f t="shared" si="491"/>
        <v/>
      </c>
      <c r="MD201" s="291" t="str">
        <f t="shared" si="492"/>
        <v/>
      </c>
      <c r="ME201" s="291" t="str">
        <f t="shared" si="493"/>
        <v/>
      </c>
      <c r="MF201" s="291" t="str">
        <f t="shared" si="494"/>
        <v/>
      </c>
      <c r="MG201" s="74">
        <f t="shared" si="495"/>
        <v>0</v>
      </c>
      <c r="MH201" s="70"/>
      <c r="MI201" s="70"/>
      <c r="MJ201" s="70"/>
      <c r="MK201" s="70"/>
      <c r="ML201" s="70"/>
      <c r="MM201" s="70"/>
      <c r="MN201" s="70"/>
      <c r="MO201" s="70"/>
      <c r="MP201" s="70"/>
      <c r="MQ201" s="70"/>
      <c r="MR201" s="70"/>
      <c r="MS201" s="70"/>
      <c r="MT201" s="70"/>
      <c r="MU201" s="70"/>
    </row>
    <row r="202" spans="1:359" ht="6" customHeight="1" x14ac:dyDescent="0.25">
      <c r="A202" s="79"/>
      <c r="B202" s="303">
        <f t="shared" si="514"/>
        <v>188</v>
      </c>
      <c r="C202" s="206" t="s">
        <v>485</v>
      </c>
      <c r="D202" s="305" t="s">
        <v>513</v>
      </c>
      <c r="E202" s="70"/>
      <c r="F202" s="258"/>
      <c r="G202" s="259"/>
      <c r="H202" s="260"/>
      <c r="I202" s="258"/>
      <c r="J202" s="259"/>
      <c r="K202" s="260"/>
      <c r="L202" s="258"/>
      <c r="M202" s="259"/>
      <c r="N202" s="260"/>
      <c r="O202" s="258"/>
      <c r="P202" s="259"/>
      <c r="Q202" s="260"/>
      <c r="R202" s="258"/>
      <c r="S202" s="259"/>
      <c r="T202" s="260"/>
      <c r="U202" s="258"/>
      <c r="V202" s="259"/>
      <c r="W202" s="260"/>
      <c r="X202" s="258"/>
      <c r="Y202" s="259"/>
      <c r="Z202" s="260"/>
      <c r="AA202" s="258"/>
      <c r="AB202" s="259"/>
      <c r="AC202" s="260"/>
      <c r="AD202" s="258"/>
      <c r="AE202" s="259"/>
      <c r="AF202" s="260"/>
      <c r="AG202" s="258"/>
      <c r="AH202" s="259"/>
      <c r="AI202" s="260"/>
      <c r="AJ202" s="258"/>
      <c r="AK202" s="259"/>
      <c r="AL202" s="260"/>
      <c r="AM202" s="258"/>
      <c r="AN202" s="259"/>
      <c r="AO202" s="260"/>
      <c r="AP202" s="281"/>
      <c r="AQ202" s="353"/>
      <c r="AR202" s="348"/>
      <c r="AS202" s="281"/>
      <c r="AT202" s="353"/>
      <c r="AU202" s="348"/>
      <c r="AV202" s="258"/>
      <c r="AW202" s="259"/>
      <c r="AX202" s="260"/>
      <c r="AY202" s="258"/>
      <c r="AZ202" s="259"/>
      <c r="BA202" s="260"/>
      <c r="BB202" s="258"/>
      <c r="BC202" s="259"/>
      <c r="BD202" s="260"/>
      <c r="BE202" s="258"/>
      <c r="BF202" s="259"/>
      <c r="BG202" s="260"/>
      <c r="BH202" s="258"/>
      <c r="BI202" s="259"/>
      <c r="BJ202" s="260"/>
      <c r="BK202" s="258"/>
      <c r="BL202" s="259"/>
      <c r="BM202" s="260"/>
      <c r="BN202" s="258"/>
      <c r="BO202" s="259"/>
      <c r="BP202" s="260"/>
      <c r="BQ202" s="258"/>
      <c r="BR202" s="259"/>
      <c r="BS202" s="260"/>
      <c r="BT202" s="258"/>
      <c r="BU202" s="259"/>
      <c r="BV202" s="260"/>
      <c r="BW202" s="258"/>
      <c r="BX202" s="259"/>
      <c r="BY202" s="260"/>
      <c r="BZ202" s="258"/>
      <c r="CA202" s="259"/>
      <c r="CB202" s="260"/>
      <c r="CC202" s="258"/>
      <c r="CD202" s="259"/>
      <c r="CE202" s="260"/>
      <c r="CF202" s="410"/>
      <c r="CG202" s="411"/>
      <c r="CH202" s="412"/>
      <c r="CI202" s="410"/>
      <c r="CJ202" s="411"/>
      <c r="CK202" s="412"/>
      <c r="CL202" s="258"/>
      <c r="CM202" s="259"/>
      <c r="CN202" s="260"/>
      <c r="CO202" s="258"/>
      <c r="CP202" s="259"/>
      <c r="CQ202" s="260"/>
      <c r="CR202" s="373" t="s">
        <v>2</v>
      </c>
      <c r="CS202" s="228"/>
      <c r="CT202" s="229"/>
      <c r="CU202" s="7" t="str">
        <f t="shared" si="374"/>
        <v/>
      </c>
      <c r="CV202" s="7" t="str">
        <f t="shared" si="375"/>
        <v/>
      </c>
      <c r="CW202" s="7" t="str">
        <f t="shared" si="376"/>
        <v/>
      </c>
      <c r="CX202" s="7" t="str">
        <f t="shared" si="377"/>
        <v/>
      </c>
      <c r="CY202" s="7" t="str">
        <f t="shared" si="378"/>
        <v/>
      </c>
      <c r="CZ202" s="7" t="str">
        <f t="shared" si="379"/>
        <v/>
      </c>
      <c r="DA202" s="7" t="str">
        <f t="shared" si="380"/>
        <v/>
      </c>
      <c r="DB202" s="7" t="str">
        <f t="shared" si="381"/>
        <v/>
      </c>
      <c r="DC202" s="7" t="str">
        <f t="shared" si="382"/>
        <v/>
      </c>
      <c r="DD202" s="7" t="str">
        <f t="shared" si="383"/>
        <v/>
      </c>
      <c r="DE202" s="7" t="str">
        <f t="shared" si="384"/>
        <v/>
      </c>
      <c r="DF202" s="7" t="str">
        <f t="shared" si="385"/>
        <v/>
      </c>
      <c r="DG202" s="7" t="str">
        <f t="shared" si="386"/>
        <v/>
      </c>
      <c r="DH202" s="7" t="str">
        <f t="shared" si="387"/>
        <v/>
      </c>
      <c r="DI202" s="7" t="str">
        <f t="shared" si="388"/>
        <v/>
      </c>
      <c r="DJ202" s="7" t="str">
        <f t="shared" si="389"/>
        <v/>
      </c>
      <c r="DK202" s="7" t="str">
        <f t="shared" si="390"/>
        <v/>
      </c>
      <c r="DL202" s="7" t="str">
        <f t="shared" si="391"/>
        <v/>
      </c>
      <c r="DM202" s="7" t="str">
        <f t="shared" si="392"/>
        <v/>
      </c>
      <c r="DN202" s="7" t="str">
        <f t="shared" si="393"/>
        <v/>
      </c>
      <c r="DO202" s="7" t="str">
        <f t="shared" si="394"/>
        <v/>
      </c>
      <c r="DP202" s="7" t="str">
        <f t="shared" si="395"/>
        <v/>
      </c>
      <c r="DQ202" s="7" t="str">
        <f t="shared" si="396"/>
        <v/>
      </c>
      <c r="DR202" s="7">
        <f t="shared" si="397"/>
        <v>31</v>
      </c>
      <c r="DS202" s="7" t="str">
        <f t="shared" si="398"/>
        <v/>
      </c>
      <c r="DT202" s="7" t="str">
        <f t="shared" si="399"/>
        <v/>
      </c>
      <c r="DU202" s="7" t="str">
        <f t="shared" si="496"/>
        <v/>
      </c>
      <c r="DV202" s="7" t="str">
        <f t="shared" si="497"/>
        <v/>
      </c>
      <c r="DW202" s="7" t="str">
        <f t="shared" si="498"/>
        <v/>
      </c>
      <c r="DX202" s="7" t="str">
        <f t="shared" si="499"/>
        <v/>
      </c>
      <c r="DY202" s="7"/>
      <c r="DZ202" s="7"/>
      <c r="EA202" s="7"/>
      <c r="EB202" s="7"/>
      <c r="EC202" s="64" t="s">
        <v>2</v>
      </c>
      <c r="ED202" s="306" t="str">
        <f t="shared" si="400"/>
        <v>-</v>
      </c>
      <c r="EE202" s="306" t="str">
        <f t="shared" si="401"/>
        <v>-</v>
      </c>
      <c r="EF202" s="306" t="str">
        <f t="shared" si="402"/>
        <v>-</v>
      </c>
      <c r="EG202" s="306" t="str">
        <f t="shared" si="403"/>
        <v>-</v>
      </c>
      <c r="EH202" s="306" t="str">
        <f t="shared" si="404"/>
        <v>-</v>
      </c>
      <c r="EI202" s="306" t="str">
        <f t="shared" si="405"/>
        <v>-</v>
      </c>
      <c r="EJ202" s="306" t="str">
        <f t="shared" si="406"/>
        <v>-</v>
      </c>
      <c r="EK202" s="306" t="str">
        <f t="shared" si="407"/>
        <v>-</v>
      </c>
      <c r="EL202" s="306" t="str">
        <f t="shared" si="408"/>
        <v>-</v>
      </c>
      <c r="EM202" s="306" t="str">
        <f t="shared" si="409"/>
        <v>-</v>
      </c>
      <c r="EN202" s="306" t="str">
        <f t="shared" si="410"/>
        <v>-</v>
      </c>
      <c r="EO202" s="306" t="str">
        <f t="shared" si="411"/>
        <v>-</v>
      </c>
      <c r="EP202" s="306" t="str">
        <f t="shared" si="412"/>
        <v>-</v>
      </c>
      <c r="EQ202" s="306" t="str">
        <f t="shared" si="413"/>
        <v>-</v>
      </c>
      <c r="ER202" s="306" t="str">
        <f t="shared" si="414"/>
        <v>-</v>
      </c>
      <c r="ES202" s="306" t="str">
        <f t="shared" si="415"/>
        <v>-</v>
      </c>
      <c r="ET202" s="306" t="str">
        <f t="shared" si="416"/>
        <v>-</v>
      </c>
      <c r="EU202" s="306" t="str">
        <f t="shared" si="417"/>
        <v>-</v>
      </c>
      <c r="EV202" s="306" t="str">
        <f t="shared" si="418"/>
        <v>-</v>
      </c>
      <c r="EW202" s="306" t="str">
        <f t="shared" si="419"/>
        <v>-</v>
      </c>
      <c r="EX202" s="306" t="str">
        <f t="shared" si="420"/>
        <v>-</v>
      </c>
      <c r="EY202" s="306" t="str">
        <f t="shared" si="421"/>
        <v>-</v>
      </c>
      <c r="EZ202" s="306" t="str">
        <f t="shared" si="422"/>
        <v>-</v>
      </c>
      <c r="FA202" s="306" t="str">
        <f t="shared" si="423"/>
        <v>backtracking_residual_limit</v>
      </c>
      <c r="FB202" s="306" t="str">
        <f t="shared" si="424"/>
        <v>-</v>
      </c>
      <c r="FC202" s="306" t="str">
        <f t="shared" si="425"/>
        <v>-</v>
      </c>
      <c r="FD202" s="306" t="str">
        <f t="shared" si="500"/>
        <v>-</v>
      </c>
      <c r="FE202" s="306" t="str">
        <f t="shared" si="501"/>
        <v>-</v>
      </c>
      <c r="FF202" s="306" t="str">
        <f t="shared" si="502"/>
        <v>-</v>
      </c>
      <c r="FG202" s="306" t="str">
        <f t="shared" si="503"/>
        <v>-</v>
      </c>
      <c r="FH202" s="306"/>
      <c r="FI202" s="306"/>
      <c r="FJ202" s="306"/>
      <c r="FK202" s="306"/>
      <c r="FL202" s="306"/>
      <c r="FM202" s="422" t="s">
        <v>2</v>
      </c>
      <c r="FN202" s="65" t="str">
        <f t="shared" si="426"/>
        <v>-</v>
      </c>
      <c r="FO202" s="65" t="str">
        <f t="shared" si="427"/>
        <v>-</v>
      </c>
      <c r="FP202" s="65" t="str">
        <f t="shared" si="428"/>
        <v>-</v>
      </c>
      <c r="FQ202" s="65" t="str">
        <f t="shared" si="429"/>
        <v>-</v>
      </c>
      <c r="FR202" s="65" t="str">
        <f t="shared" si="430"/>
        <v>-</v>
      </c>
      <c r="FS202" s="65" t="str">
        <f t="shared" si="431"/>
        <v>-</v>
      </c>
      <c r="FT202" s="65" t="str">
        <f t="shared" si="432"/>
        <v>-</v>
      </c>
      <c r="FU202" s="65" t="str">
        <f t="shared" si="433"/>
        <v>-</v>
      </c>
      <c r="FV202" s="65" t="str">
        <f t="shared" si="434"/>
        <v>-</v>
      </c>
      <c r="FW202" s="65" t="str">
        <f t="shared" si="435"/>
        <v>-</v>
      </c>
      <c r="FX202" s="65" t="str">
        <f t="shared" si="436"/>
        <v>-</v>
      </c>
      <c r="FY202" s="65" t="str">
        <f t="shared" si="437"/>
        <v>-</v>
      </c>
      <c r="FZ202" s="65" t="str">
        <f t="shared" si="438"/>
        <v>-</v>
      </c>
      <c r="GA202" s="65" t="str">
        <f t="shared" si="439"/>
        <v>-</v>
      </c>
      <c r="GB202" s="65" t="str">
        <f t="shared" si="440"/>
        <v>-</v>
      </c>
      <c r="GC202" s="65" t="str">
        <f t="shared" si="441"/>
        <v>-</v>
      </c>
      <c r="GD202" s="65" t="str">
        <f t="shared" si="442"/>
        <v>-</v>
      </c>
      <c r="GE202" s="65" t="str">
        <f t="shared" si="443"/>
        <v>-</v>
      </c>
      <c r="GF202" s="65" t="str">
        <f t="shared" si="444"/>
        <v>-</v>
      </c>
      <c r="GG202" s="65" t="str">
        <f t="shared" si="445"/>
        <v>-</v>
      </c>
      <c r="GH202" s="65" t="str">
        <f t="shared" si="446"/>
        <v>-</v>
      </c>
      <c r="GI202" s="65" t="str">
        <f t="shared" si="447"/>
        <v>-</v>
      </c>
      <c r="GJ202" s="65" t="str">
        <f t="shared" si="448"/>
        <v>-</v>
      </c>
      <c r="GK202" s="65">
        <f t="shared" si="449"/>
        <v>5.0000000000000001E-4</v>
      </c>
      <c r="GL202" s="65" t="str">
        <f t="shared" si="450"/>
        <v>-</v>
      </c>
      <c r="GM202" s="65" t="str">
        <f t="shared" si="451"/>
        <v>-</v>
      </c>
      <c r="GN202" s="65" t="str">
        <f t="shared" si="504"/>
        <v>-</v>
      </c>
      <c r="GO202" s="65" t="str">
        <f t="shared" si="505"/>
        <v>-</v>
      </c>
      <c r="GP202" s="65" t="str">
        <f t="shared" si="506"/>
        <v>-</v>
      </c>
      <c r="GQ202" s="65" t="str">
        <f t="shared" si="507"/>
        <v>-</v>
      </c>
      <c r="GR202" s="65"/>
      <c r="GS202" s="65"/>
      <c r="GT202" s="65"/>
      <c r="GU202" s="96"/>
      <c r="GV202" s="70"/>
      <c r="GW202" s="7">
        <f>IF(ISNUMBER(INDEX($CU$15:$EC$314,$B202,HG$5)),MAX(GW$14:GW201)+1,0)</f>
        <v>0</v>
      </c>
      <c r="GX202" s="7" t="str">
        <f t="shared" si="452"/>
        <v/>
      </c>
      <c r="GY202" s="7" t="str">
        <f t="shared" si="453"/>
        <v/>
      </c>
      <c r="GZ202" s="289">
        <f t="shared" si="454"/>
        <v>188</v>
      </c>
      <c r="HA202" s="289" t="str">
        <f t="shared" si="455"/>
        <v/>
      </c>
      <c r="HB202" s="289"/>
      <c r="HC202" s="84" t="str">
        <f t="shared" si="456"/>
        <v/>
      </c>
      <c r="HD202" s="335">
        <f t="shared" si="457"/>
        <v>0</v>
      </c>
      <c r="HE202" s="313" t="str">
        <f t="shared" si="458"/>
        <v/>
      </c>
      <c r="HF202" s="28" t="str">
        <f t="shared" si="459"/>
        <v/>
      </c>
      <c r="HG202" s="241"/>
      <c r="HH202" s="71"/>
      <c r="HI202" s="71"/>
      <c r="HJ202" s="71"/>
      <c r="HK202" s="71"/>
      <c r="HL202" s="71"/>
      <c r="HM202" s="71"/>
      <c r="HN202" s="71"/>
      <c r="HO202" s="71"/>
      <c r="HP202" s="71"/>
      <c r="HQ202" s="71"/>
      <c r="HR202" s="71"/>
      <c r="HS202" s="277" t="str">
        <f t="shared" si="516"/>
        <v/>
      </c>
      <c r="HT202" s="284" t="str">
        <f t="shared" si="460"/>
        <v/>
      </c>
      <c r="HU202" s="71"/>
      <c r="HV202" s="336" t="str">
        <f t="shared" si="461"/>
        <v/>
      </c>
      <c r="HW202" s="338" t="str">
        <f t="shared" si="462"/>
        <v/>
      </c>
      <c r="HX202" s="337" t="str">
        <f t="shared" si="463"/>
        <v/>
      </c>
      <c r="HY202" s="71"/>
      <c r="HZ202" s="71"/>
      <c r="IA202" s="71"/>
      <c r="IB202" s="71"/>
      <c r="IC202" s="71"/>
      <c r="ID202" s="70"/>
      <c r="IE202" s="19"/>
      <c r="IF202" s="19"/>
      <c r="IG202" s="19"/>
      <c r="IH202" s="19"/>
      <c r="II202" s="19"/>
      <c r="IJ202" s="19"/>
      <c r="IK202" s="19"/>
      <c r="IL202" s="19"/>
      <c r="IM202" s="19"/>
      <c r="IN202" s="19"/>
      <c r="IO202" s="19"/>
      <c r="IP202" s="19"/>
      <c r="IQ202" s="19"/>
      <c r="IR202" s="291">
        <f>IF(IE202&lt;&gt;"",MAX(IR$14:IR201)+1,0)</f>
        <v>0</v>
      </c>
      <c r="IS202" s="291">
        <f>IF(IF202&lt;&gt;"",MAX(IS$14:IS201)+1,0)</f>
        <v>0</v>
      </c>
      <c r="IT202" s="291">
        <f>IF(IG202&lt;&gt;"",MAX(IT$14:IT201)+1,0)</f>
        <v>0</v>
      </c>
      <c r="IU202" s="291">
        <f>IF(IH202&lt;&gt;"",MAX(IU$14:IU201)+1,0)</f>
        <v>0</v>
      </c>
      <c r="IV202" s="291">
        <f>IF(II202&lt;&gt;"",MAX(IV$14:IV201)+1,0)</f>
        <v>0</v>
      </c>
      <c r="IW202" s="291">
        <f>IF(IJ202&lt;&gt;"",MAX(IW$14:IW201)+1,0)</f>
        <v>0</v>
      </c>
      <c r="IX202" s="291">
        <f>IF(IK202&lt;&gt;"",MAX(IX$14:IX201)+1,0)</f>
        <v>0</v>
      </c>
      <c r="IY202" s="291">
        <f>IF(IL202&lt;&gt;"",MAX(IY$14:IY201)+1,0)</f>
        <v>0</v>
      </c>
      <c r="IZ202" s="291">
        <f>IF(IM202&lt;&gt;"",MAX(IZ$14:IZ201)+1,0)</f>
        <v>0</v>
      </c>
      <c r="JA202" s="291">
        <f>IF(IN202&lt;&gt;"",MAX(JA$14:JA201)+1,0)</f>
        <v>0</v>
      </c>
      <c r="JB202" s="291">
        <f>IF(IO202&lt;&gt;"",MAX(JB$14:JB201)+1,0)</f>
        <v>0</v>
      </c>
      <c r="JC202" s="291">
        <f>IF(IP202&lt;&gt;"",MAX(JC$14:JC201)+1,0)</f>
        <v>0</v>
      </c>
      <c r="JD202" s="74">
        <f t="shared" si="508"/>
        <v>7</v>
      </c>
      <c r="JE202" s="74">
        <f t="shared" si="509"/>
        <v>0</v>
      </c>
      <c r="JF202" s="74">
        <f t="shared" si="510"/>
        <v>5</v>
      </c>
      <c r="JG202" s="74">
        <f t="shared" si="511"/>
        <v>0</v>
      </c>
      <c r="JH202" s="390" t="str">
        <f t="shared" si="512"/>
        <v/>
      </c>
      <c r="JI202" s="389">
        <f>IF(ISNUMBER(MATCH(HE202,$JG$15:$JG$313,0)),0,MAX(JI$14:JI201)+1)</f>
        <v>0</v>
      </c>
      <c r="JJ202" s="389" t="str">
        <f t="shared" si="513"/>
        <v/>
      </c>
      <c r="JK202" s="379"/>
      <c r="JL202" s="79"/>
      <c r="JM202" s="19"/>
      <c r="JN202" s="280"/>
      <c r="JO202" s="70"/>
      <c r="JP202" s="19"/>
      <c r="JQ202" s="19"/>
      <c r="JR202" s="19"/>
      <c r="JS202" s="19"/>
      <c r="JT202" s="19"/>
      <c r="JU202" s="19"/>
      <c r="JV202" s="19"/>
      <c r="JW202" s="19"/>
      <c r="JX202" s="19"/>
      <c r="JY202" s="19"/>
      <c r="JZ202" s="19"/>
      <c r="KA202" s="19"/>
      <c r="KB202" s="19"/>
      <c r="KC202" s="19"/>
      <c r="KD202" s="19"/>
      <c r="LA202" s="70"/>
      <c r="LB202" s="291" t="str">
        <f t="shared" si="464"/>
        <v/>
      </c>
      <c r="LC202" s="291" t="str">
        <f t="shared" si="465"/>
        <v/>
      </c>
      <c r="LD202" s="291" t="str">
        <f t="shared" si="466"/>
        <v/>
      </c>
      <c r="LE202" s="291" t="str">
        <f t="shared" si="467"/>
        <v/>
      </c>
      <c r="LF202" s="291" t="str">
        <f t="shared" si="468"/>
        <v/>
      </c>
      <c r="LG202" s="291" t="str">
        <f t="shared" si="469"/>
        <v/>
      </c>
      <c r="LH202" s="291" t="str">
        <f t="shared" si="470"/>
        <v/>
      </c>
      <c r="LI202" s="291" t="str">
        <f t="shared" si="471"/>
        <v/>
      </c>
      <c r="LJ202" s="291" t="str">
        <f t="shared" si="472"/>
        <v/>
      </c>
      <c r="LK202" s="291" t="str">
        <f t="shared" si="473"/>
        <v/>
      </c>
      <c r="LL202" s="291" t="str">
        <f t="shared" si="474"/>
        <v/>
      </c>
      <c r="LM202" s="291" t="str">
        <f t="shared" si="475"/>
        <v/>
      </c>
      <c r="LN202" s="291" t="str">
        <f t="shared" si="476"/>
        <v/>
      </c>
      <c r="LO202" s="291" t="str">
        <f t="shared" si="477"/>
        <v/>
      </c>
      <c r="LP202" s="291" t="str">
        <f t="shared" si="478"/>
        <v/>
      </c>
      <c r="LQ202" s="291" t="str">
        <f t="shared" si="479"/>
        <v/>
      </c>
      <c r="LR202" s="291" t="str">
        <f t="shared" si="480"/>
        <v/>
      </c>
      <c r="LS202" s="291" t="str">
        <f t="shared" si="481"/>
        <v/>
      </c>
      <c r="LT202" s="291" t="str">
        <f t="shared" si="482"/>
        <v/>
      </c>
      <c r="LU202" s="291" t="str">
        <f t="shared" si="483"/>
        <v/>
      </c>
      <c r="LV202" s="291" t="str">
        <f t="shared" si="484"/>
        <v/>
      </c>
      <c r="LW202" s="291" t="str">
        <f t="shared" si="485"/>
        <v/>
      </c>
      <c r="LX202" s="291" t="str">
        <f t="shared" si="486"/>
        <v/>
      </c>
      <c r="LY202" s="291" t="str">
        <f t="shared" si="487"/>
        <v/>
      </c>
      <c r="LZ202" s="291" t="str">
        <f t="shared" si="488"/>
        <v/>
      </c>
      <c r="MA202" s="291" t="str">
        <f t="shared" si="489"/>
        <v/>
      </c>
      <c r="MB202" s="291" t="str">
        <f t="shared" si="490"/>
        <v/>
      </c>
      <c r="MC202" s="291" t="str">
        <f t="shared" si="491"/>
        <v/>
      </c>
      <c r="MD202" s="291" t="str">
        <f t="shared" si="492"/>
        <v/>
      </c>
      <c r="ME202" s="291" t="str">
        <f t="shared" si="493"/>
        <v/>
      </c>
      <c r="MF202" s="291" t="str">
        <f t="shared" si="494"/>
        <v/>
      </c>
      <c r="MG202" s="74">
        <f t="shared" si="495"/>
        <v>0</v>
      </c>
      <c r="MH202" s="70"/>
      <c r="MI202" s="70"/>
      <c r="MJ202" s="70"/>
      <c r="MK202" s="70"/>
      <c r="ML202" s="70"/>
      <c r="MM202" s="70"/>
      <c r="MN202" s="70"/>
      <c r="MO202" s="70"/>
      <c r="MP202" s="70"/>
      <c r="MQ202" s="70"/>
      <c r="MR202" s="70"/>
      <c r="MS202" s="70"/>
      <c r="MT202" s="70"/>
      <c r="MU202" s="70"/>
    </row>
    <row r="203" spans="1:359" ht="6" customHeight="1" x14ac:dyDescent="0.25">
      <c r="A203" s="79"/>
      <c r="B203" s="303">
        <f t="shared" si="514"/>
        <v>189</v>
      </c>
      <c r="C203" s="206" t="s">
        <v>486</v>
      </c>
      <c r="D203" s="305" t="s">
        <v>514</v>
      </c>
      <c r="E203" s="70"/>
      <c r="F203" s="258"/>
      <c r="G203" s="259"/>
      <c r="H203" s="260"/>
      <c r="I203" s="258"/>
      <c r="J203" s="259"/>
      <c r="K203" s="260"/>
      <c r="L203" s="258"/>
      <c r="M203" s="259"/>
      <c r="N203" s="260"/>
      <c r="O203" s="258"/>
      <c r="P203" s="259"/>
      <c r="Q203" s="260"/>
      <c r="R203" s="258"/>
      <c r="S203" s="259"/>
      <c r="T203" s="260"/>
      <c r="U203" s="258"/>
      <c r="V203" s="259"/>
      <c r="W203" s="260"/>
      <c r="X203" s="258"/>
      <c r="Y203" s="259"/>
      <c r="Z203" s="260"/>
      <c r="AA203" s="258"/>
      <c r="AB203" s="259"/>
      <c r="AC203" s="260"/>
      <c r="AD203" s="258"/>
      <c r="AE203" s="259"/>
      <c r="AF203" s="260"/>
      <c r="AG203" s="258"/>
      <c r="AH203" s="259"/>
      <c r="AI203" s="260"/>
      <c r="AJ203" s="258"/>
      <c r="AK203" s="259"/>
      <c r="AL203" s="260"/>
      <c r="AM203" s="258"/>
      <c r="AN203" s="259"/>
      <c r="AO203" s="260"/>
      <c r="AP203" s="281"/>
      <c r="AQ203" s="353"/>
      <c r="AR203" s="348"/>
      <c r="AS203" s="281"/>
      <c r="AT203" s="353"/>
      <c r="AU203" s="348"/>
      <c r="AV203" s="258"/>
      <c r="AW203" s="259"/>
      <c r="AX203" s="260"/>
      <c r="AY203" s="258"/>
      <c r="AZ203" s="259"/>
      <c r="BA203" s="260"/>
      <c r="BB203" s="258"/>
      <c r="BC203" s="259"/>
      <c r="BD203" s="260"/>
      <c r="BE203" s="258"/>
      <c r="BF203" s="259"/>
      <c r="BG203" s="260"/>
      <c r="BH203" s="258"/>
      <c r="BI203" s="259"/>
      <c r="BJ203" s="260"/>
      <c r="BK203" s="258"/>
      <c r="BL203" s="259"/>
      <c r="BM203" s="260"/>
      <c r="BN203" s="258"/>
      <c r="BO203" s="259"/>
      <c r="BP203" s="260"/>
      <c r="BQ203" s="258"/>
      <c r="BR203" s="259"/>
      <c r="BS203" s="260"/>
      <c r="BT203" s="258"/>
      <c r="BU203" s="259"/>
      <c r="BV203" s="260"/>
      <c r="BW203" s="258"/>
      <c r="BX203" s="259"/>
      <c r="BY203" s="260"/>
      <c r="BZ203" s="258"/>
      <c r="CA203" s="259"/>
      <c r="CB203" s="260"/>
      <c r="CC203" s="258"/>
      <c r="CD203" s="259"/>
      <c r="CE203" s="260"/>
      <c r="CF203" s="410"/>
      <c r="CG203" s="411"/>
      <c r="CH203" s="412"/>
      <c r="CI203" s="410"/>
      <c r="CJ203" s="411"/>
      <c r="CK203" s="412"/>
      <c r="CL203" s="258"/>
      <c r="CM203" s="259"/>
      <c r="CN203" s="260"/>
      <c r="CO203" s="258"/>
      <c r="CP203" s="259"/>
      <c r="CQ203" s="260"/>
      <c r="CR203" s="373" t="s">
        <v>2</v>
      </c>
      <c r="CS203" s="228"/>
      <c r="CT203" s="229"/>
      <c r="CU203" s="7" t="str">
        <f t="shared" si="374"/>
        <v/>
      </c>
      <c r="CV203" s="7" t="str">
        <f t="shared" si="375"/>
        <v/>
      </c>
      <c r="CW203" s="7" t="str">
        <f t="shared" si="376"/>
        <v/>
      </c>
      <c r="CX203" s="7" t="str">
        <f t="shared" si="377"/>
        <v/>
      </c>
      <c r="CY203" s="7" t="str">
        <f t="shared" si="378"/>
        <v/>
      </c>
      <c r="CZ203" s="7" t="str">
        <f t="shared" si="379"/>
        <v/>
      </c>
      <c r="DA203" s="7" t="str">
        <f t="shared" si="380"/>
        <v/>
      </c>
      <c r="DB203" s="7" t="str">
        <f t="shared" si="381"/>
        <v/>
      </c>
      <c r="DC203" s="7" t="str">
        <f t="shared" si="382"/>
        <v/>
      </c>
      <c r="DD203" s="7" t="str">
        <f t="shared" si="383"/>
        <v/>
      </c>
      <c r="DE203" s="7" t="str">
        <f t="shared" si="384"/>
        <v/>
      </c>
      <c r="DF203" s="7" t="str">
        <f t="shared" si="385"/>
        <v/>
      </c>
      <c r="DG203" s="7" t="str">
        <f t="shared" si="386"/>
        <v/>
      </c>
      <c r="DH203" s="7" t="str">
        <f t="shared" si="387"/>
        <v/>
      </c>
      <c r="DI203" s="7" t="str">
        <f t="shared" si="388"/>
        <v/>
      </c>
      <c r="DJ203" s="7" t="str">
        <f t="shared" si="389"/>
        <v/>
      </c>
      <c r="DK203" s="7" t="str">
        <f t="shared" si="390"/>
        <v/>
      </c>
      <c r="DL203" s="7" t="str">
        <f t="shared" si="391"/>
        <v/>
      </c>
      <c r="DM203" s="7" t="str">
        <f t="shared" si="392"/>
        <v/>
      </c>
      <c r="DN203" s="7" t="str">
        <f t="shared" si="393"/>
        <v/>
      </c>
      <c r="DO203" s="7" t="str">
        <f t="shared" si="394"/>
        <v/>
      </c>
      <c r="DP203" s="7" t="str">
        <f t="shared" si="395"/>
        <v/>
      </c>
      <c r="DQ203" s="7" t="str">
        <f t="shared" si="396"/>
        <v/>
      </c>
      <c r="DR203" s="7">
        <f t="shared" si="397"/>
        <v>32</v>
      </c>
      <c r="DS203" s="7" t="str">
        <f t="shared" si="398"/>
        <v/>
      </c>
      <c r="DT203" s="7" t="str">
        <f t="shared" si="399"/>
        <v/>
      </c>
      <c r="DU203" s="7" t="str">
        <f t="shared" si="496"/>
        <v/>
      </c>
      <c r="DV203" s="7" t="str">
        <f t="shared" si="497"/>
        <v/>
      </c>
      <c r="DW203" s="7" t="str">
        <f t="shared" si="498"/>
        <v/>
      </c>
      <c r="DX203" s="7" t="str">
        <f t="shared" si="499"/>
        <v/>
      </c>
      <c r="DY203" s="7"/>
      <c r="DZ203" s="7"/>
      <c r="EA203" s="7"/>
      <c r="EB203" s="7"/>
      <c r="EC203" s="64" t="s">
        <v>2</v>
      </c>
      <c r="ED203" s="306" t="str">
        <f t="shared" si="400"/>
        <v>-</v>
      </c>
      <c r="EE203" s="306" t="str">
        <f t="shared" si="401"/>
        <v>-</v>
      </c>
      <c r="EF203" s="306" t="str">
        <f t="shared" si="402"/>
        <v>-</v>
      </c>
      <c r="EG203" s="306" t="str">
        <f t="shared" si="403"/>
        <v>-</v>
      </c>
      <c r="EH203" s="306" t="str">
        <f t="shared" si="404"/>
        <v>-</v>
      </c>
      <c r="EI203" s="306" t="str">
        <f t="shared" si="405"/>
        <v>-</v>
      </c>
      <c r="EJ203" s="306" t="str">
        <f t="shared" si="406"/>
        <v>-</v>
      </c>
      <c r="EK203" s="306" t="str">
        <f t="shared" si="407"/>
        <v>-</v>
      </c>
      <c r="EL203" s="306" t="str">
        <f t="shared" si="408"/>
        <v>-</v>
      </c>
      <c r="EM203" s="306" t="str">
        <f t="shared" si="409"/>
        <v>-</v>
      </c>
      <c r="EN203" s="306" t="str">
        <f t="shared" si="410"/>
        <v>-</v>
      </c>
      <c r="EO203" s="306" t="str">
        <f t="shared" si="411"/>
        <v>-</v>
      </c>
      <c r="EP203" s="306" t="str">
        <f t="shared" si="412"/>
        <v>-</v>
      </c>
      <c r="EQ203" s="306" t="str">
        <f t="shared" si="413"/>
        <v>-</v>
      </c>
      <c r="ER203" s="306" t="str">
        <f t="shared" si="414"/>
        <v>-</v>
      </c>
      <c r="ES203" s="306" t="str">
        <f t="shared" si="415"/>
        <v>-</v>
      </c>
      <c r="ET203" s="306" t="str">
        <f t="shared" si="416"/>
        <v>-</v>
      </c>
      <c r="EU203" s="306" t="str">
        <f t="shared" si="417"/>
        <v>-</v>
      </c>
      <c r="EV203" s="306" t="str">
        <f t="shared" si="418"/>
        <v>-</v>
      </c>
      <c r="EW203" s="306" t="str">
        <f t="shared" si="419"/>
        <v>-</v>
      </c>
      <c r="EX203" s="306" t="str">
        <f t="shared" si="420"/>
        <v>-</v>
      </c>
      <c r="EY203" s="306" t="str">
        <f t="shared" si="421"/>
        <v>-</v>
      </c>
      <c r="EZ203" s="306" t="str">
        <f t="shared" si="422"/>
        <v>-</v>
      </c>
      <c r="FA203" s="306" t="str">
        <f t="shared" si="423"/>
        <v>inner_dvclose</v>
      </c>
      <c r="FB203" s="306" t="str">
        <f t="shared" si="424"/>
        <v>-</v>
      </c>
      <c r="FC203" s="306" t="str">
        <f t="shared" si="425"/>
        <v>-</v>
      </c>
      <c r="FD203" s="306" t="str">
        <f t="shared" si="500"/>
        <v>-</v>
      </c>
      <c r="FE203" s="306" t="str">
        <f t="shared" si="501"/>
        <v>-</v>
      </c>
      <c r="FF203" s="306" t="str">
        <f t="shared" si="502"/>
        <v>-</v>
      </c>
      <c r="FG203" s="306" t="str">
        <f t="shared" si="503"/>
        <v>-</v>
      </c>
      <c r="FH203" s="306"/>
      <c r="FI203" s="306"/>
      <c r="FJ203" s="306"/>
      <c r="FK203" s="306"/>
      <c r="FL203" s="306"/>
      <c r="FM203" s="422" t="s">
        <v>2</v>
      </c>
      <c r="FN203" s="65" t="str">
        <f t="shared" si="426"/>
        <v>-</v>
      </c>
      <c r="FO203" s="65" t="str">
        <f t="shared" si="427"/>
        <v>-</v>
      </c>
      <c r="FP203" s="65" t="str">
        <f t="shared" si="428"/>
        <v>-</v>
      </c>
      <c r="FQ203" s="65" t="str">
        <f t="shared" si="429"/>
        <v>-</v>
      </c>
      <c r="FR203" s="65" t="str">
        <f t="shared" si="430"/>
        <v>-</v>
      </c>
      <c r="FS203" s="65" t="str">
        <f t="shared" si="431"/>
        <v>-</v>
      </c>
      <c r="FT203" s="65" t="str">
        <f t="shared" si="432"/>
        <v>-</v>
      </c>
      <c r="FU203" s="65" t="str">
        <f t="shared" si="433"/>
        <v>-</v>
      </c>
      <c r="FV203" s="65" t="str">
        <f t="shared" si="434"/>
        <v>-</v>
      </c>
      <c r="FW203" s="65" t="str">
        <f t="shared" si="435"/>
        <v>-</v>
      </c>
      <c r="FX203" s="65" t="str">
        <f t="shared" si="436"/>
        <v>-</v>
      </c>
      <c r="FY203" s="65" t="str">
        <f t="shared" si="437"/>
        <v>-</v>
      </c>
      <c r="FZ203" s="65" t="str">
        <f t="shared" si="438"/>
        <v>-</v>
      </c>
      <c r="GA203" s="65" t="str">
        <f t="shared" si="439"/>
        <v>-</v>
      </c>
      <c r="GB203" s="65" t="str">
        <f t="shared" si="440"/>
        <v>-</v>
      </c>
      <c r="GC203" s="65" t="str">
        <f t="shared" si="441"/>
        <v>-</v>
      </c>
      <c r="GD203" s="65" t="str">
        <f t="shared" si="442"/>
        <v>-</v>
      </c>
      <c r="GE203" s="65" t="str">
        <f t="shared" si="443"/>
        <v>-</v>
      </c>
      <c r="GF203" s="65" t="str">
        <f t="shared" si="444"/>
        <v>-</v>
      </c>
      <c r="GG203" s="65" t="str">
        <f t="shared" si="445"/>
        <v>-</v>
      </c>
      <c r="GH203" s="65" t="str">
        <f t="shared" si="446"/>
        <v>-</v>
      </c>
      <c r="GI203" s="65" t="str">
        <f t="shared" si="447"/>
        <v>-</v>
      </c>
      <c r="GJ203" s="65" t="str">
        <f t="shared" si="448"/>
        <v>-</v>
      </c>
      <c r="GK203" s="65">
        <f t="shared" si="449"/>
        <v>1.0000000000000001E-5</v>
      </c>
      <c r="GL203" s="65" t="str">
        <f t="shared" si="450"/>
        <v>-</v>
      </c>
      <c r="GM203" s="65" t="str">
        <f t="shared" si="451"/>
        <v>-</v>
      </c>
      <c r="GN203" s="65" t="str">
        <f t="shared" si="504"/>
        <v>-</v>
      </c>
      <c r="GO203" s="65" t="str">
        <f t="shared" si="505"/>
        <v>-</v>
      </c>
      <c r="GP203" s="65" t="str">
        <f t="shared" si="506"/>
        <v>-</v>
      </c>
      <c r="GQ203" s="65" t="str">
        <f t="shared" si="507"/>
        <v>-</v>
      </c>
      <c r="GR203" s="65"/>
      <c r="GS203" s="65"/>
      <c r="GT203" s="65"/>
      <c r="GU203" s="96"/>
      <c r="GV203" s="70"/>
      <c r="GW203" s="7">
        <f>IF(ISNUMBER(INDEX($CU$15:$EC$314,$B203,HG$5)),MAX(GW$14:GW202)+1,0)</f>
        <v>0</v>
      </c>
      <c r="GX203" s="7" t="str">
        <f t="shared" si="452"/>
        <v/>
      </c>
      <c r="GY203" s="7" t="str">
        <f t="shared" si="453"/>
        <v/>
      </c>
      <c r="GZ203" s="289">
        <f t="shared" si="454"/>
        <v>189</v>
      </c>
      <c r="HA203" s="289" t="str">
        <f t="shared" si="455"/>
        <v/>
      </c>
      <c r="HB203" s="289"/>
      <c r="HC203" s="84" t="str">
        <f t="shared" si="456"/>
        <v/>
      </c>
      <c r="HD203" s="335">
        <f t="shared" si="457"/>
        <v>0</v>
      </c>
      <c r="HE203" s="313" t="str">
        <f t="shared" si="458"/>
        <v/>
      </c>
      <c r="HF203" s="28" t="str">
        <f t="shared" si="459"/>
        <v/>
      </c>
      <c r="HG203" s="241"/>
      <c r="HH203" s="71"/>
      <c r="HI203" s="71"/>
      <c r="HJ203" s="71"/>
      <c r="HK203" s="71"/>
      <c r="HL203" s="71"/>
      <c r="HM203" s="71"/>
      <c r="HN203" s="71"/>
      <c r="HO203" s="71"/>
      <c r="HP203" s="71"/>
      <c r="HQ203" s="71"/>
      <c r="HR203" s="71"/>
      <c r="HS203" s="277" t="str">
        <f t="shared" si="516"/>
        <v/>
      </c>
      <c r="HT203" s="284" t="str">
        <f t="shared" si="460"/>
        <v/>
      </c>
      <c r="HU203" s="71"/>
      <c r="HV203" s="336" t="str">
        <f t="shared" si="461"/>
        <v/>
      </c>
      <c r="HW203" s="338" t="str">
        <f t="shared" si="462"/>
        <v/>
      </c>
      <c r="HX203" s="337" t="str">
        <f t="shared" si="463"/>
        <v/>
      </c>
      <c r="HY203" s="71"/>
      <c r="HZ203" s="71"/>
      <c r="IA203" s="71"/>
      <c r="IB203" s="71"/>
      <c r="IC203" s="71"/>
      <c r="ID203" s="70"/>
      <c r="IE203" s="19"/>
      <c r="IF203" s="19"/>
      <c r="IG203" s="19"/>
      <c r="IH203" s="19"/>
      <c r="II203" s="19"/>
      <c r="IJ203" s="19"/>
      <c r="IK203" s="19"/>
      <c r="IL203" s="19"/>
      <c r="IM203" s="19"/>
      <c r="IN203" s="19"/>
      <c r="IO203" s="19"/>
      <c r="IP203" s="19"/>
      <c r="IQ203" s="19"/>
      <c r="IR203" s="291">
        <f>IF(IE203&lt;&gt;"",MAX(IR$14:IR202)+1,0)</f>
        <v>0</v>
      </c>
      <c r="IS203" s="291">
        <f>IF(IF203&lt;&gt;"",MAX(IS$14:IS202)+1,0)</f>
        <v>0</v>
      </c>
      <c r="IT203" s="291">
        <f>IF(IG203&lt;&gt;"",MAX(IT$14:IT202)+1,0)</f>
        <v>0</v>
      </c>
      <c r="IU203" s="291">
        <f>IF(IH203&lt;&gt;"",MAX(IU$14:IU202)+1,0)</f>
        <v>0</v>
      </c>
      <c r="IV203" s="291">
        <f>IF(II203&lt;&gt;"",MAX(IV$14:IV202)+1,0)</f>
        <v>0</v>
      </c>
      <c r="IW203" s="291">
        <f>IF(IJ203&lt;&gt;"",MAX(IW$14:IW202)+1,0)</f>
        <v>0</v>
      </c>
      <c r="IX203" s="291">
        <f>IF(IK203&lt;&gt;"",MAX(IX$14:IX202)+1,0)</f>
        <v>0</v>
      </c>
      <c r="IY203" s="291">
        <f>IF(IL203&lt;&gt;"",MAX(IY$14:IY202)+1,0)</f>
        <v>0</v>
      </c>
      <c r="IZ203" s="291">
        <f>IF(IM203&lt;&gt;"",MAX(IZ$14:IZ202)+1,0)</f>
        <v>0</v>
      </c>
      <c r="JA203" s="291">
        <f>IF(IN203&lt;&gt;"",MAX(JA$14:JA202)+1,0)</f>
        <v>0</v>
      </c>
      <c r="JB203" s="291">
        <f>IF(IO203&lt;&gt;"",MAX(JB$14:JB202)+1,0)</f>
        <v>0</v>
      </c>
      <c r="JC203" s="291">
        <f>IF(IP203&lt;&gt;"",MAX(JC$14:JC202)+1,0)</f>
        <v>0</v>
      </c>
      <c r="JD203" s="74">
        <f t="shared" si="508"/>
        <v>7</v>
      </c>
      <c r="JE203" s="74">
        <f t="shared" si="509"/>
        <v>0</v>
      </c>
      <c r="JF203" s="74">
        <f t="shared" si="510"/>
        <v>6</v>
      </c>
      <c r="JG203" s="74">
        <f t="shared" si="511"/>
        <v>0</v>
      </c>
      <c r="JH203" s="390" t="str">
        <f t="shared" si="512"/>
        <v/>
      </c>
      <c r="JI203" s="389">
        <f>IF(ISNUMBER(MATCH(HE203,$JG$15:$JG$313,0)),0,MAX(JI$14:JI202)+1)</f>
        <v>0</v>
      </c>
      <c r="JJ203" s="389" t="str">
        <f t="shared" si="513"/>
        <v/>
      </c>
      <c r="JK203" s="379"/>
      <c r="JL203" s="79"/>
      <c r="JM203" s="19"/>
      <c r="JN203" s="280"/>
      <c r="JO203" s="70"/>
      <c r="JP203" s="19"/>
      <c r="JQ203" s="19"/>
      <c r="JR203" s="19"/>
      <c r="JS203" s="19"/>
      <c r="JT203" s="19"/>
      <c r="JU203" s="19"/>
      <c r="JV203" s="19"/>
      <c r="JW203" s="19"/>
      <c r="JX203" s="19"/>
      <c r="JY203" s="19"/>
      <c r="JZ203" s="19"/>
      <c r="KA203" s="19"/>
      <c r="KB203" s="19"/>
      <c r="KC203" s="19"/>
      <c r="KD203" s="19"/>
      <c r="LA203" s="70"/>
      <c r="LB203" s="291" t="str">
        <f t="shared" si="464"/>
        <v/>
      </c>
      <c r="LC203" s="291" t="str">
        <f t="shared" si="465"/>
        <v/>
      </c>
      <c r="LD203" s="291" t="str">
        <f t="shared" si="466"/>
        <v/>
      </c>
      <c r="LE203" s="291" t="str">
        <f t="shared" si="467"/>
        <v/>
      </c>
      <c r="LF203" s="291" t="str">
        <f t="shared" si="468"/>
        <v/>
      </c>
      <c r="LG203" s="291" t="str">
        <f t="shared" si="469"/>
        <v/>
      </c>
      <c r="LH203" s="291" t="str">
        <f t="shared" si="470"/>
        <v/>
      </c>
      <c r="LI203" s="291" t="str">
        <f t="shared" si="471"/>
        <v/>
      </c>
      <c r="LJ203" s="291" t="str">
        <f t="shared" si="472"/>
        <v/>
      </c>
      <c r="LK203" s="291" t="str">
        <f t="shared" si="473"/>
        <v/>
      </c>
      <c r="LL203" s="291" t="str">
        <f t="shared" si="474"/>
        <v/>
      </c>
      <c r="LM203" s="291" t="str">
        <f t="shared" si="475"/>
        <v/>
      </c>
      <c r="LN203" s="291" t="str">
        <f t="shared" si="476"/>
        <v/>
      </c>
      <c r="LO203" s="291" t="str">
        <f t="shared" si="477"/>
        <v/>
      </c>
      <c r="LP203" s="291" t="str">
        <f t="shared" si="478"/>
        <v/>
      </c>
      <c r="LQ203" s="291" t="str">
        <f t="shared" si="479"/>
        <v/>
      </c>
      <c r="LR203" s="291" t="str">
        <f t="shared" si="480"/>
        <v/>
      </c>
      <c r="LS203" s="291" t="str">
        <f t="shared" si="481"/>
        <v/>
      </c>
      <c r="LT203" s="291" t="str">
        <f t="shared" si="482"/>
        <v/>
      </c>
      <c r="LU203" s="291" t="str">
        <f t="shared" si="483"/>
        <v/>
      </c>
      <c r="LV203" s="291" t="str">
        <f t="shared" si="484"/>
        <v/>
      </c>
      <c r="LW203" s="291" t="str">
        <f t="shared" si="485"/>
        <v/>
      </c>
      <c r="LX203" s="291" t="str">
        <f t="shared" si="486"/>
        <v/>
      </c>
      <c r="LY203" s="291" t="str">
        <f t="shared" si="487"/>
        <v/>
      </c>
      <c r="LZ203" s="291" t="str">
        <f t="shared" si="488"/>
        <v/>
      </c>
      <c r="MA203" s="291" t="str">
        <f t="shared" si="489"/>
        <v/>
      </c>
      <c r="MB203" s="291" t="str">
        <f t="shared" si="490"/>
        <v/>
      </c>
      <c r="MC203" s="291" t="str">
        <f t="shared" si="491"/>
        <v/>
      </c>
      <c r="MD203" s="291" t="str">
        <f t="shared" si="492"/>
        <v/>
      </c>
      <c r="ME203" s="291" t="str">
        <f t="shared" si="493"/>
        <v/>
      </c>
      <c r="MF203" s="291" t="str">
        <f t="shared" si="494"/>
        <v/>
      </c>
      <c r="MG203" s="74">
        <f t="shared" si="495"/>
        <v>0</v>
      </c>
      <c r="MH203" s="70"/>
      <c r="MI203" s="70"/>
      <c r="MJ203" s="70"/>
      <c r="MK203" s="70"/>
      <c r="ML203" s="70"/>
      <c r="MM203" s="70"/>
      <c r="MN203" s="70"/>
      <c r="MO203" s="70"/>
      <c r="MP203" s="70"/>
      <c r="MQ203" s="70"/>
      <c r="MR203" s="70"/>
      <c r="MS203" s="70"/>
      <c r="MT203" s="70"/>
      <c r="MU203" s="70"/>
    </row>
    <row r="204" spans="1:359" ht="6" customHeight="1" x14ac:dyDescent="0.25">
      <c r="A204" s="79"/>
      <c r="B204" s="303">
        <f t="shared" si="514"/>
        <v>190</v>
      </c>
      <c r="C204" s="206" t="s">
        <v>487</v>
      </c>
      <c r="D204" s="305" t="s">
        <v>515</v>
      </c>
      <c r="E204" s="70"/>
      <c r="F204" s="258"/>
      <c r="G204" s="259"/>
      <c r="H204" s="260"/>
      <c r="I204" s="258"/>
      <c r="J204" s="259"/>
      <c r="K204" s="260"/>
      <c r="L204" s="258"/>
      <c r="M204" s="259"/>
      <c r="N204" s="260"/>
      <c r="O204" s="258"/>
      <c r="P204" s="259"/>
      <c r="Q204" s="260"/>
      <c r="R204" s="258"/>
      <c r="S204" s="259"/>
      <c r="T204" s="260"/>
      <c r="U204" s="258"/>
      <c r="V204" s="259"/>
      <c r="W204" s="260"/>
      <c r="X204" s="258"/>
      <c r="Y204" s="259"/>
      <c r="Z204" s="260"/>
      <c r="AA204" s="258"/>
      <c r="AB204" s="259"/>
      <c r="AC204" s="260"/>
      <c r="AD204" s="258"/>
      <c r="AE204" s="259"/>
      <c r="AF204" s="260"/>
      <c r="AG204" s="258"/>
      <c r="AH204" s="259"/>
      <c r="AI204" s="260"/>
      <c r="AJ204" s="258"/>
      <c r="AK204" s="259"/>
      <c r="AL204" s="260"/>
      <c r="AM204" s="258"/>
      <c r="AN204" s="259"/>
      <c r="AO204" s="260"/>
      <c r="AP204" s="281"/>
      <c r="AQ204" s="353"/>
      <c r="AR204" s="348"/>
      <c r="AS204" s="281"/>
      <c r="AT204" s="353"/>
      <c r="AU204" s="348"/>
      <c r="AV204" s="258"/>
      <c r="AW204" s="259"/>
      <c r="AX204" s="260"/>
      <c r="AY204" s="258"/>
      <c r="AZ204" s="259"/>
      <c r="BA204" s="260"/>
      <c r="BB204" s="258"/>
      <c r="BC204" s="259"/>
      <c r="BD204" s="260"/>
      <c r="BE204" s="258"/>
      <c r="BF204" s="259"/>
      <c r="BG204" s="260"/>
      <c r="BH204" s="258"/>
      <c r="BI204" s="259"/>
      <c r="BJ204" s="260"/>
      <c r="BK204" s="258"/>
      <c r="BL204" s="259"/>
      <c r="BM204" s="260"/>
      <c r="BN204" s="258"/>
      <c r="BO204" s="259"/>
      <c r="BP204" s="260"/>
      <c r="BQ204" s="258"/>
      <c r="BR204" s="259"/>
      <c r="BS204" s="260"/>
      <c r="BT204" s="258"/>
      <c r="BU204" s="259"/>
      <c r="BV204" s="260"/>
      <c r="BW204" s="258"/>
      <c r="BX204" s="259"/>
      <c r="BY204" s="260"/>
      <c r="BZ204" s="258"/>
      <c r="CA204" s="259"/>
      <c r="CB204" s="260"/>
      <c r="CC204" s="258"/>
      <c r="CD204" s="259"/>
      <c r="CE204" s="260"/>
      <c r="CF204" s="410"/>
      <c r="CG204" s="411"/>
      <c r="CH204" s="412"/>
      <c r="CI204" s="410"/>
      <c r="CJ204" s="411"/>
      <c r="CK204" s="412"/>
      <c r="CL204" s="258"/>
      <c r="CM204" s="259"/>
      <c r="CN204" s="260"/>
      <c r="CO204" s="258"/>
      <c r="CP204" s="259"/>
      <c r="CQ204" s="260"/>
      <c r="CR204" s="373" t="s">
        <v>2</v>
      </c>
      <c r="CS204" s="228"/>
      <c r="CT204" s="229"/>
      <c r="CU204" s="7" t="str">
        <f t="shared" si="374"/>
        <v/>
      </c>
      <c r="CV204" s="7" t="str">
        <f t="shared" si="375"/>
        <v/>
      </c>
      <c r="CW204" s="7" t="str">
        <f t="shared" si="376"/>
        <v/>
      </c>
      <c r="CX204" s="7" t="str">
        <f t="shared" si="377"/>
        <v/>
      </c>
      <c r="CY204" s="7" t="str">
        <f t="shared" si="378"/>
        <v/>
      </c>
      <c r="CZ204" s="7" t="str">
        <f t="shared" si="379"/>
        <v/>
      </c>
      <c r="DA204" s="7" t="str">
        <f t="shared" si="380"/>
        <v/>
      </c>
      <c r="DB204" s="7" t="str">
        <f t="shared" si="381"/>
        <v/>
      </c>
      <c r="DC204" s="7" t="str">
        <f t="shared" si="382"/>
        <v/>
      </c>
      <c r="DD204" s="7" t="str">
        <f t="shared" si="383"/>
        <v/>
      </c>
      <c r="DE204" s="7" t="str">
        <f t="shared" si="384"/>
        <v/>
      </c>
      <c r="DF204" s="7" t="str">
        <f t="shared" si="385"/>
        <v/>
      </c>
      <c r="DG204" s="7" t="str">
        <f t="shared" si="386"/>
        <v/>
      </c>
      <c r="DH204" s="7" t="str">
        <f t="shared" si="387"/>
        <v/>
      </c>
      <c r="DI204" s="7" t="str">
        <f t="shared" si="388"/>
        <v/>
      </c>
      <c r="DJ204" s="7" t="str">
        <f t="shared" si="389"/>
        <v/>
      </c>
      <c r="DK204" s="7" t="str">
        <f t="shared" si="390"/>
        <v/>
      </c>
      <c r="DL204" s="7" t="str">
        <f t="shared" si="391"/>
        <v/>
      </c>
      <c r="DM204" s="7" t="str">
        <f t="shared" si="392"/>
        <v/>
      </c>
      <c r="DN204" s="7" t="str">
        <f t="shared" si="393"/>
        <v/>
      </c>
      <c r="DO204" s="7" t="str">
        <f t="shared" si="394"/>
        <v/>
      </c>
      <c r="DP204" s="7" t="str">
        <f t="shared" si="395"/>
        <v/>
      </c>
      <c r="DQ204" s="7" t="str">
        <f t="shared" si="396"/>
        <v/>
      </c>
      <c r="DR204" s="7">
        <f t="shared" si="397"/>
        <v>33</v>
      </c>
      <c r="DS204" s="7" t="str">
        <f t="shared" si="398"/>
        <v/>
      </c>
      <c r="DT204" s="7" t="str">
        <f t="shared" si="399"/>
        <v/>
      </c>
      <c r="DU204" s="7" t="str">
        <f t="shared" si="496"/>
        <v/>
      </c>
      <c r="DV204" s="7" t="str">
        <f t="shared" si="497"/>
        <v/>
      </c>
      <c r="DW204" s="7" t="str">
        <f t="shared" si="498"/>
        <v/>
      </c>
      <c r="DX204" s="7" t="str">
        <f t="shared" si="499"/>
        <v/>
      </c>
      <c r="DY204" s="7"/>
      <c r="DZ204" s="7"/>
      <c r="EA204" s="7"/>
      <c r="EB204" s="7"/>
      <c r="EC204" s="64" t="s">
        <v>2</v>
      </c>
      <c r="ED204" s="306" t="str">
        <f t="shared" si="400"/>
        <v>-</v>
      </c>
      <c r="EE204" s="306" t="str">
        <f t="shared" si="401"/>
        <v>-</v>
      </c>
      <c r="EF204" s="306" t="str">
        <f t="shared" si="402"/>
        <v>-</v>
      </c>
      <c r="EG204" s="306" t="str">
        <f t="shared" si="403"/>
        <v>-</v>
      </c>
      <c r="EH204" s="306" t="str">
        <f t="shared" si="404"/>
        <v>-</v>
      </c>
      <c r="EI204" s="306" t="str">
        <f t="shared" si="405"/>
        <v>-</v>
      </c>
      <c r="EJ204" s="306" t="str">
        <f t="shared" si="406"/>
        <v>-</v>
      </c>
      <c r="EK204" s="306" t="str">
        <f t="shared" si="407"/>
        <v>-</v>
      </c>
      <c r="EL204" s="306" t="str">
        <f t="shared" si="408"/>
        <v>-</v>
      </c>
      <c r="EM204" s="306" t="str">
        <f t="shared" si="409"/>
        <v>-</v>
      </c>
      <c r="EN204" s="306" t="str">
        <f t="shared" si="410"/>
        <v>-</v>
      </c>
      <c r="EO204" s="306" t="str">
        <f t="shared" si="411"/>
        <v>-</v>
      </c>
      <c r="EP204" s="306" t="str">
        <f t="shared" si="412"/>
        <v>-</v>
      </c>
      <c r="EQ204" s="306" t="str">
        <f t="shared" si="413"/>
        <v>-</v>
      </c>
      <c r="ER204" s="306" t="str">
        <f t="shared" si="414"/>
        <v>-</v>
      </c>
      <c r="ES204" s="306" t="str">
        <f t="shared" si="415"/>
        <v>-</v>
      </c>
      <c r="ET204" s="306" t="str">
        <f t="shared" si="416"/>
        <v>-</v>
      </c>
      <c r="EU204" s="306" t="str">
        <f t="shared" si="417"/>
        <v>-</v>
      </c>
      <c r="EV204" s="306" t="str">
        <f t="shared" si="418"/>
        <v>-</v>
      </c>
      <c r="EW204" s="306" t="str">
        <f t="shared" si="419"/>
        <v>-</v>
      </c>
      <c r="EX204" s="306" t="str">
        <f t="shared" si="420"/>
        <v>-</v>
      </c>
      <c r="EY204" s="306" t="str">
        <f t="shared" si="421"/>
        <v>-</v>
      </c>
      <c r="EZ204" s="306" t="str">
        <f t="shared" si="422"/>
        <v>-</v>
      </c>
      <c r="FA204" s="306" t="str">
        <f t="shared" si="423"/>
        <v>rcloserecord</v>
      </c>
      <c r="FB204" s="306" t="str">
        <f t="shared" si="424"/>
        <v>-</v>
      </c>
      <c r="FC204" s="306" t="str">
        <f t="shared" si="425"/>
        <v>-</v>
      </c>
      <c r="FD204" s="306" t="str">
        <f t="shared" si="500"/>
        <v>-</v>
      </c>
      <c r="FE204" s="306" t="str">
        <f t="shared" si="501"/>
        <v>-</v>
      </c>
      <c r="FF204" s="306" t="str">
        <f t="shared" si="502"/>
        <v>-</v>
      </c>
      <c r="FG204" s="306" t="str">
        <f t="shared" si="503"/>
        <v>-</v>
      </c>
      <c r="FH204" s="306"/>
      <c r="FI204" s="306"/>
      <c r="FJ204" s="306"/>
      <c r="FK204" s="306"/>
      <c r="FL204" s="306"/>
      <c r="FM204" s="422" t="s">
        <v>2</v>
      </c>
      <c r="FN204" s="65" t="str">
        <f t="shared" si="426"/>
        <v>-</v>
      </c>
      <c r="FO204" s="65" t="str">
        <f t="shared" si="427"/>
        <v>-</v>
      </c>
      <c r="FP204" s="65" t="str">
        <f t="shared" si="428"/>
        <v>-</v>
      </c>
      <c r="FQ204" s="65" t="str">
        <f t="shared" si="429"/>
        <v>-</v>
      </c>
      <c r="FR204" s="65" t="str">
        <f t="shared" si="430"/>
        <v>-</v>
      </c>
      <c r="FS204" s="65" t="str">
        <f t="shared" si="431"/>
        <v>-</v>
      </c>
      <c r="FT204" s="65" t="str">
        <f t="shared" si="432"/>
        <v>-</v>
      </c>
      <c r="FU204" s="65" t="str">
        <f t="shared" si="433"/>
        <v>-</v>
      </c>
      <c r="FV204" s="65" t="str">
        <f t="shared" si="434"/>
        <v>-</v>
      </c>
      <c r="FW204" s="65" t="str">
        <f t="shared" si="435"/>
        <v>-</v>
      </c>
      <c r="FX204" s="65" t="str">
        <f t="shared" si="436"/>
        <v>-</v>
      </c>
      <c r="FY204" s="65" t="str">
        <f t="shared" si="437"/>
        <v>-</v>
      </c>
      <c r="FZ204" s="65" t="str">
        <f t="shared" si="438"/>
        <v>-</v>
      </c>
      <c r="GA204" s="65" t="str">
        <f t="shared" si="439"/>
        <v>-</v>
      </c>
      <c r="GB204" s="65" t="str">
        <f t="shared" si="440"/>
        <v>-</v>
      </c>
      <c r="GC204" s="65" t="str">
        <f t="shared" si="441"/>
        <v>-</v>
      </c>
      <c r="GD204" s="65" t="str">
        <f t="shared" si="442"/>
        <v>-</v>
      </c>
      <c r="GE204" s="65" t="str">
        <f t="shared" si="443"/>
        <v>-</v>
      </c>
      <c r="GF204" s="65" t="str">
        <f t="shared" si="444"/>
        <v>-</v>
      </c>
      <c r="GG204" s="65" t="str">
        <f t="shared" si="445"/>
        <v>-</v>
      </c>
      <c r="GH204" s="65" t="str">
        <f t="shared" si="446"/>
        <v>-</v>
      </c>
      <c r="GI204" s="65" t="str">
        <f t="shared" si="447"/>
        <v>-</v>
      </c>
      <c r="GJ204" s="65" t="str">
        <f t="shared" si="448"/>
        <v>-</v>
      </c>
      <c r="GK204" s="65" t="str">
        <f t="shared" si="449"/>
        <v>0.0001relative_rclose</v>
      </c>
      <c r="GL204" s="65" t="str">
        <f t="shared" si="450"/>
        <v>-</v>
      </c>
      <c r="GM204" s="65" t="str">
        <f t="shared" si="451"/>
        <v>-</v>
      </c>
      <c r="GN204" s="65" t="str">
        <f t="shared" si="504"/>
        <v>-</v>
      </c>
      <c r="GO204" s="65" t="str">
        <f t="shared" si="505"/>
        <v>-</v>
      </c>
      <c r="GP204" s="65" t="str">
        <f t="shared" si="506"/>
        <v>-</v>
      </c>
      <c r="GQ204" s="65" t="str">
        <f t="shared" si="507"/>
        <v>-</v>
      </c>
      <c r="GR204" s="65"/>
      <c r="GS204" s="65"/>
      <c r="GT204" s="65"/>
      <c r="GU204" s="96"/>
      <c r="GV204" s="70"/>
      <c r="GW204" s="7">
        <f>IF(ISNUMBER(INDEX($CU$15:$EC$314,$B204,HG$5)),MAX(GW$14:GW203)+1,0)</f>
        <v>0</v>
      </c>
      <c r="GX204" s="7" t="str">
        <f t="shared" si="452"/>
        <v/>
      </c>
      <c r="GY204" s="7" t="str">
        <f t="shared" si="453"/>
        <v/>
      </c>
      <c r="GZ204" s="289">
        <f t="shared" si="454"/>
        <v>190</v>
      </c>
      <c r="HA204" s="289" t="str">
        <f t="shared" si="455"/>
        <v/>
      </c>
      <c r="HB204" s="289"/>
      <c r="HC204" s="84" t="str">
        <f t="shared" si="456"/>
        <v/>
      </c>
      <c r="HD204" s="335">
        <f t="shared" si="457"/>
        <v>0</v>
      </c>
      <c r="HE204" s="313" t="str">
        <f t="shared" si="458"/>
        <v/>
      </c>
      <c r="HF204" s="28" t="str">
        <f t="shared" si="459"/>
        <v/>
      </c>
      <c r="HG204" s="241"/>
      <c r="HH204" s="71"/>
      <c r="HI204" s="71"/>
      <c r="HJ204" s="71"/>
      <c r="HK204" s="71"/>
      <c r="HL204" s="71"/>
      <c r="HM204" s="71"/>
      <c r="HN204" s="71"/>
      <c r="HO204" s="71"/>
      <c r="HP204" s="71"/>
      <c r="HQ204" s="71"/>
      <c r="HR204" s="71"/>
      <c r="HS204" s="277" t="str">
        <f t="shared" si="516"/>
        <v/>
      </c>
      <c r="HT204" s="284" t="str">
        <f t="shared" si="460"/>
        <v/>
      </c>
      <c r="HU204" s="71"/>
      <c r="HV204" s="336" t="str">
        <f t="shared" si="461"/>
        <v/>
      </c>
      <c r="HW204" s="338" t="str">
        <f t="shared" si="462"/>
        <v/>
      </c>
      <c r="HX204" s="337" t="str">
        <f t="shared" si="463"/>
        <v/>
      </c>
      <c r="HY204" s="71"/>
      <c r="HZ204" s="71"/>
      <c r="IA204" s="71"/>
      <c r="IB204" s="71"/>
      <c r="IC204" s="71"/>
      <c r="ID204" s="70"/>
      <c r="IE204" s="19"/>
      <c r="IF204" s="19"/>
      <c r="IG204" s="19"/>
      <c r="IH204" s="19"/>
      <c r="II204" s="19"/>
      <c r="IJ204" s="19"/>
      <c r="IK204" s="19"/>
      <c r="IL204" s="19"/>
      <c r="IM204" s="19"/>
      <c r="IN204" s="19"/>
      <c r="IO204" s="19"/>
      <c r="IP204" s="19"/>
      <c r="IQ204" s="19"/>
      <c r="IR204" s="291">
        <f>IF(IE204&lt;&gt;"",MAX(IR$14:IR203)+1,0)</f>
        <v>0</v>
      </c>
      <c r="IS204" s="291">
        <f>IF(IF204&lt;&gt;"",MAX(IS$14:IS203)+1,0)</f>
        <v>0</v>
      </c>
      <c r="IT204" s="291">
        <f>IF(IG204&lt;&gt;"",MAX(IT$14:IT203)+1,0)</f>
        <v>0</v>
      </c>
      <c r="IU204" s="291">
        <f>IF(IH204&lt;&gt;"",MAX(IU$14:IU203)+1,0)</f>
        <v>0</v>
      </c>
      <c r="IV204" s="291">
        <f>IF(II204&lt;&gt;"",MAX(IV$14:IV203)+1,0)</f>
        <v>0</v>
      </c>
      <c r="IW204" s="291">
        <f>IF(IJ204&lt;&gt;"",MAX(IW$14:IW203)+1,0)</f>
        <v>0</v>
      </c>
      <c r="IX204" s="291">
        <f>IF(IK204&lt;&gt;"",MAX(IX$14:IX203)+1,0)</f>
        <v>0</v>
      </c>
      <c r="IY204" s="291">
        <f>IF(IL204&lt;&gt;"",MAX(IY$14:IY203)+1,0)</f>
        <v>0</v>
      </c>
      <c r="IZ204" s="291">
        <f>IF(IM204&lt;&gt;"",MAX(IZ$14:IZ203)+1,0)</f>
        <v>0</v>
      </c>
      <c r="JA204" s="291">
        <f>IF(IN204&lt;&gt;"",MAX(JA$14:JA203)+1,0)</f>
        <v>0</v>
      </c>
      <c r="JB204" s="291">
        <f>IF(IO204&lt;&gt;"",MAX(JB$14:JB203)+1,0)</f>
        <v>0</v>
      </c>
      <c r="JC204" s="291">
        <f>IF(IP204&lt;&gt;"",MAX(JC$14:JC203)+1,0)</f>
        <v>0</v>
      </c>
      <c r="JD204" s="74">
        <f t="shared" si="508"/>
        <v>7</v>
      </c>
      <c r="JE204" s="74">
        <f t="shared" si="509"/>
        <v>0</v>
      </c>
      <c r="JF204" s="74">
        <f t="shared" si="510"/>
        <v>7</v>
      </c>
      <c r="JG204" s="74">
        <f t="shared" si="511"/>
        <v>0</v>
      </c>
      <c r="JH204" s="390" t="str">
        <f t="shared" si="512"/>
        <v/>
      </c>
      <c r="JI204" s="389">
        <f>IF(ISNUMBER(MATCH(HE204,$JG$15:$JG$313,0)),0,MAX(JI$14:JI203)+1)</f>
        <v>0</v>
      </c>
      <c r="JJ204" s="389" t="str">
        <f t="shared" si="513"/>
        <v/>
      </c>
      <c r="JK204" s="379"/>
      <c r="JL204" s="79"/>
      <c r="JM204" s="19"/>
      <c r="JN204" s="280"/>
      <c r="JO204" s="70"/>
      <c r="JP204" s="19"/>
      <c r="JQ204" s="19"/>
      <c r="JR204" s="19"/>
      <c r="JS204" s="19"/>
      <c r="JT204" s="19"/>
      <c r="JU204" s="19"/>
      <c r="JV204" s="19"/>
      <c r="JW204" s="19"/>
      <c r="JX204" s="19"/>
      <c r="JY204" s="19"/>
      <c r="JZ204" s="19"/>
      <c r="KA204" s="19"/>
      <c r="KB204" s="19"/>
      <c r="KC204" s="19"/>
      <c r="KD204" s="19"/>
      <c r="LA204" s="70"/>
      <c r="LB204" s="291" t="str">
        <f t="shared" si="464"/>
        <v/>
      </c>
      <c r="LC204" s="291" t="str">
        <f t="shared" si="465"/>
        <v/>
      </c>
      <c r="LD204" s="291" t="str">
        <f t="shared" si="466"/>
        <v/>
      </c>
      <c r="LE204" s="291" t="str">
        <f t="shared" si="467"/>
        <v/>
      </c>
      <c r="LF204" s="291" t="str">
        <f t="shared" si="468"/>
        <v/>
      </c>
      <c r="LG204" s="291" t="str">
        <f t="shared" si="469"/>
        <v/>
      </c>
      <c r="LH204" s="291" t="str">
        <f t="shared" si="470"/>
        <v/>
      </c>
      <c r="LI204" s="291" t="str">
        <f t="shared" si="471"/>
        <v/>
      </c>
      <c r="LJ204" s="291" t="str">
        <f t="shared" si="472"/>
        <v/>
      </c>
      <c r="LK204" s="291" t="str">
        <f t="shared" si="473"/>
        <v/>
      </c>
      <c r="LL204" s="291" t="str">
        <f t="shared" si="474"/>
        <v/>
      </c>
      <c r="LM204" s="291" t="str">
        <f t="shared" si="475"/>
        <v/>
      </c>
      <c r="LN204" s="291" t="str">
        <f t="shared" si="476"/>
        <v/>
      </c>
      <c r="LO204" s="291" t="str">
        <f t="shared" si="477"/>
        <v/>
      </c>
      <c r="LP204" s="291" t="str">
        <f t="shared" si="478"/>
        <v/>
      </c>
      <c r="LQ204" s="291" t="str">
        <f t="shared" si="479"/>
        <v/>
      </c>
      <c r="LR204" s="291" t="str">
        <f t="shared" si="480"/>
        <v/>
      </c>
      <c r="LS204" s="291" t="str">
        <f t="shared" si="481"/>
        <v/>
      </c>
      <c r="LT204" s="291" t="str">
        <f t="shared" si="482"/>
        <v/>
      </c>
      <c r="LU204" s="291" t="str">
        <f t="shared" si="483"/>
        <v/>
      </c>
      <c r="LV204" s="291" t="str">
        <f t="shared" si="484"/>
        <v/>
      </c>
      <c r="LW204" s="291" t="str">
        <f t="shared" si="485"/>
        <v/>
      </c>
      <c r="LX204" s="291" t="str">
        <f t="shared" si="486"/>
        <v/>
      </c>
      <c r="LY204" s="291" t="str">
        <f t="shared" si="487"/>
        <v/>
      </c>
      <c r="LZ204" s="291" t="str">
        <f t="shared" si="488"/>
        <v/>
      </c>
      <c r="MA204" s="291" t="str">
        <f t="shared" si="489"/>
        <v/>
      </c>
      <c r="MB204" s="291" t="str">
        <f t="shared" si="490"/>
        <v/>
      </c>
      <c r="MC204" s="291" t="str">
        <f t="shared" si="491"/>
        <v/>
      </c>
      <c r="MD204" s="291" t="str">
        <f t="shared" si="492"/>
        <v/>
      </c>
      <c r="ME204" s="291" t="str">
        <f t="shared" si="493"/>
        <v/>
      </c>
      <c r="MF204" s="291" t="str">
        <f t="shared" si="494"/>
        <v/>
      </c>
      <c r="MG204" s="74">
        <f t="shared" si="495"/>
        <v>0</v>
      </c>
      <c r="MH204" s="70"/>
      <c r="MI204" s="70"/>
      <c r="MJ204" s="70"/>
      <c r="MK204" s="70"/>
      <c r="ML204" s="70"/>
      <c r="MM204" s="70"/>
      <c r="MN204" s="70"/>
      <c r="MO204" s="70"/>
      <c r="MP204" s="70"/>
      <c r="MQ204" s="70"/>
      <c r="MR204" s="70"/>
      <c r="MS204" s="70"/>
      <c r="MT204" s="70"/>
      <c r="MU204" s="70"/>
    </row>
    <row r="205" spans="1:359" ht="6" customHeight="1" x14ac:dyDescent="0.25">
      <c r="A205" s="79"/>
      <c r="B205" s="303">
        <f t="shared" si="514"/>
        <v>191</v>
      </c>
      <c r="C205" s="206" t="s">
        <v>489</v>
      </c>
      <c r="D205" s="305" t="s">
        <v>516</v>
      </c>
      <c r="E205" s="70"/>
      <c r="F205" s="258"/>
      <c r="G205" s="259"/>
      <c r="H205" s="260"/>
      <c r="I205" s="258"/>
      <c r="J205" s="259"/>
      <c r="K205" s="260"/>
      <c r="L205" s="258"/>
      <c r="M205" s="259"/>
      <c r="N205" s="260"/>
      <c r="O205" s="258"/>
      <c r="P205" s="259"/>
      <c r="Q205" s="260"/>
      <c r="R205" s="258"/>
      <c r="S205" s="259"/>
      <c r="T205" s="260"/>
      <c r="U205" s="258"/>
      <c r="V205" s="259"/>
      <c r="W205" s="260"/>
      <c r="X205" s="258"/>
      <c r="Y205" s="259"/>
      <c r="Z205" s="260"/>
      <c r="AA205" s="258"/>
      <c r="AB205" s="259"/>
      <c r="AC205" s="260"/>
      <c r="AD205" s="258"/>
      <c r="AE205" s="259"/>
      <c r="AF205" s="260"/>
      <c r="AG205" s="258"/>
      <c r="AH205" s="259"/>
      <c r="AI205" s="260"/>
      <c r="AJ205" s="258"/>
      <c r="AK205" s="259"/>
      <c r="AL205" s="260"/>
      <c r="AM205" s="258"/>
      <c r="AN205" s="259"/>
      <c r="AO205" s="260"/>
      <c r="AP205" s="281"/>
      <c r="AQ205" s="353"/>
      <c r="AR205" s="348"/>
      <c r="AS205" s="281"/>
      <c r="AT205" s="353"/>
      <c r="AU205" s="348"/>
      <c r="AV205" s="258"/>
      <c r="AW205" s="259"/>
      <c r="AX205" s="260"/>
      <c r="AY205" s="258"/>
      <c r="AZ205" s="259"/>
      <c r="BA205" s="260"/>
      <c r="BB205" s="258"/>
      <c r="BC205" s="259"/>
      <c r="BD205" s="260"/>
      <c r="BE205" s="258"/>
      <c r="BF205" s="259"/>
      <c r="BG205" s="260"/>
      <c r="BH205" s="258"/>
      <c r="BI205" s="259"/>
      <c r="BJ205" s="260"/>
      <c r="BK205" s="258"/>
      <c r="BL205" s="259"/>
      <c r="BM205" s="260"/>
      <c r="BN205" s="258"/>
      <c r="BO205" s="259"/>
      <c r="BP205" s="260"/>
      <c r="BQ205" s="258"/>
      <c r="BR205" s="259"/>
      <c r="BS205" s="260"/>
      <c r="BT205" s="258"/>
      <c r="BU205" s="259"/>
      <c r="BV205" s="260"/>
      <c r="BW205" s="258"/>
      <c r="BX205" s="259"/>
      <c r="BY205" s="260"/>
      <c r="BZ205" s="258"/>
      <c r="CA205" s="259"/>
      <c r="CB205" s="260"/>
      <c r="CC205" s="258"/>
      <c r="CD205" s="259"/>
      <c r="CE205" s="260"/>
      <c r="CF205" s="410"/>
      <c r="CG205" s="411"/>
      <c r="CH205" s="412"/>
      <c r="CI205" s="410"/>
      <c r="CJ205" s="411"/>
      <c r="CK205" s="412"/>
      <c r="CL205" s="258"/>
      <c r="CM205" s="259"/>
      <c r="CN205" s="260"/>
      <c r="CO205" s="258"/>
      <c r="CP205" s="259"/>
      <c r="CQ205" s="260"/>
      <c r="CR205" s="373" t="s">
        <v>2</v>
      </c>
      <c r="CS205" s="228"/>
      <c r="CT205" s="229"/>
      <c r="CU205" s="7" t="str">
        <f t="shared" si="374"/>
        <v/>
      </c>
      <c r="CV205" s="7" t="str">
        <f t="shared" si="375"/>
        <v/>
      </c>
      <c r="CW205" s="7" t="str">
        <f t="shared" si="376"/>
        <v/>
      </c>
      <c r="CX205" s="7" t="str">
        <f t="shared" si="377"/>
        <v/>
      </c>
      <c r="CY205" s="7" t="str">
        <f t="shared" si="378"/>
        <v/>
      </c>
      <c r="CZ205" s="7" t="str">
        <f t="shared" si="379"/>
        <v/>
      </c>
      <c r="DA205" s="7" t="str">
        <f t="shared" si="380"/>
        <v/>
      </c>
      <c r="DB205" s="7" t="str">
        <f t="shared" si="381"/>
        <v/>
      </c>
      <c r="DC205" s="7" t="str">
        <f t="shared" si="382"/>
        <v/>
      </c>
      <c r="DD205" s="7" t="str">
        <f t="shared" si="383"/>
        <v/>
      </c>
      <c r="DE205" s="7" t="str">
        <f t="shared" si="384"/>
        <v/>
      </c>
      <c r="DF205" s="7" t="str">
        <f t="shared" si="385"/>
        <v/>
      </c>
      <c r="DG205" s="7" t="str">
        <f t="shared" si="386"/>
        <v/>
      </c>
      <c r="DH205" s="7" t="str">
        <f t="shared" si="387"/>
        <v/>
      </c>
      <c r="DI205" s="7" t="str">
        <f t="shared" si="388"/>
        <v/>
      </c>
      <c r="DJ205" s="7" t="str">
        <f t="shared" si="389"/>
        <v/>
      </c>
      <c r="DK205" s="7" t="str">
        <f t="shared" si="390"/>
        <v/>
      </c>
      <c r="DL205" s="7" t="str">
        <f t="shared" si="391"/>
        <v/>
      </c>
      <c r="DM205" s="7" t="str">
        <f t="shared" si="392"/>
        <v/>
      </c>
      <c r="DN205" s="7" t="str">
        <f t="shared" si="393"/>
        <v/>
      </c>
      <c r="DO205" s="7" t="str">
        <f t="shared" si="394"/>
        <v/>
      </c>
      <c r="DP205" s="7" t="str">
        <f t="shared" si="395"/>
        <v/>
      </c>
      <c r="DQ205" s="7" t="str">
        <f t="shared" si="396"/>
        <v/>
      </c>
      <c r="DR205" s="7">
        <f t="shared" si="397"/>
        <v>34</v>
      </c>
      <c r="DS205" s="7" t="str">
        <f t="shared" si="398"/>
        <v/>
      </c>
      <c r="DT205" s="7" t="str">
        <f t="shared" si="399"/>
        <v/>
      </c>
      <c r="DU205" s="7" t="str">
        <f t="shared" si="496"/>
        <v/>
      </c>
      <c r="DV205" s="7" t="str">
        <f t="shared" si="497"/>
        <v/>
      </c>
      <c r="DW205" s="7" t="str">
        <f t="shared" si="498"/>
        <v/>
      </c>
      <c r="DX205" s="7" t="str">
        <f t="shared" si="499"/>
        <v/>
      </c>
      <c r="DY205" s="7"/>
      <c r="DZ205" s="7"/>
      <c r="EA205" s="7"/>
      <c r="EB205" s="7"/>
      <c r="EC205" s="64" t="s">
        <v>2</v>
      </c>
      <c r="ED205" s="306" t="str">
        <f t="shared" si="400"/>
        <v>-</v>
      </c>
      <c r="EE205" s="306" t="str">
        <f t="shared" si="401"/>
        <v>-</v>
      </c>
      <c r="EF205" s="306" t="str">
        <f t="shared" si="402"/>
        <v>-</v>
      </c>
      <c r="EG205" s="306" t="str">
        <f t="shared" si="403"/>
        <v>-</v>
      </c>
      <c r="EH205" s="306" t="str">
        <f t="shared" si="404"/>
        <v>-</v>
      </c>
      <c r="EI205" s="306" t="str">
        <f t="shared" si="405"/>
        <v>-</v>
      </c>
      <c r="EJ205" s="306" t="str">
        <f t="shared" si="406"/>
        <v>-</v>
      </c>
      <c r="EK205" s="306" t="str">
        <f t="shared" si="407"/>
        <v>-</v>
      </c>
      <c r="EL205" s="306" t="str">
        <f t="shared" si="408"/>
        <v>-</v>
      </c>
      <c r="EM205" s="306" t="str">
        <f t="shared" si="409"/>
        <v>-</v>
      </c>
      <c r="EN205" s="306" t="str">
        <f t="shared" si="410"/>
        <v>-</v>
      </c>
      <c r="EO205" s="306" t="str">
        <f t="shared" si="411"/>
        <v>-</v>
      </c>
      <c r="EP205" s="306" t="str">
        <f t="shared" si="412"/>
        <v>-</v>
      </c>
      <c r="EQ205" s="306" t="str">
        <f t="shared" si="413"/>
        <v>-</v>
      </c>
      <c r="ER205" s="306" t="str">
        <f t="shared" si="414"/>
        <v>-</v>
      </c>
      <c r="ES205" s="306" t="str">
        <f t="shared" si="415"/>
        <v>-</v>
      </c>
      <c r="ET205" s="306" t="str">
        <f t="shared" si="416"/>
        <v>-</v>
      </c>
      <c r="EU205" s="306" t="str">
        <f t="shared" si="417"/>
        <v>-</v>
      </c>
      <c r="EV205" s="306" t="str">
        <f t="shared" si="418"/>
        <v>-</v>
      </c>
      <c r="EW205" s="306" t="str">
        <f t="shared" si="419"/>
        <v>-</v>
      </c>
      <c r="EX205" s="306" t="str">
        <f t="shared" si="420"/>
        <v>-</v>
      </c>
      <c r="EY205" s="306" t="str">
        <f t="shared" si="421"/>
        <v>-</v>
      </c>
      <c r="EZ205" s="306" t="str">
        <f t="shared" si="422"/>
        <v>-</v>
      </c>
      <c r="FA205" s="306" t="str">
        <f t="shared" si="423"/>
        <v>inner_maximum</v>
      </c>
      <c r="FB205" s="306" t="str">
        <f t="shared" si="424"/>
        <v>-</v>
      </c>
      <c r="FC205" s="306" t="str">
        <f t="shared" si="425"/>
        <v>-</v>
      </c>
      <c r="FD205" s="306" t="str">
        <f t="shared" si="500"/>
        <v>-</v>
      </c>
      <c r="FE205" s="306" t="str">
        <f t="shared" si="501"/>
        <v>-</v>
      </c>
      <c r="FF205" s="306" t="str">
        <f t="shared" si="502"/>
        <v>-</v>
      </c>
      <c r="FG205" s="306" t="str">
        <f t="shared" si="503"/>
        <v>-</v>
      </c>
      <c r="FH205" s="306"/>
      <c r="FI205" s="306"/>
      <c r="FJ205" s="306"/>
      <c r="FK205" s="306"/>
      <c r="FL205" s="306"/>
      <c r="FM205" s="422" t="s">
        <v>2</v>
      </c>
      <c r="FN205" s="65" t="str">
        <f t="shared" si="426"/>
        <v>-</v>
      </c>
      <c r="FO205" s="65" t="str">
        <f t="shared" si="427"/>
        <v>-</v>
      </c>
      <c r="FP205" s="65" t="str">
        <f t="shared" si="428"/>
        <v>-</v>
      </c>
      <c r="FQ205" s="65" t="str">
        <f t="shared" si="429"/>
        <v>-</v>
      </c>
      <c r="FR205" s="65" t="str">
        <f t="shared" si="430"/>
        <v>-</v>
      </c>
      <c r="FS205" s="65" t="str">
        <f t="shared" si="431"/>
        <v>-</v>
      </c>
      <c r="FT205" s="65" t="str">
        <f t="shared" si="432"/>
        <v>-</v>
      </c>
      <c r="FU205" s="65" t="str">
        <f t="shared" si="433"/>
        <v>-</v>
      </c>
      <c r="FV205" s="65" t="str">
        <f t="shared" si="434"/>
        <v>-</v>
      </c>
      <c r="FW205" s="65" t="str">
        <f t="shared" si="435"/>
        <v>-</v>
      </c>
      <c r="FX205" s="65" t="str">
        <f t="shared" si="436"/>
        <v>-</v>
      </c>
      <c r="FY205" s="65" t="str">
        <f t="shared" si="437"/>
        <v>-</v>
      </c>
      <c r="FZ205" s="65" t="str">
        <f t="shared" si="438"/>
        <v>-</v>
      </c>
      <c r="GA205" s="65" t="str">
        <f t="shared" si="439"/>
        <v>-</v>
      </c>
      <c r="GB205" s="65" t="str">
        <f t="shared" si="440"/>
        <v>-</v>
      </c>
      <c r="GC205" s="65" t="str">
        <f t="shared" si="441"/>
        <v>-</v>
      </c>
      <c r="GD205" s="65" t="str">
        <f t="shared" si="442"/>
        <v>-</v>
      </c>
      <c r="GE205" s="65" t="str">
        <f t="shared" si="443"/>
        <v>-</v>
      </c>
      <c r="GF205" s="65" t="str">
        <f t="shared" si="444"/>
        <v>-</v>
      </c>
      <c r="GG205" s="65" t="str">
        <f t="shared" si="445"/>
        <v>-</v>
      </c>
      <c r="GH205" s="65" t="str">
        <f t="shared" si="446"/>
        <v>-</v>
      </c>
      <c r="GI205" s="65" t="str">
        <f t="shared" si="447"/>
        <v>-</v>
      </c>
      <c r="GJ205" s="65" t="str">
        <f t="shared" si="448"/>
        <v>-</v>
      </c>
      <c r="GK205" s="65">
        <f t="shared" si="449"/>
        <v>100</v>
      </c>
      <c r="GL205" s="65" t="str">
        <f t="shared" si="450"/>
        <v>-</v>
      </c>
      <c r="GM205" s="65" t="str">
        <f t="shared" si="451"/>
        <v>-</v>
      </c>
      <c r="GN205" s="65" t="str">
        <f t="shared" si="504"/>
        <v>-</v>
      </c>
      <c r="GO205" s="65" t="str">
        <f t="shared" si="505"/>
        <v>-</v>
      </c>
      <c r="GP205" s="65" t="str">
        <f t="shared" si="506"/>
        <v>-</v>
      </c>
      <c r="GQ205" s="65" t="str">
        <f t="shared" si="507"/>
        <v>-</v>
      </c>
      <c r="GR205" s="65"/>
      <c r="GS205" s="65"/>
      <c r="GT205" s="65"/>
      <c r="GU205" s="96"/>
      <c r="GV205" s="70"/>
      <c r="GW205" s="7">
        <f>IF(ISNUMBER(INDEX($CU$15:$EC$314,$B205,HG$5)),MAX(GW$14:GW204)+1,0)</f>
        <v>0</v>
      </c>
      <c r="GX205" s="7" t="str">
        <f t="shared" si="452"/>
        <v/>
      </c>
      <c r="GY205" s="7" t="str">
        <f t="shared" si="453"/>
        <v/>
      </c>
      <c r="GZ205" s="289">
        <f t="shared" si="454"/>
        <v>191</v>
      </c>
      <c r="HA205" s="289" t="str">
        <f t="shared" si="455"/>
        <v/>
      </c>
      <c r="HB205" s="289"/>
      <c r="HC205" s="84" t="str">
        <f t="shared" si="456"/>
        <v/>
      </c>
      <c r="HD205" s="335">
        <f t="shared" si="457"/>
        <v>0</v>
      </c>
      <c r="HE205" s="313" t="str">
        <f t="shared" si="458"/>
        <v/>
      </c>
      <c r="HF205" s="28" t="str">
        <f t="shared" si="459"/>
        <v/>
      </c>
      <c r="HG205" s="241"/>
      <c r="HH205" s="71"/>
      <c r="HI205" s="71"/>
      <c r="HJ205" s="71"/>
      <c r="HK205" s="71"/>
      <c r="HL205" s="71"/>
      <c r="HM205" s="71"/>
      <c r="HN205" s="71"/>
      <c r="HO205" s="71"/>
      <c r="HP205" s="71"/>
      <c r="HQ205" s="71"/>
      <c r="HR205" s="71"/>
      <c r="HS205" s="277" t="str">
        <f t="shared" si="516"/>
        <v/>
      </c>
      <c r="HT205" s="284" t="str">
        <f t="shared" si="460"/>
        <v/>
      </c>
      <c r="HU205" s="71"/>
      <c r="HV205" s="336" t="str">
        <f t="shared" si="461"/>
        <v/>
      </c>
      <c r="HW205" s="338" t="str">
        <f t="shared" si="462"/>
        <v/>
      </c>
      <c r="HX205" s="337" t="str">
        <f t="shared" si="463"/>
        <v/>
      </c>
      <c r="HY205" s="71"/>
      <c r="HZ205" s="71"/>
      <c r="IA205" s="71"/>
      <c r="IB205" s="71"/>
      <c r="IC205" s="71"/>
      <c r="ID205" s="70"/>
      <c r="IE205" s="19"/>
      <c r="IF205" s="19"/>
      <c r="IG205" s="19"/>
      <c r="IH205" s="19"/>
      <c r="II205" s="19"/>
      <c r="IJ205" s="19"/>
      <c r="IK205" s="19"/>
      <c r="IL205" s="19"/>
      <c r="IM205" s="19"/>
      <c r="IN205" s="19"/>
      <c r="IO205" s="19"/>
      <c r="IP205" s="19"/>
      <c r="IQ205" s="19"/>
      <c r="IR205" s="291">
        <f>IF(IE205&lt;&gt;"",MAX(IR$14:IR204)+1,0)</f>
        <v>0</v>
      </c>
      <c r="IS205" s="291">
        <f>IF(IF205&lt;&gt;"",MAX(IS$14:IS204)+1,0)</f>
        <v>0</v>
      </c>
      <c r="IT205" s="291">
        <f>IF(IG205&lt;&gt;"",MAX(IT$14:IT204)+1,0)</f>
        <v>0</v>
      </c>
      <c r="IU205" s="291">
        <f>IF(IH205&lt;&gt;"",MAX(IU$14:IU204)+1,0)</f>
        <v>0</v>
      </c>
      <c r="IV205" s="291">
        <f>IF(II205&lt;&gt;"",MAX(IV$14:IV204)+1,0)</f>
        <v>0</v>
      </c>
      <c r="IW205" s="291">
        <f>IF(IJ205&lt;&gt;"",MAX(IW$14:IW204)+1,0)</f>
        <v>0</v>
      </c>
      <c r="IX205" s="291">
        <f>IF(IK205&lt;&gt;"",MAX(IX$14:IX204)+1,0)</f>
        <v>0</v>
      </c>
      <c r="IY205" s="291">
        <f>IF(IL205&lt;&gt;"",MAX(IY$14:IY204)+1,0)</f>
        <v>0</v>
      </c>
      <c r="IZ205" s="291">
        <f>IF(IM205&lt;&gt;"",MAX(IZ$14:IZ204)+1,0)</f>
        <v>0</v>
      </c>
      <c r="JA205" s="291">
        <f>IF(IN205&lt;&gt;"",MAX(JA$14:JA204)+1,0)</f>
        <v>0</v>
      </c>
      <c r="JB205" s="291">
        <f>IF(IO205&lt;&gt;"",MAX(JB$14:JB204)+1,0)</f>
        <v>0</v>
      </c>
      <c r="JC205" s="291">
        <f>IF(IP205&lt;&gt;"",MAX(JC$14:JC204)+1,0)</f>
        <v>0</v>
      </c>
      <c r="JD205" s="74" t="str">
        <f t="shared" si="508"/>
        <v/>
      </c>
      <c r="JE205" s="74" t="str">
        <f t="shared" si="509"/>
        <v/>
      </c>
      <c r="JF205" s="74" t="str">
        <f t="shared" si="510"/>
        <v/>
      </c>
      <c r="JG205" s="74" t="str">
        <f t="shared" si="511"/>
        <v/>
      </c>
      <c r="JH205" s="390" t="str">
        <f t="shared" si="512"/>
        <v/>
      </c>
      <c r="JI205" s="389">
        <f>IF(ISNUMBER(MATCH(HE205,$JG$15:$JG$313,0)),0,MAX(JI$14:JI204)+1)</f>
        <v>0</v>
      </c>
      <c r="JJ205" s="389" t="str">
        <f t="shared" si="513"/>
        <v/>
      </c>
      <c r="JK205" s="379"/>
      <c r="JL205" s="79"/>
      <c r="JM205" s="19"/>
      <c r="JN205" s="280"/>
      <c r="JO205" s="70"/>
      <c r="JP205" s="19"/>
      <c r="JQ205" s="19"/>
      <c r="JR205" s="19"/>
      <c r="JS205" s="19"/>
      <c r="JT205" s="19"/>
      <c r="JU205" s="19"/>
      <c r="JV205" s="19"/>
      <c r="JW205" s="19"/>
      <c r="JX205" s="19"/>
      <c r="JY205" s="19"/>
      <c r="JZ205" s="19"/>
      <c r="KA205" s="19"/>
      <c r="KB205" s="19"/>
      <c r="KC205" s="19"/>
      <c r="KD205" s="19"/>
      <c r="LA205" s="70"/>
      <c r="LB205" s="291" t="str">
        <f t="shared" si="464"/>
        <v/>
      </c>
      <c r="LC205" s="291" t="str">
        <f t="shared" si="465"/>
        <v/>
      </c>
      <c r="LD205" s="291" t="str">
        <f t="shared" si="466"/>
        <v/>
      </c>
      <c r="LE205" s="291" t="str">
        <f t="shared" si="467"/>
        <v/>
      </c>
      <c r="LF205" s="291" t="str">
        <f t="shared" si="468"/>
        <v/>
      </c>
      <c r="LG205" s="291" t="str">
        <f t="shared" si="469"/>
        <v/>
      </c>
      <c r="LH205" s="291" t="str">
        <f t="shared" si="470"/>
        <v/>
      </c>
      <c r="LI205" s="291" t="str">
        <f t="shared" si="471"/>
        <v/>
      </c>
      <c r="LJ205" s="291" t="str">
        <f t="shared" si="472"/>
        <v/>
      </c>
      <c r="LK205" s="291" t="str">
        <f t="shared" si="473"/>
        <v/>
      </c>
      <c r="LL205" s="291" t="str">
        <f t="shared" si="474"/>
        <v/>
      </c>
      <c r="LM205" s="291" t="str">
        <f t="shared" si="475"/>
        <v/>
      </c>
      <c r="LN205" s="291" t="str">
        <f t="shared" si="476"/>
        <v/>
      </c>
      <c r="LO205" s="291" t="str">
        <f t="shared" si="477"/>
        <v/>
      </c>
      <c r="LP205" s="291" t="str">
        <f t="shared" si="478"/>
        <v/>
      </c>
      <c r="LQ205" s="291" t="str">
        <f t="shared" si="479"/>
        <v/>
      </c>
      <c r="LR205" s="291" t="str">
        <f t="shared" si="480"/>
        <v/>
      </c>
      <c r="LS205" s="291" t="str">
        <f t="shared" si="481"/>
        <v/>
      </c>
      <c r="LT205" s="291" t="str">
        <f t="shared" si="482"/>
        <v/>
      </c>
      <c r="LU205" s="291" t="str">
        <f t="shared" si="483"/>
        <v/>
      </c>
      <c r="LV205" s="291" t="str">
        <f t="shared" si="484"/>
        <v/>
      </c>
      <c r="LW205" s="291" t="str">
        <f t="shared" si="485"/>
        <v/>
      </c>
      <c r="LX205" s="291" t="str">
        <f t="shared" si="486"/>
        <v/>
      </c>
      <c r="LY205" s="291" t="str">
        <f t="shared" si="487"/>
        <v/>
      </c>
      <c r="LZ205" s="291" t="str">
        <f t="shared" si="488"/>
        <v/>
      </c>
      <c r="MA205" s="291" t="str">
        <f t="shared" si="489"/>
        <v/>
      </c>
      <c r="MB205" s="291" t="str">
        <f t="shared" si="490"/>
        <v/>
      </c>
      <c r="MC205" s="291" t="str">
        <f t="shared" si="491"/>
        <v/>
      </c>
      <c r="MD205" s="291" t="str">
        <f t="shared" si="492"/>
        <v/>
      </c>
      <c r="ME205" s="291" t="str">
        <f t="shared" si="493"/>
        <v/>
      </c>
      <c r="MF205" s="291" t="str">
        <f t="shared" si="494"/>
        <v/>
      </c>
      <c r="MG205" s="74">
        <f t="shared" si="495"/>
        <v>0</v>
      </c>
      <c r="MH205" s="70"/>
      <c r="MI205" s="70"/>
      <c r="MJ205" s="70"/>
      <c r="MK205" s="70"/>
      <c r="ML205" s="70"/>
      <c r="MM205" s="70"/>
      <c r="MN205" s="70"/>
      <c r="MO205" s="70"/>
      <c r="MP205" s="70"/>
      <c r="MQ205" s="70"/>
      <c r="MR205" s="70"/>
      <c r="MS205" s="70"/>
      <c r="MT205" s="70"/>
      <c r="MU205" s="70"/>
    </row>
    <row r="206" spans="1:359" ht="6" customHeight="1" x14ac:dyDescent="0.25">
      <c r="A206" s="79"/>
      <c r="B206" s="303">
        <f t="shared" si="514"/>
        <v>192</v>
      </c>
      <c r="C206" s="206" t="s">
        <v>490</v>
      </c>
      <c r="D206" s="305" t="s">
        <v>517</v>
      </c>
      <c r="E206" s="70"/>
      <c r="F206" s="258"/>
      <c r="G206" s="259"/>
      <c r="H206" s="260"/>
      <c r="I206" s="258"/>
      <c r="J206" s="259"/>
      <c r="K206" s="260"/>
      <c r="L206" s="258"/>
      <c r="M206" s="259"/>
      <c r="N206" s="260"/>
      <c r="O206" s="258"/>
      <c r="P206" s="259"/>
      <c r="Q206" s="260"/>
      <c r="R206" s="258"/>
      <c r="S206" s="259"/>
      <c r="T206" s="260"/>
      <c r="U206" s="258"/>
      <c r="V206" s="259"/>
      <c r="W206" s="260"/>
      <c r="X206" s="258"/>
      <c r="Y206" s="259"/>
      <c r="Z206" s="260"/>
      <c r="AA206" s="258"/>
      <c r="AB206" s="259"/>
      <c r="AC206" s="260"/>
      <c r="AD206" s="258"/>
      <c r="AE206" s="259"/>
      <c r="AF206" s="260"/>
      <c r="AG206" s="258"/>
      <c r="AH206" s="259"/>
      <c r="AI206" s="260"/>
      <c r="AJ206" s="258"/>
      <c r="AK206" s="259"/>
      <c r="AL206" s="260"/>
      <c r="AM206" s="258"/>
      <c r="AN206" s="259"/>
      <c r="AO206" s="260"/>
      <c r="AP206" s="281"/>
      <c r="AQ206" s="353"/>
      <c r="AR206" s="348"/>
      <c r="AS206" s="281"/>
      <c r="AT206" s="353"/>
      <c r="AU206" s="348"/>
      <c r="AV206" s="258"/>
      <c r="AW206" s="259"/>
      <c r="AX206" s="260"/>
      <c r="AY206" s="258"/>
      <c r="AZ206" s="259"/>
      <c r="BA206" s="260"/>
      <c r="BB206" s="258"/>
      <c r="BC206" s="259"/>
      <c r="BD206" s="260"/>
      <c r="BE206" s="258"/>
      <c r="BF206" s="259"/>
      <c r="BG206" s="260"/>
      <c r="BH206" s="258"/>
      <c r="BI206" s="259"/>
      <c r="BJ206" s="260"/>
      <c r="BK206" s="258"/>
      <c r="BL206" s="259"/>
      <c r="BM206" s="260"/>
      <c r="BN206" s="258"/>
      <c r="BO206" s="259"/>
      <c r="BP206" s="260"/>
      <c r="BQ206" s="258"/>
      <c r="BR206" s="259"/>
      <c r="BS206" s="260"/>
      <c r="BT206" s="258"/>
      <c r="BU206" s="259"/>
      <c r="BV206" s="260"/>
      <c r="BW206" s="258"/>
      <c r="BX206" s="259"/>
      <c r="BY206" s="260"/>
      <c r="BZ206" s="258"/>
      <c r="CA206" s="259"/>
      <c r="CB206" s="260"/>
      <c r="CC206" s="258"/>
      <c r="CD206" s="259"/>
      <c r="CE206" s="260"/>
      <c r="CF206" s="410"/>
      <c r="CG206" s="411"/>
      <c r="CH206" s="412"/>
      <c r="CI206" s="410"/>
      <c r="CJ206" s="411"/>
      <c r="CK206" s="412"/>
      <c r="CL206" s="258"/>
      <c r="CM206" s="259"/>
      <c r="CN206" s="260"/>
      <c r="CO206" s="258"/>
      <c r="CP206" s="259"/>
      <c r="CQ206" s="260"/>
      <c r="CR206" s="373" t="s">
        <v>2</v>
      </c>
      <c r="CS206" s="228"/>
      <c r="CT206" s="229"/>
      <c r="CU206" s="7" t="str">
        <f t="shared" si="374"/>
        <v/>
      </c>
      <c r="CV206" s="7" t="str">
        <f t="shared" si="375"/>
        <v/>
      </c>
      <c r="CW206" s="7" t="str">
        <f t="shared" si="376"/>
        <v/>
      </c>
      <c r="CX206" s="7" t="str">
        <f t="shared" si="377"/>
        <v/>
      </c>
      <c r="CY206" s="7" t="str">
        <f t="shared" si="378"/>
        <v/>
      </c>
      <c r="CZ206" s="7" t="str">
        <f t="shared" si="379"/>
        <v/>
      </c>
      <c r="DA206" s="7" t="str">
        <f t="shared" si="380"/>
        <v/>
      </c>
      <c r="DB206" s="7" t="str">
        <f t="shared" si="381"/>
        <v/>
      </c>
      <c r="DC206" s="7" t="str">
        <f t="shared" si="382"/>
        <v/>
      </c>
      <c r="DD206" s="7" t="str">
        <f t="shared" si="383"/>
        <v/>
      </c>
      <c r="DE206" s="7" t="str">
        <f t="shared" si="384"/>
        <v/>
      </c>
      <c r="DF206" s="7" t="str">
        <f t="shared" si="385"/>
        <v/>
      </c>
      <c r="DG206" s="7" t="str">
        <f t="shared" si="386"/>
        <v/>
      </c>
      <c r="DH206" s="7" t="str">
        <f t="shared" si="387"/>
        <v/>
      </c>
      <c r="DI206" s="7" t="str">
        <f t="shared" si="388"/>
        <v/>
      </c>
      <c r="DJ206" s="7" t="str">
        <f t="shared" si="389"/>
        <v/>
      </c>
      <c r="DK206" s="7" t="str">
        <f t="shared" si="390"/>
        <v/>
      </c>
      <c r="DL206" s="7" t="str">
        <f t="shared" si="391"/>
        <v/>
      </c>
      <c r="DM206" s="7" t="str">
        <f t="shared" si="392"/>
        <v/>
      </c>
      <c r="DN206" s="7" t="str">
        <f t="shared" si="393"/>
        <v/>
      </c>
      <c r="DO206" s="7" t="str">
        <f t="shared" si="394"/>
        <v/>
      </c>
      <c r="DP206" s="7" t="str">
        <f t="shared" si="395"/>
        <v/>
      </c>
      <c r="DQ206" s="7" t="str">
        <f t="shared" si="396"/>
        <v/>
      </c>
      <c r="DR206" s="7">
        <f t="shared" si="397"/>
        <v>35</v>
      </c>
      <c r="DS206" s="7" t="str">
        <f t="shared" si="398"/>
        <v/>
      </c>
      <c r="DT206" s="7" t="str">
        <f t="shared" si="399"/>
        <v/>
      </c>
      <c r="DU206" s="7" t="str">
        <f t="shared" si="496"/>
        <v/>
      </c>
      <c r="DV206" s="7" t="str">
        <f t="shared" si="497"/>
        <v/>
      </c>
      <c r="DW206" s="7" t="str">
        <f t="shared" si="498"/>
        <v/>
      </c>
      <c r="DX206" s="7" t="str">
        <f t="shared" si="499"/>
        <v/>
      </c>
      <c r="DY206" s="7"/>
      <c r="DZ206" s="7"/>
      <c r="EA206" s="7"/>
      <c r="EB206" s="7"/>
      <c r="EC206" s="64" t="s">
        <v>2</v>
      </c>
      <c r="ED206" s="306" t="str">
        <f t="shared" si="400"/>
        <v>-</v>
      </c>
      <c r="EE206" s="306" t="str">
        <f t="shared" si="401"/>
        <v>-</v>
      </c>
      <c r="EF206" s="306" t="str">
        <f t="shared" si="402"/>
        <v>-</v>
      </c>
      <c r="EG206" s="306" t="str">
        <f t="shared" si="403"/>
        <v>-</v>
      </c>
      <c r="EH206" s="306" t="str">
        <f t="shared" si="404"/>
        <v>-</v>
      </c>
      <c r="EI206" s="306" t="str">
        <f t="shared" si="405"/>
        <v>-</v>
      </c>
      <c r="EJ206" s="306" t="str">
        <f t="shared" si="406"/>
        <v>-</v>
      </c>
      <c r="EK206" s="306" t="str">
        <f t="shared" si="407"/>
        <v>-</v>
      </c>
      <c r="EL206" s="306" t="str">
        <f t="shared" si="408"/>
        <v>-</v>
      </c>
      <c r="EM206" s="306" t="str">
        <f t="shared" si="409"/>
        <v>-</v>
      </c>
      <c r="EN206" s="306" t="str">
        <f t="shared" si="410"/>
        <v>-</v>
      </c>
      <c r="EO206" s="306" t="str">
        <f t="shared" si="411"/>
        <v>-</v>
      </c>
      <c r="EP206" s="306" t="str">
        <f t="shared" si="412"/>
        <v>-</v>
      </c>
      <c r="EQ206" s="306" t="str">
        <f t="shared" si="413"/>
        <v>-</v>
      </c>
      <c r="ER206" s="306" t="str">
        <f t="shared" si="414"/>
        <v>-</v>
      </c>
      <c r="ES206" s="306" t="str">
        <f t="shared" si="415"/>
        <v>-</v>
      </c>
      <c r="ET206" s="306" t="str">
        <f t="shared" si="416"/>
        <v>-</v>
      </c>
      <c r="EU206" s="306" t="str">
        <f t="shared" si="417"/>
        <v>-</v>
      </c>
      <c r="EV206" s="306" t="str">
        <f t="shared" si="418"/>
        <v>-</v>
      </c>
      <c r="EW206" s="306" t="str">
        <f t="shared" si="419"/>
        <v>-</v>
      </c>
      <c r="EX206" s="306" t="str">
        <f t="shared" si="420"/>
        <v>-</v>
      </c>
      <c r="EY206" s="306" t="str">
        <f t="shared" si="421"/>
        <v>-</v>
      </c>
      <c r="EZ206" s="306" t="str">
        <f t="shared" si="422"/>
        <v>-</v>
      </c>
      <c r="FA206" s="306" t="str">
        <f t="shared" si="423"/>
        <v>relaxation_factor</v>
      </c>
      <c r="FB206" s="306" t="str">
        <f t="shared" si="424"/>
        <v>-</v>
      </c>
      <c r="FC206" s="306" t="str">
        <f t="shared" si="425"/>
        <v>-</v>
      </c>
      <c r="FD206" s="306" t="str">
        <f t="shared" si="500"/>
        <v>-</v>
      </c>
      <c r="FE206" s="306" t="str">
        <f t="shared" si="501"/>
        <v>-</v>
      </c>
      <c r="FF206" s="306" t="str">
        <f t="shared" si="502"/>
        <v>-</v>
      </c>
      <c r="FG206" s="306" t="str">
        <f t="shared" si="503"/>
        <v>-</v>
      </c>
      <c r="FH206" s="306"/>
      <c r="FI206" s="306"/>
      <c r="FJ206" s="306"/>
      <c r="FK206" s="306"/>
      <c r="FL206" s="306"/>
      <c r="FM206" s="422" t="s">
        <v>2</v>
      </c>
      <c r="FN206" s="65" t="str">
        <f t="shared" si="426"/>
        <v>-</v>
      </c>
      <c r="FO206" s="65" t="str">
        <f t="shared" si="427"/>
        <v>-</v>
      </c>
      <c r="FP206" s="65" t="str">
        <f t="shared" si="428"/>
        <v>-</v>
      </c>
      <c r="FQ206" s="65" t="str">
        <f t="shared" si="429"/>
        <v>-</v>
      </c>
      <c r="FR206" s="65" t="str">
        <f t="shared" si="430"/>
        <v>-</v>
      </c>
      <c r="FS206" s="65" t="str">
        <f t="shared" si="431"/>
        <v>-</v>
      </c>
      <c r="FT206" s="65" t="str">
        <f t="shared" si="432"/>
        <v>-</v>
      </c>
      <c r="FU206" s="65" t="str">
        <f t="shared" si="433"/>
        <v>-</v>
      </c>
      <c r="FV206" s="65" t="str">
        <f t="shared" si="434"/>
        <v>-</v>
      </c>
      <c r="FW206" s="65" t="str">
        <f t="shared" si="435"/>
        <v>-</v>
      </c>
      <c r="FX206" s="65" t="str">
        <f t="shared" si="436"/>
        <v>-</v>
      </c>
      <c r="FY206" s="65" t="str">
        <f t="shared" si="437"/>
        <v>-</v>
      </c>
      <c r="FZ206" s="65" t="str">
        <f t="shared" si="438"/>
        <v>-</v>
      </c>
      <c r="GA206" s="65" t="str">
        <f t="shared" si="439"/>
        <v>-</v>
      </c>
      <c r="GB206" s="65" t="str">
        <f t="shared" si="440"/>
        <v>-</v>
      </c>
      <c r="GC206" s="65" t="str">
        <f t="shared" si="441"/>
        <v>-</v>
      </c>
      <c r="GD206" s="65" t="str">
        <f t="shared" si="442"/>
        <v>-</v>
      </c>
      <c r="GE206" s="65" t="str">
        <f t="shared" si="443"/>
        <v>-</v>
      </c>
      <c r="GF206" s="65" t="str">
        <f t="shared" si="444"/>
        <v>-</v>
      </c>
      <c r="GG206" s="65" t="str">
        <f t="shared" si="445"/>
        <v>-</v>
      </c>
      <c r="GH206" s="65" t="str">
        <f t="shared" si="446"/>
        <v>-</v>
      </c>
      <c r="GI206" s="65" t="str">
        <f t="shared" si="447"/>
        <v>-</v>
      </c>
      <c r="GJ206" s="65" t="str">
        <f t="shared" si="448"/>
        <v>-</v>
      </c>
      <c r="GK206" s="65">
        <f t="shared" si="449"/>
        <v>0</v>
      </c>
      <c r="GL206" s="65" t="str">
        <f t="shared" si="450"/>
        <v>-</v>
      </c>
      <c r="GM206" s="65" t="str">
        <f t="shared" si="451"/>
        <v>-</v>
      </c>
      <c r="GN206" s="65" t="str">
        <f t="shared" si="504"/>
        <v>-</v>
      </c>
      <c r="GO206" s="65" t="str">
        <f t="shared" si="505"/>
        <v>-</v>
      </c>
      <c r="GP206" s="65" t="str">
        <f t="shared" si="506"/>
        <v>-</v>
      </c>
      <c r="GQ206" s="65" t="str">
        <f t="shared" si="507"/>
        <v>-</v>
      </c>
      <c r="GR206" s="65"/>
      <c r="GS206" s="65"/>
      <c r="GT206" s="65"/>
      <c r="GU206" s="96"/>
      <c r="GV206" s="70"/>
      <c r="GW206" s="7">
        <f>IF(ISNUMBER(INDEX($CU$15:$EC$314,$B206,HG$5)),MAX(GW$14:GW205)+1,0)</f>
        <v>0</v>
      </c>
      <c r="GX206" s="7" t="str">
        <f t="shared" si="452"/>
        <v/>
      </c>
      <c r="GY206" s="7" t="str">
        <f t="shared" si="453"/>
        <v/>
      </c>
      <c r="GZ206" s="289">
        <f t="shared" si="454"/>
        <v>192</v>
      </c>
      <c r="HA206" s="289" t="str">
        <f t="shared" si="455"/>
        <v/>
      </c>
      <c r="HB206" s="289"/>
      <c r="HC206" s="84" t="str">
        <f t="shared" si="456"/>
        <v/>
      </c>
      <c r="HD206" s="335">
        <f t="shared" si="457"/>
        <v>0</v>
      </c>
      <c r="HE206" s="313" t="str">
        <f t="shared" si="458"/>
        <v/>
      </c>
      <c r="HF206" s="28" t="str">
        <f t="shared" si="459"/>
        <v/>
      </c>
      <c r="HG206" s="241"/>
      <c r="HH206" s="71"/>
      <c r="HI206" s="71"/>
      <c r="HJ206" s="71"/>
      <c r="HK206" s="71"/>
      <c r="HL206" s="71"/>
      <c r="HM206" s="71"/>
      <c r="HN206" s="71"/>
      <c r="HO206" s="71"/>
      <c r="HP206" s="71"/>
      <c r="HQ206" s="71"/>
      <c r="HR206" s="71"/>
      <c r="HS206" s="277" t="str">
        <f t="shared" si="516"/>
        <v/>
      </c>
      <c r="HT206" s="284" t="str">
        <f t="shared" si="460"/>
        <v/>
      </c>
      <c r="HU206" s="71"/>
      <c r="HV206" s="336" t="str">
        <f t="shared" si="461"/>
        <v/>
      </c>
      <c r="HW206" s="338" t="str">
        <f t="shared" si="462"/>
        <v/>
      </c>
      <c r="HX206" s="337" t="str">
        <f t="shared" si="463"/>
        <v/>
      </c>
      <c r="HY206" s="71"/>
      <c r="HZ206" s="71"/>
      <c r="IA206" s="71"/>
      <c r="IB206" s="71"/>
      <c r="IC206" s="71"/>
      <c r="ID206" s="70"/>
      <c r="IE206" s="19"/>
      <c r="IF206" s="19"/>
      <c r="IG206" s="19"/>
      <c r="IH206" s="19"/>
      <c r="II206" s="19"/>
      <c r="IJ206" s="19"/>
      <c r="IK206" s="19"/>
      <c r="IL206" s="19"/>
      <c r="IM206" s="19"/>
      <c r="IN206" s="19"/>
      <c r="IO206" s="19"/>
      <c r="IP206" s="19"/>
      <c r="IQ206" s="19"/>
      <c r="IR206" s="291">
        <f>IF(IE206&lt;&gt;"",MAX(IR$14:IR205)+1,0)</f>
        <v>0</v>
      </c>
      <c r="IS206" s="291">
        <f>IF(IF206&lt;&gt;"",MAX(IS$14:IS205)+1,0)</f>
        <v>0</v>
      </c>
      <c r="IT206" s="291">
        <f>IF(IG206&lt;&gt;"",MAX(IT$14:IT205)+1,0)</f>
        <v>0</v>
      </c>
      <c r="IU206" s="291">
        <f>IF(IH206&lt;&gt;"",MAX(IU$14:IU205)+1,0)</f>
        <v>0</v>
      </c>
      <c r="IV206" s="291">
        <f>IF(II206&lt;&gt;"",MAX(IV$14:IV205)+1,0)</f>
        <v>0</v>
      </c>
      <c r="IW206" s="291">
        <f>IF(IJ206&lt;&gt;"",MAX(IW$14:IW205)+1,0)</f>
        <v>0</v>
      </c>
      <c r="IX206" s="291">
        <f>IF(IK206&lt;&gt;"",MAX(IX$14:IX205)+1,0)</f>
        <v>0</v>
      </c>
      <c r="IY206" s="291">
        <f>IF(IL206&lt;&gt;"",MAX(IY$14:IY205)+1,0)</f>
        <v>0</v>
      </c>
      <c r="IZ206" s="291">
        <f>IF(IM206&lt;&gt;"",MAX(IZ$14:IZ205)+1,0)</f>
        <v>0</v>
      </c>
      <c r="JA206" s="291">
        <f>IF(IN206&lt;&gt;"",MAX(JA$14:JA205)+1,0)</f>
        <v>0</v>
      </c>
      <c r="JB206" s="291">
        <f>IF(IO206&lt;&gt;"",MAX(JB$14:JB205)+1,0)</f>
        <v>0</v>
      </c>
      <c r="JC206" s="291">
        <f>IF(IP206&lt;&gt;"",MAX(JC$14:JC205)+1,0)</f>
        <v>0</v>
      </c>
      <c r="JD206" s="74" t="str">
        <f t="shared" si="508"/>
        <v/>
      </c>
      <c r="JE206" s="74" t="str">
        <f t="shared" si="509"/>
        <v/>
      </c>
      <c r="JF206" s="74" t="str">
        <f t="shared" si="510"/>
        <v/>
      </c>
      <c r="JG206" s="74" t="str">
        <f t="shared" si="511"/>
        <v/>
      </c>
      <c r="JH206" s="390" t="str">
        <f t="shared" si="512"/>
        <v/>
      </c>
      <c r="JI206" s="389">
        <f>IF(ISNUMBER(MATCH(HE206,$JG$15:$JG$313,0)),0,MAX(JI$14:JI205)+1)</f>
        <v>0</v>
      </c>
      <c r="JJ206" s="389" t="str">
        <f t="shared" si="513"/>
        <v/>
      </c>
      <c r="JK206" s="379"/>
      <c r="JL206" s="79"/>
      <c r="JM206" s="19"/>
      <c r="JN206" s="280"/>
      <c r="JO206" s="70"/>
      <c r="JP206" s="19"/>
      <c r="JQ206" s="19"/>
      <c r="JR206" s="19"/>
      <c r="JS206" s="19"/>
      <c r="JT206" s="19"/>
      <c r="JU206" s="19"/>
      <c r="JV206" s="19"/>
      <c r="JW206" s="19"/>
      <c r="JX206" s="19"/>
      <c r="JY206" s="19"/>
      <c r="JZ206" s="19"/>
      <c r="KA206" s="19"/>
      <c r="KB206" s="19"/>
      <c r="KC206" s="19"/>
      <c r="KD206" s="19"/>
      <c r="LA206" s="70"/>
      <c r="LB206" s="291" t="str">
        <f t="shared" si="464"/>
        <v/>
      </c>
      <c r="LC206" s="291" t="str">
        <f t="shared" si="465"/>
        <v/>
      </c>
      <c r="LD206" s="291" t="str">
        <f t="shared" si="466"/>
        <v/>
      </c>
      <c r="LE206" s="291" t="str">
        <f t="shared" si="467"/>
        <v/>
      </c>
      <c r="LF206" s="291" t="str">
        <f t="shared" si="468"/>
        <v/>
      </c>
      <c r="LG206" s="291" t="str">
        <f t="shared" si="469"/>
        <v/>
      </c>
      <c r="LH206" s="291" t="str">
        <f t="shared" si="470"/>
        <v/>
      </c>
      <c r="LI206" s="291" t="str">
        <f t="shared" si="471"/>
        <v/>
      </c>
      <c r="LJ206" s="291" t="str">
        <f t="shared" si="472"/>
        <v/>
      </c>
      <c r="LK206" s="291" t="str">
        <f t="shared" si="473"/>
        <v/>
      </c>
      <c r="LL206" s="291" t="str">
        <f t="shared" si="474"/>
        <v/>
      </c>
      <c r="LM206" s="291" t="str">
        <f t="shared" si="475"/>
        <v/>
      </c>
      <c r="LN206" s="291" t="str">
        <f t="shared" si="476"/>
        <v/>
      </c>
      <c r="LO206" s="291" t="str">
        <f t="shared" si="477"/>
        <v/>
      </c>
      <c r="LP206" s="291" t="str">
        <f t="shared" si="478"/>
        <v/>
      </c>
      <c r="LQ206" s="291" t="str">
        <f t="shared" si="479"/>
        <v/>
      </c>
      <c r="LR206" s="291" t="str">
        <f t="shared" si="480"/>
        <v/>
      </c>
      <c r="LS206" s="291" t="str">
        <f t="shared" si="481"/>
        <v/>
      </c>
      <c r="LT206" s="291" t="str">
        <f t="shared" si="482"/>
        <v/>
      </c>
      <c r="LU206" s="291" t="str">
        <f t="shared" si="483"/>
        <v/>
      </c>
      <c r="LV206" s="291" t="str">
        <f t="shared" si="484"/>
        <v/>
      </c>
      <c r="LW206" s="291" t="str">
        <f t="shared" si="485"/>
        <v/>
      </c>
      <c r="LX206" s="291" t="str">
        <f t="shared" si="486"/>
        <v/>
      </c>
      <c r="LY206" s="291" t="str">
        <f t="shared" si="487"/>
        <v/>
      </c>
      <c r="LZ206" s="291" t="str">
        <f t="shared" si="488"/>
        <v/>
      </c>
      <c r="MA206" s="291" t="str">
        <f t="shared" si="489"/>
        <v/>
      </c>
      <c r="MB206" s="291" t="str">
        <f t="shared" si="490"/>
        <v/>
      </c>
      <c r="MC206" s="291" t="str">
        <f t="shared" si="491"/>
        <v/>
      </c>
      <c r="MD206" s="291" t="str">
        <f t="shared" si="492"/>
        <v/>
      </c>
      <c r="ME206" s="291" t="str">
        <f t="shared" si="493"/>
        <v/>
      </c>
      <c r="MF206" s="291" t="str">
        <f t="shared" si="494"/>
        <v/>
      </c>
      <c r="MG206" s="74">
        <f t="shared" si="495"/>
        <v>0</v>
      </c>
      <c r="MH206" s="70"/>
      <c r="MI206" s="70"/>
      <c r="MJ206" s="70"/>
      <c r="MK206" s="70"/>
      <c r="ML206" s="70"/>
      <c r="MM206" s="70"/>
      <c r="MN206" s="70"/>
      <c r="MO206" s="70"/>
      <c r="MP206" s="70"/>
      <c r="MQ206" s="70"/>
      <c r="MR206" s="70"/>
      <c r="MS206" s="70"/>
      <c r="MT206" s="70"/>
      <c r="MU206" s="70"/>
    </row>
    <row r="207" spans="1:359" ht="6" customHeight="1" x14ac:dyDescent="0.25">
      <c r="A207" s="79"/>
      <c r="B207" s="303">
        <f t="shared" si="514"/>
        <v>193</v>
      </c>
      <c r="C207" s="206" t="s">
        <v>491</v>
      </c>
      <c r="D207" s="305" t="s">
        <v>518</v>
      </c>
      <c r="E207" s="70"/>
      <c r="F207" s="258"/>
      <c r="G207" s="259"/>
      <c r="H207" s="260"/>
      <c r="I207" s="258"/>
      <c r="J207" s="259"/>
      <c r="K207" s="260"/>
      <c r="L207" s="258"/>
      <c r="M207" s="259"/>
      <c r="N207" s="260"/>
      <c r="O207" s="258"/>
      <c r="P207" s="259"/>
      <c r="Q207" s="260"/>
      <c r="R207" s="258"/>
      <c r="S207" s="259"/>
      <c r="T207" s="260"/>
      <c r="U207" s="258"/>
      <c r="V207" s="259"/>
      <c r="W207" s="260"/>
      <c r="X207" s="258"/>
      <c r="Y207" s="259"/>
      <c r="Z207" s="260"/>
      <c r="AA207" s="258"/>
      <c r="AB207" s="259"/>
      <c r="AC207" s="260"/>
      <c r="AD207" s="258"/>
      <c r="AE207" s="259"/>
      <c r="AF207" s="260"/>
      <c r="AG207" s="258"/>
      <c r="AH207" s="259"/>
      <c r="AI207" s="260"/>
      <c r="AJ207" s="258"/>
      <c r="AK207" s="259"/>
      <c r="AL207" s="260"/>
      <c r="AM207" s="258"/>
      <c r="AN207" s="259"/>
      <c r="AO207" s="260"/>
      <c r="AP207" s="281"/>
      <c r="AQ207" s="353"/>
      <c r="AR207" s="348"/>
      <c r="AS207" s="281"/>
      <c r="AT207" s="353"/>
      <c r="AU207" s="348"/>
      <c r="AV207" s="258"/>
      <c r="AW207" s="259"/>
      <c r="AX207" s="260"/>
      <c r="AY207" s="258"/>
      <c r="AZ207" s="259"/>
      <c r="BA207" s="260"/>
      <c r="BB207" s="258"/>
      <c r="BC207" s="259"/>
      <c r="BD207" s="260"/>
      <c r="BE207" s="258"/>
      <c r="BF207" s="259"/>
      <c r="BG207" s="260"/>
      <c r="BH207" s="258"/>
      <c r="BI207" s="259"/>
      <c r="BJ207" s="260"/>
      <c r="BK207" s="258"/>
      <c r="BL207" s="259"/>
      <c r="BM207" s="260"/>
      <c r="BN207" s="258"/>
      <c r="BO207" s="259"/>
      <c r="BP207" s="260"/>
      <c r="BQ207" s="258"/>
      <c r="BR207" s="259"/>
      <c r="BS207" s="260"/>
      <c r="BT207" s="258"/>
      <c r="BU207" s="259"/>
      <c r="BV207" s="260"/>
      <c r="BW207" s="258"/>
      <c r="BX207" s="259"/>
      <c r="BY207" s="260"/>
      <c r="BZ207" s="258"/>
      <c r="CA207" s="259"/>
      <c r="CB207" s="260"/>
      <c r="CC207" s="258"/>
      <c r="CD207" s="259"/>
      <c r="CE207" s="260"/>
      <c r="CF207" s="410"/>
      <c r="CG207" s="411"/>
      <c r="CH207" s="412"/>
      <c r="CI207" s="410"/>
      <c r="CJ207" s="411"/>
      <c r="CK207" s="412"/>
      <c r="CL207" s="258"/>
      <c r="CM207" s="259"/>
      <c r="CN207" s="260"/>
      <c r="CO207" s="258"/>
      <c r="CP207" s="259"/>
      <c r="CQ207" s="260"/>
      <c r="CR207" s="373" t="s">
        <v>2</v>
      </c>
      <c r="CS207" s="228"/>
      <c r="CT207" s="229"/>
      <c r="CU207" s="7" t="str">
        <f t="shared" ref="CU207:CU270" si="517">IF(ISNUMBER(MATCH($C207,$G$15:$G$314,0)),MATCH($C207,$G$15:$G$314,0),(((IF(ISNUMBER(MATCH($C207,$F$15:$F$314,0)),MATCH($C207,$F$15:$F$314,0),"")))))</f>
        <v/>
      </c>
      <c r="CV207" s="7" t="str">
        <f t="shared" ref="CV207:CV270" si="518">IF(ISNUMBER(MATCH($C207,$J$15:$J$314,0)),MATCH($C207,$J$15:$J$314,0),(((IF(ISNUMBER(MATCH($C207,$I$15:$I$314,0)),MATCH($C207,$I$15:$I$314,0),"")))))</f>
        <v/>
      </c>
      <c r="CW207" s="7" t="str">
        <f t="shared" ref="CW207:CW270" si="519">IF(ISNUMBER(MATCH($C207,$M$15:$M$314,0)),MATCH($C207,$M$15:$M$314,0),(((IF(ISNUMBER(MATCH($C207,$L$15:$L$314,0)),MATCH($C207,$L$15:$L$314,0),"")))))</f>
        <v/>
      </c>
      <c r="CX207" s="7" t="str">
        <f t="shared" ref="CX207:CX270" si="520">IF(ISNUMBER(MATCH($C207,$P$15:$P$314,0)),MATCH($C207,$P$15:$P$314,0),(((IF(ISNUMBER(MATCH($C207,$O$15:$O$314,0)),MATCH($C207,$O$15:$O$314,0),"")))))</f>
        <v/>
      </c>
      <c r="CY207" s="7" t="str">
        <f t="shared" ref="CY207:CY270" si="521">IF(ISNUMBER(MATCH($C207,$S$15:$S$314,0)),MATCH($C207,$S$15:$S$314,0),(((IF(ISNUMBER(MATCH($C207,$R$15:$R$314,0)),MATCH($C207,$R$15:$R$314,0),"")))))</f>
        <v/>
      </c>
      <c r="CZ207" s="7" t="str">
        <f t="shared" ref="CZ207:CZ270" si="522">IF(ISNUMBER(MATCH($C207,$V$15:$V$314,0)),MATCH($C207,$V$15:$V$314,0),(((IF(ISNUMBER(MATCH($C207,$U$15:$U$314,0)),MATCH($C207,$U$15:$U$314,0),"")))))</f>
        <v/>
      </c>
      <c r="DA207" s="7" t="str">
        <f t="shared" ref="DA207:DA270" si="523">IF(ISNUMBER(MATCH($C207,$Y$15:$Y$314,0)),MATCH($C207,$Y$15:$Y$314,0),(((IF(ISNUMBER(MATCH($C207,$X$15:$X$314,0)),MATCH($C207,$X$15:$X$314,0),"")))))</f>
        <v/>
      </c>
      <c r="DB207" s="7" t="str">
        <f t="shared" ref="DB207:DB270" si="524">IF(ISNUMBER(MATCH($C207,$AB$15:$AB$314,0)),MATCH($C207,$AB$15:$AB$314,0),(((IF(ISNUMBER(MATCH($C207,$AA$15:$AA$314,0)),MATCH($C207,$AA$15:$AA$314,0),"")))))</f>
        <v/>
      </c>
      <c r="DC207" s="7" t="str">
        <f t="shared" ref="DC207:DC270" si="525">IF(ISNUMBER(MATCH($C207,$AE$15:$AE$314,0)),MATCH($C207,$AE$15:$AE$314,0),(((IF(ISNUMBER(MATCH($C207,$AD$15:$AD$314,0)),MATCH($C207,$AD$15:$AD$314,0),"")))))</f>
        <v/>
      </c>
      <c r="DD207" s="7" t="str">
        <f t="shared" ref="DD207:DD270" si="526">IF(ISNUMBER(MATCH($C207,$AH$15:$AH$314,0)),MATCH($C207,$AH$15:$AH$314,0),(((IF(ISNUMBER(MATCH($C207,$AG$15:$AG$314,0)),MATCH($C207,$AG$15:$AG$314,0),"")))))</f>
        <v/>
      </c>
      <c r="DE207" s="7" t="str">
        <f t="shared" ref="DE207:DE270" si="527">IF(ISNUMBER(MATCH($C207,$AK$15:$AK$314,0)),MATCH($C207,$AK$15:$AK$314,0),(((IF(ISNUMBER(MATCH($C207,$AJ$15:$AJ$314,0)),MATCH($C207,$AJ$15:$AJ$314,0),"")))))</f>
        <v/>
      </c>
      <c r="DF207" s="7" t="str">
        <f t="shared" ref="DF207:DF270" si="528">IF(ISNUMBER(MATCH($C207,$AN$15:$AN$314,0)),MATCH($C207,$AN$15:$AN$314,0),(((IF(ISNUMBER(MATCH($C207,$AM$15:$AM$314,0)),MATCH($C207,$AM$15:$AM$314,0),"")))))</f>
        <v/>
      </c>
      <c r="DG207" s="7" t="str">
        <f t="shared" ref="DG207:DG270" si="529">IF(ISNUMBER(MATCH($C207,$AQ$15:$AQ$314,0)),MATCH($C207,$AQ$15:$AQ$314,0),(((IF(ISNUMBER(MATCH($C207,$AP$15:$AP$314,0)),MATCH($C207,$AP$15:$AP$314,0),"")))))</f>
        <v/>
      </c>
      <c r="DH207" s="7" t="str">
        <f t="shared" ref="DH207:DH270" si="530">IF(ISNUMBER(MATCH($C207,$AT$15:$AT$314,0)),MATCH($C207,$AT$15:$AT$314,0),(((IF(ISNUMBER(MATCH($C207,$AS$15:$AS$314,0)),MATCH($C207,$AS$15:$AS$314,0),"")))))</f>
        <v/>
      </c>
      <c r="DI207" s="7" t="str">
        <f t="shared" ref="DI207:DI270" si="531">IF(ISNUMBER(MATCH($C207,$AW$15:$AW$314,0)),MATCH($C207,$AW$15:$AW$314,0),(((IF(ISNUMBER(MATCH($C207,$AV$15:$AV$314,0)),MATCH($C207,$AV$15:$AV$314,0),"")))))</f>
        <v/>
      </c>
      <c r="DJ207" s="7" t="str">
        <f t="shared" ref="DJ207:DJ270" si="532">IF(ISNUMBER(MATCH($C207,$AZ$15:$AZ$314,0)),MATCH($C207,$AZ$15:$AZ$314,0),(((IF(ISNUMBER(MATCH($C207,$AY$15:$AY$314,0)),MATCH($C207,$AY$15:$AY$314,0),"")))))</f>
        <v/>
      </c>
      <c r="DK207" s="7" t="str">
        <f t="shared" ref="DK207:DK270" si="533">IF(ISNUMBER(MATCH($C207,$BC$15:$BC$314,0)),MATCH($C207,$BC$15:$BC$314,0),(((IF(ISNUMBER(MATCH($C207,$BB$15:$BB$314,0)),MATCH($C207,$BB$15:$BB$314,0),"")))))</f>
        <v/>
      </c>
      <c r="DL207" s="7" t="str">
        <f t="shared" ref="DL207:DL270" si="534">IF(ISNUMBER(MATCH($C207,$BF$15:$BF$314,0)),MATCH($C207,$BF$15:$BF$314,0),(((IF(ISNUMBER(MATCH($C207,$BE$15:$BE$314,0)),MATCH($C207,$BE$15:$BE$314,0),"")))))</f>
        <v/>
      </c>
      <c r="DM207" s="7" t="str">
        <f t="shared" ref="DM207:DM270" si="535">IF(ISNUMBER(MATCH($C207,$BI$15:$BI$314,0)),MATCH($C207,$BI$15:$BI$314,0),(((IF(ISNUMBER(MATCH($C207,$BH$15:$BH$314,0)),MATCH($C207,$BH$15:$BH$314,0),"")))))</f>
        <v/>
      </c>
      <c r="DN207" s="7" t="str">
        <f t="shared" ref="DN207:DN270" si="536">IF(ISNUMBER(MATCH($C207,$BL$15:$BL$314,0)),MATCH($C207,$BL$15:$BL$314,0),(((IF(ISNUMBER(MATCH($C207,$BK$15:$BK$314,0)),MATCH($C207,$BK$15:$BK$314,0),"")))))</f>
        <v/>
      </c>
      <c r="DO207" s="7" t="str">
        <f t="shared" ref="DO207:DO270" si="537">IF(ISNUMBER(MATCH($C207,$BO$15:$BO$314,0)),MATCH($C207,$BO$15:$BO$314,0),(((IF(ISNUMBER(MATCH($C207,$BN$15:$BN$314,0)),MATCH($C207,$BN$15:$BN$314,0),"")))))</f>
        <v/>
      </c>
      <c r="DP207" s="7" t="str">
        <f t="shared" ref="DP207:DP270" si="538">IF(ISNUMBER(MATCH($C207,$BR$15:$BR$314,0)),MATCH($C207,$BR$15:$BR$314,0),(((IF(ISNUMBER(MATCH($C207,$BQ$15:$BQ$314,0)),MATCH($C207,$BQ$15:$BQ$314,0),"")))))</f>
        <v/>
      </c>
      <c r="DQ207" s="7" t="str">
        <f t="shared" ref="DQ207:DQ270" si="539">IF(ISNUMBER(MATCH($C207,$BU$15:$BU$314,0)),MATCH($C207,$BU$15:$BU$314,0),(((IF(ISNUMBER(MATCH($C207,$BT$15:$BT$314,0)),MATCH($C207,$BT$15:$BT$314,0),"")))))</f>
        <v/>
      </c>
      <c r="DR207" s="7">
        <f t="shared" ref="DR207:DR270" si="540">IF(ISNUMBER(MATCH($C207,$BX$15:$BX$314,0)),MATCH($C207,$BX$15:$BX$314,0),(((IF(ISNUMBER(MATCH($C207,$BW$15:$BW$314,0)),MATCH($C207,$BW$15:$BW$314,0),"")))))</f>
        <v>36</v>
      </c>
      <c r="DS207" s="7" t="str">
        <f t="shared" ref="DS207:DS270" si="541">IF(ISNUMBER(MATCH($C207,$CA$15:$CA$314,0)),MATCH($C207,$CA$15:$CA$314,0),(((IF(ISNUMBER(MATCH($C207,$BZ$15:$BZ$314,0)),MATCH($C207,$BZ$15:$BZ$314,0),"")))))</f>
        <v/>
      </c>
      <c r="DT207" s="7" t="str">
        <f t="shared" ref="DT207:DT270" si="542">IF(ISNUMBER(MATCH($C207,$CD$15:$CD$314,0)),MATCH($C207,$CD$15:$CD$314,0),(((IF(ISNUMBER(MATCH($C207,$CC$15:$CC$314,0)),MATCH($C207,$CC$15:$CC$314,0),"")))))</f>
        <v/>
      </c>
      <c r="DU207" s="7" t="str">
        <f t="shared" si="496"/>
        <v/>
      </c>
      <c r="DV207" s="7" t="str">
        <f t="shared" si="497"/>
        <v/>
      </c>
      <c r="DW207" s="7" t="str">
        <f t="shared" si="498"/>
        <v/>
      </c>
      <c r="DX207" s="7" t="str">
        <f t="shared" si="499"/>
        <v/>
      </c>
      <c r="DY207" s="7"/>
      <c r="DZ207" s="7"/>
      <c r="EA207" s="7"/>
      <c r="EB207" s="7"/>
      <c r="EC207" s="64" t="s">
        <v>2</v>
      </c>
      <c r="ED207" s="306" t="str">
        <f t="shared" ref="ED207:ED270" si="543">IF(ISTEXT(INDEX($F$15:$H$314,CU207,1)),INDEX($F$15:$H$314,CU207,1),IF(ISNUMBER(CU207),INDEX($F$15:$H$314,CU207,2),"-"))</f>
        <v>-</v>
      </c>
      <c r="EE207" s="306" t="str">
        <f t="shared" ref="EE207:EE270" si="544">IF(ISTEXT(INDEX($I$15:$K$314,CV207,1)),INDEX($I$15:$K$314,CV207,1),IF(ISNUMBER(CV207),INDEX($I$15:$K$314,CV207,2),"-"))</f>
        <v>-</v>
      </c>
      <c r="EF207" s="306" t="str">
        <f t="shared" ref="EF207:EF270" si="545">IF(ISTEXT(INDEX($L$15:$N$314,CW207,1)),INDEX($L$15:$N$314,CW207,1),IF(ISNUMBER(CW207),INDEX($L$15:$N$314,CW207,2),"-"))</f>
        <v>-</v>
      </c>
      <c r="EG207" s="306" t="str">
        <f t="shared" ref="EG207:EG270" si="546">IF(ISTEXT(INDEX($O$15:$Q$314,CX207,1)),INDEX($O$15:$Q$314,CX207,1),IF(ISNUMBER(CX207),INDEX($O$15:$Q$314,CX207,2),"-"))</f>
        <v>-</v>
      </c>
      <c r="EH207" s="306" t="str">
        <f t="shared" ref="EH207:EH270" si="547">IF(ISTEXT(INDEX($R$15:$T$314,CY207,1)),INDEX($R$15:$T$314,CY207,1),IF(ISNUMBER(CY207),INDEX($R$15:$T$314,CY207,2),"-"))</f>
        <v>-</v>
      </c>
      <c r="EI207" s="306" t="str">
        <f t="shared" ref="EI207:EI270" si="548">IF(ISTEXT(INDEX($U$15:$W$314,CZ207,1)),INDEX($U$15:$W$314,CZ207,1),IF(ISNUMBER(CZ207),INDEX($U$15:$W$314,CZ207,2),"-"))</f>
        <v>-</v>
      </c>
      <c r="EJ207" s="306" t="str">
        <f t="shared" ref="EJ207:EJ270" si="549">IF(ISTEXT(INDEX($X$15:$Z$314,DA207,1)),INDEX($X$15:$Z$314,DA207,1),IF(ISNUMBER(DA207),INDEX($X$15:$Z$314,DA207,2),"-"))</f>
        <v>-</v>
      </c>
      <c r="EK207" s="306" t="str">
        <f t="shared" ref="EK207:EK270" si="550">IF(ISTEXT(INDEX($AA$15:$AC$314,DB207,1)),INDEX($AA$15:$AC$314,DB207,1),IF(ISNUMBER(DB207),INDEX($AA$15:$AC$314,DB207,2),"-"))</f>
        <v>-</v>
      </c>
      <c r="EL207" s="306" t="str">
        <f t="shared" ref="EL207:EL270" si="551">IF(ISTEXT(INDEX($AD$15:$AF$314,DC207,1)),INDEX($AD$15:$AF$314,DC207,1),IF(ISNUMBER(DC207),INDEX($AD$15:$AF$314,DC207,2),"-"))</f>
        <v>-</v>
      </c>
      <c r="EM207" s="306" t="str">
        <f t="shared" ref="EM207:EM270" si="552">IF(ISTEXT(INDEX($AG$15:$AI$314,DD207,1)),INDEX($AG$15:$AI$314,DD207,1),IF(ISNUMBER(DD207),INDEX($AG$15:$AI$314,DD207,2),"-"))</f>
        <v>-</v>
      </c>
      <c r="EN207" s="306" t="str">
        <f t="shared" ref="EN207:EN270" si="553">IF(ISTEXT(INDEX($AJ$15:$AL$314,DE207,1)),INDEX($AJ$15:$AL$314,DE207,1),IF(ISNUMBER(DE207),INDEX($AJ$15:$AL$314,DE207,2),"-"))</f>
        <v>-</v>
      </c>
      <c r="EO207" s="306" t="str">
        <f t="shared" ref="EO207:EO270" si="554">IF(ISTEXT(INDEX($AM$15:$AO$314,DF207,1)),INDEX($AM$15:$AO$314,DF207,1),IF(ISNUMBER(DF207),INDEX($AM$15:$AO$314,DF207,2),"-"))</f>
        <v>-</v>
      </c>
      <c r="EP207" s="306" t="str">
        <f t="shared" ref="EP207:EP270" si="555">IF(ISTEXT(INDEX($AP$15:$AR$314,DG207,1)),INDEX($AP$15:$AR$314,DG207,1),IF(ISNUMBER(DG207),INDEX($AP$15:$AR$314,DG207,2),"-"))</f>
        <v>-</v>
      </c>
      <c r="EQ207" s="306" t="str">
        <f t="shared" ref="EQ207:EQ270" si="556">IF(ISTEXT(INDEX($AS$15:$AU$314,DH207,1)),INDEX($AS$15:$AU$314,DH207,1),IF(ISNUMBER(DH207),INDEX($AS$15:$AU$314,DH207,2),"-"))</f>
        <v>-</v>
      </c>
      <c r="ER207" s="306" t="str">
        <f t="shared" ref="ER207:ER270" si="557">IF(ISTEXT(INDEX($AV$15:$AX$314,DI207,1)),INDEX($AV$15:$AX$314,DI207,1),IF(ISNUMBER(DI207),INDEX($AV$15:$AX$314,DI207,2),"-"))</f>
        <v>-</v>
      </c>
      <c r="ES207" s="306" t="str">
        <f t="shared" ref="ES207:ES270" si="558">IF(ISTEXT(INDEX($AY$15:$BA$314,DJ207,1)),INDEX($AY$15:$BA$314,DJ207,1),IF(ISNUMBER(DJ207),INDEX($AY$15:$BA$314,DJ207,2),"-"))</f>
        <v>-</v>
      </c>
      <c r="ET207" s="306" t="str">
        <f t="shared" ref="ET207:ET270" si="559">IF(ISTEXT(INDEX($BB$15:$BD$314,DK207,1)),INDEX($BB$15:$BD$314,DK207,1),IF(ISNUMBER(DK207),INDEX($BB$15:$BD$314,DK207,2),"-"))</f>
        <v>-</v>
      </c>
      <c r="EU207" s="306" t="str">
        <f t="shared" ref="EU207:EU270" si="560">IF(ISTEXT(INDEX($BE$15:$BG$314,DL207,1)),INDEX($BE$15:$BG$314,DL207,1),IF(ISNUMBER(DL207),INDEX($BE$15:$BG$314,DL207,2),"-"))</f>
        <v>-</v>
      </c>
      <c r="EV207" s="306" t="str">
        <f t="shared" ref="EV207:EV270" si="561">IF(ISTEXT(INDEX($BH$15:$BJ$314,DM207,1)),INDEX($BH$15:$BJ$314,DM207,1),IF(ISNUMBER(DM207),INDEX($BH$15:$BJ$314,DM207,2),"-"))</f>
        <v>-</v>
      </c>
      <c r="EW207" s="306" t="str">
        <f t="shared" ref="EW207:EW270" si="562">IF(ISTEXT(INDEX($BK$15:$BM$314,DN207,1)),INDEX($BK$15:$BM$314,DN207,1),IF(ISNUMBER(DN207),INDEX($BK$15:$BM$314,DN207,2),"-"))</f>
        <v>-</v>
      </c>
      <c r="EX207" s="306" t="str">
        <f t="shared" ref="EX207:EX270" si="563">IF(ISTEXT(INDEX($BN$15:$BP$314,DO207,1)),INDEX($BN$15:$BP$314,DO207,1),IF(ISNUMBER(DO207),INDEX($BN$15:$BP$314,DO207,2),"-"))</f>
        <v>-</v>
      </c>
      <c r="EY207" s="306" t="str">
        <f t="shared" ref="EY207:EY270" si="564">IF(ISTEXT(INDEX($BQ$15:$BS$314,DP207,1)),INDEX($BQ$15:$BS$314,DP207,1),IF(ISNUMBER(DP207),INDEX($BQ$15:$BS$314,DP207,2),"-"))</f>
        <v>-</v>
      </c>
      <c r="EZ207" s="306" t="str">
        <f t="shared" ref="EZ207:EZ270" si="565">IF(ISTEXT(INDEX($BT$15:$BV$314,DQ207,1)),INDEX($BT$15:$BV$314,DQ207,1),IF(ISNUMBER(DQ207),INDEX($BT$15:$BV$314,DQ207,2),"-"))</f>
        <v>-</v>
      </c>
      <c r="FA207" s="306" t="str">
        <f t="shared" ref="FA207:FA270" si="566">IF(ISTEXT(INDEX($BW$15:$BY$314,DR207,1)),INDEX($BW$15:$BY$314,DR207,1),IF(ISNUMBER(DR207),INDEX($BW$15:$BY$314,DR207,2),"-"))</f>
        <v>number_orthogonalizations</v>
      </c>
      <c r="FB207" s="306" t="str">
        <f t="shared" ref="FB207:FB270" si="567">IF(ISTEXT(INDEX($BZ$15:$CB$314,DS207,1)),INDEX($BZ$15:$CB$314,DS207,1),IF(ISNUMBER(DS207),INDEX($BZ$15:$CB$314,DS207,2),"-"))</f>
        <v>-</v>
      </c>
      <c r="FC207" s="306" t="str">
        <f t="shared" ref="FC207:FC270" si="568">IF(ISTEXT(INDEX($CC$15:$CE$314,DT207,1)),INDEX($CC$15:$CE$314,DT207,1),IF(ISNUMBER(DT207),INDEX($CC$15:$CE$314,DT207,2),"-"))</f>
        <v>-</v>
      </c>
      <c r="FD207" s="306" t="str">
        <f t="shared" si="500"/>
        <v>-</v>
      </c>
      <c r="FE207" s="306" t="str">
        <f t="shared" si="501"/>
        <v>-</v>
      </c>
      <c r="FF207" s="306" t="str">
        <f t="shared" si="502"/>
        <v>-</v>
      </c>
      <c r="FG207" s="306" t="str">
        <f t="shared" si="503"/>
        <v>-</v>
      </c>
      <c r="FH207" s="306"/>
      <c r="FI207" s="306"/>
      <c r="FJ207" s="306"/>
      <c r="FK207" s="306"/>
      <c r="FL207" s="306"/>
      <c r="FM207" s="422" t="s">
        <v>2</v>
      </c>
      <c r="FN207" s="65" t="str">
        <f t="shared" ref="FN207:FN270" si="569">IF(ISNUMBER($CU207),INDEX($G$15:$H$314,$CU207,2),"-")</f>
        <v>-</v>
      </c>
      <c r="FO207" s="65" t="str">
        <f t="shared" ref="FO207:FO270" si="570">IF(ISNUMBER($CV207),INDEX($J$15:$K$314,$CV207,2),"-")</f>
        <v>-</v>
      </c>
      <c r="FP207" s="65" t="str">
        <f t="shared" ref="FP207:FP270" si="571">IF(ISNUMBER($CW207),INDEX($M$15:$N$314,$CW207,2),"-")</f>
        <v>-</v>
      </c>
      <c r="FQ207" s="65" t="str">
        <f t="shared" ref="FQ207:FQ270" si="572">IF(ISNUMBER($CX207),INDEX($P$15:$Q$314,$CX207,2),"-")</f>
        <v>-</v>
      </c>
      <c r="FR207" s="65" t="str">
        <f t="shared" ref="FR207:FR270" si="573">IF(ISNUMBER(CY207),INDEX($S$15:$T$314,CY207,2),"-")</f>
        <v>-</v>
      </c>
      <c r="FS207" s="65" t="str">
        <f t="shared" ref="FS207:FS270" si="574">IF(ISNUMBER(CZ207),INDEX($V$15:$W$314,CZ207,2),"-")</f>
        <v>-</v>
      </c>
      <c r="FT207" s="65" t="str">
        <f t="shared" ref="FT207:FT270" si="575">IF(ISNUMBER(DA207),INDEX($Y$15:$Z$314,DA207,2),"-")</f>
        <v>-</v>
      </c>
      <c r="FU207" s="65" t="str">
        <f t="shared" ref="FU207:FU270" si="576">IF(ISNUMBER(DB207),INDEX($AB$15:$AC$314,DB207,2),"-")</f>
        <v>-</v>
      </c>
      <c r="FV207" s="65" t="str">
        <f t="shared" ref="FV207:FV270" si="577">IF(ISNUMBER(DC207),INDEX($AE$15:$AF$314,DC207,2),"-")</f>
        <v>-</v>
      </c>
      <c r="FW207" s="65" t="str">
        <f t="shared" ref="FW207:FW270" si="578">IF(ISNUMBER(DD207),INDEX($AH$15:$AI$314,DD207,2),"-")</f>
        <v>-</v>
      </c>
      <c r="FX207" s="65" t="str">
        <f t="shared" ref="FX207:FX270" si="579">IF(ISNUMBER(DE207),INDEX($AK$15:$AL$314,DE207,2),"-")</f>
        <v>-</v>
      </c>
      <c r="FY207" s="65" t="str">
        <f t="shared" ref="FY207:FY270" si="580">IF(ISNUMBER(DF207),INDEX($AN$15:$AO$314,DF207,2),"-")</f>
        <v>-</v>
      </c>
      <c r="FZ207" s="65" t="str">
        <f t="shared" ref="FZ207:FZ270" si="581">IF(ISNUMBER(DG207),INDEX($AQ$15:$AR$314,DG207,2),"-")</f>
        <v>-</v>
      </c>
      <c r="GA207" s="65" t="str">
        <f t="shared" ref="GA207:GA270" si="582">IF(ISNUMBER(DH207),INDEX($AT$15:$AU$314,DH207,2),"-")</f>
        <v>-</v>
      </c>
      <c r="GB207" s="65" t="str">
        <f t="shared" ref="GB207:GB270" si="583">IF(ISNUMBER(DI207),INDEX($AW$15:$AX$314,DI207,2),"-")</f>
        <v>-</v>
      </c>
      <c r="GC207" s="65" t="str">
        <f t="shared" ref="GC207:GC270" si="584">IF(ISNUMBER(DJ207),INDEX($AZ$15:$BA$314,DJ207,2),"-")</f>
        <v>-</v>
      </c>
      <c r="GD207" s="65" t="str">
        <f t="shared" ref="GD207:GD270" si="585">IF(ISNUMBER(DK207),INDEX($BC$15:$BD$314,DK207,2),"-")</f>
        <v>-</v>
      </c>
      <c r="GE207" s="65" t="str">
        <f t="shared" ref="GE207:GE270" si="586">IF(ISNUMBER(DL207),INDEX($BF$15:$BG$314,DL207,2),"-")</f>
        <v>-</v>
      </c>
      <c r="GF207" s="65" t="str">
        <f t="shared" ref="GF207:GF270" si="587">IF(ISNUMBER(DM207),INDEX($BI$15:$BJ$314,DM207,2),"-")</f>
        <v>-</v>
      </c>
      <c r="GG207" s="65" t="str">
        <f t="shared" ref="GG207:GG270" si="588">IF(ISNUMBER(DN207),INDEX($BL$15:$BM$314,DN207,2),"-")</f>
        <v>-</v>
      </c>
      <c r="GH207" s="65" t="str">
        <f t="shared" ref="GH207:GH270" si="589">IF(ISNUMBER(DO207),INDEX($BO$15:$BP$314,DO207,2),"-")</f>
        <v>-</v>
      </c>
      <c r="GI207" s="65" t="str">
        <f t="shared" ref="GI207:GI270" si="590">IF(ISNUMBER(DP207),INDEX($BR$15:$BS$314,DP207,2),"-")</f>
        <v>-</v>
      </c>
      <c r="GJ207" s="65" t="str">
        <f t="shared" ref="GJ207:GJ270" si="591">IF(ISNUMBER(DQ207),INDEX($BU$15:$BV$314,DQ207,2),"-")</f>
        <v>-</v>
      </c>
      <c r="GK207" s="65">
        <f t="shared" ref="GK207:GK270" si="592">IF(ISNUMBER(DR207),INDEX($BX$15:$BY$314,DR207,2),"-")</f>
        <v>2</v>
      </c>
      <c r="GL207" s="65" t="str">
        <f t="shared" ref="GL207:GL270" si="593">IF(ISNUMBER(DS207),INDEX($CA$15:$CB$314,DS207,2),"-")</f>
        <v>-</v>
      </c>
      <c r="GM207" s="65" t="str">
        <f t="shared" ref="GM207:GM270" si="594">IF(ISNUMBER(DT207),INDEX($CD$15:$CE$314,DT207,2),"-")</f>
        <v>-</v>
      </c>
      <c r="GN207" s="65" t="str">
        <f t="shared" si="504"/>
        <v>-</v>
      </c>
      <c r="GO207" s="65" t="str">
        <f t="shared" si="505"/>
        <v>-</v>
      </c>
      <c r="GP207" s="65" t="str">
        <f t="shared" si="506"/>
        <v>-</v>
      </c>
      <c r="GQ207" s="65" t="str">
        <f t="shared" si="507"/>
        <v>-</v>
      </c>
      <c r="GR207" s="65"/>
      <c r="GS207" s="65"/>
      <c r="GT207" s="65"/>
      <c r="GU207" s="96"/>
      <c r="GV207" s="70"/>
      <c r="GW207" s="7">
        <f>IF(ISNUMBER(INDEX($CU$15:$EC$314,$B207,HG$5)),MAX(GW$14:GW206)+1,0)</f>
        <v>0</v>
      </c>
      <c r="GX207" s="7" t="str">
        <f t="shared" ref="GX207:GX270" si="595">IF(GX206="","",IF($B207&lt;=$GW$13,$B207,""))</f>
        <v/>
      </c>
      <c r="GY207" s="7" t="str">
        <f t="shared" ref="GY207:GY270" si="596">IF(ISNUMBER($GX207),MATCH(GX207,$GW$15:$GW$316,0),"")</f>
        <v/>
      </c>
      <c r="GZ207" s="289">
        <f t="shared" ref="GZ207:GZ270" si="597">IF(AND(ISNUMBER(B207),HA207=""),B207,IF(MATCH(HE207,$HE$15:$HE$314,0)&lt;&gt;HA207,"",0))</f>
        <v>193</v>
      </c>
      <c r="HA207" s="289" t="str">
        <f t="shared" ref="HA207:HA270" si="598">IF(ISNUMBER(GY207),B207,"")</f>
        <v/>
      </c>
      <c r="HB207" s="289"/>
      <c r="HC207" s="84" t="str">
        <f t="shared" ref="HC207:HC270" si="599">IF(HE207="","",IF($HC$13=1,IF(ISNUMBER(B207),IF(ISNUMBER(MATCH(HE207,$D$15:$D$314,0)),HE207,INDEX($D$15:$D$314,MATCH(HE207,$C$15:$C$315,0),1)),""),""))</f>
        <v/>
      </c>
      <c r="HD207" s="335">
        <f t="shared" ref="HD207:HD270" si="600">IF($HC$13=1,IF(AND(ISNUMBER($GZ207),ISNUMBER(B207)),INDEX($HB$15:$HB$314,$B207,1),""),"")</f>
        <v>0</v>
      </c>
      <c r="HE207" s="313" t="str">
        <f t="shared" ref="HE207:HE270" si="601">IF(ISNUMBER($GX207),INDEX($ED$15:$FM$314,$GY207,HG$5),"")</f>
        <v/>
      </c>
      <c r="HF207" s="28" t="str">
        <f t="shared" ref="HF207:HF270" si="602">IF(HE207="","",IF(HE207=HE208,1,""))</f>
        <v/>
      </c>
      <c r="HG207" s="241"/>
      <c r="HH207" s="71"/>
      <c r="HI207" s="71"/>
      <c r="HJ207" s="71"/>
      <c r="HK207" s="71"/>
      <c r="HL207" s="71"/>
      <c r="HM207" s="71"/>
      <c r="HN207" s="71"/>
      <c r="HO207" s="71"/>
      <c r="HP207" s="71"/>
      <c r="HQ207" s="71"/>
      <c r="HR207" s="71"/>
      <c r="HS207" s="277" t="str">
        <f t="shared" si="516"/>
        <v/>
      </c>
      <c r="HT207" s="284" t="str">
        <f t="shared" ref="HT207:HT250" si="603">IF(HS207="","",IF(ISNUMBER(MATCH(HS207,$C$15:$C$316,0)),INDEX($FN$15:$GU$316,MATCH(HS207,$C$15:$C$316,0),$HG$5),"-"))</f>
        <v/>
      </c>
      <c r="HU207" s="71"/>
      <c r="HV207" s="336" t="str">
        <f t="shared" ref="HV207:HV270" si="604">IF(ISNUMBER(JJ207),INDEX($HE$15:$HE$313,MATCH(JJ207,$JI$15:$JI$190,0),1),"")</f>
        <v/>
      </c>
      <c r="HW207" s="338" t="str">
        <f t="shared" ref="HW207:HW270" si="605">IF(HV207="","",INDEX($HD$15:$HD$313,MATCH(HV207,$HE$15:$HE$313,0),1))</f>
        <v/>
      </c>
      <c r="HX207" s="337" t="str">
        <f t="shared" ref="HX207:HX270" si="606">IF(HV207="","",INDEX($HC$15:$HC$313,MATCH(HV207,$HE$15:$HE$313,0),1))</f>
        <v/>
      </c>
      <c r="HY207" s="71"/>
      <c r="HZ207" s="71"/>
      <c r="IA207" s="71"/>
      <c r="IB207" s="71"/>
      <c r="IC207" s="71"/>
      <c r="ID207" s="70"/>
      <c r="IE207" s="19"/>
      <c r="IF207" s="19"/>
      <c r="IG207" s="19"/>
      <c r="IH207" s="19"/>
      <c r="II207" s="19"/>
      <c r="IJ207" s="19"/>
      <c r="IK207" s="19"/>
      <c r="IL207" s="19"/>
      <c r="IM207" s="19"/>
      <c r="IN207" s="19"/>
      <c r="IO207" s="19"/>
      <c r="IP207" s="19"/>
      <c r="IQ207" s="19"/>
      <c r="IR207" s="291">
        <f>IF(IE207&lt;&gt;"",MAX(IR$14:IR206)+1,0)</f>
        <v>0</v>
      </c>
      <c r="IS207" s="291">
        <f>IF(IF207&lt;&gt;"",MAX(IS$14:IS206)+1,0)</f>
        <v>0</v>
      </c>
      <c r="IT207" s="291">
        <f>IF(IG207&lt;&gt;"",MAX(IT$14:IT206)+1,0)</f>
        <v>0</v>
      </c>
      <c r="IU207" s="291">
        <f>IF(IH207&lt;&gt;"",MAX(IU$14:IU206)+1,0)</f>
        <v>0</v>
      </c>
      <c r="IV207" s="291">
        <f>IF(II207&lt;&gt;"",MAX(IV$14:IV206)+1,0)</f>
        <v>0</v>
      </c>
      <c r="IW207" s="291">
        <f>IF(IJ207&lt;&gt;"",MAX(IW$14:IW206)+1,0)</f>
        <v>0</v>
      </c>
      <c r="IX207" s="291">
        <f>IF(IK207&lt;&gt;"",MAX(IX$14:IX206)+1,0)</f>
        <v>0</v>
      </c>
      <c r="IY207" s="291">
        <f>IF(IL207&lt;&gt;"",MAX(IY$14:IY206)+1,0)</f>
        <v>0</v>
      </c>
      <c r="IZ207" s="291">
        <f>IF(IM207&lt;&gt;"",MAX(IZ$14:IZ206)+1,0)</f>
        <v>0</v>
      </c>
      <c r="JA207" s="291">
        <f>IF(IN207&lt;&gt;"",MAX(JA$14:JA206)+1,0)</f>
        <v>0</v>
      </c>
      <c r="JB207" s="291">
        <f>IF(IO207&lt;&gt;"",MAX(JB$14:JB206)+1,0)</f>
        <v>0</v>
      </c>
      <c r="JC207" s="291">
        <f>IF(IP207&lt;&gt;"",MAX(JC$14:JC206)+1,0)</f>
        <v>0</v>
      </c>
      <c r="JD207" s="74" t="str">
        <f t="shared" si="508"/>
        <v/>
      </c>
      <c r="JE207" s="74" t="str">
        <f t="shared" si="509"/>
        <v/>
      </c>
      <c r="JF207" s="74" t="str">
        <f t="shared" si="510"/>
        <v/>
      </c>
      <c r="JG207" s="74" t="str">
        <f t="shared" si="511"/>
        <v/>
      </c>
      <c r="JH207" s="390" t="str">
        <f t="shared" si="512"/>
        <v/>
      </c>
      <c r="JI207" s="389">
        <f>IF(ISNUMBER(MATCH(HE207,$JG$15:$JG$313,0)),0,MAX(JI$14:JI206)+1)</f>
        <v>0</v>
      </c>
      <c r="JJ207" s="389" t="str">
        <f t="shared" si="513"/>
        <v/>
      </c>
      <c r="JK207" s="379"/>
      <c r="JL207" s="79"/>
      <c r="JM207" s="19"/>
      <c r="JN207" s="280"/>
      <c r="JO207" s="70"/>
      <c r="JP207" s="19"/>
      <c r="JQ207" s="19"/>
      <c r="JR207" s="19"/>
      <c r="JS207" s="19"/>
      <c r="JT207" s="19"/>
      <c r="JU207" s="19"/>
      <c r="JV207" s="19"/>
      <c r="JW207" s="19"/>
      <c r="JX207" s="19"/>
      <c r="JY207" s="19"/>
      <c r="JZ207" s="19"/>
      <c r="KA207" s="19"/>
      <c r="KB207" s="19"/>
      <c r="KC207" s="19"/>
      <c r="KD207" s="19"/>
      <c r="LA207" s="70"/>
      <c r="LB207" s="291" t="str">
        <f t="shared" ref="LB207:LB270" si="607">IF(AND(ISNUMBER(LB$14),ISNUMBER(MATCH($JG207,ED$15:ED$313,0))),$JG207,"")</f>
        <v/>
      </c>
      <c r="LC207" s="291" t="str">
        <f t="shared" ref="LC207:LC270" si="608">IF(AND(ISNUMBER(LC$14),ISNUMBER(MATCH($JG207,EE$15:EE$313,0))),$JG207,"")</f>
        <v/>
      </c>
      <c r="LD207" s="291" t="str">
        <f t="shared" ref="LD207:LD270" si="609">IF(AND(ISNUMBER(LD$14),ISNUMBER(MATCH($JG207,EF$15:EF$313,0))),$JG207,"")</f>
        <v/>
      </c>
      <c r="LE207" s="291" t="str">
        <f t="shared" ref="LE207:LE270" si="610">IF(AND(ISNUMBER(LE$14),ISNUMBER(MATCH($JG207,EG$15:EG$313,0))),$JG207,"")</f>
        <v/>
      </c>
      <c r="LF207" s="291" t="str">
        <f t="shared" ref="LF207:LF270" si="611">IF(AND(ISNUMBER(LF$14),ISNUMBER(MATCH($JG207,EH$15:EH$313,0))),$JG207,"")</f>
        <v/>
      </c>
      <c r="LG207" s="291" t="str">
        <f t="shared" ref="LG207:LG270" si="612">IF(AND(ISNUMBER(LG$14),ISNUMBER(MATCH($JG207,EI$15:EI$313,0))),$JG207,"")</f>
        <v/>
      </c>
      <c r="LH207" s="291" t="str">
        <f t="shared" ref="LH207:LH270" si="613">IF(AND(ISNUMBER(LH$14),ISNUMBER(MATCH($JG207,EJ$15:EJ$313,0))),$JG207,"")</f>
        <v/>
      </c>
      <c r="LI207" s="291" t="str">
        <f t="shared" ref="LI207:LI270" si="614">IF(AND(ISNUMBER(LI$14),ISNUMBER(MATCH($JG207,EK$15:EK$313,0))),$JG207,"")</f>
        <v/>
      </c>
      <c r="LJ207" s="291" t="str">
        <f t="shared" ref="LJ207:LJ270" si="615">IF(AND(ISNUMBER(LJ$14),ISNUMBER(MATCH($JG207,EL$15:EL$313,0))),$JG207,"")</f>
        <v/>
      </c>
      <c r="LK207" s="291" t="str">
        <f t="shared" ref="LK207:LK270" si="616">IF(AND(ISNUMBER(LK$14),ISNUMBER(MATCH($JG207,EM$15:EM$313,0))),$JG207,"")</f>
        <v/>
      </c>
      <c r="LL207" s="291" t="str">
        <f t="shared" ref="LL207:LL270" si="617">IF(AND(ISNUMBER(LL$14),ISNUMBER(MATCH($JG207,EN$15:EN$313,0))),$JG207,"")</f>
        <v/>
      </c>
      <c r="LM207" s="291" t="str">
        <f t="shared" ref="LM207:LM270" si="618">IF(AND(ISNUMBER(LM$14),ISNUMBER(MATCH($JG207,EO$15:EO$313,0))),$JG207,"")</f>
        <v/>
      </c>
      <c r="LN207" s="291" t="str">
        <f t="shared" ref="LN207:LN270" si="619">IF(AND(ISNUMBER(LN$14),ISNUMBER(MATCH($JG207,EP$15:EP$313,0))),$JG207,"")</f>
        <v/>
      </c>
      <c r="LO207" s="291" t="str">
        <f t="shared" ref="LO207:LO270" si="620">IF(AND(ISNUMBER(LO$14),ISNUMBER(MATCH($JG207,EQ$15:EQ$313,0))),$JG207,"")</f>
        <v/>
      </c>
      <c r="LP207" s="291" t="str">
        <f t="shared" ref="LP207:LP270" si="621">IF(AND(ISNUMBER(LP$14),ISNUMBER(MATCH($JG207,ER$15:ER$313,0))),$JG207,"")</f>
        <v/>
      </c>
      <c r="LQ207" s="291" t="str">
        <f t="shared" ref="LQ207:LQ270" si="622">IF(AND(ISNUMBER(LQ$14),ISNUMBER(MATCH($JG207,ES$15:ES$313,0))),$JG207,"")</f>
        <v/>
      </c>
      <c r="LR207" s="291" t="str">
        <f t="shared" ref="LR207:LR270" si="623">IF(AND(ISNUMBER(LR$14),ISNUMBER(MATCH($JG207,ET$15:ET$313,0))),$JG207,"")</f>
        <v/>
      </c>
      <c r="LS207" s="291" t="str">
        <f t="shared" ref="LS207:LS270" si="624">IF(AND(ISNUMBER(LS$14),ISNUMBER(MATCH($JG207,EU$15:EU$313,0))),$JG207,"")</f>
        <v/>
      </c>
      <c r="LT207" s="291" t="str">
        <f t="shared" ref="LT207:LT270" si="625">IF(AND(ISNUMBER(LT$14),ISNUMBER(MATCH($JG207,EV$15:EV$313,0))),$JG207,"")</f>
        <v/>
      </c>
      <c r="LU207" s="291" t="str">
        <f t="shared" ref="LU207:LU270" si="626">IF(AND(ISNUMBER(LU$14),ISNUMBER(MATCH($JG207,EW$15:EW$313,0))),$JG207,"")</f>
        <v/>
      </c>
      <c r="LV207" s="291" t="str">
        <f t="shared" ref="LV207:LV270" si="627">IF(AND(ISNUMBER(LV$14),ISNUMBER(MATCH($JG207,EX$15:EX$313,0))),$JG207,"")</f>
        <v/>
      </c>
      <c r="LW207" s="291" t="str">
        <f t="shared" ref="LW207:LW270" si="628">IF(AND(ISNUMBER(LW$14),ISNUMBER(MATCH($JG207,EY$15:EY$313,0))),$JG207,"")</f>
        <v/>
      </c>
      <c r="LX207" s="291" t="str">
        <f t="shared" ref="LX207:LX270" si="629">IF(AND(ISNUMBER(LX$14),ISNUMBER(MATCH($JG207,EZ$15:EZ$313,0))),$JG207,"")</f>
        <v/>
      </c>
      <c r="LY207" s="291" t="str">
        <f t="shared" ref="LY207:LY270" si="630">IF(AND(ISNUMBER(LY$14),ISNUMBER(MATCH($JG207,FA$15:FA$313,0))),$JG207,"")</f>
        <v/>
      </c>
      <c r="LZ207" s="291" t="str">
        <f t="shared" ref="LZ207:LZ270" si="631">IF(AND(ISNUMBER(LZ$14),ISNUMBER(MATCH($JG207,FB$15:FB$313,0))),$JG207,"")</f>
        <v/>
      </c>
      <c r="MA207" s="291" t="str">
        <f t="shared" ref="MA207:MA270" si="632">IF(AND(ISNUMBER(MA$14),ISNUMBER(MATCH($JG207,FC$15:FC$313,0))),$JG207,"")</f>
        <v/>
      </c>
      <c r="MB207" s="291" t="str">
        <f t="shared" ref="MB207:MB270" si="633">IF(AND(ISNUMBER(MB$14),ISNUMBER(MATCH($JG207,FD$15:FD$313,0))),$JG207,"")</f>
        <v/>
      </c>
      <c r="MC207" s="291" t="str">
        <f t="shared" ref="MC207:MC270" si="634">IF(AND(ISNUMBER(MC$14),ISNUMBER(MATCH($JG207,FE$15:FE$313,0))),$JG207,"")</f>
        <v/>
      </c>
      <c r="MD207" s="291" t="str">
        <f t="shared" ref="MD207:MD270" si="635">IF(AND(ISNUMBER(MD$14),ISNUMBER(MATCH($JG207,FF$15:FF$313,0))),$JG207,"")</f>
        <v/>
      </c>
      <c r="ME207" s="291" t="str">
        <f t="shared" ref="ME207:ME270" si="636">IF(AND(ISNUMBER(ME$14),ISNUMBER(MATCH($JG207,FG$15:FG$313,0))),$JG207,"")</f>
        <v/>
      </c>
      <c r="MF207" s="291" t="str">
        <f t="shared" ref="MF207:MF270" si="637">IF(AND(ISNUMBER(MF$14),ISNUMBER(MATCH($JG207,FH$15:FH$313,0))),$JG207,"")</f>
        <v/>
      </c>
      <c r="MG207" s="74">
        <f t="shared" ref="MG207:MG270" si="638">COUNTIF(LB207:MC207,"="&amp;JG207)</f>
        <v>0</v>
      </c>
      <c r="MH207" s="70"/>
      <c r="MI207" s="70"/>
      <c r="MJ207" s="70"/>
      <c r="MK207" s="70"/>
      <c r="ML207" s="70"/>
      <c r="MM207" s="70"/>
      <c r="MN207" s="70"/>
      <c r="MO207" s="70"/>
      <c r="MP207" s="70"/>
      <c r="MQ207" s="70"/>
      <c r="MR207" s="70"/>
      <c r="MS207" s="70"/>
      <c r="MT207" s="70"/>
      <c r="MU207" s="70"/>
    </row>
    <row r="208" spans="1:359" ht="6" customHeight="1" x14ac:dyDescent="0.25">
      <c r="A208" s="79"/>
      <c r="B208" s="303">
        <f t="shared" si="514"/>
        <v>194</v>
      </c>
      <c r="C208" s="206" t="s">
        <v>492</v>
      </c>
      <c r="D208" s="305" t="s">
        <v>519</v>
      </c>
      <c r="E208" s="70"/>
      <c r="F208" s="258"/>
      <c r="G208" s="259"/>
      <c r="H208" s="260"/>
      <c r="I208" s="258"/>
      <c r="J208" s="259"/>
      <c r="K208" s="260"/>
      <c r="L208" s="258"/>
      <c r="M208" s="259"/>
      <c r="N208" s="260"/>
      <c r="O208" s="258"/>
      <c r="P208" s="259"/>
      <c r="Q208" s="260"/>
      <c r="R208" s="258"/>
      <c r="S208" s="259"/>
      <c r="T208" s="260"/>
      <c r="U208" s="258"/>
      <c r="V208" s="259"/>
      <c r="W208" s="260"/>
      <c r="X208" s="258"/>
      <c r="Y208" s="259"/>
      <c r="Z208" s="260"/>
      <c r="AA208" s="258"/>
      <c r="AB208" s="259"/>
      <c r="AC208" s="260"/>
      <c r="AD208" s="258"/>
      <c r="AE208" s="259"/>
      <c r="AF208" s="260"/>
      <c r="AG208" s="258"/>
      <c r="AH208" s="259"/>
      <c r="AI208" s="260"/>
      <c r="AJ208" s="258"/>
      <c r="AK208" s="259"/>
      <c r="AL208" s="260"/>
      <c r="AM208" s="258"/>
      <c r="AN208" s="259"/>
      <c r="AO208" s="260"/>
      <c r="AP208" s="281"/>
      <c r="AQ208" s="353"/>
      <c r="AR208" s="348"/>
      <c r="AS208" s="281"/>
      <c r="AT208" s="353"/>
      <c r="AU208" s="348"/>
      <c r="AV208" s="258"/>
      <c r="AW208" s="259"/>
      <c r="AX208" s="260"/>
      <c r="AY208" s="258"/>
      <c r="AZ208" s="259"/>
      <c r="BA208" s="260"/>
      <c r="BB208" s="258"/>
      <c r="BC208" s="259"/>
      <c r="BD208" s="260"/>
      <c r="BE208" s="258"/>
      <c r="BF208" s="259"/>
      <c r="BG208" s="260"/>
      <c r="BH208" s="258"/>
      <c r="BI208" s="259"/>
      <c r="BJ208" s="260"/>
      <c r="BK208" s="258"/>
      <c r="BL208" s="259"/>
      <c r="BM208" s="260"/>
      <c r="BN208" s="258"/>
      <c r="BO208" s="259"/>
      <c r="BP208" s="260"/>
      <c r="BQ208" s="258"/>
      <c r="BR208" s="259"/>
      <c r="BS208" s="260"/>
      <c r="BT208" s="258"/>
      <c r="BU208" s="259"/>
      <c r="BV208" s="260"/>
      <c r="BW208" s="258"/>
      <c r="BX208" s="259"/>
      <c r="BY208" s="260"/>
      <c r="BZ208" s="258"/>
      <c r="CA208" s="259"/>
      <c r="CB208" s="260"/>
      <c r="CC208" s="258"/>
      <c r="CD208" s="259"/>
      <c r="CE208" s="260"/>
      <c r="CF208" s="410"/>
      <c r="CG208" s="411"/>
      <c r="CH208" s="412"/>
      <c r="CI208" s="410"/>
      <c r="CJ208" s="411"/>
      <c r="CK208" s="412"/>
      <c r="CL208" s="258"/>
      <c r="CM208" s="259"/>
      <c r="CN208" s="260"/>
      <c r="CO208" s="258"/>
      <c r="CP208" s="259"/>
      <c r="CQ208" s="260"/>
      <c r="CR208" s="373" t="s">
        <v>2</v>
      </c>
      <c r="CS208" s="228"/>
      <c r="CT208" s="229"/>
      <c r="CU208" s="7" t="str">
        <f t="shared" si="517"/>
        <v/>
      </c>
      <c r="CV208" s="7" t="str">
        <f t="shared" si="518"/>
        <v/>
      </c>
      <c r="CW208" s="7" t="str">
        <f t="shared" si="519"/>
        <v/>
      </c>
      <c r="CX208" s="7" t="str">
        <f t="shared" si="520"/>
        <v/>
      </c>
      <c r="CY208" s="7" t="str">
        <f t="shared" si="521"/>
        <v/>
      </c>
      <c r="CZ208" s="7" t="str">
        <f t="shared" si="522"/>
        <v/>
      </c>
      <c r="DA208" s="7" t="str">
        <f t="shared" si="523"/>
        <v/>
      </c>
      <c r="DB208" s="7" t="str">
        <f t="shared" si="524"/>
        <v/>
      </c>
      <c r="DC208" s="7" t="str">
        <f t="shared" si="525"/>
        <v/>
      </c>
      <c r="DD208" s="7" t="str">
        <f t="shared" si="526"/>
        <v/>
      </c>
      <c r="DE208" s="7" t="str">
        <f t="shared" si="527"/>
        <v/>
      </c>
      <c r="DF208" s="7" t="str">
        <f t="shared" si="528"/>
        <v/>
      </c>
      <c r="DG208" s="7" t="str">
        <f t="shared" si="529"/>
        <v/>
      </c>
      <c r="DH208" s="7" t="str">
        <f t="shared" si="530"/>
        <v/>
      </c>
      <c r="DI208" s="7" t="str">
        <f t="shared" si="531"/>
        <v/>
      </c>
      <c r="DJ208" s="7" t="str">
        <f t="shared" si="532"/>
        <v/>
      </c>
      <c r="DK208" s="7" t="str">
        <f t="shared" si="533"/>
        <v/>
      </c>
      <c r="DL208" s="7" t="str">
        <f t="shared" si="534"/>
        <v/>
      </c>
      <c r="DM208" s="7" t="str">
        <f t="shared" si="535"/>
        <v/>
      </c>
      <c r="DN208" s="7" t="str">
        <f t="shared" si="536"/>
        <v/>
      </c>
      <c r="DO208" s="7" t="str">
        <f t="shared" si="537"/>
        <v/>
      </c>
      <c r="DP208" s="7" t="str">
        <f t="shared" si="538"/>
        <v/>
      </c>
      <c r="DQ208" s="7" t="str">
        <f t="shared" si="539"/>
        <v/>
      </c>
      <c r="DR208" s="7">
        <f t="shared" si="540"/>
        <v>37</v>
      </c>
      <c r="DS208" s="7" t="str">
        <f t="shared" si="541"/>
        <v/>
      </c>
      <c r="DT208" s="7" t="str">
        <f t="shared" si="542"/>
        <v/>
      </c>
      <c r="DU208" s="7" t="str">
        <f t="shared" ref="DU208:DU271" si="639">IF(ISNUMBER(MATCH($C208,$CG$15:$CG$314,0)),MATCH($C208,$CG$15:$CG$314,0),(((IF(ISNUMBER(MATCH($C208,$CF$15:$CF$314,0)),MATCH($C208,$CF$15:$CF$314,0),"")))))</f>
        <v/>
      </c>
      <c r="DV208" s="7" t="str">
        <f t="shared" ref="DV208:DV271" si="640">IF(ISNUMBER(MATCH($C208,$CJ$15:$CJ$314,0)),MATCH($C208,$CJ$15:$CJ$314,0),(((IF(ISNUMBER(MATCH($C208,$CI$15:$CI$314,0)),MATCH($C208,$CI$15:$CI$314,0),"")))))</f>
        <v/>
      </c>
      <c r="DW208" s="7" t="str">
        <f t="shared" ref="DW208:DW271" si="641">IF(ISNUMBER(MATCH($C208,$CM$15:$CM$314,0)),MATCH($C208,$CM$15:$CM$314,0),(((IF(ISNUMBER(MATCH($C208,$CL$15:$CL$314,0)),MATCH($C208,$CL$15:$CL$314,0),"")))))</f>
        <v/>
      </c>
      <c r="DX208" s="7" t="str">
        <f t="shared" ref="DX208:DX271" si="642">IF(ISNUMBER(MATCH($C208,$CP$15:$CP$314,0)),MATCH($C208,$CP$15:$CP$314,0),(((IF(ISNUMBER(MATCH($C208,$CO$15:$CO$314,0)),MATCH($C208,$CO$15:$CO$314,0),"")))))</f>
        <v/>
      </c>
      <c r="DY208" s="7"/>
      <c r="DZ208" s="7"/>
      <c r="EA208" s="7"/>
      <c r="EB208" s="7"/>
      <c r="EC208" s="64" t="s">
        <v>2</v>
      </c>
      <c r="ED208" s="306" t="str">
        <f t="shared" si="543"/>
        <v>-</v>
      </c>
      <c r="EE208" s="306" t="str">
        <f t="shared" si="544"/>
        <v>-</v>
      </c>
      <c r="EF208" s="306" t="str">
        <f t="shared" si="545"/>
        <v>-</v>
      </c>
      <c r="EG208" s="306" t="str">
        <f t="shared" si="546"/>
        <v>-</v>
      </c>
      <c r="EH208" s="306" t="str">
        <f t="shared" si="547"/>
        <v>-</v>
      </c>
      <c r="EI208" s="306" t="str">
        <f t="shared" si="548"/>
        <v>-</v>
      </c>
      <c r="EJ208" s="306" t="str">
        <f t="shared" si="549"/>
        <v>-</v>
      </c>
      <c r="EK208" s="306" t="str">
        <f t="shared" si="550"/>
        <v>-</v>
      </c>
      <c r="EL208" s="306" t="str">
        <f t="shared" si="551"/>
        <v>-</v>
      </c>
      <c r="EM208" s="306" t="str">
        <f t="shared" si="552"/>
        <v>-</v>
      </c>
      <c r="EN208" s="306" t="str">
        <f t="shared" si="553"/>
        <v>-</v>
      </c>
      <c r="EO208" s="306" t="str">
        <f t="shared" si="554"/>
        <v>-</v>
      </c>
      <c r="EP208" s="306" t="str">
        <f t="shared" si="555"/>
        <v>-</v>
      </c>
      <c r="EQ208" s="306" t="str">
        <f t="shared" si="556"/>
        <v>-</v>
      </c>
      <c r="ER208" s="306" t="str">
        <f t="shared" si="557"/>
        <v>-</v>
      </c>
      <c r="ES208" s="306" t="str">
        <f t="shared" si="558"/>
        <v>-</v>
      </c>
      <c r="ET208" s="306" t="str">
        <f t="shared" si="559"/>
        <v>-</v>
      </c>
      <c r="EU208" s="306" t="str">
        <f t="shared" si="560"/>
        <v>-</v>
      </c>
      <c r="EV208" s="306" t="str">
        <f t="shared" si="561"/>
        <v>-</v>
      </c>
      <c r="EW208" s="306" t="str">
        <f t="shared" si="562"/>
        <v>-</v>
      </c>
      <c r="EX208" s="306" t="str">
        <f t="shared" si="563"/>
        <v>-</v>
      </c>
      <c r="EY208" s="306" t="str">
        <f t="shared" si="564"/>
        <v>-</v>
      </c>
      <c r="EZ208" s="306" t="str">
        <f t="shared" si="565"/>
        <v>-</v>
      </c>
      <c r="FA208" s="306" t="str">
        <f t="shared" si="566"/>
        <v>preconditioner_levels</v>
      </c>
      <c r="FB208" s="306" t="str">
        <f t="shared" si="567"/>
        <v>-</v>
      </c>
      <c r="FC208" s="306" t="str">
        <f t="shared" si="568"/>
        <v>-</v>
      </c>
      <c r="FD208" s="306" t="str">
        <f t="shared" ref="FD208:FD271" si="643">IF(ISTEXT(INDEX($CF$15:$CH$314,DU208,1)),INDEX($CF$15:$CH$314,DU208,1),IF(ISNUMBER(DU208),INDEX($CF$15:$CH$314,DU208,2),"-"))</f>
        <v>-</v>
      </c>
      <c r="FE208" s="306" t="str">
        <f t="shared" ref="FE208:FE271" si="644">IF(ISTEXT(INDEX($CI$15:$CK$314,DV208,1)),INDEX($CI$15:$CK$314,DV208,1),IF(ISNUMBER(DV208),INDEX($CI$15:$CK$314,DV208,2),"-"))</f>
        <v>-</v>
      </c>
      <c r="FF208" s="306" t="str">
        <f t="shared" ref="FF208:FF271" si="645">IF(ISTEXT(INDEX($CL$15:$CN$314,DW208,1)),INDEX($CL$15:$CN$314,DW208,1),IF(ISNUMBER(DW208),INDEX($CL$15:$CN$314,DW208,2),"-"))</f>
        <v>-</v>
      </c>
      <c r="FG208" s="306" t="str">
        <f t="shared" ref="FG208:FG271" si="646">IF(ISTEXT(INDEX($CO$15:$CQ$314,DX208,1)),INDEX($CO$15:$CQ$314,DX208,1),IF(ISNUMBER(DX208),INDEX($CO$15:$CQ$314,DX208,2),"-"))</f>
        <v>-</v>
      </c>
      <c r="FH208" s="306"/>
      <c r="FI208" s="306"/>
      <c r="FJ208" s="306"/>
      <c r="FK208" s="306"/>
      <c r="FL208" s="306"/>
      <c r="FM208" s="422" t="s">
        <v>2</v>
      </c>
      <c r="FN208" s="65" t="str">
        <f t="shared" si="569"/>
        <v>-</v>
      </c>
      <c r="FO208" s="65" t="str">
        <f t="shared" si="570"/>
        <v>-</v>
      </c>
      <c r="FP208" s="65" t="str">
        <f t="shared" si="571"/>
        <v>-</v>
      </c>
      <c r="FQ208" s="65" t="str">
        <f t="shared" si="572"/>
        <v>-</v>
      </c>
      <c r="FR208" s="65" t="str">
        <f t="shared" si="573"/>
        <v>-</v>
      </c>
      <c r="FS208" s="65" t="str">
        <f t="shared" si="574"/>
        <v>-</v>
      </c>
      <c r="FT208" s="65" t="str">
        <f t="shared" si="575"/>
        <v>-</v>
      </c>
      <c r="FU208" s="65" t="str">
        <f t="shared" si="576"/>
        <v>-</v>
      </c>
      <c r="FV208" s="65" t="str">
        <f t="shared" si="577"/>
        <v>-</v>
      </c>
      <c r="FW208" s="65" t="str">
        <f t="shared" si="578"/>
        <v>-</v>
      </c>
      <c r="FX208" s="65" t="str">
        <f t="shared" si="579"/>
        <v>-</v>
      </c>
      <c r="FY208" s="65" t="str">
        <f t="shared" si="580"/>
        <v>-</v>
      </c>
      <c r="FZ208" s="65" t="str">
        <f t="shared" si="581"/>
        <v>-</v>
      </c>
      <c r="GA208" s="65" t="str">
        <f t="shared" si="582"/>
        <v>-</v>
      </c>
      <c r="GB208" s="65" t="str">
        <f t="shared" si="583"/>
        <v>-</v>
      </c>
      <c r="GC208" s="65" t="str">
        <f t="shared" si="584"/>
        <v>-</v>
      </c>
      <c r="GD208" s="65" t="str">
        <f t="shared" si="585"/>
        <v>-</v>
      </c>
      <c r="GE208" s="65" t="str">
        <f t="shared" si="586"/>
        <v>-</v>
      </c>
      <c r="GF208" s="65" t="str">
        <f t="shared" si="587"/>
        <v>-</v>
      </c>
      <c r="GG208" s="65" t="str">
        <f t="shared" si="588"/>
        <v>-</v>
      </c>
      <c r="GH208" s="65" t="str">
        <f t="shared" si="589"/>
        <v>-</v>
      </c>
      <c r="GI208" s="65" t="str">
        <f t="shared" si="590"/>
        <v>-</v>
      </c>
      <c r="GJ208" s="65" t="str">
        <f t="shared" si="591"/>
        <v>-</v>
      </c>
      <c r="GK208" s="65">
        <f t="shared" si="592"/>
        <v>8</v>
      </c>
      <c r="GL208" s="65" t="str">
        <f t="shared" si="593"/>
        <v>-</v>
      </c>
      <c r="GM208" s="65" t="str">
        <f t="shared" si="594"/>
        <v>-</v>
      </c>
      <c r="GN208" s="65" t="str">
        <f t="shared" ref="GN208:GN271" si="647">IF(ISNUMBER(DU208),INDEX($CG$15:$CH$314,DU208,2),"-")</f>
        <v>-</v>
      </c>
      <c r="GO208" s="65" t="str">
        <f t="shared" ref="GO208:GO271" si="648">IF(ISNUMBER(DV208),INDEX($CJ$15:$CK$314,DV208,2),"-")</f>
        <v>-</v>
      </c>
      <c r="GP208" s="65" t="str">
        <f t="shared" ref="GP208:GP271" si="649">IF(ISNUMBER(DW208),INDEX($CM$15:$CN$314,DW208,2),"-")</f>
        <v>-</v>
      </c>
      <c r="GQ208" s="65" t="str">
        <f t="shared" ref="GQ208:GQ271" si="650">IF(ISNUMBER(DX208),INDEX($CP$15:$CQ$314,DX208,2),"-")</f>
        <v>-</v>
      </c>
      <c r="GR208" s="65"/>
      <c r="GS208" s="65"/>
      <c r="GT208" s="65"/>
      <c r="GU208" s="96"/>
      <c r="GV208" s="70"/>
      <c r="GW208" s="7">
        <f>IF(ISNUMBER(INDEX($CU$15:$EC$314,$B208,HG$5)),MAX(GW$14:GW207)+1,0)</f>
        <v>0</v>
      </c>
      <c r="GX208" s="7" t="str">
        <f t="shared" si="595"/>
        <v/>
      </c>
      <c r="GY208" s="7" t="str">
        <f t="shared" si="596"/>
        <v/>
      </c>
      <c r="GZ208" s="289">
        <f t="shared" si="597"/>
        <v>194</v>
      </c>
      <c r="HA208" s="289" t="str">
        <f t="shared" si="598"/>
        <v/>
      </c>
      <c r="HB208" s="289"/>
      <c r="HC208" s="84" t="str">
        <f t="shared" si="599"/>
        <v/>
      </c>
      <c r="HD208" s="335">
        <f t="shared" si="600"/>
        <v>0</v>
      </c>
      <c r="HE208" s="313" t="str">
        <f t="shared" si="601"/>
        <v/>
      </c>
      <c r="HF208" s="28" t="str">
        <f t="shared" si="602"/>
        <v/>
      </c>
      <c r="HG208" s="241"/>
      <c r="HH208" s="71"/>
      <c r="HI208" s="71"/>
      <c r="HJ208" s="71"/>
      <c r="HK208" s="71"/>
      <c r="HL208" s="71"/>
      <c r="HM208" s="71"/>
      <c r="HN208" s="71"/>
      <c r="HO208" s="71"/>
      <c r="HP208" s="71"/>
      <c r="HQ208" s="71"/>
      <c r="HR208" s="71"/>
      <c r="HS208" s="277" t="str">
        <f t="shared" si="516"/>
        <v/>
      </c>
      <c r="HT208" s="284" t="str">
        <f t="shared" si="603"/>
        <v/>
      </c>
      <c r="HU208" s="71"/>
      <c r="HV208" s="336" t="str">
        <f t="shared" si="604"/>
        <v/>
      </c>
      <c r="HW208" s="338" t="str">
        <f t="shared" si="605"/>
        <v/>
      </c>
      <c r="HX208" s="337" t="str">
        <f t="shared" si="606"/>
        <v/>
      </c>
      <c r="HY208" s="71"/>
      <c r="HZ208" s="71"/>
      <c r="IA208" s="71"/>
      <c r="IB208" s="71"/>
      <c r="IC208" s="71"/>
      <c r="ID208" s="70"/>
      <c r="IE208" s="19"/>
      <c r="IF208" s="19"/>
      <c r="IG208" s="19"/>
      <c r="IH208" s="19"/>
      <c r="II208" s="19"/>
      <c r="IJ208" s="19"/>
      <c r="IK208" s="19"/>
      <c r="IL208" s="19"/>
      <c r="IM208" s="19"/>
      <c r="IN208" s="19"/>
      <c r="IO208" s="19"/>
      <c r="IP208" s="19"/>
      <c r="IQ208" s="19"/>
      <c r="IR208" s="291">
        <f>IF(IE208&lt;&gt;"",MAX(IR$14:IR207)+1,0)</f>
        <v>0</v>
      </c>
      <c r="IS208" s="291">
        <f>IF(IF208&lt;&gt;"",MAX(IS$14:IS207)+1,0)</f>
        <v>0</v>
      </c>
      <c r="IT208" s="291">
        <f>IF(IG208&lt;&gt;"",MAX(IT$14:IT207)+1,0)</f>
        <v>0</v>
      </c>
      <c r="IU208" s="291">
        <f>IF(IH208&lt;&gt;"",MAX(IU$14:IU207)+1,0)</f>
        <v>0</v>
      </c>
      <c r="IV208" s="291">
        <f>IF(II208&lt;&gt;"",MAX(IV$14:IV207)+1,0)</f>
        <v>0</v>
      </c>
      <c r="IW208" s="291">
        <f>IF(IJ208&lt;&gt;"",MAX(IW$14:IW207)+1,0)</f>
        <v>0</v>
      </c>
      <c r="IX208" s="291">
        <f>IF(IK208&lt;&gt;"",MAX(IX$14:IX207)+1,0)</f>
        <v>0</v>
      </c>
      <c r="IY208" s="291">
        <f>IF(IL208&lt;&gt;"",MAX(IY$14:IY207)+1,0)</f>
        <v>0</v>
      </c>
      <c r="IZ208" s="291">
        <f>IF(IM208&lt;&gt;"",MAX(IZ$14:IZ207)+1,0)</f>
        <v>0</v>
      </c>
      <c r="JA208" s="291">
        <f>IF(IN208&lt;&gt;"",MAX(JA$14:JA207)+1,0)</f>
        <v>0</v>
      </c>
      <c r="JB208" s="291">
        <f>IF(IO208&lt;&gt;"",MAX(JB$14:JB207)+1,0)</f>
        <v>0</v>
      </c>
      <c r="JC208" s="291">
        <f>IF(IP208&lt;&gt;"",MAX(JC$14:JC207)+1,0)</f>
        <v>0</v>
      </c>
      <c r="JD208" s="74" t="str">
        <f t="shared" ref="JD208:JD271" si="651">IF(B208&gt;$JD$12,"",_xlfn.IFS(B208&lt;=IR$12,$IR$13,B208&lt;=IS$12,$IS$13,B208&lt;=IT$12,$IT$13,B208&lt;=IU$12,$IU$13,B208&lt;=IV$12,$IV$13,B208&lt;=IW$12,$IW$13,B208&lt;=IX$12,$IX$13,B208&lt;=IY$12,$IY$13,B208&lt;=IZ$12,$IZ$13,B208&lt;=JA$12,$JA$13,B208&lt;=JB$12,$JB$13,B208&lt;=JC$12,$JC$13))</f>
        <v/>
      </c>
      <c r="JE208" s="74" t="str">
        <f t="shared" ref="JE208:JE271" si="652">IF(JD208="","",IF(JD207=JD208,0,1))</f>
        <v/>
      </c>
      <c r="JF208" s="74" t="str">
        <f t="shared" ref="JF208:JF271" si="653">IF(JD208="","",IF(JE208=1,1,JF207+1))</f>
        <v/>
      </c>
      <c r="JG208" s="74" t="str">
        <f t="shared" ref="JG208:JG271" si="654">IF(ISNUMBER(JD208),INDEX($IE$15:$IP$67,JF208,JD208),"")</f>
        <v/>
      </c>
      <c r="JH208" s="390" t="str">
        <f t="shared" ref="JH208:JH271" si="655">IF(HE208="","",MATCH(HE208,$JG$15:$JG$313,0))</f>
        <v/>
      </c>
      <c r="JI208" s="389">
        <f>IF(ISNUMBER(MATCH(HE208,$JG$15:$JG$313,0)),0,MAX(JI$14:JI207)+1)</f>
        <v>0</v>
      </c>
      <c r="JJ208" s="389" t="str">
        <f t="shared" ref="JJ208:JJ271" si="656">IF(B208&lt;=$JJ$14,B208,"")</f>
        <v/>
      </c>
      <c r="JK208" s="379"/>
      <c r="JL208" s="79"/>
      <c r="JM208" s="19"/>
      <c r="JN208" s="280"/>
      <c r="JO208" s="70"/>
      <c r="JP208" s="19"/>
      <c r="JQ208" s="19"/>
      <c r="JR208" s="19"/>
      <c r="JS208" s="19"/>
      <c r="JT208" s="19"/>
      <c r="JU208" s="19"/>
      <c r="JV208" s="19"/>
      <c r="JW208" s="19"/>
      <c r="JX208" s="19"/>
      <c r="JY208" s="19"/>
      <c r="JZ208" s="19"/>
      <c r="KA208" s="19"/>
      <c r="KB208" s="19"/>
      <c r="KC208" s="19"/>
      <c r="KD208" s="19"/>
      <c r="LA208" s="70"/>
      <c r="LB208" s="291" t="str">
        <f t="shared" si="607"/>
        <v/>
      </c>
      <c r="LC208" s="291" t="str">
        <f t="shared" si="608"/>
        <v/>
      </c>
      <c r="LD208" s="291" t="str">
        <f t="shared" si="609"/>
        <v/>
      </c>
      <c r="LE208" s="291" t="str">
        <f t="shared" si="610"/>
        <v/>
      </c>
      <c r="LF208" s="291" t="str">
        <f t="shared" si="611"/>
        <v/>
      </c>
      <c r="LG208" s="291" t="str">
        <f t="shared" si="612"/>
        <v/>
      </c>
      <c r="LH208" s="291" t="str">
        <f t="shared" si="613"/>
        <v/>
      </c>
      <c r="LI208" s="291" t="str">
        <f t="shared" si="614"/>
        <v/>
      </c>
      <c r="LJ208" s="291" t="str">
        <f t="shared" si="615"/>
        <v/>
      </c>
      <c r="LK208" s="291" t="str">
        <f t="shared" si="616"/>
        <v/>
      </c>
      <c r="LL208" s="291" t="str">
        <f t="shared" si="617"/>
        <v/>
      </c>
      <c r="LM208" s="291" t="str">
        <f t="shared" si="618"/>
        <v/>
      </c>
      <c r="LN208" s="291" t="str">
        <f t="shared" si="619"/>
        <v/>
      </c>
      <c r="LO208" s="291" t="str">
        <f t="shared" si="620"/>
        <v/>
      </c>
      <c r="LP208" s="291" t="str">
        <f t="shared" si="621"/>
        <v/>
      </c>
      <c r="LQ208" s="291" t="str">
        <f t="shared" si="622"/>
        <v/>
      </c>
      <c r="LR208" s="291" t="str">
        <f t="shared" si="623"/>
        <v/>
      </c>
      <c r="LS208" s="291" t="str">
        <f t="shared" si="624"/>
        <v/>
      </c>
      <c r="LT208" s="291" t="str">
        <f t="shared" si="625"/>
        <v/>
      </c>
      <c r="LU208" s="291" t="str">
        <f t="shared" si="626"/>
        <v/>
      </c>
      <c r="LV208" s="291" t="str">
        <f t="shared" si="627"/>
        <v/>
      </c>
      <c r="LW208" s="291" t="str">
        <f t="shared" si="628"/>
        <v/>
      </c>
      <c r="LX208" s="291" t="str">
        <f t="shared" si="629"/>
        <v/>
      </c>
      <c r="LY208" s="291" t="str">
        <f t="shared" si="630"/>
        <v/>
      </c>
      <c r="LZ208" s="291" t="str">
        <f t="shared" si="631"/>
        <v/>
      </c>
      <c r="MA208" s="291" t="str">
        <f t="shared" si="632"/>
        <v/>
      </c>
      <c r="MB208" s="291" t="str">
        <f t="shared" si="633"/>
        <v/>
      </c>
      <c r="MC208" s="291" t="str">
        <f t="shared" si="634"/>
        <v/>
      </c>
      <c r="MD208" s="291" t="str">
        <f t="shared" si="635"/>
        <v/>
      </c>
      <c r="ME208" s="291" t="str">
        <f t="shared" si="636"/>
        <v/>
      </c>
      <c r="MF208" s="291" t="str">
        <f t="shared" si="637"/>
        <v/>
      </c>
      <c r="MG208" s="74">
        <f t="shared" si="638"/>
        <v>0</v>
      </c>
      <c r="MH208" s="70"/>
      <c r="MI208" s="70"/>
      <c r="MJ208" s="70"/>
      <c r="MK208" s="70"/>
      <c r="ML208" s="70"/>
      <c r="MM208" s="70"/>
      <c r="MN208" s="70"/>
      <c r="MO208" s="70"/>
      <c r="MP208" s="70"/>
      <c r="MQ208" s="70"/>
      <c r="MR208" s="70"/>
      <c r="MS208" s="70"/>
      <c r="MT208" s="70"/>
      <c r="MU208" s="70"/>
    </row>
    <row r="209" spans="1:359" ht="6" customHeight="1" x14ac:dyDescent="0.25">
      <c r="A209" s="79"/>
      <c r="B209" s="303">
        <f t="shared" ref="B209:B272" si="657">IF(C209="","",ROW()-$A$14)</f>
        <v>195</v>
      </c>
      <c r="C209" s="206" t="s">
        <v>651</v>
      </c>
      <c r="D209" s="305" t="s">
        <v>656</v>
      </c>
      <c r="E209" s="70"/>
      <c r="F209" s="258"/>
      <c r="G209" s="259"/>
      <c r="H209" s="260"/>
      <c r="I209" s="258"/>
      <c r="J209" s="259"/>
      <c r="K209" s="260"/>
      <c r="L209" s="258"/>
      <c r="M209" s="259"/>
      <c r="N209" s="260"/>
      <c r="O209" s="258"/>
      <c r="P209" s="259"/>
      <c r="Q209" s="260"/>
      <c r="R209" s="258"/>
      <c r="S209" s="259"/>
      <c r="T209" s="260"/>
      <c r="U209" s="258"/>
      <c r="V209" s="259"/>
      <c r="W209" s="260"/>
      <c r="X209" s="258"/>
      <c r="Y209" s="259"/>
      <c r="Z209" s="260"/>
      <c r="AA209" s="258"/>
      <c r="AB209" s="259"/>
      <c r="AC209" s="260"/>
      <c r="AD209" s="258"/>
      <c r="AE209" s="259"/>
      <c r="AF209" s="260"/>
      <c r="AG209" s="258"/>
      <c r="AH209" s="259"/>
      <c r="AI209" s="260"/>
      <c r="AJ209" s="258"/>
      <c r="AK209" s="259"/>
      <c r="AL209" s="260"/>
      <c r="AM209" s="258"/>
      <c r="AN209" s="259"/>
      <c r="AO209" s="260"/>
      <c r="AP209" s="281"/>
      <c r="AQ209" s="353"/>
      <c r="AR209" s="348"/>
      <c r="AS209" s="281"/>
      <c r="AT209" s="353"/>
      <c r="AU209" s="348"/>
      <c r="AV209" s="258"/>
      <c r="AW209" s="259"/>
      <c r="AX209" s="260"/>
      <c r="AY209" s="258"/>
      <c r="AZ209" s="259"/>
      <c r="BA209" s="260"/>
      <c r="BB209" s="258"/>
      <c r="BC209" s="259"/>
      <c r="BD209" s="260"/>
      <c r="BE209" s="258"/>
      <c r="BF209" s="259"/>
      <c r="BG209" s="260"/>
      <c r="BH209" s="258"/>
      <c r="BI209" s="259"/>
      <c r="BJ209" s="260"/>
      <c r="BK209" s="258"/>
      <c r="BL209" s="259"/>
      <c r="BM209" s="260"/>
      <c r="BN209" s="258"/>
      <c r="BO209" s="259"/>
      <c r="BP209" s="260"/>
      <c r="BQ209" s="258"/>
      <c r="BR209" s="259"/>
      <c r="BS209" s="260"/>
      <c r="BT209" s="258"/>
      <c r="BU209" s="259"/>
      <c r="BV209" s="260"/>
      <c r="BW209" s="258"/>
      <c r="BX209" s="259"/>
      <c r="BY209" s="260"/>
      <c r="BZ209" s="258"/>
      <c r="CA209" s="259"/>
      <c r="CB209" s="260"/>
      <c r="CC209" s="258"/>
      <c r="CD209" s="259"/>
      <c r="CE209" s="260"/>
      <c r="CF209" s="410"/>
      <c r="CG209" s="411"/>
      <c r="CH209" s="412"/>
      <c r="CI209" s="410"/>
      <c r="CJ209" s="411"/>
      <c r="CK209" s="412"/>
      <c r="CL209" s="258"/>
      <c r="CM209" s="259"/>
      <c r="CN209" s="260"/>
      <c r="CO209" s="258"/>
      <c r="CP209" s="259"/>
      <c r="CQ209" s="260"/>
      <c r="CR209" s="373" t="s">
        <v>2</v>
      </c>
      <c r="CS209" s="228"/>
      <c r="CT209" s="229"/>
      <c r="CU209" s="7" t="str">
        <f t="shared" si="517"/>
        <v/>
      </c>
      <c r="CV209" s="7" t="str">
        <f t="shared" si="518"/>
        <v/>
      </c>
      <c r="CW209" s="7" t="str">
        <f t="shared" si="519"/>
        <v/>
      </c>
      <c r="CX209" s="7" t="str">
        <f t="shared" si="520"/>
        <v/>
      </c>
      <c r="CY209" s="7" t="str">
        <f t="shared" si="521"/>
        <v/>
      </c>
      <c r="CZ209" s="7" t="str">
        <f t="shared" si="522"/>
        <v/>
      </c>
      <c r="DA209" s="7" t="str">
        <f t="shared" si="523"/>
        <v/>
      </c>
      <c r="DB209" s="7" t="str">
        <f t="shared" si="524"/>
        <v/>
      </c>
      <c r="DC209" s="7" t="str">
        <f t="shared" si="525"/>
        <v/>
      </c>
      <c r="DD209" s="7" t="str">
        <f t="shared" si="526"/>
        <v/>
      </c>
      <c r="DE209" s="7" t="str">
        <f t="shared" si="527"/>
        <v/>
      </c>
      <c r="DF209" s="7" t="str">
        <f t="shared" si="528"/>
        <v/>
      </c>
      <c r="DG209" s="7" t="str">
        <f t="shared" si="529"/>
        <v/>
      </c>
      <c r="DH209" s="7" t="str">
        <f t="shared" si="530"/>
        <v/>
      </c>
      <c r="DI209" s="7" t="str">
        <f t="shared" si="531"/>
        <v/>
      </c>
      <c r="DJ209" s="7" t="str">
        <f t="shared" si="532"/>
        <v/>
      </c>
      <c r="DK209" s="7" t="str">
        <f t="shared" si="533"/>
        <v/>
      </c>
      <c r="DL209" s="7" t="str">
        <f t="shared" si="534"/>
        <v/>
      </c>
      <c r="DM209" s="7" t="str">
        <f t="shared" si="535"/>
        <v/>
      </c>
      <c r="DN209" s="7" t="str">
        <f t="shared" si="536"/>
        <v/>
      </c>
      <c r="DO209" s="7" t="str">
        <f t="shared" si="537"/>
        <v/>
      </c>
      <c r="DP209" s="7" t="str">
        <f t="shared" si="538"/>
        <v/>
      </c>
      <c r="DQ209" s="7" t="str">
        <f t="shared" si="539"/>
        <v/>
      </c>
      <c r="DR209" s="7">
        <f t="shared" si="540"/>
        <v>38</v>
      </c>
      <c r="DS209" s="7" t="str">
        <f t="shared" si="541"/>
        <v/>
      </c>
      <c r="DT209" s="7" t="str">
        <f t="shared" si="542"/>
        <v/>
      </c>
      <c r="DU209" s="7" t="str">
        <f t="shared" si="639"/>
        <v/>
      </c>
      <c r="DV209" s="7" t="str">
        <f t="shared" si="640"/>
        <v/>
      </c>
      <c r="DW209" s="7" t="str">
        <f t="shared" si="641"/>
        <v/>
      </c>
      <c r="DX209" s="7" t="str">
        <f t="shared" si="642"/>
        <v/>
      </c>
      <c r="DY209" s="7"/>
      <c r="DZ209" s="7"/>
      <c r="EA209" s="7"/>
      <c r="EB209" s="7"/>
      <c r="EC209" s="64" t="s">
        <v>2</v>
      </c>
      <c r="ED209" s="306" t="str">
        <f t="shared" si="543"/>
        <v>-</v>
      </c>
      <c r="EE209" s="306" t="str">
        <f t="shared" si="544"/>
        <v>-</v>
      </c>
      <c r="EF209" s="306" t="str">
        <f t="shared" si="545"/>
        <v>-</v>
      </c>
      <c r="EG209" s="306" t="str">
        <f t="shared" si="546"/>
        <v>-</v>
      </c>
      <c r="EH209" s="306" t="str">
        <f t="shared" si="547"/>
        <v>-</v>
      </c>
      <c r="EI209" s="306" t="str">
        <f t="shared" si="548"/>
        <v>-</v>
      </c>
      <c r="EJ209" s="306" t="str">
        <f t="shared" si="549"/>
        <v>-</v>
      </c>
      <c r="EK209" s="306" t="str">
        <f t="shared" si="550"/>
        <v>-</v>
      </c>
      <c r="EL209" s="306" t="str">
        <f t="shared" si="551"/>
        <v>-</v>
      </c>
      <c r="EM209" s="306" t="str">
        <f t="shared" si="552"/>
        <v>-</v>
      </c>
      <c r="EN209" s="306" t="str">
        <f t="shared" si="553"/>
        <v>-</v>
      </c>
      <c r="EO209" s="306" t="str">
        <f t="shared" si="554"/>
        <v>-</v>
      </c>
      <c r="EP209" s="306" t="str">
        <f t="shared" si="555"/>
        <v>-</v>
      </c>
      <c r="EQ209" s="306" t="str">
        <f t="shared" si="556"/>
        <v>-</v>
      </c>
      <c r="ER209" s="306" t="str">
        <f t="shared" si="557"/>
        <v>-</v>
      </c>
      <c r="ES209" s="306" t="str">
        <f t="shared" si="558"/>
        <v>-</v>
      </c>
      <c r="ET209" s="306" t="str">
        <f t="shared" si="559"/>
        <v>-</v>
      </c>
      <c r="EU209" s="306" t="str">
        <f t="shared" si="560"/>
        <v>-</v>
      </c>
      <c r="EV209" s="306" t="str">
        <f t="shared" si="561"/>
        <v>-</v>
      </c>
      <c r="EW209" s="306" t="str">
        <f t="shared" si="562"/>
        <v>-</v>
      </c>
      <c r="EX209" s="306" t="str">
        <f t="shared" si="563"/>
        <v>-</v>
      </c>
      <c r="EY209" s="306" t="str">
        <f t="shared" si="564"/>
        <v>-</v>
      </c>
      <c r="EZ209" s="306" t="str">
        <f t="shared" si="565"/>
        <v>-</v>
      </c>
      <c r="FA209" s="306" t="str">
        <f t="shared" si="566"/>
        <v>preconditioner_drotolerance</v>
      </c>
      <c r="FB209" s="306" t="str">
        <f t="shared" si="567"/>
        <v>-</v>
      </c>
      <c r="FC209" s="306" t="str">
        <f t="shared" si="568"/>
        <v>-</v>
      </c>
      <c r="FD209" s="306" t="str">
        <f t="shared" si="643"/>
        <v>-</v>
      </c>
      <c r="FE209" s="306" t="str">
        <f t="shared" si="644"/>
        <v>-</v>
      </c>
      <c r="FF209" s="306" t="str">
        <f t="shared" si="645"/>
        <v>-</v>
      </c>
      <c r="FG209" s="306" t="str">
        <f t="shared" si="646"/>
        <v>-</v>
      </c>
      <c r="FH209" s="306"/>
      <c r="FI209" s="306"/>
      <c r="FJ209" s="306"/>
      <c r="FK209" s="306"/>
      <c r="FL209" s="306"/>
      <c r="FM209" s="422" t="s">
        <v>2</v>
      </c>
      <c r="FN209" s="65" t="str">
        <f t="shared" si="569"/>
        <v>-</v>
      </c>
      <c r="FO209" s="65" t="str">
        <f t="shared" si="570"/>
        <v>-</v>
      </c>
      <c r="FP209" s="65" t="str">
        <f t="shared" si="571"/>
        <v>-</v>
      </c>
      <c r="FQ209" s="65" t="str">
        <f t="shared" si="572"/>
        <v>-</v>
      </c>
      <c r="FR209" s="65" t="str">
        <f t="shared" si="573"/>
        <v>-</v>
      </c>
      <c r="FS209" s="65" t="str">
        <f t="shared" si="574"/>
        <v>-</v>
      </c>
      <c r="FT209" s="65" t="str">
        <f t="shared" si="575"/>
        <v>-</v>
      </c>
      <c r="FU209" s="65" t="str">
        <f t="shared" si="576"/>
        <v>-</v>
      </c>
      <c r="FV209" s="65" t="str">
        <f t="shared" si="577"/>
        <v>-</v>
      </c>
      <c r="FW209" s="65" t="str">
        <f t="shared" si="578"/>
        <v>-</v>
      </c>
      <c r="FX209" s="65" t="str">
        <f t="shared" si="579"/>
        <v>-</v>
      </c>
      <c r="FY209" s="65" t="str">
        <f t="shared" si="580"/>
        <v>-</v>
      </c>
      <c r="FZ209" s="65" t="str">
        <f t="shared" si="581"/>
        <v>-</v>
      </c>
      <c r="GA209" s="65" t="str">
        <f t="shared" si="582"/>
        <v>-</v>
      </c>
      <c r="GB209" s="65" t="str">
        <f t="shared" si="583"/>
        <v>-</v>
      </c>
      <c r="GC209" s="65" t="str">
        <f t="shared" si="584"/>
        <v>-</v>
      </c>
      <c r="GD209" s="65" t="str">
        <f t="shared" si="585"/>
        <v>-</v>
      </c>
      <c r="GE209" s="65" t="str">
        <f t="shared" si="586"/>
        <v>-</v>
      </c>
      <c r="GF209" s="65" t="str">
        <f t="shared" si="587"/>
        <v>-</v>
      </c>
      <c r="GG209" s="65" t="str">
        <f t="shared" si="588"/>
        <v>-</v>
      </c>
      <c r="GH209" s="65" t="str">
        <f t="shared" si="589"/>
        <v>-</v>
      </c>
      <c r="GI209" s="65" t="str">
        <f t="shared" si="590"/>
        <v>-</v>
      </c>
      <c r="GJ209" s="65" t="str">
        <f t="shared" si="591"/>
        <v>-</v>
      </c>
      <c r="GK209" s="65">
        <f t="shared" si="592"/>
        <v>1E-3</v>
      </c>
      <c r="GL209" s="65" t="str">
        <f t="shared" si="593"/>
        <v>-</v>
      </c>
      <c r="GM209" s="65" t="str">
        <f t="shared" si="594"/>
        <v>-</v>
      </c>
      <c r="GN209" s="65" t="str">
        <f t="shared" si="647"/>
        <v>-</v>
      </c>
      <c r="GO209" s="65" t="str">
        <f t="shared" si="648"/>
        <v>-</v>
      </c>
      <c r="GP209" s="65" t="str">
        <f t="shared" si="649"/>
        <v>-</v>
      </c>
      <c r="GQ209" s="65" t="str">
        <f t="shared" si="650"/>
        <v>-</v>
      </c>
      <c r="GR209" s="65"/>
      <c r="GS209" s="65"/>
      <c r="GT209" s="65"/>
      <c r="GU209" s="96"/>
      <c r="GV209" s="70"/>
      <c r="GW209" s="7">
        <f>IF(ISNUMBER(INDEX($CU$15:$EC$314,$B209,HG$5)),MAX(GW$14:GW208)+1,0)</f>
        <v>0</v>
      </c>
      <c r="GX209" s="7" t="str">
        <f t="shared" si="595"/>
        <v/>
      </c>
      <c r="GY209" s="7" t="str">
        <f t="shared" si="596"/>
        <v/>
      </c>
      <c r="GZ209" s="289">
        <f t="shared" si="597"/>
        <v>195</v>
      </c>
      <c r="HA209" s="289" t="str">
        <f t="shared" si="598"/>
        <v/>
      </c>
      <c r="HB209" s="289"/>
      <c r="HC209" s="84" t="str">
        <f t="shared" si="599"/>
        <v/>
      </c>
      <c r="HD209" s="335">
        <f t="shared" si="600"/>
        <v>0</v>
      </c>
      <c r="HE209" s="313" t="str">
        <f t="shared" si="601"/>
        <v/>
      </c>
      <c r="HF209" s="28" t="str">
        <f t="shared" si="602"/>
        <v/>
      </c>
      <c r="HG209" s="241"/>
      <c r="HH209" s="71"/>
      <c r="HI209" s="71"/>
      <c r="HJ209" s="71"/>
      <c r="HK209" s="71"/>
      <c r="HL209" s="71"/>
      <c r="HM209" s="71"/>
      <c r="HN209" s="71"/>
      <c r="HO209" s="71"/>
      <c r="HP209" s="71"/>
      <c r="HQ209" s="71"/>
      <c r="HR209" s="71"/>
      <c r="HS209" s="277" t="str">
        <f t="shared" si="516"/>
        <v/>
      </c>
      <c r="HT209" s="284" t="str">
        <f t="shared" si="603"/>
        <v/>
      </c>
      <c r="HU209" s="71"/>
      <c r="HV209" s="336" t="str">
        <f t="shared" si="604"/>
        <v/>
      </c>
      <c r="HW209" s="338" t="str">
        <f t="shared" si="605"/>
        <v/>
      </c>
      <c r="HX209" s="337" t="str">
        <f t="shared" si="606"/>
        <v/>
      </c>
      <c r="HY209" s="71"/>
      <c r="HZ209" s="71"/>
      <c r="IA209" s="71"/>
      <c r="IB209" s="71"/>
      <c r="IC209" s="71"/>
      <c r="ID209" s="70"/>
      <c r="IE209" s="19"/>
      <c r="IF209" s="19"/>
      <c r="IG209" s="19"/>
      <c r="IH209" s="19"/>
      <c r="II209" s="19"/>
      <c r="IJ209" s="19"/>
      <c r="IK209" s="19"/>
      <c r="IL209" s="19"/>
      <c r="IM209" s="19"/>
      <c r="IN209" s="19"/>
      <c r="IO209" s="19"/>
      <c r="IP209" s="19"/>
      <c r="IQ209" s="19"/>
      <c r="IR209" s="291">
        <f>IF(IE209&lt;&gt;"",MAX(IR$14:IR208)+1,0)</f>
        <v>0</v>
      </c>
      <c r="IS209" s="291">
        <f>IF(IF209&lt;&gt;"",MAX(IS$14:IS208)+1,0)</f>
        <v>0</v>
      </c>
      <c r="IT209" s="291">
        <f>IF(IG209&lt;&gt;"",MAX(IT$14:IT208)+1,0)</f>
        <v>0</v>
      </c>
      <c r="IU209" s="291">
        <f>IF(IH209&lt;&gt;"",MAX(IU$14:IU208)+1,0)</f>
        <v>0</v>
      </c>
      <c r="IV209" s="291">
        <f>IF(II209&lt;&gt;"",MAX(IV$14:IV208)+1,0)</f>
        <v>0</v>
      </c>
      <c r="IW209" s="291">
        <f>IF(IJ209&lt;&gt;"",MAX(IW$14:IW208)+1,0)</f>
        <v>0</v>
      </c>
      <c r="IX209" s="291">
        <f>IF(IK209&lt;&gt;"",MAX(IX$14:IX208)+1,0)</f>
        <v>0</v>
      </c>
      <c r="IY209" s="291">
        <f>IF(IL209&lt;&gt;"",MAX(IY$14:IY208)+1,0)</f>
        <v>0</v>
      </c>
      <c r="IZ209" s="291">
        <f>IF(IM209&lt;&gt;"",MAX(IZ$14:IZ208)+1,0)</f>
        <v>0</v>
      </c>
      <c r="JA209" s="291">
        <f>IF(IN209&lt;&gt;"",MAX(JA$14:JA208)+1,0)</f>
        <v>0</v>
      </c>
      <c r="JB209" s="291">
        <f>IF(IO209&lt;&gt;"",MAX(JB$14:JB208)+1,0)</f>
        <v>0</v>
      </c>
      <c r="JC209" s="291">
        <f>IF(IP209&lt;&gt;"",MAX(JC$14:JC208)+1,0)</f>
        <v>0</v>
      </c>
      <c r="JD209" s="74" t="str">
        <f t="shared" si="651"/>
        <v/>
      </c>
      <c r="JE209" s="74" t="str">
        <f t="shared" si="652"/>
        <v/>
      </c>
      <c r="JF209" s="74" t="str">
        <f t="shared" si="653"/>
        <v/>
      </c>
      <c r="JG209" s="74" t="str">
        <f t="shared" si="654"/>
        <v/>
      </c>
      <c r="JH209" s="390" t="str">
        <f t="shared" si="655"/>
        <v/>
      </c>
      <c r="JI209" s="389">
        <f>IF(ISNUMBER(MATCH(HE209,$JG$15:$JG$313,0)),0,MAX(JI$14:JI208)+1)</f>
        <v>0</v>
      </c>
      <c r="JJ209" s="389" t="str">
        <f t="shared" si="656"/>
        <v/>
      </c>
      <c r="JK209" s="379"/>
      <c r="JL209" s="79"/>
      <c r="JM209" s="19"/>
      <c r="JN209" s="280"/>
      <c r="JO209" s="70"/>
      <c r="JP209" s="19"/>
      <c r="JQ209" s="19"/>
      <c r="JR209" s="19"/>
      <c r="JS209" s="19"/>
      <c r="JT209" s="19"/>
      <c r="JU209" s="19"/>
      <c r="JV209" s="19"/>
      <c r="JW209" s="19"/>
      <c r="JX209" s="19"/>
      <c r="JY209" s="19"/>
      <c r="JZ209" s="19"/>
      <c r="KA209" s="19"/>
      <c r="KB209" s="19"/>
      <c r="KC209" s="19"/>
      <c r="KD209" s="19"/>
      <c r="LA209" s="70"/>
      <c r="LB209" s="291" t="str">
        <f t="shared" si="607"/>
        <v/>
      </c>
      <c r="LC209" s="291" t="str">
        <f t="shared" si="608"/>
        <v/>
      </c>
      <c r="LD209" s="291" t="str">
        <f t="shared" si="609"/>
        <v/>
      </c>
      <c r="LE209" s="291" t="str">
        <f t="shared" si="610"/>
        <v/>
      </c>
      <c r="LF209" s="291" t="str">
        <f t="shared" si="611"/>
        <v/>
      </c>
      <c r="LG209" s="291" t="str">
        <f t="shared" si="612"/>
        <v/>
      </c>
      <c r="LH209" s="291" t="str">
        <f t="shared" si="613"/>
        <v/>
      </c>
      <c r="LI209" s="291" t="str">
        <f t="shared" si="614"/>
        <v/>
      </c>
      <c r="LJ209" s="291" t="str">
        <f t="shared" si="615"/>
        <v/>
      </c>
      <c r="LK209" s="291" t="str">
        <f t="shared" si="616"/>
        <v/>
      </c>
      <c r="LL209" s="291" t="str">
        <f t="shared" si="617"/>
        <v/>
      </c>
      <c r="LM209" s="291" t="str">
        <f t="shared" si="618"/>
        <v/>
      </c>
      <c r="LN209" s="291" t="str">
        <f t="shared" si="619"/>
        <v/>
      </c>
      <c r="LO209" s="291" t="str">
        <f t="shared" si="620"/>
        <v/>
      </c>
      <c r="LP209" s="291" t="str">
        <f t="shared" si="621"/>
        <v/>
      </c>
      <c r="LQ209" s="291" t="str">
        <f t="shared" si="622"/>
        <v/>
      </c>
      <c r="LR209" s="291" t="str">
        <f t="shared" si="623"/>
        <v/>
      </c>
      <c r="LS209" s="291" t="str">
        <f t="shared" si="624"/>
        <v/>
      </c>
      <c r="LT209" s="291" t="str">
        <f t="shared" si="625"/>
        <v/>
      </c>
      <c r="LU209" s="291" t="str">
        <f t="shared" si="626"/>
        <v/>
      </c>
      <c r="LV209" s="291" t="str">
        <f t="shared" si="627"/>
        <v/>
      </c>
      <c r="LW209" s="291" t="str">
        <f t="shared" si="628"/>
        <v/>
      </c>
      <c r="LX209" s="291" t="str">
        <f t="shared" si="629"/>
        <v/>
      </c>
      <c r="LY209" s="291" t="str">
        <f t="shared" si="630"/>
        <v/>
      </c>
      <c r="LZ209" s="291" t="str">
        <f t="shared" si="631"/>
        <v/>
      </c>
      <c r="MA209" s="291" t="str">
        <f t="shared" si="632"/>
        <v/>
      </c>
      <c r="MB209" s="291" t="str">
        <f t="shared" si="633"/>
        <v/>
      </c>
      <c r="MC209" s="291" t="str">
        <f t="shared" si="634"/>
        <v/>
      </c>
      <c r="MD209" s="291" t="str">
        <f t="shared" si="635"/>
        <v/>
      </c>
      <c r="ME209" s="291" t="str">
        <f t="shared" si="636"/>
        <v/>
      </c>
      <c r="MF209" s="291" t="str">
        <f t="shared" si="637"/>
        <v/>
      </c>
      <c r="MG209" s="74">
        <f t="shared" si="638"/>
        <v>0</v>
      </c>
      <c r="MH209" s="70"/>
      <c r="MI209" s="70"/>
      <c r="MJ209" s="70"/>
      <c r="MK209" s="70"/>
      <c r="ML209" s="70"/>
      <c r="MM209" s="70"/>
      <c r="MN209" s="70"/>
      <c r="MO209" s="70"/>
      <c r="MP209" s="70"/>
      <c r="MQ209" s="70"/>
      <c r="MR209" s="70"/>
      <c r="MS209" s="70"/>
      <c r="MT209" s="70"/>
      <c r="MU209" s="70"/>
    </row>
    <row r="210" spans="1:359" ht="6" customHeight="1" x14ac:dyDescent="0.25">
      <c r="A210" s="79"/>
      <c r="B210" s="303">
        <f t="shared" si="657"/>
        <v>196</v>
      </c>
      <c r="C210" s="206" t="s">
        <v>645</v>
      </c>
      <c r="D210" s="305" t="s">
        <v>567</v>
      </c>
      <c r="E210" s="70"/>
      <c r="F210" s="258"/>
      <c r="G210" s="259"/>
      <c r="H210" s="260"/>
      <c r="I210" s="258"/>
      <c r="J210" s="259"/>
      <c r="K210" s="260"/>
      <c r="L210" s="258"/>
      <c r="M210" s="259"/>
      <c r="N210" s="260"/>
      <c r="O210" s="258"/>
      <c r="P210" s="259"/>
      <c r="Q210" s="260"/>
      <c r="R210" s="258"/>
      <c r="S210" s="259"/>
      <c r="T210" s="260"/>
      <c r="U210" s="258"/>
      <c r="V210" s="259"/>
      <c r="W210" s="260"/>
      <c r="X210" s="258"/>
      <c r="Y210" s="259"/>
      <c r="Z210" s="260"/>
      <c r="AA210" s="258"/>
      <c r="AB210" s="259"/>
      <c r="AC210" s="260"/>
      <c r="AD210" s="258"/>
      <c r="AE210" s="259"/>
      <c r="AF210" s="260"/>
      <c r="AG210" s="258"/>
      <c r="AH210" s="259"/>
      <c r="AI210" s="260"/>
      <c r="AJ210" s="258"/>
      <c r="AK210" s="259"/>
      <c r="AL210" s="260"/>
      <c r="AM210" s="258"/>
      <c r="AN210" s="259"/>
      <c r="AO210" s="260"/>
      <c r="AP210" s="281"/>
      <c r="AQ210" s="353"/>
      <c r="AR210" s="348"/>
      <c r="AS210" s="281"/>
      <c r="AT210" s="353"/>
      <c r="AU210" s="348"/>
      <c r="AV210" s="258"/>
      <c r="AW210" s="259"/>
      <c r="AX210" s="260"/>
      <c r="AY210" s="258"/>
      <c r="AZ210" s="259"/>
      <c r="BA210" s="260"/>
      <c r="BB210" s="258"/>
      <c r="BC210" s="259"/>
      <c r="BD210" s="260"/>
      <c r="BE210" s="258"/>
      <c r="BF210" s="259"/>
      <c r="BG210" s="260"/>
      <c r="BH210" s="258"/>
      <c r="BI210" s="259"/>
      <c r="BJ210" s="260"/>
      <c r="BK210" s="258"/>
      <c r="BL210" s="259"/>
      <c r="BM210" s="260"/>
      <c r="BN210" s="258"/>
      <c r="BO210" s="259"/>
      <c r="BP210" s="260"/>
      <c r="BQ210" s="258"/>
      <c r="BR210" s="259"/>
      <c r="BS210" s="260"/>
      <c r="BT210" s="258"/>
      <c r="BU210" s="259"/>
      <c r="BV210" s="260"/>
      <c r="BW210" s="258"/>
      <c r="BX210" s="259"/>
      <c r="BY210" s="260"/>
      <c r="BZ210" s="258"/>
      <c r="CA210" s="259"/>
      <c r="CB210" s="260"/>
      <c r="CC210" s="258"/>
      <c r="CD210" s="259"/>
      <c r="CE210" s="260"/>
      <c r="CF210" s="410"/>
      <c r="CG210" s="411"/>
      <c r="CH210" s="412"/>
      <c r="CI210" s="410"/>
      <c r="CJ210" s="411"/>
      <c r="CK210" s="412"/>
      <c r="CL210" s="258"/>
      <c r="CM210" s="259"/>
      <c r="CN210" s="260"/>
      <c r="CO210" s="258"/>
      <c r="CP210" s="259"/>
      <c r="CQ210" s="260"/>
      <c r="CR210" s="373" t="s">
        <v>2</v>
      </c>
      <c r="CS210" s="228"/>
      <c r="CT210" s="229"/>
      <c r="CU210" s="7" t="str">
        <f t="shared" si="517"/>
        <v/>
      </c>
      <c r="CV210" s="7" t="str">
        <f t="shared" si="518"/>
        <v/>
      </c>
      <c r="CW210" s="7" t="str">
        <f t="shared" si="519"/>
        <v/>
      </c>
      <c r="CX210" s="7" t="str">
        <f t="shared" si="520"/>
        <v/>
      </c>
      <c r="CY210" s="7" t="str">
        <f t="shared" si="521"/>
        <v/>
      </c>
      <c r="CZ210" s="7" t="str">
        <f t="shared" si="522"/>
        <v/>
      </c>
      <c r="DA210" s="7" t="str">
        <f t="shared" si="523"/>
        <v/>
      </c>
      <c r="DB210" s="7" t="str">
        <f t="shared" si="524"/>
        <v/>
      </c>
      <c r="DC210" s="7" t="str">
        <f t="shared" si="525"/>
        <v/>
      </c>
      <c r="DD210" s="7" t="str">
        <f t="shared" si="526"/>
        <v/>
      </c>
      <c r="DE210" s="7" t="str">
        <f t="shared" si="527"/>
        <v/>
      </c>
      <c r="DF210" s="7" t="str">
        <f t="shared" si="528"/>
        <v/>
      </c>
      <c r="DG210" s="7" t="str">
        <f t="shared" si="529"/>
        <v/>
      </c>
      <c r="DH210" s="7" t="str">
        <f t="shared" si="530"/>
        <v/>
      </c>
      <c r="DI210" s="7" t="str">
        <f t="shared" si="531"/>
        <v/>
      </c>
      <c r="DJ210" s="7" t="str">
        <f t="shared" si="532"/>
        <v/>
      </c>
      <c r="DK210" s="7" t="str">
        <f t="shared" si="533"/>
        <v/>
      </c>
      <c r="DL210" s="7" t="str">
        <f t="shared" si="534"/>
        <v/>
      </c>
      <c r="DM210" s="7" t="str">
        <f t="shared" si="535"/>
        <v/>
      </c>
      <c r="DN210" s="7" t="str">
        <f t="shared" si="536"/>
        <v/>
      </c>
      <c r="DO210" s="7" t="str">
        <f t="shared" si="537"/>
        <v/>
      </c>
      <c r="DP210" s="7" t="str">
        <f t="shared" si="538"/>
        <v/>
      </c>
      <c r="DQ210" s="7" t="str">
        <f t="shared" si="539"/>
        <v/>
      </c>
      <c r="DR210" s="7" t="str">
        <f t="shared" si="540"/>
        <v/>
      </c>
      <c r="DS210" s="7" t="str">
        <f t="shared" si="541"/>
        <v/>
      </c>
      <c r="DT210" s="7" t="str">
        <f t="shared" si="542"/>
        <v/>
      </c>
      <c r="DU210" s="7" t="str">
        <f t="shared" si="639"/>
        <v/>
      </c>
      <c r="DV210" s="7" t="str">
        <f t="shared" si="640"/>
        <v/>
      </c>
      <c r="DW210" s="7">
        <f t="shared" si="641"/>
        <v>8</v>
      </c>
      <c r="DX210" s="7" t="str">
        <f t="shared" si="642"/>
        <v/>
      </c>
      <c r="DY210" s="7"/>
      <c r="DZ210" s="7"/>
      <c r="EA210" s="7"/>
      <c r="EB210" s="7"/>
      <c r="EC210" s="64" t="s">
        <v>2</v>
      </c>
      <c r="ED210" s="306" t="str">
        <f t="shared" si="543"/>
        <v>-</v>
      </c>
      <c r="EE210" s="306" t="str">
        <f t="shared" si="544"/>
        <v>-</v>
      </c>
      <c r="EF210" s="306" t="str">
        <f t="shared" si="545"/>
        <v>-</v>
      </c>
      <c r="EG210" s="306" t="str">
        <f t="shared" si="546"/>
        <v>-</v>
      </c>
      <c r="EH210" s="306" t="str">
        <f t="shared" si="547"/>
        <v>-</v>
      </c>
      <c r="EI210" s="306" t="str">
        <f t="shared" si="548"/>
        <v>-</v>
      </c>
      <c r="EJ210" s="306" t="str">
        <f t="shared" si="549"/>
        <v>-</v>
      </c>
      <c r="EK210" s="306" t="str">
        <f t="shared" si="550"/>
        <v>-</v>
      </c>
      <c r="EL210" s="306" t="str">
        <f t="shared" si="551"/>
        <v>-</v>
      </c>
      <c r="EM210" s="306" t="str">
        <f t="shared" si="552"/>
        <v>-</v>
      </c>
      <c r="EN210" s="306" t="str">
        <f t="shared" si="553"/>
        <v>-</v>
      </c>
      <c r="EO210" s="306" t="str">
        <f t="shared" si="554"/>
        <v>-</v>
      </c>
      <c r="EP210" s="306" t="str">
        <f t="shared" si="555"/>
        <v>-</v>
      </c>
      <c r="EQ210" s="306" t="str">
        <f t="shared" si="556"/>
        <v>-</v>
      </c>
      <c r="ER210" s="306" t="str">
        <f t="shared" si="557"/>
        <v>-</v>
      </c>
      <c r="ES210" s="306" t="str">
        <f t="shared" si="558"/>
        <v>-</v>
      </c>
      <c r="ET210" s="306" t="str">
        <f t="shared" si="559"/>
        <v>-</v>
      </c>
      <c r="EU210" s="306" t="str">
        <f t="shared" si="560"/>
        <v>-</v>
      </c>
      <c r="EV210" s="306" t="str">
        <f t="shared" si="561"/>
        <v>-</v>
      </c>
      <c r="EW210" s="306" t="str">
        <f t="shared" si="562"/>
        <v>-</v>
      </c>
      <c r="EX210" s="306" t="str">
        <f t="shared" si="563"/>
        <v>-</v>
      </c>
      <c r="EY210" s="306" t="str">
        <f t="shared" si="564"/>
        <v>-</v>
      </c>
      <c r="EZ210" s="306" t="str">
        <f t="shared" si="565"/>
        <v>-</v>
      </c>
      <c r="FA210" s="306" t="str">
        <f t="shared" si="566"/>
        <v>-</v>
      </c>
      <c r="FB210" s="306" t="str">
        <f t="shared" si="567"/>
        <v>-</v>
      </c>
      <c r="FC210" s="306" t="str">
        <f t="shared" si="568"/>
        <v>-</v>
      </c>
      <c r="FD210" s="306" t="str">
        <f t="shared" si="643"/>
        <v>-</v>
      </c>
      <c r="FE210" s="306" t="str">
        <f t="shared" si="644"/>
        <v>-</v>
      </c>
      <c r="FF210" s="306" t="str">
        <f t="shared" si="645"/>
        <v>LPF</v>
      </c>
      <c r="FG210" s="306" t="str">
        <f t="shared" si="646"/>
        <v>-</v>
      </c>
      <c r="FH210" s="306"/>
      <c r="FI210" s="306"/>
      <c r="FJ210" s="306"/>
      <c r="FK210" s="306"/>
      <c r="FL210" s="306"/>
      <c r="FM210" s="422" t="s">
        <v>2</v>
      </c>
      <c r="FN210" s="65" t="str">
        <f t="shared" si="569"/>
        <v>-</v>
      </c>
      <c r="FO210" s="65" t="str">
        <f t="shared" si="570"/>
        <v>-</v>
      </c>
      <c r="FP210" s="65" t="str">
        <f t="shared" si="571"/>
        <v>-</v>
      </c>
      <c r="FQ210" s="65" t="str">
        <f t="shared" si="572"/>
        <v>-</v>
      </c>
      <c r="FR210" s="65" t="str">
        <f t="shared" si="573"/>
        <v>-</v>
      </c>
      <c r="FS210" s="65" t="str">
        <f t="shared" si="574"/>
        <v>-</v>
      </c>
      <c r="FT210" s="65" t="str">
        <f t="shared" si="575"/>
        <v>-</v>
      </c>
      <c r="FU210" s="65" t="str">
        <f t="shared" si="576"/>
        <v>-</v>
      </c>
      <c r="FV210" s="65" t="str">
        <f t="shared" si="577"/>
        <v>-</v>
      </c>
      <c r="FW210" s="65" t="str">
        <f t="shared" si="578"/>
        <v>-</v>
      </c>
      <c r="FX210" s="65" t="str">
        <f t="shared" si="579"/>
        <v>-</v>
      </c>
      <c r="FY210" s="65" t="str">
        <f t="shared" si="580"/>
        <v>-</v>
      </c>
      <c r="FZ210" s="65" t="str">
        <f t="shared" si="581"/>
        <v>-</v>
      </c>
      <c r="GA210" s="65" t="str">
        <f t="shared" si="582"/>
        <v>-</v>
      </c>
      <c r="GB210" s="65" t="str">
        <f t="shared" si="583"/>
        <v>-</v>
      </c>
      <c r="GC210" s="65" t="str">
        <f t="shared" si="584"/>
        <v>-</v>
      </c>
      <c r="GD210" s="65" t="str">
        <f t="shared" si="585"/>
        <v>-</v>
      </c>
      <c r="GE210" s="65" t="str">
        <f t="shared" si="586"/>
        <v>-</v>
      </c>
      <c r="GF210" s="65" t="str">
        <f t="shared" si="587"/>
        <v>-</v>
      </c>
      <c r="GG210" s="65" t="str">
        <f t="shared" si="588"/>
        <v>-</v>
      </c>
      <c r="GH210" s="65" t="str">
        <f t="shared" si="589"/>
        <v>-</v>
      </c>
      <c r="GI210" s="65" t="str">
        <f t="shared" si="590"/>
        <v>-</v>
      </c>
      <c r="GJ210" s="65" t="str">
        <f t="shared" si="591"/>
        <v>-</v>
      </c>
      <c r="GK210" s="65" t="str">
        <f t="shared" si="592"/>
        <v>-</v>
      </c>
      <c r="GL210" s="65" t="str">
        <f t="shared" si="593"/>
        <v>-</v>
      </c>
      <c r="GM210" s="65" t="str">
        <f t="shared" si="594"/>
        <v>-</v>
      </c>
      <c r="GN210" s="65" t="str">
        <f t="shared" si="647"/>
        <v>-</v>
      </c>
      <c r="GO210" s="65" t="str">
        <f t="shared" si="648"/>
        <v>-</v>
      </c>
      <c r="GP210" s="65" t="str">
        <f t="shared" si="649"/>
        <v>-</v>
      </c>
      <c r="GQ210" s="65" t="str">
        <f t="shared" si="650"/>
        <v>-</v>
      </c>
      <c r="GR210" s="65"/>
      <c r="GS210" s="65"/>
      <c r="GT210" s="65"/>
      <c r="GU210" s="96"/>
      <c r="GV210" s="70"/>
      <c r="GW210" s="7">
        <f>IF(ISNUMBER(INDEX($CU$15:$EC$314,$B210,HG$5)),MAX(GW$14:GW209)+1,0)</f>
        <v>0</v>
      </c>
      <c r="GX210" s="7" t="str">
        <f t="shared" si="595"/>
        <v/>
      </c>
      <c r="GY210" s="7" t="str">
        <f t="shared" si="596"/>
        <v/>
      </c>
      <c r="GZ210" s="289">
        <f t="shared" si="597"/>
        <v>196</v>
      </c>
      <c r="HA210" s="289" t="str">
        <f t="shared" si="598"/>
        <v/>
      </c>
      <c r="HB210" s="289"/>
      <c r="HC210" s="84" t="str">
        <f t="shared" si="599"/>
        <v/>
      </c>
      <c r="HD210" s="335">
        <f t="shared" si="600"/>
        <v>0</v>
      </c>
      <c r="HE210" s="313" t="str">
        <f t="shared" si="601"/>
        <v/>
      </c>
      <c r="HF210" s="28" t="str">
        <f t="shared" si="602"/>
        <v/>
      </c>
      <c r="HG210" s="241"/>
      <c r="HH210" s="71"/>
      <c r="HI210" s="71"/>
      <c r="HJ210" s="71"/>
      <c r="HK210" s="71"/>
      <c r="HL210" s="71"/>
      <c r="HM210" s="71"/>
      <c r="HN210" s="71"/>
      <c r="HO210" s="71"/>
      <c r="HP210" s="71"/>
      <c r="HQ210" s="71"/>
      <c r="HR210" s="71"/>
      <c r="HS210" s="277" t="str">
        <f t="shared" si="516"/>
        <v/>
      </c>
      <c r="HT210" s="284" t="str">
        <f t="shared" si="603"/>
        <v/>
      </c>
      <c r="HU210" s="71"/>
      <c r="HV210" s="336" t="str">
        <f t="shared" si="604"/>
        <v/>
      </c>
      <c r="HW210" s="338" t="str">
        <f t="shared" si="605"/>
        <v/>
      </c>
      <c r="HX210" s="337" t="str">
        <f t="shared" si="606"/>
        <v/>
      </c>
      <c r="HY210" s="71"/>
      <c r="HZ210" s="71"/>
      <c r="IA210" s="71"/>
      <c r="IB210" s="71"/>
      <c r="IC210" s="71"/>
      <c r="ID210" s="70"/>
      <c r="IE210" s="19"/>
      <c r="IF210" s="19"/>
      <c r="IG210" s="19"/>
      <c r="IH210" s="19"/>
      <c r="II210" s="19"/>
      <c r="IJ210" s="19"/>
      <c r="IK210" s="19"/>
      <c r="IL210" s="19"/>
      <c r="IM210" s="19"/>
      <c r="IN210" s="19"/>
      <c r="IO210" s="19"/>
      <c r="IP210" s="19"/>
      <c r="IQ210" s="19"/>
      <c r="IR210" s="291">
        <f>IF(IE210&lt;&gt;"",MAX(IR$14:IR209)+1,0)</f>
        <v>0</v>
      </c>
      <c r="IS210" s="291">
        <f>IF(IF210&lt;&gt;"",MAX(IS$14:IS209)+1,0)</f>
        <v>0</v>
      </c>
      <c r="IT210" s="291">
        <f>IF(IG210&lt;&gt;"",MAX(IT$14:IT209)+1,0)</f>
        <v>0</v>
      </c>
      <c r="IU210" s="291">
        <f>IF(IH210&lt;&gt;"",MAX(IU$14:IU209)+1,0)</f>
        <v>0</v>
      </c>
      <c r="IV210" s="291">
        <f>IF(II210&lt;&gt;"",MAX(IV$14:IV209)+1,0)</f>
        <v>0</v>
      </c>
      <c r="IW210" s="291">
        <f>IF(IJ210&lt;&gt;"",MAX(IW$14:IW209)+1,0)</f>
        <v>0</v>
      </c>
      <c r="IX210" s="291">
        <f>IF(IK210&lt;&gt;"",MAX(IX$14:IX209)+1,0)</f>
        <v>0</v>
      </c>
      <c r="IY210" s="291">
        <f>IF(IL210&lt;&gt;"",MAX(IY$14:IY209)+1,0)</f>
        <v>0</v>
      </c>
      <c r="IZ210" s="291">
        <f>IF(IM210&lt;&gt;"",MAX(IZ$14:IZ209)+1,0)</f>
        <v>0</v>
      </c>
      <c r="JA210" s="291">
        <f>IF(IN210&lt;&gt;"",MAX(JA$14:JA209)+1,0)</f>
        <v>0</v>
      </c>
      <c r="JB210" s="291">
        <f>IF(IO210&lt;&gt;"",MAX(JB$14:JB209)+1,0)</f>
        <v>0</v>
      </c>
      <c r="JC210" s="291">
        <f>IF(IP210&lt;&gt;"",MAX(JC$14:JC209)+1,0)</f>
        <v>0</v>
      </c>
      <c r="JD210" s="74" t="str">
        <f t="shared" si="651"/>
        <v/>
      </c>
      <c r="JE210" s="74" t="str">
        <f t="shared" si="652"/>
        <v/>
      </c>
      <c r="JF210" s="74" t="str">
        <f t="shared" si="653"/>
        <v/>
      </c>
      <c r="JG210" s="74" t="str">
        <f t="shared" si="654"/>
        <v/>
      </c>
      <c r="JH210" s="390" t="str">
        <f t="shared" si="655"/>
        <v/>
      </c>
      <c r="JI210" s="389">
        <f>IF(ISNUMBER(MATCH(HE210,$JG$15:$JG$313,0)),0,MAX(JI$14:JI209)+1)</f>
        <v>0</v>
      </c>
      <c r="JJ210" s="389" t="str">
        <f t="shared" si="656"/>
        <v/>
      </c>
      <c r="JK210" s="379"/>
      <c r="JL210" s="79"/>
      <c r="JM210" s="19"/>
      <c r="JN210" s="280"/>
      <c r="JO210" s="70"/>
      <c r="JP210" s="19"/>
      <c r="JQ210" s="19"/>
      <c r="JR210" s="19"/>
      <c r="JS210" s="19"/>
      <c r="JT210" s="19"/>
      <c r="JU210" s="19"/>
      <c r="JV210" s="19"/>
      <c r="JW210" s="19"/>
      <c r="JX210" s="19"/>
      <c r="JY210" s="19"/>
      <c r="JZ210" s="19"/>
      <c r="KA210" s="19"/>
      <c r="KB210" s="19"/>
      <c r="KC210" s="19"/>
      <c r="KD210" s="19"/>
      <c r="LA210" s="70"/>
      <c r="LB210" s="291" t="str">
        <f t="shared" si="607"/>
        <v/>
      </c>
      <c r="LC210" s="291" t="str">
        <f t="shared" si="608"/>
        <v/>
      </c>
      <c r="LD210" s="291" t="str">
        <f t="shared" si="609"/>
        <v/>
      </c>
      <c r="LE210" s="291" t="str">
        <f t="shared" si="610"/>
        <v/>
      </c>
      <c r="LF210" s="291" t="str">
        <f t="shared" si="611"/>
        <v/>
      </c>
      <c r="LG210" s="291" t="str">
        <f t="shared" si="612"/>
        <v/>
      </c>
      <c r="LH210" s="291" t="str">
        <f t="shared" si="613"/>
        <v/>
      </c>
      <c r="LI210" s="291" t="str">
        <f t="shared" si="614"/>
        <v/>
      </c>
      <c r="LJ210" s="291" t="str">
        <f t="shared" si="615"/>
        <v/>
      </c>
      <c r="LK210" s="291" t="str">
        <f t="shared" si="616"/>
        <v/>
      </c>
      <c r="LL210" s="291" t="str">
        <f t="shared" si="617"/>
        <v/>
      </c>
      <c r="LM210" s="291" t="str">
        <f t="shared" si="618"/>
        <v/>
      </c>
      <c r="LN210" s="291" t="str">
        <f t="shared" si="619"/>
        <v/>
      </c>
      <c r="LO210" s="291" t="str">
        <f t="shared" si="620"/>
        <v/>
      </c>
      <c r="LP210" s="291" t="str">
        <f t="shared" si="621"/>
        <v/>
      </c>
      <c r="LQ210" s="291" t="str">
        <f t="shared" si="622"/>
        <v/>
      </c>
      <c r="LR210" s="291" t="str">
        <f t="shared" si="623"/>
        <v/>
      </c>
      <c r="LS210" s="291" t="str">
        <f t="shared" si="624"/>
        <v/>
      </c>
      <c r="LT210" s="291" t="str">
        <f t="shared" si="625"/>
        <v/>
      </c>
      <c r="LU210" s="291" t="str">
        <f t="shared" si="626"/>
        <v/>
      </c>
      <c r="LV210" s="291" t="str">
        <f t="shared" si="627"/>
        <v/>
      </c>
      <c r="LW210" s="291" t="str">
        <f t="shared" si="628"/>
        <v/>
      </c>
      <c r="LX210" s="291" t="str">
        <f t="shared" si="629"/>
        <v/>
      </c>
      <c r="LY210" s="291" t="str">
        <f t="shared" si="630"/>
        <v/>
      </c>
      <c r="LZ210" s="291" t="str">
        <f t="shared" si="631"/>
        <v/>
      </c>
      <c r="MA210" s="291" t="str">
        <f t="shared" si="632"/>
        <v/>
      </c>
      <c r="MB210" s="291" t="str">
        <f t="shared" si="633"/>
        <v/>
      </c>
      <c r="MC210" s="291" t="str">
        <f t="shared" si="634"/>
        <v/>
      </c>
      <c r="MD210" s="291" t="str">
        <f t="shared" si="635"/>
        <v/>
      </c>
      <c r="ME210" s="291" t="str">
        <f t="shared" si="636"/>
        <v/>
      </c>
      <c r="MF210" s="291" t="str">
        <f t="shared" si="637"/>
        <v/>
      </c>
      <c r="MG210" s="74">
        <f t="shared" si="638"/>
        <v>0</v>
      </c>
      <c r="MH210" s="70"/>
      <c r="MI210" s="70"/>
      <c r="MJ210" s="70"/>
      <c r="MK210" s="70"/>
      <c r="ML210" s="70"/>
      <c r="MM210" s="70"/>
      <c r="MN210" s="70"/>
      <c r="MO210" s="70"/>
      <c r="MP210" s="70"/>
      <c r="MQ210" s="70"/>
      <c r="MR210" s="70"/>
      <c r="MS210" s="70"/>
      <c r="MT210" s="70"/>
      <c r="MU210" s="70"/>
    </row>
    <row r="211" spans="1:359" ht="6" customHeight="1" x14ac:dyDescent="0.25">
      <c r="A211" s="79"/>
      <c r="B211" s="303">
        <f t="shared" si="657"/>
        <v>197</v>
      </c>
      <c r="C211" s="206" t="s">
        <v>551</v>
      </c>
      <c r="D211" s="305" t="s">
        <v>568</v>
      </c>
      <c r="E211" s="70"/>
      <c r="F211" s="258"/>
      <c r="G211" s="259"/>
      <c r="H211" s="260"/>
      <c r="I211" s="258"/>
      <c r="J211" s="259"/>
      <c r="K211" s="260"/>
      <c r="L211" s="258"/>
      <c r="M211" s="259"/>
      <c r="N211" s="260"/>
      <c r="O211" s="258"/>
      <c r="P211" s="259"/>
      <c r="Q211" s="260"/>
      <c r="R211" s="258"/>
      <c r="S211" s="259"/>
      <c r="T211" s="260"/>
      <c r="U211" s="258"/>
      <c r="V211" s="259"/>
      <c r="W211" s="260"/>
      <c r="X211" s="258"/>
      <c r="Y211" s="259"/>
      <c r="Z211" s="260"/>
      <c r="AA211" s="258"/>
      <c r="AB211" s="259"/>
      <c r="AC211" s="260"/>
      <c r="AD211" s="258"/>
      <c r="AE211" s="259"/>
      <c r="AF211" s="260"/>
      <c r="AG211" s="258"/>
      <c r="AH211" s="259"/>
      <c r="AI211" s="260"/>
      <c r="AJ211" s="258"/>
      <c r="AK211" s="259"/>
      <c r="AL211" s="260"/>
      <c r="AM211" s="258"/>
      <c r="AN211" s="259"/>
      <c r="AO211" s="260"/>
      <c r="AP211" s="281"/>
      <c r="AQ211" s="353"/>
      <c r="AR211" s="348"/>
      <c r="AS211" s="281"/>
      <c r="AT211" s="353"/>
      <c r="AU211" s="348"/>
      <c r="AV211" s="258"/>
      <c r="AW211" s="259"/>
      <c r="AX211" s="260"/>
      <c r="AY211" s="258"/>
      <c r="AZ211" s="259"/>
      <c r="BA211" s="260"/>
      <c r="BB211" s="258"/>
      <c r="BC211" s="259"/>
      <c r="BD211" s="260"/>
      <c r="BE211" s="258"/>
      <c r="BF211" s="259"/>
      <c r="BG211" s="260"/>
      <c r="BH211" s="258"/>
      <c r="BI211" s="259"/>
      <c r="BJ211" s="260"/>
      <c r="BK211" s="258"/>
      <c r="BL211" s="259"/>
      <c r="BM211" s="260"/>
      <c r="BN211" s="258"/>
      <c r="BO211" s="259"/>
      <c r="BP211" s="260"/>
      <c r="BQ211" s="258"/>
      <c r="BR211" s="259"/>
      <c r="BS211" s="260"/>
      <c r="BT211" s="258"/>
      <c r="BU211" s="259"/>
      <c r="BV211" s="260"/>
      <c r="BW211" s="258"/>
      <c r="BX211" s="259"/>
      <c r="BY211" s="260"/>
      <c r="BZ211" s="258"/>
      <c r="CA211" s="259"/>
      <c r="CB211" s="260"/>
      <c r="CC211" s="258"/>
      <c r="CD211" s="259"/>
      <c r="CE211" s="260"/>
      <c r="CF211" s="410"/>
      <c r="CG211" s="411"/>
      <c r="CH211" s="412"/>
      <c r="CI211" s="410"/>
      <c r="CJ211" s="411"/>
      <c r="CK211" s="412"/>
      <c r="CL211" s="258"/>
      <c r="CM211" s="259"/>
      <c r="CN211" s="260"/>
      <c r="CO211" s="258"/>
      <c r="CP211" s="259"/>
      <c r="CQ211" s="260"/>
      <c r="CR211" s="373" t="s">
        <v>2</v>
      </c>
      <c r="CS211" s="228"/>
      <c r="CT211" s="229"/>
      <c r="CU211" s="7" t="str">
        <f t="shared" si="517"/>
        <v/>
      </c>
      <c r="CV211" s="7" t="str">
        <f t="shared" si="518"/>
        <v/>
      </c>
      <c r="CW211" s="7" t="str">
        <f t="shared" si="519"/>
        <v/>
      </c>
      <c r="CX211" s="7" t="str">
        <f t="shared" si="520"/>
        <v/>
      </c>
      <c r="CY211" s="7" t="str">
        <f t="shared" si="521"/>
        <v/>
      </c>
      <c r="CZ211" s="7" t="str">
        <f t="shared" si="522"/>
        <v/>
      </c>
      <c r="DA211" s="7" t="str">
        <f t="shared" si="523"/>
        <v/>
      </c>
      <c r="DB211" s="7" t="str">
        <f t="shared" si="524"/>
        <v/>
      </c>
      <c r="DC211" s="7" t="str">
        <f t="shared" si="525"/>
        <v/>
      </c>
      <c r="DD211" s="7" t="str">
        <f t="shared" si="526"/>
        <v/>
      </c>
      <c r="DE211" s="7" t="str">
        <f t="shared" si="527"/>
        <v/>
      </c>
      <c r="DF211" s="7" t="str">
        <f t="shared" si="528"/>
        <v/>
      </c>
      <c r="DG211" s="7" t="str">
        <f t="shared" si="529"/>
        <v/>
      </c>
      <c r="DH211" s="7" t="str">
        <f t="shared" si="530"/>
        <v/>
      </c>
      <c r="DI211" s="7" t="str">
        <f t="shared" si="531"/>
        <v/>
      </c>
      <c r="DJ211" s="7" t="str">
        <f t="shared" si="532"/>
        <v/>
      </c>
      <c r="DK211" s="7" t="str">
        <f t="shared" si="533"/>
        <v/>
      </c>
      <c r="DL211" s="7" t="str">
        <f t="shared" si="534"/>
        <v/>
      </c>
      <c r="DM211" s="7" t="str">
        <f t="shared" si="535"/>
        <v/>
      </c>
      <c r="DN211" s="7" t="str">
        <f t="shared" si="536"/>
        <v/>
      </c>
      <c r="DO211" s="7" t="str">
        <f t="shared" si="537"/>
        <v/>
      </c>
      <c r="DP211" s="7" t="str">
        <f t="shared" si="538"/>
        <v/>
      </c>
      <c r="DQ211" s="7" t="str">
        <f t="shared" si="539"/>
        <v/>
      </c>
      <c r="DR211" s="7" t="str">
        <f t="shared" si="540"/>
        <v/>
      </c>
      <c r="DS211" s="7" t="str">
        <f t="shared" si="541"/>
        <v/>
      </c>
      <c r="DT211" s="7" t="str">
        <f t="shared" si="542"/>
        <v/>
      </c>
      <c r="DU211" s="7" t="str">
        <f t="shared" si="639"/>
        <v/>
      </c>
      <c r="DV211" s="7" t="str">
        <f t="shared" si="640"/>
        <v/>
      </c>
      <c r="DW211" s="7">
        <f t="shared" si="641"/>
        <v>10</v>
      </c>
      <c r="DX211" s="7" t="str">
        <f t="shared" si="642"/>
        <v/>
      </c>
      <c r="DY211" s="7"/>
      <c r="DZ211" s="7"/>
      <c r="EA211" s="7"/>
      <c r="EB211" s="7"/>
      <c r="EC211" s="64" t="s">
        <v>2</v>
      </c>
      <c r="ED211" s="306" t="str">
        <f t="shared" si="543"/>
        <v>-</v>
      </c>
      <c r="EE211" s="306" t="str">
        <f t="shared" si="544"/>
        <v>-</v>
      </c>
      <c r="EF211" s="306" t="str">
        <f t="shared" si="545"/>
        <v>-</v>
      </c>
      <c r="EG211" s="306" t="str">
        <f t="shared" si="546"/>
        <v>-</v>
      </c>
      <c r="EH211" s="306" t="str">
        <f t="shared" si="547"/>
        <v>-</v>
      </c>
      <c r="EI211" s="306" t="str">
        <f t="shared" si="548"/>
        <v>-</v>
      </c>
      <c r="EJ211" s="306" t="str">
        <f t="shared" si="549"/>
        <v>-</v>
      </c>
      <c r="EK211" s="306" t="str">
        <f t="shared" si="550"/>
        <v>-</v>
      </c>
      <c r="EL211" s="306" t="str">
        <f t="shared" si="551"/>
        <v>-</v>
      </c>
      <c r="EM211" s="306" t="str">
        <f t="shared" si="552"/>
        <v>-</v>
      </c>
      <c r="EN211" s="306" t="str">
        <f t="shared" si="553"/>
        <v>-</v>
      </c>
      <c r="EO211" s="306" t="str">
        <f t="shared" si="554"/>
        <v>-</v>
      </c>
      <c r="EP211" s="306" t="str">
        <f t="shared" si="555"/>
        <v>-</v>
      </c>
      <c r="EQ211" s="306" t="str">
        <f t="shared" si="556"/>
        <v>-</v>
      </c>
      <c r="ER211" s="306" t="str">
        <f t="shared" si="557"/>
        <v>-</v>
      </c>
      <c r="ES211" s="306" t="str">
        <f t="shared" si="558"/>
        <v>-</v>
      </c>
      <c r="ET211" s="306" t="str">
        <f t="shared" si="559"/>
        <v>-</v>
      </c>
      <c r="EU211" s="306" t="str">
        <f t="shared" si="560"/>
        <v>-</v>
      </c>
      <c r="EV211" s="306" t="str">
        <f t="shared" si="561"/>
        <v>-</v>
      </c>
      <c r="EW211" s="306" t="str">
        <f t="shared" si="562"/>
        <v>-</v>
      </c>
      <c r="EX211" s="306" t="str">
        <f t="shared" si="563"/>
        <v>-</v>
      </c>
      <c r="EY211" s="306" t="str">
        <f t="shared" si="564"/>
        <v>-</v>
      </c>
      <c r="EZ211" s="306" t="str">
        <f t="shared" si="565"/>
        <v>-</v>
      </c>
      <c r="FA211" s="306" t="str">
        <f t="shared" si="566"/>
        <v>-</v>
      </c>
      <c r="FB211" s="306" t="str">
        <f t="shared" si="567"/>
        <v>-</v>
      </c>
      <c r="FC211" s="306" t="str">
        <f t="shared" si="568"/>
        <v>-</v>
      </c>
      <c r="FD211" s="306" t="str">
        <f t="shared" si="643"/>
        <v>-</v>
      </c>
      <c r="FE211" s="306" t="str">
        <f t="shared" si="644"/>
        <v>-</v>
      </c>
      <c r="FF211" s="306" t="str">
        <f t="shared" si="645"/>
        <v>ipakcb</v>
      </c>
      <c r="FG211" s="306" t="str">
        <f t="shared" si="646"/>
        <v>-</v>
      </c>
      <c r="FH211" s="306"/>
      <c r="FI211" s="306"/>
      <c r="FJ211" s="306"/>
      <c r="FK211" s="306"/>
      <c r="FL211" s="306"/>
      <c r="FM211" s="422" t="s">
        <v>2</v>
      </c>
      <c r="FN211" s="65" t="str">
        <f t="shared" si="569"/>
        <v>-</v>
      </c>
      <c r="FO211" s="65" t="str">
        <f t="shared" si="570"/>
        <v>-</v>
      </c>
      <c r="FP211" s="65" t="str">
        <f t="shared" si="571"/>
        <v>-</v>
      </c>
      <c r="FQ211" s="65" t="str">
        <f t="shared" si="572"/>
        <v>-</v>
      </c>
      <c r="FR211" s="65" t="str">
        <f t="shared" si="573"/>
        <v>-</v>
      </c>
      <c r="FS211" s="65" t="str">
        <f t="shared" si="574"/>
        <v>-</v>
      </c>
      <c r="FT211" s="65" t="str">
        <f t="shared" si="575"/>
        <v>-</v>
      </c>
      <c r="FU211" s="65" t="str">
        <f t="shared" si="576"/>
        <v>-</v>
      </c>
      <c r="FV211" s="65" t="str">
        <f t="shared" si="577"/>
        <v>-</v>
      </c>
      <c r="FW211" s="65" t="str">
        <f t="shared" si="578"/>
        <v>-</v>
      </c>
      <c r="FX211" s="65" t="str">
        <f t="shared" si="579"/>
        <v>-</v>
      </c>
      <c r="FY211" s="65" t="str">
        <f t="shared" si="580"/>
        <v>-</v>
      </c>
      <c r="FZ211" s="65" t="str">
        <f t="shared" si="581"/>
        <v>-</v>
      </c>
      <c r="GA211" s="65" t="str">
        <f t="shared" si="582"/>
        <v>-</v>
      </c>
      <c r="GB211" s="65" t="str">
        <f t="shared" si="583"/>
        <v>-</v>
      </c>
      <c r="GC211" s="65" t="str">
        <f t="shared" si="584"/>
        <v>-</v>
      </c>
      <c r="GD211" s="65" t="str">
        <f t="shared" si="585"/>
        <v>-</v>
      </c>
      <c r="GE211" s="65" t="str">
        <f t="shared" si="586"/>
        <v>-</v>
      </c>
      <c r="GF211" s="65" t="str">
        <f t="shared" si="587"/>
        <v>-</v>
      </c>
      <c r="GG211" s="65" t="str">
        <f t="shared" si="588"/>
        <v>-</v>
      </c>
      <c r="GH211" s="65" t="str">
        <f t="shared" si="589"/>
        <v>-</v>
      </c>
      <c r="GI211" s="65" t="str">
        <f t="shared" si="590"/>
        <v>-</v>
      </c>
      <c r="GJ211" s="65" t="str">
        <f t="shared" si="591"/>
        <v>-</v>
      </c>
      <c r="GK211" s="65" t="str">
        <f t="shared" si="592"/>
        <v>-</v>
      </c>
      <c r="GL211" s="65" t="str">
        <f t="shared" si="593"/>
        <v>-</v>
      </c>
      <c r="GM211" s="65" t="str">
        <f t="shared" si="594"/>
        <v>-</v>
      </c>
      <c r="GN211" s="65" t="str">
        <f t="shared" si="647"/>
        <v>-</v>
      </c>
      <c r="GO211" s="65" t="str">
        <f t="shared" si="648"/>
        <v>-</v>
      </c>
      <c r="GP211" s="65">
        <f t="shared" si="649"/>
        <v>53</v>
      </c>
      <c r="GQ211" s="65" t="str">
        <f t="shared" si="650"/>
        <v>-</v>
      </c>
      <c r="GR211" s="65"/>
      <c r="GS211" s="65"/>
      <c r="GT211" s="65"/>
      <c r="GU211" s="96"/>
      <c r="GV211" s="70"/>
      <c r="GW211" s="7">
        <f>IF(ISNUMBER(INDEX($CU$15:$EC$314,$B211,HG$5)),MAX(GW$14:GW210)+1,0)</f>
        <v>0</v>
      </c>
      <c r="GX211" s="7" t="str">
        <f t="shared" si="595"/>
        <v/>
      </c>
      <c r="GY211" s="7" t="str">
        <f t="shared" si="596"/>
        <v/>
      </c>
      <c r="GZ211" s="289">
        <f t="shared" si="597"/>
        <v>197</v>
      </c>
      <c r="HA211" s="289" t="str">
        <f t="shared" si="598"/>
        <v/>
      </c>
      <c r="HB211" s="289"/>
      <c r="HC211" s="84" t="str">
        <f t="shared" si="599"/>
        <v/>
      </c>
      <c r="HD211" s="335">
        <f t="shared" si="600"/>
        <v>0</v>
      </c>
      <c r="HE211" s="313" t="str">
        <f t="shared" si="601"/>
        <v/>
      </c>
      <c r="HF211" s="28" t="str">
        <f t="shared" si="602"/>
        <v/>
      </c>
      <c r="HG211" s="241"/>
      <c r="HH211" s="71"/>
      <c r="HI211" s="71"/>
      <c r="HJ211" s="71"/>
      <c r="HK211" s="71"/>
      <c r="HL211" s="71"/>
      <c r="HM211" s="71"/>
      <c r="HN211" s="71"/>
      <c r="HO211" s="71"/>
      <c r="HP211" s="71"/>
      <c r="HQ211" s="71"/>
      <c r="HR211" s="71"/>
      <c r="HS211" s="277" t="str">
        <f t="shared" si="516"/>
        <v/>
      </c>
      <c r="HT211" s="284" t="str">
        <f t="shared" si="603"/>
        <v/>
      </c>
      <c r="HU211" s="71"/>
      <c r="HV211" s="336" t="str">
        <f t="shared" si="604"/>
        <v/>
      </c>
      <c r="HW211" s="338" t="str">
        <f t="shared" si="605"/>
        <v/>
      </c>
      <c r="HX211" s="337" t="str">
        <f t="shared" si="606"/>
        <v/>
      </c>
      <c r="HY211" s="71"/>
      <c r="HZ211" s="71"/>
      <c r="IA211" s="71"/>
      <c r="IB211" s="71"/>
      <c r="IC211" s="71"/>
      <c r="ID211" s="70"/>
      <c r="IE211" s="19"/>
      <c r="IF211" s="19"/>
      <c r="IG211" s="19"/>
      <c r="IH211" s="19"/>
      <c r="II211" s="19"/>
      <c r="IJ211" s="19"/>
      <c r="IK211" s="19"/>
      <c r="IL211" s="19"/>
      <c r="IM211" s="19"/>
      <c r="IN211" s="19"/>
      <c r="IO211" s="19"/>
      <c r="IP211" s="19"/>
      <c r="IQ211" s="19"/>
      <c r="IR211" s="291">
        <f>IF(IE211&lt;&gt;"",MAX(IR$14:IR210)+1,0)</f>
        <v>0</v>
      </c>
      <c r="IS211" s="291">
        <f>IF(IF211&lt;&gt;"",MAX(IS$14:IS210)+1,0)</f>
        <v>0</v>
      </c>
      <c r="IT211" s="291">
        <f>IF(IG211&lt;&gt;"",MAX(IT$14:IT210)+1,0)</f>
        <v>0</v>
      </c>
      <c r="IU211" s="291">
        <f>IF(IH211&lt;&gt;"",MAX(IU$14:IU210)+1,0)</f>
        <v>0</v>
      </c>
      <c r="IV211" s="291">
        <f>IF(II211&lt;&gt;"",MAX(IV$14:IV210)+1,0)</f>
        <v>0</v>
      </c>
      <c r="IW211" s="291">
        <f>IF(IJ211&lt;&gt;"",MAX(IW$14:IW210)+1,0)</f>
        <v>0</v>
      </c>
      <c r="IX211" s="291">
        <f>IF(IK211&lt;&gt;"",MAX(IX$14:IX210)+1,0)</f>
        <v>0</v>
      </c>
      <c r="IY211" s="291">
        <f>IF(IL211&lt;&gt;"",MAX(IY$14:IY210)+1,0)</f>
        <v>0</v>
      </c>
      <c r="IZ211" s="291">
        <f>IF(IM211&lt;&gt;"",MAX(IZ$14:IZ210)+1,0)</f>
        <v>0</v>
      </c>
      <c r="JA211" s="291">
        <f>IF(IN211&lt;&gt;"",MAX(JA$14:JA210)+1,0)</f>
        <v>0</v>
      </c>
      <c r="JB211" s="291">
        <f>IF(IO211&lt;&gt;"",MAX(JB$14:JB210)+1,0)</f>
        <v>0</v>
      </c>
      <c r="JC211" s="291">
        <f>IF(IP211&lt;&gt;"",MAX(JC$14:JC210)+1,0)</f>
        <v>0</v>
      </c>
      <c r="JD211" s="74" t="str">
        <f t="shared" si="651"/>
        <v/>
      </c>
      <c r="JE211" s="74" t="str">
        <f t="shared" si="652"/>
        <v/>
      </c>
      <c r="JF211" s="74" t="str">
        <f t="shared" si="653"/>
        <v/>
      </c>
      <c r="JG211" s="74" t="str">
        <f t="shared" si="654"/>
        <v/>
      </c>
      <c r="JH211" s="390" t="str">
        <f t="shared" si="655"/>
        <v/>
      </c>
      <c r="JI211" s="389">
        <f>IF(ISNUMBER(MATCH(HE211,$JG$15:$JG$313,0)),0,MAX(JI$14:JI210)+1)</f>
        <v>0</v>
      </c>
      <c r="JJ211" s="389" t="str">
        <f t="shared" si="656"/>
        <v/>
      </c>
      <c r="JK211" s="379"/>
      <c r="JL211" s="79"/>
      <c r="JM211" s="19"/>
      <c r="JN211" s="280"/>
      <c r="JO211" s="70"/>
      <c r="JP211" s="19"/>
      <c r="JQ211" s="19"/>
      <c r="JR211" s="19"/>
      <c r="JS211" s="19"/>
      <c r="JT211" s="19"/>
      <c r="JU211" s="19"/>
      <c r="JV211" s="19"/>
      <c r="JW211" s="19"/>
      <c r="JX211" s="19"/>
      <c r="JY211" s="19"/>
      <c r="JZ211" s="19"/>
      <c r="KA211" s="19"/>
      <c r="KB211" s="19"/>
      <c r="KC211" s="19"/>
      <c r="KD211" s="19"/>
      <c r="LA211" s="70"/>
      <c r="LB211" s="291" t="str">
        <f t="shared" si="607"/>
        <v/>
      </c>
      <c r="LC211" s="291" t="str">
        <f t="shared" si="608"/>
        <v/>
      </c>
      <c r="LD211" s="291" t="str">
        <f t="shared" si="609"/>
        <v/>
      </c>
      <c r="LE211" s="291" t="str">
        <f t="shared" si="610"/>
        <v/>
      </c>
      <c r="LF211" s="291" t="str">
        <f t="shared" si="611"/>
        <v/>
      </c>
      <c r="LG211" s="291" t="str">
        <f t="shared" si="612"/>
        <v/>
      </c>
      <c r="LH211" s="291" t="str">
        <f t="shared" si="613"/>
        <v/>
      </c>
      <c r="LI211" s="291" t="str">
        <f t="shared" si="614"/>
        <v/>
      </c>
      <c r="LJ211" s="291" t="str">
        <f t="shared" si="615"/>
        <v/>
      </c>
      <c r="LK211" s="291" t="str">
        <f t="shared" si="616"/>
        <v/>
      </c>
      <c r="LL211" s="291" t="str">
        <f t="shared" si="617"/>
        <v/>
      </c>
      <c r="LM211" s="291" t="str">
        <f t="shared" si="618"/>
        <v/>
      </c>
      <c r="LN211" s="291" t="str">
        <f t="shared" si="619"/>
        <v/>
      </c>
      <c r="LO211" s="291" t="str">
        <f t="shared" si="620"/>
        <v/>
      </c>
      <c r="LP211" s="291" t="str">
        <f t="shared" si="621"/>
        <v/>
      </c>
      <c r="LQ211" s="291" t="str">
        <f t="shared" si="622"/>
        <v/>
      </c>
      <c r="LR211" s="291" t="str">
        <f t="shared" si="623"/>
        <v/>
      </c>
      <c r="LS211" s="291" t="str">
        <f t="shared" si="624"/>
        <v/>
      </c>
      <c r="LT211" s="291" t="str">
        <f t="shared" si="625"/>
        <v/>
      </c>
      <c r="LU211" s="291" t="str">
        <f t="shared" si="626"/>
        <v/>
      </c>
      <c r="LV211" s="291" t="str">
        <f t="shared" si="627"/>
        <v/>
      </c>
      <c r="LW211" s="291" t="str">
        <f t="shared" si="628"/>
        <v/>
      </c>
      <c r="LX211" s="291" t="str">
        <f t="shared" si="629"/>
        <v/>
      </c>
      <c r="LY211" s="291" t="str">
        <f t="shared" si="630"/>
        <v/>
      </c>
      <c r="LZ211" s="291" t="str">
        <f t="shared" si="631"/>
        <v/>
      </c>
      <c r="MA211" s="291" t="str">
        <f t="shared" si="632"/>
        <v/>
      </c>
      <c r="MB211" s="291" t="str">
        <f t="shared" si="633"/>
        <v/>
      </c>
      <c r="MC211" s="291" t="str">
        <f t="shared" si="634"/>
        <v/>
      </c>
      <c r="MD211" s="291" t="str">
        <f t="shared" si="635"/>
        <v/>
      </c>
      <c r="ME211" s="291" t="str">
        <f t="shared" si="636"/>
        <v/>
      </c>
      <c r="MF211" s="291" t="str">
        <f t="shared" si="637"/>
        <v/>
      </c>
      <c r="MG211" s="74">
        <f t="shared" si="638"/>
        <v>0</v>
      </c>
      <c r="MH211" s="70"/>
      <c r="MI211" s="70"/>
      <c r="MJ211" s="70"/>
      <c r="MK211" s="70"/>
      <c r="ML211" s="70"/>
      <c r="MM211" s="70"/>
      <c r="MN211" s="70"/>
      <c r="MO211" s="70"/>
      <c r="MP211" s="70"/>
      <c r="MQ211" s="70"/>
      <c r="MR211" s="70"/>
      <c r="MS211" s="70"/>
      <c r="MT211" s="70"/>
      <c r="MU211" s="70"/>
    </row>
    <row r="212" spans="1:359" ht="6" customHeight="1" x14ac:dyDescent="0.25">
      <c r="A212" s="79"/>
      <c r="B212" s="303">
        <f t="shared" si="657"/>
        <v>198</v>
      </c>
      <c r="C212" s="206" t="s">
        <v>646</v>
      </c>
      <c r="D212" s="305" t="s">
        <v>569</v>
      </c>
      <c r="E212" s="70"/>
      <c r="F212" s="258"/>
      <c r="G212" s="259"/>
      <c r="H212" s="260"/>
      <c r="I212" s="258"/>
      <c r="J212" s="259"/>
      <c r="K212" s="260"/>
      <c r="L212" s="258"/>
      <c r="M212" s="259"/>
      <c r="N212" s="260"/>
      <c r="O212" s="258"/>
      <c r="P212" s="259"/>
      <c r="Q212" s="260"/>
      <c r="R212" s="258"/>
      <c r="S212" s="259"/>
      <c r="T212" s="260"/>
      <c r="U212" s="258"/>
      <c r="V212" s="259"/>
      <c r="W212" s="260"/>
      <c r="X212" s="258"/>
      <c r="Y212" s="259"/>
      <c r="Z212" s="260"/>
      <c r="AA212" s="258"/>
      <c r="AB212" s="259"/>
      <c r="AC212" s="260"/>
      <c r="AD212" s="258"/>
      <c r="AE212" s="259"/>
      <c r="AF212" s="260"/>
      <c r="AG212" s="258"/>
      <c r="AH212" s="259"/>
      <c r="AI212" s="260"/>
      <c r="AJ212" s="258"/>
      <c r="AK212" s="259"/>
      <c r="AL212" s="260"/>
      <c r="AM212" s="258"/>
      <c r="AN212" s="259"/>
      <c r="AO212" s="260"/>
      <c r="AP212" s="281"/>
      <c r="AQ212" s="353"/>
      <c r="AR212" s="348"/>
      <c r="AS212" s="281"/>
      <c r="AT212" s="353"/>
      <c r="AU212" s="348"/>
      <c r="AV212" s="258"/>
      <c r="AW212" s="259"/>
      <c r="AX212" s="260"/>
      <c r="AY212" s="258"/>
      <c r="AZ212" s="259"/>
      <c r="BA212" s="260"/>
      <c r="BB212" s="258"/>
      <c r="BC212" s="259"/>
      <c r="BD212" s="260"/>
      <c r="BE212" s="258"/>
      <c r="BF212" s="259"/>
      <c r="BG212" s="260"/>
      <c r="BH212" s="258"/>
      <c r="BI212" s="259"/>
      <c r="BJ212" s="260"/>
      <c r="BK212" s="258"/>
      <c r="BL212" s="259"/>
      <c r="BM212" s="260"/>
      <c r="BN212" s="258"/>
      <c r="BO212" s="259"/>
      <c r="BP212" s="260"/>
      <c r="BQ212" s="258"/>
      <c r="BR212" s="259"/>
      <c r="BS212" s="260"/>
      <c r="BT212" s="258"/>
      <c r="BU212" s="259"/>
      <c r="BV212" s="260"/>
      <c r="BW212" s="258"/>
      <c r="BX212" s="259"/>
      <c r="BY212" s="260"/>
      <c r="BZ212" s="258"/>
      <c r="CA212" s="259"/>
      <c r="CB212" s="260"/>
      <c r="CC212" s="258"/>
      <c r="CD212" s="259"/>
      <c r="CE212" s="260"/>
      <c r="CF212" s="410"/>
      <c r="CG212" s="411"/>
      <c r="CH212" s="412"/>
      <c r="CI212" s="410"/>
      <c r="CJ212" s="411"/>
      <c r="CK212" s="412"/>
      <c r="CL212" s="258"/>
      <c r="CM212" s="259"/>
      <c r="CN212" s="260"/>
      <c r="CO212" s="258"/>
      <c r="CP212" s="259"/>
      <c r="CQ212" s="260"/>
      <c r="CR212" s="373" t="s">
        <v>2</v>
      </c>
      <c r="CS212" s="228"/>
      <c r="CT212" s="229"/>
      <c r="CU212" s="7" t="str">
        <f t="shared" si="517"/>
        <v/>
      </c>
      <c r="CV212" s="7" t="str">
        <f t="shared" si="518"/>
        <v/>
      </c>
      <c r="CW212" s="7" t="str">
        <f t="shared" si="519"/>
        <v/>
      </c>
      <c r="CX212" s="7" t="str">
        <f t="shared" si="520"/>
        <v/>
      </c>
      <c r="CY212" s="7" t="str">
        <f t="shared" si="521"/>
        <v/>
      </c>
      <c r="CZ212" s="7" t="str">
        <f t="shared" si="522"/>
        <v/>
      </c>
      <c r="DA212" s="7" t="str">
        <f t="shared" si="523"/>
        <v/>
      </c>
      <c r="DB212" s="7" t="str">
        <f t="shared" si="524"/>
        <v/>
      </c>
      <c r="DC212" s="7" t="str">
        <f t="shared" si="525"/>
        <v/>
      </c>
      <c r="DD212" s="7" t="str">
        <f t="shared" si="526"/>
        <v/>
      </c>
      <c r="DE212" s="7" t="str">
        <f t="shared" si="527"/>
        <v/>
      </c>
      <c r="DF212" s="7" t="str">
        <f t="shared" si="528"/>
        <v/>
      </c>
      <c r="DG212" s="7">
        <f t="shared" si="529"/>
        <v>39</v>
      </c>
      <c r="DH212" s="7">
        <f t="shared" si="530"/>
        <v>39</v>
      </c>
      <c r="DI212" s="7">
        <f t="shared" si="531"/>
        <v>39</v>
      </c>
      <c r="DJ212" s="7" t="str">
        <f t="shared" si="532"/>
        <v/>
      </c>
      <c r="DK212" s="7" t="str">
        <f t="shared" si="533"/>
        <v/>
      </c>
      <c r="DL212" s="7">
        <f t="shared" si="534"/>
        <v>42</v>
      </c>
      <c r="DM212" s="7">
        <f t="shared" si="535"/>
        <v>42</v>
      </c>
      <c r="DN212" s="7">
        <f t="shared" si="536"/>
        <v>38</v>
      </c>
      <c r="DO212" s="7">
        <f t="shared" si="537"/>
        <v>38</v>
      </c>
      <c r="DP212" s="7" t="str">
        <f t="shared" si="538"/>
        <v/>
      </c>
      <c r="DQ212" s="7" t="str">
        <f t="shared" si="539"/>
        <v/>
      </c>
      <c r="DR212" s="7" t="str">
        <f t="shared" si="540"/>
        <v/>
      </c>
      <c r="DS212" s="7" t="str">
        <f t="shared" si="541"/>
        <v/>
      </c>
      <c r="DT212" s="7" t="str">
        <f t="shared" si="542"/>
        <v/>
      </c>
      <c r="DU212" s="7" t="str">
        <f t="shared" si="639"/>
        <v/>
      </c>
      <c r="DV212" s="7" t="str">
        <f t="shared" si="640"/>
        <v/>
      </c>
      <c r="DW212" s="7">
        <f t="shared" si="641"/>
        <v>17</v>
      </c>
      <c r="DX212" s="7" t="str">
        <f t="shared" si="642"/>
        <v/>
      </c>
      <c r="DY212" s="7"/>
      <c r="DZ212" s="7"/>
      <c r="EA212" s="7"/>
      <c r="EB212" s="7"/>
      <c r="EC212" s="64" t="s">
        <v>2</v>
      </c>
      <c r="ED212" s="306" t="str">
        <f t="shared" si="543"/>
        <v>-</v>
      </c>
      <c r="EE212" s="306" t="str">
        <f t="shared" si="544"/>
        <v>-</v>
      </c>
      <c r="EF212" s="306" t="str">
        <f t="shared" si="545"/>
        <v>-</v>
      </c>
      <c r="EG212" s="306" t="str">
        <f t="shared" si="546"/>
        <v>-</v>
      </c>
      <c r="EH212" s="306" t="str">
        <f t="shared" si="547"/>
        <v>-</v>
      </c>
      <c r="EI212" s="306" t="str">
        <f t="shared" si="548"/>
        <v>-</v>
      </c>
      <c r="EJ212" s="306" t="str">
        <f t="shared" si="549"/>
        <v>-</v>
      </c>
      <c r="EK212" s="306" t="str">
        <f t="shared" si="550"/>
        <v>-</v>
      </c>
      <c r="EL212" s="306" t="str">
        <f t="shared" si="551"/>
        <v>-</v>
      </c>
      <c r="EM212" s="306" t="str">
        <f t="shared" si="552"/>
        <v>-</v>
      </c>
      <c r="EN212" s="306" t="str">
        <f t="shared" si="553"/>
        <v>-</v>
      </c>
      <c r="EO212" s="306" t="str">
        <f t="shared" si="554"/>
        <v>-</v>
      </c>
      <c r="EP212" s="306" t="str">
        <f t="shared" si="555"/>
        <v>CHD</v>
      </c>
      <c r="EQ212" s="306" t="str">
        <f t="shared" si="556"/>
        <v>CHD</v>
      </c>
      <c r="ER212" s="306" t="str">
        <f t="shared" si="557"/>
        <v>CHD</v>
      </c>
      <c r="ES212" s="306" t="str">
        <f t="shared" si="558"/>
        <v>-</v>
      </c>
      <c r="ET212" s="306" t="str">
        <f t="shared" si="559"/>
        <v>-</v>
      </c>
      <c r="EU212" s="306" t="str">
        <f t="shared" si="560"/>
        <v>CHD</v>
      </c>
      <c r="EV212" s="306" t="str">
        <f t="shared" si="561"/>
        <v>CHD</v>
      </c>
      <c r="EW212" s="306" t="str">
        <f t="shared" si="562"/>
        <v>CHD</v>
      </c>
      <c r="EX212" s="306" t="str">
        <f t="shared" si="563"/>
        <v>CHD</v>
      </c>
      <c r="EY212" s="306" t="str">
        <f t="shared" si="564"/>
        <v>-</v>
      </c>
      <c r="EZ212" s="306" t="str">
        <f t="shared" si="565"/>
        <v>-</v>
      </c>
      <c r="FA212" s="306" t="str">
        <f t="shared" si="566"/>
        <v>-</v>
      </c>
      <c r="FB212" s="306" t="str">
        <f t="shared" si="567"/>
        <v>-</v>
      </c>
      <c r="FC212" s="306" t="str">
        <f t="shared" si="568"/>
        <v>-</v>
      </c>
      <c r="FD212" s="306" t="str">
        <f t="shared" si="643"/>
        <v>-</v>
      </c>
      <c r="FE212" s="306" t="str">
        <f t="shared" si="644"/>
        <v>-</v>
      </c>
      <c r="FF212" s="306" t="str">
        <f t="shared" si="645"/>
        <v>CHD</v>
      </c>
      <c r="FG212" s="306" t="str">
        <f t="shared" si="646"/>
        <v>-</v>
      </c>
      <c r="FH212" s="306"/>
      <c r="FI212" s="306"/>
      <c r="FJ212" s="306"/>
      <c r="FK212" s="306"/>
      <c r="FL212" s="306"/>
      <c r="FM212" s="422" t="s">
        <v>2</v>
      </c>
      <c r="FN212" s="65" t="str">
        <f t="shared" si="569"/>
        <v>-</v>
      </c>
      <c r="FO212" s="65" t="str">
        <f t="shared" si="570"/>
        <v>-</v>
      </c>
      <c r="FP212" s="65" t="str">
        <f t="shared" si="571"/>
        <v>-</v>
      </c>
      <c r="FQ212" s="65" t="str">
        <f t="shared" si="572"/>
        <v>-</v>
      </c>
      <c r="FR212" s="65" t="str">
        <f t="shared" si="573"/>
        <v>-</v>
      </c>
      <c r="FS212" s="65" t="str">
        <f t="shared" si="574"/>
        <v>-</v>
      </c>
      <c r="FT212" s="65" t="str">
        <f t="shared" si="575"/>
        <v>-</v>
      </c>
      <c r="FU212" s="65" t="str">
        <f t="shared" si="576"/>
        <v>-</v>
      </c>
      <c r="FV212" s="65" t="str">
        <f t="shared" si="577"/>
        <v>-</v>
      </c>
      <c r="FW212" s="65" t="str">
        <f t="shared" si="578"/>
        <v>-</v>
      </c>
      <c r="FX212" s="65" t="str">
        <f t="shared" si="579"/>
        <v>-</v>
      </c>
      <c r="FY212" s="65" t="str">
        <f t="shared" si="580"/>
        <v>-</v>
      </c>
      <c r="FZ212" s="65" t="str">
        <f t="shared" si="581"/>
        <v>---------</v>
      </c>
      <c r="GA212" s="65" t="str">
        <f t="shared" si="582"/>
        <v>---------</v>
      </c>
      <c r="GB212" s="65" t="str">
        <f t="shared" si="583"/>
        <v>---------</v>
      </c>
      <c r="GC212" s="65" t="str">
        <f t="shared" si="584"/>
        <v>-</v>
      </c>
      <c r="GD212" s="65" t="str">
        <f t="shared" si="585"/>
        <v>-</v>
      </c>
      <c r="GE212" s="65" t="str">
        <f t="shared" si="586"/>
        <v>---------------</v>
      </c>
      <c r="GF212" s="65" t="str">
        <f t="shared" si="587"/>
        <v>---------------</v>
      </c>
      <c r="GG212" s="65" t="str">
        <f t="shared" si="588"/>
        <v>---------------</v>
      </c>
      <c r="GH212" s="65" t="str">
        <f t="shared" si="589"/>
        <v>---------------</v>
      </c>
      <c r="GI212" s="65" t="str">
        <f t="shared" si="590"/>
        <v>-</v>
      </c>
      <c r="GJ212" s="65" t="str">
        <f t="shared" si="591"/>
        <v>-</v>
      </c>
      <c r="GK212" s="65" t="str">
        <f t="shared" si="592"/>
        <v>-</v>
      </c>
      <c r="GL212" s="65" t="str">
        <f t="shared" si="593"/>
        <v>-</v>
      </c>
      <c r="GM212" s="65" t="str">
        <f t="shared" si="594"/>
        <v>-</v>
      </c>
      <c r="GN212" s="65" t="str">
        <f t="shared" si="647"/>
        <v>-</v>
      </c>
      <c r="GO212" s="65" t="str">
        <f t="shared" si="648"/>
        <v>-</v>
      </c>
      <c r="GP212" s="65" t="str">
        <f t="shared" si="649"/>
        <v>-</v>
      </c>
      <c r="GQ212" s="65" t="str">
        <f t="shared" si="650"/>
        <v>-</v>
      </c>
      <c r="GR212" s="65"/>
      <c r="GS212" s="65"/>
      <c r="GT212" s="65"/>
      <c r="GU212" s="96"/>
      <c r="GV212" s="70"/>
      <c r="GW212" s="7">
        <f>IF(ISNUMBER(INDEX($CU$15:$EC$314,$B212,HG$5)),MAX(GW$14:GW211)+1,0)</f>
        <v>0</v>
      </c>
      <c r="GX212" s="7" t="str">
        <f t="shared" si="595"/>
        <v/>
      </c>
      <c r="GY212" s="7" t="str">
        <f t="shared" si="596"/>
        <v/>
      </c>
      <c r="GZ212" s="289">
        <f t="shared" si="597"/>
        <v>198</v>
      </c>
      <c r="HA212" s="289" t="str">
        <f t="shared" si="598"/>
        <v/>
      </c>
      <c r="HB212" s="289"/>
      <c r="HC212" s="84" t="str">
        <f t="shared" si="599"/>
        <v/>
      </c>
      <c r="HD212" s="335">
        <f t="shared" si="600"/>
        <v>0</v>
      </c>
      <c r="HE212" s="313" t="str">
        <f t="shared" si="601"/>
        <v/>
      </c>
      <c r="HF212" s="28" t="str">
        <f t="shared" si="602"/>
        <v/>
      </c>
      <c r="HG212" s="241"/>
      <c r="HH212" s="71"/>
      <c r="HI212" s="71"/>
      <c r="HJ212" s="71"/>
      <c r="HK212" s="71"/>
      <c r="HL212" s="71"/>
      <c r="HM212" s="71"/>
      <c r="HN212" s="71"/>
      <c r="HO212" s="71"/>
      <c r="HP212" s="71"/>
      <c r="HQ212" s="71"/>
      <c r="HR212" s="71"/>
      <c r="HS212" s="277" t="str">
        <f t="shared" ref="HS212:HS243" si="658">IF(IF(ISNUMBER(MATCH(INDEX($IE212:$MF212,1,HS$14),$HE$15:$HE$313,0)),1,"")=1,INDEX($IE212:$MF212,1,HS$14),"")</f>
        <v/>
      </c>
      <c r="HT212" s="284" t="str">
        <f t="shared" si="603"/>
        <v/>
      </c>
      <c r="HU212" s="71"/>
      <c r="HV212" s="336" t="str">
        <f t="shared" si="604"/>
        <v/>
      </c>
      <c r="HW212" s="338" t="str">
        <f t="shared" si="605"/>
        <v/>
      </c>
      <c r="HX212" s="337" t="str">
        <f t="shared" si="606"/>
        <v/>
      </c>
      <c r="HY212" s="71"/>
      <c r="HZ212" s="71"/>
      <c r="IA212" s="71"/>
      <c r="IB212" s="71"/>
      <c r="IC212" s="71"/>
      <c r="ID212" s="70"/>
      <c r="IE212" s="19"/>
      <c r="IF212" s="19"/>
      <c r="IG212" s="19"/>
      <c r="IH212" s="19"/>
      <c r="II212" s="19"/>
      <c r="IJ212" s="19"/>
      <c r="IK212" s="19"/>
      <c r="IL212" s="19"/>
      <c r="IM212" s="19"/>
      <c r="IN212" s="19"/>
      <c r="IO212" s="19"/>
      <c r="IP212" s="19"/>
      <c r="IQ212" s="19"/>
      <c r="IR212" s="291">
        <f>IF(IE212&lt;&gt;"",MAX(IR$14:IR211)+1,0)</f>
        <v>0</v>
      </c>
      <c r="IS212" s="291">
        <f>IF(IF212&lt;&gt;"",MAX(IS$14:IS211)+1,0)</f>
        <v>0</v>
      </c>
      <c r="IT212" s="291">
        <f>IF(IG212&lt;&gt;"",MAX(IT$14:IT211)+1,0)</f>
        <v>0</v>
      </c>
      <c r="IU212" s="291">
        <f>IF(IH212&lt;&gt;"",MAX(IU$14:IU211)+1,0)</f>
        <v>0</v>
      </c>
      <c r="IV212" s="291">
        <f>IF(II212&lt;&gt;"",MAX(IV$14:IV211)+1,0)</f>
        <v>0</v>
      </c>
      <c r="IW212" s="291">
        <f>IF(IJ212&lt;&gt;"",MAX(IW$14:IW211)+1,0)</f>
        <v>0</v>
      </c>
      <c r="IX212" s="291">
        <f>IF(IK212&lt;&gt;"",MAX(IX$14:IX211)+1,0)</f>
        <v>0</v>
      </c>
      <c r="IY212" s="291">
        <f>IF(IL212&lt;&gt;"",MAX(IY$14:IY211)+1,0)</f>
        <v>0</v>
      </c>
      <c r="IZ212" s="291">
        <f>IF(IM212&lt;&gt;"",MAX(IZ$14:IZ211)+1,0)</f>
        <v>0</v>
      </c>
      <c r="JA212" s="291">
        <f>IF(IN212&lt;&gt;"",MAX(JA$14:JA211)+1,0)</f>
        <v>0</v>
      </c>
      <c r="JB212" s="291">
        <f>IF(IO212&lt;&gt;"",MAX(JB$14:JB211)+1,0)</f>
        <v>0</v>
      </c>
      <c r="JC212" s="291">
        <f>IF(IP212&lt;&gt;"",MAX(JC$14:JC211)+1,0)</f>
        <v>0</v>
      </c>
      <c r="JD212" s="74" t="str">
        <f t="shared" si="651"/>
        <v/>
      </c>
      <c r="JE212" s="74" t="str">
        <f t="shared" si="652"/>
        <v/>
      </c>
      <c r="JF212" s="74" t="str">
        <f t="shared" si="653"/>
        <v/>
      </c>
      <c r="JG212" s="74" t="str">
        <f t="shared" si="654"/>
        <v/>
      </c>
      <c r="JH212" s="390" t="str">
        <f t="shared" si="655"/>
        <v/>
      </c>
      <c r="JI212" s="389">
        <f>IF(ISNUMBER(MATCH(HE212,$JG$15:$JG$313,0)),0,MAX(JI$14:JI211)+1)</f>
        <v>0</v>
      </c>
      <c r="JJ212" s="389" t="str">
        <f t="shared" si="656"/>
        <v/>
      </c>
      <c r="JK212" s="379"/>
      <c r="JL212" s="79"/>
      <c r="JM212" s="19"/>
      <c r="JN212" s="280"/>
      <c r="JO212" s="70"/>
      <c r="JP212" s="19"/>
      <c r="JQ212" s="19"/>
      <c r="JR212" s="19"/>
      <c r="JS212" s="19"/>
      <c r="JT212" s="19"/>
      <c r="JU212" s="19"/>
      <c r="JV212" s="19"/>
      <c r="JW212" s="19"/>
      <c r="JX212" s="19"/>
      <c r="JY212" s="19"/>
      <c r="JZ212" s="19"/>
      <c r="KA212" s="19"/>
      <c r="KB212" s="19"/>
      <c r="KC212" s="19"/>
      <c r="KD212" s="19"/>
      <c r="LA212" s="70"/>
      <c r="LB212" s="291" t="str">
        <f t="shared" si="607"/>
        <v/>
      </c>
      <c r="LC212" s="291" t="str">
        <f t="shared" si="608"/>
        <v/>
      </c>
      <c r="LD212" s="291" t="str">
        <f t="shared" si="609"/>
        <v/>
      </c>
      <c r="LE212" s="291" t="str">
        <f t="shared" si="610"/>
        <v/>
      </c>
      <c r="LF212" s="291" t="str">
        <f t="shared" si="611"/>
        <v/>
      </c>
      <c r="LG212" s="291" t="str">
        <f t="shared" si="612"/>
        <v/>
      </c>
      <c r="LH212" s="291" t="str">
        <f t="shared" si="613"/>
        <v/>
      </c>
      <c r="LI212" s="291" t="str">
        <f t="shared" si="614"/>
        <v/>
      </c>
      <c r="LJ212" s="291" t="str">
        <f t="shared" si="615"/>
        <v/>
      </c>
      <c r="LK212" s="291" t="str">
        <f t="shared" si="616"/>
        <v/>
      </c>
      <c r="LL212" s="291" t="str">
        <f t="shared" si="617"/>
        <v/>
      </c>
      <c r="LM212" s="291" t="str">
        <f t="shared" si="618"/>
        <v/>
      </c>
      <c r="LN212" s="291" t="str">
        <f t="shared" si="619"/>
        <v/>
      </c>
      <c r="LO212" s="291" t="str">
        <f t="shared" si="620"/>
        <v/>
      </c>
      <c r="LP212" s="291" t="str">
        <f t="shared" si="621"/>
        <v/>
      </c>
      <c r="LQ212" s="291" t="str">
        <f t="shared" si="622"/>
        <v/>
      </c>
      <c r="LR212" s="291" t="str">
        <f t="shared" si="623"/>
        <v/>
      </c>
      <c r="LS212" s="291" t="str">
        <f t="shared" si="624"/>
        <v/>
      </c>
      <c r="LT212" s="291" t="str">
        <f t="shared" si="625"/>
        <v/>
      </c>
      <c r="LU212" s="291" t="str">
        <f t="shared" si="626"/>
        <v/>
      </c>
      <c r="LV212" s="291" t="str">
        <f t="shared" si="627"/>
        <v/>
      </c>
      <c r="LW212" s="291" t="str">
        <f t="shared" si="628"/>
        <v/>
      </c>
      <c r="LX212" s="291" t="str">
        <f t="shared" si="629"/>
        <v/>
      </c>
      <c r="LY212" s="291" t="str">
        <f t="shared" si="630"/>
        <v/>
      </c>
      <c r="LZ212" s="291" t="str">
        <f t="shared" si="631"/>
        <v/>
      </c>
      <c r="MA212" s="291" t="str">
        <f t="shared" si="632"/>
        <v/>
      </c>
      <c r="MB212" s="291" t="str">
        <f t="shared" si="633"/>
        <v/>
      </c>
      <c r="MC212" s="291" t="str">
        <f t="shared" si="634"/>
        <v/>
      </c>
      <c r="MD212" s="291" t="str">
        <f t="shared" si="635"/>
        <v/>
      </c>
      <c r="ME212" s="291" t="str">
        <f t="shared" si="636"/>
        <v/>
      </c>
      <c r="MF212" s="291" t="str">
        <f t="shared" si="637"/>
        <v/>
      </c>
      <c r="MG212" s="74">
        <f t="shared" si="638"/>
        <v>0</v>
      </c>
      <c r="MH212" s="70"/>
      <c r="MI212" s="70"/>
      <c r="MJ212" s="70"/>
      <c r="MK212" s="70"/>
      <c r="ML212" s="70"/>
      <c r="MM212" s="70"/>
      <c r="MN212" s="70"/>
      <c r="MO212" s="70"/>
      <c r="MP212" s="70"/>
      <c r="MQ212" s="70"/>
      <c r="MR212" s="70"/>
      <c r="MS212" s="70"/>
      <c r="MT212" s="70"/>
      <c r="MU212" s="70"/>
    </row>
    <row r="213" spans="1:359" ht="6" customHeight="1" x14ac:dyDescent="0.25">
      <c r="A213" s="79"/>
      <c r="B213" s="303">
        <f t="shared" si="657"/>
        <v>199</v>
      </c>
      <c r="C213" s="206" t="s">
        <v>660</v>
      </c>
      <c r="D213" s="305" t="s">
        <v>570</v>
      </c>
      <c r="E213" s="70"/>
      <c r="F213" s="258"/>
      <c r="G213" s="259"/>
      <c r="H213" s="260"/>
      <c r="I213" s="258"/>
      <c r="J213" s="259"/>
      <c r="K213" s="260"/>
      <c r="L213" s="258"/>
      <c r="M213" s="259"/>
      <c r="N213" s="260"/>
      <c r="O213" s="258"/>
      <c r="P213" s="259"/>
      <c r="Q213" s="260"/>
      <c r="R213" s="258"/>
      <c r="S213" s="259"/>
      <c r="T213" s="260"/>
      <c r="U213" s="258"/>
      <c r="V213" s="259"/>
      <c r="W213" s="260"/>
      <c r="X213" s="258"/>
      <c r="Y213" s="259"/>
      <c r="Z213" s="260"/>
      <c r="AA213" s="258"/>
      <c r="AB213" s="259"/>
      <c r="AC213" s="260"/>
      <c r="AD213" s="258"/>
      <c r="AE213" s="259"/>
      <c r="AF213" s="260"/>
      <c r="AG213" s="258"/>
      <c r="AH213" s="259"/>
      <c r="AI213" s="260"/>
      <c r="AJ213" s="258"/>
      <c r="AK213" s="259"/>
      <c r="AL213" s="260"/>
      <c r="AM213" s="258"/>
      <c r="AN213" s="259"/>
      <c r="AO213" s="260"/>
      <c r="AP213" s="281"/>
      <c r="AQ213" s="353"/>
      <c r="AR213" s="348"/>
      <c r="AS213" s="281"/>
      <c r="AT213" s="353"/>
      <c r="AU213" s="348"/>
      <c r="AV213" s="258"/>
      <c r="AW213" s="259"/>
      <c r="AX213" s="260"/>
      <c r="AY213" s="258"/>
      <c r="AZ213" s="259"/>
      <c r="BA213" s="260"/>
      <c r="BB213" s="258"/>
      <c r="BC213" s="259"/>
      <c r="BD213" s="260"/>
      <c r="BE213" s="258"/>
      <c r="BF213" s="259"/>
      <c r="BG213" s="260"/>
      <c r="BH213" s="258"/>
      <c r="BI213" s="259"/>
      <c r="BJ213" s="260"/>
      <c r="BK213" s="258"/>
      <c r="BL213" s="259"/>
      <c r="BM213" s="260"/>
      <c r="BN213" s="258"/>
      <c r="BO213" s="259"/>
      <c r="BP213" s="260"/>
      <c r="BQ213" s="258"/>
      <c r="BR213" s="259"/>
      <c r="BS213" s="260"/>
      <c r="BT213" s="258"/>
      <c r="BU213" s="259"/>
      <c r="BV213" s="260"/>
      <c r="BW213" s="258"/>
      <c r="BX213" s="259"/>
      <c r="BY213" s="260"/>
      <c r="BZ213" s="258"/>
      <c r="CA213" s="259"/>
      <c r="CB213" s="260"/>
      <c r="CC213" s="258"/>
      <c r="CD213" s="259"/>
      <c r="CE213" s="260"/>
      <c r="CF213" s="410"/>
      <c r="CG213" s="411"/>
      <c r="CH213" s="412"/>
      <c r="CI213" s="410"/>
      <c r="CJ213" s="411"/>
      <c r="CK213" s="412"/>
      <c r="CL213" s="258"/>
      <c r="CM213" s="259"/>
      <c r="CN213" s="260"/>
      <c r="CO213" s="258"/>
      <c r="CP213" s="259"/>
      <c r="CQ213" s="260"/>
      <c r="CR213" s="373" t="s">
        <v>2</v>
      </c>
      <c r="CS213" s="228"/>
      <c r="CT213" s="229"/>
      <c r="CU213" s="7" t="str">
        <f t="shared" si="517"/>
        <v/>
      </c>
      <c r="CV213" s="7" t="str">
        <f t="shared" si="518"/>
        <v/>
      </c>
      <c r="CW213" s="7" t="str">
        <f t="shared" si="519"/>
        <v/>
      </c>
      <c r="CX213" s="7" t="str">
        <f t="shared" si="520"/>
        <v/>
      </c>
      <c r="CY213" s="7" t="str">
        <f t="shared" si="521"/>
        <v/>
      </c>
      <c r="CZ213" s="7" t="str">
        <f t="shared" si="522"/>
        <v/>
      </c>
      <c r="DA213" s="7" t="str">
        <f t="shared" si="523"/>
        <v/>
      </c>
      <c r="DB213" s="7" t="str">
        <f t="shared" si="524"/>
        <v/>
      </c>
      <c r="DC213" s="7" t="str">
        <f t="shared" si="525"/>
        <v/>
      </c>
      <c r="DD213" s="7" t="str">
        <f t="shared" si="526"/>
        <v/>
      </c>
      <c r="DE213" s="7" t="str">
        <f t="shared" si="527"/>
        <v/>
      </c>
      <c r="DF213" s="7" t="str">
        <f t="shared" si="528"/>
        <v/>
      </c>
      <c r="DG213" s="7" t="str">
        <f t="shared" si="529"/>
        <v/>
      </c>
      <c r="DH213" s="7" t="str">
        <f t="shared" si="530"/>
        <v/>
      </c>
      <c r="DI213" s="7" t="str">
        <f t="shared" si="531"/>
        <v/>
      </c>
      <c r="DJ213" s="7" t="str">
        <f t="shared" si="532"/>
        <v/>
      </c>
      <c r="DK213" s="7" t="str">
        <f t="shared" si="533"/>
        <v/>
      </c>
      <c r="DL213" s="7" t="str">
        <f t="shared" si="534"/>
        <v/>
      </c>
      <c r="DM213" s="7" t="str">
        <f t="shared" si="535"/>
        <v/>
      </c>
      <c r="DN213" s="7" t="str">
        <f t="shared" si="536"/>
        <v/>
      </c>
      <c r="DO213" s="7" t="str">
        <f t="shared" si="537"/>
        <v/>
      </c>
      <c r="DP213" s="7" t="str">
        <f t="shared" si="538"/>
        <v/>
      </c>
      <c r="DQ213" s="7" t="str">
        <f t="shared" si="539"/>
        <v/>
      </c>
      <c r="DR213" s="7" t="str">
        <f t="shared" si="540"/>
        <v/>
      </c>
      <c r="DS213" s="7" t="str">
        <f t="shared" si="541"/>
        <v/>
      </c>
      <c r="DT213" s="7" t="str">
        <f t="shared" si="542"/>
        <v/>
      </c>
      <c r="DU213" s="7" t="str">
        <f t="shared" si="639"/>
        <v/>
      </c>
      <c r="DV213" s="7" t="str">
        <f t="shared" si="640"/>
        <v/>
      </c>
      <c r="DW213" s="7">
        <f t="shared" si="641"/>
        <v>18</v>
      </c>
      <c r="DX213" s="7" t="str">
        <f t="shared" si="642"/>
        <v/>
      </c>
      <c r="DY213" s="7"/>
      <c r="DZ213" s="7"/>
      <c r="EA213" s="7"/>
      <c r="EB213" s="7"/>
      <c r="EC213" s="64" t="s">
        <v>2</v>
      </c>
      <c r="ED213" s="306" t="str">
        <f t="shared" si="543"/>
        <v>-</v>
      </c>
      <c r="EE213" s="306" t="str">
        <f t="shared" si="544"/>
        <v>-</v>
      </c>
      <c r="EF213" s="306" t="str">
        <f t="shared" si="545"/>
        <v>-</v>
      </c>
      <c r="EG213" s="306" t="str">
        <f t="shared" si="546"/>
        <v>-</v>
      </c>
      <c r="EH213" s="306" t="str">
        <f t="shared" si="547"/>
        <v>-</v>
      </c>
      <c r="EI213" s="306" t="str">
        <f t="shared" si="548"/>
        <v>-</v>
      </c>
      <c r="EJ213" s="306" t="str">
        <f t="shared" si="549"/>
        <v>-</v>
      </c>
      <c r="EK213" s="306" t="str">
        <f t="shared" si="550"/>
        <v>-</v>
      </c>
      <c r="EL213" s="306" t="str">
        <f t="shared" si="551"/>
        <v>-</v>
      </c>
      <c r="EM213" s="306" t="str">
        <f t="shared" si="552"/>
        <v>-</v>
      </c>
      <c r="EN213" s="306" t="str">
        <f t="shared" si="553"/>
        <v>-</v>
      </c>
      <c r="EO213" s="306" t="str">
        <f t="shared" si="554"/>
        <v>-</v>
      </c>
      <c r="EP213" s="306" t="str">
        <f t="shared" si="555"/>
        <v>-</v>
      </c>
      <c r="EQ213" s="306" t="str">
        <f t="shared" si="556"/>
        <v>-</v>
      </c>
      <c r="ER213" s="306" t="str">
        <f t="shared" si="557"/>
        <v>-</v>
      </c>
      <c r="ES213" s="306" t="str">
        <f t="shared" si="558"/>
        <v>-</v>
      </c>
      <c r="ET213" s="306" t="str">
        <f t="shared" si="559"/>
        <v>-</v>
      </c>
      <c r="EU213" s="306" t="str">
        <f t="shared" si="560"/>
        <v>-</v>
      </c>
      <c r="EV213" s="306" t="str">
        <f t="shared" si="561"/>
        <v>-</v>
      </c>
      <c r="EW213" s="306" t="str">
        <f t="shared" si="562"/>
        <v>-</v>
      </c>
      <c r="EX213" s="306" t="str">
        <f t="shared" si="563"/>
        <v>-</v>
      </c>
      <c r="EY213" s="306" t="str">
        <f t="shared" si="564"/>
        <v>-</v>
      </c>
      <c r="EZ213" s="306" t="str">
        <f t="shared" si="565"/>
        <v>-</v>
      </c>
      <c r="FA213" s="306" t="str">
        <f t="shared" si="566"/>
        <v>-</v>
      </c>
      <c r="FB213" s="306" t="str">
        <f t="shared" si="567"/>
        <v>-</v>
      </c>
      <c r="FC213" s="306" t="str">
        <f t="shared" si="568"/>
        <v>-</v>
      </c>
      <c r="FD213" s="306" t="str">
        <f t="shared" si="643"/>
        <v>-</v>
      </c>
      <c r="FE213" s="306" t="str">
        <f t="shared" si="644"/>
        <v>-</v>
      </c>
      <c r="FF213" s="306" t="str">
        <f t="shared" si="645"/>
        <v>stresperiod_data</v>
      </c>
      <c r="FG213" s="306" t="str">
        <f t="shared" si="646"/>
        <v>-</v>
      </c>
      <c r="FH213" s="306"/>
      <c r="FI213" s="306"/>
      <c r="FJ213" s="306"/>
      <c r="FK213" s="306"/>
      <c r="FL213" s="306"/>
      <c r="FM213" s="422" t="s">
        <v>2</v>
      </c>
      <c r="FN213" s="65" t="str">
        <f t="shared" si="569"/>
        <v>-</v>
      </c>
      <c r="FO213" s="65" t="str">
        <f t="shared" si="570"/>
        <v>-</v>
      </c>
      <c r="FP213" s="65" t="str">
        <f t="shared" si="571"/>
        <v>-</v>
      </c>
      <c r="FQ213" s="65" t="str">
        <f t="shared" si="572"/>
        <v>-</v>
      </c>
      <c r="FR213" s="65" t="str">
        <f t="shared" si="573"/>
        <v>-</v>
      </c>
      <c r="FS213" s="65" t="str">
        <f t="shared" si="574"/>
        <v>-</v>
      </c>
      <c r="FT213" s="65" t="str">
        <f t="shared" si="575"/>
        <v>-</v>
      </c>
      <c r="FU213" s="65" t="str">
        <f t="shared" si="576"/>
        <v>-</v>
      </c>
      <c r="FV213" s="65" t="str">
        <f t="shared" si="577"/>
        <v>-</v>
      </c>
      <c r="FW213" s="65" t="str">
        <f t="shared" si="578"/>
        <v>-</v>
      </c>
      <c r="FX213" s="65" t="str">
        <f t="shared" si="579"/>
        <v>-</v>
      </c>
      <c r="FY213" s="65" t="str">
        <f t="shared" si="580"/>
        <v>-</v>
      </c>
      <c r="FZ213" s="65" t="str">
        <f t="shared" si="581"/>
        <v>-</v>
      </c>
      <c r="GA213" s="65" t="str">
        <f t="shared" si="582"/>
        <v>-</v>
      </c>
      <c r="GB213" s="65" t="str">
        <f t="shared" si="583"/>
        <v>-</v>
      </c>
      <c r="GC213" s="65" t="str">
        <f t="shared" si="584"/>
        <v>-</v>
      </c>
      <c r="GD213" s="65" t="str">
        <f t="shared" si="585"/>
        <v>-</v>
      </c>
      <c r="GE213" s="65" t="str">
        <f t="shared" si="586"/>
        <v>-</v>
      </c>
      <c r="GF213" s="65" t="str">
        <f t="shared" si="587"/>
        <v>-</v>
      </c>
      <c r="GG213" s="65" t="str">
        <f t="shared" si="588"/>
        <v>-</v>
      </c>
      <c r="GH213" s="65" t="str">
        <f t="shared" si="589"/>
        <v>-</v>
      </c>
      <c r="GI213" s="65" t="str">
        <f t="shared" si="590"/>
        <v>-</v>
      </c>
      <c r="GJ213" s="65" t="str">
        <f t="shared" si="591"/>
        <v>-</v>
      </c>
      <c r="GK213" s="65" t="str">
        <f t="shared" si="592"/>
        <v>-</v>
      </c>
      <c r="GL213" s="65" t="str">
        <f t="shared" si="593"/>
        <v>-</v>
      </c>
      <c r="GM213" s="65" t="str">
        <f t="shared" si="594"/>
        <v>-</v>
      </c>
      <c r="GN213" s="65" t="str">
        <f t="shared" si="647"/>
        <v>-</v>
      </c>
      <c r="GO213" s="65" t="str">
        <f t="shared" si="648"/>
        <v>-</v>
      </c>
      <c r="GP213" s="65" t="str">
        <f t="shared" si="649"/>
        <v>chdspd</v>
      </c>
      <c r="GQ213" s="65" t="str">
        <f t="shared" si="650"/>
        <v>-</v>
      </c>
      <c r="GR213" s="65"/>
      <c r="GS213" s="65"/>
      <c r="GT213" s="65"/>
      <c r="GU213" s="96"/>
      <c r="GV213" s="70"/>
      <c r="GW213" s="7">
        <f>IF(ISNUMBER(INDEX($CU$15:$EC$314,$B213,HG$5)),MAX(GW$14:GW212)+1,0)</f>
        <v>0</v>
      </c>
      <c r="GX213" s="7" t="str">
        <f t="shared" si="595"/>
        <v/>
      </c>
      <c r="GY213" s="7" t="str">
        <f t="shared" si="596"/>
        <v/>
      </c>
      <c r="GZ213" s="289">
        <f t="shared" si="597"/>
        <v>199</v>
      </c>
      <c r="HA213" s="289" t="str">
        <f t="shared" si="598"/>
        <v/>
      </c>
      <c r="HB213" s="289"/>
      <c r="HC213" s="84" t="str">
        <f t="shared" si="599"/>
        <v/>
      </c>
      <c r="HD213" s="335">
        <f t="shared" si="600"/>
        <v>0</v>
      </c>
      <c r="HE213" s="313" t="str">
        <f t="shared" si="601"/>
        <v/>
      </c>
      <c r="HF213" s="28" t="str">
        <f t="shared" si="602"/>
        <v/>
      </c>
      <c r="HG213" s="241"/>
      <c r="HH213" s="71"/>
      <c r="HI213" s="71"/>
      <c r="HJ213" s="71"/>
      <c r="HK213" s="71"/>
      <c r="HL213" s="71"/>
      <c r="HM213" s="71"/>
      <c r="HN213" s="71"/>
      <c r="HO213" s="71"/>
      <c r="HP213" s="71"/>
      <c r="HQ213" s="71"/>
      <c r="HR213" s="71"/>
      <c r="HS213" s="277" t="str">
        <f t="shared" si="658"/>
        <v/>
      </c>
      <c r="HT213" s="284" t="str">
        <f t="shared" si="603"/>
        <v/>
      </c>
      <c r="HU213" s="71"/>
      <c r="HV213" s="336" t="str">
        <f t="shared" si="604"/>
        <v/>
      </c>
      <c r="HW213" s="338" t="str">
        <f t="shared" si="605"/>
        <v/>
      </c>
      <c r="HX213" s="337" t="str">
        <f t="shared" si="606"/>
        <v/>
      </c>
      <c r="HY213" s="71"/>
      <c r="HZ213" s="71"/>
      <c r="IA213" s="71"/>
      <c r="IB213" s="71"/>
      <c r="IC213" s="71"/>
      <c r="ID213" s="70"/>
      <c r="IE213" s="19"/>
      <c r="IF213" s="19"/>
      <c r="IG213" s="19"/>
      <c r="IH213" s="19"/>
      <c r="II213" s="19"/>
      <c r="IJ213" s="19"/>
      <c r="IK213" s="19"/>
      <c r="IL213" s="19"/>
      <c r="IM213" s="19"/>
      <c r="IN213" s="19"/>
      <c r="IO213" s="19"/>
      <c r="IP213" s="19"/>
      <c r="IQ213" s="19"/>
      <c r="IR213" s="291">
        <f>IF(IE213&lt;&gt;"",MAX(IR$14:IR212)+1,0)</f>
        <v>0</v>
      </c>
      <c r="IS213" s="291">
        <f>IF(IF213&lt;&gt;"",MAX(IS$14:IS212)+1,0)</f>
        <v>0</v>
      </c>
      <c r="IT213" s="291">
        <f>IF(IG213&lt;&gt;"",MAX(IT$14:IT212)+1,0)</f>
        <v>0</v>
      </c>
      <c r="IU213" s="291">
        <f>IF(IH213&lt;&gt;"",MAX(IU$14:IU212)+1,0)</f>
        <v>0</v>
      </c>
      <c r="IV213" s="291">
        <f>IF(II213&lt;&gt;"",MAX(IV$14:IV212)+1,0)</f>
        <v>0</v>
      </c>
      <c r="IW213" s="291">
        <f>IF(IJ213&lt;&gt;"",MAX(IW$14:IW212)+1,0)</f>
        <v>0</v>
      </c>
      <c r="IX213" s="291">
        <f>IF(IK213&lt;&gt;"",MAX(IX$14:IX212)+1,0)</f>
        <v>0</v>
      </c>
      <c r="IY213" s="291">
        <f>IF(IL213&lt;&gt;"",MAX(IY$14:IY212)+1,0)</f>
        <v>0</v>
      </c>
      <c r="IZ213" s="291">
        <f>IF(IM213&lt;&gt;"",MAX(IZ$14:IZ212)+1,0)</f>
        <v>0</v>
      </c>
      <c r="JA213" s="291">
        <f>IF(IN213&lt;&gt;"",MAX(JA$14:JA212)+1,0)</f>
        <v>0</v>
      </c>
      <c r="JB213" s="291">
        <f>IF(IO213&lt;&gt;"",MAX(JB$14:JB212)+1,0)</f>
        <v>0</v>
      </c>
      <c r="JC213" s="291">
        <f>IF(IP213&lt;&gt;"",MAX(JC$14:JC212)+1,0)</f>
        <v>0</v>
      </c>
      <c r="JD213" s="74" t="str">
        <f t="shared" si="651"/>
        <v/>
      </c>
      <c r="JE213" s="74" t="str">
        <f t="shared" si="652"/>
        <v/>
      </c>
      <c r="JF213" s="74" t="str">
        <f t="shared" si="653"/>
        <v/>
      </c>
      <c r="JG213" s="74" t="str">
        <f t="shared" si="654"/>
        <v/>
      </c>
      <c r="JH213" s="390" t="str">
        <f t="shared" si="655"/>
        <v/>
      </c>
      <c r="JI213" s="389">
        <f>IF(ISNUMBER(MATCH(HE213,$JG$15:$JG$313,0)),0,MAX(JI$14:JI212)+1)</f>
        <v>0</v>
      </c>
      <c r="JJ213" s="389" t="str">
        <f t="shared" si="656"/>
        <v/>
      </c>
      <c r="JK213" s="379"/>
      <c r="JL213" s="79"/>
      <c r="JM213" s="19"/>
      <c r="JN213" s="280"/>
      <c r="JO213" s="70"/>
      <c r="JP213" s="19"/>
      <c r="JQ213" s="19"/>
      <c r="JR213" s="19"/>
      <c r="JS213" s="19"/>
      <c r="JT213" s="19"/>
      <c r="JU213" s="19"/>
      <c r="JV213" s="19"/>
      <c r="JW213" s="19"/>
      <c r="JX213" s="19"/>
      <c r="JY213" s="19"/>
      <c r="JZ213" s="19"/>
      <c r="KA213" s="19"/>
      <c r="KB213" s="19"/>
      <c r="KC213" s="19"/>
      <c r="KD213" s="19"/>
      <c r="LA213" s="70"/>
      <c r="LB213" s="291" t="str">
        <f t="shared" si="607"/>
        <v/>
      </c>
      <c r="LC213" s="291" t="str">
        <f t="shared" si="608"/>
        <v/>
      </c>
      <c r="LD213" s="291" t="str">
        <f t="shared" si="609"/>
        <v/>
      </c>
      <c r="LE213" s="291" t="str">
        <f t="shared" si="610"/>
        <v/>
      </c>
      <c r="LF213" s="291" t="str">
        <f t="shared" si="611"/>
        <v/>
      </c>
      <c r="LG213" s="291" t="str">
        <f t="shared" si="612"/>
        <v/>
      </c>
      <c r="LH213" s="291" t="str">
        <f t="shared" si="613"/>
        <v/>
      </c>
      <c r="LI213" s="291" t="str">
        <f t="shared" si="614"/>
        <v/>
      </c>
      <c r="LJ213" s="291" t="str">
        <f t="shared" si="615"/>
        <v/>
      </c>
      <c r="LK213" s="291" t="str">
        <f t="shared" si="616"/>
        <v/>
      </c>
      <c r="LL213" s="291" t="str">
        <f t="shared" si="617"/>
        <v/>
      </c>
      <c r="LM213" s="291" t="str">
        <f t="shared" si="618"/>
        <v/>
      </c>
      <c r="LN213" s="291" t="str">
        <f t="shared" si="619"/>
        <v/>
      </c>
      <c r="LO213" s="291" t="str">
        <f t="shared" si="620"/>
        <v/>
      </c>
      <c r="LP213" s="291" t="str">
        <f t="shared" si="621"/>
        <v/>
      </c>
      <c r="LQ213" s="291" t="str">
        <f t="shared" si="622"/>
        <v/>
      </c>
      <c r="LR213" s="291" t="str">
        <f t="shared" si="623"/>
        <v/>
      </c>
      <c r="LS213" s="291" t="str">
        <f t="shared" si="624"/>
        <v/>
      </c>
      <c r="LT213" s="291" t="str">
        <f t="shared" si="625"/>
        <v/>
      </c>
      <c r="LU213" s="291" t="str">
        <f t="shared" si="626"/>
        <v/>
      </c>
      <c r="LV213" s="291" t="str">
        <f t="shared" si="627"/>
        <v/>
      </c>
      <c r="LW213" s="291" t="str">
        <f t="shared" si="628"/>
        <v/>
      </c>
      <c r="LX213" s="291" t="str">
        <f t="shared" si="629"/>
        <v/>
      </c>
      <c r="LY213" s="291" t="str">
        <f t="shared" si="630"/>
        <v/>
      </c>
      <c r="LZ213" s="291" t="str">
        <f t="shared" si="631"/>
        <v/>
      </c>
      <c r="MA213" s="291" t="str">
        <f t="shared" si="632"/>
        <v/>
      </c>
      <c r="MB213" s="291" t="str">
        <f t="shared" si="633"/>
        <v/>
      </c>
      <c r="MC213" s="291" t="str">
        <f t="shared" si="634"/>
        <v/>
      </c>
      <c r="MD213" s="291" t="str">
        <f t="shared" si="635"/>
        <v/>
      </c>
      <c r="ME213" s="291" t="str">
        <f t="shared" si="636"/>
        <v/>
      </c>
      <c r="MF213" s="291" t="str">
        <f t="shared" si="637"/>
        <v/>
      </c>
      <c r="MG213" s="74">
        <f t="shared" si="638"/>
        <v>0</v>
      </c>
      <c r="MH213" s="70"/>
      <c r="MI213" s="70"/>
      <c r="MJ213" s="70"/>
      <c r="MK213" s="70"/>
      <c r="ML213" s="70"/>
      <c r="MM213" s="70"/>
      <c r="MN213" s="70"/>
      <c r="MO213" s="70"/>
      <c r="MP213" s="70"/>
      <c r="MQ213" s="70"/>
      <c r="MR213" s="70"/>
      <c r="MS213" s="70"/>
      <c r="MT213" s="70"/>
      <c r="MU213" s="70"/>
    </row>
    <row r="214" spans="1:359" ht="6" customHeight="1" x14ac:dyDescent="0.25">
      <c r="A214" s="79"/>
      <c r="B214" s="303">
        <f t="shared" si="657"/>
        <v>200</v>
      </c>
      <c r="C214" s="206" t="s">
        <v>550</v>
      </c>
      <c r="D214" s="305" t="s">
        <v>571</v>
      </c>
      <c r="E214" s="70"/>
      <c r="F214" s="258"/>
      <c r="G214" s="259"/>
      <c r="H214" s="260"/>
      <c r="I214" s="258"/>
      <c r="J214" s="259"/>
      <c r="K214" s="260"/>
      <c r="L214" s="258"/>
      <c r="M214" s="259"/>
      <c r="N214" s="260"/>
      <c r="O214" s="258"/>
      <c r="P214" s="259"/>
      <c r="Q214" s="260"/>
      <c r="R214" s="258"/>
      <c r="S214" s="259"/>
      <c r="T214" s="260"/>
      <c r="U214" s="258"/>
      <c r="V214" s="259"/>
      <c r="W214" s="260"/>
      <c r="X214" s="258"/>
      <c r="Y214" s="259"/>
      <c r="Z214" s="260"/>
      <c r="AA214" s="258"/>
      <c r="AB214" s="259"/>
      <c r="AC214" s="260"/>
      <c r="AD214" s="258"/>
      <c r="AE214" s="259"/>
      <c r="AF214" s="260"/>
      <c r="AG214" s="258"/>
      <c r="AH214" s="259"/>
      <c r="AI214" s="260"/>
      <c r="AJ214" s="258"/>
      <c r="AK214" s="259"/>
      <c r="AL214" s="260"/>
      <c r="AM214" s="258"/>
      <c r="AN214" s="259"/>
      <c r="AO214" s="260"/>
      <c r="AP214" s="281"/>
      <c r="AQ214" s="353"/>
      <c r="AR214" s="348"/>
      <c r="AS214" s="281"/>
      <c r="AT214" s="353"/>
      <c r="AU214" s="348"/>
      <c r="AV214" s="258"/>
      <c r="AW214" s="259"/>
      <c r="AX214" s="260"/>
      <c r="AY214" s="258"/>
      <c r="AZ214" s="259"/>
      <c r="BA214" s="260"/>
      <c r="BB214" s="258"/>
      <c r="BC214" s="259"/>
      <c r="BD214" s="260"/>
      <c r="BE214" s="258"/>
      <c r="BF214" s="259"/>
      <c r="BG214" s="260"/>
      <c r="BH214" s="258"/>
      <c r="BI214" s="259"/>
      <c r="BJ214" s="260"/>
      <c r="BK214" s="258"/>
      <c r="BL214" s="259"/>
      <c r="BM214" s="260"/>
      <c r="BN214" s="258"/>
      <c r="BO214" s="259"/>
      <c r="BP214" s="260"/>
      <c r="BQ214" s="258"/>
      <c r="BR214" s="259"/>
      <c r="BS214" s="260"/>
      <c r="BT214" s="258"/>
      <c r="BU214" s="259"/>
      <c r="BV214" s="260"/>
      <c r="BW214" s="258"/>
      <c r="BX214" s="259"/>
      <c r="BY214" s="260"/>
      <c r="BZ214" s="258"/>
      <c r="CA214" s="259"/>
      <c r="CB214" s="260"/>
      <c r="CC214" s="258"/>
      <c r="CD214" s="259"/>
      <c r="CE214" s="260"/>
      <c r="CF214" s="410"/>
      <c r="CG214" s="411"/>
      <c r="CH214" s="412"/>
      <c r="CI214" s="410"/>
      <c r="CJ214" s="411"/>
      <c r="CK214" s="412"/>
      <c r="CL214" s="258"/>
      <c r="CM214" s="259"/>
      <c r="CN214" s="260"/>
      <c r="CO214" s="258"/>
      <c r="CP214" s="259"/>
      <c r="CQ214" s="260"/>
      <c r="CR214" s="373" t="s">
        <v>2</v>
      </c>
      <c r="CS214" s="228"/>
      <c r="CT214" s="229"/>
      <c r="CU214" s="7" t="str">
        <f t="shared" si="517"/>
        <v/>
      </c>
      <c r="CV214" s="7" t="str">
        <f t="shared" si="518"/>
        <v/>
      </c>
      <c r="CW214" s="7" t="str">
        <f t="shared" si="519"/>
        <v/>
      </c>
      <c r="CX214" s="7" t="str">
        <f t="shared" si="520"/>
        <v/>
      </c>
      <c r="CY214" s="7" t="str">
        <f t="shared" si="521"/>
        <v/>
      </c>
      <c r="CZ214" s="7" t="str">
        <f t="shared" si="522"/>
        <v/>
      </c>
      <c r="DA214" s="7" t="str">
        <f t="shared" si="523"/>
        <v/>
      </c>
      <c r="DB214" s="7" t="str">
        <f t="shared" si="524"/>
        <v/>
      </c>
      <c r="DC214" s="7" t="str">
        <f t="shared" si="525"/>
        <v/>
      </c>
      <c r="DD214" s="7" t="str">
        <f t="shared" si="526"/>
        <v/>
      </c>
      <c r="DE214" s="7" t="str">
        <f t="shared" si="527"/>
        <v/>
      </c>
      <c r="DF214" s="7" t="str">
        <f t="shared" si="528"/>
        <v/>
      </c>
      <c r="DG214" s="7" t="str">
        <f t="shared" si="529"/>
        <v/>
      </c>
      <c r="DH214" s="7" t="str">
        <f t="shared" si="530"/>
        <v/>
      </c>
      <c r="DI214" s="7" t="str">
        <f t="shared" si="531"/>
        <v/>
      </c>
      <c r="DJ214" s="7" t="str">
        <f t="shared" si="532"/>
        <v/>
      </c>
      <c r="DK214" s="7" t="str">
        <f t="shared" si="533"/>
        <v/>
      </c>
      <c r="DL214" s="7" t="str">
        <f t="shared" si="534"/>
        <v/>
      </c>
      <c r="DM214" s="7" t="str">
        <f t="shared" si="535"/>
        <v/>
      </c>
      <c r="DN214" s="7" t="str">
        <f t="shared" si="536"/>
        <v/>
      </c>
      <c r="DO214" s="7" t="str">
        <f t="shared" si="537"/>
        <v/>
      </c>
      <c r="DP214" s="7" t="str">
        <f t="shared" si="538"/>
        <v/>
      </c>
      <c r="DQ214" s="7" t="str">
        <f t="shared" si="539"/>
        <v/>
      </c>
      <c r="DR214" s="7" t="str">
        <f t="shared" si="540"/>
        <v/>
      </c>
      <c r="DS214" s="7" t="str">
        <f t="shared" si="541"/>
        <v/>
      </c>
      <c r="DT214" s="7" t="str">
        <f t="shared" si="542"/>
        <v/>
      </c>
      <c r="DU214" s="7" t="str">
        <f t="shared" si="639"/>
        <v/>
      </c>
      <c r="DV214" s="7" t="str">
        <f t="shared" si="640"/>
        <v/>
      </c>
      <c r="DW214" s="7">
        <f t="shared" si="641"/>
        <v>19</v>
      </c>
      <c r="DX214" s="7" t="str">
        <f t="shared" si="642"/>
        <v/>
      </c>
      <c r="DY214" s="7"/>
      <c r="DZ214" s="7"/>
      <c r="EA214" s="7"/>
      <c r="EB214" s="7"/>
      <c r="EC214" s="64" t="s">
        <v>2</v>
      </c>
      <c r="ED214" s="306" t="str">
        <f t="shared" si="543"/>
        <v>-</v>
      </c>
      <c r="EE214" s="306" t="str">
        <f t="shared" si="544"/>
        <v>-</v>
      </c>
      <c r="EF214" s="306" t="str">
        <f t="shared" si="545"/>
        <v>-</v>
      </c>
      <c r="EG214" s="306" t="str">
        <f t="shared" si="546"/>
        <v>-</v>
      </c>
      <c r="EH214" s="306" t="str">
        <f t="shared" si="547"/>
        <v>-</v>
      </c>
      <c r="EI214" s="306" t="str">
        <f t="shared" si="548"/>
        <v>-</v>
      </c>
      <c r="EJ214" s="306" t="str">
        <f t="shared" si="549"/>
        <v>-</v>
      </c>
      <c r="EK214" s="306" t="str">
        <f t="shared" si="550"/>
        <v>-</v>
      </c>
      <c r="EL214" s="306" t="str">
        <f t="shared" si="551"/>
        <v>-</v>
      </c>
      <c r="EM214" s="306" t="str">
        <f t="shared" si="552"/>
        <v>-</v>
      </c>
      <c r="EN214" s="306" t="str">
        <f t="shared" si="553"/>
        <v>-</v>
      </c>
      <c r="EO214" s="306" t="str">
        <f t="shared" si="554"/>
        <v>-</v>
      </c>
      <c r="EP214" s="306" t="str">
        <f t="shared" si="555"/>
        <v>-</v>
      </c>
      <c r="EQ214" s="306" t="str">
        <f t="shared" si="556"/>
        <v>-</v>
      </c>
      <c r="ER214" s="306" t="str">
        <f t="shared" si="557"/>
        <v>-</v>
      </c>
      <c r="ES214" s="306" t="str">
        <f t="shared" si="558"/>
        <v>-</v>
      </c>
      <c r="ET214" s="306" t="str">
        <f t="shared" si="559"/>
        <v>-</v>
      </c>
      <c r="EU214" s="306" t="str">
        <f t="shared" si="560"/>
        <v>-</v>
      </c>
      <c r="EV214" s="306" t="str">
        <f t="shared" si="561"/>
        <v>-</v>
      </c>
      <c r="EW214" s="306" t="str">
        <f t="shared" si="562"/>
        <v>-</v>
      </c>
      <c r="EX214" s="306" t="str">
        <f t="shared" si="563"/>
        <v>-</v>
      </c>
      <c r="EY214" s="306" t="str">
        <f t="shared" si="564"/>
        <v>-</v>
      </c>
      <c r="EZ214" s="306" t="str">
        <f t="shared" si="565"/>
        <v>-</v>
      </c>
      <c r="FA214" s="306" t="str">
        <f t="shared" si="566"/>
        <v>-</v>
      </c>
      <c r="FB214" s="306" t="str">
        <f t="shared" si="567"/>
        <v>-</v>
      </c>
      <c r="FC214" s="306" t="str">
        <f t="shared" si="568"/>
        <v>-</v>
      </c>
      <c r="FD214" s="306" t="str">
        <f t="shared" si="643"/>
        <v>-</v>
      </c>
      <c r="FE214" s="306" t="str">
        <f t="shared" si="644"/>
        <v>-</v>
      </c>
      <c r="FF214" s="306" t="str">
        <f t="shared" si="645"/>
        <v>Package_Solver_mf2005</v>
      </c>
      <c r="FG214" s="306" t="str">
        <f t="shared" si="646"/>
        <v>-</v>
      </c>
      <c r="FH214" s="306"/>
      <c r="FI214" s="306"/>
      <c r="FJ214" s="306"/>
      <c r="FK214" s="306"/>
      <c r="FL214" s="306"/>
      <c r="FM214" s="422" t="s">
        <v>2</v>
      </c>
      <c r="FN214" s="65" t="str">
        <f t="shared" si="569"/>
        <v>-</v>
      </c>
      <c r="FO214" s="65" t="str">
        <f t="shared" si="570"/>
        <v>-</v>
      </c>
      <c r="FP214" s="65" t="str">
        <f t="shared" si="571"/>
        <v>-</v>
      </c>
      <c r="FQ214" s="65" t="str">
        <f t="shared" si="572"/>
        <v>-</v>
      </c>
      <c r="FR214" s="65" t="str">
        <f t="shared" si="573"/>
        <v>-</v>
      </c>
      <c r="FS214" s="65" t="str">
        <f t="shared" si="574"/>
        <v>-</v>
      </c>
      <c r="FT214" s="65" t="str">
        <f t="shared" si="575"/>
        <v>-</v>
      </c>
      <c r="FU214" s="65" t="str">
        <f t="shared" si="576"/>
        <v>-</v>
      </c>
      <c r="FV214" s="65" t="str">
        <f t="shared" si="577"/>
        <v>-</v>
      </c>
      <c r="FW214" s="65" t="str">
        <f t="shared" si="578"/>
        <v>-</v>
      </c>
      <c r="FX214" s="65" t="str">
        <f t="shared" si="579"/>
        <v>-</v>
      </c>
      <c r="FY214" s="65" t="str">
        <f t="shared" si="580"/>
        <v>-</v>
      </c>
      <c r="FZ214" s="65" t="str">
        <f t="shared" si="581"/>
        <v>-</v>
      </c>
      <c r="GA214" s="65" t="str">
        <f t="shared" si="582"/>
        <v>-</v>
      </c>
      <c r="GB214" s="65" t="str">
        <f t="shared" si="583"/>
        <v>-</v>
      </c>
      <c r="GC214" s="65" t="str">
        <f t="shared" si="584"/>
        <v>-</v>
      </c>
      <c r="GD214" s="65" t="str">
        <f t="shared" si="585"/>
        <v>-</v>
      </c>
      <c r="GE214" s="65" t="str">
        <f t="shared" si="586"/>
        <v>-</v>
      </c>
      <c r="GF214" s="65" t="str">
        <f t="shared" si="587"/>
        <v>-</v>
      </c>
      <c r="GG214" s="65" t="str">
        <f t="shared" si="588"/>
        <v>-</v>
      </c>
      <c r="GH214" s="65" t="str">
        <f t="shared" si="589"/>
        <v>-</v>
      </c>
      <c r="GI214" s="65" t="str">
        <f t="shared" si="590"/>
        <v>-</v>
      </c>
      <c r="GJ214" s="65" t="str">
        <f t="shared" si="591"/>
        <v>-</v>
      </c>
      <c r="GK214" s="65" t="str">
        <f t="shared" si="592"/>
        <v>-</v>
      </c>
      <c r="GL214" s="65" t="str">
        <f t="shared" si="593"/>
        <v>-</v>
      </c>
      <c r="GM214" s="65" t="str">
        <f t="shared" si="594"/>
        <v>-</v>
      </c>
      <c r="GN214" s="65" t="str">
        <f t="shared" si="647"/>
        <v>-</v>
      </c>
      <c r="GO214" s="65" t="str">
        <f t="shared" si="648"/>
        <v>-</v>
      </c>
      <c r="GP214" s="65" t="str">
        <f t="shared" si="649"/>
        <v>-</v>
      </c>
      <c r="GQ214" s="65" t="str">
        <f t="shared" si="650"/>
        <v>-</v>
      </c>
      <c r="GR214" s="65"/>
      <c r="GS214" s="65"/>
      <c r="GT214" s="65"/>
      <c r="GU214" s="96"/>
      <c r="GV214" s="70"/>
      <c r="GW214" s="7">
        <f>IF(ISNUMBER(INDEX($CU$15:$EC$314,$B214,HG$5)),MAX(GW$14:GW213)+1,0)</f>
        <v>0</v>
      </c>
      <c r="GX214" s="7" t="str">
        <f t="shared" si="595"/>
        <v/>
      </c>
      <c r="GY214" s="7" t="str">
        <f t="shared" si="596"/>
        <v/>
      </c>
      <c r="GZ214" s="289">
        <f t="shared" si="597"/>
        <v>200</v>
      </c>
      <c r="HA214" s="289" t="str">
        <f t="shared" si="598"/>
        <v/>
      </c>
      <c r="HB214" s="289"/>
      <c r="HC214" s="84" t="str">
        <f t="shared" si="599"/>
        <v/>
      </c>
      <c r="HD214" s="335">
        <f t="shared" si="600"/>
        <v>0</v>
      </c>
      <c r="HE214" s="313" t="str">
        <f t="shared" si="601"/>
        <v/>
      </c>
      <c r="HF214" s="28" t="str">
        <f t="shared" si="602"/>
        <v/>
      </c>
      <c r="HG214" s="241"/>
      <c r="HH214" s="71"/>
      <c r="HI214" s="71"/>
      <c r="HJ214" s="71"/>
      <c r="HK214" s="71"/>
      <c r="HL214" s="71"/>
      <c r="HM214" s="71"/>
      <c r="HN214" s="71"/>
      <c r="HO214" s="71"/>
      <c r="HP214" s="71"/>
      <c r="HQ214" s="71"/>
      <c r="HR214" s="71"/>
      <c r="HS214" s="277" t="str">
        <f t="shared" si="658"/>
        <v/>
      </c>
      <c r="HT214" s="284" t="str">
        <f t="shared" si="603"/>
        <v/>
      </c>
      <c r="HU214" s="71"/>
      <c r="HV214" s="336" t="str">
        <f t="shared" si="604"/>
        <v/>
      </c>
      <c r="HW214" s="338" t="str">
        <f t="shared" si="605"/>
        <v/>
      </c>
      <c r="HX214" s="337" t="str">
        <f t="shared" si="606"/>
        <v/>
      </c>
      <c r="HY214" s="71"/>
      <c r="HZ214" s="71"/>
      <c r="IA214" s="71"/>
      <c r="IB214" s="71"/>
      <c r="IC214" s="71"/>
      <c r="ID214" s="70"/>
      <c r="IE214" s="19"/>
      <c r="IF214" s="19"/>
      <c r="IG214" s="19"/>
      <c r="IH214" s="19"/>
      <c r="II214" s="19"/>
      <c r="IJ214" s="19"/>
      <c r="IK214" s="19"/>
      <c r="IL214" s="19"/>
      <c r="IM214" s="19"/>
      <c r="IN214" s="19"/>
      <c r="IO214" s="19"/>
      <c r="IP214" s="19"/>
      <c r="IQ214" s="19"/>
      <c r="IR214" s="291">
        <f>IF(IE214&lt;&gt;"",MAX(IR$14:IR213)+1,0)</f>
        <v>0</v>
      </c>
      <c r="IS214" s="291">
        <f>IF(IF214&lt;&gt;"",MAX(IS$14:IS213)+1,0)</f>
        <v>0</v>
      </c>
      <c r="IT214" s="291">
        <f>IF(IG214&lt;&gt;"",MAX(IT$14:IT213)+1,0)</f>
        <v>0</v>
      </c>
      <c r="IU214" s="291">
        <f>IF(IH214&lt;&gt;"",MAX(IU$14:IU213)+1,0)</f>
        <v>0</v>
      </c>
      <c r="IV214" s="291">
        <f>IF(II214&lt;&gt;"",MAX(IV$14:IV213)+1,0)</f>
        <v>0</v>
      </c>
      <c r="IW214" s="291">
        <f>IF(IJ214&lt;&gt;"",MAX(IW$14:IW213)+1,0)</f>
        <v>0</v>
      </c>
      <c r="IX214" s="291">
        <f>IF(IK214&lt;&gt;"",MAX(IX$14:IX213)+1,0)</f>
        <v>0</v>
      </c>
      <c r="IY214" s="291">
        <f>IF(IL214&lt;&gt;"",MAX(IY$14:IY213)+1,0)</f>
        <v>0</v>
      </c>
      <c r="IZ214" s="291">
        <f>IF(IM214&lt;&gt;"",MAX(IZ$14:IZ213)+1,0)</f>
        <v>0</v>
      </c>
      <c r="JA214" s="291">
        <f>IF(IN214&lt;&gt;"",MAX(JA$14:JA213)+1,0)</f>
        <v>0</v>
      </c>
      <c r="JB214" s="291">
        <f>IF(IO214&lt;&gt;"",MAX(JB$14:JB213)+1,0)</f>
        <v>0</v>
      </c>
      <c r="JC214" s="291">
        <f>IF(IP214&lt;&gt;"",MAX(JC$14:JC213)+1,0)</f>
        <v>0</v>
      </c>
      <c r="JD214" s="74" t="str">
        <f t="shared" si="651"/>
        <v/>
      </c>
      <c r="JE214" s="74" t="str">
        <f t="shared" si="652"/>
        <v/>
      </c>
      <c r="JF214" s="74" t="str">
        <f t="shared" si="653"/>
        <v/>
      </c>
      <c r="JG214" s="74" t="str">
        <f t="shared" si="654"/>
        <v/>
      </c>
      <c r="JH214" s="390" t="str">
        <f t="shared" si="655"/>
        <v/>
      </c>
      <c r="JI214" s="389">
        <f>IF(ISNUMBER(MATCH(HE214,$JG$15:$JG$313,0)),0,MAX(JI$14:JI213)+1)</f>
        <v>0</v>
      </c>
      <c r="JJ214" s="389" t="str">
        <f t="shared" si="656"/>
        <v/>
      </c>
      <c r="JK214" s="379"/>
      <c r="JL214" s="79"/>
      <c r="JM214" s="19"/>
      <c r="JN214" s="280"/>
      <c r="JO214" s="70"/>
      <c r="JP214" s="19"/>
      <c r="JQ214" s="19"/>
      <c r="JR214" s="19"/>
      <c r="JS214" s="19"/>
      <c r="JT214" s="19"/>
      <c r="JU214" s="19"/>
      <c r="JV214" s="19"/>
      <c r="JW214" s="19"/>
      <c r="JX214" s="19"/>
      <c r="JY214" s="19"/>
      <c r="JZ214" s="19"/>
      <c r="KA214" s="19"/>
      <c r="KB214" s="19"/>
      <c r="KC214" s="19"/>
      <c r="KD214" s="19"/>
      <c r="LA214" s="70"/>
      <c r="LB214" s="291" t="str">
        <f t="shared" si="607"/>
        <v/>
      </c>
      <c r="LC214" s="291" t="str">
        <f t="shared" si="608"/>
        <v/>
      </c>
      <c r="LD214" s="291" t="str">
        <f t="shared" si="609"/>
        <v/>
      </c>
      <c r="LE214" s="291" t="str">
        <f t="shared" si="610"/>
        <v/>
      </c>
      <c r="LF214" s="291" t="str">
        <f t="shared" si="611"/>
        <v/>
      </c>
      <c r="LG214" s="291" t="str">
        <f t="shared" si="612"/>
        <v/>
      </c>
      <c r="LH214" s="291" t="str">
        <f t="shared" si="613"/>
        <v/>
      </c>
      <c r="LI214" s="291" t="str">
        <f t="shared" si="614"/>
        <v/>
      </c>
      <c r="LJ214" s="291" t="str">
        <f t="shared" si="615"/>
        <v/>
      </c>
      <c r="LK214" s="291" t="str">
        <f t="shared" si="616"/>
        <v/>
      </c>
      <c r="LL214" s="291" t="str">
        <f t="shared" si="617"/>
        <v/>
      </c>
      <c r="LM214" s="291" t="str">
        <f t="shared" si="618"/>
        <v/>
      </c>
      <c r="LN214" s="291" t="str">
        <f t="shared" si="619"/>
        <v/>
      </c>
      <c r="LO214" s="291" t="str">
        <f t="shared" si="620"/>
        <v/>
      </c>
      <c r="LP214" s="291" t="str">
        <f t="shared" si="621"/>
        <v/>
      </c>
      <c r="LQ214" s="291" t="str">
        <f t="shared" si="622"/>
        <v/>
      </c>
      <c r="LR214" s="291" t="str">
        <f t="shared" si="623"/>
        <v/>
      </c>
      <c r="LS214" s="291" t="str">
        <f t="shared" si="624"/>
        <v/>
      </c>
      <c r="LT214" s="291" t="str">
        <f t="shared" si="625"/>
        <v/>
      </c>
      <c r="LU214" s="291" t="str">
        <f t="shared" si="626"/>
        <v/>
      </c>
      <c r="LV214" s="291" t="str">
        <f t="shared" si="627"/>
        <v/>
      </c>
      <c r="LW214" s="291" t="str">
        <f t="shared" si="628"/>
        <v/>
      </c>
      <c r="LX214" s="291" t="str">
        <f t="shared" si="629"/>
        <v/>
      </c>
      <c r="LY214" s="291" t="str">
        <f t="shared" si="630"/>
        <v/>
      </c>
      <c r="LZ214" s="291" t="str">
        <f t="shared" si="631"/>
        <v/>
      </c>
      <c r="MA214" s="291" t="str">
        <f t="shared" si="632"/>
        <v/>
      </c>
      <c r="MB214" s="291" t="str">
        <f t="shared" si="633"/>
        <v/>
      </c>
      <c r="MC214" s="291" t="str">
        <f t="shared" si="634"/>
        <v/>
      </c>
      <c r="MD214" s="291" t="str">
        <f t="shared" si="635"/>
        <v/>
      </c>
      <c r="ME214" s="291" t="str">
        <f t="shared" si="636"/>
        <v/>
      </c>
      <c r="MF214" s="291" t="str">
        <f t="shared" si="637"/>
        <v/>
      </c>
      <c r="MG214" s="74">
        <f t="shared" si="638"/>
        <v>0</v>
      </c>
      <c r="MH214" s="70"/>
      <c r="MI214" s="70"/>
      <c r="MJ214" s="70"/>
      <c r="MK214" s="70"/>
      <c r="ML214" s="70"/>
      <c r="MM214" s="70"/>
      <c r="MN214" s="70"/>
      <c r="MO214" s="70"/>
      <c r="MP214" s="70"/>
      <c r="MQ214" s="70"/>
      <c r="MR214" s="70"/>
      <c r="MS214" s="70"/>
      <c r="MT214" s="70"/>
      <c r="MU214" s="70"/>
    </row>
    <row r="215" spans="1:359" ht="6" customHeight="1" x14ac:dyDescent="0.25">
      <c r="A215" s="79"/>
      <c r="B215" s="303">
        <f t="shared" si="657"/>
        <v>201</v>
      </c>
      <c r="C215" s="206" t="s">
        <v>552</v>
      </c>
      <c r="D215" s="305" t="s">
        <v>572</v>
      </c>
      <c r="E215" s="70"/>
      <c r="F215" s="258"/>
      <c r="G215" s="259"/>
      <c r="H215" s="260"/>
      <c r="I215" s="258"/>
      <c r="J215" s="259"/>
      <c r="K215" s="260"/>
      <c r="L215" s="258"/>
      <c r="M215" s="259"/>
      <c r="N215" s="260"/>
      <c r="O215" s="258"/>
      <c r="P215" s="259"/>
      <c r="Q215" s="260"/>
      <c r="R215" s="258"/>
      <c r="S215" s="259"/>
      <c r="T215" s="260"/>
      <c r="U215" s="258"/>
      <c r="V215" s="259"/>
      <c r="W215" s="260"/>
      <c r="X215" s="258"/>
      <c r="Y215" s="259"/>
      <c r="Z215" s="260"/>
      <c r="AA215" s="258"/>
      <c r="AB215" s="259"/>
      <c r="AC215" s="260"/>
      <c r="AD215" s="258"/>
      <c r="AE215" s="259"/>
      <c r="AF215" s="260"/>
      <c r="AG215" s="258"/>
      <c r="AH215" s="259"/>
      <c r="AI215" s="260"/>
      <c r="AJ215" s="258"/>
      <c r="AK215" s="259"/>
      <c r="AL215" s="260"/>
      <c r="AM215" s="258"/>
      <c r="AN215" s="259"/>
      <c r="AO215" s="260"/>
      <c r="AP215" s="281"/>
      <c r="AQ215" s="353"/>
      <c r="AR215" s="348"/>
      <c r="AS215" s="281"/>
      <c r="AT215" s="353"/>
      <c r="AU215" s="348"/>
      <c r="AV215" s="258"/>
      <c r="AW215" s="259"/>
      <c r="AX215" s="260"/>
      <c r="AY215" s="258"/>
      <c r="AZ215" s="259"/>
      <c r="BA215" s="260"/>
      <c r="BB215" s="258"/>
      <c r="BC215" s="259"/>
      <c r="BD215" s="260"/>
      <c r="BE215" s="258"/>
      <c r="BF215" s="259"/>
      <c r="BG215" s="260"/>
      <c r="BH215" s="258"/>
      <c r="BI215" s="259"/>
      <c r="BJ215" s="260"/>
      <c r="BK215" s="258"/>
      <c r="BL215" s="259"/>
      <c r="BM215" s="260"/>
      <c r="BN215" s="258"/>
      <c r="BO215" s="259"/>
      <c r="BP215" s="260"/>
      <c r="BQ215" s="258"/>
      <c r="BR215" s="259"/>
      <c r="BS215" s="260"/>
      <c r="BT215" s="258"/>
      <c r="BU215" s="259"/>
      <c r="BV215" s="260"/>
      <c r="BW215" s="258"/>
      <c r="BX215" s="259"/>
      <c r="BY215" s="260"/>
      <c r="BZ215" s="258"/>
      <c r="CA215" s="259"/>
      <c r="CB215" s="260"/>
      <c r="CC215" s="258"/>
      <c r="CD215" s="259"/>
      <c r="CE215" s="260"/>
      <c r="CF215" s="410"/>
      <c r="CG215" s="411"/>
      <c r="CH215" s="412"/>
      <c r="CI215" s="410"/>
      <c r="CJ215" s="411"/>
      <c r="CK215" s="412"/>
      <c r="CL215" s="258"/>
      <c r="CM215" s="259"/>
      <c r="CN215" s="260"/>
      <c r="CO215" s="258"/>
      <c r="CP215" s="259"/>
      <c r="CQ215" s="260"/>
      <c r="CR215" s="373" t="s">
        <v>2</v>
      </c>
      <c r="CS215" s="228"/>
      <c r="CT215" s="229"/>
      <c r="CU215" s="7" t="str">
        <f t="shared" si="517"/>
        <v/>
      </c>
      <c r="CV215" s="7" t="str">
        <f t="shared" si="518"/>
        <v/>
      </c>
      <c r="CW215" s="7" t="str">
        <f t="shared" si="519"/>
        <v/>
      </c>
      <c r="CX215" s="7" t="str">
        <f t="shared" si="520"/>
        <v/>
      </c>
      <c r="CY215" s="7" t="str">
        <f t="shared" si="521"/>
        <v/>
      </c>
      <c r="CZ215" s="7" t="str">
        <f t="shared" si="522"/>
        <v/>
      </c>
      <c r="DA215" s="7" t="str">
        <f t="shared" si="523"/>
        <v/>
      </c>
      <c r="DB215" s="7" t="str">
        <f t="shared" si="524"/>
        <v/>
      </c>
      <c r="DC215" s="7" t="str">
        <f t="shared" si="525"/>
        <v/>
      </c>
      <c r="DD215" s="7" t="str">
        <f t="shared" si="526"/>
        <v/>
      </c>
      <c r="DE215" s="7" t="str">
        <f t="shared" si="527"/>
        <v/>
      </c>
      <c r="DF215" s="7" t="str">
        <f t="shared" si="528"/>
        <v/>
      </c>
      <c r="DG215" s="7" t="str">
        <f t="shared" si="529"/>
        <v/>
      </c>
      <c r="DH215" s="7" t="str">
        <f t="shared" si="530"/>
        <v/>
      </c>
      <c r="DI215" s="7" t="str">
        <f t="shared" si="531"/>
        <v/>
      </c>
      <c r="DJ215" s="7" t="str">
        <f t="shared" si="532"/>
        <v/>
      </c>
      <c r="DK215" s="7" t="str">
        <f t="shared" si="533"/>
        <v/>
      </c>
      <c r="DL215" s="7" t="str">
        <f t="shared" si="534"/>
        <v/>
      </c>
      <c r="DM215" s="7" t="str">
        <f t="shared" si="535"/>
        <v/>
      </c>
      <c r="DN215" s="7" t="str">
        <f t="shared" si="536"/>
        <v/>
      </c>
      <c r="DO215" s="7" t="str">
        <f t="shared" si="537"/>
        <v/>
      </c>
      <c r="DP215" s="7" t="str">
        <f t="shared" si="538"/>
        <v/>
      </c>
      <c r="DQ215" s="7" t="str">
        <f t="shared" si="539"/>
        <v/>
      </c>
      <c r="DR215" s="7" t="str">
        <f t="shared" si="540"/>
        <v/>
      </c>
      <c r="DS215" s="7" t="str">
        <f t="shared" si="541"/>
        <v/>
      </c>
      <c r="DT215" s="7" t="str">
        <f t="shared" si="542"/>
        <v/>
      </c>
      <c r="DU215" s="7" t="str">
        <f t="shared" si="639"/>
        <v/>
      </c>
      <c r="DV215" s="7" t="str">
        <f t="shared" si="640"/>
        <v/>
      </c>
      <c r="DW215" s="7">
        <f t="shared" si="641"/>
        <v>22</v>
      </c>
      <c r="DX215" s="7" t="str">
        <f t="shared" si="642"/>
        <v/>
      </c>
      <c r="DY215" s="7"/>
      <c r="DZ215" s="7"/>
      <c r="EA215" s="7"/>
      <c r="EB215" s="7"/>
      <c r="EC215" s="64" t="s">
        <v>2</v>
      </c>
      <c r="ED215" s="306" t="str">
        <f t="shared" si="543"/>
        <v>-</v>
      </c>
      <c r="EE215" s="306" t="str">
        <f t="shared" si="544"/>
        <v>-</v>
      </c>
      <c r="EF215" s="306" t="str">
        <f t="shared" si="545"/>
        <v>-</v>
      </c>
      <c r="EG215" s="306" t="str">
        <f t="shared" si="546"/>
        <v>-</v>
      </c>
      <c r="EH215" s="306" t="str">
        <f t="shared" si="547"/>
        <v>-</v>
      </c>
      <c r="EI215" s="306" t="str">
        <f t="shared" si="548"/>
        <v>-</v>
      </c>
      <c r="EJ215" s="306" t="str">
        <f t="shared" si="549"/>
        <v>-</v>
      </c>
      <c r="EK215" s="306" t="str">
        <f t="shared" si="550"/>
        <v>-</v>
      </c>
      <c r="EL215" s="306" t="str">
        <f t="shared" si="551"/>
        <v>-</v>
      </c>
      <c r="EM215" s="306" t="str">
        <f t="shared" si="552"/>
        <v>-</v>
      </c>
      <c r="EN215" s="306" t="str">
        <f t="shared" si="553"/>
        <v>-</v>
      </c>
      <c r="EO215" s="306" t="str">
        <f t="shared" si="554"/>
        <v>-</v>
      </c>
      <c r="EP215" s="306" t="str">
        <f t="shared" si="555"/>
        <v>-</v>
      </c>
      <c r="EQ215" s="306" t="str">
        <f t="shared" si="556"/>
        <v>-</v>
      </c>
      <c r="ER215" s="306" t="str">
        <f t="shared" si="557"/>
        <v>-</v>
      </c>
      <c r="ES215" s="306" t="str">
        <f t="shared" si="558"/>
        <v>-</v>
      </c>
      <c r="ET215" s="306" t="str">
        <f t="shared" si="559"/>
        <v>-</v>
      </c>
      <c r="EU215" s="306" t="str">
        <f t="shared" si="560"/>
        <v>-</v>
      </c>
      <c r="EV215" s="306" t="str">
        <f t="shared" si="561"/>
        <v>-</v>
      </c>
      <c r="EW215" s="306" t="str">
        <f t="shared" si="562"/>
        <v>-</v>
      </c>
      <c r="EX215" s="306" t="str">
        <f t="shared" si="563"/>
        <v>-</v>
      </c>
      <c r="EY215" s="306" t="str">
        <f t="shared" si="564"/>
        <v>-</v>
      </c>
      <c r="EZ215" s="306" t="str">
        <f t="shared" si="565"/>
        <v>-</v>
      </c>
      <c r="FA215" s="306" t="str">
        <f t="shared" si="566"/>
        <v>-</v>
      </c>
      <c r="FB215" s="306" t="str">
        <f t="shared" si="567"/>
        <v>-</v>
      </c>
      <c r="FC215" s="306" t="str">
        <f t="shared" si="568"/>
        <v>-</v>
      </c>
      <c r="FD215" s="306" t="str">
        <f t="shared" si="643"/>
        <v>-</v>
      </c>
      <c r="FE215" s="306" t="str">
        <f t="shared" si="644"/>
        <v>-</v>
      </c>
      <c r="FF215" s="306" t="str">
        <f t="shared" si="645"/>
        <v>npcond</v>
      </c>
      <c r="FG215" s="306" t="str">
        <f t="shared" si="646"/>
        <v>-</v>
      </c>
      <c r="FH215" s="306"/>
      <c r="FI215" s="306"/>
      <c r="FJ215" s="306"/>
      <c r="FK215" s="306"/>
      <c r="FL215" s="306"/>
      <c r="FM215" s="422" t="s">
        <v>2</v>
      </c>
      <c r="FN215" s="65" t="str">
        <f t="shared" si="569"/>
        <v>-</v>
      </c>
      <c r="FO215" s="65" t="str">
        <f t="shared" si="570"/>
        <v>-</v>
      </c>
      <c r="FP215" s="65" t="str">
        <f t="shared" si="571"/>
        <v>-</v>
      </c>
      <c r="FQ215" s="65" t="str">
        <f t="shared" si="572"/>
        <v>-</v>
      </c>
      <c r="FR215" s="65" t="str">
        <f t="shared" si="573"/>
        <v>-</v>
      </c>
      <c r="FS215" s="65" t="str">
        <f t="shared" si="574"/>
        <v>-</v>
      </c>
      <c r="FT215" s="65" t="str">
        <f t="shared" si="575"/>
        <v>-</v>
      </c>
      <c r="FU215" s="65" t="str">
        <f t="shared" si="576"/>
        <v>-</v>
      </c>
      <c r="FV215" s="65" t="str">
        <f t="shared" si="577"/>
        <v>-</v>
      </c>
      <c r="FW215" s="65" t="str">
        <f t="shared" si="578"/>
        <v>-</v>
      </c>
      <c r="FX215" s="65" t="str">
        <f t="shared" si="579"/>
        <v>-</v>
      </c>
      <c r="FY215" s="65" t="str">
        <f t="shared" si="580"/>
        <v>-</v>
      </c>
      <c r="FZ215" s="65" t="str">
        <f t="shared" si="581"/>
        <v>-</v>
      </c>
      <c r="GA215" s="65" t="str">
        <f t="shared" si="582"/>
        <v>-</v>
      </c>
      <c r="GB215" s="65" t="str">
        <f t="shared" si="583"/>
        <v>-</v>
      </c>
      <c r="GC215" s="65" t="str">
        <f t="shared" si="584"/>
        <v>-</v>
      </c>
      <c r="GD215" s="65" t="str">
        <f t="shared" si="585"/>
        <v>-</v>
      </c>
      <c r="GE215" s="65" t="str">
        <f t="shared" si="586"/>
        <v>-</v>
      </c>
      <c r="GF215" s="65" t="str">
        <f t="shared" si="587"/>
        <v>-</v>
      </c>
      <c r="GG215" s="65" t="str">
        <f t="shared" si="588"/>
        <v>-</v>
      </c>
      <c r="GH215" s="65" t="str">
        <f t="shared" si="589"/>
        <v>-</v>
      </c>
      <c r="GI215" s="65" t="str">
        <f t="shared" si="590"/>
        <v>-</v>
      </c>
      <c r="GJ215" s="65" t="str">
        <f t="shared" si="591"/>
        <v>-</v>
      </c>
      <c r="GK215" s="65" t="str">
        <f t="shared" si="592"/>
        <v>-</v>
      </c>
      <c r="GL215" s="65" t="str">
        <f t="shared" si="593"/>
        <v>-</v>
      </c>
      <c r="GM215" s="65" t="str">
        <f t="shared" si="594"/>
        <v>-</v>
      </c>
      <c r="GN215" s="65" t="str">
        <f t="shared" si="647"/>
        <v>-</v>
      </c>
      <c r="GO215" s="65" t="str">
        <f t="shared" si="648"/>
        <v>-</v>
      </c>
      <c r="GP215" s="65">
        <f t="shared" si="649"/>
        <v>1</v>
      </c>
      <c r="GQ215" s="65" t="str">
        <f t="shared" si="650"/>
        <v>-</v>
      </c>
      <c r="GR215" s="65"/>
      <c r="GS215" s="65"/>
      <c r="GT215" s="65"/>
      <c r="GU215" s="96"/>
      <c r="GV215" s="70"/>
      <c r="GW215" s="7">
        <f>IF(ISNUMBER(INDEX($CU$15:$EC$314,$B215,HG$5)),MAX(GW$14:GW214)+1,0)</f>
        <v>0</v>
      </c>
      <c r="GX215" s="7" t="str">
        <f t="shared" si="595"/>
        <v/>
      </c>
      <c r="GY215" s="7" t="str">
        <f t="shared" si="596"/>
        <v/>
      </c>
      <c r="GZ215" s="289">
        <f t="shared" si="597"/>
        <v>201</v>
      </c>
      <c r="HA215" s="289" t="str">
        <f t="shared" si="598"/>
        <v/>
      </c>
      <c r="HB215" s="289"/>
      <c r="HC215" s="84" t="str">
        <f t="shared" si="599"/>
        <v/>
      </c>
      <c r="HD215" s="335">
        <f t="shared" si="600"/>
        <v>0</v>
      </c>
      <c r="HE215" s="313" t="str">
        <f t="shared" si="601"/>
        <v/>
      </c>
      <c r="HF215" s="28" t="str">
        <f t="shared" si="602"/>
        <v/>
      </c>
      <c r="HG215" s="241"/>
      <c r="HH215" s="71"/>
      <c r="HI215" s="71"/>
      <c r="HJ215" s="71"/>
      <c r="HK215" s="71"/>
      <c r="HL215" s="71"/>
      <c r="HM215" s="71"/>
      <c r="HN215" s="71"/>
      <c r="HO215" s="71"/>
      <c r="HP215" s="71"/>
      <c r="HQ215" s="71"/>
      <c r="HR215" s="71"/>
      <c r="HS215" s="277" t="str">
        <f t="shared" si="658"/>
        <v/>
      </c>
      <c r="HT215" s="284" t="str">
        <f t="shared" si="603"/>
        <v/>
      </c>
      <c r="HU215" s="71"/>
      <c r="HV215" s="336" t="str">
        <f t="shared" si="604"/>
        <v/>
      </c>
      <c r="HW215" s="338" t="str">
        <f t="shared" si="605"/>
        <v/>
      </c>
      <c r="HX215" s="337" t="str">
        <f t="shared" si="606"/>
        <v/>
      </c>
      <c r="HY215" s="71"/>
      <c r="HZ215" s="71"/>
      <c r="IA215" s="71"/>
      <c r="IB215" s="71"/>
      <c r="IC215" s="71"/>
      <c r="ID215" s="70"/>
      <c r="IE215" s="19"/>
      <c r="IF215" s="19"/>
      <c r="IG215" s="19"/>
      <c r="IH215" s="19"/>
      <c r="II215" s="19"/>
      <c r="IJ215" s="19"/>
      <c r="IK215" s="19"/>
      <c r="IL215" s="19"/>
      <c r="IM215" s="19"/>
      <c r="IN215" s="19"/>
      <c r="IO215" s="19"/>
      <c r="IP215" s="19"/>
      <c r="IQ215" s="19"/>
      <c r="IR215" s="291">
        <f>IF(IE215&lt;&gt;"",MAX(IR$14:IR214)+1,0)</f>
        <v>0</v>
      </c>
      <c r="IS215" s="291">
        <f>IF(IF215&lt;&gt;"",MAX(IS$14:IS214)+1,0)</f>
        <v>0</v>
      </c>
      <c r="IT215" s="291">
        <f>IF(IG215&lt;&gt;"",MAX(IT$14:IT214)+1,0)</f>
        <v>0</v>
      </c>
      <c r="IU215" s="291">
        <f>IF(IH215&lt;&gt;"",MAX(IU$14:IU214)+1,0)</f>
        <v>0</v>
      </c>
      <c r="IV215" s="291">
        <f>IF(II215&lt;&gt;"",MAX(IV$14:IV214)+1,0)</f>
        <v>0</v>
      </c>
      <c r="IW215" s="291">
        <f>IF(IJ215&lt;&gt;"",MAX(IW$14:IW214)+1,0)</f>
        <v>0</v>
      </c>
      <c r="IX215" s="291">
        <f>IF(IK215&lt;&gt;"",MAX(IX$14:IX214)+1,0)</f>
        <v>0</v>
      </c>
      <c r="IY215" s="291">
        <f>IF(IL215&lt;&gt;"",MAX(IY$14:IY214)+1,0)</f>
        <v>0</v>
      </c>
      <c r="IZ215" s="291">
        <f>IF(IM215&lt;&gt;"",MAX(IZ$14:IZ214)+1,0)</f>
        <v>0</v>
      </c>
      <c r="JA215" s="291">
        <f>IF(IN215&lt;&gt;"",MAX(JA$14:JA214)+1,0)</f>
        <v>0</v>
      </c>
      <c r="JB215" s="291">
        <f>IF(IO215&lt;&gt;"",MAX(JB$14:JB214)+1,0)</f>
        <v>0</v>
      </c>
      <c r="JC215" s="291">
        <f>IF(IP215&lt;&gt;"",MAX(JC$14:JC214)+1,0)</f>
        <v>0</v>
      </c>
      <c r="JD215" s="74" t="str">
        <f t="shared" si="651"/>
        <v/>
      </c>
      <c r="JE215" s="74" t="str">
        <f t="shared" si="652"/>
        <v/>
      </c>
      <c r="JF215" s="74" t="str">
        <f t="shared" si="653"/>
        <v/>
      </c>
      <c r="JG215" s="74" t="str">
        <f t="shared" si="654"/>
        <v/>
      </c>
      <c r="JH215" s="390" t="str">
        <f t="shared" si="655"/>
        <v/>
      </c>
      <c r="JI215" s="389">
        <f>IF(ISNUMBER(MATCH(HE215,$JG$15:$JG$313,0)),0,MAX(JI$14:JI214)+1)</f>
        <v>0</v>
      </c>
      <c r="JJ215" s="389" t="str">
        <f t="shared" si="656"/>
        <v/>
      </c>
      <c r="JK215" s="379"/>
      <c r="JL215" s="79"/>
      <c r="JM215" s="19"/>
      <c r="JN215" s="280"/>
      <c r="JO215" s="70"/>
      <c r="JP215" s="19"/>
      <c r="JQ215" s="19"/>
      <c r="JR215" s="19"/>
      <c r="JS215" s="19"/>
      <c r="JT215" s="19"/>
      <c r="JU215" s="19"/>
      <c r="JV215" s="19"/>
      <c r="JW215" s="19"/>
      <c r="JX215" s="19"/>
      <c r="JY215" s="19"/>
      <c r="JZ215" s="19"/>
      <c r="KA215" s="19"/>
      <c r="KB215" s="19"/>
      <c r="KC215" s="19"/>
      <c r="KD215" s="19"/>
      <c r="LA215" s="70"/>
      <c r="LB215" s="291" t="str">
        <f t="shared" si="607"/>
        <v/>
      </c>
      <c r="LC215" s="291" t="str">
        <f t="shared" si="608"/>
        <v/>
      </c>
      <c r="LD215" s="291" t="str">
        <f t="shared" si="609"/>
        <v/>
      </c>
      <c r="LE215" s="291" t="str">
        <f t="shared" si="610"/>
        <v/>
      </c>
      <c r="LF215" s="291" t="str">
        <f t="shared" si="611"/>
        <v/>
      </c>
      <c r="LG215" s="291" t="str">
        <f t="shared" si="612"/>
        <v/>
      </c>
      <c r="LH215" s="291" t="str">
        <f t="shared" si="613"/>
        <v/>
      </c>
      <c r="LI215" s="291" t="str">
        <f t="shared" si="614"/>
        <v/>
      </c>
      <c r="LJ215" s="291" t="str">
        <f t="shared" si="615"/>
        <v/>
      </c>
      <c r="LK215" s="291" t="str">
        <f t="shared" si="616"/>
        <v/>
      </c>
      <c r="LL215" s="291" t="str">
        <f t="shared" si="617"/>
        <v/>
      </c>
      <c r="LM215" s="291" t="str">
        <f t="shared" si="618"/>
        <v/>
      </c>
      <c r="LN215" s="291" t="str">
        <f t="shared" si="619"/>
        <v/>
      </c>
      <c r="LO215" s="291" t="str">
        <f t="shared" si="620"/>
        <v/>
      </c>
      <c r="LP215" s="291" t="str">
        <f t="shared" si="621"/>
        <v/>
      </c>
      <c r="LQ215" s="291" t="str">
        <f t="shared" si="622"/>
        <v/>
      </c>
      <c r="LR215" s="291" t="str">
        <f t="shared" si="623"/>
        <v/>
      </c>
      <c r="LS215" s="291" t="str">
        <f t="shared" si="624"/>
        <v/>
      </c>
      <c r="LT215" s="291" t="str">
        <f t="shared" si="625"/>
        <v/>
      </c>
      <c r="LU215" s="291" t="str">
        <f t="shared" si="626"/>
        <v/>
      </c>
      <c r="LV215" s="291" t="str">
        <f t="shared" si="627"/>
        <v/>
      </c>
      <c r="LW215" s="291" t="str">
        <f t="shared" si="628"/>
        <v/>
      </c>
      <c r="LX215" s="291" t="str">
        <f t="shared" si="629"/>
        <v/>
      </c>
      <c r="LY215" s="291" t="str">
        <f t="shared" si="630"/>
        <v/>
      </c>
      <c r="LZ215" s="291" t="str">
        <f t="shared" si="631"/>
        <v/>
      </c>
      <c r="MA215" s="291" t="str">
        <f t="shared" si="632"/>
        <v/>
      </c>
      <c r="MB215" s="291" t="str">
        <f t="shared" si="633"/>
        <v/>
      </c>
      <c r="MC215" s="291" t="str">
        <f t="shared" si="634"/>
        <v/>
      </c>
      <c r="MD215" s="291" t="str">
        <f t="shared" si="635"/>
        <v/>
      </c>
      <c r="ME215" s="291" t="str">
        <f t="shared" si="636"/>
        <v/>
      </c>
      <c r="MF215" s="291" t="str">
        <f t="shared" si="637"/>
        <v/>
      </c>
      <c r="MG215" s="74">
        <f t="shared" si="638"/>
        <v>0</v>
      </c>
      <c r="MH215" s="70"/>
      <c r="MI215" s="70"/>
      <c r="MJ215" s="70"/>
      <c r="MK215" s="70"/>
      <c r="ML215" s="70"/>
      <c r="MM215" s="70"/>
      <c r="MN215" s="70"/>
      <c r="MO215" s="70"/>
      <c r="MP215" s="70"/>
      <c r="MQ215" s="70"/>
      <c r="MR215" s="70"/>
      <c r="MS215" s="70"/>
      <c r="MT215" s="70"/>
      <c r="MU215" s="70"/>
    </row>
    <row r="216" spans="1:359" ht="6" customHeight="1" x14ac:dyDescent="0.25">
      <c r="A216" s="79"/>
      <c r="B216" s="303">
        <f t="shared" si="657"/>
        <v>202</v>
      </c>
      <c r="C216" s="206" t="s">
        <v>553</v>
      </c>
      <c r="D216" s="305" t="s">
        <v>573</v>
      </c>
      <c r="E216" s="70"/>
      <c r="F216" s="258"/>
      <c r="G216" s="259"/>
      <c r="H216" s="260"/>
      <c r="I216" s="258"/>
      <c r="J216" s="259"/>
      <c r="K216" s="260"/>
      <c r="L216" s="258"/>
      <c r="M216" s="259"/>
      <c r="N216" s="260"/>
      <c r="O216" s="258"/>
      <c r="P216" s="259"/>
      <c r="Q216" s="260"/>
      <c r="R216" s="258"/>
      <c r="S216" s="259"/>
      <c r="T216" s="260"/>
      <c r="U216" s="258"/>
      <c r="V216" s="259"/>
      <c r="W216" s="260"/>
      <c r="X216" s="258"/>
      <c r="Y216" s="259"/>
      <c r="Z216" s="260"/>
      <c r="AA216" s="258"/>
      <c r="AB216" s="259"/>
      <c r="AC216" s="260"/>
      <c r="AD216" s="258"/>
      <c r="AE216" s="259"/>
      <c r="AF216" s="260"/>
      <c r="AG216" s="258"/>
      <c r="AH216" s="259"/>
      <c r="AI216" s="260"/>
      <c r="AJ216" s="258"/>
      <c r="AK216" s="259"/>
      <c r="AL216" s="260"/>
      <c r="AM216" s="258"/>
      <c r="AN216" s="259"/>
      <c r="AO216" s="260"/>
      <c r="AP216" s="281"/>
      <c r="AQ216" s="353"/>
      <c r="AR216" s="348"/>
      <c r="AS216" s="281"/>
      <c r="AT216" s="353"/>
      <c r="AU216" s="348"/>
      <c r="AV216" s="258"/>
      <c r="AW216" s="259"/>
      <c r="AX216" s="260"/>
      <c r="AY216" s="258"/>
      <c r="AZ216" s="259"/>
      <c r="BA216" s="260"/>
      <c r="BB216" s="258"/>
      <c r="BC216" s="259"/>
      <c r="BD216" s="260"/>
      <c r="BE216" s="258"/>
      <c r="BF216" s="259"/>
      <c r="BG216" s="260"/>
      <c r="BH216" s="258"/>
      <c r="BI216" s="259"/>
      <c r="BJ216" s="260"/>
      <c r="BK216" s="258"/>
      <c r="BL216" s="259"/>
      <c r="BM216" s="260"/>
      <c r="BN216" s="258"/>
      <c r="BO216" s="259"/>
      <c r="BP216" s="260"/>
      <c r="BQ216" s="258"/>
      <c r="BR216" s="259"/>
      <c r="BS216" s="260"/>
      <c r="BT216" s="258"/>
      <c r="BU216" s="259"/>
      <c r="BV216" s="260"/>
      <c r="BW216" s="258"/>
      <c r="BX216" s="259"/>
      <c r="BY216" s="260"/>
      <c r="BZ216" s="258"/>
      <c r="CA216" s="259"/>
      <c r="CB216" s="260"/>
      <c r="CC216" s="258"/>
      <c r="CD216" s="259"/>
      <c r="CE216" s="260"/>
      <c r="CF216" s="410"/>
      <c r="CG216" s="411"/>
      <c r="CH216" s="412"/>
      <c r="CI216" s="410"/>
      <c r="CJ216" s="411"/>
      <c r="CK216" s="412"/>
      <c r="CL216" s="258"/>
      <c r="CM216" s="259"/>
      <c r="CN216" s="260"/>
      <c r="CO216" s="258"/>
      <c r="CP216" s="259"/>
      <c r="CQ216" s="260"/>
      <c r="CR216" s="373" t="s">
        <v>2</v>
      </c>
      <c r="CS216" s="228"/>
      <c r="CT216" s="229"/>
      <c r="CU216" s="7" t="str">
        <f t="shared" si="517"/>
        <v/>
      </c>
      <c r="CV216" s="7" t="str">
        <f t="shared" si="518"/>
        <v/>
      </c>
      <c r="CW216" s="7" t="str">
        <f t="shared" si="519"/>
        <v/>
      </c>
      <c r="CX216" s="7" t="str">
        <f t="shared" si="520"/>
        <v/>
      </c>
      <c r="CY216" s="7" t="str">
        <f t="shared" si="521"/>
        <v/>
      </c>
      <c r="CZ216" s="7" t="str">
        <f t="shared" si="522"/>
        <v/>
      </c>
      <c r="DA216" s="7" t="str">
        <f t="shared" si="523"/>
        <v/>
      </c>
      <c r="DB216" s="7" t="str">
        <f t="shared" si="524"/>
        <v/>
      </c>
      <c r="DC216" s="7" t="str">
        <f t="shared" si="525"/>
        <v/>
      </c>
      <c r="DD216" s="7" t="str">
        <f t="shared" si="526"/>
        <v/>
      </c>
      <c r="DE216" s="7" t="str">
        <f t="shared" si="527"/>
        <v/>
      </c>
      <c r="DF216" s="7" t="str">
        <f t="shared" si="528"/>
        <v/>
      </c>
      <c r="DG216" s="7" t="str">
        <f t="shared" si="529"/>
        <v/>
      </c>
      <c r="DH216" s="7" t="str">
        <f t="shared" si="530"/>
        <v/>
      </c>
      <c r="DI216" s="7" t="str">
        <f t="shared" si="531"/>
        <v/>
      </c>
      <c r="DJ216" s="7" t="str">
        <f t="shared" si="532"/>
        <v/>
      </c>
      <c r="DK216" s="7" t="str">
        <f t="shared" si="533"/>
        <v/>
      </c>
      <c r="DL216" s="7" t="str">
        <f t="shared" si="534"/>
        <v/>
      </c>
      <c r="DM216" s="7" t="str">
        <f t="shared" si="535"/>
        <v/>
      </c>
      <c r="DN216" s="7" t="str">
        <f t="shared" si="536"/>
        <v/>
      </c>
      <c r="DO216" s="7" t="str">
        <f t="shared" si="537"/>
        <v/>
      </c>
      <c r="DP216" s="7" t="str">
        <f t="shared" si="538"/>
        <v/>
      </c>
      <c r="DQ216" s="7" t="str">
        <f t="shared" si="539"/>
        <v/>
      </c>
      <c r="DR216" s="7" t="str">
        <f t="shared" si="540"/>
        <v/>
      </c>
      <c r="DS216" s="7" t="str">
        <f t="shared" si="541"/>
        <v/>
      </c>
      <c r="DT216" s="7" t="str">
        <f t="shared" si="542"/>
        <v/>
      </c>
      <c r="DU216" s="7" t="str">
        <f t="shared" si="639"/>
        <v/>
      </c>
      <c r="DV216" s="7" t="str">
        <f t="shared" si="640"/>
        <v/>
      </c>
      <c r="DW216" s="7">
        <f t="shared" si="641"/>
        <v>23</v>
      </c>
      <c r="DX216" s="7" t="str">
        <f t="shared" si="642"/>
        <v/>
      </c>
      <c r="DY216" s="7"/>
      <c r="DZ216" s="7"/>
      <c r="EA216" s="7"/>
      <c r="EB216" s="7"/>
      <c r="EC216" s="64" t="s">
        <v>2</v>
      </c>
      <c r="ED216" s="306" t="str">
        <f t="shared" si="543"/>
        <v>-</v>
      </c>
      <c r="EE216" s="306" t="str">
        <f t="shared" si="544"/>
        <v>-</v>
      </c>
      <c r="EF216" s="306" t="str">
        <f t="shared" si="545"/>
        <v>-</v>
      </c>
      <c r="EG216" s="306" t="str">
        <f t="shared" si="546"/>
        <v>-</v>
      </c>
      <c r="EH216" s="306" t="str">
        <f t="shared" si="547"/>
        <v>-</v>
      </c>
      <c r="EI216" s="306" t="str">
        <f t="shared" si="548"/>
        <v>-</v>
      </c>
      <c r="EJ216" s="306" t="str">
        <f t="shared" si="549"/>
        <v>-</v>
      </c>
      <c r="EK216" s="306" t="str">
        <f t="shared" si="550"/>
        <v>-</v>
      </c>
      <c r="EL216" s="306" t="str">
        <f t="shared" si="551"/>
        <v>-</v>
      </c>
      <c r="EM216" s="306" t="str">
        <f t="shared" si="552"/>
        <v>-</v>
      </c>
      <c r="EN216" s="306" t="str">
        <f t="shared" si="553"/>
        <v>-</v>
      </c>
      <c r="EO216" s="306" t="str">
        <f t="shared" si="554"/>
        <v>-</v>
      </c>
      <c r="EP216" s="306" t="str">
        <f t="shared" si="555"/>
        <v>-</v>
      </c>
      <c r="EQ216" s="306" t="str">
        <f t="shared" si="556"/>
        <v>-</v>
      </c>
      <c r="ER216" s="306" t="str">
        <f t="shared" si="557"/>
        <v>-</v>
      </c>
      <c r="ES216" s="306" t="str">
        <f t="shared" si="558"/>
        <v>-</v>
      </c>
      <c r="ET216" s="306" t="str">
        <f t="shared" si="559"/>
        <v>-</v>
      </c>
      <c r="EU216" s="306" t="str">
        <f t="shared" si="560"/>
        <v>-</v>
      </c>
      <c r="EV216" s="306" t="str">
        <f t="shared" si="561"/>
        <v>-</v>
      </c>
      <c r="EW216" s="306" t="str">
        <f t="shared" si="562"/>
        <v>-</v>
      </c>
      <c r="EX216" s="306" t="str">
        <f t="shared" si="563"/>
        <v>-</v>
      </c>
      <c r="EY216" s="306" t="str">
        <f t="shared" si="564"/>
        <v>-</v>
      </c>
      <c r="EZ216" s="306" t="str">
        <f t="shared" si="565"/>
        <v>-</v>
      </c>
      <c r="FA216" s="306" t="str">
        <f t="shared" si="566"/>
        <v>-</v>
      </c>
      <c r="FB216" s="306" t="str">
        <f t="shared" si="567"/>
        <v>-</v>
      </c>
      <c r="FC216" s="306" t="str">
        <f t="shared" si="568"/>
        <v>-</v>
      </c>
      <c r="FD216" s="306" t="str">
        <f t="shared" si="643"/>
        <v>-</v>
      </c>
      <c r="FE216" s="306" t="str">
        <f t="shared" si="644"/>
        <v>-</v>
      </c>
      <c r="FF216" s="306" t="str">
        <f t="shared" si="645"/>
        <v>nbpol</v>
      </c>
      <c r="FG216" s="306" t="str">
        <f t="shared" si="646"/>
        <v>-</v>
      </c>
      <c r="FH216" s="306"/>
      <c r="FI216" s="306"/>
      <c r="FJ216" s="306"/>
      <c r="FK216" s="306"/>
      <c r="FL216" s="306"/>
      <c r="FM216" s="422" t="s">
        <v>2</v>
      </c>
      <c r="FN216" s="65" t="str">
        <f t="shared" si="569"/>
        <v>-</v>
      </c>
      <c r="FO216" s="65" t="str">
        <f t="shared" si="570"/>
        <v>-</v>
      </c>
      <c r="FP216" s="65" t="str">
        <f t="shared" si="571"/>
        <v>-</v>
      </c>
      <c r="FQ216" s="65" t="str">
        <f t="shared" si="572"/>
        <v>-</v>
      </c>
      <c r="FR216" s="65" t="str">
        <f t="shared" si="573"/>
        <v>-</v>
      </c>
      <c r="FS216" s="65" t="str">
        <f t="shared" si="574"/>
        <v>-</v>
      </c>
      <c r="FT216" s="65" t="str">
        <f t="shared" si="575"/>
        <v>-</v>
      </c>
      <c r="FU216" s="65" t="str">
        <f t="shared" si="576"/>
        <v>-</v>
      </c>
      <c r="FV216" s="65" t="str">
        <f t="shared" si="577"/>
        <v>-</v>
      </c>
      <c r="FW216" s="65" t="str">
        <f t="shared" si="578"/>
        <v>-</v>
      </c>
      <c r="FX216" s="65" t="str">
        <f t="shared" si="579"/>
        <v>-</v>
      </c>
      <c r="FY216" s="65" t="str">
        <f t="shared" si="580"/>
        <v>-</v>
      </c>
      <c r="FZ216" s="65" t="str">
        <f t="shared" si="581"/>
        <v>-</v>
      </c>
      <c r="GA216" s="65" t="str">
        <f t="shared" si="582"/>
        <v>-</v>
      </c>
      <c r="GB216" s="65" t="str">
        <f t="shared" si="583"/>
        <v>-</v>
      </c>
      <c r="GC216" s="65" t="str">
        <f t="shared" si="584"/>
        <v>-</v>
      </c>
      <c r="GD216" s="65" t="str">
        <f t="shared" si="585"/>
        <v>-</v>
      </c>
      <c r="GE216" s="65" t="str">
        <f t="shared" si="586"/>
        <v>-</v>
      </c>
      <c r="GF216" s="65" t="str">
        <f t="shared" si="587"/>
        <v>-</v>
      </c>
      <c r="GG216" s="65" t="str">
        <f t="shared" si="588"/>
        <v>-</v>
      </c>
      <c r="GH216" s="65" t="str">
        <f t="shared" si="589"/>
        <v>-</v>
      </c>
      <c r="GI216" s="65" t="str">
        <f t="shared" si="590"/>
        <v>-</v>
      </c>
      <c r="GJ216" s="65" t="str">
        <f t="shared" si="591"/>
        <v>-</v>
      </c>
      <c r="GK216" s="65" t="str">
        <f t="shared" si="592"/>
        <v>-</v>
      </c>
      <c r="GL216" s="65" t="str">
        <f t="shared" si="593"/>
        <v>-</v>
      </c>
      <c r="GM216" s="65" t="str">
        <f t="shared" si="594"/>
        <v>-</v>
      </c>
      <c r="GN216" s="65" t="str">
        <f t="shared" si="647"/>
        <v>-</v>
      </c>
      <c r="GO216" s="65" t="str">
        <f t="shared" si="648"/>
        <v>-</v>
      </c>
      <c r="GP216" s="65">
        <f t="shared" si="649"/>
        <v>1</v>
      </c>
      <c r="GQ216" s="65" t="str">
        <f t="shared" si="650"/>
        <v>-</v>
      </c>
      <c r="GR216" s="65"/>
      <c r="GS216" s="65"/>
      <c r="GT216" s="65"/>
      <c r="GU216" s="96"/>
      <c r="GV216" s="70"/>
      <c r="GW216" s="7">
        <f>IF(ISNUMBER(INDEX($CU$15:$EC$314,$B216,HG$5)),MAX(GW$14:GW215)+1,0)</f>
        <v>0</v>
      </c>
      <c r="GX216" s="7" t="str">
        <f t="shared" si="595"/>
        <v/>
      </c>
      <c r="GY216" s="7" t="str">
        <f t="shared" si="596"/>
        <v/>
      </c>
      <c r="GZ216" s="289">
        <f t="shared" si="597"/>
        <v>202</v>
      </c>
      <c r="HA216" s="289" t="str">
        <f t="shared" si="598"/>
        <v/>
      </c>
      <c r="HB216" s="289"/>
      <c r="HC216" s="84" t="str">
        <f t="shared" si="599"/>
        <v/>
      </c>
      <c r="HD216" s="335">
        <f t="shared" si="600"/>
        <v>0</v>
      </c>
      <c r="HE216" s="313" t="str">
        <f t="shared" si="601"/>
        <v/>
      </c>
      <c r="HF216" s="28" t="str">
        <f t="shared" si="602"/>
        <v/>
      </c>
      <c r="HG216" s="241"/>
      <c r="HH216" s="71"/>
      <c r="HI216" s="71"/>
      <c r="HJ216" s="71"/>
      <c r="HK216" s="71"/>
      <c r="HL216" s="71"/>
      <c r="HM216" s="71"/>
      <c r="HN216" s="71"/>
      <c r="HO216" s="71"/>
      <c r="HP216" s="71"/>
      <c r="HQ216" s="71"/>
      <c r="HR216" s="71"/>
      <c r="HS216" s="277" t="str">
        <f t="shared" si="658"/>
        <v/>
      </c>
      <c r="HT216" s="284" t="str">
        <f t="shared" si="603"/>
        <v/>
      </c>
      <c r="HU216" s="71"/>
      <c r="HV216" s="336" t="str">
        <f t="shared" si="604"/>
        <v/>
      </c>
      <c r="HW216" s="338" t="str">
        <f t="shared" si="605"/>
        <v/>
      </c>
      <c r="HX216" s="337" t="str">
        <f t="shared" si="606"/>
        <v/>
      </c>
      <c r="HY216" s="71"/>
      <c r="HZ216" s="71"/>
      <c r="IA216" s="71"/>
      <c r="IB216" s="71"/>
      <c r="IC216" s="71"/>
      <c r="ID216" s="70"/>
      <c r="IE216" s="19"/>
      <c r="IF216" s="19"/>
      <c r="IG216" s="19"/>
      <c r="IH216" s="19"/>
      <c r="II216" s="19"/>
      <c r="IJ216" s="19"/>
      <c r="IK216" s="19"/>
      <c r="IL216" s="19"/>
      <c r="IM216" s="19"/>
      <c r="IN216" s="19"/>
      <c r="IO216" s="19"/>
      <c r="IP216" s="19"/>
      <c r="IQ216" s="19"/>
      <c r="IR216" s="291">
        <f>IF(IE216&lt;&gt;"",MAX(IR$14:IR215)+1,0)</f>
        <v>0</v>
      </c>
      <c r="IS216" s="291">
        <f>IF(IF216&lt;&gt;"",MAX(IS$14:IS215)+1,0)</f>
        <v>0</v>
      </c>
      <c r="IT216" s="291">
        <f>IF(IG216&lt;&gt;"",MAX(IT$14:IT215)+1,0)</f>
        <v>0</v>
      </c>
      <c r="IU216" s="291">
        <f>IF(IH216&lt;&gt;"",MAX(IU$14:IU215)+1,0)</f>
        <v>0</v>
      </c>
      <c r="IV216" s="291">
        <f>IF(II216&lt;&gt;"",MAX(IV$14:IV215)+1,0)</f>
        <v>0</v>
      </c>
      <c r="IW216" s="291">
        <f>IF(IJ216&lt;&gt;"",MAX(IW$14:IW215)+1,0)</f>
        <v>0</v>
      </c>
      <c r="IX216" s="291">
        <f>IF(IK216&lt;&gt;"",MAX(IX$14:IX215)+1,0)</f>
        <v>0</v>
      </c>
      <c r="IY216" s="291">
        <f>IF(IL216&lt;&gt;"",MAX(IY$14:IY215)+1,0)</f>
        <v>0</v>
      </c>
      <c r="IZ216" s="291">
        <f>IF(IM216&lt;&gt;"",MAX(IZ$14:IZ215)+1,0)</f>
        <v>0</v>
      </c>
      <c r="JA216" s="291">
        <f>IF(IN216&lt;&gt;"",MAX(JA$14:JA215)+1,0)</f>
        <v>0</v>
      </c>
      <c r="JB216" s="291">
        <f>IF(IO216&lt;&gt;"",MAX(JB$14:JB215)+1,0)</f>
        <v>0</v>
      </c>
      <c r="JC216" s="291">
        <f>IF(IP216&lt;&gt;"",MAX(JC$14:JC215)+1,0)</f>
        <v>0</v>
      </c>
      <c r="JD216" s="74" t="str">
        <f t="shared" si="651"/>
        <v/>
      </c>
      <c r="JE216" s="74" t="str">
        <f t="shared" si="652"/>
        <v/>
      </c>
      <c r="JF216" s="74" t="str">
        <f t="shared" si="653"/>
        <v/>
      </c>
      <c r="JG216" s="74" t="str">
        <f t="shared" si="654"/>
        <v/>
      </c>
      <c r="JH216" s="390" t="str">
        <f t="shared" si="655"/>
        <v/>
      </c>
      <c r="JI216" s="389">
        <f>IF(ISNUMBER(MATCH(HE216,$JG$15:$JG$313,0)),0,MAX(JI$14:JI215)+1)</f>
        <v>0</v>
      </c>
      <c r="JJ216" s="389" t="str">
        <f t="shared" si="656"/>
        <v/>
      </c>
      <c r="JK216" s="379"/>
      <c r="JL216" s="79"/>
      <c r="JM216" s="19"/>
      <c r="JN216" s="280"/>
      <c r="JO216" s="70"/>
      <c r="JP216" s="19"/>
      <c r="JQ216" s="19"/>
      <c r="JR216" s="19"/>
      <c r="JS216" s="19"/>
      <c r="JT216" s="19"/>
      <c r="JU216" s="19"/>
      <c r="JV216" s="19"/>
      <c r="JW216" s="19"/>
      <c r="JX216" s="19"/>
      <c r="JY216" s="19"/>
      <c r="JZ216" s="19"/>
      <c r="KA216" s="19"/>
      <c r="KB216" s="19"/>
      <c r="KC216" s="19"/>
      <c r="KD216" s="19"/>
      <c r="LA216" s="70"/>
      <c r="LB216" s="291" t="str">
        <f t="shared" si="607"/>
        <v/>
      </c>
      <c r="LC216" s="291" t="str">
        <f t="shared" si="608"/>
        <v/>
      </c>
      <c r="LD216" s="291" t="str">
        <f t="shared" si="609"/>
        <v/>
      </c>
      <c r="LE216" s="291" t="str">
        <f t="shared" si="610"/>
        <v/>
      </c>
      <c r="LF216" s="291" t="str">
        <f t="shared" si="611"/>
        <v/>
      </c>
      <c r="LG216" s="291" t="str">
        <f t="shared" si="612"/>
        <v/>
      </c>
      <c r="LH216" s="291" t="str">
        <f t="shared" si="613"/>
        <v/>
      </c>
      <c r="LI216" s="291" t="str">
        <f t="shared" si="614"/>
        <v/>
      </c>
      <c r="LJ216" s="291" t="str">
        <f t="shared" si="615"/>
        <v/>
      </c>
      <c r="LK216" s="291" t="str">
        <f t="shared" si="616"/>
        <v/>
      </c>
      <c r="LL216" s="291" t="str">
        <f t="shared" si="617"/>
        <v/>
      </c>
      <c r="LM216" s="291" t="str">
        <f t="shared" si="618"/>
        <v/>
      </c>
      <c r="LN216" s="291" t="str">
        <f t="shared" si="619"/>
        <v/>
      </c>
      <c r="LO216" s="291" t="str">
        <f t="shared" si="620"/>
        <v/>
      </c>
      <c r="LP216" s="291" t="str">
        <f t="shared" si="621"/>
        <v/>
      </c>
      <c r="LQ216" s="291" t="str">
        <f t="shared" si="622"/>
        <v/>
      </c>
      <c r="LR216" s="291" t="str">
        <f t="shared" si="623"/>
        <v/>
      </c>
      <c r="LS216" s="291" t="str">
        <f t="shared" si="624"/>
        <v/>
      </c>
      <c r="LT216" s="291" t="str">
        <f t="shared" si="625"/>
        <v/>
      </c>
      <c r="LU216" s="291" t="str">
        <f t="shared" si="626"/>
        <v/>
      </c>
      <c r="LV216" s="291" t="str">
        <f t="shared" si="627"/>
        <v/>
      </c>
      <c r="LW216" s="291" t="str">
        <f t="shared" si="628"/>
        <v/>
      </c>
      <c r="LX216" s="291" t="str">
        <f t="shared" si="629"/>
        <v/>
      </c>
      <c r="LY216" s="291" t="str">
        <f t="shared" si="630"/>
        <v/>
      </c>
      <c r="LZ216" s="291" t="str">
        <f t="shared" si="631"/>
        <v/>
      </c>
      <c r="MA216" s="291" t="str">
        <f t="shared" si="632"/>
        <v/>
      </c>
      <c r="MB216" s="291" t="str">
        <f t="shared" si="633"/>
        <v/>
      </c>
      <c r="MC216" s="291" t="str">
        <f t="shared" si="634"/>
        <v/>
      </c>
      <c r="MD216" s="291" t="str">
        <f t="shared" si="635"/>
        <v/>
      </c>
      <c r="ME216" s="291" t="str">
        <f t="shared" si="636"/>
        <v/>
      </c>
      <c r="MF216" s="291" t="str">
        <f t="shared" si="637"/>
        <v/>
      </c>
      <c r="MG216" s="74">
        <f t="shared" si="638"/>
        <v>0</v>
      </c>
      <c r="MH216" s="70"/>
      <c r="MI216" s="70"/>
      <c r="MJ216" s="70"/>
      <c r="MK216" s="70"/>
      <c r="ML216" s="70"/>
      <c r="MM216" s="70"/>
      <c r="MN216" s="70"/>
      <c r="MO216" s="70"/>
      <c r="MP216" s="70"/>
      <c r="MQ216" s="70"/>
      <c r="MR216" s="70"/>
      <c r="MS216" s="70"/>
      <c r="MT216" s="70"/>
      <c r="MU216" s="70"/>
    </row>
    <row r="217" spans="1:359" ht="6" customHeight="1" x14ac:dyDescent="0.25">
      <c r="A217" s="79"/>
      <c r="B217" s="303">
        <f t="shared" si="657"/>
        <v>203</v>
      </c>
      <c r="C217" s="206" t="s">
        <v>554</v>
      </c>
      <c r="D217" s="305" t="s">
        <v>574</v>
      </c>
      <c r="E217" s="70"/>
      <c r="F217" s="258"/>
      <c r="G217" s="259"/>
      <c r="H217" s="260"/>
      <c r="I217" s="258"/>
      <c r="J217" s="259"/>
      <c r="K217" s="260"/>
      <c r="L217" s="258"/>
      <c r="M217" s="259"/>
      <c r="N217" s="260"/>
      <c r="O217" s="258"/>
      <c r="P217" s="259"/>
      <c r="Q217" s="260"/>
      <c r="R217" s="258"/>
      <c r="S217" s="259"/>
      <c r="T217" s="260"/>
      <c r="U217" s="258"/>
      <c r="V217" s="259"/>
      <c r="W217" s="260"/>
      <c r="X217" s="258"/>
      <c r="Y217" s="259"/>
      <c r="Z217" s="260"/>
      <c r="AA217" s="258"/>
      <c r="AB217" s="259"/>
      <c r="AC217" s="260"/>
      <c r="AD217" s="258"/>
      <c r="AE217" s="259"/>
      <c r="AF217" s="260"/>
      <c r="AG217" s="258"/>
      <c r="AH217" s="259"/>
      <c r="AI217" s="260"/>
      <c r="AJ217" s="258"/>
      <c r="AK217" s="259"/>
      <c r="AL217" s="260"/>
      <c r="AM217" s="258"/>
      <c r="AN217" s="259"/>
      <c r="AO217" s="260"/>
      <c r="AP217" s="281"/>
      <c r="AQ217" s="353"/>
      <c r="AR217" s="348"/>
      <c r="AS217" s="281"/>
      <c r="AT217" s="353"/>
      <c r="AU217" s="348"/>
      <c r="AV217" s="258"/>
      <c r="AW217" s="259"/>
      <c r="AX217" s="260"/>
      <c r="AY217" s="258"/>
      <c r="AZ217" s="259"/>
      <c r="BA217" s="260"/>
      <c r="BB217" s="258"/>
      <c r="BC217" s="259"/>
      <c r="BD217" s="260"/>
      <c r="BE217" s="258"/>
      <c r="BF217" s="259"/>
      <c r="BG217" s="260"/>
      <c r="BH217" s="258"/>
      <c r="BI217" s="259"/>
      <c r="BJ217" s="260"/>
      <c r="BK217" s="258"/>
      <c r="BL217" s="259"/>
      <c r="BM217" s="260"/>
      <c r="BN217" s="258"/>
      <c r="BO217" s="259"/>
      <c r="BP217" s="260"/>
      <c r="BQ217" s="258"/>
      <c r="BR217" s="259"/>
      <c r="BS217" s="260"/>
      <c r="BT217" s="258"/>
      <c r="BU217" s="259"/>
      <c r="BV217" s="260"/>
      <c r="BW217" s="258"/>
      <c r="BX217" s="259"/>
      <c r="BY217" s="260"/>
      <c r="BZ217" s="258"/>
      <c r="CA217" s="259"/>
      <c r="CB217" s="260"/>
      <c r="CC217" s="258"/>
      <c r="CD217" s="259"/>
      <c r="CE217" s="260"/>
      <c r="CF217" s="410"/>
      <c r="CG217" s="411"/>
      <c r="CH217" s="412"/>
      <c r="CI217" s="410"/>
      <c r="CJ217" s="411"/>
      <c r="CK217" s="412"/>
      <c r="CL217" s="258"/>
      <c r="CM217" s="259"/>
      <c r="CN217" s="260"/>
      <c r="CO217" s="258"/>
      <c r="CP217" s="259"/>
      <c r="CQ217" s="260"/>
      <c r="CR217" s="373" t="s">
        <v>2</v>
      </c>
      <c r="CS217" s="228"/>
      <c r="CT217" s="229"/>
      <c r="CU217" s="7" t="str">
        <f t="shared" si="517"/>
        <v/>
      </c>
      <c r="CV217" s="7" t="str">
        <f t="shared" si="518"/>
        <v/>
      </c>
      <c r="CW217" s="7" t="str">
        <f t="shared" si="519"/>
        <v/>
      </c>
      <c r="CX217" s="7" t="str">
        <f t="shared" si="520"/>
        <v/>
      </c>
      <c r="CY217" s="7" t="str">
        <f t="shared" si="521"/>
        <v/>
      </c>
      <c r="CZ217" s="7" t="str">
        <f t="shared" si="522"/>
        <v/>
      </c>
      <c r="DA217" s="7" t="str">
        <f t="shared" si="523"/>
        <v/>
      </c>
      <c r="DB217" s="7" t="str">
        <f t="shared" si="524"/>
        <v/>
      </c>
      <c r="DC217" s="7" t="str">
        <f t="shared" si="525"/>
        <v/>
      </c>
      <c r="DD217" s="7" t="str">
        <f t="shared" si="526"/>
        <v/>
      </c>
      <c r="DE217" s="7" t="str">
        <f t="shared" si="527"/>
        <v/>
      </c>
      <c r="DF217" s="7" t="str">
        <f t="shared" si="528"/>
        <v/>
      </c>
      <c r="DG217" s="7" t="str">
        <f t="shared" si="529"/>
        <v/>
      </c>
      <c r="DH217" s="7" t="str">
        <f t="shared" si="530"/>
        <v/>
      </c>
      <c r="DI217" s="7" t="str">
        <f t="shared" si="531"/>
        <v/>
      </c>
      <c r="DJ217" s="7" t="str">
        <f t="shared" si="532"/>
        <v/>
      </c>
      <c r="DK217" s="7" t="str">
        <f t="shared" si="533"/>
        <v/>
      </c>
      <c r="DL217" s="7" t="str">
        <f t="shared" si="534"/>
        <v/>
      </c>
      <c r="DM217" s="7" t="str">
        <f t="shared" si="535"/>
        <v/>
      </c>
      <c r="DN217" s="7" t="str">
        <f t="shared" si="536"/>
        <v/>
      </c>
      <c r="DO217" s="7" t="str">
        <f t="shared" si="537"/>
        <v/>
      </c>
      <c r="DP217" s="7" t="str">
        <f t="shared" si="538"/>
        <v/>
      </c>
      <c r="DQ217" s="7" t="str">
        <f t="shared" si="539"/>
        <v/>
      </c>
      <c r="DR217" s="7" t="str">
        <f t="shared" si="540"/>
        <v/>
      </c>
      <c r="DS217" s="7" t="str">
        <f t="shared" si="541"/>
        <v/>
      </c>
      <c r="DT217" s="7" t="str">
        <f t="shared" si="542"/>
        <v/>
      </c>
      <c r="DU217" s="7" t="str">
        <f t="shared" si="639"/>
        <v/>
      </c>
      <c r="DV217" s="7" t="str">
        <f t="shared" si="640"/>
        <v/>
      </c>
      <c r="DW217" s="7">
        <f t="shared" si="641"/>
        <v>27</v>
      </c>
      <c r="DX217" s="7" t="str">
        <f t="shared" si="642"/>
        <v/>
      </c>
      <c r="DY217" s="7"/>
      <c r="DZ217" s="7"/>
      <c r="EA217" s="7"/>
      <c r="EB217" s="7"/>
      <c r="EC217" s="64" t="s">
        <v>2</v>
      </c>
      <c r="ED217" s="306" t="str">
        <f t="shared" si="543"/>
        <v>-</v>
      </c>
      <c r="EE217" s="306" t="str">
        <f t="shared" si="544"/>
        <v>-</v>
      </c>
      <c r="EF217" s="306" t="str">
        <f t="shared" si="545"/>
        <v>-</v>
      </c>
      <c r="EG217" s="306" t="str">
        <f t="shared" si="546"/>
        <v>-</v>
      </c>
      <c r="EH217" s="306" t="str">
        <f t="shared" si="547"/>
        <v>-</v>
      </c>
      <c r="EI217" s="306" t="str">
        <f t="shared" si="548"/>
        <v>-</v>
      </c>
      <c r="EJ217" s="306" t="str">
        <f t="shared" si="549"/>
        <v>-</v>
      </c>
      <c r="EK217" s="306" t="str">
        <f t="shared" si="550"/>
        <v>-</v>
      </c>
      <c r="EL217" s="306" t="str">
        <f t="shared" si="551"/>
        <v>-</v>
      </c>
      <c r="EM217" s="306" t="str">
        <f t="shared" si="552"/>
        <v>-</v>
      </c>
      <c r="EN217" s="306" t="str">
        <f t="shared" si="553"/>
        <v>-</v>
      </c>
      <c r="EO217" s="306" t="str">
        <f t="shared" si="554"/>
        <v>-</v>
      </c>
      <c r="EP217" s="306" t="str">
        <f t="shared" si="555"/>
        <v>-</v>
      </c>
      <c r="EQ217" s="306" t="str">
        <f t="shared" si="556"/>
        <v>-</v>
      </c>
      <c r="ER217" s="306" t="str">
        <f t="shared" si="557"/>
        <v>-</v>
      </c>
      <c r="ES217" s="306" t="str">
        <f t="shared" si="558"/>
        <v>-</v>
      </c>
      <c r="ET217" s="306" t="str">
        <f t="shared" si="559"/>
        <v>-</v>
      </c>
      <c r="EU217" s="306" t="str">
        <f t="shared" si="560"/>
        <v>-</v>
      </c>
      <c r="EV217" s="306" t="str">
        <f t="shared" si="561"/>
        <v>-</v>
      </c>
      <c r="EW217" s="306" t="str">
        <f t="shared" si="562"/>
        <v>-</v>
      </c>
      <c r="EX217" s="306" t="str">
        <f t="shared" si="563"/>
        <v>-</v>
      </c>
      <c r="EY217" s="306" t="str">
        <f t="shared" si="564"/>
        <v>-</v>
      </c>
      <c r="EZ217" s="306" t="str">
        <f t="shared" si="565"/>
        <v>-</v>
      </c>
      <c r="FA217" s="306" t="str">
        <f t="shared" si="566"/>
        <v>-</v>
      </c>
      <c r="FB217" s="306" t="str">
        <f t="shared" si="567"/>
        <v>-</v>
      </c>
      <c r="FC217" s="306" t="str">
        <f t="shared" si="568"/>
        <v>-</v>
      </c>
      <c r="FD217" s="306" t="str">
        <f t="shared" si="643"/>
        <v>-</v>
      </c>
      <c r="FE217" s="306" t="str">
        <f t="shared" si="644"/>
        <v>-</v>
      </c>
      <c r="FF217" s="306" t="str">
        <f t="shared" si="645"/>
        <v>iprpcg</v>
      </c>
      <c r="FG217" s="306" t="str">
        <f t="shared" si="646"/>
        <v>-</v>
      </c>
      <c r="FH217" s="306"/>
      <c r="FI217" s="306"/>
      <c r="FJ217" s="306"/>
      <c r="FK217" s="306"/>
      <c r="FL217" s="306"/>
      <c r="FM217" s="422" t="s">
        <v>2</v>
      </c>
      <c r="FN217" s="65" t="str">
        <f t="shared" si="569"/>
        <v>-</v>
      </c>
      <c r="FO217" s="65" t="str">
        <f t="shared" si="570"/>
        <v>-</v>
      </c>
      <c r="FP217" s="65" t="str">
        <f t="shared" si="571"/>
        <v>-</v>
      </c>
      <c r="FQ217" s="65" t="str">
        <f t="shared" si="572"/>
        <v>-</v>
      </c>
      <c r="FR217" s="65" t="str">
        <f t="shared" si="573"/>
        <v>-</v>
      </c>
      <c r="FS217" s="65" t="str">
        <f t="shared" si="574"/>
        <v>-</v>
      </c>
      <c r="FT217" s="65" t="str">
        <f t="shared" si="575"/>
        <v>-</v>
      </c>
      <c r="FU217" s="65" t="str">
        <f t="shared" si="576"/>
        <v>-</v>
      </c>
      <c r="FV217" s="65" t="str">
        <f t="shared" si="577"/>
        <v>-</v>
      </c>
      <c r="FW217" s="65" t="str">
        <f t="shared" si="578"/>
        <v>-</v>
      </c>
      <c r="FX217" s="65" t="str">
        <f t="shared" si="579"/>
        <v>-</v>
      </c>
      <c r="FY217" s="65" t="str">
        <f t="shared" si="580"/>
        <v>-</v>
      </c>
      <c r="FZ217" s="65" t="str">
        <f t="shared" si="581"/>
        <v>-</v>
      </c>
      <c r="GA217" s="65" t="str">
        <f t="shared" si="582"/>
        <v>-</v>
      </c>
      <c r="GB217" s="65" t="str">
        <f t="shared" si="583"/>
        <v>-</v>
      </c>
      <c r="GC217" s="65" t="str">
        <f t="shared" si="584"/>
        <v>-</v>
      </c>
      <c r="GD217" s="65" t="str">
        <f t="shared" si="585"/>
        <v>-</v>
      </c>
      <c r="GE217" s="65" t="str">
        <f t="shared" si="586"/>
        <v>-</v>
      </c>
      <c r="GF217" s="65" t="str">
        <f t="shared" si="587"/>
        <v>-</v>
      </c>
      <c r="GG217" s="65" t="str">
        <f t="shared" si="588"/>
        <v>-</v>
      </c>
      <c r="GH217" s="65" t="str">
        <f t="shared" si="589"/>
        <v>-</v>
      </c>
      <c r="GI217" s="65" t="str">
        <f t="shared" si="590"/>
        <v>-</v>
      </c>
      <c r="GJ217" s="65" t="str">
        <f t="shared" si="591"/>
        <v>-</v>
      </c>
      <c r="GK217" s="65" t="str">
        <f t="shared" si="592"/>
        <v>-</v>
      </c>
      <c r="GL217" s="65" t="str">
        <f t="shared" si="593"/>
        <v>-</v>
      </c>
      <c r="GM217" s="65" t="str">
        <f t="shared" si="594"/>
        <v>-</v>
      </c>
      <c r="GN217" s="65" t="str">
        <f t="shared" si="647"/>
        <v>-</v>
      </c>
      <c r="GO217" s="65" t="str">
        <f t="shared" si="648"/>
        <v>-</v>
      </c>
      <c r="GP217" s="65">
        <f t="shared" si="649"/>
        <v>0</v>
      </c>
      <c r="GQ217" s="65" t="str">
        <f t="shared" si="650"/>
        <v>-</v>
      </c>
      <c r="GR217" s="65"/>
      <c r="GS217" s="65"/>
      <c r="GT217" s="65"/>
      <c r="GU217" s="96"/>
      <c r="GV217" s="70"/>
      <c r="GW217" s="7">
        <f>IF(ISNUMBER(INDEX($CU$15:$EC$314,$B217,HG$5)),MAX(GW$14:GW216)+1,0)</f>
        <v>0</v>
      </c>
      <c r="GX217" s="7" t="str">
        <f t="shared" si="595"/>
        <v/>
      </c>
      <c r="GY217" s="7" t="str">
        <f t="shared" si="596"/>
        <v/>
      </c>
      <c r="GZ217" s="289">
        <f t="shared" si="597"/>
        <v>203</v>
      </c>
      <c r="HA217" s="289" t="str">
        <f t="shared" si="598"/>
        <v/>
      </c>
      <c r="HB217" s="289"/>
      <c r="HC217" s="84" t="str">
        <f t="shared" si="599"/>
        <v/>
      </c>
      <c r="HD217" s="335">
        <f t="shared" si="600"/>
        <v>0</v>
      </c>
      <c r="HE217" s="313" t="str">
        <f t="shared" si="601"/>
        <v/>
      </c>
      <c r="HF217" s="28" t="str">
        <f t="shared" si="602"/>
        <v/>
      </c>
      <c r="HG217" s="241"/>
      <c r="HH217" s="71"/>
      <c r="HI217" s="71"/>
      <c r="HJ217" s="71"/>
      <c r="HK217" s="71"/>
      <c r="HL217" s="71"/>
      <c r="HM217" s="71"/>
      <c r="HN217" s="71"/>
      <c r="HO217" s="71"/>
      <c r="HP217" s="71"/>
      <c r="HQ217" s="71"/>
      <c r="HR217" s="71"/>
      <c r="HS217" s="277" t="str">
        <f t="shared" si="658"/>
        <v/>
      </c>
      <c r="HT217" s="284" t="str">
        <f t="shared" si="603"/>
        <v/>
      </c>
      <c r="HU217" s="71"/>
      <c r="HV217" s="336" t="str">
        <f t="shared" si="604"/>
        <v/>
      </c>
      <c r="HW217" s="338" t="str">
        <f t="shared" si="605"/>
        <v/>
      </c>
      <c r="HX217" s="337" t="str">
        <f t="shared" si="606"/>
        <v/>
      </c>
      <c r="HY217" s="71"/>
      <c r="HZ217" s="71"/>
      <c r="IA217" s="71"/>
      <c r="IB217" s="71"/>
      <c r="IC217" s="71"/>
      <c r="ID217" s="70"/>
      <c r="IE217" s="19"/>
      <c r="IF217" s="19"/>
      <c r="IG217" s="19"/>
      <c r="IH217" s="19"/>
      <c r="II217" s="19"/>
      <c r="IJ217" s="19"/>
      <c r="IK217" s="19"/>
      <c r="IL217" s="19"/>
      <c r="IM217" s="19"/>
      <c r="IN217" s="19"/>
      <c r="IO217" s="19"/>
      <c r="IP217" s="19"/>
      <c r="IQ217" s="19"/>
      <c r="IR217" s="291">
        <f>IF(IE217&lt;&gt;"",MAX(IR$14:IR216)+1,0)</f>
        <v>0</v>
      </c>
      <c r="IS217" s="291">
        <f>IF(IF217&lt;&gt;"",MAX(IS$14:IS216)+1,0)</f>
        <v>0</v>
      </c>
      <c r="IT217" s="291">
        <f>IF(IG217&lt;&gt;"",MAX(IT$14:IT216)+1,0)</f>
        <v>0</v>
      </c>
      <c r="IU217" s="291">
        <f>IF(IH217&lt;&gt;"",MAX(IU$14:IU216)+1,0)</f>
        <v>0</v>
      </c>
      <c r="IV217" s="291">
        <f>IF(II217&lt;&gt;"",MAX(IV$14:IV216)+1,0)</f>
        <v>0</v>
      </c>
      <c r="IW217" s="291">
        <f>IF(IJ217&lt;&gt;"",MAX(IW$14:IW216)+1,0)</f>
        <v>0</v>
      </c>
      <c r="IX217" s="291">
        <f>IF(IK217&lt;&gt;"",MAX(IX$14:IX216)+1,0)</f>
        <v>0</v>
      </c>
      <c r="IY217" s="291">
        <f>IF(IL217&lt;&gt;"",MAX(IY$14:IY216)+1,0)</f>
        <v>0</v>
      </c>
      <c r="IZ217" s="291">
        <f>IF(IM217&lt;&gt;"",MAX(IZ$14:IZ216)+1,0)</f>
        <v>0</v>
      </c>
      <c r="JA217" s="291">
        <f>IF(IN217&lt;&gt;"",MAX(JA$14:JA216)+1,0)</f>
        <v>0</v>
      </c>
      <c r="JB217" s="291">
        <f>IF(IO217&lt;&gt;"",MAX(JB$14:JB216)+1,0)</f>
        <v>0</v>
      </c>
      <c r="JC217" s="291">
        <f>IF(IP217&lt;&gt;"",MAX(JC$14:JC216)+1,0)</f>
        <v>0</v>
      </c>
      <c r="JD217" s="74" t="str">
        <f t="shared" si="651"/>
        <v/>
      </c>
      <c r="JE217" s="74" t="str">
        <f t="shared" si="652"/>
        <v/>
      </c>
      <c r="JF217" s="74" t="str">
        <f t="shared" si="653"/>
        <v/>
      </c>
      <c r="JG217" s="74" t="str">
        <f t="shared" si="654"/>
        <v/>
      </c>
      <c r="JH217" s="390" t="str">
        <f t="shared" si="655"/>
        <v/>
      </c>
      <c r="JI217" s="389">
        <f>IF(ISNUMBER(MATCH(HE217,$JG$15:$JG$313,0)),0,MAX(JI$14:JI216)+1)</f>
        <v>0</v>
      </c>
      <c r="JJ217" s="389" t="str">
        <f t="shared" si="656"/>
        <v/>
      </c>
      <c r="JK217" s="379"/>
      <c r="JL217" s="79"/>
      <c r="JM217" s="19"/>
      <c r="JN217" s="280"/>
      <c r="JO217" s="70"/>
      <c r="JP217" s="19"/>
      <c r="JQ217" s="19"/>
      <c r="JR217" s="19"/>
      <c r="JS217" s="19"/>
      <c r="JT217" s="19"/>
      <c r="JU217" s="19"/>
      <c r="JV217" s="19"/>
      <c r="JW217" s="19"/>
      <c r="JX217" s="19"/>
      <c r="JY217" s="19"/>
      <c r="JZ217" s="19"/>
      <c r="KA217" s="19"/>
      <c r="KB217" s="19"/>
      <c r="KC217" s="19"/>
      <c r="KD217" s="19"/>
      <c r="LA217" s="70"/>
      <c r="LB217" s="291" t="str">
        <f t="shared" si="607"/>
        <v/>
      </c>
      <c r="LC217" s="291" t="str">
        <f t="shared" si="608"/>
        <v/>
      </c>
      <c r="LD217" s="291" t="str">
        <f t="shared" si="609"/>
        <v/>
      </c>
      <c r="LE217" s="291" t="str">
        <f t="shared" si="610"/>
        <v/>
      </c>
      <c r="LF217" s="291" t="str">
        <f t="shared" si="611"/>
        <v/>
      </c>
      <c r="LG217" s="291" t="str">
        <f t="shared" si="612"/>
        <v/>
      </c>
      <c r="LH217" s="291" t="str">
        <f t="shared" si="613"/>
        <v/>
      </c>
      <c r="LI217" s="291" t="str">
        <f t="shared" si="614"/>
        <v/>
      </c>
      <c r="LJ217" s="291" t="str">
        <f t="shared" si="615"/>
        <v/>
      </c>
      <c r="LK217" s="291" t="str">
        <f t="shared" si="616"/>
        <v/>
      </c>
      <c r="LL217" s="291" t="str">
        <f t="shared" si="617"/>
        <v/>
      </c>
      <c r="LM217" s="291" t="str">
        <f t="shared" si="618"/>
        <v/>
      </c>
      <c r="LN217" s="291" t="str">
        <f t="shared" si="619"/>
        <v/>
      </c>
      <c r="LO217" s="291" t="str">
        <f t="shared" si="620"/>
        <v/>
      </c>
      <c r="LP217" s="291" t="str">
        <f t="shared" si="621"/>
        <v/>
      </c>
      <c r="LQ217" s="291" t="str">
        <f t="shared" si="622"/>
        <v/>
      </c>
      <c r="LR217" s="291" t="str">
        <f t="shared" si="623"/>
        <v/>
      </c>
      <c r="LS217" s="291" t="str">
        <f t="shared" si="624"/>
        <v/>
      </c>
      <c r="LT217" s="291" t="str">
        <f t="shared" si="625"/>
        <v/>
      </c>
      <c r="LU217" s="291" t="str">
        <f t="shared" si="626"/>
        <v/>
      </c>
      <c r="LV217" s="291" t="str">
        <f t="shared" si="627"/>
        <v/>
      </c>
      <c r="LW217" s="291" t="str">
        <f t="shared" si="628"/>
        <v/>
      </c>
      <c r="LX217" s="291" t="str">
        <f t="shared" si="629"/>
        <v/>
      </c>
      <c r="LY217" s="291" t="str">
        <f t="shared" si="630"/>
        <v/>
      </c>
      <c r="LZ217" s="291" t="str">
        <f t="shared" si="631"/>
        <v/>
      </c>
      <c r="MA217" s="291" t="str">
        <f t="shared" si="632"/>
        <v/>
      </c>
      <c r="MB217" s="291" t="str">
        <f t="shared" si="633"/>
        <v/>
      </c>
      <c r="MC217" s="291" t="str">
        <f t="shared" si="634"/>
        <v/>
      </c>
      <c r="MD217" s="291" t="str">
        <f t="shared" si="635"/>
        <v/>
      </c>
      <c r="ME217" s="291" t="str">
        <f t="shared" si="636"/>
        <v/>
      </c>
      <c r="MF217" s="291" t="str">
        <f t="shared" si="637"/>
        <v/>
      </c>
      <c r="MG217" s="74">
        <f t="shared" si="638"/>
        <v>0</v>
      </c>
      <c r="MH217" s="70"/>
      <c r="MI217" s="70"/>
      <c r="MJ217" s="70"/>
      <c r="MK217" s="70"/>
      <c r="ML217" s="70"/>
      <c r="MM217" s="70"/>
      <c r="MN217" s="70"/>
      <c r="MO217" s="70"/>
      <c r="MP217" s="70"/>
      <c r="MQ217" s="70"/>
      <c r="MR217" s="70"/>
      <c r="MS217" s="70"/>
      <c r="MT217" s="70"/>
      <c r="MU217" s="70"/>
    </row>
    <row r="218" spans="1:359" ht="6" customHeight="1" x14ac:dyDescent="0.25">
      <c r="A218" s="79"/>
      <c r="B218" s="303">
        <f t="shared" si="657"/>
        <v>204</v>
      </c>
      <c r="C218" s="206" t="s">
        <v>555</v>
      </c>
      <c r="D218" s="305" t="s">
        <v>575</v>
      </c>
      <c r="E218" s="70"/>
      <c r="F218" s="258"/>
      <c r="G218" s="259"/>
      <c r="H218" s="260"/>
      <c r="I218" s="258"/>
      <c r="J218" s="259"/>
      <c r="K218" s="260"/>
      <c r="L218" s="258"/>
      <c r="M218" s="259"/>
      <c r="N218" s="260"/>
      <c r="O218" s="258"/>
      <c r="P218" s="259"/>
      <c r="Q218" s="260"/>
      <c r="R218" s="258"/>
      <c r="S218" s="259"/>
      <c r="T218" s="260"/>
      <c r="U218" s="258"/>
      <c r="V218" s="259"/>
      <c r="W218" s="260"/>
      <c r="X218" s="258"/>
      <c r="Y218" s="259"/>
      <c r="Z218" s="260"/>
      <c r="AA218" s="258"/>
      <c r="AB218" s="259"/>
      <c r="AC218" s="260"/>
      <c r="AD218" s="258"/>
      <c r="AE218" s="259"/>
      <c r="AF218" s="260"/>
      <c r="AG218" s="258"/>
      <c r="AH218" s="259"/>
      <c r="AI218" s="260"/>
      <c r="AJ218" s="258"/>
      <c r="AK218" s="259"/>
      <c r="AL218" s="260"/>
      <c r="AM218" s="258"/>
      <c r="AN218" s="259"/>
      <c r="AO218" s="260"/>
      <c r="AP218" s="281"/>
      <c r="AQ218" s="353"/>
      <c r="AR218" s="348"/>
      <c r="AS218" s="281"/>
      <c r="AT218" s="353"/>
      <c r="AU218" s="348"/>
      <c r="AV218" s="258"/>
      <c r="AW218" s="259"/>
      <c r="AX218" s="260"/>
      <c r="AY218" s="258"/>
      <c r="AZ218" s="259"/>
      <c r="BA218" s="260"/>
      <c r="BB218" s="258"/>
      <c r="BC218" s="259"/>
      <c r="BD218" s="260"/>
      <c r="BE218" s="258"/>
      <c r="BF218" s="259"/>
      <c r="BG218" s="260"/>
      <c r="BH218" s="258"/>
      <c r="BI218" s="259"/>
      <c r="BJ218" s="260"/>
      <c r="BK218" s="258"/>
      <c r="BL218" s="259"/>
      <c r="BM218" s="260"/>
      <c r="BN218" s="258"/>
      <c r="BO218" s="259"/>
      <c r="BP218" s="260"/>
      <c r="BQ218" s="258"/>
      <c r="BR218" s="259"/>
      <c r="BS218" s="260"/>
      <c r="BT218" s="258"/>
      <c r="BU218" s="259"/>
      <c r="BV218" s="260"/>
      <c r="BW218" s="258"/>
      <c r="BX218" s="259"/>
      <c r="BY218" s="260"/>
      <c r="BZ218" s="258"/>
      <c r="CA218" s="259"/>
      <c r="CB218" s="260"/>
      <c r="CC218" s="258"/>
      <c r="CD218" s="259"/>
      <c r="CE218" s="260"/>
      <c r="CF218" s="410"/>
      <c r="CG218" s="411"/>
      <c r="CH218" s="412"/>
      <c r="CI218" s="410"/>
      <c r="CJ218" s="411"/>
      <c r="CK218" s="412"/>
      <c r="CL218" s="258"/>
      <c r="CM218" s="259"/>
      <c r="CN218" s="260"/>
      <c r="CO218" s="258"/>
      <c r="CP218" s="259"/>
      <c r="CQ218" s="260"/>
      <c r="CR218" s="373" t="s">
        <v>2</v>
      </c>
      <c r="CS218" s="228"/>
      <c r="CT218" s="229"/>
      <c r="CU218" s="7" t="str">
        <f t="shared" si="517"/>
        <v/>
      </c>
      <c r="CV218" s="7" t="str">
        <f t="shared" si="518"/>
        <v/>
      </c>
      <c r="CW218" s="7" t="str">
        <f t="shared" si="519"/>
        <v/>
      </c>
      <c r="CX218" s="7" t="str">
        <f t="shared" si="520"/>
        <v/>
      </c>
      <c r="CY218" s="7" t="str">
        <f t="shared" si="521"/>
        <v/>
      </c>
      <c r="CZ218" s="7" t="str">
        <f t="shared" si="522"/>
        <v/>
      </c>
      <c r="DA218" s="7" t="str">
        <f t="shared" si="523"/>
        <v/>
      </c>
      <c r="DB218" s="7" t="str">
        <f t="shared" si="524"/>
        <v/>
      </c>
      <c r="DC218" s="7" t="str">
        <f t="shared" si="525"/>
        <v/>
      </c>
      <c r="DD218" s="7" t="str">
        <f t="shared" si="526"/>
        <v/>
      </c>
      <c r="DE218" s="7" t="str">
        <f t="shared" si="527"/>
        <v/>
      </c>
      <c r="DF218" s="7" t="str">
        <f t="shared" si="528"/>
        <v/>
      </c>
      <c r="DG218" s="7" t="str">
        <f t="shared" si="529"/>
        <v/>
      </c>
      <c r="DH218" s="7" t="str">
        <f t="shared" si="530"/>
        <v/>
      </c>
      <c r="DI218" s="7" t="str">
        <f t="shared" si="531"/>
        <v/>
      </c>
      <c r="DJ218" s="7" t="str">
        <f t="shared" si="532"/>
        <v/>
      </c>
      <c r="DK218" s="7" t="str">
        <f t="shared" si="533"/>
        <v/>
      </c>
      <c r="DL218" s="7" t="str">
        <f t="shared" si="534"/>
        <v/>
      </c>
      <c r="DM218" s="7" t="str">
        <f t="shared" si="535"/>
        <v/>
      </c>
      <c r="DN218" s="7" t="str">
        <f t="shared" si="536"/>
        <v/>
      </c>
      <c r="DO218" s="7" t="str">
        <f t="shared" si="537"/>
        <v/>
      </c>
      <c r="DP218" s="7" t="str">
        <f t="shared" si="538"/>
        <v/>
      </c>
      <c r="DQ218" s="7" t="str">
        <f t="shared" si="539"/>
        <v/>
      </c>
      <c r="DR218" s="7" t="str">
        <f t="shared" si="540"/>
        <v/>
      </c>
      <c r="DS218" s="7" t="str">
        <f t="shared" si="541"/>
        <v/>
      </c>
      <c r="DT218" s="7" t="str">
        <f t="shared" si="542"/>
        <v/>
      </c>
      <c r="DU218" s="7" t="str">
        <f t="shared" si="639"/>
        <v/>
      </c>
      <c r="DV218" s="7" t="str">
        <f t="shared" si="640"/>
        <v/>
      </c>
      <c r="DW218" s="7">
        <f t="shared" si="641"/>
        <v>28</v>
      </c>
      <c r="DX218" s="7" t="str">
        <f t="shared" si="642"/>
        <v/>
      </c>
      <c r="DY218" s="7"/>
      <c r="DZ218" s="7"/>
      <c r="EA218" s="7"/>
      <c r="EB218" s="7"/>
      <c r="EC218" s="64" t="s">
        <v>2</v>
      </c>
      <c r="ED218" s="306" t="str">
        <f t="shared" si="543"/>
        <v>-</v>
      </c>
      <c r="EE218" s="306" t="str">
        <f t="shared" si="544"/>
        <v>-</v>
      </c>
      <c r="EF218" s="306" t="str">
        <f t="shared" si="545"/>
        <v>-</v>
      </c>
      <c r="EG218" s="306" t="str">
        <f t="shared" si="546"/>
        <v>-</v>
      </c>
      <c r="EH218" s="306" t="str">
        <f t="shared" si="547"/>
        <v>-</v>
      </c>
      <c r="EI218" s="306" t="str">
        <f t="shared" si="548"/>
        <v>-</v>
      </c>
      <c r="EJ218" s="306" t="str">
        <f t="shared" si="549"/>
        <v>-</v>
      </c>
      <c r="EK218" s="306" t="str">
        <f t="shared" si="550"/>
        <v>-</v>
      </c>
      <c r="EL218" s="306" t="str">
        <f t="shared" si="551"/>
        <v>-</v>
      </c>
      <c r="EM218" s="306" t="str">
        <f t="shared" si="552"/>
        <v>-</v>
      </c>
      <c r="EN218" s="306" t="str">
        <f t="shared" si="553"/>
        <v>-</v>
      </c>
      <c r="EO218" s="306" t="str">
        <f t="shared" si="554"/>
        <v>-</v>
      </c>
      <c r="EP218" s="306" t="str">
        <f t="shared" si="555"/>
        <v>-</v>
      </c>
      <c r="EQ218" s="306" t="str">
        <f t="shared" si="556"/>
        <v>-</v>
      </c>
      <c r="ER218" s="306" t="str">
        <f t="shared" si="557"/>
        <v>-</v>
      </c>
      <c r="ES218" s="306" t="str">
        <f t="shared" si="558"/>
        <v>-</v>
      </c>
      <c r="ET218" s="306" t="str">
        <f t="shared" si="559"/>
        <v>-</v>
      </c>
      <c r="EU218" s="306" t="str">
        <f t="shared" si="560"/>
        <v>-</v>
      </c>
      <c r="EV218" s="306" t="str">
        <f t="shared" si="561"/>
        <v>-</v>
      </c>
      <c r="EW218" s="306" t="str">
        <f t="shared" si="562"/>
        <v>-</v>
      </c>
      <c r="EX218" s="306" t="str">
        <f t="shared" si="563"/>
        <v>-</v>
      </c>
      <c r="EY218" s="306" t="str">
        <f t="shared" si="564"/>
        <v>-</v>
      </c>
      <c r="EZ218" s="306" t="str">
        <f t="shared" si="565"/>
        <v>-</v>
      </c>
      <c r="FA218" s="306" t="str">
        <f t="shared" si="566"/>
        <v>-</v>
      </c>
      <c r="FB218" s="306" t="str">
        <f t="shared" si="567"/>
        <v>-</v>
      </c>
      <c r="FC218" s="306" t="str">
        <f t="shared" si="568"/>
        <v>-</v>
      </c>
      <c r="FD218" s="306" t="str">
        <f t="shared" si="643"/>
        <v>-</v>
      </c>
      <c r="FE218" s="306" t="str">
        <f t="shared" si="644"/>
        <v>-</v>
      </c>
      <c r="FF218" s="306" t="str">
        <f t="shared" si="645"/>
        <v>mutpcg</v>
      </c>
      <c r="FG218" s="306" t="str">
        <f t="shared" si="646"/>
        <v>-</v>
      </c>
      <c r="FH218" s="306"/>
      <c r="FI218" s="306"/>
      <c r="FJ218" s="306"/>
      <c r="FK218" s="306"/>
      <c r="FL218" s="306"/>
      <c r="FM218" s="422" t="s">
        <v>2</v>
      </c>
      <c r="FN218" s="65" t="str">
        <f t="shared" si="569"/>
        <v>-</v>
      </c>
      <c r="FO218" s="65" t="str">
        <f t="shared" si="570"/>
        <v>-</v>
      </c>
      <c r="FP218" s="65" t="str">
        <f t="shared" si="571"/>
        <v>-</v>
      </c>
      <c r="FQ218" s="65" t="str">
        <f t="shared" si="572"/>
        <v>-</v>
      </c>
      <c r="FR218" s="65" t="str">
        <f t="shared" si="573"/>
        <v>-</v>
      </c>
      <c r="FS218" s="65" t="str">
        <f t="shared" si="574"/>
        <v>-</v>
      </c>
      <c r="FT218" s="65" t="str">
        <f t="shared" si="575"/>
        <v>-</v>
      </c>
      <c r="FU218" s="65" t="str">
        <f t="shared" si="576"/>
        <v>-</v>
      </c>
      <c r="FV218" s="65" t="str">
        <f t="shared" si="577"/>
        <v>-</v>
      </c>
      <c r="FW218" s="65" t="str">
        <f t="shared" si="578"/>
        <v>-</v>
      </c>
      <c r="FX218" s="65" t="str">
        <f t="shared" si="579"/>
        <v>-</v>
      </c>
      <c r="FY218" s="65" t="str">
        <f t="shared" si="580"/>
        <v>-</v>
      </c>
      <c r="FZ218" s="65" t="str">
        <f t="shared" si="581"/>
        <v>-</v>
      </c>
      <c r="GA218" s="65" t="str">
        <f t="shared" si="582"/>
        <v>-</v>
      </c>
      <c r="GB218" s="65" t="str">
        <f t="shared" si="583"/>
        <v>-</v>
      </c>
      <c r="GC218" s="65" t="str">
        <f t="shared" si="584"/>
        <v>-</v>
      </c>
      <c r="GD218" s="65" t="str">
        <f t="shared" si="585"/>
        <v>-</v>
      </c>
      <c r="GE218" s="65" t="str">
        <f t="shared" si="586"/>
        <v>-</v>
      </c>
      <c r="GF218" s="65" t="str">
        <f t="shared" si="587"/>
        <v>-</v>
      </c>
      <c r="GG218" s="65" t="str">
        <f t="shared" si="588"/>
        <v>-</v>
      </c>
      <c r="GH218" s="65" t="str">
        <f t="shared" si="589"/>
        <v>-</v>
      </c>
      <c r="GI218" s="65" t="str">
        <f t="shared" si="590"/>
        <v>-</v>
      </c>
      <c r="GJ218" s="65" t="str">
        <f t="shared" si="591"/>
        <v>-</v>
      </c>
      <c r="GK218" s="65" t="str">
        <f t="shared" si="592"/>
        <v>-</v>
      </c>
      <c r="GL218" s="65" t="str">
        <f t="shared" si="593"/>
        <v>-</v>
      </c>
      <c r="GM218" s="65" t="str">
        <f t="shared" si="594"/>
        <v>-</v>
      </c>
      <c r="GN218" s="65" t="str">
        <f t="shared" si="647"/>
        <v>-</v>
      </c>
      <c r="GO218" s="65" t="str">
        <f t="shared" si="648"/>
        <v>-</v>
      </c>
      <c r="GP218" s="65">
        <f t="shared" si="649"/>
        <v>0</v>
      </c>
      <c r="GQ218" s="65" t="str">
        <f t="shared" si="650"/>
        <v>-</v>
      </c>
      <c r="GR218" s="65"/>
      <c r="GS218" s="65"/>
      <c r="GT218" s="65"/>
      <c r="GU218" s="96"/>
      <c r="GV218" s="70"/>
      <c r="GW218" s="7">
        <f>IF(ISNUMBER(INDEX($CU$15:$EC$314,$B218,HG$5)),MAX(GW$14:GW217)+1,0)</f>
        <v>0</v>
      </c>
      <c r="GX218" s="7" t="str">
        <f t="shared" si="595"/>
        <v/>
      </c>
      <c r="GY218" s="7" t="str">
        <f t="shared" si="596"/>
        <v/>
      </c>
      <c r="GZ218" s="289">
        <f t="shared" si="597"/>
        <v>204</v>
      </c>
      <c r="HA218" s="289" t="str">
        <f t="shared" si="598"/>
        <v/>
      </c>
      <c r="HB218" s="289"/>
      <c r="HC218" s="84" t="str">
        <f t="shared" si="599"/>
        <v/>
      </c>
      <c r="HD218" s="335">
        <f t="shared" si="600"/>
        <v>0</v>
      </c>
      <c r="HE218" s="313" t="str">
        <f t="shared" si="601"/>
        <v/>
      </c>
      <c r="HF218" s="28" t="str">
        <f t="shared" si="602"/>
        <v/>
      </c>
      <c r="HG218" s="241"/>
      <c r="HH218" s="71"/>
      <c r="HI218" s="71"/>
      <c r="HJ218" s="71"/>
      <c r="HK218" s="71"/>
      <c r="HL218" s="71"/>
      <c r="HM218" s="71"/>
      <c r="HN218" s="71"/>
      <c r="HO218" s="71"/>
      <c r="HP218" s="71"/>
      <c r="HQ218" s="71"/>
      <c r="HR218" s="71"/>
      <c r="HS218" s="277" t="str">
        <f t="shared" si="658"/>
        <v/>
      </c>
      <c r="HT218" s="284" t="str">
        <f t="shared" si="603"/>
        <v/>
      </c>
      <c r="HU218" s="71"/>
      <c r="HV218" s="336" t="str">
        <f t="shared" si="604"/>
        <v/>
      </c>
      <c r="HW218" s="338" t="str">
        <f t="shared" si="605"/>
        <v/>
      </c>
      <c r="HX218" s="337" t="str">
        <f t="shared" si="606"/>
        <v/>
      </c>
      <c r="HY218" s="71"/>
      <c r="HZ218" s="71"/>
      <c r="IA218" s="71"/>
      <c r="IB218" s="71"/>
      <c r="IC218" s="71"/>
      <c r="ID218" s="70"/>
      <c r="IE218" s="19"/>
      <c r="IF218" s="19"/>
      <c r="IG218" s="19"/>
      <c r="IH218" s="19"/>
      <c r="II218" s="19"/>
      <c r="IJ218" s="19"/>
      <c r="IK218" s="19"/>
      <c r="IL218" s="19"/>
      <c r="IM218" s="19"/>
      <c r="IN218" s="19"/>
      <c r="IO218" s="19"/>
      <c r="IP218" s="19"/>
      <c r="IQ218" s="19"/>
      <c r="IR218" s="291">
        <f>IF(IE218&lt;&gt;"",MAX(IR$14:IR217)+1,0)</f>
        <v>0</v>
      </c>
      <c r="IS218" s="291">
        <f>IF(IF218&lt;&gt;"",MAX(IS$14:IS217)+1,0)</f>
        <v>0</v>
      </c>
      <c r="IT218" s="291">
        <f>IF(IG218&lt;&gt;"",MAX(IT$14:IT217)+1,0)</f>
        <v>0</v>
      </c>
      <c r="IU218" s="291">
        <f>IF(IH218&lt;&gt;"",MAX(IU$14:IU217)+1,0)</f>
        <v>0</v>
      </c>
      <c r="IV218" s="291">
        <f>IF(II218&lt;&gt;"",MAX(IV$14:IV217)+1,0)</f>
        <v>0</v>
      </c>
      <c r="IW218" s="291">
        <f>IF(IJ218&lt;&gt;"",MAX(IW$14:IW217)+1,0)</f>
        <v>0</v>
      </c>
      <c r="IX218" s="291">
        <f>IF(IK218&lt;&gt;"",MAX(IX$14:IX217)+1,0)</f>
        <v>0</v>
      </c>
      <c r="IY218" s="291">
        <f>IF(IL218&lt;&gt;"",MAX(IY$14:IY217)+1,0)</f>
        <v>0</v>
      </c>
      <c r="IZ218" s="291">
        <f>IF(IM218&lt;&gt;"",MAX(IZ$14:IZ217)+1,0)</f>
        <v>0</v>
      </c>
      <c r="JA218" s="291">
        <f>IF(IN218&lt;&gt;"",MAX(JA$14:JA217)+1,0)</f>
        <v>0</v>
      </c>
      <c r="JB218" s="291">
        <f>IF(IO218&lt;&gt;"",MAX(JB$14:JB217)+1,0)</f>
        <v>0</v>
      </c>
      <c r="JC218" s="291">
        <f>IF(IP218&lt;&gt;"",MAX(JC$14:JC217)+1,0)</f>
        <v>0</v>
      </c>
      <c r="JD218" s="74" t="str">
        <f t="shared" si="651"/>
        <v/>
      </c>
      <c r="JE218" s="74" t="str">
        <f t="shared" si="652"/>
        <v/>
      </c>
      <c r="JF218" s="74" t="str">
        <f t="shared" si="653"/>
        <v/>
      </c>
      <c r="JG218" s="74" t="str">
        <f t="shared" si="654"/>
        <v/>
      </c>
      <c r="JH218" s="390" t="str">
        <f t="shared" si="655"/>
        <v/>
      </c>
      <c r="JI218" s="389">
        <f>IF(ISNUMBER(MATCH(HE218,$JG$15:$JG$313,0)),0,MAX(JI$14:JI217)+1)</f>
        <v>0</v>
      </c>
      <c r="JJ218" s="389" t="str">
        <f t="shared" si="656"/>
        <v/>
      </c>
      <c r="JK218" s="379"/>
      <c r="JL218" s="79"/>
      <c r="JM218" s="19"/>
      <c r="JN218" s="280"/>
      <c r="JO218" s="70"/>
      <c r="JP218" s="19"/>
      <c r="JQ218" s="19"/>
      <c r="JR218" s="19"/>
      <c r="JS218" s="19"/>
      <c r="JT218" s="19"/>
      <c r="JU218" s="19"/>
      <c r="JV218" s="19"/>
      <c r="JW218" s="19"/>
      <c r="JX218" s="19"/>
      <c r="JY218" s="19"/>
      <c r="JZ218" s="19"/>
      <c r="KA218" s="19"/>
      <c r="KB218" s="19"/>
      <c r="KC218" s="19"/>
      <c r="KD218" s="19"/>
      <c r="LA218" s="70"/>
      <c r="LB218" s="291" t="str">
        <f t="shared" si="607"/>
        <v/>
      </c>
      <c r="LC218" s="291" t="str">
        <f t="shared" si="608"/>
        <v/>
      </c>
      <c r="LD218" s="291" t="str">
        <f t="shared" si="609"/>
        <v/>
      </c>
      <c r="LE218" s="291" t="str">
        <f t="shared" si="610"/>
        <v/>
      </c>
      <c r="LF218" s="291" t="str">
        <f t="shared" si="611"/>
        <v/>
      </c>
      <c r="LG218" s="291" t="str">
        <f t="shared" si="612"/>
        <v/>
      </c>
      <c r="LH218" s="291" t="str">
        <f t="shared" si="613"/>
        <v/>
      </c>
      <c r="LI218" s="291" t="str">
        <f t="shared" si="614"/>
        <v/>
      </c>
      <c r="LJ218" s="291" t="str">
        <f t="shared" si="615"/>
        <v/>
      </c>
      <c r="LK218" s="291" t="str">
        <f t="shared" si="616"/>
        <v/>
      </c>
      <c r="LL218" s="291" t="str">
        <f t="shared" si="617"/>
        <v/>
      </c>
      <c r="LM218" s="291" t="str">
        <f t="shared" si="618"/>
        <v/>
      </c>
      <c r="LN218" s="291" t="str">
        <f t="shared" si="619"/>
        <v/>
      </c>
      <c r="LO218" s="291" t="str">
        <f t="shared" si="620"/>
        <v/>
      </c>
      <c r="LP218" s="291" t="str">
        <f t="shared" si="621"/>
        <v/>
      </c>
      <c r="LQ218" s="291" t="str">
        <f t="shared" si="622"/>
        <v/>
      </c>
      <c r="LR218" s="291" t="str">
        <f t="shared" si="623"/>
        <v/>
      </c>
      <c r="LS218" s="291" t="str">
        <f t="shared" si="624"/>
        <v/>
      </c>
      <c r="LT218" s="291" t="str">
        <f t="shared" si="625"/>
        <v/>
      </c>
      <c r="LU218" s="291" t="str">
        <f t="shared" si="626"/>
        <v/>
      </c>
      <c r="LV218" s="291" t="str">
        <f t="shared" si="627"/>
        <v/>
      </c>
      <c r="LW218" s="291" t="str">
        <f t="shared" si="628"/>
        <v/>
      </c>
      <c r="LX218" s="291" t="str">
        <f t="shared" si="629"/>
        <v/>
      </c>
      <c r="LY218" s="291" t="str">
        <f t="shared" si="630"/>
        <v/>
      </c>
      <c r="LZ218" s="291" t="str">
        <f t="shared" si="631"/>
        <v/>
      </c>
      <c r="MA218" s="291" t="str">
        <f t="shared" si="632"/>
        <v/>
      </c>
      <c r="MB218" s="291" t="str">
        <f t="shared" si="633"/>
        <v/>
      </c>
      <c r="MC218" s="291" t="str">
        <f t="shared" si="634"/>
        <v/>
      </c>
      <c r="MD218" s="291" t="str">
        <f t="shared" si="635"/>
        <v/>
      </c>
      <c r="ME218" s="291" t="str">
        <f t="shared" si="636"/>
        <v/>
      </c>
      <c r="MF218" s="291" t="str">
        <f t="shared" si="637"/>
        <v/>
      </c>
      <c r="MG218" s="74">
        <f t="shared" si="638"/>
        <v>0</v>
      </c>
      <c r="MH218" s="70"/>
      <c r="MI218" s="70"/>
      <c r="MJ218" s="70"/>
      <c r="MK218" s="70"/>
      <c r="ML218" s="70"/>
      <c r="MM218" s="70"/>
      <c r="MN218" s="70"/>
      <c r="MO218" s="70"/>
      <c r="MP218" s="70"/>
      <c r="MQ218" s="70"/>
      <c r="MR218" s="70"/>
      <c r="MS218" s="70"/>
      <c r="MT218" s="70"/>
      <c r="MU218" s="70"/>
    </row>
    <row r="219" spans="1:359" ht="6" customHeight="1" x14ac:dyDescent="0.25">
      <c r="A219" s="79"/>
      <c r="B219" s="303">
        <f t="shared" si="657"/>
        <v>205</v>
      </c>
      <c r="C219" s="206" t="s">
        <v>556</v>
      </c>
      <c r="D219" s="305" t="s">
        <v>576</v>
      </c>
      <c r="E219" s="70"/>
      <c r="F219" s="258"/>
      <c r="G219" s="259"/>
      <c r="H219" s="260"/>
      <c r="I219" s="258"/>
      <c r="J219" s="259"/>
      <c r="K219" s="260"/>
      <c r="L219" s="258"/>
      <c r="M219" s="259"/>
      <c r="N219" s="260"/>
      <c r="O219" s="258"/>
      <c r="P219" s="259"/>
      <c r="Q219" s="260"/>
      <c r="R219" s="258"/>
      <c r="S219" s="259"/>
      <c r="T219" s="260"/>
      <c r="U219" s="258"/>
      <c r="V219" s="259"/>
      <c r="W219" s="260"/>
      <c r="X219" s="258"/>
      <c r="Y219" s="259"/>
      <c r="Z219" s="260"/>
      <c r="AA219" s="258"/>
      <c r="AB219" s="259"/>
      <c r="AC219" s="260"/>
      <c r="AD219" s="258"/>
      <c r="AE219" s="259"/>
      <c r="AF219" s="260"/>
      <c r="AG219" s="258"/>
      <c r="AH219" s="259"/>
      <c r="AI219" s="260"/>
      <c r="AJ219" s="258"/>
      <c r="AK219" s="259"/>
      <c r="AL219" s="260"/>
      <c r="AM219" s="258"/>
      <c r="AN219" s="259"/>
      <c r="AO219" s="260"/>
      <c r="AP219" s="281"/>
      <c r="AQ219" s="353"/>
      <c r="AR219" s="348"/>
      <c r="AS219" s="281"/>
      <c r="AT219" s="353"/>
      <c r="AU219" s="348"/>
      <c r="AV219" s="258"/>
      <c r="AW219" s="259"/>
      <c r="AX219" s="260"/>
      <c r="AY219" s="258"/>
      <c r="AZ219" s="259"/>
      <c r="BA219" s="260"/>
      <c r="BB219" s="258"/>
      <c r="BC219" s="259"/>
      <c r="BD219" s="260"/>
      <c r="BE219" s="258"/>
      <c r="BF219" s="259"/>
      <c r="BG219" s="260"/>
      <c r="BH219" s="258"/>
      <c r="BI219" s="259"/>
      <c r="BJ219" s="260"/>
      <c r="BK219" s="258"/>
      <c r="BL219" s="259"/>
      <c r="BM219" s="260"/>
      <c r="BN219" s="258"/>
      <c r="BO219" s="259"/>
      <c r="BP219" s="260"/>
      <c r="BQ219" s="258"/>
      <c r="BR219" s="259"/>
      <c r="BS219" s="260"/>
      <c r="BT219" s="258"/>
      <c r="BU219" s="259"/>
      <c r="BV219" s="260"/>
      <c r="BW219" s="258"/>
      <c r="BX219" s="259"/>
      <c r="BY219" s="260"/>
      <c r="BZ219" s="258"/>
      <c r="CA219" s="259"/>
      <c r="CB219" s="260"/>
      <c r="CC219" s="258"/>
      <c r="CD219" s="259"/>
      <c r="CE219" s="260"/>
      <c r="CF219" s="410"/>
      <c r="CG219" s="411"/>
      <c r="CH219" s="412"/>
      <c r="CI219" s="410"/>
      <c r="CJ219" s="411"/>
      <c r="CK219" s="412"/>
      <c r="CL219" s="258"/>
      <c r="CM219" s="259"/>
      <c r="CN219" s="260"/>
      <c r="CO219" s="258"/>
      <c r="CP219" s="259"/>
      <c r="CQ219" s="260"/>
      <c r="CR219" s="373" t="s">
        <v>2</v>
      </c>
      <c r="CS219" s="228"/>
      <c r="CT219" s="229"/>
      <c r="CU219" s="7" t="str">
        <f t="shared" si="517"/>
        <v/>
      </c>
      <c r="CV219" s="7" t="str">
        <f t="shared" si="518"/>
        <v/>
      </c>
      <c r="CW219" s="7" t="str">
        <f t="shared" si="519"/>
        <v/>
      </c>
      <c r="CX219" s="7" t="str">
        <f t="shared" si="520"/>
        <v/>
      </c>
      <c r="CY219" s="7" t="str">
        <f t="shared" si="521"/>
        <v/>
      </c>
      <c r="CZ219" s="7" t="str">
        <f t="shared" si="522"/>
        <v/>
      </c>
      <c r="DA219" s="7" t="str">
        <f t="shared" si="523"/>
        <v/>
      </c>
      <c r="DB219" s="7" t="str">
        <f t="shared" si="524"/>
        <v/>
      </c>
      <c r="DC219" s="7" t="str">
        <f t="shared" si="525"/>
        <v/>
      </c>
      <c r="DD219" s="7" t="str">
        <f t="shared" si="526"/>
        <v/>
      </c>
      <c r="DE219" s="7" t="str">
        <f t="shared" si="527"/>
        <v/>
      </c>
      <c r="DF219" s="7" t="str">
        <f t="shared" si="528"/>
        <v/>
      </c>
      <c r="DG219" s="7" t="str">
        <f t="shared" si="529"/>
        <v/>
      </c>
      <c r="DH219" s="7" t="str">
        <f t="shared" si="530"/>
        <v/>
      </c>
      <c r="DI219" s="7" t="str">
        <f t="shared" si="531"/>
        <v/>
      </c>
      <c r="DJ219" s="7" t="str">
        <f t="shared" si="532"/>
        <v/>
      </c>
      <c r="DK219" s="7" t="str">
        <f t="shared" si="533"/>
        <v/>
      </c>
      <c r="DL219" s="7" t="str">
        <f t="shared" si="534"/>
        <v/>
      </c>
      <c r="DM219" s="7" t="str">
        <f t="shared" si="535"/>
        <v/>
      </c>
      <c r="DN219" s="7" t="str">
        <f t="shared" si="536"/>
        <v/>
      </c>
      <c r="DO219" s="7" t="str">
        <f t="shared" si="537"/>
        <v/>
      </c>
      <c r="DP219" s="7" t="str">
        <f t="shared" si="538"/>
        <v/>
      </c>
      <c r="DQ219" s="7" t="str">
        <f t="shared" si="539"/>
        <v/>
      </c>
      <c r="DR219" s="7" t="str">
        <f t="shared" si="540"/>
        <v/>
      </c>
      <c r="DS219" s="7" t="str">
        <f t="shared" si="541"/>
        <v/>
      </c>
      <c r="DT219" s="7" t="str">
        <f t="shared" si="542"/>
        <v/>
      </c>
      <c r="DU219" s="7" t="str">
        <f t="shared" si="639"/>
        <v/>
      </c>
      <c r="DV219" s="7" t="str">
        <f t="shared" si="640"/>
        <v/>
      </c>
      <c r="DW219" s="7">
        <f t="shared" si="641"/>
        <v>29</v>
      </c>
      <c r="DX219" s="7" t="str">
        <f t="shared" si="642"/>
        <v/>
      </c>
      <c r="DY219" s="7"/>
      <c r="DZ219" s="7"/>
      <c r="EA219" s="7"/>
      <c r="EB219" s="7"/>
      <c r="EC219" s="64" t="s">
        <v>2</v>
      </c>
      <c r="ED219" s="306" t="str">
        <f t="shared" si="543"/>
        <v>-</v>
      </c>
      <c r="EE219" s="306" t="str">
        <f t="shared" si="544"/>
        <v>-</v>
      </c>
      <c r="EF219" s="306" t="str">
        <f t="shared" si="545"/>
        <v>-</v>
      </c>
      <c r="EG219" s="306" t="str">
        <f t="shared" si="546"/>
        <v>-</v>
      </c>
      <c r="EH219" s="306" t="str">
        <f t="shared" si="547"/>
        <v>-</v>
      </c>
      <c r="EI219" s="306" t="str">
        <f t="shared" si="548"/>
        <v>-</v>
      </c>
      <c r="EJ219" s="306" t="str">
        <f t="shared" si="549"/>
        <v>-</v>
      </c>
      <c r="EK219" s="306" t="str">
        <f t="shared" si="550"/>
        <v>-</v>
      </c>
      <c r="EL219" s="306" t="str">
        <f t="shared" si="551"/>
        <v>-</v>
      </c>
      <c r="EM219" s="306" t="str">
        <f t="shared" si="552"/>
        <v>-</v>
      </c>
      <c r="EN219" s="306" t="str">
        <f t="shared" si="553"/>
        <v>-</v>
      </c>
      <c r="EO219" s="306" t="str">
        <f t="shared" si="554"/>
        <v>-</v>
      </c>
      <c r="EP219" s="306" t="str">
        <f t="shared" si="555"/>
        <v>-</v>
      </c>
      <c r="EQ219" s="306" t="str">
        <f t="shared" si="556"/>
        <v>-</v>
      </c>
      <c r="ER219" s="306" t="str">
        <f t="shared" si="557"/>
        <v>-</v>
      </c>
      <c r="ES219" s="306" t="str">
        <f t="shared" si="558"/>
        <v>-</v>
      </c>
      <c r="ET219" s="306" t="str">
        <f t="shared" si="559"/>
        <v>-</v>
      </c>
      <c r="EU219" s="306" t="str">
        <f t="shared" si="560"/>
        <v>-</v>
      </c>
      <c r="EV219" s="306" t="str">
        <f t="shared" si="561"/>
        <v>-</v>
      </c>
      <c r="EW219" s="306" t="str">
        <f t="shared" si="562"/>
        <v>-</v>
      </c>
      <c r="EX219" s="306" t="str">
        <f t="shared" si="563"/>
        <v>-</v>
      </c>
      <c r="EY219" s="306" t="str">
        <f t="shared" si="564"/>
        <v>-</v>
      </c>
      <c r="EZ219" s="306" t="str">
        <f t="shared" si="565"/>
        <v>-</v>
      </c>
      <c r="FA219" s="306" t="str">
        <f t="shared" si="566"/>
        <v>-</v>
      </c>
      <c r="FB219" s="306" t="str">
        <f t="shared" si="567"/>
        <v>-</v>
      </c>
      <c r="FC219" s="306" t="str">
        <f t="shared" si="568"/>
        <v>-</v>
      </c>
      <c r="FD219" s="306" t="str">
        <f t="shared" si="643"/>
        <v>-</v>
      </c>
      <c r="FE219" s="306" t="str">
        <f t="shared" si="644"/>
        <v>-</v>
      </c>
      <c r="FF219" s="306" t="str">
        <f t="shared" si="645"/>
        <v>ihcofadd</v>
      </c>
      <c r="FG219" s="306" t="str">
        <f t="shared" si="646"/>
        <v>-</v>
      </c>
      <c r="FH219" s="306"/>
      <c r="FI219" s="306"/>
      <c r="FJ219" s="306"/>
      <c r="FK219" s="306"/>
      <c r="FL219" s="306"/>
      <c r="FM219" s="422" t="s">
        <v>2</v>
      </c>
      <c r="FN219" s="65" t="str">
        <f t="shared" si="569"/>
        <v>-</v>
      </c>
      <c r="FO219" s="65" t="str">
        <f t="shared" si="570"/>
        <v>-</v>
      </c>
      <c r="FP219" s="65" t="str">
        <f t="shared" si="571"/>
        <v>-</v>
      </c>
      <c r="FQ219" s="65" t="str">
        <f t="shared" si="572"/>
        <v>-</v>
      </c>
      <c r="FR219" s="65" t="str">
        <f t="shared" si="573"/>
        <v>-</v>
      </c>
      <c r="FS219" s="65" t="str">
        <f t="shared" si="574"/>
        <v>-</v>
      </c>
      <c r="FT219" s="65" t="str">
        <f t="shared" si="575"/>
        <v>-</v>
      </c>
      <c r="FU219" s="65" t="str">
        <f t="shared" si="576"/>
        <v>-</v>
      </c>
      <c r="FV219" s="65" t="str">
        <f t="shared" si="577"/>
        <v>-</v>
      </c>
      <c r="FW219" s="65" t="str">
        <f t="shared" si="578"/>
        <v>-</v>
      </c>
      <c r="FX219" s="65" t="str">
        <f t="shared" si="579"/>
        <v>-</v>
      </c>
      <c r="FY219" s="65" t="str">
        <f t="shared" si="580"/>
        <v>-</v>
      </c>
      <c r="FZ219" s="65" t="str">
        <f t="shared" si="581"/>
        <v>-</v>
      </c>
      <c r="GA219" s="65" t="str">
        <f t="shared" si="582"/>
        <v>-</v>
      </c>
      <c r="GB219" s="65" t="str">
        <f t="shared" si="583"/>
        <v>-</v>
      </c>
      <c r="GC219" s="65" t="str">
        <f t="shared" si="584"/>
        <v>-</v>
      </c>
      <c r="GD219" s="65" t="str">
        <f t="shared" si="585"/>
        <v>-</v>
      </c>
      <c r="GE219" s="65" t="str">
        <f t="shared" si="586"/>
        <v>-</v>
      </c>
      <c r="GF219" s="65" t="str">
        <f t="shared" si="587"/>
        <v>-</v>
      </c>
      <c r="GG219" s="65" t="str">
        <f t="shared" si="588"/>
        <v>-</v>
      </c>
      <c r="GH219" s="65" t="str">
        <f t="shared" si="589"/>
        <v>-</v>
      </c>
      <c r="GI219" s="65" t="str">
        <f t="shared" si="590"/>
        <v>-</v>
      </c>
      <c r="GJ219" s="65" t="str">
        <f t="shared" si="591"/>
        <v>-</v>
      </c>
      <c r="GK219" s="65" t="str">
        <f t="shared" si="592"/>
        <v>-</v>
      </c>
      <c r="GL219" s="65" t="str">
        <f t="shared" si="593"/>
        <v>-</v>
      </c>
      <c r="GM219" s="65" t="str">
        <f t="shared" si="594"/>
        <v>-</v>
      </c>
      <c r="GN219" s="65" t="str">
        <f t="shared" si="647"/>
        <v>-</v>
      </c>
      <c r="GO219" s="65" t="str">
        <f t="shared" si="648"/>
        <v>-</v>
      </c>
      <c r="GP219" s="65">
        <f t="shared" si="649"/>
        <v>0</v>
      </c>
      <c r="GQ219" s="65" t="str">
        <f t="shared" si="650"/>
        <v>-</v>
      </c>
      <c r="GR219" s="65"/>
      <c r="GS219" s="65"/>
      <c r="GT219" s="65"/>
      <c r="GU219" s="96"/>
      <c r="GV219" s="70"/>
      <c r="GW219" s="7">
        <f>IF(ISNUMBER(INDEX($CU$15:$EC$314,$B219,HG$5)),MAX(GW$14:GW218)+1,0)</f>
        <v>0</v>
      </c>
      <c r="GX219" s="7" t="str">
        <f t="shared" si="595"/>
        <v/>
      </c>
      <c r="GY219" s="7" t="str">
        <f t="shared" si="596"/>
        <v/>
      </c>
      <c r="GZ219" s="289">
        <f t="shared" si="597"/>
        <v>205</v>
      </c>
      <c r="HA219" s="289" t="str">
        <f t="shared" si="598"/>
        <v/>
      </c>
      <c r="HB219" s="289"/>
      <c r="HC219" s="84" t="str">
        <f t="shared" si="599"/>
        <v/>
      </c>
      <c r="HD219" s="335">
        <f t="shared" si="600"/>
        <v>0</v>
      </c>
      <c r="HE219" s="313" t="str">
        <f t="shared" si="601"/>
        <v/>
      </c>
      <c r="HF219" s="28" t="str">
        <f t="shared" si="602"/>
        <v/>
      </c>
      <c r="HG219" s="241"/>
      <c r="HH219" s="71"/>
      <c r="HI219" s="71"/>
      <c r="HJ219" s="71"/>
      <c r="HK219" s="71"/>
      <c r="HL219" s="71"/>
      <c r="HM219" s="71"/>
      <c r="HN219" s="71"/>
      <c r="HO219" s="71"/>
      <c r="HP219" s="71"/>
      <c r="HQ219" s="71"/>
      <c r="HR219" s="71"/>
      <c r="HS219" s="277" t="str">
        <f t="shared" si="658"/>
        <v/>
      </c>
      <c r="HT219" s="284" t="str">
        <f t="shared" si="603"/>
        <v/>
      </c>
      <c r="HU219" s="71"/>
      <c r="HV219" s="336" t="str">
        <f t="shared" si="604"/>
        <v/>
      </c>
      <c r="HW219" s="338" t="str">
        <f t="shared" si="605"/>
        <v/>
      </c>
      <c r="HX219" s="337" t="str">
        <f t="shared" si="606"/>
        <v/>
      </c>
      <c r="HY219" s="71"/>
      <c r="HZ219" s="71"/>
      <c r="IA219" s="71"/>
      <c r="IB219" s="71"/>
      <c r="IC219" s="71"/>
      <c r="ID219" s="70"/>
      <c r="IE219" s="19"/>
      <c r="IF219" s="19"/>
      <c r="IG219" s="19"/>
      <c r="IH219" s="19"/>
      <c r="II219" s="19"/>
      <c r="IJ219" s="19"/>
      <c r="IK219" s="19"/>
      <c r="IL219" s="19"/>
      <c r="IM219" s="19"/>
      <c r="IN219" s="19"/>
      <c r="IO219" s="19"/>
      <c r="IP219" s="19"/>
      <c r="IQ219" s="19"/>
      <c r="IR219" s="291">
        <f>IF(IE219&lt;&gt;"",MAX(IR$14:IR218)+1,0)</f>
        <v>0</v>
      </c>
      <c r="IS219" s="291">
        <f>IF(IF219&lt;&gt;"",MAX(IS$14:IS218)+1,0)</f>
        <v>0</v>
      </c>
      <c r="IT219" s="291">
        <f>IF(IG219&lt;&gt;"",MAX(IT$14:IT218)+1,0)</f>
        <v>0</v>
      </c>
      <c r="IU219" s="291">
        <f>IF(IH219&lt;&gt;"",MAX(IU$14:IU218)+1,0)</f>
        <v>0</v>
      </c>
      <c r="IV219" s="291">
        <f>IF(II219&lt;&gt;"",MAX(IV$14:IV218)+1,0)</f>
        <v>0</v>
      </c>
      <c r="IW219" s="291">
        <f>IF(IJ219&lt;&gt;"",MAX(IW$14:IW218)+1,0)</f>
        <v>0</v>
      </c>
      <c r="IX219" s="291">
        <f>IF(IK219&lt;&gt;"",MAX(IX$14:IX218)+1,0)</f>
        <v>0</v>
      </c>
      <c r="IY219" s="291">
        <f>IF(IL219&lt;&gt;"",MAX(IY$14:IY218)+1,0)</f>
        <v>0</v>
      </c>
      <c r="IZ219" s="291">
        <f>IF(IM219&lt;&gt;"",MAX(IZ$14:IZ218)+1,0)</f>
        <v>0</v>
      </c>
      <c r="JA219" s="291">
        <f>IF(IN219&lt;&gt;"",MAX(JA$14:JA218)+1,0)</f>
        <v>0</v>
      </c>
      <c r="JB219" s="291">
        <f>IF(IO219&lt;&gt;"",MAX(JB$14:JB218)+1,0)</f>
        <v>0</v>
      </c>
      <c r="JC219" s="291">
        <f>IF(IP219&lt;&gt;"",MAX(JC$14:JC218)+1,0)</f>
        <v>0</v>
      </c>
      <c r="JD219" s="74" t="str">
        <f t="shared" si="651"/>
        <v/>
      </c>
      <c r="JE219" s="74" t="str">
        <f t="shared" si="652"/>
        <v/>
      </c>
      <c r="JF219" s="74" t="str">
        <f t="shared" si="653"/>
        <v/>
      </c>
      <c r="JG219" s="74" t="str">
        <f t="shared" si="654"/>
        <v/>
      </c>
      <c r="JH219" s="390" t="str">
        <f t="shared" si="655"/>
        <v/>
      </c>
      <c r="JI219" s="389">
        <f>IF(ISNUMBER(MATCH(HE219,$JG$15:$JG$313,0)),0,MAX(JI$14:JI218)+1)</f>
        <v>0</v>
      </c>
      <c r="JJ219" s="389" t="str">
        <f t="shared" si="656"/>
        <v/>
      </c>
      <c r="JK219" s="379"/>
      <c r="JL219" s="79"/>
      <c r="JM219" s="19"/>
      <c r="JN219" s="280"/>
      <c r="JO219" s="70"/>
      <c r="JP219" s="19"/>
      <c r="JQ219" s="19"/>
      <c r="JR219" s="19"/>
      <c r="JS219" s="19"/>
      <c r="JT219" s="19"/>
      <c r="JU219" s="19"/>
      <c r="JV219" s="19"/>
      <c r="JW219" s="19"/>
      <c r="JX219" s="19"/>
      <c r="JY219" s="19"/>
      <c r="JZ219" s="19"/>
      <c r="KA219" s="19"/>
      <c r="KB219" s="19"/>
      <c r="KC219" s="19"/>
      <c r="KD219" s="19"/>
      <c r="LA219" s="70"/>
      <c r="LB219" s="291" t="str">
        <f t="shared" si="607"/>
        <v/>
      </c>
      <c r="LC219" s="291" t="str">
        <f t="shared" si="608"/>
        <v/>
      </c>
      <c r="LD219" s="291" t="str">
        <f t="shared" si="609"/>
        <v/>
      </c>
      <c r="LE219" s="291" t="str">
        <f t="shared" si="610"/>
        <v/>
      </c>
      <c r="LF219" s="291" t="str">
        <f t="shared" si="611"/>
        <v/>
      </c>
      <c r="LG219" s="291" t="str">
        <f t="shared" si="612"/>
        <v/>
      </c>
      <c r="LH219" s="291" t="str">
        <f t="shared" si="613"/>
        <v/>
      </c>
      <c r="LI219" s="291" t="str">
        <f t="shared" si="614"/>
        <v/>
      </c>
      <c r="LJ219" s="291" t="str">
        <f t="shared" si="615"/>
        <v/>
      </c>
      <c r="LK219" s="291" t="str">
        <f t="shared" si="616"/>
        <v/>
      </c>
      <c r="LL219" s="291" t="str">
        <f t="shared" si="617"/>
        <v/>
      </c>
      <c r="LM219" s="291" t="str">
        <f t="shared" si="618"/>
        <v/>
      </c>
      <c r="LN219" s="291" t="str">
        <f t="shared" si="619"/>
        <v/>
      </c>
      <c r="LO219" s="291" t="str">
        <f t="shared" si="620"/>
        <v/>
      </c>
      <c r="LP219" s="291" t="str">
        <f t="shared" si="621"/>
        <v/>
      </c>
      <c r="LQ219" s="291" t="str">
        <f t="shared" si="622"/>
        <v/>
      </c>
      <c r="LR219" s="291" t="str">
        <f t="shared" si="623"/>
        <v/>
      </c>
      <c r="LS219" s="291" t="str">
        <f t="shared" si="624"/>
        <v/>
      </c>
      <c r="LT219" s="291" t="str">
        <f t="shared" si="625"/>
        <v/>
      </c>
      <c r="LU219" s="291" t="str">
        <f t="shared" si="626"/>
        <v/>
      </c>
      <c r="LV219" s="291" t="str">
        <f t="shared" si="627"/>
        <v/>
      </c>
      <c r="LW219" s="291" t="str">
        <f t="shared" si="628"/>
        <v/>
      </c>
      <c r="LX219" s="291" t="str">
        <f t="shared" si="629"/>
        <v/>
      </c>
      <c r="LY219" s="291" t="str">
        <f t="shared" si="630"/>
        <v/>
      </c>
      <c r="LZ219" s="291" t="str">
        <f t="shared" si="631"/>
        <v/>
      </c>
      <c r="MA219" s="291" t="str">
        <f t="shared" si="632"/>
        <v/>
      </c>
      <c r="MB219" s="291" t="str">
        <f t="shared" si="633"/>
        <v/>
      </c>
      <c r="MC219" s="291" t="str">
        <f t="shared" si="634"/>
        <v/>
      </c>
      <c r="MD219" s="291" t="str">
        <f t="shared" si="635"/>
        <v/>
      </c>
      <c r="ME219" s="291" t="str">
        <f t="shared" si="636"/>
        <v/>
      </c>
      <c r="MF219" s="291" t="str">
        <f t="shared" si="637"/>
        <v/>
      </c>
      <c r="MG219" s="74">
        <f t="shared" si="638"/>
        <v>0</v>
      </c>
      <c r="MH219" s="70"/>
      <c r="MI219" s="70"/>
      <c r="MJ219" s="70"/>
      <c r="MK219" s="70"/>
      <c r="ML219" s="70"/>
      <c r="MM219" s="70"/>
      <c r="MN219" s="70"/>
      <c r="MO219" s="70"/>
      <c r="MP219" s="70"/>
      <c r="MQ219" s="70"/>
      <c r="MR219" s="70"/>
      <c r="MS219" s="70"/>
      <c r="MT219" s="70"/>
      <c r="MU219" s="70"/>
    </row>
    <row r="220" spans="1:359" ht="6" customHeight="1" x14ac:dyDescent="0.25">
      <c r="A220" s="79"/>
      <c r="B220" s="303">
        <f t="shared" si="657"/>
        <v>206</v>
      </c>
      <c r="C220" s="206" t="s">
        <v>647</v>
      </c>
      <c r="D220" s="305" t="s">
        <v>577</v>
      </c>
      <c r="E220" s="70"/>
      <c r="F220" s="258"/>
      <c r="G220" s="259"/>
      <c r="H220" s="260"/>
      <c r="I220" s="258"/>
      <c r="J220" s="259"/>
      <c r="K220" s="260"/>
      <c r="L220" s="258"/>
      <c r="M220" s="259"/>
      <c r="N220" s="260"/>
      <c r="O220" s="258"/>
      <c r="P220" s="259"/>
      <c r="Q220" s="260"/>
      <c r="R220" s="258"/>
      <c r="S220" s="259"/>
      <c r="T220" s="260"/>
      <c r="U220" s="258"/>
      <c r="V220" s="259"/>
      <c r="W220" s="260"/>
      <c r="X220" s="258"/>
      <c r="Y220" s="259"/>
      <c r="Z220" s="260"/>
      <c r="AA220" s="258"/>
      <c r="AB220" s="259"/>
      <c r="AC220" s="260"/>
      <c r="AD220" s="258"/>
      <c r="AE220" s="259"/>
      <c r="AF220" s="260"/>
      <c r="AG220" s="258"/>
      <c r="AH220" s="259"/>
      <c r="AI220" s="260"/>
      <c r="AJ220" s="258"/>
      <c r="AK220" s="259"/>
      <c r="AL220" s="260"/>
      <c r="AM220" s="258"/>
      <c r="AN220" s="259"/>
      <c r="AO220" s="260"/>
      <c r="AP220" s="281"/>
      <c r="AQ220" s="353"/>
      <c r="AR220" s="348"/>
      <c r="AS220" s="281"/>
      <c r="AT220" s="353"/>
      <c r="AU220" s="348"/>
      <c r="AV220" s="258"/>
      <c r="AW220" s="259"/>
      <c r="AX220" s="260"/>
      <c r="AY220" s="258"/>
      <c r="AZ220" s="259"/>
      <c r="BA220" s="260"/>
      <c r="BB220" s="258"/>
      <c r="BC220" s="259"/>
      <c r="BD220" s="260"/>
      <c r="BE220" s="258"/>
      <c r="BF220" s="259"/>
      <c r="BG220" s="260"/>
      <c r="BH220" s="258"/>
      <c r="BI220" s="259"/>
      <c r="BJ220" s="260"/>
      <c r="BK220" s="258"/>
      <c r="BL220" s="259"/>
      <c r="BM220" s="260"/>
      <c r="BN220" s="258"/>
      <c r="BO220" s="259"/>
      <c r="BP220" s="260"/>
      <c r="BQ220" s="258"/>
      <c r="BR220" s="259"/>
      <c r="BS220" s="260"/>
      <c r="BT220" s="258"/>
      <c r="BU220" s="259"/>
      <c r="BV220" s="260"/>
      <c r="BW220" s="258"/>
      <c r="BX220" s="259"/>
      <c r="BY220" s="260"/>
      <c r="BZ220" s="258"/>
      <c r="CA220" s="259"/>
      <c r="CB220" s="260"/>
      <c r="CC220" s="258"/>
      <c r="CD220" s="259"/>
      <c r="CE220" s="260"/>
      <c r="CF220" s="410"/>
      <c r="CG220" s="411"/>
      <c r="CH220" s="412"/>
      <c r="CI220" s="410"/>
      <c r="CJ220" s="411"/>
      <c r="CK220" s="412"/>
      <c r="CL220" s="258"/>
      <c r="CM220" s="259"/>
      <c r="CN220" s="260"/>
      <c r="CO220" s="258"/>
      <c r="CP220" s="259"/>
      <c r="CQ220" s="260"/>
      <c r="CR220" s="373" t="s">
        <v>2</v>
      </c>
      <c r="CS220" s="228"/>
      <c r="CT220" s="229"/>
      <c r="CU220" s="7" t="str">
        <f t="shared" si="517"/>
        <v/>
      </c>
      <c r="CV220" s="7" t="str">
        <f t="shared" si="518"/>
        <v/>
      </c>
      <c r="CW220" s="7" t="str">
        <f t="shared" si="519"/>
        <v/>
      </c>
      <c r="CX220" s="7" t="str">
        <f t="shared" si="520"/>
        <v/>
      </c>
      <c r="CY220" s="7" t="str">
        <f t="shared" si="521"/>
        <v/>
      </c>
      <c r="CZ220" s="7" t="str">
        <f t="shared" si="522"/>
        <v/>
      </c>
      <c r="DA220" s="7" t="str">
        <f t="shared" si="523"/>
        <v/>
      </c>
      <c r="DB220" s="7" t="str">
        <f t="shared" si="524"/>
        <v/>
      </c>
      <c r="DC220" s="7" t="str">
        <f t="shared" si="525"/>
        <v/>
      </c>
      <c r="DD220" s="7" t="str">
        <f t="shared" si="526"/>
        <v/>
      </c>
      <c r="DE220" s="7" t="str">
        <f t="shared" si="527"/>
        <v/>
      </c>
      <c r="DF220" s="7" t="str">
        <f t="shared" si="528"/>
        <v/>
      </c>
      <c r="DG220" s="7" t="str">
        <f t="shared" si="529"/>
        <v/>
      </c>
      <c r="DH220" s="7" t="str">
        <f t="shared" si="530"/>
        <v/>
      </c>
      <c r="DI220" s="7" t="str">
        <f t="shared" si="531"/>
        <v/>
      </c>
      <c r="DJ220" s="7" t="str">
        <f t="shared" si="532"/>
        <v/>
      </c>
      <c r="DK220" s="7" t="str">
        <f t="shared" si="533"/>
        <v/>
      </c>
      <c r="DL220" s="7" t="str">
        <f t="shared" si="534"/>
        <v/>
      </c>
      <c r="DM220" s="7" t="str">
        <f t="shared" si="535"/>
        <v/>
      </c>
      <c r="DN220" s="7" t="str">
        <f t="shared" si="536"/>
        <v/>
      </c>
      <c r="DO220" s="7" t="str">
        <f t="shared" si="537"/>
        <v/>
      </c>
      <c r="DP220" s="7" t="str">
        <f t="shared" si="538"/>
        <v/>
      </c>
      <c r="DQ220" s="7" t="str">
        <f t="shared" si="539"/>
        <v/>
      </c>
      <c r="DR220" s="7" t="str">
        <f t="shared" si="540"/>
        <v/>
      </c>
      <c r="DS220" s="7" t="str">
        <f t="shared" si="541"/>
        <v/>
      </c>
      <c r="DT220" s="7" t="str">
        <f t="shared" si="542"/>
        <v/>
      </c>
      <c r="DU220" s="7" t="str">
        <f t="shared" si="639"/>
        <v/>
      </c>
      <c r="DV220" s="7" t="str">
        <f t="shared" si="640"/>
        <v/>
      </c>
      <c r="DW220" s="7">
        <f t="shared" si="641"/>
        <v>30</v>
      </c>
      <c r="DX220" s="7" t="str">
        <f t="shared" si="642"/>
        <v/>
      </c>
      <c r="DY220" s="7"/>
      <c r="DZ220" s="7"/>
      <c r="EA220" s="7"/>
      <c r="EB220" s="7"/>
      <c r="EC220" s="64" t="s">
        <v>2</v>
      </c>
      <c r="ED220" s="306" t="str">
        <f t="shared" si="543"/>
        <v>-</v>
      </c>
      <c r="EE220" s="306" t="str">
        <f t="shared" si="544"/>
        <v>-</v>
      </c>
      <c r="EF220" s="306" t="str">
        <f t="shared" si="545"/>
        <v>-</v>
      </c>
      <c r="EG220" s="306" t="str">
        <f t="shared" si="546"/>
        <v>-</v>
      </c>
      <c r="EH220" s="306" t="str">
        <f t="shared" si="547"/>
        <v>-</v>
      </c>
      <c r="EI220" s="306" t="str">
        <f t="shared" si="548"/>
        <v>-</v>
      </c>
      <c r="EJ220" s="306" t="str">
        <f t="shared" si="549"/>
        <v>-</v>
      </c>
      <c r="EK220" s="306" t="str">
        <f t="shared" si="550"/>
        <v>-</v>
      </c>
      <c r="EL220" s="306" t="str">
        <f t="shared" si="551"/>
        <v>-</v>
      </c>
      <c r="EM220" s="306" t="str">
        <f t="shared" si="552"/>
        <v>-</v>
      </c>
      <c r="EN220" s="306" t="str">
        <f t="shared" si="553"/>
        <v>-</v>
      </c>
      <c r="EO220" s="306" t="str">
        <f t="shared" si="554"/>
        <v>-</v>
      </c>
      <c r="EP220" s="306" t="str">
        <f t="shared" si="555"/>
        <v>-</v>
      </c>
      <c r="EQ220" s="306" t="str">
        <f t="shared" si="556"/>
        <v>-</v>
      </c>
      <c r="ER220" s="306" t="str">
        <f t="shared" si="557"/>
        <v>-</v>
      </c>
      <c r="ES220" s="306" t="str">
        <f t="shared" si="558"/>
        <v>-</v>
      </c>
      <c r="ET220" s="306" t="str">
        <f t="shared" si="559"/>
        <v>-</v>
      </c>
      <c r="EU220" s="306" t="str">
        <f t="shared" si="560"/>
        <v>-</v>
      </c>
      <c r="EV220" s="306" t="str">
        <f t="shared" si="561"/>
        <v>-</v>
      </c>
      <c r="EW220" s="306" t="str">
        <f t="shared" si="562"/>
        <v>-</v>
      </c>
      <c r="EX220" s="306" t="str">
        <f t="shared" si="563"/>
        <v>-</v>
      </c>
      <c r="EY220" s="306" t="str">
        <f t="shared" si="564"/>
        <v>-</v>
      </c>
      <c r="EZ220" s="306" t="str">
        <f t="shared" si="565"/>
        <v>-</v>
      </c>
      <c r="FA220" s="306" t="str">
        <f t="shared" si="566"/>
        <v>-</v>
      </c>
      <c r="FB220" s="306" t="str">
        <f t="shared" si="567"/>
        <v>-</v>
      </c>
      <c r="FC220" s="306" t="str">
        <f t="shared" si="568"/>
        <v>-</v>
      </c>
      <c r="FD220" s="306" t="str">
        <f t="shared" si="643"/>
        <v>-</v>
      </c>
      <c r="FE220" s="306" t="str">
        <f t="shared" si="644"/>
        <v>-</v>
      </c>
      <c r="FF220" s="306" t="str">
        <f t="shared" si="645"/>
        <v>BTN</v>
      </c>
      <c r="FG220" s="306" t="str">
        <f t="shared" si="646"/>
        <v>-</v>
      </c>
      <c r="FH220" s="306"/>
      <c r="FI220" s="306"/>
      <c r="FJ220" s="306"/>
      <c r="FK220" s="306"/>
      <c r="FL220" s="306"/>
      <c r="FM220" s="422" t="s">
        <v>2</v>
      </c>
      <c r="FN220" s="65" t="str">
        <f t="shared" si="569"/>
        <v>-</v>
      </c>
      <c r="FO220" s="65" t="str">
        <f t="shared" si="570"/>
        <v>-</v>
      </c>
      <c r="FP220" s="65" t="str">
        <f t="shared" si="571"/>
        <v>-</v>
      </c>
      <c r="FQ220" s="65" t="str">
        <f t="shared" si="572"/>
        <v>-</v>
      </c>
      <c r="FR220" s="65" t="str">
        <f t="shared" si="573"/>
        <v>-</v>
      </c>
      <c r="FS220" s="65" t="str">
        <f t="shared" si="574"/>
        <v>-</v>
      </c>
      <c r="FT220" s="65" t="str">
        <f t="shared" si="575"/>
        <v>-</v>
      </c>
      <c r="FU220" s="65" t="str">
        <f t="shared" si="576"/>
        <v>-</v>
      </c>
      <c r="FV220" s="65" t="str">
        <f t="shared" si="577"/>
        <v>-</v>
      </c>
      <c r="FW220" s="65" t="str">
        <f t="shared" si="578"/>
        <v>-</v>
      </c>
      <c r="FX220" s="65" t="str">
        <f t="shared" si="579"/>
        <v>-</v>
      </c>
      <c r="FY220" s="65" t="str">
        <f t="shared" si="580"/>
        <v>-</v>
      </c>
      <c r="FZ220" s="65" t="str">
        <f t="shared" si="581"/>
        <v>-</v>
      </c>
      <c r="GA220" s="65" t="str">
        <f t="shared" si="582"/>
        <v>-</v>
      </c>
      <c r="GB220" s="65" t="str">
        <f t="shared" si="583"/>
        <v>-</v>
      </c>
      <c r="GC220" s="65" t="str">
        <f t="shared" si="584"/>
        <v>-</v>
      </c>
      <c r="GD220" s="65" t="str">
        <f t="shared" si="585"/>
        <v>-</v>
      </c>
      <c r="GE220" s="65" t="str">
        <f t="shared" si="586"/>
        <v>-</v>
      </c>
      <c r="GF220" s="65" t="str">
        <f t="shared" si="587"/>
        <v>-</v>
      </c>
      <c r="GG220" s="65" t="str">
        <f t="shared" si="588"/>
        <v>-</v>
      </c>
      <c r="GH220" s="65" t="str">
        <f t="shared" si="589"/>
        <v>-</v>
      </c>
      <c r="GI220" s="65" t="str">
        <f t="shared" si="590"/>
        <v>-</v>
      </c>
      <c r="GJ220" s="65" t="str">
        <f t="shared" si="591"/>
        <v>-</v>
      </c>
      <c r="GK220" s="65" t="str">
        <f t="shared" si="592"/>
        <v>-</v>
      </c>
      <c r="GL220" s="65" t="str">
        <f t="shared" si="593"/>
        <v>-</v>
      </c>
      <c r="GM220" s="65" t="str">
        <f t="shared" si="594"/>
        <v>-</v>
      </c>
      <c r="GN220" s="65" t="str">
        <f t="shared" si="647"/>
        <v>-</v>
      </c>
      <c r="GO220" s="65" t="str">
        <f t="shared" si="648"/>
        <v>-</v>
      </c>
      <c r="GP220" s="65" t="str">
        <f t="shared" si="649"/>
        <v>-</v>
      </c>
      <c r="GQ220" s="65" t="str">
        <f t="shared" si="650"/>
        <v>-</v>
      </c>
      <c r="GR220" s="65"/>
      <c r="GS220" s="65"/>
      <c r="GT220" s="65"/>
      <c r="GU220" s="96"/>
      <c r="GV220" s="70"/>
      <c r="GW220" s="7">
        <f>IF(ISNUMBER(INDEX($CU$15:$EC$314,$B220,HG$5)),MAX(GW$14:GW219)+1,0)</f>
        <v>0</v>
      </c>
      <c r="GX220" s="7" t="str">
        <f t="shared" si="595"/>
        <v/>
      </c>
      <c r="GY220" s="7" t="str">
        <f t="shared" si="596"/>
        <v/>
      </c>
      <c r="GZ220" s="289">
        <f t="shared" si="597"/>
        <v>206</v>
      </c>
      <c r="HA220" s="289" t="str">
        <f t="shared" si="598"/>
        <v/>
      </c>
      <c r="HB220" s="289"/>
      <c r="HC220" s="84" t="str">
        <f t="shared" si="599"/>
        <v/>
      </c>
      <c r="HD220" s="335">
        <f t="shared" si="600"/>
        <v>0</v>
      </c>
      <c r="HE220" s="313" t="str">
        <f t="shared" si="601"/>
        <v/>
      </c>
      <c r="HF220" s="28" t="str">
        <f t="shared" si="602"/>
        <v/>
      </c>
      <c r="HG220" s="241"/>
      <c r="HH220" s="71"/>
      <c r="HI220" s="71"/>
      <c r="HJ220" s="71"/>
      <c r="HK220" s="71"/>
      <c r="HL220" s="71"/>
      <c r="HM220" s="71"/>
      <c r="HN220" s="71"/>
      <c r="HO220" s="71"/>
      <c r="HP220" s="71"/>
      <c r="HQ220" s="71"/>
      <c r="HR220" s="71"/>
      <c r="HS220" s="277" t="str">
        <f t="shared" si="658"/>
        <v/>
      </c>
      <c r="HT220" s="284" t="str">
        <f t="shared" si="603"/>
        <v/>
      </c>
      <c r="HU220" s="71"/>
      <c r="HV220" s="336" t="str">
        <f t="shared" si="604"/>
        <v/>
      </c>
      <c r="HW220" s="338" t="str">
        <f t="shared" si="605"/>
        <v/>
      </c>
      <c r="HX220" s="337" t="str">
        <f t="shared" si="606"/>
        <v/>
      </c>
      <c r="HY220" s="71"/>
      <c r="HZ220" s="71"/>
      <c r="IA220" s="71"/>
      <c r="IB220" s="71"/>
      <c r="IC220" s="71"/>
      <c r="ID220" s="70"/>
      <c r="IE220" s="19"/>
      <c r="IF220" s="19"/>
      <c r="IG220" s="19"/>
      <c r="IH220" s="19"/>
      <c r="II220" s="19"/>
      <c r="IJ220" s="19"/>
      <c r="IK220" s="19"/>
      <c r="IL220" s="19"/>
      <c r="IM220" s="19"/>
      <c r="IN220" s="19"/>
      <c r="IO220" s="19"/>
      <c r="IP220" s="19"/>
      <c r="IQ220" s="19"/>
      <c r="IR220" s="291">
        <f>IF(IE220&lt;&gt;"",MAX(IR$14:IR219)+1,0)</f>
        <v>0</v>
      </c>
      <c r="IS220" s="291">
        <f>IF(IF220&lt;&gt;"",MAX(IS$14:IS219)+1,0)</f>
        <v>0</v>
      </c>
      <c r="IT220" s="291">
        <f>IF(IG220&lt;&gt;"",MAX(IT$14:IT219)+1,0)</f>
        <v>0</v>
      </c>
      <c r="IU220" s="291">
        <f>IF(IH220&lt;&gt;"",MAX(IU$14:IU219)+1,0)</f>
        <v>0</v>
      </c>
      <c r="IV220" s="291">
        <f>IF(II220&lt;&gt;"",MAX(IV$14:IV219)+1,0)</f>
        <v>0</v>
      </c>
      <c r="IW220" s="291">
        <f>IF(IJ220&lt;&gt;"",MAX(IW$14:IW219)+1,0)</f>
        <v>0</v>
      </c>
      <c r="IX220" s="291">
        <f>IF(IK220&lt;&gt;"",MAX(IX$14:IX219)+1,0)</f>
        <v>0</v>
      </c>
      <c r="IY220" s="291">
        <f>IF(IL220&lt;&gt;"",MAX(IY$14:IY219)+1,0)</f>
        <v>0</v>
      </c>
      <c r="IZ220" s="291">
        <f>IF(IM220&lt;&gt;"",MAX(IZ$14:IZ219)+1,0)</f>
        <v>0</v>
      </c>
      <c r="JA220" s="291">
        <f>IF(IN220&lt;&gt;"",MAX(JA$14:JA219)+1,0)</f>
        <v>0</v>
      </c>
      <c r="JB220" s="291">
        <f>IF(IO220&lt;&gt;"",MAX(JB$14:JB219)+1,0)</f>
        <v>0</v>
      </c>
      <c r="JC220" s="291">
        <f>IF(IP220&lt;&gt;"",MAX(JC$14:JC219)+1,0)</f>
        <v>0</v>
      </c>
      <c r="JD220" s="74" t="str">
        <f t="shared" si="651"/>
        <v/>
      </c>
      <c r="JE220" s="74" t="str">
        <f t="shared" si="652"/>
        <v/>
      </c>
      <c r="JF220" s="74" t="str">
        <f t="shared" si="653"/>
        <v/>
      </c>
      <c r="JG220" s="74" t="str">
        <f t="shared" si="654"/>
        <v/>
      </c>
      <c r="JH220" s="390" t="str">
        <f t="shared" si="655"/>
        <v/>
      </c>
      <c r="JI220" s="389">
        <f>IF(ISNUMBER(MATCH(HE220,$JG$15:$JG$313,0)),0,MAX(JI$14:JI219)+1)</f>
        <v>0</v>
      </c>
      <c r="JJ220" s="389" t="str">
        <f t="shared" si="656"/>
        <v/>
      </c>
      <c r="JK220" s="379"/>
      <c r="JL220" s="79"/>
      <c r="JM220" s="19"/>
      <c r="JN220" s="280"/>
      <c r="JO220" s="70"/>
      <c r="JP220" s="19"/>
      <c r="JQ220" s="19"/>
      <c r="JR220" s="19"/>
      <c r="JS220" s="19"/>
      <c r="JT220" s="19"/>
      <c r="JU220" s="19"/>
      <c r="JV220" s="19"/>
      <c r="JW220" s="19"/>
      <c r="JX220" s="19"/>
      <c r="JY220" s="19"/>
      <c r="JZ220" s="19"/>
      <c r="KA220" s="19"/>
      <c r="KB220" s="19"/>
      <c r="KC220" s="19"/>
      <c r="KD220" s="19"/>
      <c r="LA220" s="70"/>
      <c r="LB220" s="291" t="str">
        <f t="shared" si="607"/>
        <v/>
      </c>
      <c r="LC220" s="291" t="str">
        <f t="shared" si="608"/>
        <v/>
      </c>
      <c r="LD220" s="291" t="str">
        <f t="shared" si="609"/>
        <v/>
      </c>
      <c r="LE220" s="291" t="str">
        <f t="shared" si="610"/>
        <v/>
      </c>
      <c r="LF220" s="291" t="str">
        <f t="shared" si="611"/>
        <v/>
      </c>
      <c r="LG220" s="291" t="str">
        <f t="shared" si="612"/>
        <v/>
      </c>
      <c r="LH220" s="291" t="str">
        <f t="shared" si="613"/>
        <v/>
      </c>
      <c r="LI220" s="291" t="str">
        <f t="shared" si="614"/>
        <v/>
      </c>
      <c r="LJ220" s="291" t="str">
        <f t="shared" si="615"/>
        <v/>
      </c>
      <c r="LK220" s="291" t="str">
        <f t="shared" si="616"/>
        <v/>
      </c>
      <c r="LL220" s="291" t="str">
        <f t="shared" si="617"/>
        <v/>
      </c>
      <c r="LM220" s="291" t="str">
        <f t="shared" si="618"/>
        <v/>
      </c>
      <c r="LN220" s="291" t="str">
        <f t="shared" si="619"/>
        <v/>
      </c>
      <c r="LO220" s="291" t="str">
        <f t="shared" si="620"/>
        <v/>
      </c>
      <c r="LP220" s="291" t="str">
        <f t="shared" si="621"/>
        <v/>
      </c>
      <c r="LQ220" s="291" t="str">
        <f t="shared" si="622"/>
        <v/>
      </c>
      <c r="LR220" s="291" t="str">
        <f t="shared" si="623"/>
        <v/>
      </c>
      <c r="LS220" s="291" t="str">
        <f t="shared" si="624"/>
        <v/>
      </c>
      <c r="LT220" s="291" t="str">
        <f t="shared" si="625"/>
        <v/>
      </c>
      <c r="LU220" s="291" t="str">
        <f t="shared" si="626"/>
        <v/>
      </c>
      <c r="LV220" s="291" t="str">
        <f t="shared" si="627"/>
        <v/>
      </c>
      <c r="LW220" s="291" t="str">
        <f t="shared" si="628"/>
        <v/>
      </c>
      <c r="LX220" s="291" t="str">
        <f t="shared" si="629"/>
        <v/>
      </c>
      <c r="LY220" s="291" t="str">
        <f t="shared" si="630"/>
        <v/>
      </c>
      <c r="LZ220" s="291" t="str">
        <f t="shared" si="631"/>
        <v/>
      </c>
      <c r="MA220" s="291" t="str">
        <f t="shared" si="632"/>
        <v/>
      </c>
      <c r="MB220" s="291" t="str">
        <f t="shared" si="633"/>
        <v/>
      </c>
      <c r="MC220" s="291" t="str">
        <f t="shared" si="634"/>
        <v/>
      </c>
      <c r="MD220" s="291" t="str">
        <f t="shared" si="635"/>
        <v/>
      </c>
      <c r="ME220" s="291" t="str">
        <f t="shared" si="636"/>
        <v/>
      </c>
      <c r="MF220" s="291" t="str">
        <f t="shared" si="637"/>
        <v/>
      </c>
      <c r="MG220" s="74">
        <f t="shared" si="638"/>
        <v>0</v>
      </c>
      <c r="MH220" s="70"/>
      <c r="MI220" s="70"/>
      <c r="MJ220" s="70"/>
      <c r="MK220" s="70"/>
      <c r="ML220" s="70"/>
      <c r="MM220" s="70"/>
      <c r="MN220" s="70"/>
      <c r="MO220" s="70"/>
      <c r="MP220" s="70"/>
      <c r="MQ220" s="70"/>
      <c r="MR220" s="70"/>
      <c r="MS220" s="70"/>
      <c r="MT220" s="70"/>
      <c r="MU220" s="70"/>
    </row>
    <row r="221" spans="1:359" ht="6" customHeight="1" x14ac:dyDescent="0.25">
      <c r="A221" s="79"/>
      <c r="B221" s="303">
        <f t="shared" si="657"/>
        <v>207</v>
      </c>
      <c r="C221" s="206" t="s">
        <v>557</v>
      </c>
      <c r="D221" s="305" t="s">
        <v>578</v>
      </c>
      <c r="E221" s="70"/>
      <c r="F221" s="258"/>
      <c r="G221" s="259"/>
      <c r="H221" s="260"/>
      <c r="I221" s="258"/>
      <c r="J221" s="259"/>
      <c r="K221" s="260"/>
      <c r="L221" s="258"/>
      <c r="M221" s="259"/>
      <c r="N221" s="260"/>
      <c r="O221" s="258"/>
      <c r="P221" s="259"/>
      <c r="Q221" s="260"/>
      <c r="R221" s="258"/>
      <c r="S221" s="259"/>
      <c r="T221" s="260"/>
      <c r="U221" s="258"/>
      <c r="V221" s="259"/>
      <c r="W221" s="260"/>
      <c r="X221" s="258"/>
      <c r="Y221" s="259"/>
      <c r="Z221" s="260"/>
      <c r="AA221" s="258"/>
      <c r="AB221" s="259"/>
      <c r="AC221" s="260"/>
      <c r="AD221" s="258"/>
      <c r="AE221" s="259"/>
      <c r="AF221" s="260"/>
      <c r="AG221" s="258"/>
      <c r="AH221" s="259"/>
      <c r="AI221" s="260"/>
      <c r="AJ221" s="258"/>
      <c r="AK221" s="259"/>
      <c r="AL221" s="260"/>
      <c r="AM221" s="258"/>
      <c r="AN221" s="259"/>
      <c r="AO221" s="260"/>
      <c r="AP221" s="281"/>
      <c r="AQ221" s="353"/>
      <c r="AR221" s="348"/>
      <c r="AS221" s="281"/>
      <c r="AT221" s="353"/>
      <c r="AU221" s="348"/>
      <c r="AV221" s="258"/>
      <c r="AW221" s="259"/>
      <c r="AX221" s="260"/>
      <c r="AY221" s="258"/>
      <c r="AZ221" s="259"/>
      <c r="BA221" s="260"/>
      <c r="BB221" s="258"/>
      <c r="BC221" s="259"/>
      <c r="BD221" s="260"/>
      <c r="BE221" s="258"/>
      <c r="BF221" s="259"/>
      <c r="BG221" s="260"/>
      <c r="BH221" s="258"/>
      <c r="BI221" s="259"/>
      <c r="BJ221" s="260"/>
      <c r="BK221" s="258"/>
      <c r="BL221" s="259"/>
      <c r="BM221" s="260"/>
      <c r="BN221" s="258"/>
      <c r="BO221" s="259"/>
      <c r="BP221" s="260"/>
      <c r="BQ221" s="258"/>
      <c r="BR221" s="259"/>
      <c r="BS221" s="260"/>
      <c r="BT221" s="258"/>
      <c r="BU221" s="259"/>
      <c r="BV221" s="260"/>
      <c r="BW221" s="258"/>
      <c r="BX221" s="259"/>
      <c r="BY221" s="260"/>
      <c r="BZ221" s="258"/>
      <c r="CA221" s="259"/>
      <c r="CB221" s="260"/>
      <c r="CC221" s="258"/>
      <c r="CD221" s="259"/>
      <c r="CE221" s="260"/>
      <c r="CF221" s="410"/>
      <c r="CG221" s="411"/>
      <c r="CH221" s="412"/>
      <c r="CI221" s="410"/>
      <c r="CJ221" s="411"/>
      <c r="CK221" s="412"/>
      <c r="CL221" s="258"/>
      <c r="CM221" s="259"/>
      <c r="CN221" s="260"/>
      <c r="CO221" s="258"/>
      <c r="CP221" s="259"/>
      <c r="CQ221" s="260"/>
      <c r="CR221" s="373" t="s">
        <v>2</v>
      </c>
      <c r="CS221" s="228"/>
      <c r="CT221" s="229"/>
      <c r="CU221" s="7" t="str">
        <f t="shared" si="517"/>
        <v/>
      </c>
      <c r="CV221" s="7" t="str">
        <f t="shared" si="518"/>
        <v/>
      </c>
      <c r="CW221" s="7" t="str">
        <f t="shared" si="519"/>
        <v/>
      </c>
      <c r="CX221" s="7" t="str">
        <f t="shared" si="520"/>
        <v/>
      </c>
      <c r="CY221" s="7" t="str">
        <f t="shared" si="521"/>
        <v/>
      </c>
      <c r="CZ221" s="7" t="str">
        <f t="shared" si="522"/>
        <v/>
      </c>
      <c r="DA221" s="7" t="str">
        <f t="shared" si="523"/>
        <v/>
      </c>
      <c r="DB221" s="7" t="str">
        <f t="shared" si="524"/>
        <v/>
      </c>
      <c r="DC221" s="7" t="str">
        <f t="shared" si="525"/>
        <v/>
      </c>
      <c r="DD221" s="7" t="str">
        <f t="shared" si="526"/>
        <v/>
      </c>
      <c r="DE221" s="7" t="str">
        <f t="shared" si="527"/>
        <v/>
      </c>
      <c r="DF221" s="7" t="str">
        <f t="shared" si="528"/>
        <v/>
      </c>
      <c r="DG221" s="7" t="str">
        <f t="shared" si="529"/>
        <v/>
      </c>
      <c r="DH221" s="7" t="str">
        <f t="shared" si="530"/>
        <v/>
      </c>
      <c r="DI221" s="7" t="str">
        <f t="shared" si="531"/>
        <v/>
      </c>
      <c r="DJ221" s="7" t="str">
        <f t="shared" si="532"/>
        <v/>
      </c>
      <c r="DK221" s="7" t="str">
        <f t="shared" si="533"/>
        <v/>
      </c>
      <c r="DL221" s="7" t="str">
        <f t="shared" si="534"/>
        <v/>
      </c>
      <c r="DM221" s="7" t="str">
        <f t="shared" si="535"/>
        <v/>
      </c>
      <c r="DN221" s="7" t="str">
        <f t="shared" si="536"/>
        <v/>
      </c>
      <c r="DO221" s="7" t="str">
        <f t="shared" si="537"/>
        <v/>
      </c>
      <c r="DP221" s="7" t="str">
        <f t="shared" si="538"/>
        <v/>
      </c>
      <c r="DQ221" s="7" t="str">
        <f t="shared" si="539"/>
        <v/>
      </c>
      <c r="DR221" s="7" t="str">
        <f t="shared" si="540"/>
        <v/>
      </c>
      <c r="DS221" s="7" t="str">
        <f t="shared" si="541"/>
        <v/>
      </c>
      <c r="DT221" s="7" t="str">
        <f t="shared" si="542"/>
        <v/>
      </c>
      <c r="DU221" s="7" t="str">
        <f t="shared" si="639"/>
        <v/>
      </c>
      <c r="DV221" s="7" t="str">
        <f t="shared" si="640"/>
        <v/>
      </c>
      <c r="DW221" s="7">
        <f t="shared" si="641"/>
        <v>33</v>
      </c>
      <c r="DX221" s="7" t="str">
        <f t="shared" si="642"/>
        <v/>
      </c>
      <c r="DY221" s="7"/>
      <c r="DZ221" s="7"/>
      <c r="EA221" s="7"/>
      <c r="EB221" s="7"/>
      <c r="EC221" s="64" t="s">
        <v>2</v>
      </c>
      <c r="ED221" s="306" t="str">
        <f t="shared" si="543"/>
        <v>-</v>
      </c>
      <c r="EE221" s="306" t="str">
        <f t="shared" si="544"/>
        <v>-</v>
      </c>
      <c r="EF221" s="306" t="str">
        <f t="shared" si="545"/>
        <v>-</v>
      </c>
      <c r="EG221" s="306" t="str">
        <f t="shared" si="546"/>
        <v>-</v>
      </c>
      <c r="EH221" s="306" t="str">
        <f t="shared" si="547"/>
        <v>-</v>
      </c>
      <c r="EI221" s="306" t="str">
        <f t="shared" si="548"/>
        <v>-</v>
      </c>
      <c r="EJ221" s="306" t="str">
        <f t="shared" si="549"/>
        <v>-</v>
      </c>
      <c r="EK221" s="306" t="str">
        <f t="shared" si="550"/>
        <v>-</v>
      </c>
      <c r="EL221" s="306" t="str">
        <f t="shared" si="551"/>
        <v>-</v>
      </c>
      <c r="EM221" s="306" t="str">
        <f t="shared" si="552"/>
        <v>-</v>
      </c>
      <c r="EN221" s="306" t="str">
        <f t="shared" si="553"/>
        <v>-</v>
      </c>
      <c r="EO221" s="306" t="str">
        <f t="shared" si="554"/>
        <v>-</v>
      </c>
      <c r="EP221" s="306" t="str">
        <f t="shared" si="555"/>
        <v>-</v>
      </c>
      <c r="EQ221" s="306" t="str">
        <f t="shared" si="556"/>
        <v>-</v>
      </c>
      <c r="ER221" s="306" t="str">
        <f t="shared" si="557"/>
        <v>-</v>
      </c>
      <c r="ES221" s="306" t="str">
        <f t="shared" si="558"/>
        <v>-</v>
      </c>
      <c r="ET221" s="306" t="str">
        <f t="shared" si="559"/>
        <v>-</v>
      </c>
      <c r="EU221" s="306" t="str">
        <f t="shared" si="560"/>
        <v>-</v>
      </c>
      <c r="EV221" s="306" t="str">
        <f t="shared" si="561"/>
        <v>-</v>
      </c>
      <c r="EW221" s="306" t="str">
        <f t="shared" si="562"/>
        <v>-</v>
      </c>
      <c r="EX221" s="306" t="str">
        <f t="shared" si="563"/>
        <v>-</v>
      </c>
      <c r="EY221" s="306" t="str">
        <f t="shared" si="564"/>
        <v>-</v>
      </c>
      <c r="EZ221" s="306" t="str">
        <f t="shared" si="565"/>
        <v>-</v>
      </c>
      <c r="FA221" s="306" t="str">
        <f t="shared" si="566"/>
        <v>-</v>
      </c>
      <c r="FB221" s="306" t="str">
        <f t="shared" si="567"/>
        <v>-</v>
      </c>
      <c r="FC221" s="306" t="str">
        <f t="shared" si="568"/>
        <v>-</v>
      </c>
      <c r="FD221" s="306" t="str">
        <f t="shared" si="643"/>
        <v>-</v>
      </c>
      <c r="FE221" s="306" t="str">
        <f t="shared" si="644"/>
        <v>-</v>
      </c>
      <c r="FF221" s="306" t="str">
        <f t="shared" si="645"/>
        <v>mcomp</v>
      </c>
      <c r="FG221" s="306" t="str">
        <f t="shared" si="646"/>
        <v>-</v>
      </c>
      <c r="FH221" s="306"/>
      <c r="FI221" s="306"/>
      <c r="FJ221" s="306"/>
      <c r="FK221" s="306"/>
      <c r="FL221" s="306"/>
      <c r="FM221" s="422" t="s">
        <v>2</v>
      </c>
      <c r="FN221" s="65" t="str">
        <f t="shared" si="569"/>
        <v>-</v>
      </c>
      <c r="FO221" s="65" t="str">
        <f t="shared" si="570"/>
        <v>-</v>
      </c>
      <c r="FP221" s="65" t="str">
        <f t="shared" si="571"/>
        <v>-</v>
      </c>
      <c r="FQ221" s="65" t="str">
        <f t="shared" si="572"/>
        <v>-</v>
      </c>
      <c r="FR221" s="65" t="str">
        <f t="shared" si="573"/>
        <v>-</v>
      </c>
      <c r="FS221" s="65" t="str">
        <f t="shared" si="574"/>
        <v>-</v>
      </c>
      <c r="FT221" s="65" t="str">
        <f t="shared" si="575"/>
        <v>-</v>
      </c>
      <c r="FU221" s="65" t="str">
        <f t="shared" si="576"/>
        <v>-</v>
      </c>
      <c r="FV221" s="65" t="str">
        <f t="shared" si="577"/>
        <v>-</v>
      </c>
      <c r="FW221" s="65" t="str">
        <f t="shared" si="578"/>
        <v>-</v>
      </c>
      <c r="FX221" s="65" t="str">
        <f t="shared" si="579"/>
        <v>-</v>
      </c>
      <c r="FY221" s="65" t="str">
        <f t="shared" si="580"/>
        <v>-</v>
      </c>
      <c r="FZ221" s="65" t="str">
        <f t="shared" si="581"/>
        <v>-</v>
      </c>
      <c r="GA221" s="65" t="str">
        <f t="shared" si="582"/>
        <v>-</v>
      </c>
      <c r="GB221" s="65" t="str">
        <f t="shared" si="583"/>
        <v>-</v>
      </c>
      <c r="GC221" s="65" t="str">
        <f t="shared" si="584"/>
        <v>-</v>
      </c>
      <c r="GD221" s="65" t="str">
        <f t="shared" si="585"/>
        <v>-</v>
      </c>
      <c r="GE221" s="65" t="str">
        <f t="shared" si="586"/>
        <v>-</v>
      </c>
      <c r="GF221" s="65" t="str">
        <f t="shared" si="587"/>
        <v>-</v>
      </c>
      <c r="GG221" s="65" t="str">
        <f t="shared" si="588"/>
        <v>-</v>
      </c>
      <c r="GH221" s="65" t="str">
        <f t="shared" si="589"/>
        <v>-</v>
      </c>
      <c r="GI221" s="65" t="str">
        <f t="shared" si="590"/>
        <v>-</v>
      </c>
      <c r="GJ221" s="65" t="str">
        <f t="shared" si="591"/>
        <v>-</v>
      </c>
      <c r="GK221" s="65" t="str">
        <f t="shared" si="592"/>
        <v>-</v>
      </c>
      <c r="GL221" s="65" t="str">
        <f t="shared" si="593"/>
        <v>-</v>
      </c>
      <c r="GM221" s="65" t="str">
        <f t="shared" si="594"/>
        <v>-</v>
      </c>
      <c r="GN221" s="65" t="str">
        <f t="shared" si="647"/>
        <v>-</v>
      </c>
      <c r="GO221" s="65" t="str">
        <f t="shared" si="648"/>
        <v>-</v>
      </c>
      <c r="GP221" s="65">
        <f t="shared" si="649"/>
        <v>1</v>
      </c>
      <c r="GQ221" s="65" t="str">
        <f t="shared" si="650"/>
        <v>-</v>
      </c>
      <c r="GR221" s="65"/>
      <c r="GS221" s="65"/>
      <c r="GT221" s="65"/>
      <c r="GU221" s="96"/>
      <c r="GV221" s="70"/>
      <c r="GW221" s="7">
        <f>IF(ISNUMBER(INDEX($CU$15:$EC$314,$B221,HG$5)),MAX(GW$14:GW220)+1,0)</f>
        <v>0</v>
      </c>
      <c r="GX221" s="7" t="str">
        <f t="shared" si="595"/>
        <v/>
      </c>
      <c r="GY221" s="7" t="str">
        <f t="shared" si="596"/>
        <v/>
      </c>
      <c r="GZ221" s="289">
        <f t="shared" si="597"/>
        <v>207</v>
      </c>
      <c r="HA221" s="289" t="str">
        <f t="shared" si="598"/>
        <v/>
      </c>
      <c r="HB221" s="289"/>
      <c r="HC221" s="84" t="str">
        <f t="shared" si="599"/>
        <v/>
      </c>
      <c r="HD221" s="335">
        <f t="shared" si="600"/>
        <v>0</v>
      </c>
      <c r="HE221" s="313" t="str">
        <f t="shared" si="601"/>
        <v/>
      </c>
      <c r="HF221" s="28" t="str">
        <f t="shared" si="602"/>
        <v/>
      </c>
      <c r="HG221" s="241"/>
      <c r="HH221" s="71"/>
      <c r="HI221" s="71"/>
      <c r="HJ221" s="71"/>
      <c r="HK221" s="71"/>
      <c r="HL221" s="71"/>
      <c r="HM221" s="71"/>
      <c r="HN221" s="71"/>
      <c r="HO221" s="71"/>
      <c r="HP221" s="71"/>
      <c r="HQ221" s="71"/>
      <c r="HR221" s="71"/>
      <c r="HS221" s="277" t="str">
        <f t="shared" si="658"/>
        <v/>
      </c>
      <c r="HT221" s="284" t="str">
        <f t="shared" si="603"/>
        <v/>
      </c>
      <c r="HU221" s="71"/>
      <c r="HV221" s="336" t="str">
        <f t="shared" si="604"/>
        <v/>
      </c>
      <c r="HW221" s="338" t="str">
        <f t="shared" si="605"/>
        <v/>
      </c>
      <c r="HX221" s="337" t="str">
        <f t="shared" si="606"/>
        <v/>
      </c>
      <c r="HY221" s="71"/>
      <c r="HZ221" s="71"/>
      <c r="IA221" s="71"/>
      <c r="IB221" s="71"/>
      <c r="IC221" s="71"/>
      <c r="ID221" s="70"/>
      <c r="IE221" s="19"/>
      <c r="IF221" s="19"/>
      <c r="IG221" s="19"/>
      <c r="IH221" s="19"/>
      <c r="II221" s="19"/>
      <c r="IJ221" s="19"/>
      <c r="IK221" s="19"/>
      <c r="IL221" s="19"/>
      <c r="IM221" s="19"/>
      <c r="IN221" s="19"/>
      <c r="IO221" s="19"/>
      <c r="IP221" s="19"/>
      <c r="IQ221" s="19"/>
      <c r="IR221" s="291">
        <f>IF(IE221&lt;&gt;"",MAX(IR$14:IR220)+1,0)</f>
        <v>0</v>
      </c>
      <c r="IS221" s="291">
        <f>IF(IF221&lt;&gt;"",MAX(IS$14:IS220)+1,0)</f>
        <v>0</v>
      </c>
      <c r="IT221" s="291">
        <f>IF(IG221&lt;&gt;"",MAX(IT$14:IT220)+1,0)</f>
        <v>0</v>
      </c>
      <c r="IU221" s="291">
        <f>IF(IH221&lt;&gt;"",MAX(IU$14:IU220)+1,0)</f>
        <v>0</v>
      </c>
      <c r="IV221" s="291">
        <f>IF(II221&lt;&gt;"",MAX(IV$14:IV220)+1,0)</f>
        <v>0</v>
      </c>
      <c r="IW221" s="291">
        <f>IF(IJ221&lt;&gt;"",MAX(IW$14:IW220)+1,0)</f>
        <v>0</v>
      </c>
      <c r="IX221" s="291">
        <f>IF(IK221&lt;&gt;"",MAX(IX$14:IX220)+1,0)</f>
        <v>0</v>
      </c>
      <c r="IY221" s="291">
        <f>IF(IL221&lt;&gt;"",MAX(IY$14:IY220)+1,0)</f>
        <v>0</v>
      </c>
      <c r="IZ221" s="291">
        <f>IF(IM221&lt;&gt;"",MAX(IZ$14:IZ220)+1,0)</f>
        <v>0</v>
      </c>
      <c r="JA221" s="291">
        <f>IF(IN221&lt;&gt;"",MAX(JA$14:JA220)+1,0)</f>
        <v>0</v>
      </c>
      <c r="JB221" s="291">
        <f>IF(IO221&lt;&gt;"",MAX(JB$14:JB220)+1,0)</f>
        <v>0</v>
      </c>
      <c r="JC221" s="291">
        <f>IF(IP221&lt;&gt;"",MAX(JC$14:JC220)+1,0)</f>
        <v>0</v>
      </c>
      <c r="JD221" s="74" t="str">
        <f t="shared" si="651"/>
        <v/>
      </c>
      <c r="JE221" s="74" t="str">
        <f t="shared" si="652"/>
        <v/>
      </c>
      <c r="JF221" s="74" t="str">
        <f t="shared" si="653"/>
        <v/>
      </c>
      <c r="JG221" s="74" t="str">
        <f t="shared" si="654"/>
        <v/>
      </c>
      <c r="JH221" s="390" t="str">
        <f t="shared" si="655"/>
        <v/>
      </c>
      <c r="JI221" s="389">
        <f>IF(ISNUMBER(MATCH(HE221,$JG$15:$JG$313,0)),0,MAX(JI$14:JI220)+1)</f>
        <v>0</v>
      </c>
      <c r="JJ221" s="389" t="str">
        <f t="shared" si="656"/>
        <v/>
      </c>
      <c r="JK221" s="379"/>
      <c r="JL221" s="79"/>
      <c r="JM221" s="19"/>
      <c r="JN221" s="280"/>
      <c r="JO221" s="70"/>
      <c r="JP221" s="19"/>
      <c r="JQ221" s="19"/>
      <c r="JR221" s="19"/>
      <c r="JS221" s="19"/>
      <c r="JT221" s="19"/>
      <c r="JU221" s="19"/>
      <c r="JV221" s="19"/>
      <c r="JW221" s="19"/>
      <c r="JX221" s="19"/>
      <c r="JY221" s="19"/>
      <c r="JZ221" s="19"/>
      <c r="KA221" s="19"/>
      <c r="KB221" s="19"/>
      <c r="KC221" s="19"/>
      <c r="KD221" s="19"/>
      <c r="LA221" s="70"/>
      <c r="LB221" s="291" t="str">
        <f t="shared" si="607"/>
        <v/>
      </c>
      <c r="LC221" s="291" t="str">
        <f t="shared" si="608"/>
        <v/>
      </c>
      <c r="LD221" s="291" t="str">
        <f t="shared" si="609"/>
        <v/>
      </c>
      <c r="LE221" s="291" t="str">
        <f t="shared" si="610"/>
        <v/>
      </c>
      <c r="LF221" s="291" t="str">
        <f t="shared" si="611"/>
        <v/>
      </c>
      <c r="LG221" s="291" t="str">
        <f t="shared" si="612"/>
        <v/>
      </c>
      <c r="LH221" s="291" t="str">
        <f t="shared" si="613"/>
        <v/>
      </c>
      <c r="LI221" s="291" t="str">
        <f t="shared" si="614"/>
        <v/>
      </c>
      <c r="LJ221" s="291" t="str">
        <f t="shared" si="615"/>
        <v/>
      </c>
      <c r="LK221" s="291" t="str">
        <f t="shared" si="616"/>
        <v/>
      </c>
      <c r="LL221" s="291" t="str">
        <f t="shared" si="617"/>
        <v/>
      </c>
      <c r="LM221" s="291" t="str">
        <f t="shared" si="618"/>
        <v/>
      </c>
      <c r="LN221" s="291" t="str">
        <f t="shared" si="619"/>
        <v/>
      </c>
      <c r="LO221" s="291" t="str">
        <f t="shared" si="620"/>
        <v/>
      </c>
      <c r="LP221" s="291" t="str">
        <f t="shared" si="621"/>
        <v/>
      </c>
      <c r="LQ221" s="291" t="str">
        <f t="shared" si="622"/>
        <v/>
      </c>
      <c r="LR221" s="291" t="str">
        <f t="shared" si="623"/>
        <v/>
      </c>
      <c r="LS221" s="291" t="str">
        <f t="shared" si="624"/>
        <v/>
      </c>
      <c r="LT221" s="291" t="str">
        <f t="shared" si="625"/>
        <v/>
      </c>
      <c r="LU221" s="291" t="str">
        <f t="shared" si="626"/>
        <v/>
      </c>
      <c r="LV221" s="291" t="str">
        <f t="shared" si="627"/>
        <v/>
      </c>
      <c r="LW221" s="291" t="str">
        <f t="shared" si="628"/>
        <v/>
      </c>
      <c r="LX221" s="291" t="str">
        <f t="shared" si="629"/>
        <v/>
      </c>
      <c r="LY221" s="291" t="str">
        <f t="shared" si="630"/>
        <v/>
      </c>
      <c r="LZ221" s="291" t="str">
        <f t="shared" si="631"/>
        <v/>
      </c>
      <c r="MA221" s="291" t="str">
        <f t="shared" si="632"/>
        <v/>
      </c>
      <c r="MB221" s="291" t="str">
        <f t="shared" si="633"/>
        <v/>
      </c>
      <c r="MC221" s="291" t="str">
        <f t="shared" si="634"/>
        <v/>
      </c>
      <c r="MD221" s="291" t="str">
        <f t="shared" si="635"/>
        <v/>
      </c>
      <c r="ME221" s="291" t="str">
        <f t="shared" si="636"/>
        <v/>
      </c>
      <c r="MF221" s="291" t="str">
        <f t="shared" si="637"/>
        <v/>
      </c>
      <c r="MG221" s="74">
        <f t="shared" si="638"/>
        <v>0</v>
      </c>
      <c r="MH221" s="70"/>
      <c r="MI221" s="70"/>
      <c r="MJ221" s="70"/>
      <c r="MK221" s="70"/>
      <c r="ML221" s="70"/>
      <c r="MM221" s="70"/>
      <c r="MN221" s="70"/>
      <c r="MO221" s="70"/>
      <c r="MP221" s="70"/>
      <c r="MQ221" s="70"/>
      <c r="MR221" s="70"/>
      <c r="MS221" s="70"/>
      <c r="MT221" s="70"/>
      <c r="MU221" s="70"/>
    </row>
    <row r="222" spans="1:359" ht="6" customHeight="1" x14ac:dyDescent="0.25">
      <c r="A222" s="79"/>
      <c r="B222" s="303">
        <f t="shared" si="657"/>
        <v>208</v>
      </c>
      <c r="C222" s="206" t="s">
        <v>559</v>
      </c>
      <c r="D222" s="305" t="s">
        <v>579</v>
      </c>
      <c r="E222" s="70"/>
      <c r="F222" s="258"/>
      <c r="G222" s="259"/>
      <c r="H222" s="260"/>
      <c r="I222" s="258"/>
      <c r="J222" s="259"/>
      <c r="K222" s="260"/>
      <c r="L222" s="258"/>
      <c r="M222" s="259"/>
      <c r="N222" s="260"/>
      <c r="O222" s="258"/>
      <c r="P222" s="259"/>
      <c r="Q222" s="260"/>
      <c r="R222" s="258"/>
      <c r="S222" s="259"/>
      <c r="T222" s="260"/>
      <c r="U222" s="258"/>
      <c r="V222" s="259"/>
      <c r="W222" s="260"/>
      <c r="X222" s="258"/>
      <c r="Y222" s="259"/>
      <c r="Z222" s="260"/>
      <c r="AA222" s="258"/>
      <c r="AB222" s="259"/>
      <c r="AC222" s="260"/>
      <c r="AD222" s="258"/>
      <c r="AE222" s="259"/>
      <c r="AF222" s="260"/>
      <c r="AG222" s="258"/>
      <c r="AH222" s="259"/>
      <c r="AI222" s="260"/>
      <c r="AJ222" s="258"/>
      <c r="AK222" s="259"/>
      <c r="AL222" s="260"/>
      <c r="AM222" s="258"/>
      <c r="AN222" s="259"/>
      <c r="AO222" s="260"/>
      <c r="AP222" s="281"/>
      <c r="AQ222" s="353"/>
      <c r="AR222" s="348"/>
      <c r="AS222" s="281"/>
      <c r="AT222" s="353"/>
      <c r="AU222" s="348"/>
      <c r="AV222" s="258"/>
      <c r="AW222" s="259"/>
      <c r="AX222" s="260"/>
      <c r="AY222" s="258"/>
      <c r="AZ222" s="259"/>
      <c r="BA222" s="260"/>
      <c r="BB222" s="258"/>
      <c r="BC222" s="259"/>
      <c r="BD222" s="260"/>
      <c r="BE222" s="258"/>
      <c r="BF222" s="259"/>
      <c r="BG222" s="260"/>
      <c r="BH222" s="258"/>
      <c r="BI222" s="259"/>
      <c r="BJ222" s="260"/>
      <c r="BK222" s="258"/>
      <c r="BL222" s="259"/>
      <c r="BM222" s="260"/>
      <c r="BN222" s="258"/>
      <c r="BO222" s="259"/>
      <c r="BP222" s="260"/>
      <c r="BQ222" s="258"/>
      <c r="BR222" s="259"/>
      <c r="BS222" s="260"/>
      <c r="BT222" s="258"/>
      <c r="BU222" s="259"/>
      <c r="BV222" s="260"/>
      <c r="BW222" s="258"/>
      <c r="BX222" s="259"/>
      <c r="BY222" s="260"/>
      <c r="BZ222" s="258"/>
      <c r="CA222" s="259"/>
      <c r="CB222" s="260"/>
      <c r="CC222" s="258"/>
      <c r="CD222" s="259"/>
      <c r="CE222" s="260"/>
      <c r="CF222" s="410"/>
      <c r="CG222" s="411"/>
      <c r="CH222" s="412"/>
      <c r="CI222" s="410"/>
      <c r="CJ222" s="411"/>
      <c r="CK222" s="412"/>
      <c r="CL222" s="258"/>
      <c r="CM222" s="259"/>
      <c r="CN222" s="260"/>
      <c r="CO222" s="258"/>
      <c r="CP222" s="259"/>
      <c r="CQ222" s="260"/>
      <c r="CR222" s="373" t="s">
        <v>2</v>
      </c>
      <c r="CS222" s="228"/>
      <c r="CT222" s="229"/>
      <c r="CU222" s="7" t="str">
        <f t="shared" si="517"/>
        <v/>
      </c>
      <c r="CV222" s="7" t="str">
        <f t="shared" si="518"/>
        <v/>
      </c>
      <c r="CW222" s="7" t="str">
        <f t="shared" si="519"/>
        <v/>
      </c>
      <c r="CX222" s="7" t="str">
        <f t="shared" si="520"/>
        <v/>
      </c>
      <c r="CY222" s="7" t="str">
        <f t="shared" si="521"/>
        <v/>
      </c>
      <c r="CZ222" s="7" t="str">
        <f t="shared" si="522"/>
        <v/>
      </c>
      <c r="DA222" s="7" t="str">
        <f t="shared" si="523"/>
        <v/>
      </c>
      <c r="DB222" s="7" t="str">
        <f t="shared" si="524"/>
        <v/>
      </c>
      <c r="DC222" s="7" t="str">
        <f t="shared" si="525"/>
        <v/>
      </c>
      <c r="DD222" s="7" t="str">
        <f t="shared" si="526"/>
        <v/>
      </c>
      <c r="DE222" s="7" t="str">
        <f t="shared" si="527"/>
        <v/>
      </c>
      <c r="DF222" s="7" t="str">
        <f t="shared" si="528"/>
        <v/>
      </c>
      <c r="DG222" s="7" t="str">
        <f t="shared" si="529"/>
        <v/>
      </c>
      <c r="DH222" s="7" t="str">
        <f t="shared" si="530"/>
        <v/>
      </c>
      <c r="DI222" s="7" t="str">
        <f t="shared" si="531"/>
        <v/>
      </c>
      <c r="DJ222" s="7" t="str">
        <f t="shared" si="532"/>
        <v/>
      </c>
      <c r="DK222" s="7" t="str">
        <f t="shared" si="533"/>
        <v/>
      </c>
      <c r="DL222" s="7" t="str">
        <f t="shared" si="534"/>
        <v/>
      </c>
      <c r="DM222" s="7" t="str">
        <f t="shared" si="535"/>
        <v/>
      </c>
      <c r="DN222" s="7" t="str">
        <f t="shared" si="536"/>
        <v/>
      </c>
      <c r="DO222" s="7" t="str">
        <f t="shared" si="537"/>
        <v/>
      </c>
      <c r="DP222" s="7" t="str">
        <f t="shared" si="538"/>
        <v/>
      </c>
      <c r="DQ222" s="7" t="str">
        <f t="shared" si="539"/>
        <v/>
      </c>
      <c r="DR222" s="7" t="str">
        <f t="shared" si="540"/>
        <v/>
      </c>
      <c r="DS222" s="7" t="str">
        <f t="shared" si="541"/>
        <v/>
      </c>
      <c r="DT222" s="7" t="str">
        <f t="shared" si="542"/>
        <v/>
      </c>
      <c r="DU222" s="7" t="str">
        <f t="shared" si="639"/>
        <v/>
      </c>
      <c r="DV222" s="7" t="str">
        <f t="shared" si="640"/>
        <v/>
      </c>
      <c r="DW222" s="7">
        <f t="shared" si="641"/>
        <v>38</v>
      </c>
      <c r="DX222" s="7" t="str">
        <f t="shared" si="642"/>
        <v/>
      </c>
      <c r="DY222" s="7"/>
      <c r="DZ222" s="7"/>
      <c r="EA222" s="7"/>
      <c r="EB222" s="7"/>
      <c r="EC222" s="64" t="s">
        <v>2</v>
      </c>
      <c r="ED222" s="306" t="str">
        <f t="shared" si="543"/>
        <v>-</v>
      </c>
      <c r="EE222" s="306" t="str">
        <f t="shared" si="544"/>
        <v>-</v>
      </c>
      <c r="EF222" s="306" t="str">
        <f t="shared" si="545"/>
        <v>-</v>
      </c>
      <c r="EG222" s="306" t="str">
        <f t="shared" si="546"/>
        <v>-</v>
      </c>
      <c r="EH222" s="306" t="str">
        <f t="shared" si="547"/>
        <v>-</v>
      </c>
      <c r="EI222" s="306" t="str">
        <f t="shared" si="548"/>
        <v>-</v>
      </c>
      <c r="EJ222" s="306" t="str">
        <f t="shared" si="549"/>
        <v>-</v>
      </c>
      <c r="EK222" s="306" t="str">
        <f t="shared" si="550"/>
        <v>-</v>
      </c>
      <c r="EL222" s="306" t="str">
        <f t="shared" si="551"/>
        <v>-</v>
      </c>
      <c r="EM222" s="306" t="str">
        <f t="shared" si="552"/>
        <v>-</v>
      </c>
      <c r="EN222" s="306" t="str">
        <f t="shared" si="553"/>
        <v>-</v>
      </c>
      <c r="EO222" s="306" t="str">
        <f t="shared" si="554"/>
        <v>-</v>
      </c>
      <c r="EP222" s="306" t="str">
        <f t="shared" si="555"/>
        <v>-</v>
      </c>
      <c r="EQ222" s="306" t="str">
        <f t="shared" si="556"/>
        <v>-</v>
      </c>
      <c r="ER222" s="306" t="str">
        <f t="shared" si="557"/>
        <v>-</v>
      </c>
      <c r="ES222" s="306" t="str">
        <f t="shared" si="558"/>
        <v>-</v>
      </c>
      <c r="ET222" s="306" t="str">
        <f t="shared" si="559"/>
        <v>-</v>
      </c>
      <c r="EU222" s="306" t="str">
        <f t="shared" si="560"/>
        <v>-</v>
      </c>
      <c r="EV222" s="306" t="str">
        <f t="shared" si="561"/>
        <v>-</v>
      </c>
      <c r="EW222" s="306" t="str">
        <f t="shared" si="562"/>
        <v>-</v>
      </c>
      <c r="EX222" s="306" t="str">
        <f t="shared" si="563"/>
        <v>-</v>
      </c>
      <c r="EY222" s="306" t="str">
        <f t="shared" si="564"/>
        <v>-</v>
      </c>
      <c r="EZ222" s="306" t="str">
        <f t="shared" si="565"/>
        <v>-</v>
      </c>
      <c r="FA222" s="306" t="str">
        <f t="shared" si="566"/>
        <v>-</v>
      </c>
      <c r="FB222" s="306" t="str">
        <f t="shared" si="567"/>
        <v>-</v>
      </c>
      <c r="FC222" s="306" t="str">
        <f t="shared" si="568"/>
        <v>-</v>
      </c>
      <c r="FD222" s="306" t="str">
        <f t="shared" si="643"/>
        <v>-</v>
      </c>
      <c r="FE222" s="306" t="str">
        <f t="shared" si="644"/>
        <v>-</v>
      </c>
      <c r="FF222" s="306" t="str">
        <f t="shared" si="645"/>
        <v>ifmtcn</v>
      </c>
      <c r="FG222" s="306" t="str">
        <f t="shared" si="646"/>
        <v>-</v>
      </c>
      <c r="FH222" s="306"/>
      <c r="FI222" s="306"/>
      <c r="FJ222" s="306"/>
      <c r="FK222" s="306"/>
      <c r="FL222" s="306"/>
      <c r="FM222" s="422" t="s">
        <v>2</v>
      </c>
      <c r="FN222" s="65" t="str">
        <f t="shared" si="569"/>
        <v>-</v>
      </c>
      <c r="FO222" s="65" t="str">
        <f t="shared" si="570"/>
        <v>-</v>
      </c>
      <c r="FP222" s="65" t="str">
        <f t="shared" si="571"/>
        <v>-</v>
      </c>
      <c r="FQ222" s="65" t="str">
        <f t="shared" si="572"/>
        <v>-</v>
      </c>
      <c r="FR222" s="65" t="str">
        <f t="shared" si="573"/>
        <v>-</v>
      </c>
      <c r="FS222" s="65" t="str">
        <f t="shared" si="574"/>
        <v>-</v>
      </c>
      <c r="FT222" s="65" t="str">
        <f t="shared" si="575"/>
        <v>-</v>
      </c>
      <c r="FU222" s="65" t="str">
        <f t="shared" si="576"/>
        <v>-</v>
      </c>
      <c r="FV222" s="65" t="str">
        <f t="shared" si="577"/>
        <v>-</v>
      </c>
      <c r="FW222" s="65" t="str">
        <f t="shared" si="578"/>
        <v>-</v>
      </c>
      <c r="FX222" s="65" t="str">
        <f t="shared" si="579"/>
        <v>-</v>
      </c>
      <c r="FY222" s="65" t="str">
        <f t="shared" si="580"/>
        <v>-</v>
      </c>
      <c r="FZ222" s="65" t="str">
        <f t="shared" si="581"/>
        <v>-</v>
      </c>
      <c r="GA222" s="65" t="str">
        <f t="shared" si="582"/>
        <v>-</v>
      </c>
      <c r="GB222" s="65" t="str">
        <f t="shared" si="583"/>
        <v>-</v>
      </c>
      <c r="GC222" s="65" t="str">
        <f t="shared" si="584"/>
        <v>-</v>
      </c>
      <c r="GD222" s="65" t="str">
        <f t="shared" si="585"/>
        <v>-</v>
      </c>
      <c r="GE222" s="65" t="str">
        <f t="shared" si="586"/>
        <v>-</v>
      </c>
      <c r="GF222" s="65" t="str">
        <f t="shared" si="587"/>
        <v>-</v>
      </c>
      <c r="GG222" s="65" t="str">
        <f t="shared" si="588"/>
        <v>-</v>
      </c>
      <c r="GH222" s="65" t="str">
        <f t="shared" si="589"/>
        <v>-</v>
      </c>
      <c r="GI222" s="65" t="str">
        <f t="shared" si="590"/>
        <v>-</v>
      </c>
      <c r="GJ222" s="65" t="str">
        <f t="shared" si="591"/>
        <v>-</v>
      </c>
      <c r="GK222" s="65" t="str">
        <f t="shared" si="592"/>
        <v>-</v>
      </c>
      <c r="GL222" s="65" t="str">
        <f t="shared" si="593"/>
        <v>-</v>
      </c>
      <c r="GM222" s="65" t="str">
        <f t="shared" si="594"/>
        <v>-</v>
      </c>
      <c r="GN222" s="65" t="str">
        <f t="shared" si="647"/>
        <v>-</v>
      </c>
      <c r="GO222" s="65" t="str">
        <f t="shared" si="648"/>
        <v>-</v>
      </c>
      <c r="GP222" s="65">
        <f t="shared" si="649"/>
        <v>12</v>
      </c>
      <c r="GQ222" s="65" t="str">
        <f t="shared" si="650"/>
        <v>-</v>
      </c>
      <c r="GR222" s="65"/>
      <c r="GS222" s="65"/>
      <c r="GT222" s="65"/>
      <c r="GU222" s="96"/>
      <c r="GV222" s="70"/>
      <c r="GW222" s="7">
        <f>IF(ISNUMBER(INDEX($CU$15:$EC$314,$B222,HG$5)),MAX(GW$14:GW221)+1,0)</f>
        <v>0</v>
      </c>
      <c r="GX222" s="7" t="str">
        <f t="shared" si="595"/>
        <v/>
      </c>
      <c r="GY222" s="7" t="str">
        <f t="shared" si="596"/>
        <v/>
      </c>
      <c r="GZ222" s="289">
        <f t="shared" si="597"/>
        <v>208</v>
      </c>
      <c r="HA222" s="289" t="str">
        <f t="shared" si="598"/>
        <v/>
      </c>
      <c r="HB222" s="289"/>
      <c r="HC222" s="84" t="str">
        <f t="shared" si="599"/>
        <v/>
      </c>
      <c r="HD222" s="335">
        <f t="shared" si="600"/>
        <v>0</v>
      </c>
      <c r="HE222" s="313" t="str">
        <f t="shared" si="601"/>
        <v/>
      </c>
      <c r="HF222" s="28" t="str">
        <f t="shared" si="602"/>
        <v/>
      </c>
      <c r="HG222" s="241"/>
      <c r="HH222" s="71"/>
      <c r="HI222" s="71"/>
      <c r="HJ222" s="71"/>
      <c r="HK222" s="71"/>
      <c r="HL222" s="71"/>
      <c r="HM222" s="71"/>
      <c r="HN222" s="71"/>
      <c r="HO222" s="71"/>
      <c r="HP222" s="71"/>
      <c r="HQ222" s="71"/>
      <c r="HR222" s="71"/>
      <c r="HS222" s="277" t="str">
        <f t="shared" si="658"/>
        <v/>
      </c>
      <c r="HT222" s="284" t="str">
        <f t="shared" si="603"/>
        <v/>
      </c>
      <c r="HU222" s="71"/>
      <c r="HV222" s="336" t="str">
        <f t="shared" si="604"/>
        <v/>
      </c>
      <c r="HW222" s="338" t="str">
        <f t="shared" si="605"/>
        <v/>
      </c>
      <c r="HX222" s="337" t="str">
        <f t="shared" si="606"/>
        <v/>
      </c>
      <c r="HY222" s="71"/>
      <c r="HZ222" s="71"/>
      <c r="IA222" s="71"/>
      <c r="IB222" s="71"/>
      <c r="IC222" s="71"/>
      <c r="ID222" s="70"/>
      <c r="IE222" s="19"/>
      <c r="IF222" s="19"/>
      <c r="IG222" s="19"/>
      <c r="IH222" s="19"/>
      <c r="II222" s="19"/>
      <c r="IJ222" s="19"/>
      <c r="IK222" s="19"/>
      <c r="IL222" s="19"/>
      <c r="IM222" s="19"/>
      <c r="IN222" s="19"/>
      <c r="IO222" s="19"/>
      <c r="IP222" s="19"/>
      <c r="IQ222" s="19"/>
      <c r="IR222" s="291">
        <f>IF(IE222&lt;&gt;"",MAX(IR$14:IR221)+1,0)</f>
        <v>0</v>
      </c>
      <c r="IS222" s="291">
        <f>IF(IF222&lt;&gt;"",MAX(IS$14:IS221)+1,0)</f>
        <v>0</v>
      </c>
      <c r="IT222" s="291">
        <f>IF(IG222&lt;&gt;"",MAX(IT$14:IT221)+1,0)</f>
        <v>0</v>
      </c>
      <c r="IU222" s="291">
        <f>IF(IH222&lt;&gt;"",MAX(IU$14:IU221)+1,0)</f>
        <v>0</v>
      </c>
      <c r="IV222" s="291">
        <f>IF(II222&lt;&gt;"",MAX(IV$14:IV221)+1,0)</f>
        <v>0</v>
      </c>
      <c r="IW222" s="291">
        <f>IF(IJ222&lt;&gt;"",MAX(IW$14:IW221)+1,0)</f>
        <v>0</v>
      </c>
      <c r="IX222" s="291">
        <f>IF(IK222&lt;&gt;"",MAX(IX$14:IX221)+1,0)</f>
        <v>0</v>
      </c>
      <c r="IY222" s="291">
        <f>IF(IL222&lt;&gt;"",MAX(IY$14:IY221)+1,0)</f>
        <v>0</v>
      </c>
      <c r="IZ222" s="291">
        <f>IF(IM222&lt;&gt;"",MAX(IZ$14:IZ221)+1,0)</f>
        <v>0</v>
      </c>
      <c r="JA222" s="291">
        <f>IF(IN222&lt;&gt;"",MAX(JA$14:JA221)+1,0)</f>
        <v>0</v>
      </c>
      <c r="JB222" s="291">
        <f>IF(IO222&lt;&gt;"",MAX(JB$14:JB221)+1,0)</f>
        <v>0</v>
      </c>
      <c r="JC222" s="291">
        <f>IF(IP222&lt;&gt;"",MAX(JC$14:JC221)+1,0)</f>
        <v>0</v>
      </c>
      <c r="JD222" s="74" t="str">
        <f t="shared" si="651"/>
        <v/>
      </c>
      <c r="JE222" s="74" t="str">
        <f t="shared" si="652"/>
        <v/>
      </c>
      <c r="JF222" s="74" t="str">
        <f t="shared" si="653"/>
        <v/>
      </c>
      <c r="JG222" s="74" t="str">
        <f t="shared" si="654"/>
        <v/>
      </c>
      <c r="JH222" s="390" t="str">
        <f t="shared" si="655"/>
        <v/>
      </c>
      <c r="JI222" s="389">
        <f>IF(ISNUMBER(MATCH(HE222,$JG$15:$JG$313,0)),0,MAX(JI$14:JI221)+1)</f>
        <v>0</v>
      </c>
      <c r="JJ222" s="389" t="str">
        <f t="shared" si="656"/>
        <v/>
      </c>
      <c r="JK222" s="379"/>
      <c r="JL222" s="79"/>
      <c r="JM222" s="19"/>
      <c r="JN222" s="280"/>
      <c r="JO222" s="70"/>
      <c r="JP222" s="19"/>
      <c r="JQ222" s="19"/>
      <c r="JR222" s="19"/>
      <c r="JS222" s="19"/>
      <c r="JT222" s="19"/>
      <c r="JU222" s="19"/>
      <c r="JV222" s="19"/>
      <c r="JW222" s="19"/>
      <c r="JX222" s="19"/>
      <c r="JY222" s="19"/>
      <c r="JZ222" s="19"/>
      <c r="KA222" s="19"/>
      <c r="KB222" s="19"/>
      <c r="KC222" s="19"/>
      <c r="KD222" s="19"/>
      <c r="LA222" s="70"/>
      <c r="LB222" s="291" t="str">
        <f t="shared" si="607"/>
        <v/>
      </c>
      <c r="LC222" s="291" t="str">
        <f t="shared" si="608"/>
        <v/>
      </c>
      <c r="LD222" s="291" t="str">
        <f t="shared" si="609"/>
        <v/>
      </c>
      <c r="LE222" s="291" t="str">
        <f t="shared" si="610"/>
        <v/>
      </c>
      <c r="LF222" s="291" t="str">
        <f t="shared" si="611"/>
        <v/>
      </c>
      <c r="LG222" s="291" t="str">
        <f t="shared" si="612"/>
        <v/>
      </c>
      <c r="LH222" s="291" t="str">
        <f t="shared" si="613"/>
        <v/>
      </c>
      <c r="LI222" s="291" t="str">
        <f t="shared" si="614"/>
        <v/>
      </c>
      <c r="LJ222" s="291" t="str">
        <f t="shared" si="615"/>
        <v/>
      </c>
      <c r="LK222" s="291" t="str">
        <f t="shared" si="616"/>
        <v/>
      </c>
      <c r="LL222" s="291" t="str">
        <f t="shared" si="617"/>
        <v/>
      </c>
      <c r="LM222" s="291" t="str">
        <f t="shared" si="618"/>
        <v/>
      </c>
      <c r="LN222" s="291" t="str">
        <f t="shared" si="619"/>
        <v/>
      </c>
      <c r="LO222" s="291" t="str">
        <f t="shared" si="620"/>
        <v/>
      </c>
      <c r="LP222" s="291" t="str">
        <f t="shared" si="621"/>
        <v/>
      </c>
      <c r="LQ222" s="291" t="str">
        <f t="shared" si="622"/>
        <v/>
      </c>
      <c r="LR222" s="291" t="str">
        <f t="shared" si="623"/>
        <v/>
      </c>
      <c r="LS222" s="291" t="str">
        <f t="shared" si="624"/>
        <v/>
      </c>
      <c r="LT222" s="291" t="str">
        <f t="shared" si="625"/>
        <v/>
      </c>
      <c r="LU222" s="291" t="str">
        <f t="shared" si="626"/>
        <v/>
      </c>
      <c r="LV222" s="291" t="str">
        <f t="shared" si="627"/>
        <v/>
      </c>
      <c r="LW222" s="291" t="str">
        <f t="shared" si="628"/>
        <v/>
      </c>
      <c r="LX222" s="291" t="str">
        <f t="shared" si="629"/>
        <v/>
      </c>
      <c r="LY222" s="291" t="str">
        <f t="shared" si="630"/>
        <v/>
      </c>
      <c r="LZ222" s="291" t="str">
        <f t="shared" si="631"/>
        <v/>
      </c>
      <c r="MA222" s="291" t="str">
        <f t="shared" si="632"/>
        <v/>
      </c>
      <c r="MB222" s="291" t="str">
        <f t="shared" si="633"/>
        <v/>
      </c>
      <c r="MC222" s="291" t="str">
        <f t="shared" si="634"/>
        <v/>
      </c>
      <c r="MD222" s="291" t="str">
        <f t="shared" si="635"/>
        <v/>
      </c>
      <c r="ME222" s="291" t="str">
        <f t="shared" si="636"/>
        <v/>
      </c>
      <c r="MF222" s="291" t="str">
        <f t="shared" si="637"/>
        <v/>
      </c>
      <c r="MG222" s="74">
        <f t="shared" si="638"/>
        <v>0</v>
      </c>
      <c r="MH222" s="70"/>
      <c r="MI222" s="70"/>
      <c r="MJ222" s="70"/>
      <c r="MK222" s="70"/>
      <c r="ML222" s="70"/>
      <c r="MM222" s="70"/>
      <c r="MN222" s="70"/>
      <c r="MO222" s="70"/>
      <c r="MP222" s="70"/>
      <c r="MQ222" s="70"/>
      <c r="MR222" s="70"/>
      <c r="MS222" s="70"/>
      <c r="MT222" s="70"/>
      <c r="MU222" s="70"/>
    </row>
    <row r="223" spans="1:359" ht="6" customHeight="1" x14ac:dyDescent="0.25">
      <c r="A223" s="79"/>
      <c r="B223" s="303">
        <f t="shared" si="657"/>
        <v>209</v>
      </c>
      <c r="C223" s="206" t="s">
        <v>560</v>
      </c>
      <c r="D223" s="305" t="s">
        <v>580</v>
      </c>
      <c r="E223" s="70"/>
      <c r="F223" s="258"/>
      <c r="G223" s="259"/>
      <c r="H223" s="260"/>
      <c r="I223" s="258"/>
      <c r="J223" s="259"/>
      <c r="K223" s="260"/>
      <c r="L223" s="258"/>
      <c r="M223" s="259"/>
      <c r="N223" s="260"/>
      <c r="O223" s="258"/>
      <c r="P223" s="259"/>
      <c r="Q223" s="260"/>
      <c r="R223" s="258"/>
      <c r="S223" s="259"/>
      <c r="T223" s="260"/>
      <c r="U223" s="258"/>
      <c r="V223" s="259"/>
      <c r="W223" s="260"/>
      <c r="X223" s="258"/>
      <c r="Y223" s="259"/>
      <c r="Z223" s="260"/>
      <c r="AA223" s="258"/>
      <c r="AB223" s="259"/>
      <c r="AC223" s="260"/>
      <c r="AD223" s="258"/>
      <c r="AE223" s="259"/>
      <c r="AF223" s="260"/>
      <c r="AG223" s="258"/>
      <c r="AH223" s="259"/>
      <c r="AI223" s="260"/>
      <c r="AJ223" s="258"/>
      <c r="AK223" s="259"/>
      <c r="AL223" s="260"/>
      <c r="AM223" s="258"/>
      <c r="AN223" s="259"/>
      <c r="AO223" s="260"/>
      <c r="AP223" s="281"/>
      <c r="AQ223" s="353"/>
      <c r="AR223" s="348"/>
      <c r="AS223" s="281"/>
      <c r="AT223" s="353"/>
      <c r="AU223" s="348"/>
      <c r="AV223" s="258"/>
      <c r="AW223" s="259"/>
      <c r="AX223" s="260"/>
      <c r="AY223" s="258"/>
      <c r="AZ223" s="259"/>
      <c r="BA223" s="260"/>
      <c r="BB223" s="258"/>
      <c r="BC223" s="259"/>
      <c r="BD223" s="260"/>
      <c r="BE223" s="258"/>
      <c r="BF223" s="259"/>
      <c r="BG223" s="260"/>
      <c r="BH223" s="258"/>
      <c r="BI223" s="259"/>
      <c r="BJ223" s="260"/>
      <c r="BK223" s="258"/>
      <c r="BL223" s="259"/>
      <c r="BM223" s="260"/>
      <c r="BN223" s="258"/>
      <c r="BO223" s="259"/>
      <c r="BP223" s="260"/>
      <c r="BQ223" s="258"/>
      <c r="BR223" s="259"/>
      <c r="BS223" s="260"/>
      <c r="BT223" s="258"/>
      <c r="BU223" s="259"/>
      <c r="BV223" s="260"/>
      <c r="BW223" s="258"/>
      <c r="BX223" s="259"/>
      <c r="BY223" s="260"/>
      <c r="BZ223" s="258"/>
      <c r="CA223" s="259"/>
      <c r="CB223" s="260"/>
      <c r="CC223" s="258"/>
      <c r="CD223" s="259"/>
      <c r="CE223" s="260"/>
      <c r="CF223" s="410"/>
      <c r="CG223" s="411"/>
      <c r="CH223" s="412"/>
      <c r="CI223" s="410"/>
      <c r="CJ223" s="411"/>
      <c r="CK223" s="412"/>
      <c r="CL223" s="258"/>
      <c r="CM223" s="259"/>
      <c r="CN223" s="260"/>
      <c r="CO223" s="258"/>
      <c r="CP223" s="259"/>
      <c r="CQ223" s="260"/>
      <c r="CR223" s="373" t="s">
        <v>2</v>
      </c>
      <c r="CS223" s="228"/>
      <c r="CT223" s="229"/>
      <c r="CU223" s="7" t="str">
        <f t="shared" si="517"/>
        <v/>
      </c>
      <c r="CV223" s="7" t="str">
        <f t="shared" si="518"/>
        <v/>
      </c>
      <c r="CW223" s="7" t="str">
        <f t="shared" si="519"/>
        <v/>
      </c>
      <c r="CX223" s="7" t="str">
        <f t="shared" si="520"/>
        <v/>
      </c>
      <c r="CY223" s="7" t="str">
        <f t="shared" si="521"/>
        <v/>
      </c>
      <c r="CZ223" s="7" t="str">
        <f t="shared" si="522"/>
        <v/>
      </c>
      <c r="DA223" s="7" t="str">
        <f t="shared" si="523"/>
        <v/>
      </c>
      <c r="DB223" s="7" t="str">
        <f t="shared" si="524"/>
        <v/>
      </c>
      <c r="DC223" s="7" t="str">
        <f t="shared" si="525"/>
        <v/>
      </c>
      <c r="DD223" s="7" t="str">
        <f t="shared" si="526"/>
        <v/>
      </c>
      <c r="DE223" s="7" t="str">
        <f t="shared" si="527"/>
        <v/>
      </c>
      <c r="DF223" s="7" t="str">
        <f t="shared" si="528"/>
        <v/>
      </c>
      <c r="DG223" s="7" t="str">
        <f t="shared" si="529"/>
        <v/>
      </c>
      <c r="DH223" s="7" t="str">
        <f t="shared" si="530"/>
        <v/>
      </c>
      <c r="DI223" s="7" t="str">
        <f t="shared" si="531"/>
        <v/>
      </c>
      <c r="DJ223" s="7" t="str">
        <f t="shared" si="532"/>
        <v/>
      </c>
      <c r="DK223" s="7" t="str">
        <f t="shared" si="533"/>
        <v/>
      </c>
      <c r="DL223" s="7" t="str">
        <f t="shared" si="534"/>
        <v/>
      </c>
      <c r="DM223" s="7" t="str">
        <f t="shared" si="535"/>
        <v/>
      </c>
      <c r="DN223" s="7" t="str">
        <f t="shared" si="536"/>
        <v/>
      </c>
      <c r="DO223" s="7" t="str">
        <f t="shared" si="537"/>
        <v/>
      </c>
      <c r="DP223" s="7" t="str">
        <f t="shared" si="538"/>
        <v/>
      </c>
      <c r="DQ223" s="7" t="str">
        <f t="shared" si="539"/>
        <v/>
      </c>
      <c r="DR223" s="7" t="str">
        <f t="shared" si="540"/>
        <v/>
      </c>
      <c r="DS223" s="7" t="str">
        <f t="shared" si="541"/>
        <v/>
      </c>
      <c r="DT223" s="7" t="str">
        <f t="shared" si="542"/>
        <v/>
      </c>
      <c r="DU223" s="7" t="str">
        <f t="shared" si="639"/>
        <v/>
      </c>
      <c r="DV223" s="7" t="str">
        <f t="shared" si="640"/>
        <v/>
      </c>
      <c r="DW223" s="7">
        <f t="shared" si="641"/>
        <v>39</v>
      </c>
      <c r="DX223" s="7" t="str">
        <f t="shared" si="642"/>
        <v/>
      </c>
      <c r="DY223" s="7"/>
      <c r="DZ223" s="7"/>
      <c r="EA223" s="7"/>
      <c r="EB223" s="7"/>
      <c r="EC223" s="64" t="s">
        <v>2</v>
      </c>
      <c r="ED223" s="306" t="str">
        <f t="shared" si="543"/>
        <v>-</v>
      </c>
      <c r="EE223" s="306" t="str">
        <f t="shared" si="544"/>
        <v>-</v>
      </c>
      <c r="EF223" s="306" t="str">
        <f t="shared" si="545"/>
        <v>-</v>
      </c>
      <c r="EG223" s="306" t="str">
        <f t="shared" si="546"/>
        <v>-</v>
      </c>
      <c r="EH223" s="306" t="str">
        <f t="shared" si="547"/>
        <v>-</v>
      </c>
      <c r="EI223" s="306" t="str">
        <f t="shared" si="548"/>
        <v>-</v>
      </c>
      <c r="EJ223" s="306" t="str">
        <f t="shared" si="549"/>
        <v>-</v>
      </c>
      <c r="EK223" s="306" t="str">
        <f t="shared" si="550"/>
        <v>-</v>
      </c>
      <c r="EL223" s="306" t="str">
        <f t="shared" si="551"/>
        <v>-</v>
      </c>
      <c r="EM223" s="306" t="str">
        <f t="shared" si="552"/>
        <v>-</v>
      </c>
      <c r="EN223" s="306" t="str">
        <f t="shared" si="553"/>
        <v>-</v>
      </c>
      <c r="EO223" s="306" t="str">
        <f t="shared" si="554"/>
        <v>-</v>
      </c>
      <c r="EP223" s="306" t="str">
        <f t="shared" si="555"/>
        <v>-</v>
      </c>
      <c r="EQ223" s="306" t="str">
        <f t="shared" si="556"/>
        <v>-</v>
      </c>
      <c r="ER223" s="306" t="str">
        <f t="shared" si="557"/>
        <v>-</v>
      </c>
      <c r="ES223" s="306" t="str">
        <f t="shared" si="558"/>
        <v>-</v>
      </c>
      <c r="ET223" s="306" t="str">
        <f t="shared" si="559"/>
        <v>-</v>
      </c>
      <c r="EU223" s="306" t="str">
        <f t="shared" si="560"/>
        <v>-</v>
      </c>
      <c r="EV223" s="306" t="str">
        <f t="shared" si="561"/>
        <v>-</v>
      </c>
      <c r="EW223" s="306" t="str">
        <f t="shared" si="562"/>
        <v>-</v>
      </c>
      <c r="EX223" s="306" t="str">
        <f t="shared" si="563"/>
        <v>-</v>
      </c>
      <c r="EY223" s="306" t="str">
        <f t="shared" si="564"/>
        <v>-</v>
      </c>
      <c r="EZ223" s="306" t="str">
        <f t="shared" si="565"/>
        <v>-</v>
      </c>
      <c r="FA223" s="306" t="str">
        <f t="shared" si="566"/>
        <v>-</v>
      </c>
      <c r="FB223" s="306" t="str">
        <f t="shared" si="567"/>
        <v>-</v>
      </c>
      <c r="FC223" s="306" t="str">
        <f t="shared" si="568"/>
        <v>-</v>
      </c>
      <c r="FD223" s="306" t="str">
        <f t="shared" si="643"/>
        <v>-</v>
      </c>
      <c r="FE223" s="306" t="str">
        <f t="shared" si="644"/>
        <v>-</v>
      </c>
      <c r="FF223" s="306" t="str">
        <f t="shared" si="645"/>
        <v>ifmtnp</v>
      </c>
      <c r="FG223" s="306" t="str">
        <f t="shared" si="646"/>
        <v>-</v>
      </c>
      <c r="FH223" s="306"/>
      <c r="FI223" s="306"/>
      <c r="FJ223" s="306"/>
      <c r="FK223" s="306"/>
      <c r="FL223" s="306"/>
      <c r="FM223" s="422" t="s">
        <v>2</v>
      </c>
      <c r="FN223" s="65" t="str">
        <f t="shared" si="569"/>
        <v>-</v>
      </c>
      <c r="FO223" s="65" t="str">
        <f t="shared" si="570"/>
        <v>-</v>
      </c>
      <c r="FP223" s="65" t="str">
        <f t="shared" si="571"/>
        <v>-</v>
      </c>
      <c r="FQ223" s="65" t="str">
        <f t="shared" si="572"/>
        <v>-</v>
      </c>
      <c r="FR223" s="65" t="str">
        <f t="shared" si="573"/>
        <v>-</v>
      </c>
      <c r="FS223" s="65" t="str">
        <f t="shared" si="574"/>
        <v>-</v>
      </c>
      <c r="FT223" s="65" t="str">
        <f t="shared" si="575"/>
        <v>-</v>
      </c>
      <c r="FU223" s="65" t="str">
        <f t="shared" si="576"/>
        <v>-</v>
      </c>
      <c r="FV223" s="65" t="str">
        <f t="shared" si="577"/>
        <v>-</v>
      </c>
      <c r="FW223" s="65" t="str">
        <f t="shared" si="578"/>
        <v>-</v>
      </c>
      <c r="FX223" s="65" t="str">
        <f t="shared" si="579"/>
        <v>-</v>
      </c>
      <c r="FY223" s="65" t="str">
        <f t="shared" si="580"/>
        <v>-</v>
      </c>
      <c r="FZ223" s="65" t="str">
        <f t="shared" si="581"/>
        <v>-</v>
      </c>
      <c r="GA223" s="65" t="str">
        <f t="shared" si="582"/>
        <v>-</v>
      </c>
      <c r="GB223" s="65" t="str">
        <f t="shared" si="583"/>
        <v>-</v>
      </c>
      <c r="GC223" s="65" t="str">
        <f t="shared" si="584"/>
        <v>-</v>
      </c>
      <c r="GD223" s="65" t="str">
        <f t="shared" si="585"/>
        <v>-</v>
      </c>
      <c r="GE223" s="65" t="str">
        <f t="shared" si="586"/>
        <v>-</v>
      </c>
      <c r="GF223" s="65" t="str">
        <f t="shared" si="587"/>
        <v>-</v>
      </c>
      <c r="GG223" s="65" t="str">
        <f t="shared" si="588"/>
        <v>-</v>
      </c>
      <c r="GH223" s="65" t="str">
        <f t="shared" si="589"/>
        <v>-</v>
      </c>
      <c r="GI223" s="65" t="str">
        <f t="shared" si="590"/>
        <v>-</v>
      </c>
      <c r="GJ223" s="65" t="str">
        <f t="shared" si="591"/>
        <v>-</v>
      </c>
      <c r="GK223" s="65" t="str">
        <f t="shared" si="592"/>
        <v>-</v>
      </c>
      <c r="GL223" s="65" t="str">
        <f t="shared" si="593"/>
        <v>-</v>
      </c>
      <c r="GM223" s="65" t="str">
        <f t="shared" si="594"/>
        <v>-</v>
      </c>
      <c r="GN223" s="65" t="str">
        <f t="shared" si="647"/>
        <v>-</v>
      </c>
      <c r="GO223" s="65" t="str">
        <f t="shared" si="648"/>
        <v>-</v>
      </c>
      <c r="GP223" s="65">
        <f t="shared" si="649"/>
        <v>5</v>
      </c>
      <c r="GQ223" s="65" t="str">
        <f t="shared" si="650"/>
        <v>-</v>
      </c>
      <c r="GR223" s="65"/>
      <c r="GS223" s="65"/>
      <c r="GT223" s="65"/>
      <c r="GU223" s="96"/>
      <c r="GV223" s="70"/>
      <c r="GW223" s="7">
        <f>IF(ISNUMBER(INDEX($CU$15:$EC$314,$B223,HG$5)),MAX(GW$14:GW222)+1,0)</f>
        <v>0</v>
      </c>
      <c r="GX223" s="7" t="str">
        <f t="shared" si="595"/>
        <v/>
      </c>
      <c r="GY223" s="7" t="str">
        <f t="shared" si="596"/>
        <v/>
      </c>
      <c r="GZ223" s="289">
        <f t="shared" si="597"/>
        <v>209</v>
      </c>
      <c r="HA223" s="289" t="str">
        <f t="shared" si="598"/>
        <v/>
      </c>
      <c r="HB223" s="289"/>
      <c r="HC223" s="84" t="str">
        <f t="shared" si="599"/>
        <v/>
      </c>
      <c r="HD223" s="335">
        <f t="shared" si="600"/>
        <v>0</v>
      </c>
      <c r="HE223" s="313" t="str">
        <f t="shared" si="601"/>
        <v/>
      </c>
      <c r="HF223" s="28" t="str">
        <f t="shared" si="602"/>
        <v/>
      </c>
      <c r="HG223" s="241"/>
      <c r="HH223" s="71"/>
      <c r="HI223" s="71"/>
      <c r="HJ223" s="71"/>
      <c r="HK223" s="71"/>
      <c r="HL223" s="71"/>
      <c r="HM223" s="71"/>
      <c r="HN223" s="71"/>
      <c r="HO223" s="71"/>
      <c r="HP223" s="71"/>
      <c r="HQ223" s="71"/>
      <c r="HR223" s="71"/>
      <c r="HS223" s="277" t="str">
        <f t="shared" si="658"/>
        <v/>
      </c>
      <c r="HT223" s="284" t="str">
        <f t="shared" si="603"/>
        <v/>
      </c>
      <c r="HU223" s="71"/>
      <c r="HV223" s="336" t="str">
        <f t="shared" si="604"/>
        <v/>
      </c>
      <c r="HW223" s="338" t="str">
        <f t="shared" si="605"/>
        <v/>
      </c>
      <c r="HX223" s="337" t="str">
        <f t="shared" si="606"/>
        <v/>
      </c>
      <c r="HY223" s="71"/>
      <c r="HZ223" s="71"/>
      <c r="IA223" s="71"/>
      <c r="IB223" s="71"/>
      <c r="IC223" s="71"/>
      <c r="ID223" s="70"/>
      <c r="IE223" s="19"/>
      <c r="IF223" s="19"/>
      <c r="IG223" s="19"/>
      <c r="IH223" s="19"/>
      <c r="II223" s="19"/>
      <c r="IJ223" s="19"/>
      <c r="IK223" s="19"/>
      <c r="IL223" s="19"/>
      <c r="IM223" s="19"/>
      <c r="IN223" s="19"/>
      <c r="IO223" s="19"/>
      <c r="IP223" s="19"/>
      <c r="IQ223" s="19"/>
      <c r="IR223" s="291">
        <f>IF(IE223&lt;&gt;"",MAX(IR$14:IR222)+1,0)</f>
        <v>0</v>
      </c>
      <c r="IS223" s="291">
        <f>IF(IF223&lt;&gt;"",MAX(IS$14:IS222)+1,0)</f>
        <v>0</v>
      </c>
      <c r="IT223" s="291">
        <f>IF(IG223&lt;&gt;"",MAX(IT$14:IT222)+1,0)</f>
        <v>0</v>
      </c>
      <c r="IU223" s="291">
        <f>IF(IH223&lt;&gt;"",MAX(IU$14:IU222)+1,0)</f>
        <v>0</v>
      </c>
      <c r="IV223" s="291">
        <f>IF(II223&lt;&gt;"",MAX(IV$14:IV222)+1,0)</f>
        <v>0</v>
      </c>
      <c r="IW223" s="291">
        <f>IF(IJ223&lt;&gt;"",MAX(IW$14:IW222)+1,0)</f>
        <v>0</v>
      </c>
      <c r="IX223" s="291">
        <f>IF(IK223&lt;&gt;"",MAX(IX$14:IX222)+1,0)</f>
        <v>0</v>
      </c>
      <c r="IY223" s="291">
        <f>IF(IL223&lt;&gt;"",MAX(IY$14:IY222)+1,0)</f>
        <v>0</v>
      </c>
      <c r="IZ223" s="291">
        <f>IF(IM223&lt;&gt;"",MAX(IZ$14:IZ222)+1,0)</f>
        <v>0</v>
      </c>
      <c r="JA223" s="291">
        <f>IF(IN223&lt;&gt;"",MAX(JA$14:JA222)+1,0)</f>
        <v>0</v>
      </c>
      <c r="JB223" s="291">
        <f>IF(IO223&lt;&gt;"",MAX(JB$14:JB222)+1,0)</f>
        <v>0</v>
      </c>
      <c r="JC223" s="291">
        <f>IF(IP223&lt;&gt;"",MAX(JC$14:JC222)+1,0)</f>
        <v>0</v>
      </c>
      <c r="JD223" s="74" t="str">
        <f t="shared" si="651"/>
        <v/>
      </c>
      <c r="JE223" s="74" t="str">
        <f t="shared" si="652"/>
        <v/>
      </c>
      <c r="JF223" s="74" t="str">
        <f t="shared" si="653"/>
        <v/>
      </c>
      <c r="JG223" s="74" t="str">
        <f t="shared" si="654"/>
        <v/>
      </c>
      <c r="JH223" s="390" t="str">
        <f t="shared" si="655"/>
        <v/>
      </c>
      <c r="JI223" s="389">
        <f>IF(ISNUMBER(MATCH(HE223,$JG$15:$JG$313,0)),0,MAX(JI$14:JI222)+1)</f>
        <v>0</v>
      </c>
      <c r="JJ223" s="389" t="str">
        <f t="shared" si="656"/>
        <v/>
      </c>
      <c r="JK223" s="379"/>
      <c r="JL223" s="79"/>
      <c r="JM223" s="19"/>
      <c r="JN223" s="280"/>
      <c r="JO223" s="70"/>
      <c r="JP223" s="19"/>
      <c r="JQ223" s="19"/>
      <c r="JR223" s="19"/>
      <c r="JS223" s="19"/>
      <c r="JT223" s="19"/>
      <c r="JU223" s="19"/>
      <c r="JV223" s="19"/>
      <c r="JW223" s="19"/>
      <c r="JX223" s="19"/>
      <c r="JY223" s="19"/>
      <c r="JZ223" s="19"/>
      <c r="KA223" s="19"/>
      <c r="KB223" s="19"/>
      <c r="KC223" s="19"/>
      <c r="KD223" s="19"/>
      <c r="LA223" s="70"/>
      <c r="LB223" s="291" t="str">
        <f t="shared" si="607"/>
        <v/>
      </c>
      <c r="LC223" s="291" t="str">
        <f t="shared" si="608"/>
        <v/>
      </c>
      <c r="LD223" s="291" t="str">
        <f t="shared" si="609"/>
        <v/>
      </c>
      <c r="LE223" s="291" t="str">
        <f t="shared" si="610"/>
        <v/>
      </c>
      <c r="LF223" s="291" t="str">
        <f t="shared" si="611"/>
        <v/>
      </c>
      <c r="LG223" s="291" t="str">
        <f t="shared" si="612"/>
        <v/>
      </c>
      <c r="LH223" s="291" t="str">
        <f t="shared" si="613"/>
        <v/>
      </c>
      <c r="LI223" s="291" t="str">
        <f t="shared" si="614"/>
        <v/>
      </c>
      <c r="LJ223" s="291" t="str">
        <f t="shared" si="615"/>
        <v/>
      </c>
      <c r="LK223" s="291" t="str">
        <f t="shared" si="616"/>
        <v/>
      </c>
      <c r="LL223" s="291" t="str">
        <f t="shared" si="617"/>
        <v/>
      </c>
      <c r="LM223" s="291" t="str">
        <f t="shared" si="618"/>
        <v/>
      </c>
      <c r="LN223" s="291" t="str">
        <f t="shared" si="619"/>
        <v/>
      </c>
      <c r="LO223" s="291" t="str">
        <f t="shared" si="620"/>
        <v/>
      </c>
      <c r="LP223" s="291" t="str">
        <f t="shared" si="621"/>
        <v/>
      </c>
      <c r="LQ223" s="291" t="str">
        <f t="shared" si="622"/>
        <v/>
      </c>
      <c r="LR223" s="291" t="str">
        <f t="shared" si="623"/>
        <v/>
      </c>
      <c r="LS223" s="291" t="str">
        <f t="shared" si="624"/>
        <v/>
      </c>
      <c r="LT223" s="291" t="str">
        <f t="shared" si="625"/>
        <v/>
      </c>
      <c r="LU223" s="291" t="str">
        <f t="shared" si="626"/>
        <v/>
      </c>
      <c r="LV223" s="291" t="str">
        <f t="shared" si="627"/>
        <v/>
      </c>
      <c r="LW223" s="291" t="str">
        <f t="shared" si="628"/>
        <v/>
      </c>
      <c r="LX223" s="291" t="str">
        <f t="shared" si="629"/>
        <v/>
      </c>
      <c r="LY223" s="291" t="str">
        <f t="shared" si="630"/>
        <v/>
      </c>
      <c r="LZ223" s="291" t="str">
        <f t="shared" si="631"/>
        <v/>
      </c>
      <c r="MA223" s="291" t="str">
        <f t="shared" si="632"/>
        <v/>
      </c>
      <c r="MB223" s="291" t="str">
        <f t="shared" si="633"/>
        <v/>
      </c>
      <c r="MC223" s="291" t="str">
        <f t="shared" si="634"/>
        <v/>
      </c>
      <c r="MD223" s="291" t="str">
        <f t="shared" si="635"/>
        <v/>
      </c>
      <c r="ME223" s="291" t="str">
        <f t="shared" si="636"/>
        <v/>
      </c>
      <c r="MF223" s="291" t="str">
        <f t="shared" si="637"/>
        <v/>
      </c>
      <c r="MG223" s="74">
        <f t="shared" si="638"/>
        <v>0</v>
      </c>
      <c r="MH223" s="70"/>
      <c r="MI223" s="70"/>
      <c r="MJ223" s="70"/>
      <c r="MK223" s="70"/>
      <c r="ML223" s="70"/>
      <c r="MM223" s="70"/>
      <c r="MN223" s="70"/>
      <c r="MO223" s="70"/>
      <c r="MP223" s="70"/>
      <c r="MQ223" s="70"/>
      <c r="MR223" s="70"/>
      <c r="MS223" s="70"/>
      <c r="MT223" s="70"/>
      <c r="MU223" s="70"/>
    </row>
    <row r="224" spans="1:359" ht="6" customHeight="1" x14ac:dyDescent="0.25">
      <c r="A224" s="79"/>
      <c r="B224" s="303">
        <f t="shared" si="657"/>
        <v>210</v>
      </c>
      <c r="C224" s="206" t="s">
        <v>561</v>
      </c>
      <c r="D224" s="305" t="s">
        <v>581</v>
      </c>
      <c r="E224" s="70"/>
      <c r="F224" s="258"/>
      <c r="G224" s="259"/>
      <c r="H224" s="260"/>
      <c r="I224" s="258"/>
      <c r="J224" s="259"/>
      <c r="K224" s="260"/>
      <c r="L224" s="258"/>
      <c r="M224" s="259"/>
      <c r="N224" s="260"/>
      <c r="O224" s="258"/>
      <c r="P224" s="259"/>
      <c r="Q224" s="260"/>
      <c r="R224" s="258"/>
      <c r="S224" s="259"/>
      <c r="T224" s="260"/>
      <c r="U224" s="258"/>
      <c r="V224" s="259"/>
      <c r="W224" s="260"/>
      <c r="X224" s="258"/>
      <c r="Y224" s="259"/>
      <c r="Z224" s="260"/>
      <c r="AA224" s="258"/>
      <c r="AB224" s="259"/>
      <c r="AC224" s="260"/>
      <c r="AD224" s="258"/>
      <c r="AE224" s="259"/>
      <c r="AF224" s="260"/>
      <c r="AG224" s="258"/>
      <c r="AH224" s="259"/>
      <c r="AI224" s="260"/>
      <c r="AJ224" s="258"/>
      <c r="AK224" s="259"/>
      <c r="AL224" s="260"/>
      <c r="AM224" s="258"/>
      <c r="AN224" s="259"/>
      <c r="AO224" s="260"/>
      <c r="AP224" s="281"/>
      <c r="AQ224" s="353"/>
      <c r="AR224" s="348"/>
      <c r="AS224" s="281"/>
      <c r="AT224" s="353"/>
      <c r="AU224" s="348"/>
      <c r="AV224" s="258"/>
      <c r="AW224" s="259"/>
      <c r="AX224" s="260"/>
      <c r="AY224" s="258"/>
      <c r="AZ224" s="259"/>
      <c r="BA224" s="260"/>
      <c r="BB224" s="258"/>
      <c r="BC224" s="259"/>
      <c r="BD224" s="260"/>
      <c r="BE224" s="258"/>
      <c r="BF224" s="259"/>
      <c r="BG224" s="260"/>
      <c r="BH224" s="258"/>
      <c r="BI224" s="259"/>
      <c r="BJ224" s="260"/>
      <c r="BK224" s="258"/>
      <c r="BL224" s="259"/>
      <c r="BM224" s="260"/>
      <c r="BN224" s="258"/>
      <c r="BO224" s="259"/>
      <c r="BP224" s="260"/>
      <c r="BQ224" s="258"/>
      <c r="BR224" s="259"/>
      <c r="BS224" s="260"/>
      <c r="BT224" s="258"/>
      <c r="BU224" s="259"/>
      <c r="BV224" s="260"/>
      <c r="BW224" s="258"/>
      <c r="BX224" s="259"/>
      <c r="BY224" s="260"/>
      <c r="BZ224" s="258"/>
      <c r="CA224" s="259"/>
      <c r="CB224" s="260"/>
      <c r="CC224" s="258"/>
      <c r="CD224" s="259"/>
      <c r="CE224" s="260"/>
      <c r="CF224" s="410"/>
      <c r="CG224" s="411"/>
      <c r="CH224" s="412"/>
      <c r="CI224" s="410"/>
      <c r="CJ224" s="411"/>
      <c r="CK224" s="412"/>
      <c r="CL224" s="258"/>
      <c r="CM224" s="259"/>
      <c r="CN224" s="260"/>
      <c r="CO224" s="258"/>
      <c r="CP224" s="259"/>
      <c r="CQ224" s="260"/>
      <c r="CR224" s="373" t="s">
        <v>2</v>
      </c>
      <c r="CS224" s="228"/>
      <c r="CT224" s="229"/>
      <c r="CU224" s="7" t="str">
        <f t="shared" si="517"/>
        <v/>
      </c>
      <c r="CV224" s="7" t="str">
        <f t="shared" si="518"/>
        <v/>
      </c>
      <c r="CW224" s="7" t="str">
        <f t="shared" si="519"/>
        <v/>
      </c>
      <c r="CX224" s="7" t="str">
        <f t="shared" si="520"/>
        <v/>
      </c>
      <c r="CY224" s="7" t="str">
        <f t="shared" si="521"/>
        <v/>
      </c>
      <c r="CZ224" s="7" t="str">
        <f t="shared" si="522"/>
        <v/>
      </c>
      <c r="DA224" s="7" t="str">
        <f t="shared" si="523"/>
        <v/>
      </c>
      <c r="DB224" s="7" t="str">
        <f t="shared" si="524"/>
        <v/>
      </c>
      <c r="DC224" s="7" t="str">
        <f t="shared" si="525"/>
        <v/>
      </c>
      <c r="DD224" s="7" t="str">
        <f t="shared" si="526"/>
        <v/>
      </c>
      <c r="DE224" s="7" t="str">
        <f t="shared" si="527"/>
        <v/>
      </c>
      <c r="DF224" s="7" t="str">
        <f t="shared" si="528"/>
        <v/>
      </c>
      <c r="DG224" s="7" t="str">
        <f t="shared" si="529"/>
        <v/>
      </c>
      <c r="DH224" s="7" t="str">
        <f t="shared" si="530"/>
        <v/>
      </c>
      <c r="DI224" s="7" t="str">
        <f t="shared" si="531"/>
        <v/>
      </c>
      <c r="DJ224" s="7" t="str">
        <f t="shared" si="532"/>
        <v/>
      </c>
      <c r="DK224" s="7" t="str">
        <f t="shared" si="533"/>
        <v/>
      </c>
      <c r="DL224" s="7" t="str">
        <f t="shared" si="534"/>
        <v/>
      </c>
      <c r="DM224" s="7" t="str">
        <f t="shared" si="535"/>
        <v/>
      </c>
      <c r="DN224" s="7" t="str">
        <f t="shared" si="536"/>
        <v/>
      </c>
      <c r="DO224" s="7" t="str">
        <f t="shared" si="537"/>
        <v/>
      </c>
      <c r="DP224" s="7" t="str">
        <f t="shared" si="538"/>
        <v/>
      </c>
      <c r="DQ224" s="7" t="str">
        <f t="shared" si="539"/>
        <v/>
      </c>
      <c r="DR224" s="7" t="str">
        <f t="shared" si="540"/>
        <v/>
      </c>
      <c r="DS224" s="7" t="str">
        <f t="shared" si="541"/>
        <v/>
      </c>
      <c r="DT224" s="7" t="str">
        <f t="shared" si="542"/>
        <v/>
      </c>
      <c r="DU224" s="7" t="str">
        <f t="shared" si="639"/>
        <v/>
      </c>
      <c r="DV224" s="7" t="str">
        <f t="shared" si="640"/>
        <v/>
      </c>
      <c r="DW224" s="7">
        <f t="shared" si="641"/>
        <v>40</v>
      </c>
      <c r="DX224" s="7" t="str">
        <f t="shared" si="642"/>
        <v/>
      </c>
      <c r="DY224" s="7"/>
      <c r="DZ224" s="7"/>
      <c r="EA224" s="7"/>
      <c r="EB224" s="7"/>
      <c r="EC224" s="64" t="s">
        <v>2</v>
      </c>
      <c r="ED224" s="306" t="str">
        <f t="shared" si="543"/>
        <v>-</v>
      </c>
      <c r="EE224" s="306" t="str">
        <f t="shared" si="544"/>
        <v>-</v>
      </c>
      <c r="EF224" s="306" t="str">
        <f t="shared" si="545"/>
        <v>-</v>
      </c>
      <c r="EG224" s="306" t="str">
        <f t="shared" si="546"/>
        <v>-</v>
      </c>
      <c r="EH224" s="306" t="str">
        <f t="shared" si="547"/>
        <v>-</v>
      </c>
      <c r="EI224" s="306" t="str">
        <f t="shared" si="548"/>
        <v>-</v>
      </c>
      <c r="EJ224" s="306" t="str">
        <f t="shared" si="549"/>
        <v>-</v>
      </c>
      <c r="EK224" s="306" t="str">
        <f t="shared" si="550"/>
        <v>-</v>
      </c>
      <c r="EL224" s="306" t="str">
        <f t="shared" si="551"/>
        <v>-</v>
      </c>
      <c r="EM224" s="306" t="str">
        <f t="shared" si="552"/>
        <v>-</v>
      </c>
      <c r="EN224" s="306" t="str">
        <f t="shared" si="553"/>
        <v>-</v>
      </c>
      <c r="EO224" s="306" t="str">
        <f t="shared" si="554"/>
        <v>-</v>
      </c>
      <c r="EP224" s="306" t="str">
        <f t="shared" si="555"/>
        <v>-</v>
      </c>
      <c r="EQ224" s="306" t="str">
        <f t="shared" si="556"/>
        <v>-</v>
      </c>
      <c r="ER224" s="306" t="str">
        <f t="shared" si="557"/>
        <v>-</v>
      </c>
      <c r="ES224" s="306" t="str">
        <f t="shared" si="558"/>
        <v>-</v>
      </c>
      <c r="ET224" s="306" t="str">
        <f t="shared" si="559"/>
        <v>-</v>
      </c>
      <c r="EU224" s="306" t="str">
        <f t="shared" si="560"/>
        <v>-</v>
      </c>
      <c r="EV224" s="306" t="str">
        <f t="shared" si="561"/>
        <v>-</v>
      </c>
      <c r="EW224" s="306" t="str">
        <f t="shared" si="562"/>
        <v>-</v>
      </c>
      <c r="EX224" s="306" t="str">
        <f t="shared" si="563"/>
        <v>-</v>
      </c>
      <c r="EY224" s="306" t="str">
        <f t="shared" si="564"/>
        <v>-</v>
      </c>
      <c r="EZ224" s="306" t="str">
        <f t="shared" si="565"/>
        <v>-</v>
      </c>
      <c r="FA224" s="306" t="str">
        <f t="shared" si="566"/>
        <v>-</v>
      </c>
      <c r="FB224" s="306" t="str">
        <f t="shared" si="567"/>
        <v>-</v>
      </c>
      <c r="FC224" s="306" t="str">
        <f t="shared" si="568"/>
        <v>-</v>
      </c>
      <c r="FD224" s="306" t="str">
        <f t="shared" si="643"/>
        <v>-</v>
      </c>
      <c r="FE224" s="306" t="str">
        <f t="shared" si="644"/>
        <v>-</v>
      </c>
      <c r="FF224" s="306" t="str">
        <f t="shared" si="645"/>
        <v>ifmtrf</v>
      </c>
      <c r="FG224" s="306" t="str">
        <f t="shared" si="646"/>
        <v>-</v>
      </c>
      <c r="FH224" s="306"/>
      <c r="FI224" s="306"/>
      <c r="FJ224" s="306"/>
      <c r="FK224" s="306"/>
      <c r="FL224" s="306"/>
      <c r="FM224" s="422" t="s">
        <v>2</v>
      </c>
      <c r="FN224" s="65" t="str">
        <f t="shared" si="569"/>
        <v>-</v>
      </c>
      <c r="FO224" s="65" t="str">
        <f t="shared" si="570"/>
        <v>-</v>
      </c>
      <c r="FP224" s="65" t="str">
        <f t="shared" si="571"/>
        <v>-</v>
      </c>
      <c r="FQ224" s="65" t="str">
        <f t="shared" si="572"/>
        <v>-</v>
      </c>
      <c r="FR224" s="65" t="str">
        <f t="shared" si="573"/>
        <v>-</v>
      </c>
      <c r="FS224" s="65" t="str">
        <f t="shared" si="574"/>
        <v>-</v>
      </c>
      <c r="FT224" s="65" t="str">
        <f t="shared" si="575"/>
        <v>-</v>
      </c>
      <c r="FU224" s="65" t="str">
        <f t="shared" si="576"/>
        <v>-</v>
      </c>
      <c r="FV224" s="65" t="str">
        <f t="shared" si="577"/>
        <v>-</v>
      </c>
      <c r="FW224" s="65" t="str">
        <f t="shared" si="578"/>
        <v>-</v>
      </c>
      <c r="FX224" s="65" t="str">
        <f t="shared" si="579"/>
        <v>-</v>
      </c>
      <c r="FY224" s="65" t="str">
        <f t="shared" si="580"/>
        <v>-</v>
      </c>
      <c r="FZ224" s="65" t="str">
        <f t="shared" si="581"/>
        <v>-</v>
      </c>
      <c r="GA224" s="65" t="str">
        <f t="shared" si="582"/>
        <v>-</v>
      </c>
      <c r="GB224" s="65" t="str">
        <f t="shared" si="583"/>
        <v>-</v>
      </c>
      <c r="GC224" s="65" t="str">
        <f t="shared" si="584"/>
        <v>-</v>
      </c>
      <c r="GD224" s="65" t="str">
        <f t="shared" si="585"/>
        <v>-</v>
      </c>
      <c r="GE224" s="65" t="str">
        <f t="shared" si="586"/>
        <v>-</v>
      </c>
      <c r="GF224" s="65" t="str">
        <f t="shared" si="587"/>
        <v>-</v>
      </c>
      <c r="GG224" s="65" t="str">
        <f t="shared" si="588"/>
        <v>-</v>
      </c>
      <c r="GH224" s="65" t="str">
        <f t="shared" si="589"/>
        <v>-</v>
      </c>
      <c r="GI224" s="65" t="str">
        <f t="shared" si="590"/>
        <v>-</v>
      </c>
      <c r="GJ224" s="65" t="str">
        <f t="shared" si="591"/>
        <v>-</v>
      </c>
      <c r="GK224" s="65" t="str">
        <f t="shared" si="592"/>
        <v>-</v>
      </c>
      <c r="GL224" s="65" t="str">
        <f t="shared" si="593"/>
        <v>-</v>
      </c>
      <c r="GM224" s="65" t="str">
        <f t="shared" si="594"/>
        <v>-</v>
      </c>
      <c r="GN224" s="65" t="str">
        <f t="shared" si="647"/>
        <v>-</v>
      </c>
      <c r="GO224" s="65" t="str">
        <f t="shared" si="648"/>
        <v>-</v>
      </c>
      <c r="GP224" s="65">
        <f t="shared" si="649"/>
        <v>12</v>
      </c>
      <c r="GQ224" s="65" t="str">
        <f t="shared" si="650"/>
        <v>-</v>
      </c>
      <c r="GR224" s="65"/>
      <c r="GS224" s="65"/>
      <c r="GT224" s="65"/>
      <c r="GU224" s="96"/>
      <c r="GV224" s="70"/>
      <c r="GW224" s="7">
        <f>IF(ISNUMBER(INDEX($CU$15:$EC$314,$B224,HG$5)),MAX(GW$14:GW223)+1,0)</f>
        <v>0</v>
      </c>
      <c r="GX224" s="7" t="str">
        <f t="shared" si="595"/>
        <v/>
      </c>
      <c r="GY224" s="7" t="str">
        <f t="shared" si="596"/>
        <v/>
      </c>
      <c r="GZ224" s="289">
        <f t="shared" si="597"/>
        <v>210</v>
      </c>
      <c r="HA224" s="289" t="str">
        <f t="shared" si="598"/>
        <v/>
      </c>
      <c r="HB224" s="289"/>
      <c r="HC224" s="84" t="str">
        <f t="shared" si="599"/>
        <v/>
      </c>
      <c r="HD224" s="335">
        <f t="shared" si="600"/>
        <v>0</v>
      </c>
      <c r="HE224" s="313" t="str">
        <f t="shared" si="601"/>
        <v/>
      </c>
      <c r="HF224" s="28" t="str">
        <f t="shared" si="602"/>
        <v/>
      </c>
      <c r="HG224" s="241"/>
      <c r="HH224" s="71"/>
      <c r="HI224" s="71"/>
      <c r="HJ224" s="71"/>
      <c r="HK224" s="71"/>
      <c r="HL224" s="71"/>
      <c r="HM224" s="71"/>
      <c r="HN224" s="71"/>
      <c r="HO224" s="71"/>
      <c r="HP224" s="71"/>
      <c r="HQ224" s="71"/>
      <c r="HR224" s="71"/>
      <c r="HS224" s="277" t="str">
        <f t="shared" si="658"/>
        <v/>
      </c>
      <c r="HT224" s="284" t="str">
        <f t="shared" si="603"/>
        <v/>
      </c>
      <c r="HU224" s="71"/>
      <c r="HV224" s="336" t="str">
        <f t="shared" si="604"/>
        <v/>
      </c>
      <c r="HW224" s="338" t="str">
        <f t="shared" si="605"/>
        <v/>
      </c>
      <c r="HX224" s="337" t="str">
        <f t="shared" si="606"/>
        <v/>
      </c>
      <c r="HY224" s="71"/>
      <c r="HZ224" s="71"/>
      <c r="IA224" s="71"/>
      <c r="IB224" s="71"/>
      <c r="IC224" s="71"/>
      <c r="ID224" s="70"/>
      <c r="IE224" s="19"/>
      <c r="IF224" s="19"/>
      <c r="IG224" s="19"/>
      <c r="IH224" s="19"/>
      <c r="II224" s="19"/>
      <c r="IJ224" s="19"/>
      <c r="IK224" s="19"/>
      <c r="IL224" s="19"/>
      <c r="IM224" s="19"/>
      <c r="IN224" s="19"/>
      <c r="IO224" s="19"/>
      <c r="IP224" s="19"/>
      <c r="IQ224" s="19"/>
      <c r="IR224" s="291">
        <f>IF(IE224&lt;&gt;"",MAX(IR$14:IR223)+1,0)</f>
        <v>0</v>
      </c>
      <c r="IS224" s="291">
        <f>IF(IF224&lt;&gt;"",MAX(IS$14:IS223)+1,0)</f>
        <v>0</v>
      </c>
      <c r="IT224" s="291">
        <f>IF(IG224&lt;&gt;"",MAX(IT$14:IT223)+1,0)</f>
        <v>0</v>
      </c>
      <c r="IU224" s="291">
        <f>IF(IH224&lt;&gt;"",MAX(IU$14:IU223)+1,0)</f>
        <v>0</v>
      </c>
      <c r="IV224" s="291">
        <f>IF(II224&lt;&gt;"",MAX(IV$14:IV223)+1,0)</f>
        <v>0</v>
      </c>
      <c r="IW224" s="291">
        <f>IF(IJ224&lt;&gt;"",MAX(IW$14:IW223)+1,0)</f>
        <v>0</v>
      </c>
      <c r="IX224" s="291">
        <f>IF(IK224&lt;&gt;"",MAX(IX$14:IX223)+1,0)</f>
        <v>0</v>
      </c>
      <c r="IY224" s="291">
        <f>IF(IL224&lt;&gt;"",MAX(IY$14:IY223)+1,0)</f>
        <v>0</v>
      </c>
      <c r="IZ224" s="291">
        <f>IF(IM224&lt;&gt;"",MAX(IZ$14:IZ223)+1,0)</f>
        <v>0</v>
      </c>
      <c r="JA224" s="291">
        <f>IF(IN224&lt;&gt;"",MAX(JA$14:JA223)+1,0)</f>
        <v>0</v>
      </c>
      <c r="JB224" s="291">
        <f>IF(IO224&lt;&gt;"",MAX(JB$14:JB223)+1,0)</f>
        <v>0</v>
      </c>
      <c r="JC224" s="291">
        <f>IF(IP224&lt;&gt;"",MAX(JC$14:JC223)+1,0)</f>
        <v>0</v>
      </c>
      <c r="JD224" s="74" t="str">
        <f t="shared" si="651"/>
        <v/>
      </c>
      <c r="JE224" s="74" t="str">
        <f t="shared" si="652"/>
        <v/>
      </c>
      <c r="JF224" s="74" t="str">
        <f t="shared" si="653"/>
        <v/>
      </c>
      <c r="JG224" s="74" t="str">
        <f t="shared" si="654"/>
        <v/>
      </c>
      <c r="JH224" s="390" t="str">
        <f t="shared" si="655"/>
        <v/>
      </c>
      <c r="JI224" s="389">
        <f>IF(ISNUMBER(MATCH(HE224,$JG$15:$JG$313,0)),0,MAX(JI$14:JI223)+1)</f>
        <v>0</v>
      </c>
      <c r="JJ224" s="389" t="str">
        <f t="shared" si="656"/>
        <v/>
      </c>
      <c r="JK224" s="379"/>
      <c r="JL224" s="79"/>
      <c r="JM224" s="19"/>
      <c r="JN224" s="280"/>
      <c r="JO224" s="70"/>
      <c r="JP224" s="19"/>
      <c r="JQ224" s="19"/>
      <c r="JR224" s="19"/>
      <c r="JS224" s="19"/>
      <c r="JT224" s="19"/>
      <c r="JU224" s="19"/>
      <c r="JV224" s="19"/>
      <c r="JW224" s="19"/>
      <c r="JX224" s="19"/>
      <c r="JY224" s="19"/>
      <c r="JZ224" s="19"/>
      <c r="KA224" s="19"/>
      <c r="KB224" s="19"/>
      <c r="KC224" s="19"/>
      <c r="KD224" s="19"/>
      <c r="LA224" s="70"/>
      <c r="LB224" s="291" t="str">
        <f t="shared" si="607"/>
        <v/>
      </c>
      <c r="LC224" s="291" t="str">
        <f t="shared" si="608"/>
        <v/>
      </c>
      <c r="LD224" s="291" t="str">
        <f t="shared" si="609"/>
        <v/>
      </c>
      <c r="LE224" s="291" t="str">
        <f t="shared" si="610"/>
        <v/>
      </c>
      <c r="LF224" s="291" t="str">
        <f t="shared" si="611"/>
        <v/>
      </c>
      <c r="LG224" s="291" t="str">
        <f t="shared" si="612"/>
        <v/>
      </c>
      <c r="LH224" s="291" t="str">
        <f t="shared" si="613"/>
        <v/>
      </c>
      <c r="LI224" s="291" t="str">
        <f t="shared" si="614"/>
        <v/>
      </c>
      <c r="LJ224" s="291" t="str">
        <f t="shared" si="615"/>
        <v/>
      </c>
      <c r="LK224" s="291" t="str">
        <f t="shared" si="616"/>
        <v/>
      </c>
      <c r="LL224" s="291" t="str">
        <f t="shared" si="617"/>
        <v/>
      </c>
      <c r="LM224" s="291" t="str">
        <f t="shared" si="618"/>
        <v/>
      </c>
      <c r="LN224" s="291" t="str">
        <f t="shared" si="619"/>
        <v/>
      </c>
      <c r="LO224" s="291" t="str">
        <f t="shared" si="620"/>
        <v/>
      </c>
      <c r="LP224" s="291" t="str">
        <f t="shared" si="621"/>
        <v/>
      </c>
      <c r="LQ224" s="291" t="str">
        <f t="shared" si="622"/>
        <v/>
      </c>
      <c r="LR224" s="291" t="str">
        <f t="shared" si="623"/>
        <v/>
      </c>
      <c r="LS224" s="291" t="str">
        <f t="shared" si="624"/>
        <v/>
      </c>
      <c r="LT224" s="291" t="str">
        <f t="shared" si="625"/>
        <v/>
      </c>
      <c r="LU224" s="291" t="str">
        <f t="shared" si="626"/>
        <v/>
      </c>
      <c r="LV224" s="291" t="str">
        <f t="shared" si="627"/>
        <v/>
      </c>
      <c r="LW224" s="291" t="str">
        <f t="shared" si="628"/>
        <v/>
      </c>
      <c r="LX224" s="291" t="str">
        <f t="shared" si="629"/>
        <v/>
      </c>
      <c r="LY224" s="291" t="str">
        <f t="shared" si="630"/>
        <v/>
      </c>
      <c r="LZ224" s="291" t="str">
        <f t="shared" si="631"/>
        <v/>
      </c>
      <c r="MA224" s="291" t="str">
        <f t="shared" si="632"/>
        <v/>
      </c>
      <c r="MB224" s="291" t="str">
        <f t="shared" si="633"/>
        <v/>
      </c>
      <c r="MC224" s="291" t="str">
        <f t="shared" si="634"/>
        <v/>
      </c>
      <c r="MD224" s="291" t="str">
        <f t="shared" si="635"/>
        <v/>
      </c>
      <c r="ME224" s="291" t="str">
        <f t="shared" si="636"/>
        <v/>
      </c>
      <c r="MF224" s="291" t="str">
        <f t="shared" si="637"/>
        <v/>
      </c>
      <c r="MG224" s="74">
        <f t="shared" si="638"/>
        <v>0</v>
      </c>
      <c r="MH224" s="70"/>
      <c r="MI224" s="70"/>
      <c r="MJ224" s="70"/>
      <c r="MK224" s="70"/>
      <c r="ML224" s="70"/>
      <c r="MM224" s="70"/>
      <c r="MN224" s="70"/>
      <c r="MO224" s="70"/>
      <c r="MP224" s="70"/>
      <c r="MQ224" s="70"/>
      <c r="MR224" s="70"/>
      <c r="MS224" s="70"/>
      <c r="MT224" s="70"/>
      <c r="MU224" s="70"/>
    </row>
    <row r="225" spans="1:359" ht="6" customHeight="1" x14ac:dyDescent="0.25">
      <c r="A225" s="79"/>
      <c r="B225" s="303">
        <f t="shared" si="657"/>
        <v>211</v>
      </c>
      <c r="C225" s="206" t="s">
        <v>562</v>
      </c>
      <c r="D225" s="305" t="s">
        <v>582</v>
      </c>
      <c r="E225" s="70"/>
      <c r="F225" s="258"/>
      <c r="G225" s="259"/>
      <c r="H225" s="260"/>
      <c r="I225" s="258"/>
      <c r="J225" s="259"/>
      <c r="K225" s="260"/>
      <c r="L225" s="258"/>
      <c r="M225" s="259"/>
      <c r="N225" s="260"/>
      <c r="O225" s="258"/>
      <c r="P225" s="259"/>
      <c r="Q225" s="260"/>
      <c r="R225" s="258"/>
      <c r="S225" s="259"/>
      <c r="T225" s="260"/>
      <c r="U225" s="258"/>
      <c r="V225" s="259"/>
      <c r="W225" s="260"/>
      <c r="X225" s="258"/>
      <c r="Y225" s="259"/>
      <c r="Z225" s="260"/>
      <c r="AA225" s="258"/>
      <c r="AB225" s="259"/>
      <c r="AC225" s="260"/>
      <c r="AD225" s="258"/>
      <c r="AE225" s="259"/>
      <c r="AF225" s="260"/>
      <c r="AG225" s="258"/>
      <c r="AH225" s="259"/>
      <c r="AI225" s="260"/>
      <c r="AJ225" s="258"/>
      <c r="AK225" s="259"/>
      <c r="AL225" s="260"/>
      <c r="AM225" s="258"/>
      <c r="AN225" s="259"/>
      <c r="AO225" s="260"/>
      <c r="AP225" s="281"/>
      <c r="AQ225" s="353"/>
      <c r="AR225" s="348"/>
      <c r="AS225" s="281"/>
      <c r="AT225" s="353"/>
      <c r="AU225" s="348"/>
      <c r="AV225" s="258"/>
      <c r="AW225" s="259"/>
      <c r="AX225" s="260"/>
      <c r="AY225" s="258"/>
      <c r="AZ225" s="259"/>
      <c r="BA225" s="260"/>
      <c r="BB225" s="258"/>
      <c r="BC225" s="259"/>
      <c r="BD225" s="260"/>
      <c r="BE225" s="258"/>
      <c r="BF225" s="259"/>
      <c r="BG225" s="260"/>
      <c r="BH225" s="258"/>
      <c r="BI225" s="259"/>
      <c r="BJ225" s="260"/>
      <c r="BK225" s="258"/>
      <c r="BL225" s="259"/>
      <c r="BM225" s="260"/>
      <c r="BN225" s="258"/>
      <c r="BO225" s="259"/>
      <c r="BP225" s="260"/>
      <c r="BQ225" s="258"/>
      <c r="BR225" s="259"/>
      <c r="BS225" s="260"/>
      <c r="BT225" s="258"/>
      <c r="BU225" s="259"/>
      <c r="BV225" s="260"/>
      <c r="BW225" s="258"/>
      <c r="BX225" s="259"/>
      <c r="BY225" s="260"/>
      <c r="BZ225" s="258"/>
      <c r="CA225" s="259"/>
      <c r="CB225" s="260"/>
      <c r="CC225" s="258"/>
      <c r="CD225" s="259"/>
      <c r="CE225" s="260"/>
      <c r="CF225" s="410"/>
      <c r="CG225" s="411"/>
      <c r="CH225" s="412"/>
      <c r="CI225" s="410"/>
      <c r="CJ225" s="411"/>
      <c r="CK225" s="412"/>
      <c r="CL225" s="258"/>
      <c r="CM225" s="259"/>
      <c r="CN225" s="260"/>
      <c r="CO225" s="258"/>
      <c r="CP225" s="259"/>
      <c r="CQ225" s="260"/>
      <c r="CR225" s="373" t="s">
        <v>2</v>
      </c>
      <c r="CS225" s="228"/>
      <c r="CT225" s="229"/>
      <c r="CU225" s="7" t="str">
        <f t="shared" si="517"/>
        <v/>
      </c>
      <c r="CV225" s="7" t="str">
        <f t="shared" si="518"/>
        <v/>
      </c>
      <c r="CW225" s="7" t="str">
        <f t="shared" si="519"/>
        <v/>
      </c>
      <c r="CX225" s="7" t="str">
        <f t="shared" si="520"/>
        <v/>
      </c>
      <c r="CY225" s="7" t="str">
        <f t="shared" si="521"/>
        <v/>
      </c>
      <c r="CZ225" s="7" t="str">
        <f t="shared" si="522"/>
        <v/>
      </c>
      <c r="DA225" s="7" t="str">
        <f t="shared" si="523"/>
        <v/>
      </c>
      <c r="DB225" s="7" t="str">
        <f t="shared" si="524"/>
        <v/>
      </c>
      <c r="DC225" s="7" t="str">
        <f t="shared" si="525"/>
        <v/>
      </c>
      <c r="DD225" s="7" t="str">
        <f t="shared" si="526"/>
        <v/>
      </c>
      <c r="DE225" s="7" t="str">
        <f t="shared" si="527"/>
        <v/>
      </c>
      <c r="DF225" s="7" t="str">
        <f t="shared" si="528"/>
        <v/>
      </c>
      <c r="DG225" s="7" t="str">
        <f t="shared" si="529"/>
        <v/>
      </c>
      <c r="DH225" s="7" t="str">
        <f t="shared" si="530"/>
        <v/>
      </c>
      <c r="DI225" s="7" t="str">
        <f t="shared" si="531"/>
        <v/>
      </c>
      <c r="DJ225" s="7" t="str">
        <f t="shared" si="532"/>
        <v/>
      </c>
      <c r="DK225" s="7" t="str">
        <f t="shared" si="533"/>
        <v/>
      </c>
      <c r="DL225" s="7" t="str">
        <f t="shared" si="534"/>
        <v/>
      </c>
      <c r="DM225" s="7" t="str">
        <f t="shared" si="535"/>
        <v/>
      </c>
      <c r="DN225" s="7" t="str">
        <f t="shared" si="536"/>
        <v/>
      </c>
      <c r="DO225" s="7" t="str">
        <f t="shared" si="537"/>
        <v/>
      </c>
      <c r="DP225" s="7" t="str">
        <f t="shared" si="538"/>
        <v/>
      </c>
      <c r="DQ225" s="7" t="str">
        <f t="shared" si="539"/>
        <v/>
      </c>
      <c r="DR225" s="7" t="str">
        <f t="shared" si="540"/>
        <v/>
      </c>
      <c r="DS225" s="7" t="str">
        <f t="shared" si="541"/>
        <v/>
      </c>
      <c r="DT225" s="7" t="str">
        <f t="shared" si="542"/>
        <v/>
      </c>
      <c r="DU225" s="7" t="str">
        <f t="shared" si="639"/>
        <v/>
      </c>
      <c r="DV225" s="7" t="str">
        <f t="shared" si="640"/>
        <v/>
      </c>
      <c r="DW225" s="7">
        <f t="shared" si="641"/>
        <v>41</v>
      </c>
      <c r="DX225" s="7" t="str">
        <f t="shared" si="642"/>
        <v/>
      </c>
      <c r="DY225" s="7"/>
      <c r="DZ225" s="7"/>
      <c r="EA225" s="7"/>
      <c r="EB225" s="7"/>
      <c r="EC225" s="64" t="s">
        <v>2</v>
      </c>
      <c r="ED225" s="306" t="str">
        <f t="shared" si="543"/>
        <v>-</v>
      </c>
      <c r="EE225" s="306" t="str">
        <f t="shared" si="544"/>
        <v>-</v>
      </c>
      <c r="EF225" s="306" t="str">
        <f t="shared" si="545"/>
        <v>-</v>
      </c>
      <c r="EG225" s="306" t="str">
        <f t="shared" si="546"/>
        <v>-</v>
      </c>
      <c r="EH225" s="306" t="str">
        <f t="shared" si="547"/>
        <v>-</v>
      </c>
      <c r="EI225" s="306" t="str">
        <f t="shared" si="548"/>
        <v>-</v>
      </c>
      <c r="EJ225" s="306" t="str">
        <f t="shared" si="549"/>
        <v>-</v>
      </c>
      <c r="EK225" s="306" t="str">
        <f t="shared" si="550"/>
        <v>-</v>
      </c>
      <c r="EL225" s="306" t="str">
        <f t="shared" si="551"/>
        <v>-</v>
      </c>
      <c r="EM225" s="306" t="str">
        <f t="shared" si="552"/>
        <v>-</v>
      </c>
      <c r="EN225" s="306" t="str">
        <f t="shared" si="553"/>
        <v>-</v>
      </c>
      <c r="EO225" s="306" t="str">
        <f t="shared" si="554"/>
        <v>-</v>
      </c>
      <c r="EP225" s="306" t="str">
        <f t="shared" si="555"/>
        <v>-</v>
      </c>
      <c r="EQ225" s="306" t="str">
        <f t="shared" si="556"/>
        <v>-</v>
      </c>
      <c r="ER225" s="306" t="str">
        <f t="shared" si="557"/>
        <v>-</v>
      </c>
      <c r="ES225" s="306" t="str">
        <f t="shared" si="558"/>
        <v>-</v>
      </c>
      <c r="ET225" s="306" t="str">
        <f t="shared" si="559"/>
        <v>-</v>
      </c>
      <c r="EU225" s="306" t="str">
        <f t="shared" si="560"/>
        <v>-</v>
      </c>
      <c r="EV225" s="306" t="str">
        <f t="shared" si="561"/>
        <v>-</v>
      </c>
      <c r="EW225" s="306" t="str">
        <f t="shared" si="562"/>
        <v>-</v>
      </c>
      <c r="EX225" s="306" t="str">
        <f t="shared" si="563"/>
        <v>-</v>
      </c>
      <c r="EY225" s="306" t="str">
        <f t="shared" si="564"/>
        <v>-</v>
      </c>
      <c r="EZ225" s="306" t="str">
        <f t="shared" si="565"/>
        <v>-</v>
      </c>
      <c r="FA225" s="306" t="str">
        <f t="shared" si="566"/>
        <v>-</v>
      </c>
      <c r="FB225" s="306" t="str">
        <f t="shared" si="567"/>
        <v>-</v>
      </c>
      <c r="FC225" s="306" t="str">
        <f t="shared" si="568"/>
        <v>-</v>
      </c>
      <c r="FD225" s="306" t="str">
        <f t="shared" si="643"/>
        <v>-</v>
      </c>
      <c r="FE225" s="306" t="str">
        <f t="shared" si="644"/>
        <v>-</v>
      </c>
      <c r="FF225" s="306" t="str">
        <f t="shared" si="645"/>
        <v>ifmtdp</v>
      </c>
      <c r="FG225" s="306" t="str">
        <f t="shared" si="646"/>
        <v>-</v>
      </c>
      <c r="FH225" s="306"/>
      <c r="FI225" s="306"/>
      <c r="FJ225" s="306"/>
      <c r="FK225" s="306"/>
      <c r="FL225" s="306"/>
      <c r="FM225" s="422" t="s">
        <v>2</v>
      </c>
      <c r="FN225" s="65" t="str">
        <f t="shared" si="569"/>
        <v>-</v>
      </c>
      <c r="FO225" s="65" t="str">
        <f t="shared" si="570"/>
        <v>-</v>
      </c>
      <c r="FP225" s="65" t="str">
        <f t="shared" si="571"/>
        <v>-</v>
      </c>
      <c r="FQ225" s="65" t="str">
        <f t="shared" si="572"/>
        <v>-</v>
      </c>
      <c r="FR225" s="65" t="str">
        <f t="shared" si="573"/>
        <v>-</v>
      </c>
      <c r="FS225" s="65" t="str">
        <f t="shared" si="574"/>
        <v>-</v>
      </c>
      <c r="FT225" s="65" t="str">
        <f t="shared" si="575"/>
        <v>-</v>
      </c>
      <c r="FU225" s="65" t="str">
        <f t="shared" si="576"/>
        <v>-</v>
      </c>
      <c r="FV225" s="65" t="str">
        <f t="shared" si="577"/>
        <v>-</v>
      </c>
      <c r="FW225" s="65" t="str">
        <f t="shared" si="578"/>
        <v>-</v>
      </c>
      <c r="FX225" s="65" t="str">
        <f t="shared" si="579"/>
        <v>-</v>
      </c>
      <c r="FY225" s="65" t="str">
        <f t="shared" si="580"/>
        <v>-</v>
      </c>
      <c r="FZ225" s="65" t="str">
        <f t="shared" si="581"/>
        <v>-</v>
      </c>
      <c r="GA225" s="65" t="str">
        <f t="shared" si="582"/>
        <v>-</v>
      </c>
      <c r="GB225" s="65" t="str">
        <f t="shared" si="583"/>
        <v>-</v>
      </c>
      <c r="GC225" s="65" t="str">
        <f t="shared" si="584"/>
        <v>-</v>
      </c>
      <c r="GD225" s="65" t="str">
        <f t="shared" si="585"/>
        <v>-</v>
      </c>
      <c r="GE225" s="65" t="str">
        <f t="shared" si="586"/>
        <v>-</v>
      </c>
      <c r="GF225" s="65" t="str">
        <f t="shared" si="587"/>
        <v>-</v>
      </c>
      <c r="GG225" s="65" t="str">
        <f t="shared" si="588"/>
        <v>-</v>
      </c>
      <c r="GH225" s="65" t="str">
        <f t="shared" si="589"/>
        <v>-</v>
      </c>
      <c r="GI225" s="65" t="str">
        <f t="shared" si="590"/>
        <v>-</v>
      </c>
      <c r="GJ225" s="65" t="str">
        <f t="shared" si="591"/>
        <v>-</v>
      </c>
      <c r="GK225" s="65" t="str">
        <f t="shared" si="592"/>
        <v>-</v>
      </c>
      <c r="GL225" s="65" t="str">
        <f t="shared" si="593"/>
        <v>-</v>
      </c>
      <c r="GM225" s="65" t="str">
        <f t="shared" si="594"/>
        <v>-</v>
      </c>
      <c r="GN225" s="65" t="str">
        <f t="shared" si="647"/>
        <v>-</v>
      </c>
      <c r="GO225" s="65" t="str">
        <f t="shared" si="648"/>
        <v>-</v>
      </c>
      <c r="GP225" s="65" t="str">
        <f t="shared" si="649"/>
        <v>12,</v>
      </c>
      <c r="GQ225" s="65" t="str">
        <f t="shared" si="650"/>
        <v>-</v>
      </c>
      <c r="GR225" s="65"/>
      <c r="GS225" s="65"/>
      <c r="GT225" s="65"/>
      <c r="GU225" s="96"/>
      <c r="GV225" s="70"/>
      <c r="GW225" s="7">
        <f>IF(ISNUMBER(INDEX($CU$15:$EC$314,$B225,HG$5)),MAX(GW$14:GW224)+1,0)</f>
        <v>0</v>
      </c>
      <c r="GX225" s="7" t="str">
        <f t="shared" si="595"/>
        <v/>
      </c>
      <c r="GY225" s="7" t="str">
        <f t="shared" si="596"/>
        <v/>
      </c>
      <c r="GZ225" s="289">
        <f t="shared" si="597"/>
        <v>211</v>
      </c>
      <c r="HA225" s="289" t="str">
        <f t="shared" si="598"/>
        <v/>
      </c>
      <c r="HB225" s="289"/>
      <c r="HC225" s="84" t="str">
        <f t="shared" si="599"/>
        <v/>
      </c>
      <c r="HD225" s="335">
        <f t="shared" si="600"/>
        <v>0</v>
      </c>
      <c r="HE225" s="313" t="str">
        <f t="shared" si="601"/>
        <v/>
      </c>
      <c r="HF225" s="28" t="str">
        <f t="shared" si="602"/>
        <v/>
      </c>
      <c r="HG225" s="241"/>
      <c r="HH225" s="71"/>
      <c r="HI225" s="71"/>
      <c r="HJ225" s="71"/>
      <c r="HK225" s="71"/>
      <c r="HL225" s="71"/>
      <c r="HM225" s="71"/>
      <c r="HN225" s="71"/>
      <c r="HO225" s="71"/>
      <c r="HP225" s="71"/>
      <c r="HQ225" s="71"/>
      <c r="HR225" s="71"/>
      <c r="HS225" s="277" t="str">
        <f t="shared" si="658"/>
        <v/>
      </c>
      <c r="HT225" s="284" t="str">
        <f t="shared" si="603"/>
        <v/>
      </c>
      <c r="HU225" s="71"/>
      <c r="HV225" s="336" t="str">
        <f t="shared" si="604"/>
        <v/>
      </c>
      <c r="HW225" s="338" t="str">
        <f t="shared" si="605"/>
        <v/>
      </c>
      <c r="HX225" s="337" t="str">
        <f t="shared" si="606"/>
        <v/>
      </c>
      <c r="HY225" s="71"/>
      <c r="HZ225" s="71"/>
      <c r="IA225" s="71"/>
      <c r="IB225" s="71"/>
      <c r="IC225" s="71"/>
      <c r="ID225" s="70"/>
      <c r="IE225" s="19"/>
      <c r="IF225" s="19"/>
      <c r="IG225" s="19"/>
      <c r="IH225" s="19"/>
      <c r="II225" s="19"/>
      <c r="IJ225" s="19"/>
      <c r="IK225" s="19"/>
      <c r="IL225" s="19"/>
      <c r="IM225" s="19"/>
      <c r="IN225" s="19"/>
      <c r="IO225" s="19"/>
      <c r="IP225" s="19"/>
      <c r="IQ225" s="19"/>
      <c r="IR225" s="291">
        <f>IF(IE225&lt;&gt;"",MAX(IR$14:IR224)+1,0)</f>
        <v>0</v>
      </c>
      <c r="IS225" s="291">
        <f>IF(IF225&lt;&gt;"",MAX(IS$14:IS224)+1,0)</f>
        <v>0</v>
      </c>
      <c r="IT225" s="291">
        <f>IF(IG225&lt;&gt;"",MAX(IT$14:IT224)+1,0)</f>
        <v>0</v>
      </c>
      <c r="IU225" s="291">
        <f>IF(IH225&lt;&gt;"",MAX(IU$14:IU224)+1,0)</f>
        <v>0</v>
      </c>
      <c r="IV225" s="291">
        <f>IF(II225&lt;&gt;"",MAX(IV$14:IV224)+1,0)</f>
        <v>0</v>
      </c>
      <c r="IW225" s="291">
        <f>IF(IJ225&lt;&gt;"",MAX(IW$14:IW224)+1,0)</f>
        <v>0</v>
      </c>
      <c r="IX225" s="291">
        <f>IF(IK225&lt;&gt;"",MAX(IX$14:IX224)+1,0)</f>
        <v>0</v>
      </c>
      <c r="IY225" s="291">
        <f>IF(IL225&lt;&gt;"",MAX(IY$14:IY224)+1,0)</f>
        <v>0</v>
      </c>
      <c r="IZ225" s="291">
        <f>IF(IM225&lt;&gt;"",MAX(IZ$14:IZ224)+1,0)</f>
        <v>0</v>
      </c>
      <c r="JA225" s="291">
        <f>IF(IN225&lt;&gt;"",MAX(JA$14:JA224)+1,0)</f>
        <v>0</v>
      </c>
      <c r="JB225" s="291">
        <f>IF(IO225&lt;&gt;"",MAX(JB$14:JB224)+1,0)</f>
        <v>0</v>
      </c>
      <c r="JC225" s="291">
        <f>IF(IP225&lt;&gt;"",MAX(JC$14:JC224)+1,0)</f>
        <v>0</v>
      </c>
      <c r="JD225" s="74" t="str">
        <f t="shared" si="651"/>
        <v/>
      </c>
      <c r="JE225" s="74" t="str">
        <f t="shared" si="652"/>
        <v/>
      </c>
      <c r="JF225" s="74" t="str">
        <f t="shared" si="653"/>
        <v/>
      </c>
      <c r="JG225" s="74" t="str">
        <f t="shared" si="654"/>
        <v/>
      </c>
      <c r="JH225" s="390" t="str">
        <f t="shared" si="655"/>
        <v/>
      </c>
      <c r="JI225" s="389">
        <f>IF(ISNUMBER(MATCH(HE225,$JG$15:$JG$313,0)),0,MAX(JI$14:JI224)+1)</f>
        <v>0</v>
      </c>
      <c r="JJ225" s="389" t="str">
        <f t="shared" si="656"/>
        <v/>
      </c>
      <c r="JK225" s="379"/>
      <c r="JL225" s="79"/>
      <c r="JM225" s="19"/>
      <c r="JN225" s="280"/>
      <c r="JO225" s="70"/>
      <c r="JP225" s="19"/>
      <c r="JQ225" s="19"/>
      <c r="JR225" s="19"/>
      <c r="JS225" s="19"/>
      <c r="JT225" s="19"/>
      <c r="JU225" s="19"/>
      <c r="JV225" s="19"/>
      <c r="JW225" s="19"/>
      <c r="JX225" s="19"/>
      <c r="JY225" s="19"/>
      <c r="JZ225" s="19"/>
      <c r="KA225" s="19"/>
      <c r="KB225" s="19"/>
      <c r="KC225" s="19"/>
      <c r="KD225" s="19"/>
      <c r="LA225" s="70"/>
      <c r="LB225" s="291" t="str">
        <f t="shared" si="607"/>
        <v/>
      </c>
      <c r="LC225" s="291" t="str">
        <f t="shared" si="608"/>
        <v/>
      </c>
      <c r="LD225" s="291" t="str">
        <f t="shared" si="609"/>
        <v/>
      </c>
      <c r="LE225" s="291" t="str">
        <f t="shared" si="610"/>
        <v/>
      </c>
      <c r="LF225" s="291" t="str">
        <f t="shared" si="611"/>
        <v/>
      </c>
      <c r="LG225" s="291" t="str">
        <f t="shared" si="612"/>
        <v/>
      </c>
      <c r="LH225" s="291" t="str">
        <f t="shared" si="613"/>
        <v/>
      </c>
      <c r="LI225" s="291" t="str">
        <f t="shared" si="614"/>
        <v/>
      </c>
      <c r="LJ225" s="291" t="str">
        <f t="shared" si="615"/>
        <v/>
      </c>
      <c r="LK225" s="291" t="str">
        <f t="shared" si="616"/>
        <v/>
      </c>
      <c r="LL225" s="291" t="str">
        <f t="shared" si="617"/>
        <v/>
      </c>
      <c r="LM225" s="291" t="str">
        <f t="shared" si="618"/>
        <v/>
      </c>
      <c r="LN225" s="291" t="str">
        <f t="shared" si="619"/>
        <v/>
      </c>
      <c r="LO225" s="291" t="str">
        <f t="shared" si="620"/>
        <v/>
      </c>
      <c r="LP225" s="291" t="str">
        <f t="shared" si="621"/>
        <v/>
      </c>
      <c r="LQ225" s="291" t="str">
        <f t="shared" si="622"/>
        <v/>
      </c>
      <c r="LR225" s="291" t="str">
        <f t="shared" si="623"/>
        <v/>
      </c>
      <c r="LS225" s="291" t="str">
        <f t="shared" si="624"/>
        <v/>
      </c>
      <c r="LT225" s="291" t="str">
        <f t="shared" si="625"/>
        <v/>
      </c>
      <c r="LU225" s="291" t="str">
        <f t="shared" si="626"/>
        <v/>
      </c>
      <c r="LV225" s="291" t="str">
        <f t="shared" si="627"/>
        <v/>
      </c>
      <c r="LW225" s="291" t="str">
        <f t="shared" si="628"/>
        <v/>
      </c>
      <c r="LX225" s="291" t="str">
        <f t="shared" si="629"/>
        <v/>
      </c>
      <c r="LY225" s="291" t="str">
        <f t="shared" si="630"/>
        <v/>
      </c>
      <c r="LZ225" s="291" t="str">
        <f t="shared" si="631"/>
        <v/>
      </c>
      <c r="MA225" s="291" t="str">
        <f t="shared" si="632"/>
        <v/>
      </c>
      <c r="MB225" s="291" t="str">
        <f t="shared" si="633"/>
        <v/>
      </c>
      <c r="MC225" s="291" t="str">
        <f t="shared" si="634"/>
        <v/>
      </c>
      <c r="MD225" s="291" t="str">
        <f t="shared" si="635"/>
        <v/>
      </c>
      <c r="ME225" s="291" t="str">
        <f t="shared" si="636"/>
        <v/>
      </c>
      <c r="MF225" s="291" t="str">
        <f t="shared" si="637"/>
        <v/>
      </c>
      <c r="MG225" s="74">
        <f t="shared" si="638"/>
        <v>0</v>
      </c>
      <c r="MH225" s="70"/>
      <c r="MI225" s="70"/>
      <c r="MJ225" s="70"/>
      <c r="MK225" s="70"/>
      <c r="ML225" s="70"/>
      <c r="MM225" s="70"/>
      <c r="MN225" s="70"/>
      <c r="MO225" s="70"/>
      <c r="MP225" s="70"/>
      <c r="MQ225" s="70"/>
      <c r="MR225" s="70"/>
      <c r="MS225" s="70"/>
      <c r="MT225" s="70"/>
      <c r="MU225" s="70"/>
    </row>
    <row r="226" spans="1:359" ht="6" customHeight="1" x14ac:dyDescent="0.25">
      <c r="A226" s="79"/>
      <c r="B226" s="303">
        <f t="shared" si="657"/>
        <v>212</v>
      </c>
      <c r="C226" s="206" t="s">
        <v>564</v>
      </c>
      <c r="D226" s="305" t="s">
        <v>583</v>
      </c>
      <c r="E226" s="70"/>
      <c r="F226" s="258"/>
      <c r="G226" s="259"/>
      <c r="H226" s="260"/>
      <c r="I226" s="258"/>
      <c r="J226" s="259"/>
      <c r="K226" s="260"/>
      <c r="L226" s="258"/>
      <c r="M226" s="259"/>
      <c r="N226" s="260"/>
      <c r="O226" s="258"/>
      <c r="P226" s="259"/>
      <c r="Q226" s="260"/>
      <c r="R226" s="258"/>
      <c r="S226" s="259"/>
      <c r="T226" s="260"/>
      <c r="U226" s="258"/>
      <c r="V226" s="259"/>
      <c r="W226" s="260"/>
      <c r="X226" s="258"/>
      <c r="Y226" s="259"/>
      <c r="Z226" s="260"/>
      <c r="AA226" s="258"/>
      <c r="AB226" s="259"/>
      <c r="AC226" s="260"/>
      <c r="AD226" s="258"/>
      <c r="AE226" s="259"/>
      <c r="AF226" s="260"/>
      <c r="AG226" s="258"/>
      <c r="AH226" s="259"/>
      <c r="AI226" s="260"/>
      <c r="AJ226" s="258"/>
      <c r="AK226" s="259"/>
      <c r="AL226" s="260"/>
      <c r="AM226" s="258"/>
      <c r="AN226" s="259"/>
      <c r="AO226" s="260"/>
      <c r="AP226" s="281"/>
      <c r="AQ226" s="353"/>
      <c r="AR226" s="348"/>
      <c r="AS226" s="281"/>
      <c r="AT226" s="353"/>
      <c r="AU226" s="348"/>
      <c r="AV226" s="258"/>
      <c r="AW226" s="259"/>
      <c r="AX226" s="260"/>
      <c r="AY226" s="258"/>
      <c r="AZ226" s="259"/>
      <c r="BA226" s="260"/>
      <c r="BB226" s="258"/>
      <c r="BC226" s="259"/>
      <c r="BD226" s="260"/>
      <c r="BE226" s="258"/>
      <c r="BF226" s="259"/>
      <c r="BG226" s="260"/>
      <c r="BH226" s="258"/>
      <c r="BI226" s="259"/>
      <c r="BJ226" s="260"/>
      <c r="BK226" s="258"/>
      <c r="BL226" s="259"/>
      <c r="BM226" s="260"/>
      <c r="BN226" s="258"/>
      <c r="BO226" s="259"/>
      <c r="BP226" s="260"/>
      <c r="BQ226" s="258"/>
      <c r="BR226" s="259"/>
      <c r="BS226" s="260"/>
      <c r="BT226" s="258"/>
      <c r="BU226" s="259"/>
      <c r="BV226" s="260"/>
      <c r="BW226" s="258"/>
      <c r="BX226" s="259"/>
      <c r="BY226" s="260"/>
      <c r="BZ226" s="258"/>
      <c r="CA226" s="259"/>
      <c r="CB226" s="260"/>
      <c r="CC226" s="258"/>
      <c r="CD226" s="259"/>
      <c r="CE226" s="260"/>
      <c r="CF226" s="410"/>
      <c r="CG226" s="411"/>
      <c r="CH226" s="412"/>
      <c r="CI226" s="410"/>
      <c r="CJ226" s="411"/>
      <c r="CK226" s="412"/>
      <c r="CL226" s="258"/>
      <c r="CM226" s="259"/>
      <c r="CN226" s="260"/>
      <c r="CO226" s="258"/>
      <c r="CP226" s="259"/>
      <c r="CQ226" s="260"/>
      <c r="CR226" s="373" t="s">
        <v>2</v>
      </c>
      <c r="CS226" s="228"/>
      <c r="CT226" s="229"/>
      <c r="CU226" s="7" t="str">
        <f t="shared" si="517"/>
        <v/>
      </c>
      <c r="CV226" s="7" t="str">
        <f t="shared" si="518"/>
        <v/>
      </c>
      <c r="CW226" s="7" t="str">
        <f t="shared" si="519"/>
        <v/>
      </c>
      <c r="CX226" s="7" t="str">
        <f t="shared" si="520"/>
        <v/>
      </c>
      <c r="CY226" s="7" t="str">
        <f t="shared" si="521"/>
        <v/>
      </c>
      <c r="CZ226" s="7" t="str">
        <f t="shared" si="522"/>
        <v/>
      </c>
      <c r="DA226" s="7" t="str">
        <f t="shared" si="523"/>
        <v/>
      </c>
      <c r="DB226" s="7" t="str">
        <f t="shared" si="524"/>
        <v/>
      </c>
      <c r="DC226" s="7" t="str">
        <f t="shared" si="525"/>
        <v/>
      </c>
      <c r="DD226" s="7" t="str">
        <f t="shared" si="526"/>
        <v/>
      </c>
      <c r="DE226" s="7" t="str">
        <f t="shared" si="527"/>
        <v/>
      </c>
      <c r="DF226" s="7" t="str">
        <f t="shared" si="528"/>
        <v/>
      </c>
      <c r="DG226" s="7" t="str">
        <f t="shared" si="529"/>
        <v/>
      </c>
      <c r="DH226" s="7" t="str">
        <f t="shared" si="530"/>
        <v/>
      </c>
      <c r="DI226" s="7" t="str">
        <f t="shared" si="531"/>
        <v/>
      </c>
      <c r="DJ226" s="7" t="str">
        <f t="shared" si="532"/>
        <v/>
      </c>
      <c r="DK226" s="7" t="str">
        <f t="shared" si="533"/>
        <v/>
      </c>
      <c r="DL226" s="7" t="str">
        <f t="shared" si="534"/>
        <v/>
      </c>
      <c r="DM226" s="7" t="str">
        <f t="shared" si="535"/>
        <v/>
      </c>
      <c r="DN226" s="7" t="str">
        <f t="shared" si="536"/>
        <v/>
      </c>
      <c r="DO226" s="7" t="str">
        <f t="shared" si="537"/>
        <v/>
      </c>
      <c r="DP226" s="7" t="str">
        <f t="shared" si="538"/>
        <v/>
      </c>
      <c r="DQ226" s="7" t="str">
        <f t="shared" si="539"/>
        <v/>
      </c>
      <c r="DR226" s="7" t="str">
        <f t="shared" si="540"/>
        <v/>
      </c>
      <c r="DS226" s="7" t="str">
        <f t="shared" si="541"/>
        <v/>
      </c>
      <c r="DT226" s="7" t="str">
        <f t="shared" si="542"/>
        <v/>
      </c>
      <c r="DU226" s="7" t="str">
        <f t="shared" si="639"/>
        <v/>
      </c>
      <c r="DV226" s="7" t="str">
        <f t="shared" si="640"/>
        <v/>
      </c>
      <c r="DW226" s="7">
        <f t="shared" si="641"/>
        <v>43</v>
      </c>
      <c r="DX226" s="7" t="str">
        <f t="shared" si="642"/>
        <v/>
      </c>
      <c r="DY226" s="7"/>
      <c r="DZ226" s="7"/>
      <c r="EA226" s="7"/>
      <c r="EB226" s="7"/>
      <c r="EC226" s="64" t="s">
        <v>2</v>
      </c>
      <c r="ED226" s="306" t="str">
        <f t="shared" si="543"/>
        <v>-</v>
      </c>
      <c r="EE226" s="306" t="str">
        <f t="shared" si="544"/>
        <v>-</v>
      </c>
      <c r="EF226" s="306" t="str">
        <f t="shared" si="545"/>
        <v>-</v>
      </c>
      <c r="EG226" s="306" t="str">
        <f t="shared" si="546"/>
        <v>-</v>
      </c>
      <c r="EH226" s="306" t="str">
        <f t="shared" si="547"/>
        <v>-</v>
      </c>
      <c r="EI226" s="306" t="str">
        <f t="shared" si="548"/>
        <v>-</v>
      </c>
      <c r="EJ226" s="306" t="str">
        <f t="shared" si="549"/>
        <v>-</v>
      </c>
      <c r="EK226" s="306" t="str">
        <f t="shared" si="550"/>
        <v>-</v>
      </c>
      <c r="EL226" s="306" t="str">
        <f t="shared" si="551"/>
        <v>-</v>
      </c>
      <c r="EM226" s="306" t="str">
        <f t="shared" si="552"/>
        <v>-</v>
      </c>
      <c r="EN226" s="306" t="str">
        <f t="shared" si="553"/>
        <v>-</v>
      </c>
      <c r="EO226" s="306" t="str">
        <f t="shared" si="554"/>
        <v>-</v>
      </c>
      <c r="EP226" s="306" t="str">
        <f t="shared" si="555"/>
        <v>-</v>
      </c>
      <c r="EQ226" s="306" t="str">
        <f t="shared" si="556"/>
        <v>-</v>
      </c>
      <c r="ER226" s="306" t="str">
        <f t="shared" si="557"/>
        <v>-</v>
      </c>
      <c r="ES226" s="306" t="str">
        <f t="shared" si="558"/>
        <v>-</v>
      </c>
      <c r="ET226" s="306" t="str">
        <f t="shared" si="559"/>
        <v>-</v>
      </c>
      <c r="EU226" s="306" t="str">
        <f t="shared" si="560"/>
        <v>-</v>
      </c>
      <c r="EV226" s="306" t="str">
        <f t="shared" si="561"/>
        <v>-</v>
      </c>
      <c r="EW226" s="306" t="str">
        <f t="shared" si="562"/>
        <v>-</v>
      </c>
      <c r="EX226" s="306" t="str">
        <f t="shared" si="563"/>
        <v>-</v>
      </c>
      <c r="EY226" s="306" t="str">
        <f t="shared" si="564"/>
        <v>-</v>
      </c>
      <c r="EZ226" s="306" t="str">
        <f t="shared" si="565"/>
        <v>-</v>
      </c>
      <c r="FA226" s="306" t="str">
        <f t="shared" si="566"/>
        <v>-</v>
      </c>
      <c r="FB226" s="306" t="str">
        <f t="shared" si="567"/>
        <v>-</v>
      </c>
      <c r="FC226" s="306" t="str">
        <f t="shared" si="568"/>
        <v>-</v>
      </c>
      <c r="FD226" s="306" t="str">
        <f t="shared" si="643"/>
        <v>-</v>
      </c>
      <c r="FE226" s="306" t="str">
        <f t="shared" si="644"/>
        <v>-</v>
      </c>
      <c r="FF226" s="306" t="str">
        <f t="shared" si="645"/>
        <v>savucn</v>
      </c>
      <c r="FG226" s="306" t="str">
        <f t="shared" si="646"/>
        <v>-</v>
      </c>
      <c r="FH226" s="306"/>
      <c r="FI226" s="306"/>
      <c r="FJ226" s="306"/>
      <c r="FK226" s="306"/>
      <c r="FL226" s="306"/>
      <c r="FM226" s="422" t="s">
        <v>2</v>
      </c>
      <c r="FN226" s="65" t="str">
        <f t="shared" si="569"/>
        <v>-</v>
      </c>
      <c r="FO226" s="65" t="str">
        <f t="shared" si="570"/>
        <v>-</v>
      </c>
      <c r="FP226" s="65" t="str">
        <f t="shared" si="571"/>
        <v>-</v>
      </c>
      <c r="FQ226" s="65" t="str">
        <f t="shared" si="572"/>
        <v>-</v>
      </c>
      <c r="FR226" s="65" t="str">
        <f t="shared" si="573"/>
        <v>-</v>
      </c>
      <c r="FS226" s="65" t="str">
        <f t="shared" si="574"/>
        <v>-</v>
      </c>
      <c r="FT226" s="65" t="str">
        <f t="shared" si="575"/>
        <v>-</v>
      </c>
      <c r="FU226" s="65" t="str">
        <f t="shared" si="576"/>
        <v>-</v>
      </c>
      <c r="FV226" s="65" t="str">
        <f t="shared" si="577"/>
        <v>-</v>
      </c>
      <c r="FW226" s="65" t="str">
        <f t="shared" si="578"/>
        <v>-</v>
      </c>
      <c r="FX226" s="65" t="str">
        <f t="shared" si="579"/>
        <v>-</v>
      </c>
      <c r="FY226" s="65" t="str">
        <f t="shared" si="580"/>
        <v>-</v>
      </c>
      <c r="FZ226" s="65" t="str">
        <f t="shared" si="581"/>
        <v>-</v>
      </c>
      <c r="GA226" s="65" t="str">
        <f t="shared" si="582"/>
        <v>-</v>
      </c>
      <c r="GB226" s="65" t="str">
        <f t="shared" si="583"/>
        <v>-</v>
      </c>
      <c r="GC226" s="65" t="str">
        <f t="shared" si="584"/>
        <v>-</v>
      </c>
      <c r="GD226" s="65" t="str">
        <f t="shared" si="585"/>
        <v>-</v>
      </c>
      <c r="GE226" s="65" t="str">
        <f t="shared" si="586"/>
        <v>-</v>
      </c>
      <c r="GF226" s="65" t="str">
        <f t="shared" si="587"/>
        <v>-</v>
      </c>
      <c r="GG226" s="65" t="str">
        <f t="shared" si="588"/>
        <v>-</v>
      </c>
      <c r="GH226" s="65" t="str">
        <f t="shared" si="589"/>
        <v>-</v>
      </c>
      <c r="GI226" s="65" t="str">
        <f t="shared" si="590"/>
        <v>-</v>
      </c>
      <c r="GJ226" s="65" t="str">
        <f t="shared" si="591"/>
        <v>-</v>
      </c>
      <c r="GK226" s="65" t="str">
        <f t="shared" si="592"/>
        <v>-</v>
      </c>
      <c r="GL226" s="65" t="str">
        <f t="shared" si="593"/>
        <v>-</v>
      </c>
      <c r="GM226" s="65" t="str">
        <f t="shared" si="594"/>
        <v>-</v>
      </c>
      <c r="GN226" s="65" t="str">
        <f t="shared" si="647"/>
        <v>-</v>
      </c>
      <c r="GO226" s="65" t="str">
        <f t="shared" si="648"/>
        <v>-</v>
      </c>
      <c r="GP226" s="65" t="str">
        <f t="shared" si="649"/>
        <v>True</v>
      </c>
      <c r="GQ226" s="65" t="str">
        <f t="shared" si="650"/>
        <v>-</v>
      </c>
      <c r="GR226" s="65"/>
      <c r="GS226" s="65"/>
      <c r="GT226" s="65"/>
      <c r="GU226" s="96"/>
      <c r="GV226" s="70"/>
      <c r="GW226" s="7">
        <f>IF(ISNUMBER(INDEX($CU$15:$EC$314,$B226,HG$5)),MAX(GW$14:GW225)+1,0)</f>
        <v>0</v>
      </c>
      <c r="GX226" s="7" t="str">
        <f t="shared" si="595"/>
        <v/>
      </c>
      <c r="GY226" s="7" t="str">
        <f t="shared" si="596"/>
        <v/>
      </c>
      <c r="GZ226" s="289">
        <f t="shared" si="597"/>
        <v>212</v>
      </c>
      <c r="HA226" s="289" t="str">
        <f t="shared" si="598"/>
        <v/>
      </c>
      <c r="HB226" s="289"/>
      <c r="HC226" s="84" t="str">
        <f t="shared" si="599"/>
        <v/>
      </c>
      <c r="HD226" s="335">
        <f t="shared" si="600"/>
        <v>0</v>
      </c>
      <c r="HE226" s="313" t="str">
        <f t="shared" si="601"/>
        <v/>
      </c>
      <c r="HF226" s="28" t="str">
        <f t="shared" si="602"/>
        <v/>
      </c>
      <c r="HG226" s="241"/>
      <c r="HH226" s="71"/>
      <c r="HI226" s="71"/>
      <c r="HJ226" s="71"/>
      <c r="HK226" s="71"/>
      <c r="HL226" s="71"/>
      <c r="HM226" s="71"/>
      <c r="HN226" s="71"/>
      <c r="HO226" s="71"/>
      <c r="HP226" s="71"/>
      <c r="HQ226" s="71"/>
      <c r="HR226" s="71"/>
      <c r="HS226" s="277" t="str">
        <f t="shared" si="658"/>
        <v/>
      </c>
      <c r="HT226" s="284" t="str">
        <f t="shared" si="603"/>
        <v/>
      </c>
      <c r="HU226" s="71"/>
      <c r="HV226" s="336" t="str">
        <f t="shared" si="604"/>
        <v/>
      </c>
      <c r="HW226" s="338" t="str">
        <f t="shared" si="605"/>
        <v/>
      </c>
      <c r="HX226" s="337" t="str">
        <f t="shared" si="606"/>
        <v/>
      </c>
      <c r="HY226" s="71"/>
      <c r="HZ226" s="71"/>
      <c r="IA226" s="71"/>
      <c r="IB226" s="71"/>
      <c r="IC226" s="71"/>
      <c r="ID226" s="70"/>
      <c r="IE226" s="19"/>
      <c r="IF226" s="19"/>
      <c r="IG226" s="19"/>
      <c r="IH226" s="19"/>
      <c r="II226" s="19"/>
      <c r="IJ226" s="19"/>
      <c r="IK226" s="19"/>
      <c r="IL226" s="19"/>
      <c r="IM226" s="19"/>
      <c r="IN226" s="19"/>
      <c r="IO226" s="19"/>
      <c r="IP226" s="19"/>
      <c r="IQ226" s="19"/>
      <c r="IR226" s="291">
        <f>IF(IE226&lt;&gt;"",MAX(IR$14:IR225)+1,0)</f>
        <v>0</v>
      </c>
      <c r="IS226" s="291">
        <f>IF(IF226&lt;&gt;"",MAX(IS$14:IS225)+1,0)</f>
        <v>0</v>
      </c>
      <c r="IT226" s="291">
        <f>IF(IG226&lt;&gt;"",MAX(IT$14:IT225)+1,0)</f>
        <v>0</v>
      </c>
      <c r="IU226" s="291">
        <f>IF(IH226&lt;&gt;"",MAX(IU$14:IU225)+1,0)</f>
        <v>0</v>
      </c>
      <c r="IV226" s="291">
        <f>IF(II226&lt;&gt;"",MAX(IV$14:IV225)+1,0)</f>
        <v>0</v>
      </c>
      <c r="IW226" s="291">
        <f>IF(IJ226&lt;&gt;"",MAX(IW$14:IW225)+1,0)</f>
        <v>0</v>
      </c>
      <c r="IX226" s="291">
        <f>IF(IK226&lt;&gt;"",MAX(IX$14:IX225)+1,0)</f>
        <v>0</v>
      </c>
      <c r="IY226" s="291">
        <f>IF(IL226&lt;&gt;"",MAX(IY$14:IY225)+1,0)</f>
        <v>0</v>
      </c>
      <c r="IZ226" s="291">
        <f>IF(IM226&lt;&gt;"",MAX(IZ$14:IZ225)+1,0)</f>
        <v>0</v>
      </c>
      <c r="JA226" s="291">
        <f>IF(IN226&lt;&gt;"",MAX(JA$14:JA225)+1,0)</f>
        <v>0</v>
      </c>
      <c r="JB226" s="291">
        <f>IF(IO226&lt;&gt;"",MAX(JB$14:JB225)+1,0)</f>
        <v>0</v>
      </c>
      <c r="JC226" s="291">
        <f>IF(IP226&lt;&gt;"",MAX(JC$14:JC225)+1,0)</f>
        <v>0</v>
      </c>
      <c r="JD226" s="74" t="str">
        <f t="shared" si="651"/>
        <v/>
      </c>
      <c r="JE226" s="74" t="str">
        <f t="shared" si="652"/>
        <v/>
      </c>
      <c r="JF226" s="74" t="str">
        <f t="shared" si="653"/>
        <v/>
      </c>
      <c r="JG226" s="74" t="str">
        <f t="shared" si="654"/>
        <v/>
      </c>
      <c r="JH226" s="390" t="str">
        <f t="shared" si="655"/>
        <v/>
      </c>
      <c r="JI226" s="389">
        <f>IF(ISNUMBER(MATCH(HE226,$JG$15:$JG$313,0)),0,MAX(JI$14:JI225)+1)</f>
        <v>0</v>
      </c>
      <c r="JJ226" s="389" t="str">
        <f t="shared" si="656"/>
        <v/>
      </c>
      <c r="JK226" s="379"/>
      <c r="JL226" s="79"/>
      <c r="JM226" s="19"/>
      <c r="JN226" s="280"/>
      <c r="JO226" s="70"/>
      <c r="JP226" s="19"/>
      <c r="JQ226" s="19"/>
      <c r="JR226" s="19"/>
      <c r="JS226" s="19"/>
      <c r="JT226" s="19"/>
      <c r="JU226" s="19"/>
      <c r="JV226" s="19"/>
      <c r="JW226" s="19"/>
      <c r="JX226" s="19"/>
      <c r="JY226" s="19"/>
      <c r="JZ226" s="19"/>
      <c r="KA226" s="19"/>
      <c r="KB226" s="19"/>
      <c r="KC226" s="19"/>
      <c r="KD226" s="19"/>
      <c r="LA226" s="70"/>
      <c r="LB226" s="291" t="str">
        <f t="shared" si="607"/>
        <v/>
      </c>
      <c r="LC226" s="291" t="str">
        <f t="shared" si="608"/>
        <v/>
      </c>
      <c r="LD226" s="291" t="str">
        <f t="shared" si="609"/>
        <v/>
      </c>
      <c r="LE226" s="291" t="str">
        <f t="shared" si="610"/>
        <v/>
      </c>
      <c r="LF226" s="291" t="str">
        <f t="shared" si="611"/>
        <v/>
      </c>
      <c r="LG226" s="291" t="str">
        <f t="shared" si="612"/>
        <v/>
      </c>
      <c r="LH226" s="291" t="str">
        <f t="shared" si="613"/>
        <v/>
      </c>
      <c r="LI226" s="291" t="str">
        <f t="shared" si="614"/>
        <v/>
      </c>
      <c r="LJ226" s="291" t="str">
        <f t="shared" si="615"/>
        <v/>
      </c>
      <c r="LK226" s="291" t="str">
        <f t="shared" si="616"/>
        <v/>
      </c>
      <c r="LL226" s="291" t="str">
        <f t="shared" si="617"/>
        <v/>
      </c>
      <c r="LM226" s="291" t="str">
        <f t="shared" si="618"/>
        <v/>
      </c>
      <c r="LN226" s="291" t="str">
        <f t="shared" si="619"/>
        <v/>
      </c>
      <c r="LO226" s="291" t="str">
        <f t="shared" si="620"/>
        <v/>
      </c>
      <c r="LP226" s="291" t="str">
        <f t="shared" si="621"/>
        <v/>
      </c>
      <c r="LQ226" s="291" t="str">
        <f t="shared" si="622"/>
        <v/>
      </c>
      <c r="LR226" s="291" t="str">
        <f t="shared" si="623"/>
        <v/>
      </c>
      <c r="LS226" s="291" t="str">
        <f t="shared" si="624"/>
        <v/>
      </c>
      <c r="LT226" s="291" t="str">
        <f t="shared" si="625"/>
        <v/>
      </c>
      <c r="LU226" s="291" t="str">
        <f t="shared" si="626"/>
        <v/>
      </c>
      <c r="LV226" s="291" t="str">
        <f t="shared" si="627"/>
        <v/>
      </c>
      <c r="LW226" s="291" t="str">
        <f t="shared" si="628"/>
        <v/>
      </c>
      <c r="LX226" s="291" t="str">
        <f t="shared" si="629"/>
        <v/>
      </c>
      <c r="LY226" s="291" t="str">
        <f t="shared" si="630"/>
        <v/>
      </c>
      <c r="LZ226" s="291" t="str">
        <f t="shared" si="631"/>
        <v/>
      </c>
      <c r="MA226" s="291" t="str">
        <f t="shared" si="632"/>
        <v/>
      </c>
      <c r="MB226" s="291" t="str">
        <f t="shared" si="633"/>
        <v/>
      </c>
      <c r="MC226" s="291" t="str">
        <f t="shared" si="634"/>
        <v/>
      </c>
      <c r="MD226" s="291" t="str">
        <f t="shared" si="635"/>
        <v/>
      </c>
      <c r="ME226" s="291" t="str">
        <f t="shared" si="636"/>
        <v/>
      </c>
      <c r="MF226" s="291" t="str">
        <f t="shared" si="637"/>
        <v/>
      </c>
      <c r="MG226" s="74">
        <f t="shared" si="638"/>
        <v>0</v>
      </c>
      <c r="MH226" s="70"/>
      <c r="MI226" s="70"/>
      <c r="MJ226" s="70"/>
      <c r="MK226" s="70"/>
      <c r="ML226" s="70"/>
      <c r="MM226" s="70"/>
      <c r="MN226" s="70"/>
      <c r="MO226" s="70"/>
      <c r="MP226" s="70"/>
      <c r="MQ226" s="70"/>
      <c r="MR226" s="70"/>
      <c r="MS226" s="70"/>
      <c r="MT226" s="70"/>
      <c r="MU226" s="70"/>
    </row>
    <row r="227" spans="1:359" ht="6" customHeight="1" x14ac:dyDescent="0.25">
      <c r="A227" s="79"/>
      <c r="B227" s="303">
        <f t="shared" si="657"/>
        <v>213</v>
      </c>
      <c r="C227" s="206" t="s">
        <v>202</v>
      </c>
      <c r="D227" s="305" t="s">
        <v>584</v>
      </c>
      <c r="E227" s="70"/>
      <c r="F227" s="258"/>
      <c r="G227" s="259"/>
      <c r="H227" s="260"/>
      <c r="I227" s="258"/>
      <c r="J227" s="259"/>
      <c r="K227" s="260"/>
      <c r="L227" s="258"/>
      <c r="M227" s="259"/>
      <c r="N227" s="260"/>
      <c r="O227" s="258"/>
      <c r="P227" s="259"/>
      <c r="Q227" s="260"/>
      <c r="R227" s="258"/>
      <c r="S227" s="259"/>
      <c r="T227" s="260"/>
      <c r="U227" s="258"/>
      <c r="V227" s="259"/>
      <c r="W227" s="260"/>
      <c r="X227" s="258"/>
      <c r="Y227" s="259"/>
      <c r="Z227" s="260"/>
      <c r="AA227" s="258"/>
      <c r="AB227" s="259"/>
      <c r="AC227" s="260"/>
      <c r="AD227" s="258"/>
      <c r="AE227" s="259"/>
      <c r="AF227" s="260"/>
      <c r="AG227" s="258"/>
      <c r="AH227" s="259"/>
      <c r="AI227" s="260"/>
      <c r="AJ227" s="258"/>
      <c r="AK227" s="259"/>
      <c r="AL227" s="260"/>
      <c r="AM227" s="258"/>
      <c r="AN227" s="259"/>
      <c r="AO227" s="260"/>
      <c r="AP227" s="281"/>
      <c r="AQ227" s="353"/>
      <c r="AR227" s="348"/>
      <c r="AS227" s="281"/>
      <c r="AT227" s="353"/>
      <c r="AU227" s="348"/>
      <c r="AV227" s="258"/>
      <c r="AW227" s="259"/>
      <c r="AX227" s="260"/>
      <c r="AY227" s="258"/>
      <c r="AZ227" s="259"/>
      <c r="BA227" s="260"/>
      <c r="BB227" s="258"/>
      <c r="BC227" s="259"/>
      <c r="BD227" s="260"/>
      <c r="BE227" s="258"/>
      <c r="BF227" s="259"/>
      <c r="BG227" s="260"/>
      <c r="BH227" s="258"/>
      <c r="BI227" s="259"/>
      <c r="BJ227" s="260"/>
      <c r="BK227" s="258"/>
      <c r="BL227" s="259"/>
      <c r="BM227" s="260"/>
      <c r="BN227" s="258"/>
      <c r="BO227" s="259"/>
      <c r="BP227" s="260"/>
      <c r="BQ227" s="258"/>
      <c r="BR227" s="259"/>
      <c r="BS227" s="260"/>
      <c r="BT227" s="258"/>
      <c r="BU227" s="259"/>
      <c r="BV227" s="260"/>
      <c r="BW227" s="258"/>
      <c r="BX227" s="259"/>
      <c r="BY227" s="260"/>
      <c r="BZ227" s="258"/>
      <c r="CA227" s="259"/>
      <c r="CB227" s="260"/>
      <c r="CC227" s="258"/>
      <c r="CD227" s="259"/>
      <c r="CE227" s="260"/>
      <c r="CF227" s="410"/>
      <c r="CG227" s="411"/>
      <c r="CH227" s="412"/>
      <c r="CI227" s="410"/>
      <c r="CJ227" s="411"/>
      <c r="CK227" s="412"/>
      <c r="CL227" s="258"/>
      <c r="CM227" s="259"/>
      <c r="CN227" s="260"/>
      <c r="CO227" s="258"/>
      <c r="CP227" s="259"/>
      <c r="CQ227" s="260"/>
      <c r="CR227" s="373" t="s">
        <v>2</v>
      </c>
      <c r="CS227" s="228"/>
      <c r="CT227" s="229"/>
      <c r="CU227" s="7" t="str">
        <f t="shared" si="517"/>
        <v/>
      </c>
      <c r="CV227" s="7" t="str">
        <f t="shared" si="518"/>
        <v/>
      </c>
      <c r="CW227" s="7" t="str">
        <f t="shared" si="519"/>
        <v/>
      </c>
      <c r="CX227" s="7" t="str">
        <f t="shared" si="520"/>
        <v/>
      </c>
      <c r="CY227" s="7" t="str">
        <f t="shared" si="521"/>
        <v/>
      </c>
      <c r="CZ227" s="7" t="str">
        <f t="shared" si="522"/>
        <v/>
      </c>
      <c r="DA227" s="7" t="str">
        <f t="shared" si="523"/>
        <v/>
      </c>
      <c r="DB227" s="7">
        <f t="shared" si="524"/>
        <v>35</v>
      </c>
      <c r="DC227" s="7" t="str">
        <f t="shared" si="525"/>
        <v/>
      </c>
      <c r="DD227" s="7" t="str">
        <f t="shared" si="526"/>
        <v/>
      </c>
      <c r="DE227" s="7" t="str">
        <f t="shared" si="527"/>
        <v/>
      </c>
      <c r="DF227" s="7" t="str">
        <f t="shared" si="528"/>
        <v/>
      </c>
      <c r="DG227" s="7" t="str">
        <f t="shared" si="529"/>
        <v/>
      </c>
      <c r="DH227" s="7" t="str">
        <f t="shared" si="530"/>
        <v/>
      </c>
      <c r="DI227" s="7" t="str">
        <f t="shared" si="531"/>
        <v/>
      </c>
      <c r="DJ227" s="7" t="str">
        <f t="shared" si="532"/>
        <v/>
      </c>
      <c r="DK227" s="7" t="str">
        <f t="shared" si="533"/>
        <v/>
      </c>
      <c r="DL227" s="7" t="str">
        <f t="shared" si="534"/>
        <v/>
      </c>
      <c r="DM227" s="7" t="str">
        <f t="shared" si="535"/>
        <v/>
      </c>
      <c r="DN227" s="7" t="str">
        <f t="shared" si="536"/>
        <v/>
      </c>
      <c r="DO227" s="7" t="str">
        <f t="shared" si="537"/>
        <v/>
      </c>
      <c r="DP227" s="7" t="str">
        <f t="shared" si="538"/>
        <v/>
      </c>
      <c r="DQ227" s="7" t="str">
        <f t="shared" si="539"/>
        <v/>
      </c>
      <c r="DR227" s="7" t="str">
        <f t="shared" si="540"/>
        <v/>
      </c>
      <c r="DS227" s="7" t="str">
        <f t="shared" si="541"/>
        <v/>
      </c>
      <c r="DT227" s="7" t="str">
        <f t="shared" si="542"/>
        <v/>
      </c>
      <c r="DU227" s="7" t="str">
        <f t="shared" si="639"/>
        <v/>
      </c>
      <c r="DV227" s="7" t="str">
        <f t="shared" si="640"/>
        <v/>
      </c>
      <c r="DW227" s="7">
        <f t="shared" si="641"/>
        <v>50</v>
      </c>
      <c r="DX227" s="7" t="str">
        <f t="shared" si="642"/>
        <v/>
      </c>
      <c r="DY227" s="7"/>
      <c r="DZ227" s="7"/>
      <c r="EA227" s="7"/>
      <c r="EB227" s="7"/>
      <c r="EC227" s="64" t="s">
        <v>2</v>
      </c>
      <c r="ED227" s="306" t="str">
        <f t="shared" si="543"/>
        <v>-</v>
      </c>
      <c r="EE227" s="306" t="str">
        <f t="shared" si="544"/>
        <v>-</v>
      </c>
      <c r="EF227" s="306" t="str">
        <f t="shared" si="545"/>
        <v>-</v>
      </c>
      <c r="EG227" s="306" t="str">
        <f t="shared" si="546"/>
        <v>-</v>
      </c>
      <c r="EH227" s="306" t="str">
        <f t="shared" si="547"/>
        <v>-</v>
      </c>
      <c r="EI227" s="306" t="str">
        <f t="shared" si="548"/>
        <v>-</v>
      </c>
      <c r="EJ227" s="306" t="str">
        <f t="shared" si="549"/>
        <v>-</v>
      </c>
      <c r="EK227" s="306" t="str">
        <f t="shared" si="550"/>
        <v>icbund</v>
      </c>
      <c r="EL227" s="306" t="str">
        <f t="shared" si="551"/>
        <v>-</v>
      </c>
      <c r="EM227" s="306" t="str">
        <f t="shared" si="552"/>
        <v>-</v>
      </c>
      <c r="EN227" s="306" t="str">
        <f t="shared" si="553"/>
        <v>-</v>
      </c>
      <c r="EO227" s="306" t="str">
        <f t="shared" si="554"/>
        <v>-</v>
      </c>
      <c r="EP227" s="306" t="str">
        <f t="shared" si="555"/>
        <v>-</v>
      </c>
      <c r="EQ227" s="306" t="str">
        <f t="shared" si="556"/>
        <v>-</v>
      </c>
      <c r="ER227" s="306" t="str">
        <f t="shared" si="557"/>
        <v>-</v>
      </c>
      <c r="ES227" s="306" t="str">
        <f t="shared" si="558"/>
        <v>-</v>
      </c>
      <c r="ET227" s="306" t="str">
        <f t="shared" si="559"/>
        <v>-</v>
      </c>
      <c r="EU227" s="306" t="str">
        <f t="shared" si="560"/>
        <v>-</v>
      </c>
      <c r="EV227" s="306" t="str">
        <f t="shared" si="561"/>
        <v>-</v>
      </c>
      <c r="EW227" s="306" t="str">
        <f t="shared" si="562"/>
        <v>-</v>
      </c>
      <c r="EX227" s="306" t="str">
        <f t="shared" si="563"/>
        <v>-</v>
      </c>
      <c r="EY227" s="306" t="str">
        <f t="shared" si="564"/>
        <v>-</v>
      </c>
      <c r="EZ227" s="306" t="str">
        <f t="shared" si="565"/>
        <v>-</v>
      </c>
      <c r="FA227" s="306" t="str">
        <f t="shared" si="566"/>
        <v>-</v>
      </c>
      <c r="FB227" s="306" t="str">
        <f t="shared" si="567"/>
        <v>-</v>
      </c>
      <c r="FC227" s="306" t="str">
        <f t="shared" si="568"/>
        <v>-</v>
      </c>
      <c r="FD227" s="306" t="str">
        <f t="shared" si="643"/>
        <v>-</v>
      </c>
      <c r="FE227" s="306" t="str">
        <f t="shared" si="644"/>
        <v>-</v>
      </c>
      <c r="FF227" s="306" t="str">
        <f t="shared" si="645"/>
        <v>icbund</v>
      </c>
      <c r="FG227" s="306" t="str">
        <f t="shared" si="646"/>
        <v>-</v>
      </c>
      <c r="FH227" s="306"/>
      <c r="FI227" s="306"/>
      <c r="FJ227" s="306"/>
      <c r="FK227" s="306"/>
      <c r="FL227" s="306"/>
      <c r="FM227" s="422" t="s">
        <v>2</v>
      </c>
      <c r="FN227" s="65" t="str">
        <f t="shared" si="569"/>
        <v>-</v>
      </c>
      <c r="FO227" s="65" t="str">
        <f t="shared" si="570"/>
        <v>-</v>
      </c>
      <c r="FP227" s="65" t="str">
        <f t="shared" si="571"/>
        <v>-</v>
      </c>
      <c r="FQ227" s="65" t="str">
        <f t="shared" si="572"/>
        <v>-</v>
      </c>
      <c r="FR227" s="65" t="str">
        <f t="shared" si="573"/>
        <v>-</v>
      </c>
      <c r="FS227" s="65" t="str">
        <f t="shared" si="574"/>
        <v>-</v>
      </c>
      <c r="FT227" s="65" t="str">
        <f t="shared" si="575"/>
        <v>-</v>
      </c>
      <c r="FU227" s="65">
        <f t="shared" si="576"/>
        <v>1</v>
      </c>
      <c r="FV227" s="65" t="str">
        <f t="shared" si="577"/>
        <v>-</v>
      </c>
      <c r="FW227" s="65" t="str">
        <f t="shared" si="578"/>
        <v>-</v>
      </c>
      <c r="FX227" s="65" t="str">
        <f t="shared" si="579"/>
        <v>-</v>
      </c>
      <c r="FY227" s="65" t="str">
        <f t="shared" si="580"/>
        <v>-</v>
      </c>
      <c r="FZ227" s="65" t="str">
        <f t="shared" si="581"/>
        <v>-</v>
      </c>
      <c r="GA227" s="65" t="str">
        <f t="shared" si="582"/>
        <v>-</v>
      </c>
      <c r="GB227" s="65" t="str">
        <f t="shared" si="583"/>
        <v>-</v>
      </c>
      <c r="GC227" s="65" t="str">
        <f t="shared" si="584"/>
        <v>-</v>
      </c>
      <c r="GD227" s="65" t="str">
        <f t="shared" si="585"/>
        <v>-</v>
      </c>
      <c r="GE227" s="65" t="str">
        <f t="shared" si="586"/>
        <v>-</v>
      </c>
      <c r="GF227" s="65" t="str">
        <f t="shared" si="587"/>
        <v>-</v>
      </c>
      <c r="GG227" s="65" t="str">
        <f t="shared" si="588"/>
        <v>-</v>
      </c>
      <c r="GH227" s="65" t="str">
        <f t="shared" si="589"/>
        <v>-</v>
      </c>
      <c r="GI227" s="65" t="str">
        <f t="shared" si="590"/>
        <v>-</v>
      </c>
      <c r="GJ227" s="65" t="str">
        <f t="shared" si="591"/>
        <v>-</v>
      </c>
      <c r="GK227" s="65" t="str">
        <f t="shared" si="592"/>
        <v>-</v>
      </c>
      <c r="GL227" s="65" t="str">
        <f t="shared" si="593"/>
        <v>-</v>
      </c>
      <c r="GM227" s="65" t="str">
        <f t="shared" si="594"/>
        <v>-</v>
      </c>
      <c r="GN227" s="65" t="str">
        <f t="shared" si="647"/>
        <v>-</v>
      </c>
      <c r="GO227" s="65" t="str">
        <f t="shared" si="648"/>
        <v>-</v>
      </c>
      <c r="GP227" s="65" t="str">
        <f t="shared" si="649"/>
        <v>icbund</v>
      </c>
      <c r="GQ227" s="65" t="str">
        <f t="shared" si="650"/>
        <v>-</v>
      </c>
      <c r="GR227" s="65"/>
      <c r="GS227" s="65"/>
      <c r="GT227" s="65"/>
      <c r="GU227" s="96"/>
      <c r="GV227" s="70"/>
      <c r="GW227" s="7">
        <f>IF(ISNUMBER(INDEX($CU$15:$EC$314,$B227,HG$5)),MAX(GW$14:GW226)+1,0)</f>
        <v>0</v>
      </c>
      <c r="GX227" s="7" t="str">
        <f t="shared" si="595"/>
        <v/>
      </c>
      <c r="GY227" s="7" t="str">
        <f t="shared" si="596"/>
        <v/>
      </c>
      <c r="GZ227" s="289">
        <f t="shared" si="597"/>
        <v>213</v>
      </c>
      <c r="HA227" s="289" t="str">
        <f t="shared" si="598"/>
        <v/>
      </c>
      <c r="HB227" s="289"/>
      <c r="HC227" s="84" t="str">
        <f t="shared" si="599"/>
        <v/>
      </c>
      <c r="HD227" s="335">
        <f t="shared" si="600"/>
        <v>0</v>
      </c>
      <c r="HE227" s="313" t="str">
        <f t="shared" si="601"/>
        <v/>
      </c>
      <c r="HF227" s="28" t="str">
        <f t="shared" si="602"/>
        <v/>
      </c>
      <c r="HG227" s="241"/>
      <c r="HH227" s="71"/>
      <c r="HI227" s="71"/>
      <c r="HJ227" s="71"/>
      <c r="HK227" s="71"/>
      <c r="HL227" s="71"/>
      <c r="HM227" s="71"/>
      <c r="HN227" s="71"/>
      <c r="HO227" s="71"/>
      <c r="HP227" s="71"/>
      <c r="HQ227" s="71"/>
      <c r="HR227" s="71"/>
      <c r="HS227" s="277" t="str">
        <f t="shared" si="658"/>
        <v/>
      </c>
      <c r="HT227" s="284" t="str">
        <f t="shared" si="603"/>
        <v/>
      </c>
      <c r="HU227" s="71"/>
      <c r="HV227" s="336" t="str">
        <f t="shared" si="604"/>
        <v/>
      </c>
      <c r="HW227" s="338" t="str">
        <f t="shared" si="605"/>
        <v/>
      </c>
      <c r="HX227" s="337" t="str">
        <f t="shared" si="606"/>
        <v/>
      </c>
      <c r="HY227" s="71"/>
      <c r="HZ227" s="71"/>
      <c r="IA227" s="71"/>
      <c r="IB227" s="71"/>
      <c r="IC227" s="71"/>
      <c r="ID227" s="70"/>
      <c r="IE227" s="19"/>
      <c r="IF227" s="19"/>
      <c r="IG227" s="19"/>
      <c r="IH227" s="19"/>
      <c r="II227" s="19"/>
      <c r="IJ227" s="19"/>
      <c r="IK227" s="19"/>
      <c r="IL227" s="19"/>
      <c r="IM227" s="19"/>
      <c r="IN227" s="19"/>
      <c r="IO227" s="19"/>
      <c r="IP227" s="19"/>
      <c r="IQ227" s="19"/>
      <c r="IR227" s="291">
        <f>IF(IE227&lt;&gt;"",MAX(IR$14:IR226)+1,0)</f>
        <v>0</v>
      </c>
      <c r="IS227" s="291">
        <f>IF(IF227&lt;&gt;"",MAX(IS$14:IS226)+1,0)</f>
        <v>0</v>
      </c>
      <c r="IT227" s="291">
        <f>IF(IG227&lt;&gt;"",MAX(IT$14:IT226)+1,0)</f>
        <v>0</v>
      </c>
      <c r="IU227" s="291">
        <f>IF(IH227&lt;&gt;"",MAX(IU$14:IU226)+1,0)</f>
        <v>0</v>
      </c>
      <c r="IV227" s="291">
        <f>IF(II227&lt;&gt;"",MAX(IV$14:IV226)+1,0)</f>
        <v>0</v>
      </c>
      <c r="IW227" s="291">
        <f>IF(IJ227&lt;&gt;"",MAX(IW$14:IW226)+1,0)</f>
        <v>0</v>
      </c>
      <c r="IX227" s="291">
        <f>IF(IK227&lt;&gt;"",MAX(IX$14:IX226)+1,0)</f>
        <v>0</v>
      </c>
      <c r="IY227" s="291">
        <f>IF(IL227&lt;&gt;"",MAX(IY$14:IY226)+1,0)</f>
        <v>0</v>
      </c>
      <c r="IZ227" s="291">
        <f>IF(IM227&lt;&gt;"",MAX(IZ$14:IZ226)+1,0)</f>
        <v>0</v>
      </c>
      <c r="JA227" s="291">
        <f>IF(IN227&lt;&gt;"",MAX(JA$14:JA226)+1,0)</f>
        <v>0</v>
      </c>
      <c r="JB227" s="291">
        <f>IF(IO227&lt;&gt;"",MAX(JB$14:JB226)+1,0)</f>
        <v>0</v>
      </c>
      <c r="JC227" s="291">
        <f>IF(IP227&lt;&gt;"",MAX(JC$14:JC226)+1,0)</f>
        <v>0</v>
      </c>
      <c r="JD227" s="74" t="str">
        <f t="shared" si="651"/>
        <v/>
      </c>
      <c r="JE227" s="74" t="str">
        <f t="shared" si="652"/>
        <v/>
      </c>
      <c r="JF227" s="74" t="str">
        <f t="shared" si="653"/>
        <v/>
      </c>
      <c r="JG227" s="74" t="str">
        <f t="shared" si="654"/>
        <v/>
      </c>
      <c r="JH227" s="390" t="str">
        <f t="shared" si="655"/>
        <v/>
      </c>
      <c r="JI227" s="389">
        <f>IF(ISNUMBER(MATCH(HE227,$JG$15:$JG$313,0)),0,MAX(JI$14:JI226)+1)</f>
        <v>0</v>
      </c>
      <c r="JJ227" s="389" t="str">
        <f t="shared" si="656"/>
        <v/>
      </c>
      <c r="JK227" s="379"/>
      <c r="JL227" s="79"/>
      <c r="JM227" s="19"/>
      <c r="JN227" s="280"/>
      <c r="JO227" s="70"/>
      <c r="JP227" s="19"/>
      <c r="JQ227" s="19"/>
      <c r="JR227" s="19"/>
      <c r="JS227" s="19"/>
      <c r="JT227" s="19"/>
      <c r="JU227" s="19"/>
      <c r="JV227" s="19"/>
      <c r="JW227" s="19"/>
      <c r="JX227" s="19"/>
      <c r="JY227" s="19"/>
      <c r="JZ227" s="19"/>
      <c r="KA227" s="19"/>
      <c r="KB227" s="19"/>
      <c r="KC227" s="19"/>
      <c r="KD227" s="19"/>
      <c r="LA227" s="70"/>
      <c r="LB227" s="291" t="str">
        <f t="shared" si="607"/>
        <v/>
      </c>
      <c r="LC227" s="291" t="str">
        <f t="shared" si="608"/>
        <v/>
      </c>
      <c r="LD227" s="291" t="str">
        <f t="shared" si="609"/>
        <v/>
      </c>
      <c r="LE227" s="291" t="str">
        <f t="shared" si="610"/>
        <v/>
      </c>
      <c r="LF227" s="291" t="str">
        <f t="shared" si="611"/>
        <v/>
      </c>
      <c r="LG227" s="291" t="str">
        <f t="shared" si="612"/>
        <v/>
      </c>
      <c r="LH227" s="291" t="str">
        <f t="shared" si="613"/>
        <v/>
      </c>
      <c r="LI227" s="291" t="str">
        <f t="shared" si="614"/>
        <v/>
      </c>
      <c r="LJ227" s="291" t="str">
        <f t="shared" si="615"/>
        <v/>
      </c>
      <c r="LK227" s="291" t="str">
        <f t="shared" si="616"/>
        <v/>
      </c>
      <c r="LL227" s="291" t="str">
        <f t="shared" si="617"/>
        <v/>
      </c>
      <c r="LM227" s="291" t="str">
        <f t="shared" si="618"/>
        <v/>
      </c>
      <c r="LN227" s="291" t="str">
        <f t="shared" si="619"/>
        <v/>
      </c>
      <c r="LO227" s="291" t="str">
        <f t="shared" si="620"/>
        <v/>
      </c>
      <c r="LP227" s="291" t="str">
        <f t="shared" si="621"/>
        <v/>
      </c>
      <c r="LQ227" s="291" t="str">
        <f t="shared" si="622"/>
        <v/>
      </c>
      <c r="LR227" s="291" t="str">
        <f t="shared" si="623"/>
        <v/>
      </c>
      <c r="LS227" s="291" t="str">
        <f t="shared" si="624"/>
        <v/>
      </c>
      <c r="LT227" s="291" t="str">
        <f t="shared" si="625"/>
        <v/>
      </c>
      <c r="LU227" s="291" t="str">
        <f t="shared" si="626"/>
        <v/>
      </c>
      <c r="LV227" s="291" t="str">
        <f t="shared" si="627"/>
        <v/>
      </c>
      <c r="LW227" s="291" t="str">
        <f t="shared" si="628"/>
        <v/>
      </c>
      <c r="LX227" s="291" t="str">
        <f t="shared" si="629"/>
        <v/>
      </c>
      <c r="LY227" s="291" t="str">
        <f t="shared" si="630"/>
        <v/>
      </c>
      <c r="LZ227" s="291" t="str">
        <f t="shared" si="631"/>
        <v/>
      </c>
      <c r="MA227" s="291" t="str">
        <f t="shared" si="632"/>
        <v/>
      </c>
      <c r="MB227" s="291" t="str">
        <f t="shared" si="633"/>
        <v/>
      </c>
      <c r="MC227" s="291" t="str">
        <f t="shared" si="634"/>
        <v/>
      </c>
      <c r="MD227" s="291" t="str">
        <f t="shared" si="635"/>
        <v/>
      </c>
      <c r="ME227" s="291" t="str">
        <f t="shared" si="636"/>
        <v/>
      </c>
      <c r="MF227" s="291" t="str">
        <f t="shared" si="637"/>
        <v/>
      </c>
      <c r="MG227" s="74">
        <f t="shared" si="638"/>
        <v>0</v>
      </c>
      <c r="MH227" s="70"/>
      <c r="MI227" s="70"/>
      <c r="MJ227" s="70"/>
      <c r="MK227" s="70"/>
      <c r="ML227" s="70"/>
      <c r="MM227" s="70"/>
      <c r="MN227" s="70"/>
      <c r="MO227" s="70"/>
      <c r="MP227" s="70"/>
      <c r="MQ227" s="70"/>
      <c r="MR227" s="70"/>
      <c r="MS227" s="70"/>
      <c r="MT227" s="70"/>
      <c r="MU227" s="70"/>
    </row>
    <row r="228" spans="1:359" ht="6" customHeight="1" x14ac:dyDescent="0.25">
      <c r="A228" s="79"/>
      <c r="B228" s="303">
        <f t="shared" si="657"/>
        <v>214</v>
      </c>
      <c r="C228" s="206" t="s">
        <v>648</v>
      </c>
      <c r="D228" s="206" t="s">
        <v>585</v>
      </c>
      <c r="E228" s="70"/>
      <c r="F228" s="258"/>
      <c r="G228" s="259"/>
      <c r="H228" s="260"/>
      <c r="I228" s="258"/>
      <c r="J228" s="259"/>
      <c r="K228" s="260"/>
      <c r="L228" s="258"/>
      <c r="M228" s="259"/>
      <c r="N228" s="260"/>
      <c r="O228" s="258"/>
      <c r="P228" s="259"/>
      <c r="Q228" s="260"/>
      <c r="R228" s="258"/>
      <c r="S228" s="259"/>
      <c r="T228" s="260"/>
      <c r="U228" s="258"/>
      <c r="V228" s="259"/>
      <c r="W228" s="260"/>
      <c r="X228" s="258"/>
      <c r="Y228" s="259"/>
      <c r="Z228" s="260"/>
      <c r="AA228" s="258"/>
      <c r="AB228" s="259"/>
      <c r="AC228" s="260"/>
      <c r="AD228" s="258"/>
      <c r="AE228" s="259"/>
      <c r="AF228" s="260"/>
      <c r="AG228" s="258"/>
      <c r="AH228" s="259"/>
      <c r="AI228" s="260"/>
      <c r="AJ228" s="258"/>
      <c r="AK228" s="259"/>
      <c r="AL228" s="260"/>
      <c r="AM228" s="258"/>
      <c r="AN228" s="259"/>
      <c r="AO228" s="260"/>
      <c r="AP228" s="281"/>
      <c r="AQ228" s="353"/>
      <c r="AR228" s="348"/>
      <c r="AS228" s="281"/>
      <c r="AT228" s="353"/>
      <c r="AU228" s="348"/>
      <c r="AV228" s="258"/>
      <c r="AW228" s="259"/>
      <c r="AX228" s="260"/>
      <c r="AY228" s="258"/>
      <c r="AZ228" s="259"/>
      <c r="BA228" s="260"/>
      <c r="BB228" s="258"/>
      <c r="BC228" s="259"/>
      <c r="BD228" s="260"/>
      <c r="BE228" s="258"/>
      <c r="BF228" s="259"/>
      <c r="BG228" s="260"/>
      <c r="BH228" s="258"/>
      <c r="BI228" s="259"/>
      <c r="BJ228" s="260"/>
      <c r="BK228" s="258"/>
      <c r="BL228" s="259"/>
      <c r="BM228" s="260"/>
      <c r="BN228" s="258"/>
      <c r="BO228" s="259"/>
      <c r="BP228" s="260"/>
      <c r="BQ228" s="258"/>
      <c r="BR228" s="259"/>
      <c r="BS228" s="260"/>
      <c r="BT228" s="258"/>
      <c r="BU228" s="259"/>
      <c r="BV228" s="260"/>
      <c r="BW228" s="258"/>
      <c r="BX228" s="259"/>
      <c r="BY228" s="260"/>
      <c r="BZ228" s="258"/>
      <c r="CA228" s="259"/>
      <c r="CB228" s="260"/>
      <c r="CC228" s="258"/>
      <c r="CD228" s="259"/>
      <c r="CE228" s="260"/>
      <c r="CF228" s="410"/>
      <c r="CG228" s="411"/>
      <c r="CH228" s="412"/>
      <c r="CI228" s="410"/>
      <c r="CJ228" s="411"/>
      <c r="CK228" s="412"/>
      <c r="CL228" s="258"/>
      <c r="CM228" s="259"/>
      <c r="CN228" s="260"/>
      <c r="CO228" s="258"/>
      <c r="CP228" s="259"/>
      <c r="CQ228" s="260"/>
      <c r="CR228" s="373" t="s">
        <v>2</v>
      </c>
      <c r="CS228" s="228"/>
      <c r="CT228" s="229"/>
      <c r="CU228" s="7" t="str">
        <f t="shared" si="517"/>
        <v/>
      </c>
      <c r="CV228" s="7" t="str">
        <f t="shared" si="518"/>
        <v/>
      </c>
      <c r="CW228" s="7" t="str">
        <f t="shared" si="519"/>
        <v/>
      </c>
      <c r="CX228" s="7" t="str">
        <f t="shared" si="520"/>
        <v/>
      </c>
      <c r="CY228" s="7" t="str">
        <f t="shared" si="521"/>
        <v/>
      </c>
      <c r="CZ228" s="7" t="str">
        <f t="shared" si="522"/>
        <v/>
      </c>
      <c r="DA228" s="7" t="str">
        <f t="shared" si="523"/>
        <v/>
      </c>
      <c r="DB228" s="7" t="str">
        <f t="shared" si="524"/>
        <v/>
      </c>
      <c r="DC228" s="7" t="str">
        <f t="shared" si="525"/>
        <v/>
      </c>
      <c r="DD228" s="7" t="str">
        <f t="shared" si="526"/>
        <v/>
      </c>
      <c r="DE228" s="7" t="str">
        <f t="shared" si="527"/>
        <v/>
      </c>
      <c r="DF228" s="7" t="str">
        <f t="shared" si="528"/>
        <v/>
      </c>
      <c r="DG228" s="7" t="str">
        <f t="shared" si="529"/>
        <v/>
      </c>
      <c r="DH228" s="7" t="str">
        <f t="shared" si="530"/>
        <v/>
      </c>
      <c r="DI228" s="7" t="str">
        <f t="shared" si="531"/>
        <v/>
      </c>
      <c r="DJ228" s="7" t="str">
        <f t="shared" si="532"/>
        <v/>
      </c>
      <c r="DK228" s="7" t="str">
        <f t="shared" si="533"/>
        <v/>
      </c>
      <c r="DL228" s="7" t="str">
        <f t="shared" si="534"/>
        <v/>
      </c>
      <c r="DM228" s="7" t="str">
        <f t="shared" si="535"/>
        <v/>
      </c>
      <c r="DN228" s="7" t="str">
        <f t="shared" si="536"/>
        <v/>
      </c>
      <c r="DO228" s="7" t="str">
        <f t="shared" si="537"/>
        <v/>
      </c>
      <c r="DP228" s="7" t="str">
        <f t="shared" si="538"/>
        <v/>
      </c>
      <c r="DQ228" s="7" t="str">
        <f t="shared" si="539"/>
        <v/>
      </c>
      <c r="DR228" s="7" t="str">
        <f t="shared" si="540"/>
        <v/>
      </c>
      <c r="DS228" s="7" t="str">
        <f t="shared" si="541"/>
        <v/>
      </c>
      <c r="DT228" s="7" t="str">
        <f t="shared" si="542"/>
        <v/>
      </c>
      <c r="DU228" s="7" t="str">
        <f t="shared" si="639"/>
        <v/>
      </c>
      <c r="DV228" s="7" t="str">
        <f t="shared" si="640"/>
        <v/>
      </c>
      <c r="DW228" s="7">
        <f t="shared" si="641"/>
        <v>51</v>
      </c>
      <c r="DX228" s="7" t="str">
        <f t="shared" si="642"/>
        <v/>
      </c>
      <c r="DY228" s="7"/>
      <c r="DZ228" s="7"/>
      <c r="EA228" s="7"/>
      <c r="EB228" s="7"/>
      <c r="EC228" s="64" t="s">
        <v>2</v>
      </c>
      <c r="ED228" s="306" t="str">
        <f t="shared" si="543"/>
        <v>-</v>
      </c>
      <c r="EE228" s="306" t="str">
        <f t="shared" si="544"/>
        <v>-</v>
      </c>
      <c r="EF228" s="306" t="str">
        <f t="shared" si="545"/>
        <v>-</v>
      </c>
      <c r="EG228" s="306" t="str">
        <f t="shared" si="546"/>
        <v>-</v>
      </c>
      <c r="EH228" s="306" t="str">
        <f t="shared" si="547"/>
        <v>-</v>
      </c>
      <c r="EI228" s="306" t="str">
        <f t="shared" si="548"/>
        <v>-</v>
      </c>
      <c r="EJ228" s="306" t="str">
        <f t="shared" si="549"/>
        <v>-</v>
      </c>
      <c r="EK228" s="306" t="str">
        <f t="shared" si="550"/>
        <v>-</v>
      </c>
      <c r="EL228" s="306" t="str">
        <f t="shared" si="551"/>
        <v>-</v>
      </c>
      <c r="EM228" s="306" t="str">
        <f t="shared" si="552"/>
        <v>-</v>
      </c>
      <c r="EN228" s="306" t="str">
        <f t="shared" si="553"/>
        <v>-</v>
      </c>
      <c r="EO228" s="306" t="str">
        <f t="shared" si="554"/>
        <v>-</v>
      </c>
      <c r="EP228" s="306" t="str">
        <f t="shared" si="555"/>
        <v>-</v>
      </c>
      <c r="EQ228" s="306" t="str">
        <f t="shared" si="556"/>
        <v>-</v>
      </c>
      <c r="ER228" s="306" t="str">
        <f t="shared" si="557"/>
        <v>-</v>
      </c>
      <c r="ES228" s="306" t="str">
        <f t="shared" si="558"/>
        <v>-</v>
      </c>
      <c r="ET228" s="306" t="str">
        <f t="shared" si="559"/>
        <v>-</v>
      </c>
      <c r="EU228" s="306" t="str">
        <f t="shared" si="560"/>
        <v>-</v>
      </c>
      <c r="EV228" s="306" t="str">
        <f t="shared" si="561"/>
        <v>-</v>
      </c>
      <c r="EW228" s="306" t="str">
        <f t="shared" si="562"/>
        <v>-</v>
      </c>
      <c r="EX228" s="306" t="str">
        <f t="shared" si="563"/>
        <v>-</v>
      </c>
      <c r="EY228" s="306" t="str">
        <f t="shared" si="564"/>
        <v>-</v>
      </c>
      <c r="EZ228" s="306" t="str">
        <f t="shared" si="565"/>
        <v>-</v>
      </c>
      <c r="FA228" s="306" t="str">
        <f t="shared" si="566"/>
        <v>-</v>
      </c>
      <c r="FB228" s="306" t="str">
        <f t="shared" si="567"/>
        <v>-</v>
      </c>
      <c r="FC228" s="306" t="str">
        <f t="shared" si="568"/>
        <v>-</v>
      </c>
      <c r="FD228" s="306" t="str">
        <f t="shared" si="643"/>
        <v>-</v>
      </c>
      <c r="FE228" s="306" t="str">
        <f t="shared" si="644"/>
        <v>-</v>
      </c>
      <c r="FF228" s="306" t="str">
        <f t="shared" si="645"/>
        <v>ADV</v>
      </c>
      <c r="FG228" s="306" t="str">
        <f t="shared" si="646"/>
        <v>-</v>
      </c>
      <c r="FH228" s="306"/>
      <c r="FI228" s="306"/>
      <c r="FJ228" s="306"/>
      <c r="FK228" s="306"/>
      <c r="FL228" s="306"/>
      <c r="FM228" s="422" t="s">
        <v>2</v>
      </c>
      <c r="FN228" s="65" t="str">
        <f t="shared" si="569"/>
        <v>-</v>
      </c>
      <c r="FO228" s="65" t="str">
        <f t="shared" si="570"/>
        <v>-</v>
      </c>
      <c r="FP228" s="65" t="str">
        <f t="shared" si="571"/>
        <v>-</v>
      </c>
      <c r="FQ228" s="65" t="str">
        <f t="shared" si="572"/>
        <v>-</v>
      </c>
      <c r="FR228" s="65" t="str">
        <f t="shared" si="573"/>
        <v>-</v>
      </c>
      <c r="FS228" s="65" t="str">
        <f t="shared" si="574"/>
        <v>-</v>
      </c>
      <c r="FT228" s="65" t="str">
        <f t="shared" si="575"/>
        <v>-</v>
      </c>
      <c r="FU228" s="65" t="str">
        <f t="shared" si="576"/>
        <v>-</v>
      </c>
      <c r="FV228" s="65" t="str">
        <f t="shared" si="577"/>
        <v>-</v>
      </c>
      <c r="FW228" s="65" t="str">
        <f t="shared" si="578"/>
        <v>-</v>
      </c>
      <c r="FX228" s="65" t="str">
        <f t="shared" si="579"/>
        <v>-</v>
      </c>
      <c r="FY228" s="65" t="str">
        <f t="shared" si="580"/>
        <v>-</v>
      </c>
      <c r="FZ228" s="65" t="str">
        <f t="shared" si="581"/>
        <v>-</v>
      </c>
      <c r="GA228" s="65" t="str">
        <f t="shared" si="582"/>
        <v>-</v>
      </c>
      <c r="GB228" s="65" t="str">
        <f t="shared" si="583"/>
        <v>-</v>
      </c>
      <c r="GC228" s="65" t="str">
        <f t="shared" si="584"/>
        <v>-</v>
      </c>
      <c r="GD228" s="65" t="str">
        <f t="shared" si="585"/>
        <v>-</v>
      </c>
      <c r="GE228" s="65" t="str">
        <f t="shared" si="586"/>
        <v>-</v>
      </c>
      <c r="GF228" s="65" t="str">
        <f t="shared" si="587"/>
        <v>-</v>
      </c>
      <c r="GG228" s="65" t="str">
        <f t="shared" si="588"/>
        <v>-</v>
      </c>
      <c r="GH228" s="65" t="str">
        <f t="shared" si="589"/>
        <v>-</v>
      </c>
      <c r="GI228" s="65" t="str">
        <f t="shared" si="590"/>
        <v>-</v>
      </c>
      <c r="GJ228" s="65" t="str">
        <f t="shared" si="591"/>
        <v>-</v>
      </c>
      <c r="GK228" s="65" t="str">
        <f t="shared" si="592"/>
        <v>-</v>
      </c>
      <c r="GL228" s="65" t="str">
        <f t="shared" si="593"/>
        <v>-</v>
      </c>
      <c r="GM228" s="65" t="str">
        <f t="shared" si="594"/>
        <v>-</v>
      </c>
      <c r="GN228" s="65" t="str">
        <f t="shared" si="647"/>
        <v>-</v>
      </c>
      <c r="GO228" s="65" t="str">
        <f t="shared" si="648"/>
        <v>-</v>
      </c>
      <c r="GP228" s="65" t="str">
        <f t="shared" si="649"/>
        <v>-</v>
      </c>
      <c r="GQ228" s="65" t="str">
        <f t="shared" si="650"/>
        <v>-</v>
      </c>
      <c r="GR228" s="65"/>
      <c r="GS228" s="65"/>
      <c r="GT228" s="65"/>
      <c r="GU228" s="96"/>
      <c r="GV228" s="70"/>
      <c r="GW228" s="7">
        <f>IF(ISNUMBER(INDEX($CU$15:$EC$314,$B228,HG$5)),MAX(GW$14:GW227)+1,0)</f>
        <v>0</v>
      </c>
      <c r="GX228" s="7" t="str">
        <f t="shared" si="595"/>
        <v/>
      </c>
      <c r="GY228" s="7" t="str">
        <f t="shared" si="596"/>
        <v/>
      </c>
      <c r="GZ228" s="289">
        <f t="shared" si="597"/>
        <v>214</v>
      </c>
      <c r="HA228" s="289" t="str">
        <f t="shared" si="598"/>
        <v/>
      </c>
      <c r="HB228" s="289"/>
      <c r="HC228" s="84" t="str">
        <f t="shared" si="599"/>
        <v/>
      </c>
      <c r="HD228" s="335">
        <f t="shared" si="600"/>
        <v>0</v>
      </c>
      <c r="HE228" s="313" t="str">
        <f t="shared" si="601"/>
        <v/>
      </c>
      <c r="HF228" s="28" t="str">
        <f t="shared" si="602"/>
        <v/>
      </c>
      <c r="HG228" s="241"/>
      <c r="HH228" s="71"/>
      <c r="HI228" s="71"/>
      <c r="HJ228" s="71"/>
      <c r="HK228" s="71"/>
      <c r="HL228" s="71"/>
      <c r="HM228" s="71"/>
      <c r="HN228" s="71"/>
      <c r="HO228" s="71"/>
      <c r="HP228" s="71"/>
      <c r="HQ228" s="71"/>
      <c r="HR228" s="71"/>
      <c r="HS228" s="277" t="str">
        <f t="shared" si="658"/>
        <v/>
      </c>
      <c r="HT228" s="284" t="str">
        <f t="shared" si="603"/>
        <v/>
      </c>
      <c r="HU228" s="71"/>
      <c r="HV228" s="336" t="str">
        <f t="shared" si="604"/>
        <v/>
      </c>
      <c r="HW228" s="338" t="str">
        <f t="shared" si="605"/>
        <v/>
      </c>
      <c r="HX228" s="337" t="str">
        <f t="shared" si="606"/>
        <v/>
      </c>
      <c r="HY228" s="71"/>
      <c r="HZ228" s="71"/>
      <c r="IA228" s="71"/>
      <c r="IB228" s="71"/>
      <c r="IC228" s="71"/>
      <c r="ID228" s="70"/>
      <c r="IE228" s="19"/>
      <c r="IF228" s="19"/>
      <c r="IG228" s="19"/>
      <c r="IH228" s="19"/>
      <c r="II228" s="19"/>
      <c r="IJ228" s="19"/>
      <c r="IK228" s="19"/>
      <c r="IL228" s="19"/>
      <c r="IM228" s="19"/>
      <c r="IN228" s="19"/>
      <c r="IO228" s="19"/>
      <c r="IP228" s="19"/>
      <c r="IQ228" s="19"/>
      <c r="IR228" s="291">
        <f>IF(IE228&lt;&gt;"",MAX(IR$14:IR227)+1,0)</f>
        <v>0</v>
      </c>
      <c r="IS228" s="291">
        <f>IF(IF228&lt;&gt;"",MAX(IS$14:IS227)+1,0)</f>
        <v>0</v>
      </c>
      <c r="IT228" s="291">
        <f>IF(IG228&lt;&gt;"",MAX(IT$14:IT227)+1,0)</f>
        <v>0</v>
      </c>
      <c r="IU228" s="291">
        <f>IF(IH228&lt;&gt;"",MAX(IU$14:IU227)+1,0)</f>
        <v>0</v>
      </c>
      <c r="IV228" s="291">
        <f>IF(II228&lt;&gt;"",MAX(IV$14:IV227)+1,0)</f>
        <v>0</v>
      </c>
      <c r="IW228" s="291">
        <f>IF(IJ228&lt;&gt;"",MAX(IW$14:IW227)+1,0)</f>
        <v>0</v>
      </c>
      <c r="IX228" s="291">
        <f>IF(IK228&lt;&gt;"",MAX(IX$14:IX227)+1,0)</f>
        <v>0</v>
      </c>
      <c r="IY228" s="291">
        <f>IF(IL228&lt;&gt;"",MAX(IY$14:IY227)+1,0)</f>
        <v>0</v>
      </c>
      <c r="IZ228" s="291">
        <f>IF(IM228&lt;&gt;"",MAX(IZ$14:IZ227)+1,0)</f>
        <v>0</v>
      </c>
      <c r="JA228" s="291">
        <f>IF(IN228&lt;&gt;"",MAX(JA$14:JA227)+1,0)</f>
        <v>0</v>
      </c>
      <c r="JB228" s="291">
        <f>IF(IO228&lt;&gt;"",MAX(JB$14:JB227)+1,0)</f>
        <v>0</v>
      </c>
      <c r="JC228" s="291">
        <f>IF(IP228&lt;&gt;"",MAX(JC$14:JC227)+1,0)</f>
        <v>0</v>
      </c>
      <c r="JD228" s="74" t="str">
        <f t="shared" si="651"/>
        <v/>
      </c>
      <c r="JE228" s="74" t="str">
        <f t="shared" si="652"/>
        <v/>
      </c>
      <c r="JF228" s="74" t="str">
        <f t="shared" si="653"/>
        <v/>
      </c>
      <c r="JG228" s="74" t="str">
        <f t="shared" si="654"/>
        <v/>
      </c>
      <c r="JH228" s="390" t="str">
        <f t="shared" si="655"/>
        <v/>
      </c>
      <c r="JI228" s="389">
        <f>IF(ISNUMBER(MATCH(HE228,$JG$15:$JG$313,0)),0,MAX(JI$14:JI227)+1)</f>
        <v>0</v>
      </c>
      <c r="JJ228" s="389" t="str">
        <f t="shared" si="656"/>
        <v/>
      </c>
      <c r="JK228" s="379"/>
      <c r="JL228" s="79"/>
      <c r="JM228" s="19"/>
      <c r="JN228" s="280"/>
      <c r="JO228" s="70"/>
      <c r="JP228" s="19"/>
      <c r="JQ228" s="19"/>
      <c r="JR228" s="19"/>
      <c r="JS228" s="19"/>
      <c r="JT228" s="19"/>
      <c r="JU228" s="19"/>
      <c r="JV228" s="19"/>
      <c r="JW228" s="19"/>
      <c r="JX228" s="19"/>
      <c r="JY228" s="19"/>
      <c r="JZ228" s="19"/>
      <c r="KA228" s="19"/>
      <c r="KB228" s="19"/>
      <c r="KC228" s="19"/>
      <c r="KD228" s="19"/>
      <c r="LA228" s="70"/>
      <c r="LB228" s="291" t="str">
        <f t="shared" si="607"/>
        <v/>
      </c>
      <c r="LC228" s="291" t="str">
        <f t="shared" si="608"/>
        <v/>
      </c>
      <c r="LD228" s="291" t="str">
        <f t="shared" si="609"/>
        <v/>
      </c>
      <c r="LE228" s="291" t="str">
        <f t="shared" si="610"/>
        <v/>
      </c>
      <c r="LF228" s="291" t="str">
        <f t="shared" si="611"/>
        <v/>
      </c>
      <c r="LG228" s="291" t="str">
        <f t="shared" si="612"/>
        <v/>
      </c>
      <c r="LH228" s="291" t="str">
        <f t="shared" si="613"/>
        <v/>
      </c>
      <c r="LI228" s="291" t="str">
        <f t="shared" si="614"/>
        <v/>
      </c>
      <c r="LJ228" s="291" t="str">
        <f t="shared" si="615"/>
        <v/>
      </c>
      <c r="LK228" s="291" t="str">
        <f t="shared" si="616"/>
        <v/>
      </c>
      <c r="LL228" s="291" t="str">
        <f t="shared" si="617"/>
        <v/>
      </c>
      <c r="LM228" s="291" t="str">
        <f t="shared" si="618"/>
        <v/>
      </c>
      <c r="LN228" s="291" t="str">
        <f t="shared" si="619"/>
        <v/>
      </c>
      <c r="LO228" s="291" t="str">
        <f t="shared" si="620"/>
        <v/>
      </c>
      <c r="LP228" s="291" t="str">
        <f t="shared" si="621"/>
        <v/>
      </c>
      <c r="LQ228" s="291" t="str">
        <f t="shared" si="622"/>
        <v/>
      </c>
      <c r="LR228" s="291" t="str">
        <f t="shared" si="623"/>
        <v/>
      </c>
      <c r="LS228" s="291" t="str">
        <f t="shared" si="624"/>
        <v/>
      </c>
      <c r="LT228" s="291" t="str">
        <f t="shared" si="625"/>
        <v/>
      </c>
      <c r="LU228" s="291" t="str">
        <f t="shared" si="626"/>
        <v/>
      </c>
      <c r="LV228" s="291" t="str">
        <f t="shared" si="627"/>
        <v/>
      </c>
      <c r="LW228" s="291" t="str">
        <f t="shared" si="628"/>
        <v/>
      </c>
      <c r="LX228" s="291" t="str">
        <f t="shared" si="629"/>
        <v/>
      </c>
      <c r="LY228" s="291" t="str">
        <f t="shared" si="630"/>
        <v/>
      </c>
      <c r="LZ228" s="291" t="str">
        <f t="shared" si="631"/>
        <v/>
      </c>
      <c r="MA228" s="291" t="str">
        <f t="shared" si="632"/>
        <v/>
      </c>
      <c r="MB228" s="291" t="str">
        <f t="shared" si="633"/>
        <v/>
      </c>
      <c r="MC228" s="291" t="str">
        <f t="shared" si="634"/>
        <v/>
      </c>
      <c r="MD228" s="291" t="str">
        <f t="shared" si="635"/>
        <v/>
      </c>
      <c r="ME228" s="291" t="str">
        <f t="shared" si="636"/>
        <v/>
      </c>
      <c r="MF228" s="291" t="str">
        <f t="shared" si="637"/>
        <v/>
      </c>
      <c r="MG228" s="74">
        <f t="shared" si="638"/>
        <v>0</v>
      </c>
      <c r="MH228" s="70"/>
      <c r="MI228" s="70"/>
      <c r="MJ228" s="70"/>
      <c r="MK228" s="70"/>
      <c r="ML228" s="70"/>
      <c r="MM228" s="70"/>
      <c r="MN228" s="70"/>
      <c r="MO228" s="70"/>
      <c r="MP228" s="70"/>
      <c r="MQ228" s="70"/>
      <c r="MR228" s="70"/>
      <c r="MS228" s="70"/>
      <c r="MT228" s="70"/>
      <c r="MU228" s="70"/>
    </row>
    <row r="229" spans="1:359" ht="6" customHeight="1" x14ac:dyDescent="0.25">
      <c r="A229" s="79"/>
      <c r="B229" s="303">
        <f t="shared" si="657"/>
        <v>215</v>
      </c>
      <c r="C229" s="206" t="s">
        <v>659</v>
      </c>
      <c r="D229" s="206" t="s">
        <v>586</v>
      </c>
      <c r="E229" s="70"/>
      <c r="F229" s="258"/>
      <c r="G229" s="259"/>
      <c r="H229" s="260"/>
      <c r="I229" s="258"/>
      <c r="J229" s="259"/>
      <c r="K229" s="260"/>
      <c r="L229" s="258"/>
      <c r="M229" s="259"/>
      <c r="N229" s="260"/>
      <c r="O229" s="258"/>
      <c r="P229" s="259"/>
      <c r="Q229" s="260"/>
      <c r="R229" s="258"/>
      <c r="S229" s="259"/>
      <c r="T229" s="260"/>
      <c r="U229" s="258"/>
      <c r="V229" s="259"/>
      <c r="W229" s="260"/>
      <c r="X229" s="258"/>
      <c r="Y229" s="259"/>
      <c r="Z229" s="260"/>
      <c r="AA229" s="258"/>
      <c r="AB229" s="259"/>
      <c r="AC229" s="260"/>
      <c r="AD229" s="258"/>
      <c r="AE229" s="259"/>
      <c r="AF229" s="260"/>
      <c r="AG229" s="258"/>
      <c r="AH229" s="259"/>
      <c r="AI229" s="260"/>
      <c r="AJ229" s="258"/>
      <c r="AK229" s="259"/>
      <c r="AL229" s="260"/>
      <c r="AM229" s="258"/>
      <c r="AN229" s="259"/>
      <c r="AO229" s="260"/>
      <c r="AP229" s="281"/>
      <c r="AQ229" s="353"/>
      <c r="AR229" s="348"/>
      <c r="AS229" s="281"/>
      <c r="AT229" s="353"/>
      <c r="AU229" s="348"/>
      <c r="AV229" s="258"/>
      <c r="AW229" s="259"/>
      <c r="AX229" s="260"/>
      <c r="AY229" s="258"/>
      <c r="AZ229" s="259"/>
      <c r="BA229" s="260"/>
      <c r="BB229" s="258"/>
      <c r="BC229" s="259"/>
      <c r="BD229" s="260"/>
      <c r="BE229" s="258"/>
      <c r="BF229" s="259"/>
      <c r="BG229" s="260"/>
      <c r="BH229" s="258"/>
      <c r="BI229" s="259"/>
      <c r="BJ229" s="260"/>
      <c r="BK229" s="258"/>
      <c r="BL229" s="259"/>
      <c r="BM229" s="260"/>
      <c r="BN229" s="258"/>
      <c r="BO229" s="259"/>
      <c r="BP229" s="260"/>
      <c r="BQ229" s="258"/>
      <c r="BR229" s="259"/>
      <c r="BS229" s="260"/>
      <c r="BT229" s="258"/>
      <c r="BU229" s="259"/>
      <c r="BV229" s="260"/>
      <c r="BW229" s="258"/>
      <c r="BX229" s="259"/>
      <c r="BY229" s="260"/>
      <c r="BZ229" s="258"/>
      <c r="CA229" s="259"/>
      <c r="CB229" s="260"/>
      <c r="CC229" s="258"/>
      <c r="CD229" s="259"/>
      <c r="CE229" s="260"/>
      <c r="CF229" s="410"/>
      <c r="CG229" s="411"/>
      <c r="CH229" s="412"/>
      <c r="CI229" s="410"/>
      <c r="CJ229" s="411"/>
      <c r="CK229" s="412"/>
      <c r="CL229" s="258"/>
      <c r="CM229" s="259"/>
      <c r="CN229" s="260"/>
      <c r="CO229" s="258"/>
      <c r="CP229" s="259"/>
      <c r="CQ229" s="260"/>
      <c r="CR229" s="373" t="s">
        <v>2</v>
      </c>
      <c r="CS229" s="228"/>
      <c r="CT229" s="229"/>
      <c r="CU229" s="7" t="str">
        <f t="shared" si="517"/>
        <v/>
      </c>
      <c r="CV229" s="7" t="str">
        <f t="shared" si="518"/>
        <v/>
      </c>
      <c r="CW229" s="7" t="str">
        <f t="shared" si="519"/>
        <v/>
      </c>
      <c r="CX229" s="7" t="str">
        <f t="shared" si="520"/>
        <v/>
      </c>
      <c r="CY229" s="7" t="str">
        <f t="shared" si="521"/>
        <v/>
      </c>
      <c r="CZ229" s="7" t="str">
        <f t="shared" si="522"/>
        <v/>
      </c>
      <c r="DA229" s="7" t="str">
        <f t="shared" si="523"/>
        <v/>
      </c>
      <c r="DB229" s="7" t="str">
        <f t="shared" si="524"/>
        <v/>
      </c>
      <c r="DC229" s="7" t="str">
        <f t="shared" si="525"/>
        <v/>
      </c>
      <c r="DD229" s="7" t="str">
        <f t="shared" si="526"/>
        <v/>
      </c>
      <c r="DE229" s="7" t="str">
        <f t="shared" si="527"/>
        <v/>
      </c>
      <c r="DF229" s="7" t="str">
        <f t="shared" si="528"/>
        <v/>
      </c>
      <c r="DG229" s="7" t="str">
        <f t="shared" si="529"/>
        <v/>
      </c>
      <c r="DH229" s="7" t="str">
        <f t="shared" si="530"/>
        <v/>
      </c>
      <c r="DI229" s="7" t="str">
        <f t="shared" si="531"/>
        <v/>
      </c>
      <c r="DJ229" s="7" t="str">
        <f t="shared" si="532"/>
        <v/>
      </c>
      <c r="DK229" s="7" t="str">
        <f t="shared" si="533"/>
        <v/>
      </c>
      <c r="DL229" s="7" t="str">
        <f t="shared" si="534"/>
        <v/>
      </c>
      <c r="DM229" s="7" t="str">
        <f t="shared" si="535"/>
        <v/>
      </c>
      <c r="DN229" s="7" t="str">
        <f t="shared" si="536"/>
        <v/>
      </c>
      <c r="DO229" s="7" t="str">
        <f t="shared" si="537"/>
        <v/>
      </c>
      <c r="DP229" s="7" t="str">
        <f t="shared" si="538"/>
        <v/>
      </c>
      <c r="DQ229" s="7" t="str">
        <f t="shared" si="539"/>
        <v/>
      </c>
      <c r="DR229" s="7" t="str">
        <f t="shared" si="540"/>
        <v/>
      </c>
      <c r="DS229" s="7" t="str">
        <f t="shared" si="541"/>
        <v/>
      </c>
      <c r="DT229" s="7" t="str">
        <f t="shared" si="542"/>
        <v/>
      </c>
      <c r="DU229" s="7" t="str">
        <f t="shared" si="639"/>
        <v/>
      </c>
      <c r="DV229" s="7" t="str">
        <f t="shared" si="640"/>
        <v/>
      </c>
      <c r="DW229" s="7">
        <f t="shared" si="641"/>
        <v>66</v>
      </c>
      <c r="DX229" s="7" t="str">
        <f t="shared" si="642"/>
        <v/>
      </c>
      <c r="DY229" s="7"/>
      <c r="DZ229" s="7"/>
      <c r="EA229" s="7"/>
      <c r="EB229" s="7"/>
      <c r="EC229" s="64" t="s">
        <v>2</v>
      </c>
      <c r="ED229" s="306" t="str">
        <f t="shared" si="543"/>
        <v>-</v>
      </c>
      <c r="EE229" s="306" t="str">
        <f t="shared" si="544"/>
        <v>-</v>
      </c>
      <c r="EF229" s="306" t="str">
        <f t="shared" si="545"/>
        <v>-</v>
      </c>
      <c r="EG229" s="306" t="str">
        <f t="shared" si="546"/>
        <v>-</v>
      </c>
      <c r="EH229" s="306" t="str">
        <f t="shared" si="547"/>
        <v>-</v>
      </c>
      <c r="EI229" s="306" t="str">
        <f t="shared" si="548"/>
        <v>-</v>
      </c>
      <c r="EJ229" s="306" t="str">
        <f t="shared" si="549"/>
        <v>-</v>
      </c>
      <c r="EK229" s="306" t="str">
        <f t="shared" si="550"/>
        <v>-</v>
      </c>
      <c r="EL229" s="306" t="str">
        <f t="shared" si="551"/>
        <v>-</v>
      </c>
      <c r="EM229" s="306" t="str">
        <f t="shared" si="552"/>
        <v>-</v>
      </c>
      <c r="EN229" s="306" t="str">
        <f t="shared" si="553"/>
        <v>-</v>
      </c>
      <c r="EO229" s="306" t="str">
        <f t="shared" si="554"/>
        <v>-</v>
      </c>
      <c r="EP229" s="306" t="str">
        <f t="shared" si="555"/>
        <v>-</v>
      </c>
      <c r="EQ229" s="306" t="str">
        <f t="shared" si="556"/>
        <v>-</v>
      </c>
      <c r="ER229" s="306" t="str">
        <f t="shared" si="557"/>
        <v>-</v>
      </c>
      <c r="ES229" s="306" t="str">
        <f t="shared" si="558"/>
        <v>-</v>
      </c>
      <c r="ET229" s="306" t="str">
        <f t="shared" si="559"/>
        <v>-</v>
      </c>
      <c r="EU229" s="306" t="str">
        <f t="shared" si="560"/>
        <v>-</v>
      </c>
      <c r="EV229" s="306" t="str">
        <f t="shared" si="561"/>
        <v>-</v>
      </c>
      <c r="EW229" s="306" t="str">
        <f t="shared" si="562"/>
        <v>-</v>
      </c>
      <c r="EX229" s="306" t="str">
        <f t="shared" si="563"/>
        <v>-</v>
      </c>
      <c r="EY229" s="306" t="str">
        <f t="shared" si="564"/>
        <v>-</v>
      </c>
      <c r="EZ229" s="306" t="str">
        <f t="shared" si="565"/>
        <v>-</v>
      </c>
      <c r="FA229" s="306" t="str">
        <f t="shared" si="566"/>
        <v>-</v>
      </c>
      <c r="FB229" s="306" t="str">
        <f t="shared" si="567"/>
        <v>-</v>
      </c>
      <c r="FC229" s="306" t="str">
        <f t="shared" si="568"/>
        <v>-</v>
      </c>
      <c r="FD229" s="306" t="str">
        <f t="shared" si="643"/>
        <v>-</v>
      </c>
      <c r="FE229" s="306" t="str">
        <f t="shared" si="644"/>
        <v>-</v>
      </c>
      <c r="FF229" s="306" t="str">
        <f t="shared" si="645"/>
        <v>GCG</v>
      </c>
      <c r="FG229" s="306" t="str">
        <f t="shared" si="646"/>
        <v>-</v>
      </c>
      <c r="FH229" s="306"/>
      <c r="FI229" s="306"/>
      <c r="FJ229" s="306"/>
      <c r="FK229" s="306"/>
      <c r="FL229" s="306"/>
      <c r="FM229" s="422" t="s">
        <v>2</v>
      </c>
      <c r="FN229" s="65" t="str">
        <f t="shared" si="569"/>
        <v>-</v>
      </c>
      <c r="FO229" s="65" t="str">
        <f t="shared" si="570"/>
        <v>-</v>
      </c>
      <c r="FP229" s="65" t="str">
        <f t="shared" si="571"/>
        <v>-</v>
      </c>
      <c r="FQ229" s="65" t="str">
        <f t="shared" si="572"/>
        <v>-</v>
      </c>
      <c r="FR229" s="65" t="str">
        <f t="shared" si="573"/>
        <v>-</v>
      </c>
      <c r="FS229" s="65" t="str">
        <f t="shared" si="574"/>
        <v>-</v>
      </c>
      <c r="FT229" s="65" t="str">
        <f t="shared" si="575"/>
        <v>-</v>
      </c>
      <c r="FU229" s="65" t="str">
        <f t="shared" si="576"/>
        <v>-</v>
      </c>
      <c r="FV229" s="65" t="str">
        <f t="shared" si="577"/>
        <v>-</v>
      </c>
      <c r="FW229" s="65" t="str">
        <f t="shared" si="578"/>
        <v>-</v>
      </c>
      <c r="FX229" s="65" t="str">
        <f t="shared" si="579"/>
        <v>-</v>
      </c>
      <c r="FY229" s="65" t="str">
        <f t="shared" si="580"/>
        <v>-</v>
      </c>
      <c r="FZ229" s="65" t="str">
        <f t="shared" si="581"/>
        <v>-</v>
      </c>
      <c r="GA229" s="65" t="str">
        <f t="shared" si="582"/>
        <v>-</v>
      </c>
      <c r="GB229" s="65" t="str">
        <f t="shared" si="583"/>
        <v>-</v>
      </c>
      <c r="GC229" s="65" t="str">
        <f t="shared" si="584"/>
        <v>-</v>
      </c>
      <c r="GD229" s="65" t="str">
        <f t="shared" si="585"/>
        <v>-</v>
      </c>
      <c r="GE229" s="65" t="str">
        <f t="shared" si="586"/>
        <v>-</v>
      </c>
      <c r="GF229" s="65" t="str">
        <f t="shared" si="587"/>
        <v>-</v>
      </c>
      <c r="GG229" s="65" t="str">
        <f t="shared" si="588"/>
        <v>-</v>
      </c>
      <c r="GH229" s="65" t="str">
        <f t="shared" si="589"/>
        <v>-</v>
      </c>
      <c r="GI229" s="65" t="str">
        <f t="shared" si="590"/>
        <v>-</v>
      </c>
      <c r="GJ229" s="65" t="str">
        <f t="shared" si="591"/>
        <v>-</v>
      </c>
      <c r="GK229" s="65" t="str">
        <f t="shared" si="592"/>
        <v>-</v>
      </c>
      <c r="GL229" s="65" t="str">
        <f t="shared" si="593"/>
        <v>-</v>
      </c>
      <c r="GM229" s="65" t="str">
        <f t="shared" si="594"/>
        <v>-</v>
      </c>
      <c r="GN229" s="65" t="str">
        <f t="shared" si="647"/>
        <v>-</v>
      </c>
      <c r="GO229" s="65" t="str">
        <f t="shared" si="648"/>
        <v>-</v>
      </c>
      <c r="GP229" s="65" t="str">
        <f t="shared" si="649"/>
        <v>-</v>
      </c>
      <c r="GQ229" s="65" t="str">
        <f t="shared" si="650"/>
        <v>-</v>
      </c>
      <c r="GR229" s="65"/>
      <c r="GS229" s="65"/>
      <c r="GT229" s="65"/>
      <c r="GU229" s="96"/>
      <c r="GV229" s="70"/>
      <c r="GW229" s="7">
        <f>IF(ISNUMBER(INDEX($CU$15:$EC$314,$B229,HG$5)),MAX(GW$14:GW228)+1,0)</f>
        <v>0</v>
      </c>
      <c r="GX229" s="7" t="str">
        <f t="shared" si="595"/>
        <v/>
      </c>
      <c r="GY229" s="7" t="str">
        <f t="shared" si="596"/>
        <v/>
      </c>
      <c r="GZ229" s="289">
        <f t="shared" si="597"/>
        <v>215</v>
      </c>
      <c r="HA229" s="289" t="str">
        <f t="shared" si="598"/>
        <v/>
      </c>
      <c r="HB229" s="289"/>
      <c r="HC229" s="84" t="str">
        <f t="shared" si="599"/>
        <v/>
      </c>
      <c r="HD229" s="335">
        <f t="shared" si="600"/>
        <v>0</v>
      </c>
      <c r="HE229" s="313" t="str">
        <f t="shared" si="601"/>
        <v/>
      </c>
      <c r="HF229" s="28" t="str">
        <f t="shared" si="602"/>
        <v/>
      </c>
      <c r="HG229" s="241"/>
      <c r="HH229" s="71"/>
      <c r="HI229" s="71"/>
      <c r="HJ229" s="71"/>
      <c r="HK229" s="71"/>
      <c r="HL229" s="71"/>
      <c r="HM229" s="71"/>
      <c r="HN229" s="71"/>
      <c r="HO229" s="71"/>
      <c r="HP229" s="71"/>
      <c r="HQ229" s="71"/>
      <c r="HR229" s="71"/>
      <c r="HS229" s="277" t="str">
        <f t="shared" si="658"/>
        <v/>
      </c>
      <c r="HT229" s="284" t="str">
        <f t="shared" si="603"/>
        <v/>
      </c>
      <c r="HU229" s="71"/>
      <c r="HV229" s="336" t="str">
        <f t="shared" si="604"/>
        <v/>
      </c>
      <c r="HW229" s="338" t="str">
        <f t="shared" si="605"/>
        <v/>
      </c>
      <c r="HX229" s="337" t="str">
        <f t="shared" si="606"/>
        <v/>
      </c>
      <c r="HY229" s="71"/>
      <c r="HZ229" s="71"/>
      <c r="IA229" s="71"/>
      <c r="IB229" s="71"/>
      <c r="IC229" s="71"/>
      <c r="ID229" s="70"/>
      <c r="IE229" s="19"/>
      <c r="IF229" s="19"/>
      <c r="IG229" s="19"/>
      <c r="IH229" s="19"/>
      <c r="II229" s="19"/>
      <c r="IJ229" s="19"/>
      <c r="IK229" s="19"/>
      <c r="IL229" s="19"/>
      <c r="IM229" s="19"/>
      <c r="IN229" s="19"/>
      <c r="IO229" s="19"/>
      <c r="IP229" s="19"/>
      <c r="IQ229" s="19"/>
      <c r="IR229" s="291">
        <f>IF(IE229&lt;&gt;"",MAX(IR$14:IR228)+1,0)</f>
        <v>0</v>
      </c>
      <c r="IS229" s="291">
        <f>IF(IF229&lt;&gt;"",MAX(IS$14:IS228)+1,0)</f>
        <v>0</v>
      </c>
      <c r="IT229" s="291">
        <f>IF(IG229&lt;&gt;"",MAX(IT$14:IT228)+1,0)</f>
        <v>0</v>
      </c>
      <c r="IU229" s="291">
        <f>IF(IH229&lt;&gt;"",MAX(IU$14:IU228)+1,0)</f>
        <v>0</v>
      </c>
      <c r="IV229" s="291">
        <f>IF(II229&lt;&gt;"",MAX(IV$14:IV228)+1,0)</f>
        <v>0</v>
      </c>
      <c r="IW229" s="291">
        <f>IF(IJ229&lt;&gt;"",MAX(IW$14:IW228)+1,0)</f>
        <v>0</v>
      </c>
      <c r="IX229" s="291">
        <f>IF(IK229&lt;&gt;"",MAX(IX$14:IX228)+1,0)</f>
        <v>0</v>
      </c>
      <c r="IY229" s="291">
        <f>IF(IL229&lt;&gt;"",MAX(IY$14:IY228)+1,0)</f>
        <v>0</v>
      </c>
      <c r="IZ229" s="291">
        <f>IF(IM229&lt;&gt;"",MAX(IZ$14:IZ228)+1,0)</f>
        <v>0</v>
      </c>
      <c r="JA229" s="291">
        <f>IF(IN229&lt;&gt;"",MAX(JA$14:JA228)+1,0)</f>
        <v>0</v>
      </c>
      <c r="JB229" s="291">
        <f>IF(IO229&lt;&gt;"",MAX(JB$14:JB228)+1,0)</f>
        <v>0</v>
      </c>
      <c r="JC229" s="291">
        <f>IF(IP229&lt;&gt;"",MAX(JC$14:JC228)+1,0)</f>
        <v>0</v>
      </c>
      <c r="JD229" s="74" t="str">
        <f t="shared" si="651"/>
        <v/>
      </c>
      <c r="JE229" s="74" t="str">
        <f t="shared" si="652"/>
        <v/>
      </c>
      <c r="JF229" s="74" t="str">
        <f t="shared" si="653"/>
        <v/>
      </c>
      <c r="JG229" s="74" t="str">
        <f t="shared" si="654"/>
        <v/>
      </c>
      <c r="JH229" s="390" t="str">
        <f t="shared" si="655"/>
        <v/>
      </c>
      <c r="JI229" s="389">
        <f>IF(ISNUMBER(MATCH(HE229,$JG$15:$JG$313,0)),0,MAX(JI$14:JI228)+1)</f>
        <v>0</v>
      </c>
      <c r="JJ229" s="389" t="str">
        <f t="shared" si="656"/>
        <v/>
      </c>
      <c r="JK229" s="379"/>
      <c r="JL229" s="79"/>
      <c r="JM229" s="19"/>
      <c r="JN229" s="280"/>
      <c r="JO229" s="70"/>
      <c r="JP229" s="19"/>
      <c r="JQ229" s="19"/>
      <c r="JR229" s="19"/>
      <c r="JS229" s="19"/>
      <c r="JT229" s="19"/>
      <c r="JU229" s="19"/>
      <c r="JV229" s="19"/>
      <c r="JW229" s="19"/>
      <c r="JX229" s="19"/>
      <c r="JY229" s="19"/>
      <c r="JZ229" s="19"/>
      <c r="KA229" s="19"/>
      <c r="KB229" s="19"/>
      <c r="KC229" s="19"/>
      <c r="KD229" s="19"/>
      <c r="LA229" s="70"/>
      <c r="LB229" s="291" t="str">
        <f t="shared" si="607"/>
        <v/>
      </c>
      <c r="LC229" s="291" t="str">
        <f t="shared" si="608"/>
        <v/>
      </c>
      <c r="LD229" s="291" t="str">
        <f t="shared" si="609"/>
        <v/>
      </c>
      <c r="LE229" s="291" t="str">
        <f t="shared" si="610"/>
        <v/>
      </c>
      <c r="LF229" s="291" t="str">
        <f t="shared" si="611"/>
        <v/>
      </c>
      <c r="LG229" s="291" t="str">
        <f t="shared" si="612"/>
        <v/>
      </c>
      <c r="LH229" s="291" t="str">
        <f t="shared" si="613"/>
        <v/>
      </c>
      <c r="LI229" s="291" t="str">
        <f t="shared" si="614"/>
        <v/>
      </c>
      <c r="LJ229" s="291" t="str">
        <f t="shared" si="615"/>
        <v/>
      </c>
      <c r="LK229" s="291" t="str">
        <f t="shared" si="616"/>
        <v/>
      </c>
      <c r="LL229" s="291" t="str">
        <f t="shared" si="617"/>
        <v/>
      </c>
      <c r="LM229" s="291" t="str">
        <f t="shared" si="618"/>
        <v/>
      </c>
      <c r="LN229" s="291" t="str">
        <f t="shared" si="619"/>
        <v/>
      </c>
      <c r="LO229" s="291" t="str">
        <f t="shared" si="620"/>
        <v/>
      </c>
      <c r="LP229" s="291" t="str">
        <f t="shared" si="621"/>
        <v/>
      </c>
      <c r="LQ229" s="291" t="str">
        <f t="shared" si="622"/>
        <v/>
      </c>
      <c r="LR229" s="291" t="str">
        <f t="shared" si="623"/>
        <v/>
      </c>
      <c r="LS229" s="291" t="str">
        <f t="shared" si="624"/>
        <v/>
      </c>
      <c r="LT229" s="291" t="str">
        <f t="shared" si="625"/>
        <v/>
      </c>
      <c r="LU229" s="291" t="str">
        <f t="shared" si="626"/>
        <v/>
      </c>
      <c r="LV229" s="291" t="str">
        <f t="shared" si="627"/>
        <v/>
      </c>
      <c r="LW229" s="291" t="str">
        <f t="shared" si="628"/>
        <v/>
      </c>
      <c r="LX229" s="291" t="str">
        <f t="shared" si="629"/>
        <v/>
      </c>
      <c r="LY229" s="291" t="str">
        <f t="shared" si="630"/>
        <v/>
      </c>
      <c r="LZ229" s="291" t="str">
        <f t="shared" si="631"/>
        <v/>
      </c>
      <c r="MA229" s="291" t="str">
        <f t="shared" si="632"/>
        <v/>
      </c>
      <c r="MB229" s="291" t="str">
        <f t="shared" si="633"/>
        <v/>
      </c>
      <c r="MC229" s="291" t="str">
        <f t="shared" si="634"/>
        <v/>
      </c>
      <c r="MD229" s="291" t="str">
        <f t="shared" si="635"/>
        <v/>
      </c>
      <c r="ME229" s="291" t="str">
        <f t="shared" si="636"/>
        <v/>
      </c>
      <c r="MF229" s="291" t="str">
        <f t="shared" si="637"/>
        <v/>
      </c>
      <c r="MG229" s="74">
        <f t="shared" si="638"/>
        <v>0</v>
      </c>
      <c r="MH229" s="70"/>
      <c r="MI229" s="70"/>
      <c r="MJ229" s="70"/>
      <c r="MK229" s="70"/>
      <c r="ML229" s="70"/>
      <c r="MM229" s="70"/>
      <c r="MN229" s="70"/>
      <c r="MO229" s="70"/>
      <c r="MP229" s="70"/>
      <c r="MQ229" s="70"/>
      <c r="MR229" s="70"/>
      <c r="MS229" s="70"/>
      <c r="MT229" s="70"/>
      <c r="MU229" s="70"/>
    </row>
    <row r="230" spans="1:359" ht="6" customHeight="1" x14ac:dyDescent="0.25">
      <c r="A230" s="79"/>
      <c r="B230" s="303">
        <f t="shared" si="657"/>
        <v>216</v>
      </c>
      <c r="C230" s="206" t="s">
        <v>649</v>
      </c>
      <c r="D230" s="206" t="s">
        <v>587</v>
      </c>
      <c r="E230" s="70"/>
      <c r="F230" s="258"/>
      <c r="G230" s="259"/>
      <c r="H230" s="260"/>
      <c r="I230" s="258"/>
      <c r="J230" s="259"/>
      <c r="K230" s="260"/>
      <c r="L230" s="258"/>
      <c r="M230" s="259"/>
      <c r="N230" s="260"/>
      <c r="O230" s="258"/>
      <c r="P230" s="259"/>
      <c r="Q230" s="260"/>
      <c r="R230" s="258"/>
      <c r="S230" s="259"/>
      <c r="T230" s="260"/>
      <c r="U230" s="258"/>
      <c r="V230" s="259"/>
      <c r="W230" s="260"/>
      <c r="X230" s="258"/>
      <c r="Y230" s="259"/>
      <c r="Z230" s="260"/>
      <c r="AA230" s="258"/>
      <c r="AB230" s="259"/>
      <c r="AC230" s="260"/>
      <c r="AD230" s="258"/>
      <c r="AE230" s="259"/>
      <c r="AF230" s="260"/>
      <c r="AG230" s="258"/>
      <c r="AH230" s="259"/>
      <c r="AI230" s="260"/>
      <c r="AJ230" s="258"/>
      <c r="AK230" s="259"/>
      <c r="AL230" s="260"/>
      <c r="AM230" s="258"/>
      <c r="AN230" s="259"/>
      <c r="AO230" s="260"/>
      <c r="AP230" s="281"/>
      <c r="AQ230" s="353"/>
      <c r="AR230" s="348"/>
      <c r="AS230" s="281"/>
      <c r="AT230" s="353"/>
      <c r="AU230" s="348"/>
      <c r="AV230" s="258"/>
      <c r="AW230" s="259"/>
      <c r="AX230" s="260"/>
      <c r="AY230" s="258"/>
      <c r="AZ230" s="259"/>
      <c r="BA230" s="260"/>
      <c r="BB230" s="258"/>
      <c r="BC230" s="259"/>
      <c r="BD230" s="260"/>
      <c r="BE230" s="258"/>
      <c r="BF230" s="259"/>
      <c r="BG230" s="260"/>
      <c r="BH230" s="258"/>
      <c r="BI230" s="259"/>
      <c r="BJ230" s="260"/>
      <c r="BK230" s="258"/>
      <c r="BL230" s="259"/>
      <c r="BM230" s="260"/>
      <c r="BN230" s="258"/>
      <c r="BO230" s="259"/>
      <c r="BP230" s="260"/>
      <c r="BQ230" s="258"/>
      <c r="BR230" s="259"/>
      <c r="BS230" s="260"/>
      <c r="BT230" s="258"/>
      <c r="BU230" s="259"/>
      <c r="BV230" s="260"/>
      <c r="BW230" s="258"/>
      <c r="BX230" s="259"/>
      <c r="BY230" s="260"/>
      <c r="BZ230" s="258"/>
      <c r="CA230" s="259"/>
      <c r="CB230" s="260"/>
      <c r="CC230" s="258"/>
      <c r="CD230" s="259"/>
      <c r="CE230" s="260"/>
      <c r="CF230" s="410"/>
      <c r="CG230" s="411"/>
      <c r="CH230" s="412"/>
      <c r="CI230" s="410"/>
      <c r="CJ230" s="411"/>
      <c r="CK230" s="412"/>
      <c r="CL230" s="258"/>
      <c r="CM230" s="259"/>
      <c r="CN230" s="260"/>
      <c r="CO230" s="258"/>
      <c r="CP230" s="259"/>
      <c r="CQ230" s="260"/>
      <c r="CR230" s="373" t="s">
        <v>2</v>
      </c>
      <c r="CS230" s="228"/>
      <c r="CT230" s="229"/>
      <c r="CU230" s="7" t="str">
        <f t="shared" si="517"/>
        <v/>
      </c>
      <c r="CV230" s="7" t="str">
        <f t="shared" si="518"/>
        <v/>
      </c>
      <c r="CW230" s="7" t="str">
        <f t="shared" si="519"/>
        <v/>
      </c>
      <c r="CX230" s="7" t="str">
        <f t="shared" si="520"/>
        <v/>
      </c>
      <c r="CY230" s="7" t="str">
        <f t="shared" si="521"/>
        <v/>
      </c>
      <c r="CZ230" s="7" t="str">
        <f t="shared" si="522"/>
        <v/>
      </c>
      <c r="DA230" s="7" t="str">
        <f t="shared" si="523"/>
        <v/>
      </c>
      <c r="DB230" s="7" t="str">
        <f t="shared" si="524"/>
        <v/>
      </c>
      <c r="DC230" s="7" t="str">
        <f t="shared" si="525"/>
        <v/>
      </c>
      <c r="DD230" s="7" t="str">
        <f t="shared" si="526"/>
        <v/>
      </c>
      <c r="DE230" s="7" t="str">
        <f t="shared" si="527"/>
        <v/>
      </c>
      <c r="DF230" s="7" t="str">
        <f t="shared" si="528"/>
        <v/>
      </c>
      <c r="DG230" s="7" t="str">
        <f t="shared" si="529"/>
        <v/>
      </c>
      <c r="DH230" s="7" t="str">
        <f t="shared" si="530"/>
        <v/>
      </c>
      <c r="DI230" s="7" t="str">
        <f t="shared" si="531"/>
        <v/>
      </c>
      <c r="DJ230" s="7" t="str">
        <f t="shared" si="532"/>
        <v/>
      </c>
      <c r="DK230" s="7" t="str">
        <f t="shared" si="533"/>
        <v/>
      </c>
      <c r="DL230" s="7" t="str">
        <f t="shared" si="534"/>
        <v/>
      </c>
      <c r="DM230" s="7" t="str">
        <f t="shared" si="535"/>
        <v/>
      </c>
      <c r="DN230" s="7" t="str">
        <f t="shared" si="536"/>
        <v/>
      </c>
      <c r="DO230" s="7" t="str">
        <f t="shared" si="537"/>
        <v/>
      </c>
      <c r="DP230" s="7" t="str">
        <f t="shared" si="538"/>
        <v/>
      </c>
      <c r="DQ230" s="7" t="str">
        <f t="shared" si="539"/>
        <v/>
      </c>
      <c r="DR230" s="7" t="str">
        <f t="shared" si="540"/>
        <v/>
      </c>
      <c r="DS230" s="7" t="str">
        <f t="shared" si="541"/>
        <v/>
      </c>
      <c r="DT230" s="7" t="str">
        <f t="shared" si="542"/>
        <v/>
      </c>
      <c r="DU230" s="7" t="str">
        <f t="shared" si="639"/>
        <v/>
      </c>
      <c r="DV230" s="7" t="str">
        <f t="shared" si="640"/>
        <v/>
      </c>
      <c r="DW230" s="7">
        <f t="shared" si="641"/>
        <v>81</v>
      </c>
      <c r="DX230" s="7" t="str">
        <f t="shared" si="642"/>
        <v/>
      </c>
      <c r="DY230" s="7"/>
      <c r="DZ230" s="7"/>
      <c r="EA230" s="7"/>
      <c r="EB230" s="7"/>
      <c r="EC230" s="64" t="s">
        <v>2</v>
      </c>
      <c r="ED230" s="306" t="str">
        <f t="shared" si="543"/>
        <v>-</v>
      </c>
      <c r="EE230" s="306" t="str">
        <f t="shared" si="544"/>
        <v>-</v>
      </c>
      <c r="EF230" s="306" t="str">
        <f t="shared" si="545"/>
        <v>-</v>
      </c>
      <c r="EG230" s="306" t="str">
        <f t="shared" si="546"/>
        <v>-</v>
      </c>
      <c r="EH230" s="306" t="str">
        <f t="shared" si="547"/>
        <v>-</v>
      </c>
      <c r="EI230" s="306" t="str">
        <f t="shared" si="548"/>
        <v>-</v>
      </c>
      <c r="EJ230" s="306" t="str">
        <f t="shared" si="549"/>
        <v>-</v>
      </c>
      <c r="EK230" s="306" t="str">
        <f t="shared" si="550"/>
        <v>-</v>
      </c>
      <c r="EL230" s="306" t="str">
        <f t="shared" si="551"/>
        <v>-</v>
      </c>
      <c r="EM230" s="306" t="str">
        <f t="shared" si="552"/>
        <v>-</v>
      </c>
      <c r="EN230" s="306" t="str">
        <f t="shared" si="553"/>
        <v>-</v>
      </c>
      <c r="EO230" s="306" t="str">
        <f t="shared" si="554"/>
        <v>-</v>
      </c>
      <c r="EP230" s="306" t="str">
        <f t="shared" si="555"/>
        <v>-</v>
      </c>
      <c r="EQ230" s="306" t="str">
        <f t="shared" si="556"/>
        <v>-</v>
      </c>
      <c r="ER230" s="306" t="str">
        <f t="shared" si="557"/>
        <v>-</v>
      </c>
      <c r="ES230" s="306" t="str">
        <f t="shared" si="558"/>
        <v>-</v>
      </c>
      <c r="ET230" s="306" t="str">
        <f t="shared" si="559"/>
        <v>-</v>
      </c>
      <c r="EU230" s="306" t="str">
        <f t="shared" si="560"/>
        <v>-</v>
      </c>
      <c r="EV230" s="306" t="str">
        <f t="shared" si="561"/>
        <v>-</v>
      </c>
      <c r="EW230" s="306" t="str">
        <f t="shared" si="562"/>
        <v>-</v>
      </c>
      <c r="EX230" s="306" t="str">
        <f t="shared" si="563"/>
        <v>-</v>
      </c>
      <c r="EY230" s="306" t="str">
        <f t="shared" si="564"/>
        <v>-</v>
      </c>
      <c r="EZ230" s="306" t="str">
        <f t="shared" si="565"/>
        <v>-</v>
      </c>
      <c r="FA230" s="306" t="str">
        <f t="shared" si="566"/>
        <v>-</v>
      </c>
      <c r="FB230" s="306" t="str">
        <f t="shared" si="567"/>
        <v>-</v>
      </c>
      <c r="FC230" s="306" t="str">
        <f t="shared" si="568"/>
        <v>-</v>
      </c>
      <c r="FD230" s="306" t="str">
        <f t="shared" si="643"/>
        <v>-</v>
      </c>
      <c r="FE230" s="306" t="str">
        <f t="shared" si="644"/>
        <v>-</v>
      </c>
      <c r="FF230" s="306" t="str">
        <f t="shared" si="645"/>
        <v>DSP</v>
      </c>
      <c r="FG230" s="306" t="str">
        <f t="shared" si="646"/>
        <v>-</v>
      </c>
      <c r="FH230" s="306"/>
      <c r="FI230" s="306"/>
      <c r="FJ230" s="306"/>
      <c r="FK230" s="306"/>
      <c r="FL230" s="306"/>
      <c r="FM230" s="422" t="s">
        <v>2</v>
      </c>
      <c r="FN230" s="65" t="str">
        <f t="shared" si="569"/>
        <v>-</v>
      </c>
      <c r="FO230" s="65" t="str">
        <f t="shared" si="570"/>
        <v>-</v>
      </c>
      <c r="FP230" s="65" t="str">
        <f t="shared" si="571"/>
        <v>-</v>
      </c>
      <c r="FQ230" s="65" t="str">
        <f t="shared" si="572"/>
        <v>-</v>
      </c>
      <c r="FR230" s="65" t="str">
        <f t="shared" si="573"/>
        <v>-</v>
      </c>
      <c r="FS230" s="65" t="str">
        <f t="shared" si="574"/>
        <v>-</v>
      </c>
      <c r="FT230" s="65" t="str">
        <f t="shared" si="575"/>
        <v>-</v>
      </c>
      <c r="FU230" s="65" t="str">
        <f t="shared" si="576"/>
        <v>-</v>
      </c>
      <c r="FV230" s="65" t="str">
        <f t="shared" si="577"/>
        <v>-</v>
      </c>
      <c r="FW230" s="65" t="str">
        <f t="shared" si="578"/>
        <v>-</v>
      </c>
      <c r="FX230" s="65" t="str">
        <f t="shared" si="579"/>
        <v>-</v>
      </c>
      <c r="FY230" s="65" t="str">
        <f t="shared" si="580"/>
        <v>-</v>
      </c>
      <c r="FZ230" s="65" t="str">
        <f t="shared" si="581"/>
        <v>-</v>
      </c>
      <c r="GA230" s="65" t="str">
        <f t="shared" si="582"/>
        <v>-</v>
      </c>
      <c r="GB230" s="65" t="str">
        <f t="shared" si="583"/>
        <v>-</v>
      </c>
      <c r="GC230" s="65" t="str">
        <f t="shared" si="584"/>
        <v>-</v>
      </c>
      <c r="GD230" s="65" t="str">
        <f t="shared" si="585"/>
        <v>-</v>
      </c>
      <c r="GE230" s="65" t="str">
        <f t="shared" si="586"/>
        <v>-</v>
      </c>
      <c r="GF230" s="65" t="str">
        <f t="shared" si="587"/>
        <v>-</v>
      </c>
      <c r="GG230" s="65" t="str">
        <f t="shared" si="588"/>
        <v>-</v>
      </c>
      <c r="GH230" s="65" t="str">
        <f t="shared" si="589"/>
        <v>-</v>
      </c>
      <c r="GI230" s="65" t="str">
        <f t="shared" si="590"/>
        <v>-</v>
      </c>
      <c r="GJ230" s="65" t="str">
        <f t="shared" si="591"/>
        <v>-</v>
      </c>
      <c r="GK230" s="65" t="str">
        <f t="shared" si="592"/>
        <v>-</v>
      </c>
      <c r="GL230" s="65" t="str">
        <f t="shared" si="593"/>
        <v>-</v>
      </c>
      <c r="GM230" s="65" t="str">
        <f t="shared" si="594"/>
        <v>-</v>
      </c>
      <c r="GN230" s="65" t="str">
        <f t="shared" si="647"/>
        <v>-</v>
      </c>
      <c r="GO230" s="65" t="str">
        <f t="shared" si="648"/>
        <v>-</v>
      </c>
      <c r="GP230" s="65" t="str">
        <f t="shared" si="649"/>
        <v>-</v>
      </c>
      <c r="GQ230" s="65" t="str">
        <f t="shared" si="650"/>
        <v>-</v>
      </c>
      <c r="GR230" s="65"/>
      <c r="GS230" s="65"/>
      <c r="GT230" s="65"/>
      <c r="GU230" s="96"/>
      <c r="GV230" s="70"/>
      <c r="GW230" s="7">
        <f>IF(ISNUMBER(INDEX($CU$15:$EC$314,$B230,HG$5)),MAX(GW$14:GW229)+1,0)</f>
        <v>0</v>
      </c>
      <c r="GX230" s="7" t="str">
        <f t="shared" si="595"/>
        <v/>
      </c>
      <c r="GY230" s="7" t="str">
        <f t="shared" si="596"/>
        <v/>
      </c>
      <c r="GZ230" s="289">
        <f t="shared" si="597"/>
        <v>216</v>
      </c>
      <c r="HA230" s="289" t="str">
        <f t="shared" si="598"/>
        <v/>
      </c>
      <c r="HB230" s="289"/>
      <c r="HC230" s="84" t="str">
        <f t="shared" si="599"/>
        <v/>
      </c>
      <c r="HD230" s="335">
        <f t="shared" si="600"/>
        <v>0</v>
      </c>
      <c r="HE230" s="313" t="str">
        <f t="shared" si="601"/>
        <v/>
      </c>
      <c r="HF230" s="28" t="str">
        <f t="shared" si="602"/>
        <v/>
      </c>
      <c r="HG230" s="241"/>
      <c r="HH230" s="71"/>
      <c r="HI230" s="71"/>
      <c r="HJ230" s="71"/>
      <c r="HK230" s="71"/>
      <c r="HL230" s="71"/>
      <c r="HM230" s="71"/>
      <c r="HN230" s="71"/>
      <c r="HO230" s="71"/>
      <c r="HP230" s="71"/>
      <c r="HQ230" s="71"/>
      <c r="HR230" s="71"/>
      <c r="HS230" s="277" t="str">
        <f t="shared" si="658"/>
        <v/>
      </c>
      <c r="HT230" s="284" t="str">
        <f t="shared" si="603"/>
        <v/>
      </c>
      <c r="HU230" s="71"/>
      <c r="HV230" s="336" t="str">
        <f t="shared" si="604"/>
        <v/>
      </c>
      <c r="HW230" s="338" t="str">
        <f t="shared" si="605"/>
        <v/>
      </c>
      <c r="HX230" s="337" t="str">
        <f t="shared" si="606"/>
        <v/>
      </c>
      <c r="HY230" s="71"/>
      <c r="HZ230" s="71"/>
      <c r="IA230" s="71"/>
      <c r="IB230" s="71"/>
      <c r="IC230" s="71"/>
      <c r="ID230" s="70"/>
      <c r="IE230" s="19"/>
      <c r="IF230" s="19"/>
      <c r="IG230" s="19"/>
      <c r="IH230" s="19"/>
      <c r="II230" s="19"/>
      <c r="IJ230" s="19"/>
      <c r="IK230" s="19"/>
      <c r="IL230" s="19"/>
      <c r="IM230" s="19"/>
      <c r="IN230" s="19"/>
      <c r="IO230" s="19"/>
      <c r="IP230" s="19"/>
      <c r="IQ230" s="19"/>
      <c r="IR230" s="291">
        <f>IF(IE230&lt;&gt;"",MAX(IR$14:IR229)+1,0)</f>
        <v>0</v>
      </c>
      <c r="IS230" s="291">
        <f>IF(IF230&lt;&gt;"",MAX(IS$14:IS229)+1,0)</f>
        <v>0</v>
      </c>
      <c r="IT230" s="291">
        <f>IF(IG230&lt;&gt;"",MAX(IT$14:IT229)+1,0)</f>
        <v>0</v>
      </c>
      <c r="IU230" s="291">
        <f>IF(IH230&lt;&gt;"",MAX(IU$14:IU229)+1,0)</f>
        <v>0</v>
      </c>
      <c r="IV230" s="291">
        <f>IF(II230&lt;&gt;"",MAX(IV$14:IV229)+1,0)</f>
        <v>0</v>
      </c>
      <c r="IW230" s="291">
        <f>IF(IJ230&lt;&gt;"",MAX(IW$14:IW229)+1,0)</f>
        <v>0</v>
      </c>
      <c r="IX230" s="291">
        <f>IF(IK230&lt;&gt;"",MAX(IX$14:IX229)+1,0)</f>
        <v>0</v>
      </c>
      <c r="IY230" s="291">
        <f>IF(IL230&lt;&gt;"",MAX(IY$14:IY229)+1,0)</f>
        <v>0</v>
      </c>
      <c r="IZ230" s="291">
        <f>IF(IM230&lt;&gt;"",MAX(IZ$14:IZ229)+1,0)</f>
        <v>0</v>
      </c>
      <c r="JA230" s="291">
        <f>IF(IN230&lt;&gt;"",MAX(JA$14:JA229)+1,0)</f>
        <v>0</v>
      </c>
      <c r="JB230" s="291">
        <f>IF(IO230&lt;&gt;"",MAX(JB$14:JB229)+1,0)</f>
        <v>0</v>
      </c>
      <c r="JC230" s="291">
        <f>IF(IP230&lt;&gt;"",MAX(JC$14:JC229)+1,0)</f>
        <v>0</v>
      </c>
      <c r="JD230" s="74" t="str">
        <f t="shared" si="651"/>
        <v/>
      </c>
      <c r="JE230" s="74" t="str">
        <f t="shared" si="652"/>
        <v/>
      </c>
      <c r="JF230" s="74" t="str">
        <f t="shared" si="653"/>
        <v/>
      </c>
      <c r="JG230" s="74" t="str">
        <f t="shared" si="654"/>
        <v/>
      </c>
      <c r="JH230" s="390" t="str">
        <f t="shared" si="655"/>
        <v/>
      </c>
      <c r="JI230" s="389">
        <f>IF(ISNUMBER(MATCH(HE230,$JG$15:$JG$313,0)),0,MAX(JI$14:JI229)+1)</f>
        <v>0</v>
      </c>
      <c r="JJ230" s="389" t="str">
        <f t="shared" si="656"/>
        <v/>
      </c>
      <c r="JK230" s="379"/>
      <c r="JL230" s="79"/>
      <c r="JM230" s="19"/>
      <c r="JN230" s="280"/>
      <c r="JO230" s="70"/>
      <c r="JP230" s="19"/>
      <c r="JQ230" s="19"/>
      <c r="JR230" s="19"/>
      <c r="JS230" s="19"/>
      <c r="JT230" s="19"/>
      <c r="JU230" s="19"/>
      <c r="JV230" s="19"/>
      <c r="JW230" s="19"/>
      <c r="JX230" s="19"/>
      <c r="JY230" s="19"/>
      <c r="JZ230" s="19"/>
      <c r="KA230" s="19"/>
      <c r="KB230" s="19"/>
      <c r="KC230" s="19"/>
      <c r="KD230" s="19"/>
      <c r="LA230" s="70"/>
      <c r="LB230" s="291" t="str">
        <f t="shared" si="607"/>
        <v/>
      </c>
      <c r="LC230" s="291" t="str">
        <f t="shared" si="608"/>
        <v/>
      </c>
      <c r="LD230" s="291" t="str">
        <f t="shared" si="609"/>
        <v/>
      </c>
      <c r="LE230" s="291" t="str">
        <f t="shared" si="610"/>
        <v/>
      </c>
      <c r="LF230" s="291" t="str">
        <f t="shared" si="611"/>
        <v/>
      </c>
      <c r="LG230" s="291" t="str">
        <f t="shared" si="612"/>
        <v/>
      </c>
      <c r="LH230" s="291" t="str">
        <f t="shared" si="613"/>
        <v/>
      </c>
      <c r="LI230" s="291" t="str">
        <f t="shared" si="614"/>
        <v/>
      </c>
      <c r="LJ230" s="291" t="str">
        <f t="shared" si="615"/>
        <v/>
      </c>
      <c r="LK230" s="291" t="str">
        <f t="shared" si="616"/>
        <v/>
      </c>
      <c r="LL230" s="291" t="str">
        <f t="shared" si="617"/>
        <v/>
      </c>
      <c r="LM230" s="291" t="str">
        <f t="shared" si="618"/>
        <v/>
      </c>
      <c r="LN230" s="291" t="str">
        <f t="shared" si="619"/>
        <v/>
      </c>
      <c r="LO230" s="291" t="str">
        <f t="shared" si="620"/>
        <v/>
      </c>
      <c r="LP230" s="291" t="str">
        <f t="shared" si="621"/>
        <v/>
      </c>
      <c r="LQ230" s="291" t="str">
        <f t="shared" si="622"/>
        <v/>
      </c>
      <c r="LR230" s="291" t="str">
        <f t="shared" si="623"/>
        <v/>
      </c>
      <c r="LS230" s="291" t="str">
        <f t="shared" si="624"/>
        <v/>
      </c>
      <c r="LT230" s="291" t="str">
        <f t="shared" si="625"/>
        <v/>
      </c>
      <c r="LU230" s="291" t="str">
        <f t="shared" si="626"/>
        <v/>
      </c>
      <c r="LV230" s="291" t="str">
        <f t="shared" si="627"/>
        <v/>
      </c>
      <c r="LW230" s="291" t="str">
        <f t="shared" si="628"/>
        <v/>
      </c>
      <c r="LX230" s="291" t="str">
        <f t="shared" si="629"/>
        <v/>
      </c>
      <c r="LY230" s="291" t="str">
        <f t="shared" si="630"/>
        <v/>
      </c>
      <c r="LZ230" s="291" t="str">
        <f t="shared" si="631"/>
        <v/>
      </c>
      <c r="MA230" s="291" t="str">
        <f t="shared" si="632"/>
        <v/>
      </c>
      <c r="MB230" s="291" t="str">
        <f t="shared" si="633"/>
        <v/>
      </c>
      <c r="MC230" s="291" t="str">
        <f t="shared" si="634"/>
        <v/>
      </c>
      <c r="MD230" s="291" t="str">
        <f t="shared" si="635"/>
        <v/>
      </c>
      <c r="ME230" s="291" t="str">
        <f t="shared" si="636"/>
        <v/>
      </c>
      <c r="MF230" s="291" t="str">
        <f t="shared" si="637"/>
        <v/>
      </c>
      <c r="MG230" s="74">
        <f t="shared" si="638"/>
        <v>0</v>
      </c>
      <c r="MH230" s="70"/>
      <c r="MI230" s="70"/>
      <c r="MJ230" s="70"/>
      <c r="MK230" s="70"/>
      <c r="ML230" s="70"/>
      <c r="MM230" s="70"/>
      <c r="MN230" s="70"/>
      <c r="MO230" s="70"/>
      <c r="MP230" s="70"/>
      <c r="MQ230" s="70"/>
      <c r="MR230" s="70"/>
      <c r="MS230" s="70"/>
      <c r="MT230" s="70"/>
      <c r="MU230" s="70"/>
    </row>
    <row r="231" spans="1:359" ht="6" customHeight="1" x14ac:dyDescent="0.25">
      <c r="A231" s="79"/>
      <c r="B231" s="303">
        <f t="shared" si="657"/>
        <v>217</v>
      </c>
      <c r="C231" s="206" t="s">
        <v>566</v>
      </c>
      <c r="D231" s="206" t="s">
        <v>588</v>
      </c>
      <c r="E231" s="70"/>
      <c r="F231" s="258"/>
      <c r="G231" s="259"/>
      <c r="H231" s="260"/>
      <c r="I231" s="258"/>
      <c r="J231" s="259"/>
      <c r="K231" s="260"/>
      <c r="L231" s="258"/>
      <c r="M231" s="259"/>
      <c r="N231" s="260"/>
      <c r="O231" s="258"/>
      <c r="P231" s="259"/>
      <c r="Q231" s="260"/>
      <c r="R231" s="258"/>
      <c r="S231" s="259"/>
      <c r="T231" s="260"/>
      <c r="U231" s="258"/>
      <c r="V231" s="259"/>
      <c r="W231" s="260"/>
      <c r="X231" s="258"/>
      <c r="Y231" s="259"/>
      <c r="Z231" s="260"/>
      <c r="AA231" s="258"/>
      <c r="AB231" s="259"/>
      <c r="AC231" s="260"/>
      <c r="AD231" s="258"/>
      <c r="AE231" s="259"/>
      <c r="AF231" s="260"/>
      <c r="AG231" s="258"/>
      <c r="AH231" s="259"/>
      <c r="AI231" s="260"/>
      <c r="AJ231" s="258"/>
      <c r="AK231" s="259"/>
      <c r="AL231" s="260"/>
      <c r="AM231" s="258"/>
      <c r="AN231" s="259"/>
      <c r="AO231" s="260"/>
      <c r="AP231" s="281"/>
      <c r="AQ231" s="353"/>
      <c r="AR231" s="348"/>
      <c r="AS231" s="281"/>
      <c r="AT231" s="353"/>
      <c r="AU231" s="348"/>
      <c r="AV231" s="258"/>
      <c r="AW231" s="259"/>
      <c r="AX231" s="260"/>
      <c r="AY231" s="258"/>
      <c r="AZ231" s="259"/>
      <c r="BA231" s="260"/>
      <c r="BB231" s="258"/>
      <c r="BC231" s="259"/>
      <c r="BD231" s="260"/>
      <c r="BE231" s="258"/>
      <c r="BF231" s="259"/>
      <c r="BG231" s="260"/>
      <c r="BH231" s="258"/>
      <c r="BI231" s="259"/>
      <c r="BJ231" s="260"/>
      <c r="BK231" s="258"/>
      <c r="BL231" s="259"/>
      <c r="BM231" s="260"/>
      <c r="BN231" s="258"/>
      <c r="BO231" s="259"/>
      <c r="BP231" s="260"/>
      <c r="BQ231" s="258"/>
      <c r="BR231" s="259"/>
      <c r="BS231" s="260"/>
      <c r="BT231" s="258"/>
      <c r="BU231" s="259"/>
      <c r="BV231" s="260"/>
      <c r="BW231" s="258"/>
      <c r="BX231" s="259"/>
      <c r="BY231" s="260"/>
      <c r="BZ231" s="258"/>
      <c r="CA231" s="259"/>
      <c r="CB231" s="260"/>
      <c r="CC231" s="258"/>
      <c r="CD231" s="259"/>
      <c r="CE231" s="260"/>
      <c r="CF231" s="410"/>
      <c r="CG231" s="411"/>
      <c r="CH231" s="412"/>
      <c r="CI231" s="410"/>
      <c r="CJ231" s="411"/>
      <c r="CK231" s="412"/>
      <c r="CL231" s="258"/>
      <c r="CM231" s="259"/>
      <c r="CN231" s="260"/>
      <c r="CO231" s="258"/>
      <c r="CP231" s="259"/>
      <c r="CQ231" s="260"/>
      <c r="CR231" s="373" t="s">
        <v>2</v>
      </c>
      <c r="CS231" s="228"/>
      <c r="CT231" s="229"/>
      <c r="CU231" s="7" t="str">
        <f t="shared" si="517"/>
        <v/>
      </c>
      <c r="CV231" s="7" t="str">
        <f t="shared" si="518"/>
        <v/>
      </c>
      <c r="CW231" s="7" t="str">
        <f t="shared" si="519"/>
        <v/>
      </c>
      <c r="CX231" s="7" t="str">
        <f t="shared" si="520"/>
        <v/>
      </c>
      <c r="CY231" s="7" t="str">
        <f t="shared" si="521"/>
        <v/>
      </c>
      <c r="CZ231" s="7" t="str">
        <f t="shared" si="522"/>
        <v/>
      </c>
      <c r="DA231" s="7" t="str">
        <f t="shared" si="523"/>
        <v/>
      </c>
      <c r="DB231" s="7" t="str">
        <f t="shared" si="524"/>
        <v/>
      </c>
      <c r="DC231" s="7" t="str">
        <f t="shared" si="525"/>
        <v/>
      </c>
      <c r="DD231" s="7" t="str">
        <f t="shared" si="526"/>
        <v/>
      </c>
      <c r="DE231" s="7" t="str">
        <f t="shared" si="527"/>
        <v/>
      </c>
      <c r="DF231" s="7" t="str">
        <f t="shared" si="528"/>
        <v/>
      </c>
      <c r="DG231" s="7" t="str">
        <f t="shared" si="529"/>
        <v/>
      </c>
      <c r="DH231" s="7" t="str">
        <f t="shared" si="530"/>
        <v/>
      </c>
      <c r="DI231" s="7" t="str">
        <f t="shared" si="531"/>
        <v/>
      </c>
      <c r="DJ231" s="7" t="str">
        <f t="shared" si="532"/>
        <v/>
      </c>
      <c r="DK231" s="7" t="str">
        <f t="shared" si="533"/>
        <v/>
      </c>
      <c r="DL231" s="7" t="str">
        <f t="shared" si="534"/>
        <v/>
      </c>
      <c r="DM231" s="7" t="str">
        <f t="shared" si="535"/>
        <v/>
      </c>
      <c r="DN231" s="7" t="str">
        <f t="shared" si="536"/>
        <v/>
      </c>
      <c r="DO231" s="7" t="str">
        <f t="shared" si="537"/>
        <v/>
      </c>
      <c r="DP231" s="7" t="str">
        <f t="shared" si="538"/>
        <v/>
      </c>
      <c r="DQ231" s="7" t="str">
        <f t="shared" si="539"/>
        <v/>
      </c>
      <c r="DR231" s="7" t="str">
        <f t="shared" si="540"/>
        <v/>
      </c>
      <c r="DS231" s="7" t="str">
        <f t="shared" si="541"/>
        <v/>
      </c>
      <c r="DT231" s="7" t="str">
        <f t="shared" si="542"/>
        <v/>
      </c>
      <c r="DU231" s="7" t="str">
        <f t="shared" si="639"/>
        <v/>
      </c>
      <c r="DV231" s="7" t="str">
        <f t="shared" si="640"/>
        <v/>
      </c>
      <c r="DW231" s="7">
        <f t="shared" si="641"/>
        <v>83</v>
      </c>
      <c r="DX231" s="7" t="str">
        <f t="shared" si="642"/>
        <v/>
      </c>
      <c r="DY231" s="7"/>
      <c r="DZ231" s="7"/>
      <c r="EA231" s="7"/>
      <c r="EB231" s="7"/>
      <c r="EC231" s="64" t="s">
        <v>2</v>
      </c>
      <c r="ED231" s="306" t="str">
        <f t="shared" si="543"/>
        <v>-</v>
      </c>
      <c r="EE231" s="306" t="str">
        <f t="shared" si="544"/>
        <v>-</v>
      </c>
      <c r="EF231" s="306" t="str">
        <f t="shared" si="545"/>
        <v>-</v>
      </c>
      <c r="EG231" s="306" t="str">
        <f t="shared" si="546"/>
        <v>-</v>
      </c>
      <c r="EH231" s="306" t="str">
        <f t="shared" si="547"/>
        <v>-</v>
      </c>
      <c r="EI231" s="306" t="str">
        <f t="shared" si="548"/>
        <v>-</v>
      </c>
      <c r="EJ231" s="306" t="str">
        <f t="shared" si="549"/>
        <v>-</v>
      </c>
      <c r="EK231" s="306" t="str">
        <f t="shared" si="550"/>
        <v>-</v>
      </c>
      <c r="EL231" s="306" t="str">
        <f t="shared" si="551"/>
        <v>-</v>
      </c>
      <c r="EM231" s="306" t="str">
        <f t="shared" si="552"/>
        <v>-</v>
      </c>
      <c r="EN231" s="306" t="str">
        <f t="shared" si="553"/>
        <v>-</v>
      </c>
      <c r="EO231" s="306" t="str">
        <f t="shared" si="554"/>
        <v>-</v>
      </c>
      <c r="EP231" s="306" t="str">
        <f t="shared" si="555"/>
        <v>-</v>
      </c>
      <c r="EQ231" s="306" t="str">
        <f t="shared" si="556"/>
        <v>-</v>
      </c>
      <c r="ER231" s="306" t="str">
        <f t="shared" si="557"/>
        <v>-</v>
      </c>
      <c r="ES231" s="306" t="str">
        <f t="shared" si="558"/>
        <v>-</v>
      </c>
      <c r="ET231" s="306" t="str">
        <f t="shared" si="559"/>
        <v>-</v>
      </c>
      <c r="EU231" s="306" t="str">
        <f t="shared" si="560"/>
        <v>-</v>
      </c>
      <c r="EV231" s="306" t="str">
        <f t="shared" si="561"/>
        <v>-</v>
      </c>
      <c r="EW231" s="306" t="str">
        <f t="shared" si="562"/>
        <v>-</v>
      </c>
      <c r="EX231" s="306" t="str">
        <f t="shared" si="563"/>
        <v>-</v>
      </c>
      <c r="EY231" s="306" t="str">
        <f t="shared" si="564"/>
        <v>-</v>
      </c>
      <c r="EZ231" s="306" t="str">
        <f t="shared" si="565"/>
        <v>-</v>
      </c>
      <c r="FA231" s="306" t="str">
        <f t="shared" si="566"/>
        <v>-</v>
      </c>
      <c r="FB231" s="306" t="str">
        <f t="shared" si="567"/>
        <v>-</v>
      </c>
      <c r="FC231" s="306" t="str">
        <f t="shared" si="568"/>
        <v>-</v>
      </c>
      <c r="FD231" s="306" t="str">
        <f t="shared" si="643"/>
        <v>-</v>
      </c>
      <c r="FE231" s="306" t="str">
        <f t="shared" si="644"/>
        <v>-</v>
      </c>
      <c r="FF231" s="306" t="str">
        <f t="shared" si="645"/>
        <v>multiDiff</v>
      </c>
      <c r="FG231" s="306" t="str">
        <f t="shared" si="646"/>
        <v>-</v>
      </c>
      <c r="FH231" s="306"/>
      <c r="FI231" s="306"/>
      <c r="FJ231" s="306"/>
      <c r="FK231" s="306"/>
      <c r="FL231" s="306"/>
      <c r="FM231" s="422" t="s">
        <v>2</v>
      </c>
      <c r="FN231" s="65" t="str">
        <f t="shared" si="569"/>
        <v>-</v>
      </c>
      <c r="FO231" s="65" t="str">
        <f t="shared" si="570"/>
        <v>-</v>
      </c>
      <c r="FP231" s="65" t="str">
        <f t="shared" si="571"/>
        <v>-</v>
      </c>
      <c r="FQ231" s="65" t="str">
        <f t="shared" si="572"/>
        <v>-</v>
      </c>
      <c r="FR231" s="65" t="str">
        <f t="shared" si="573"/>
        <v>-</v>
      </c>
      <c r="FS231" s="65" t="str">
        <f t="shared" si="574"/>
        <v>-</v>
      </c>
      <c r="FT231" s="65" t="str">
        <f t="shared" si="575"/>
        <v>-</v>
      </c>
      <c r="FU231" s="65" t="str">
        <f t="shared" si="576"/>
        <v>-</v>
      </c>
      <c r="FV231" s="65" t="str">
        <f t="shared" si="577"/>
        <v>-</v>
      </c>
      <c r="FW231" s="65" t="str">
        <f t="shared" si="578"/>
        <v>-</v>
      </c>
      <c r="FX231" s="65" t="str">
        <f t="shared" si="579"/>
        <v>-</v>
      </c>
      <c r="FY231" s="65" t="str">
        <f t="shared" si="580"/>
        <v>-</v>
      </c>
      <c r="FZ231" s="65" t="str">
        <f t="shared" si="581"/>
        <v>-</v>
      </c>
      <c r="GA231" s="65" t="str">
        <f t="shared" si="582"/>
        <v>-</v>
      </c>
      <c r="GB231" s="65" t="str">
        <f t="shared" si="583"/>
        <v>-</v>
      </c>
      <c r="GC231" s="65" t="str">
        <f t="shared" si="584"/>
        <v>-</v>
      </c>
      <c r="GD231" s="65" t="str">
        <f t="shared" si="585"/>
        <v>-</v>
      </c>
      <c r="GE231" s="65" t="str">
        <f t="shared" si="586"/>
        <v>-</v>
      </c>
      <c r="GF231" s="65" t="str">
        <f t="shared" si="587"/>
        <v>-</v>
      </c>
      <c r="GG231" s="65" t="str">
        <f t="shared" si="588"/>
        <v>-</v>
      </c>
      <c r="GH231" s="65" t="str">
        <f t="shared" si="589"/>
        <v>-</v>
      </c>
      <c r="GI231" s="65" t="str">
        <f t="shared" si="590"/>
        <v>-</v>
      </c>
      <c r="GJ231" s="65" t="str">
        <f t="shared" si="591"/>
        <v>-</v>
      </c>
      <c r="GK231" s="65" t="str">
        <f t="shared" si="592"/>
        <v>-</v>
      </c>
      <c r="GL231" s="65" t="str">
        <f t="shared" si="593"/>
        <v>-</v>
      </c>
      <c r="GM231" s="65" t="str">
        <f t="shared" si="594"/>
        <v>-</v>
      </c>
      <c r="GN231" s="65" t="str">
        <f t="shared" si="647"/>
        <v>-</v>
      </c>
      <c r="GO231" s="65" t="str">
        <f t="shared" si="648"/>
        <v>-</v>
      </c>
      <c r="GP231" s="65" t="str">
        <f t="shared" si="649"/>
        <v>True</v>
      </c>
      <c r="GQ231" s="65" t="str">
        <f t="shared" si="650"/>
        <v>-</v>
      </c>
      <c r="GR231" s="65"/>
      <c r="GS231" s="65"/>
      <c r="GT231" s="65"/>
      <c r="GU231" s="96"/>
      <c r="GV231" s="70"/>
      <c r="GW231" s="7">
        <f>IF(ISNUMBER(INDEX($CU$15:$EC$314,$B231,HG$5)),MAX(GW$14:GW230)+1,0)</f>
        <v>0</v>
      </c>
      <c r="GX231" s="7" t="str">
        <f t="shared" si="595"/>
        <v/>
      </c>
      <c r="GY231" s="7" t="str">
        <f t="shared" si="596"/>
        <v/>
      </c>
      <c r="GZ231" s="289">
        <f t="shared" si="597"/>
        <v>217</v>
      </c>
      <c r="HA231" s="289" t="str">
        <f t="shared" si="598"/>
        <v/>
      </c>
      <c r="HB231" s="289"/>
      <c r="HC231" s="84" t="str">
        <f t="shared" si="599"/>
        <v/>
      </c>
      <c r="HD231" s="335">
        <f t="shared" si="600"/>
        <v>0</v>
      </c>
      <c r="HE231" s="313" t="str">
        <f t="shared" si="601"/>
        <v/>
      </c>
      <c r="HF231" s="28" t="str">
        <f t="shared" si="602"/>
        <v/>
      </c>
      <c r="HG231" s="241"/>
      <c r="HH231" s="71"/>
      <c r="HI231" s="71"/>
      <c r="HJ231" s="71"/>
      <c r="HK231" s="71"/>
      <c r="HL231" s="71"/>
      <c r="HM231" s="71"/>
      <c r="HN231" s="71"/>
      <c r="HO231" s="71"/>
      <c r="HP231" s="71"/>
      <c r="HQ231" s="71"/>
      <c r="HR231" s="71"/>
      <c r="HS231" s="277" t="str">
        <f t="shared" si="658"/>
        <v/>
      </c>
      <c r="HT231" s="284" t="str">
        <f t="shared" si="603"/>
        <v/>
      </c>
      <c r="HU231" s="71"/>
      <c r="HV231" s="336" t="str">
        <f t="shared" si="604"/>
        <v/>
      </c>
      <c r="HW231" s="338" t="str">
        <f t="shared" si="605"/>
        <v/>
      </c>
      <c r="HX231" s="337" t="str">
        <f t="shared" si="606"/>
        <v/>
      </c>
      <c r="HY231" s="71"/>
      <c r="HZ231" s="71"/>
      <c r="IA231" s="71"/>
      <c r="IB231" s="71"/>
      <c r="IC231" s="71"/>
      <c r="ID231" s="70"/>
      <c r="IE231" s="19"/>
      <c r="IF231" s="19"/>
      <c r="IG231" s="19"/>
      <c r="IH231" s="19"/>
      <c r="II231" s="19"/>
      <c r="IJ231" s="19"/>
      <c r="IK231" s="19"/>
      <c r="IL231" s="19"/>
      <c r="IM231" s="19"/>
      <c r="IN231" s="19"/>
      <c r="IO231" s="19"/>
      <c r="IP231" s="19"/>
      <c r="IQ231" s="19"/>
      <c r="IR231" s="291">
        <f>IF(IE231&lt;&gt;"",MAX(IR$14:IR230)+1,0)</f>
        <v>0</v>
      </c>
      <c r="IS231" s="291">
        <f>IF(IF231&lt;&gt;"",MAX(IS$14:IS230)+1,0)</f>
        <v>0</v>
      </c>
      <c r="IT231" s="291">
        <f>IF(IG231&lt;&gt;"",MAX(IT$14:IT230)+1,0)</f>
        <v>0</v>
      </c>
      <c r="IU231" s="291">
        <f>IF(IH231&lt;&gt;"",MAX(IU$14:IU230)+1,0)</f>
        <v>0</v>
      </c>
      <c r="IV231" s="291">
        <f>IF(II231&lt;&gt;"",MAX(IV$14:IV230)+1,0)</f>
        <v>0</v>
      </c>
      <c r="IW231" s="291">
        <f>IF(IJ231&lt;&gt;"",MAX(IW$14:IW230)+1,0)</f>
        <v>0</v>
      </c>
      <c r="IX231" s="291">
        <f>IF(IK231&lt;&gt;"",MAX(IX$14:IX230)+1,0)</f>
        <v>0</v>
      </c>
      <c r="IY231" s="291">
        <f>IF(IL231&lt;&gt;"",MAX(IY$14:IY230)+1,0)</f>
        <v>0</v>
      </c>
      <c r="IZ231" s="291">
        <f>IF(IM231&lt;&gt;"",MAX(IZ$14:IZ230)+1,0)</f>
        <v>0</v>
      </c>
      <c r="JA231" s="291">
        <f>IF(IN231&lt;&gt;"",MAX(JA$14:JA230)+1,0)</f>
        <v>0</v>
      </c>
      <c r="JB231" s="291">
        <f>IF(IO231&lt;&gt;"",MAX(JB$14:JB230)+1,0)</f>
        <v>0</v>
      </c>
      <c r="JC231" s="291">
        <f>IF(IP231&lt;&gt;"",MAX(JC$14:JC230)+1,0)</f>
        <v>0</v>
      </c>
      <c r="JD231" s="74" t="str">
        <f t="shared" si="651"/>
        <v/>
      </c>
      <c r="JE231" s="74" t="str">
        <f t="shared" si="652"/>
        <v/>
      </c>
      <c r="JF231" s="74" t="str">
        <f t="shared" si="653"/>
        <v/>
      </c>
      <c r="JG231" s="74" t="str">
        <f t="shared" si="654"/>
        <v/>
      </c>
      <c r="JH231" s="390" t="str">
        <f t="shared" si="655"/>
        <v/>
      </c>
      <c r="JI231" s="389">
        <f>IF(ISNUMBER(MATCH(HE231,$JG$15:$JG$313,0)),0,MAX(JI$14:JI230)+1)</f>
        <v>0</v>
      </c>
      <c r="JJ231" s="389" t="str">
        <f t="shared" si="656"/>
        <v/>
      </c>
      <c r="JK231" s="379"/>
      <c r="JL231" s="79"/>
      <c r="JM231" s="19"/>
      <c r="JN231" s="280"/>
      <c r="JO231" s="70"/>
      <c r="JP231" s="19"/>
      <c r="JQ231" s="19"/>
      <c r="JR231" s="19"/>
      <c r="JS231" s="19"/>
      <c r="JT231" s="19"/>
      <c r="JU231" s="19"/>
      <c r="JV231" s="19"/>
      <c r="JW231" s="19"/>
      <c r="JX231" s="19"/>
      <c r="JY231" s="19"/>
      <c r="JZ231" s="19"/>
      <c r="KA231" s="19"/>
      <c r="KB231" s="19"/>
      <c r="KC231" s="19"/>
      <c r="KD231" s="19"/>
      <c r="LA231" s="70"/>
      <c r="LB231" s="291" t="str">
        <f t="shared" si="607"/>
        <v/>
      </c>
      <c r="LC231" s="291" t="str">
        <f t="shared" si="608"/>
        <v/>
      </c>
      <c r="LD231" s="291" t="str">
        <f t="shared" si="609"/>
        <v/>
      </c>
      <c r="LE231" s="291" t="str">
        <f t="shared" si="610"/>
        <v/>
      </c>
      <c r="LF231" s="291" t="str">
        <f t="shared" si="611"/>
        <v/>
      </c>
      <c r="LG231" s="291" t="str">
        <f t="shared" si="612"/>
        <v/>
      </c>
      <c r="LH231" s="291" t="str">
        <f t="shared" si="613"/>
        <v/>
      </c>
      <c r="LI231" s="291" t="str">
        <f t="shared" si="614"/>
        <v/>
      </c>
      <c r="LJ231" s="291" t="str">
        <f t="shared" si="615"/>
        <v/>
      </c>
      <c r="LK231" s="291" t="str">
        <f t="shared" si="616"/>
        <v/>
      </c>
      <c r="LL231" s="291" t="str">
        <f t="shared" si="617"/>
        <v/>
      </c>
      <c r="LM231" s="291" t="str">
        <f t="shared" si="618"/>
        <v/>
      </c>
      <c r="LN231" s="291" t="str">
        <f t="shared" si="619"/>
        <v/>
      </c>
      <c r="LO231" s="291" t="str">
        <f t="shared" si="620"/>
        <v/>
      </c>
      <c r="LP231" s="291" t="str">
        <f t="shared" si="621"/>
        <v/>
      </c>
      <c r="LQ231" s="291" t="str">
        <f t="shared" si="622"/>
        <v/>
      </c>
      <c r="LR231" s="291" t="str">
        <f t="shared" si="623"/>
        <v/>
      </c>
      <c r="LS231" s="291" t="str">
        <f t="shared" si="624"/>
        <v/>
      </c>
      <c r="LT231" s="291" t="str">
        <f t="shared" si="625"/>
        <v/>
      </c>
      <c r="LU231" s="291" t="str">
        <f t="shared" si="626"/>
        <v/>
      </c>
      <c r="LV231" s="291" t="str">
        <f t="shared" si="627"/>
        <v/>
      </c>
      <c r="LW231" s="291" t="str">
        <f t="shared" si="628"/>
        <v/>
      </c>
      <c r="LX231" s="291" t="str">
        <f t="shared" si="629"/>
        <v/>
      </c>
      <c r="LY231" s="291" t="str">
        <f t="shared" si="630"/>
        <v/>
      </c>
      <c r="LZ231" s="291" t="str">
        <f t="shared" si="631"/>
        <v/>
      </c>
      <c r="MA231" s="291" t="str">
        <f t="shared" si="632"/>
        <v/>
      </c>
      <c r="MB231" s="291" t="str">
        <f t="shared" si="633"/>
        <v/>
      </c>
      <c r="MC231" s="291" t="str">
        <f t="shared" si="634"/>
        <v/>
      </c>
      <c r="MD231" s="291" t="str">
        <f t="shared" si="635"/>
        <v/>
      </c>
      <c r="ME231" s="291" t="str">
        <f t="shared" si="636"/>
        <v/>
      </c>
      <c r="MF231" s="291" t="str">
        <f t="shared" si="637"/>
        <v/>
      </c>
      <c r="MG231" s="74">
        <f t="shared" si="638"/>
        <v>0</v>
      </c>
      <c r="MH231" s="70"/>
      <c r="MI231" s="70"/>
      <c r="MJ231" s="70"/>
      <c r="MK231" s="70"/>
      <c r="ML231" s="70"/>
      <c r="MM231" s="70"/>
      <c r="MN231" s="70"/>
      <c r="MO231" s="70"/>
      <c r="MP231" s="70"/>
      <c r="MQ231" s="70"/>
      <c r="MR231" s="70"/>
      <c r="MS231" s="70"/>
      <c r="MT231" s="70"/>
      <c r="MU231" s="70"/>
    </row>
    <row r="232" spans="1:359" ht="6" customHeight="1" x14ac:dyDescent="0.25">
      <c r="A232" s="79"/>
      <c r="B232" s="303">
        <f t="shared" si="657"/>
        <v>218</v>
      </c>
      <c r="C232" s="206" t="s">
        <v>712</v>
      </c>
      <c r="D232" s="206" t="s">
        <v>713</v>
      </c>
      <c r="E232" s="70"/>
      <c r="F232" s="258"/>
      <c r="G232" s="259"/>
      <c r="H232" s="260"/>
      <c r="I232" s="258"/>
      <c r="J232" s="259"/>
      <c r="K232" s="260"/>
      <c r="L232" s="258"/>
      <c r="M232" s="259"/>
      <c r="N232" s="260"/>
      <c r="O232" s="258"/>
      <c r="P232" s="259"/>
      <c r="Q232" s="260"/>
      <c r="R232" s="258"/>
      <c r="S232" s="259"/>
      <c r="T232" s="260"/>
      <c r="U232" s="258"/>
      <c r="V232" s="259"/>
      <c r="W232" s="260"/>
      <c r="X232" s="258"/>
      <c r="Y232" s="259"/>
      <c r="Z232" s="260"/>
      <c r="AA232" s="258"/>
      <c r="AB232" s="259"/>
      <c r="AC232" s="260"/>
      <c r="AD232" s="258"/>
      <c r="AE232" s="259"/>
      <c r="AF232" s="260"/>
      <c r="AG232" s="258"/>
      <c r="AH232" s="259"/>
      <c r="AI232" s="260"/>
      <c r="AJ232" s="258"/>
      <c r="AK232" s="259"/>
      <c r="AL232" s="260"/>
      <c r="AM232" s="258"/>
      <c r="AN232" s="259"/>
      <c r="AO232" s="260"/>
      <c r="AP232" s="281"/>
      <c r="AQ232" s="353"/>
      <c r="AR232" s="348"/>
      <c r="AS232" s="281"/>
      <c r="AT232" s="353"/>
      <c r="AU232" s="348"/>
      <c r="AV232" s="258"/>
      <c r="AW232" s="259"/>
      <c r="AX232" s="260"/>
      <c r="AY232" s="258"/>
      <c r="AZ232" s="259"/>
      <c r="BA232" s="260"/>
      <c r="BB232" s="258"/>
      <c r="BC232" s="259"/>
      <c r="BD232" s="260"/>
      <c r="BE232" s="258"/>
      <c r="BF232" s="259"/>
      <c r="BG232" s="260"/>
      <c r="BH232" s="258"/>
      <c r="BI232" s="259"/>
      <c r="BJ232" s="260"/>
      <c r="BK232" s="258"/>
      <c r="BL232" s="259"/>
      <c r="BM232" s="260"/>
      <c r="BN232" s="258"/>
      <c r="BO232" s="259"/>
      <c r="BP232" s="260"/>
      <c r="BQ232" s="258"/>
      <c r="BR232" s="259"/>
      <c r="BS232" s="260"/>
      <c r="BT232" s="258"/>
      <c r="BU232" s="259"/>
      <c r="BV232" s="260"/>
      <c r="BW232" s="258"/>
      <c r="BX232" s="259"/>
      <c r="BY232" s="260"/>
      <c r="BZ232" s="258"/>
      <c r="CA232" s="259"/>
      <c r="CB232" s="260"/>
      <c r="CC232" s="258"/>
      <c r="CD232" s="259"/>
      <c r="CE232" s="260"/>
      <c r="CF232" s="410"/>
      <c r="CG232" s="411"/>
      <c r="CH232" s="412"/>
      <c r="CI232" s="410"/>
      <c r="CJ232" s="411"/>
      <c r="CK232" s="412"/>
      <c r="CL232" s="258"/>
      <c r="CM232" s="259"/>
      <c r="CN232" s="260"/>
      <c r="CO232" s="258"/>
      <c r="CP232" s="259"/>
      <c r="CQ232" s="260"/>
      <c r="CR232" s="373" t="s">
        <v>2</v>
      </c>
      <c r="CS232" s="228"/>
      <c r="CT232" s="229"/>
      <c r="CU232" s="7" t="str">
        <f t="shared" si="517"/>
        <v/>
      </c>
      <c r="CV232" s="7" t="str">
        <f t="shared" si="518"/>
        <v/>
      </c>
      <c r="CW232" s="7" t="str">
        <f t="shared" si="519"/>
        <v/>
      </c>
      <c r="CX232" s="7" t="str">
        <f t="shared" si="520"/>
        <v/>
      </c>
      <c r="CY232" s="7" t="str">
        <f t="shared" si="521"/>
        <v/>
      </c>
      <c r="CZ232" s="7" t="str">
        <f t="shared" si="522"/>
        <v/>
      </c>
      <c r="DA232" s="7" t="str">
        <f t="shared" si="523"/>
        <v/>
      </c>
      <c r="DB232" s="7" t="str">
        <f t="shared" si="524"/>
        <v/>
      </c>
      <c r="DC232" s="7" t="str">
        <f t="shared" si="525"/>
        <v/>
      </c>
      <c r="DD232" s="7" t="str">
        <f t="shared" si="526"/>
        <v/>
      </c>
      <c r="DE232" s="7" t="str">
        <f t="shared" si="527"/>
        <v/>
      </c>
      <c r="DF232" s="7" t="str">
        <f t="shared" si="528"/>
        <v/>
      </c>
      <c r="DG232" s="7">
        <f t="shared" si="529"/>
        <v>37</v>
      </c>
      <c r="DH232" s="7">
        <f t="shared" si="530"/>
        <v>37</v>
      </c>
      <c r="DI232" s="7">
        <f t="shared" si="531"/>
        <v>37</v>
      </c>
      <c r="DJ232" s="7">
        <f t="shared" si="532"/>
        <v>37</v>
      </c>
      <c r="DK232" s="7">
        <f t="shared" si="533"/>
        <v>37</v>
      </c>
      <c r="DL232" s="7">
        <f t="shared" si="534"/>
        <v>39</v>
      </c>
      <c r="DM232" s="7">
        <f t="shared" si="535"/>
        <v>46</v>
      </c>
      <c r="DN232" s="7">
        <f t="shared" si="536"/>
        <v>41</v>
      </c>
      <c r="DO232" s="7">
        <f t="shared" si="537"/>
        <v>41</v>
      </c>
      <c r="DP232" s="7">
        <f t="shared" si="538"/>
        <v>32</v>
      </c>
      <c r="DQ232" s="7" t="str">
        <f t="shared" si="539"/>
        <v/>
      </c>
      <c r="DR232" s="7">
        <f t="shared" si="540"/>
        <v>49</v>
      </c>
      <c r="DS232" s="7" t="str">
        <f t="shared" si="541"/>
        <v/>
      </c>
      <c r="DT232" s="7" t="str">
        <f t="shared" si="542"/>
        <v/>
      </c>
      <c r="DU232" s="7" t="str">
        <f t="shared" si="639"/>
        <v/>
      </c>
      <c r="DV232" s="7" t="str">
        <f t="shared" si="640"/>
        <v/>
      </c>
      <c r="DW232" s="7" t="str">
        <f t="shared" si="641"/>
        <v/>
      </c>
      <c r="DX232" s="7" t="str">
        <f t="shared" si="642"/>
        <v/>
      </c>
      <c r="DY232" s="7"/>
      <c r="DZ232" s="7"/>
      <c r="EA232" s="7"/>
      <c r="EB232" s="7"/>
      <c r="EC232" s="64" t="s">
        <v>2</v>
      </c>
      <c r="ED232" s="306" t="str">
        <f t="shared" si="543"/>
        <v>-</v>
      </c>
      <c r="EE232" s="306" t="str">
        <f t="shared" si="544"/>
        <v>-</v>
      </c>
      <c r="EF232" s="306" t="str">
        <f t="shared" si="545"/>
        <v>-</v>
      </c>
      <c r="EG232" s="306" t="str">
        <f t="shared" si="546"/>
        <v>-</v>
      </c>
      <c r="EH232" s="306" t="str">
        <f t="shared" si="547"/>
        <v>-</v>
      </c>
      <c r="EI232" s="306" t="str">
        <f t="shared" si="548"/>
        <v>-</v>
      </c>
      <c r="EJ232" s="306" t="str">
        <f t="shared" si="549"/>
        <v>-</v>
      </c>
      <c r="EK232" s="306" t="str">
        <f t="shared" si="550"/>
        <v>-</v>
      </c>
      <c r="EL232" s="306" t="str">
        <f t="shared" si="551"/>
        <v>-</v>
      </c>
      <c r="EM232" s="306" t="str">
        <f t="shared" si="552"/>
        <v>-</v>
      </c>
      <c r="EN232" s="306" t="str">
        <f t="shared" si="553"/>
        <v>-</v>
      </c>
      <c r="EO232" s="306" t="str">
        <f t="shared" si="554"/>
        <v>-</v>
      </c>
      <c r="EP232" s="306" t="str">
        <f t="shared" si="555"/>
        <v>NPF</v>
      </c>
      <c r="EQ232" s="306" t="str">
        <f t="shared" si="556"/>
        <v>NPF</v>
      </c>
      <c r="ER232" s="306" t="str">
        <f t="shared" si="557"/>
        <v>NPF</v>
      </c>
      <c r="ES232" s="306" t="str">
        <f t="shared" si="558"/>
        <v>NPF</v>
      </c>
      <c r="ET232" s="306" t="str">
        <f t="shared" si="559"/>
        <v>NPF</v>
      </c>
      <c r="EU232" s="306" t="str">
        <f t="shared" si="560"/>
        <v>NPF</v>
      </c>
      <c r="EV232" s="306" t="str">
        <f t="shared" si="561"/>
        <v>NPF</v>
      </c>
      <c r="EW232" s="306" t="str">
        <f t="shared" si="562"/>
        <v>NPF</v>
      </c>
      <c r="EX232" s="306" t="str">
        <f t="shared" si="563"/>
        <v>NPF</v>
      </c>
      <c r="EY232" s="306" t="str">
        <f t="shared" si="564"/>
        <v>NPF</v>
      </c>
      <c r="EZ232" s="306" t="str">
        <f t="shared" si="565"/>
        <v>-</v>
      </c>
      <c r="FA232" s="306" t="str">
        <f t="shared" si="566"/>
        <v>NPF</v>
      </c>
      <c r="FB232" s="306" t="str">
        <f t="shared" si="567"/>
        <v>-</v>
      </c>
      <c r="FC232" s="306" t="str">
        <f t="shared" si="568"/>
        <v>-</v>
      </c>
      <c r="FD232" s="306" t="str">
        <f t="shared" si="643"/>
        <v>-</v>
      </c>
      <c r="FE232" s="306" t="str">
        <f t="shared" si="644"/>
        <v>-</v>
      </c>
      <c r="FF232" s="306" t="str">
        <f t="shared" si="645"/>
        <v>-</v>
      </c>
      <c r="FG232" s="306" t="str">
        <f t="shared" si="646"/>
        <v>-</v>
      </c>
      <c r="FH232" s="306"/>
      <c r="FI232" s="306"/>
      <c r="FJ232" s="306"/>
      <c r="FK232" s="306"/>
      <c r="FL232" s="306"/>
      <c r="FM232" s="422" t="s">
        <v>2</v>
      </c>
      <c r="FN232" s="65" t="str">
        <f t="shared" si="569"/>
        <v>-</v>
      </c>
      <c r="FO232" s="65" t="str">
        <f t="shared" si="570"/>
        <v>-</v>
      </c>
      <c r="FP232" s="65" t="str">
        <f t="shared" si="571"/>
        <v>-</v>
      </c>
      <c r="FQ232" s="65" t="str">
        <f t="shared" si="572"/>
        <v>-</v>
      </c>
      <c r="FR232" s="65" t="str">
        <f t="shared" si="573"/>
        <v>-</v>
      </c>
      <c r="FS232" s="65" t="str">
        <f t="shared" si="574"/>
        <v>-</v>
      </c>
      <c r="FT232" s="65" t="str">
        <f t="shared" si="575"/>
        <v>-</v>
      </c>
      <c r="FU232" s="65" t="str">
        <f t="shared" si="576"/>
        <v>-</v>
      </c>
      <c r="FV232" s="65" t="str">
        <f t="shared" si="577"/>
        <v>-</v>
      </c>
      <c r="FW232" s="65" t="str">
        <f t="shared" si="578"/>
        <v>-</v>
      </c>
      <c r="FX232" s="65" t="str">
        <f t="shared" si="579"/>
        <v>-</v>
      </c>
      <c r="FY232" s="65" t="str">
        <f t="shared" si="580"/>
        <v>-</v>
      </c>
      <c r="FZ232" s="65" t="str">
        <f t="shared" si="581"/>
        <v>---------</v>
      </c>
      <c r="GA232" s="65" t="str">
        <f t="shared" si="582"/>
        <v>---------</v>
      </c>
      <c r="GB232" s="65" t="str">
        <f t="shared" si="583"/>
        <v>---------</v>
      </c>
      <c r="GC232" s="65" t="str">
        <f t="shared" si="584"/>
        <v>---------</v>
      </c>
      <c r="GD232" s="65" t="str">
        <f t="shared" si="585"/>
        <v>---------------</v>
      </c>
      <c r="GE232" s="65" t="str">
        <f t="shared" si="586"/>
        <v>---------------</v>
      </c>
      <c r="GF232" s="65" t="str">
        <f t="shared" si="587"/>
        <v>---------------</v>
      </c>
      <c r="GG232" s="65" t="str">
        <f t="shared" si="588"/>
        <v>---------------</v>
      </c>
      <c r="GH232" s="65" t="str">
        <f t="shared" si="589"/>
        <v>---------------</v>
      </c>
      <c r="GI232" s="65" t="str">
        <f t="shared" si="590"/>
        <v>---------------</v>
      </c>
      <c r="GJ232" s="65" t="str">
        <f t="shared" si="591"/>
        <v>-</v>
      </c>
      <c r="GK232" s="65" t="str">
        <f t="shared" si="592"/>
        <v>---------------</v>
      </c>
      <c r="GL232" s="65" t="str">
        <f t="shared" si="593"/>
        <v>-</v>
      </c>
      <c r="GM232" s="65" t="str">
        <f t="shared" si="594"/>
        <v>-</v>
      </c>
      <c r="GN232" s="65" t="str">
        <f t="shared" si="647"/>
        <v>-</v>
      </c>
      <c r="GO232" s="65" t="str">
        <f t="shared" si="648"/>
        <v>-</v>
      </c>
      <c r="GP232" s="65" t="str">
        <f t="shared" si="649"/>
        <v>-</v>
      </c>
      <c r="GQ232" s="65" t="str">
        <f t="shared" si="650"/>
        <v>-</v>
      </c>
      <c r="GR232" s="65"/>
      <c r="GS232" s="65"/>
      <c r="GT232" s="65"/>
      <c r="GU232" s="96"/>
      <c r="GV232" s="70"/>
      <c r="GW232" s="7">
        <f>IF(ISNUMBER(INDEX($CU$15:$EC$314,$B232,HG$5)),MAX(GW$14:GW231)+1,0)</f>
        <v>0</v>
      </c>
      <c r="GX232" s="7" t="str">
        <f t="shared" si="595"/>
        <v/>
      </c>
      <c r="GY232" s="7" t="str">
        <f t="shared" si="596"/>
        <v/>
      </c>
      <c r="GZ232" s="289">
        <f t="shared" si="597"/>
        <v>218</v>
      </c>
      <c r="HA232" s="289" t="str">
        <f t="shared" si="598"/>
        <v/>
      </c>
      <c r="HB232" s="289"/>
      <c r="HC232" s="84" t="str">
        <f t="shared" si="599"/>
        <v/>
      </c>
      <c r="HD232" s="335">
        <f t="shared" si="600"/>
        <v>0</v>
      </c>
      <c r="HE232" s="313" t="str">
        <f t="shared" si="601"/>
        <v/>
      </c>
      <c r="HF232" s="28" t="str">
        <f t="shared" si="602"/>
        <v/>
      </c>
      <c r="HG232" s="241"/>
      <c r="HH232" s="71"/>
      <c r="HI232" s="71"/>
      <c r="HJ232" s="71"/>
      <c r="HK232" s="71"/>
      <c r="HL232" s="71"/>
      <c r="HM232" s="71"/>
      <c r="HN232" s="71"/>
      <c r="HO232" s="71"/>
      <c r="HP232" s="71"/>
      <c r="HQ232" s="71"/>
      <c r="HR232" s="71"/>
      <c r="HS232" s="277" t="str">
        <f t="shared" si="658"/>
        <v/>
      </c>
      <c r="HT232" s="284" t="str">
        <f t="shared" si="603"/>
        <v/>
      </c>
      <c r="HU232" s="71"/>
      <c r="HV232" s="336" t="str">
        <f t="shared" si="604"/>
        <v/>
      </c>
      <c r="HW232" s="338" t="str">
        <f t="shared" si="605"/>
        <v/>
      </c>
      <c r="HX232" s="337" t="str">
        <f t="shared" si="606"/>
        <v/>
      </c>
      <c r="HY232" s="71"/>
      <c r="HZ232" s="71"/>
      <c r="IA232" s="71"/>
      <c r="IB232" s="71"/>
      <c r="IC232" s="71"/>
      <c r="ID232" s="70"/>
      <c r="IE232" s="19"/>
      <c r="IF232" s="19"/>
      <c r="IG232" s="19"/>
      <c r="IH232" s="19"/>
      <c r="II232" s="19"/>
      <c r="IJ232" s="19"/>
      <c r="IK232" s="19"/>
      <c r="IL232" s="19"/>
      <c r="IM232" s="19"/>
      <c r="IN232" s="19"/>
      <c r="IO232" s="19"/>
      <c r="IP232" s="19"/>
      <c r="IQ232" s="19"/>
      <c r="IR232" s="291">
        <f>IF(IE232&lt;&gt;"",MAX(IR$14:IR231)+1,0)</f>
        <v>0</v>
      </c>
      <c r="IS232" s="291">
        <f>IF(IF232&lt;&gt;"",MAX(IS$14:IS231)+1,0)</f>
        <v>0</v>
      </c>
      <c r="IT232" s="291">
        <f>IF(IG232&lt;&gt;"",MAX(IT$14:IT231)+1,0)</f>
        <v>0</v>
      </c>
      <c r="IU232" s="291">
        <f>IF(IH232&lt;&gt;"",MAX(IU$14:IU231)+1,0)</f>
        <v>0</v>
      </c>
      <c r="IV232" s="291">
        <f>IF(II232&lt;&gt;"",MAX(IV$14:IV231)+1,0)</f>
        <v>0</v>
      </c>
      <c r="IW232" s="291">
        <f>IF(IJ232&lt;&gt;"",MAX(IW$14:IW231)+1,0)</f>
        <v>0</v>
      </c>
      <c r="IX232" s="291">
        <f>IF(IK232&lt;&gt;"",MAX(IX$14:IX231)+1,0)</f>
        <v>0</v>
      </c>
      <c r="IY232" s="291">
        <f>IF(IL232&lt;&gt;"",MAX(IY$14:IY231)+1,0)</f>
        <v>0</v>
      </c>
      <c r="IZ232" s="291">
        <f>IF(IM232&lt;&gt;"",MAX(IZ$14:IZ231)+1,0)</f>
        <v>0</v>
      </c>
      <c r="JA232" s="291">
        <f>IF(IN232&lt;&gt;"",MAX(JA$14:JA231)+1,0)</f>
        <v>0</v>
      </c>
      <c r="JB232" s="291">
        <f>IF(IO232&lt;&gt;"",MAX(JB$14:JB231)+1,0)</f>
        <v>0</v>
      </c>
      <c r="JC232" s="291">
        <f>IF(IP232&lt;&gt;"",MAX(JC$14:JC231)+1,0)</f>
        <v>0</v>
      </c>
      <c r="JD232" s="74" t="str">
        <f t="shared" si="651"/>
        <v/>
      </c>
      <c r="JE232" s="74" t="str">
        <f t="shared" si="652"/>
        <v/>
      </c>
      <c r="JF232" s="74" t="str">
        <f t="shared" si="653"/>
        <v/>
      </c>
      <c r="JG232" s="74" t="str">
        <f t="shared" si="654"/>
        <v/>
      </c>
      <c r="JH232" s="390" t="str">
        <f t="shared" si="655"/>
        <v/>
      </c>
      <c r="JI232" s="389">
        <f>IF(ISNUMBER(MATCH(HE232,$JG$15:$JG$313,0)),0,MAX(JI$14:JI231)+1)</f>
        <v>0</v>
      </c>
      <c r="JJ232" s="389" t="str">
        <f t="shared" si="656"/>
        <v/>
      </c>
      <c r="JK232" s="379"/>
      <c r="JL232" s="79"/>
      <c r="JM232" s="19"/>
      <c r="JN232" s="280"/>
      <c r="JO232" s="70"/>
      <c r="JP232" s="19"/>
      <c r="JQ232" s="19"/>
      <c r="JR232" s="19"/>
      <c r="JS232" s="19"/>
      <c r="JT232" s="19"/>
      <c r="JU232" s="19"/>
      <c r="JV232" s="19"/>
      <c r="JW232" s="19"/>
      <c r="JX232" s="19"/>
      <c r="JY232" s="19"/>
      <c r="JZ232" s="19"/>
      <c r="KA232" s="19"/>
      <c r="KB232" s="19"/>
      <c r="KC232" s="19"/>
      <c r="KD232" s="19"/>
      <c r="LA232" s="70"/>
      <c r="LB232" s="291" t="str">
        <f t="shared" si="607"/>
        <v/>
      </c>
      <c r="LC232" s="291" t="str">
        <f t="shared" si="608"/>
        <v/>
      </c>
      <c r="LD232" s="291" t="str">
        <f t="shared" si="609"/>
        <v/>
      </c>
      <c r="LE232" s="291" t="str">
        <f t="shared" si="610"/>
        <v/>
      </c>
      <c r="LF232" s="291" t="str">
        <f t="shared" si="611"/>
        <v/>
      </c>
      <c r="LG232" s="291" t="str">
        <f t="shared" si="612"/>
        <v/>
      </c>
      <c r="LH232" s="291" t="str">
        <f t="shared" si="613"/>
        <v/>
      </c>
      <c r="LI232" s="291" t="str">
        <f t="shared" si="614"/>
        <v/>
      </c>
      <c r="LJ232" s="291" t="str">
        <f t="shared" si="615"/>
        <v/>
      </c>
      <c r="LK232" s="291" t="str">
        <f t="shared" si="616"/>
        <v/>
      </c>
      <c r="LL232" s="291" t="str">
        <f t="shared" si="617"/>
        <v/>
      </c>
      <c r="LM232" s="291" t="str">
        <f t="shared" si="618"/>
        <v/>
      </c>
      <c r="LN232" s="291" t="str">
        <f t="shared" si="619"/>
        <v/>
      </c>
      <c r="LO232" s="291" t="str">
        <f t="shared" si="620"/>
        <v/>
      </c>
      <c r="LP232" s="291" t="str">
        <f t="shared" si="621"/>
        <v/>
      </c>
      <c r="LQ232" s="291" t="str">
        <f t="shared" si="622"/>
        <v/>
      </c>
      <c r="LR232" s="291" t="str">
        <f t="shared" si="623"/>
        <v/>
      </c>
      <c r="LS232" s="291" t="str">
        <f t="shared" si="624"/>
        <v/>
      </c>
      <c r="LT232" s="291" t="str">
        <f t="shared" si="625"/>
        <v/>
      </c>
      <c r="LU232" s="291" t="str">
        <f t="shared" si="626"/>
        <v/>
      </c>
      <c r="LV232" s="291" t="str">
        <f t="shared" si="627"/>
        <v/>
      </c>
      <c r="LW232" s="291" t="str">
        <f t="shared" si="628"/>
        <v/>
      </c>
      <c r="LX232" s="291" t="str">
        <f t="shared" si="629"/>
        <v/>
      </c>
      <c r="LY232" s="291" t="str">
        <f t="shared" si="630"/>
        <v/>
      </c>
      <c r="LZ232" s="291" t="str">
        <f t="shared" si="631"/>
        <v/>
      </c>
      <c r="MA232" s="291" t="str">
        <f t="shared" si="632"/>
        <v/>
      </c>
      <c r="MB232" s="291" t="str">
        <f t="shared" si="633"/>
        <v/>
      </c>
      <c r="MC232" s="291" t="str">
        <f t="shared" si="634"/>
        <v/>
      </c>
      <c r="MD232" s="291" t="str">
        <f t="shared" si="635"/>
        <v/>
      </c>
      <c r="ME232" s="291" t="str">
        <f t="shared" si="636"/>
        <v/>
      </c>
      <c r="MF232" s="291" t="str">
        <f t="shared" si="637"/>
        <v/>
      </c>
      <c r="MG232" s="74">
        <f t="shared" si="638"/>
        <v>0</v>
      </c>
      <c r="MH232" s="70"/>
      <c r="MI232" s="70"/>
      <c r="MJ232" s="70"/>
      <c r="MK232" s="70"/>
      <c r="ML232" s="70"/>
      <c r="MM232" s="70"/>
      <c r="MN232" s="70"/>
      <c r="MO232" s="70"/>
      <c r="MP232" s="70"/>
      <c r="MQ232" s="70"/>
      <c r="MR232" s="70"/>
      <c r="MS232" s="70"/>
      <c r="MT232" s="70"/>
      <c r="MU232" s="70"/>
    </row>
    <row r="233" spans="1:359" ht="6" customHeight="1" x14ac:dyDescent="0.25">
      <c r="A233" s="79"/>
      <c r="B233" s="303">
        <f t="shared" si="657"/>
        <v>219</v>
      </c>
      <c r="C233" s="206" t="s">
        <v>422</v>
      </c>
      <c r="D233" s="206" t="s">
        <v>714</v>
      </c>
      <c r="E233" s="70"/>
      <c r="F233" s="258"/>
      <c r="G233" s="259"/>
      <c r="H233" s="260"/>
      <c r="I233" s="258"/>
      <c r="J233" s="259"/>
      <c r="K233" s="260"/>
      <c r="L233" s="258"/>
      <c r="M233" s="259"/>
      <c r="N233" s="260"/>
      <c r="O233" s="258"/>
      <c r="P233" s="259"/>
      <c r="Q233" s="260"/>
      <c r="R233" s="258"/>
      <c r="S233" s="259"/>
      <c r="T233" s="260"/>
      <c r="U233" s="258"/>
      <c r="V233" s="259"/>
      <c r="W233" s="260"/>
      <c r="X233" s="258"/>
      <c r="Y233" s="259"/>
      <c r="Z233" s="260"/>
      <c r="AA233" s="258"/>
      <c r="AB233" s="259"/>
      <c r="AC233" s="260"/>
      <c r="AD233" s="258"/>
      <c r="AE233" s="259"/>
      <c r="AF233" s="260"/>
      <c r="AG233" s="258"/>
      <c r="AH233" s="259"/>
      <c r="AI233" s="260"/>
      <c r="AJ233" s="258"/>
      <c r="AK233" s="259"/>
      <c r="AL233" s="260"/>
      <c r="AM233" s="258"/>
      <c r="AN233" s="259"/>
      <c r="AO233" s="260"/>
      <c r="AP233" s="281"/>
      <c r="AQ233" s="353"/>
      <c r="AR233" s="348"/>
      <c r="AS233" s="281"/>
      <c r="AT233" s="353"/>
      <c r="AU233" s="348"/>
      <c r="AV233" s="258"/>
      <c r="AW233" s="259"/>
      <c r="AX233" s="260"/>
      <c r="AY233" s="258"/>
      <c r="AZ233" s="259"/>
      <c r="BA233" s="260"/>
      <c r="BB233" s="258"/>
      <c r="BC233" s="259"/>
      <c r="BD233" s="260"/>
      <c r="BE233" s="258"/>
      <c r="BF233" s="259"/>
      <c r="BG233" s="260"/>
      <c r="BH233" s="258"/>
      <c r="BI233" s="259"/>
      <c r="BJ233" s="260"/>
      <c r="BK233" s="258"/>
      <c r="BL233" s="259"/>
      <c r="BM233" s="260"/>
      <c r="BN233" s="258"/>
      <c r="BO233" s="259"/>
      <c r="BP233" s="260"/>
      <c r="BQ233" s="258"/>
      <c r="BR233" s="259"/>
      <c r="BS233" s="260"/>
      <c r="BT233" s="258"/>
      <c r="BU233" s="259"/>
      <c r="BV233" s="260"/>
      <c r="BW233" s="258"/>
      <c r="BX233" s="259"/>
      <c r="BY233" s="260"/>
      <c r="BZ233" s="258"/>
      <c r="CA233" s="259"/>
      <c r="CB233" s="260"/>
      <c r="CC233" s="258"/>
      <c r="CD233" s="259"/>
      <c r="CE233" s="260"/>
      <c r="CF233" s="410"/>
      <c r="CG233" s="411"/>
      <c r="CH233" s="412"/>
      <c r="CI233" s="410"/>
      <c r="CJ233" s="411"/>
      <c r="CK233" s="412"/>
      <c r="CL233" s="258"/>
      <c r="CM233" s="259"/>
      <c r="CN233" s="260"/>
      <c r="CO233" s="258"/>
      <c r="CP233" s="259"/>
      <c r="CQ233" s="260"/>
      <c r="CR233" s="373" t="s">
        <v>2</v>
      </c>
      <c r="CS233" s="228"/>
      <c r="CT233" s="229"/>
      <c r="CU233" s="7" t="str">
        <f t="shared" si="517"/>
        <v/>
      </c>
      <c r="CV233" s="7" t="str">
        <f t="shared" si="518"/>
        <v/>
      </c>
      <c r="CW233" s="7" t="str">
        <f t="shared" si="519"/>
        <v/>
      </c>
      <c r="CX233" s="7" t="str">
        <f t="shared" si="520"/>
        <v/>
      </c>
      <c r="CY233" s="7" t="str">
        <f t="shared" si="521"/>
        <v/>
      </c>
      <c r="CZ233" s="7" t="str">
        <f t="shared" si="522"/>
        <v/>
      </c>
      <c r="DA233" s="7" t="str">
        <f t="shared" si="523"/>
        <v/>
      </c>
      <c r="DB233" s="7" t="str">
        <f t="shared" si="524"/>
        <v/>
      </c>
      <c r="DC233" s="7" t="str">
        <f t="shared" si="525"/>
        <v/>
      </c>
      <c r="DD233" s="7" t="str">
        <f t="shared" si="526"/>
        <v/>
      </c>
      <c r="DE233" s="7" t="str">
        <f t="shared" si="527"/>
        <v/>
      </c>
      <c r="DF233" s="7" t="str">
        <f t="shared" si="528"/>
        <v/>
      </c>
      <c r="DG233" s="7" t="str">
        <f t="shared" si="529"/>
        <v/>
      </c>
      <c r="DH233" s="7">
        <f t="shared" si="530"/>
        <v>19</v>
      </c>
      <c r="DI233" s="7" t="str">
        <f t="shared" si="531"/>
        <v/>
      </c>
      <c r="DJ233" s="7" t="str">
        <f t="shared" si="532"/>
        <v/>
      </c>
      <c r="DK233" s="7" t="str">
        <f t="shared" si="533"/>
        <v/>
      </c>
      <c r="DL233" s="7" t="str">
        <f t="shared" si="534"/>
        <v/>
      </c>
      <c r="DM233" s="7" t="str">
        <f t="shared" si="535"/>
        <v/>
      </c>
      <c r="DN233" s="7">
        <f t="shared" si="536"/>
        <v>2</v>
      </c>
      <c r="DO233" s="7" t="str">
        <f t="shared" si="537"/>
        <v/>
      </c>
      <c r="DP233" s="7" t="str">
        <f t="shared" si="538"/>
        <v/>
      </c>
      <c r="DQ233" s="7" t="str">
        <f t="shared" si="539"/>
        <v/>
      </c>
      <c r="DR233" s="7" t="str">
        <f t="shared" si="540"/>
        <v/>
      </c>
      <c r="DS233" s="7" t="str">
        <f t="shared" si="541"/>
        <v/>
      </c>
      <c r="DT233" s="7" t="str">
        <f t="shared" si="542"/>
        <v/>
      </c>
      <c r="DU233" s="7" t="str">
        <f t="shared" si="639"/>
        <v/>
      </c>
      <c r="DV233" s="7" t="str">
        <f t="shared" si="640"/>
        <v/>
      </c>
      <c r="DW233" s="7" t="str">
        <f t="shared" si="641"/>
        <v/>
      </c>
      <c r="DX233" s="7" t="str">
        <f t="shared" si="642"/>
        <v/>
      </c>
      <c r="DY233" s="7"/>
      <c r="DZ233" s="7"/>
      <c r="EA233" s="7"/>
      <c r="EB233" s="7"/>
      <c r="EC233" s="64" t="s">
        <v>2</v>
      </c>
      <c r="ED233" s="306" t="str">
        <f t="shared" si="543"/>
        <v>-</v>
      </c>
      <c r="EE233" s="306" t="str">
        <f t="shared" si="544"/>
        <v>-</v>
      </c>
      <c r="EF233" s="306" t="str">
        <f t="shared" si="545"/>
        <v>-</v>
      </c>
      <c r="EG233" s="306" t="str">
        <f t="shared" si="546"/>
        <v>-</v>
      </c>
      <c r="EH233" s="306" t="str">
        <f t="shared" si="547"/>
        <v>-</v>
      </c>
      <c r="EI233" s="306" t="str">
        <f t="shared" si="548"/>
        <v>-</v>
      </c>
      <c r="EJ233" s="306" t="str">
        <f t="shared" si="549"/>
        <v>-</v>
      </c>
      <c r="EK233" s="306" t="str">
        <f t="shared" si="550"/>
        <v>-</v>
      </c>
      <c r="EL233" s="306" t="str">
        <f t="shared" si="551"/>
        <v>-</v>
      </c>
      <c r="EM233" s="306" t="str">
        <f t="shared" si="552"/>
        <v>-</v>
      </c>
      <c r="EN233" s="306" t="str">
        <f t="shared" si="553"/>
        <v>-</v>
      </c>
      <c r="EO233" s="306" t="str">
        <f t="shared" si="554"/>
        <v>-</v>
      </c>
      <c r="EP233" s="306" t="str">
        <f t="shared" si="555"/>
        <v>-</v>
      </c>
      <c r="EQ233" s="306" t="str">
        <f t="shared" si="556"/>
        <v>rewet</v>
      </c>
      <c r="ER233" s="306" t="str">
        <f t="shared" si="557"/>
        <v>-</v>
      </c>
      <c r="ES233" s="306" t="str">
        <f t="shared" si="558"/>
        <v>-</v>
      </c>
      <c r="ET233" s="306" t="str">
        <f t="shared" si="559"/>
        <v>-</v>
      </c>
      <c r="EU233" s="306" t="str">
        <f t="shared" si="560"/>
        <v>-</v>
      </c>
      <c r="EV233" s="306" t="str">
        <f t="shared" si="561"/>
        <v>-</v>
      </c>
      <c r="EW233" s="306" t="str">
        <f t="shared" si="562"/>
        <v>rewet</v>
      </c>
      <c r="EX233" s="306" t="str">
        <f t="shared" si="563"/>
        <v>-</v>
      </c>
      <c r="EY233" s="306" t="str">
        <f t="shared" si="564"/>
        <v>-</v>
      </c>
      <c r="EZ233" s="306" t="str">
        <f t="shared" si="565"/>
        <v>-</v>
      </c>
      <c r="FA233" s="306" t="str">
        <f t="shared" si="566"/>
        <v>-</v>
      </c>
      <c r="FB233" s="306" t="str">
        <f t="shared" si="567"/>
        <v>-</v>
      </c>
      <c r="FC233" s="306" t="str">
        <f t="shared" si="568"/>
        <v>-</v>
      </c>
      <c r="FD233" s="306" t="str">
        <f t="shared" si="643"/>
        <v>-</v>
      </c>
      <c r="FE233" s="306" t="str">
        <f t="shared" si="644"/>
        <v>-</v>
      </c>
      <c r="FF233" s="306" t="str">
        <f t="shared" si="645"/>
        <v>-</v>
      </c>
      <c r="FG233" s="306" t="str">
        <f t="shared" si="646"/>
        <v>-</v>
      </c>
      <c r="FH233" s="306"/>
      <c r="FI233" s="306"/>
      <c r="FJ233" s="306"/>
      <c r="FK233" s="306"/>
      <c r="FL233" s="306"/>
      <c r="FM233" s="422" t="s">
        <v>2</v>
      </c>
      <c r="FN233" s="65" t="str">
        <f t="shared" si="569"/>
        <v>-</v>
      </c>
      <c r="FO233" s="65" t="str">
        <f t="shared" si="570"/>
        <v>-</v>
      </c>
      <c r="FP233" s="65" t="str">
        <f t="shared" si="571"/>
        <v>-</v>
      </c>
      <c r="FQ233" s="65" t="str">
        <f t="shared" si="572"/>
        <v>-</v>
      </c>
      <c r="FR233" s="65" t="str">
        <f t="shared" si="573"/>
        <v>-</v>
      </c>
      <c r="FS233" s="65" t="str">
        <f t="shared" si="574"/>
        <v>-</v>
      </c>
      <c r="FT233" s="65" t="str">
        <f t="shared" si="575"/>
        <v>-</v>
      </c>
      <c r="FU233" s="65" t="str">
        <f t="shared" si="576"/>
        <v>-</v>
      </c>
      <c r="FV233" s="65" t="str">
        <f t="shared" si="577"/>
        <v>-</v>
      </c>
      <c r="FW233" s="65" t="str">
        <f t="shared" si="578"/>
        <v>-</v>
      </c>
      <c r="FX233" s="65" t="str">
        <f t="shared" si="579"/>
        <v>-</v>
      </c>
      <c r="FY233" s="65" t="str">
        <f t="shared" si="580"/>
        <v>-</v>
      </c>
      <c r="FZ233" s="65" t="str">
        <f t="shared" si="581"/>
        <v>-</v>
      </c>
      <c r="GA233" s="65" t="str">
        <f t="shared" si="582"/>
        <v>---------</v>
      </c>
      <c r="GB233" s="65" t="str">
        <f t="shared" si="583"/>
        <v>-</v>
      </c>
      <c r="GC233" s="65" t="str">
        <f t="shared" si="584"/>
        <v>-</v>
      </c>
      <c r="GD233" s="65" t="str">
        <f t="shared" si="585"/>
        <v>-</v>
      </c>
      <c r="GE233" s="65" t="str">
        <f t="shared" si="586"/>
        <v>-</v>
      </c>
      <c r="GF233" s="65" t="str">
        <f t="shared" si="587"/>
        <v>-</v>
      </c>
      <c r="GG233" s="65" t="str">
        <f t="shared" si="588"/>
        <v>All |     none</v>
      </c>
      <c r="GH233" s="65" t="str">
        <f t="shared" si="589"/>
        <v>-</v>
      </c>
      <c r="GI233" s="65" t="str">
        <f t="shared" si="590"/>
        <v>-</v>
      </c>
      <c r="GJ233" s="65" t="str">
        <f t="shared" si="591"/>
        <v>-</v>
      </c>
      <c r="GK233" s="65" t="str">
        <f t="shared" si="592"/>
        <v>-</v>
      </c>
      <c r="GL233" s="65" t="str">
        <f t="shared" si="593"/>
        <v>-</v>
      </c>
      <c r="GM233" s="65" t="str">
        <f t="shared" si="594"/>
        <v>-</v>
      </c>
      <c r="GN233" s="65" t="str">
        <f t="shared" si="647"/>
        <v>-</v>
      </c>
      <c r="GO233" s="65" t="str">
        <f t="shared" si="648"/>
        <v>-</v>
      </c>
      <c r="GP233" s="65" t="str">
        <f t="shared" si="649"/>
        <v>-</v>
      </c>
      <c r="GQ233" s="65" t="str">
        <f t="shared" si="650"/>
        <v>-</v>
      </c>
      <c r="GR233" s="65"/>
      <c r="GS233" s="65"/>
      <c r="GT233" s="65"/>
      <c r="GU233" s="96"/>
      <c r="GV233" s="70"/>
      <c r="GW233" s="7">
        <f>IF(ISNUMBER(INDEX($CU$15:$EC$314,$B233,HG$5)),MAX(GW$14:GW232)+1,0)</f>
        <v>0</v>
      </c>
      <c r="GX233" s="7" t="str">
        <f t="shared" si="595"/>
        <v/>
      </c>
      <c r="GY233" s="7" t="str">
        <f t="shared" si="596"/>
        <v/>
      </c>
      <c r="GZ233" s="289">
        <f t="shared" si="597"/>
        <v>219</v>
      </c>
      <c r="HA233" s="289" t="str">
        <f t="shared" si="598"/>
        <v/>
      </c>
      <c r="HB233" s="289"/>
      <c r="HC233" s="84" t="str">
        <f t="shared" si="599"/>
        <v/>
      </c>
      <c r="HD233" s="335">
        <f t="shared" si="600"/>
        <v>0</v>
      </c>
      <c r="HE233" s="313" t="str">
        <f t="shared" si="601"/>
        <v/>
      </c>
      <c r="HF233" s="28" t="str">
        <f t="shared" si="602"/>
        <v/>
      </c>
      <c r="HG233" s="241"/>
      <c r="HH233" s="71"/>
      <c r="HI233" s="71"/>
      <c r="HJ233" s="71"/>
      <c r="HK233" s="71"/>
      <c r="HL233" s="71"/>
      <c r="HM233" s="71"/>
      <c r="HN233" s="71"/>
      <c r="HO233" s="71"/>
      <c r="HP233" s="71"/>
      <c r="HQ233" s="71"/>
      <c r="HR233" s="71"/>
      <c r="HS233" s="277" t="str">
        <f t="shared" si="658"/>
        <v/>
      </c>
      <c r="HT233" s="284" t="str">
        <f t="shared" si="603"/>
        <v/>
      </c>
      <c r="HU233" s="71"/>
      <c r="HV233" s="336" t="str">
        <f t="shared" si="604"/>
        <v/>
      </c>
      <c r="HW233" s="338" t="str">
        <f t="shared" si="605"/>
        <v/>
      </c>
      <c r="HX233" s="337" t="str">
        <f t="shared" si="606"/>
        <v/>
      </c>
      <c r="HY233" s="71"/>
      <c r="HZ233" s="71"/>
      <c r="IA233" s="71"/>
      <c r="IB233" s="71"/>
      <c r="IC233" s="71"/>
      <c r="ID233" s="70"/>
      <c r="IE233" s="19"/>
      <c r="IF233" s="19"/>
      <c r="IG233" s="19"/>
      <c r="IH233" s="19"/>
      <c r="II233" s="19"/>
      <c r="IJ233" s="19"/>
      <c r="IK233" s="19"/>
      <c r="IL233" s="19"/>
      <c r="IM233" s="19"/>
      <c r="IN233" s="19"/>
      <c r="IO233" s="19"/>
      <c r="IP233" s="19"/>
      <c r="IQ233" s="19"/>
      <c r="IR233" s="291">
        <f>IF(IE233&lt;&gt;"",MAX(IR$14:IR232)+1,0)</f>
        <v>0</v>
      </c>
      <c r="IS233" s="291">
        <f>IF(IF233&lt;&gt;"",MAX(IS$14:IS232)+1,0)</f>
        <v>0</v>
      </c>
      <c r="IT233" s="291">
        <f>IF(IG233&lt;&gt;"",MAX(IT$14:IT232)+1,0)</f>
        <v>0</v>
      </c>
      <c r="IU233" s="291">
        <f>IF(IH233&lt;&gt;"",MAX(IU$14:IU232)+1,0)</f>
        <v>0</v>
      </c>
      <c r="IV233" s="291">
        <f>IF(II233&lt;&gt;"",MAX(IV$14:IV232)+1,0)</f>
        <v>0</v>
      </c>
      <c r="IW233" s="291">
        <f>IF(IJ233&lt;&gt;"",MAX(IW$14:IW232)+1,0)</f>
        <v>0</v>
      </c>
      <c r="IX233" s="291">
        <f>IF(IK233&lt;&gt;"",MAX(IX$14:IX232)+1,0)</f>
        <v>0</v>
      </c>
      <c r="IY233" s="291">
        <f>IF(IL233&lt;&gt;"",MAX(IY$14:IY232)+1,0)</f>
        <v>0</v>
      </c>
      <c r="IZ233" s="291">
        <f>IF(IM233&lt;&gt;"",MAX(IZ$14:IZ232)+1,0)</f>
        <v>0</v>
      </c>
      <c r="JA233" s="291">
        <f>IF(IN233&lt;&gt;"",MAX(JA$14:JA232)+1,0)</f>
        <v>0</v>
      </c>
      <c r="JB233" s="291">
        <f>IF(IO233&lt;&gt;"",MAX(JB$14:JB232)+1,0)</f>
        <v>0</v>
      </c>
      <c r="JC233" s="291">
        <f>IF(IP233&lt;&gt;"",MAX(JC$14:JC232)+1,0)</f>
        <v>0</v>
      </c>
      <c r="JD233" s="74" t="str">
        <f t="shared" si="651"/>
        <v/>
      </c>
      <c r="JE233" s="74" t="str">
        <f t="shared" si="652"/>
        <v/>
      </c>
      <c r="JF233" s="74" t="str">
        <f t="shared" si="653"/>
        <v/>
      </c>
      <c r="JG233" s="74" t="str">
        <f t="shared" si="654"/>
        <v/>
      </c>
      <c r="JH233" s="390" t="str">
        <f t="shared" si="655"/>
        <v/>
      </c>
      <c r="JI233" s="389">
        <f>IF(ISNUMBER(MATCH(HE233,$JG$15:$JG$313,0)),0,MAX(JI$14:JI232)+1)</f>
        <v>0</v>
      </c>
      <c r="JJ233" s="389" t="str">
        <f t="shared" si="656"/>
        <v/>
      </c>
      <c r="JK233" s="379"/>
      <c r="JL233" s="79"/>
      <c r="JM233" s="19"/>
      <c r="JN233" s="280"/>
      <c r="JO233" s="70"/>
      <c r="JP233" s="19"/>
      <c r="JQ233" s="19"/>
      <c r="JR233" s="19"/>
      <c r="JS233" s="19"/>
      <c r="JT233" s="19"/>
      <c r="JU233" s="19"/>
      <c r="JV233" s="19"/>
      <c r="JW233" s="19"/>
      <c r="JX233" s="19"/>
      <c r="JY233" s="19"/>
      <c r="JZ233" s="19"/>
      <c r="KA233" s="19"/>
      <c r="KB233" s="19"/>
      <c r="KC233" s="19"/>
      <c r="KD233" s="19"/>
      <c r="LA233" s="70"/>
      <c r="LB233" s="291" t="str">
        <f t="shared" si="607"/>
        <v/>
      </c>
      <c r="LC233" s="291" t="str">
        <f t="shared" si="608"/>
        <v/>
      </c>
      <c r="LD233" s="291" t="str">
        <f t="shared" si="609"/>
        <v/>
      </c>
      <c r="LE233" s="291" t="str">
        <f t="shared" si="610"/>
        <v/>
      </c>
      <c r="LF233" s="291" t="str">
        <f t="shared" si="611"/>
        <v/>
      </c>
      <c r="LG233" s="291" t="str">
        <f t="shared" si="612"/>
        <v/>
      </c>
      <c r="LH233" s="291" t="str">
        <f t="shared" si="613"/>
        <v/>
      </c>
      <c r="LI233" s="291" t="str">
        <f t="shared" si="614"/>
        <v/>
      </c>
      <c r="LJ233" s="291" t="str">
        <f t="shared" si="615"/>
        <v/>
      </c>
      <c r="LK233" s="291" t="str">
        <f t="shared" si="616"/>
        <v/>
      </c>
      <c r="LL233" s="291" t="str">
        <f t="shared" si="617"/>
        <v/>
      </c>
      <c r="LM233" s="291" t="str">
        <f t="shared" si="618"/>
        <v/>
      </c>
      <c r="LN233" s="291" t="str">
        <f t="shared" si="619"/>
        <v/>
      </c>
      <c r="LO233" s="291" t="str">
        <f t="shared" si="620"/>
        <v/>
      </c>
      <c r="LP233" s="291" t="str">
        <f t="shared" si="621"/>
        <v/>
      </c>
      <c r="LQ233" s="291" t="str">
        <f t="shared" si="622"/>
        <v/>
      </c>
      <c r="LR233" s="291" t="str">
        <f t="shared" si="623"/>
        <v/>
      </c>
      <c r="LS233" s="291" t="str">
        <f t="shared" si="624"/>
        <v/>
      </c>
      <c r="LT233" s="291" t="str">
        <f t="shared" si="625"/>
        <v/>
      </c>
      <c r="LU233" s="291" t="str">
        <f t="shared" si="626"/>
        <v/>
      </c>
      <c r="LV233" s="291" t="str">
        <f t="shared" si="627"/>
        <v/>
      </c>
      <c r="LW233" s="291" t="str">
        <f t="shared" si="628"/>
        <v/>
      </c>
      <c r="LX233" s="291" t="str">
        <f t="shared" si="629"/>
        <v/>
      </c>
      <c r="LY233" s="291" t="str">
        <f t="shared" si="630"/>
        <v/>
      </c>
      <c r="LZ233" s="291" t="str">
        <f t="shared" si="631"/>
        <v/>
      </c>
      <c r="MA233" s="291" t="str">
        <f t="shared" si="632"/>
        <v/>
      </c>
      <c r="MB233" s="291" t="str">
        <f t="shared" si="633"/>
        <v/>
      </c>
      <c r="MC233" s="291" t="str">
        <f t="shared" si="634"/>
        <v/>
      </c>
      <c r="MD233" s="291" t="str">
        <f t="shared" si="635"/>
        <v/>
      </c>
      <c r="ME233" s="291" t="str">
        <f t="shared" si="636"/>
        <v/>
      </c>
      <c r="MF233" s="291" t="str">
        <f t="shared" si="637"/>
        <v/>
      </c>
      <c r="MG233" s="74">
        <f t="shared" si="638"/>
        <v>0</v>
      </c>
      <c r="MH233" s="70"/>
      <c r="MI233" s="70"/>
      <c r="MJ233" s="70"/>
      <c r="MK233" s="70"/>
      <c r="ML233" s="70"/>
      <c r="MM233" s="70"/>
      <c r="MN233" s="70"/>
      <c r="MO233" s="70"/>
      <c r="MP233" s="70"/>
      <c r="MQ233" s="70"/>
      <c r="MR233" s="70"/>
      <c r="MS233" s="70"/>
      <c r="MT233" s="70"/>
      <c r="MU233" s="70"/>
    </row>
    <row r="234" spans="1:359" ht="6" customHeight="1" x14ac:dyDescent="0.25">
      <c r="A234" s="79"/>
      <c r="B234" s="303">
        <f t="shared" si="657"/>
        <v>220</v>
      </c>
      <c r="C234" s="206" t="s">
        <v>426</v>
      </c>
      <c r="D234" s="206" t="s">
        <v>715</v>
      </c>
      <c r="E234" s="70"/>
      <c r="F234" s="258"/>
      <c r="G234" s="259"/>
      <c r="H234" s="260"/>
      <c r="I234" s="258"/>
      <c r="J234" s="259"/>
      <c r="K234" s="260"/>
      <c r="L234" s="258"/>
      <c r="M234" s="259"/>
      <c r="N234" s="260"/>
      <c r="O234" s="258"/>
      <c r="P234" s="259"/>
      <c r="Q234" s="260"/>
      <c r="R234" s="258"/>
      <c r="S234" s="259"/>
      <c r="T234" s="260"/>
      <c r="U234" s="258"/>
      <c r="V234" s="259"/>
      <c r="W234" s="260"/>
      <c r="X234" s="258"/>
      <c r="Y234" s="259"/>
      <c r="Z234" s="260"/>
      <c r="AA234" s="258"/>
      <c r="AB234" s="259"/>
      <c r="AC234" s="260"/>
      <c r="AD234" s="258"/>
      <c r="AE234" s="259"/>
      <c r="AF234" s="260"/>
      <c r="AG234" s="258"/>
      <c r="AH234" s="259"/>
      <c r="AI234" s="260"/>
      <c r="AJ234" s="258"/>
      <c r="AK234" s="259"/>
      <c r="AL234" s="260"/>
      <c r="AM234" s="258"/>
      <c r="AN234" s="259"/>
      <c r="AO234" s="260"/>
      <c r="AP234" s="281"/>
      <c r="AQ234" s="353"/>
      <c r="AR234" s="348"/>
      <c r="AS234" s="281"/>
      <c r="AT234" s="353"/>
      <c r="AU234" s="348"/>
      <c r="AV234" s="258"/>
      <c r="AW234" s="259"/>
      <c r="AX234" s="260"/>
      <c r="AY234" s="258"/>
      <c r="AZ234" s="259"/>
      <c r="BA234" s="260"/>
      <c r="BB234" s="258"/>
      <c r="BC234" s="259"/>
      <c r="BD234" s="260"/>
      <c r="BE234" s="258"/>
      <c r="BF234" s="259"/>
      <c r="BG234" s="260"/>
      <c r="BH234" s="258"/>
      <c r="BI234" s="259"/>
      <c r="BJ234" s="260"/>
      <c r="BK234" s="258"/>
      <c r="BL234" s="259"/>
      <c r="BM234" s="260"/>
      <c r="BN234" s="258"/>
      <c r="BO234" s="259"/>
      <c r="BP234" s="260"/>
      <c r="BQ234" s="258"/>
      <c r="BR234" s="259"/>
      <c r="BS234" s="260"/>
      <c r="BT234" s="258"/>
      <c r="BU234" s="259"/>
      <c r="BV234" s="260"/>
      <c r="BW234" s="258"/>
      <c r="BX234" s="259"/>
      <c r="BY234" s="260"/>
      <c r="BZ234" s="258"/>
      <c r="CA234" s="259"/>
      <c r="CB234" s="260"/>
      <c r="CC234" s="258"/>
      <c r="CD234" s="259"/>
      <c r="CE234" s="260"/>
      <c r="CF234" s="410"/>
      <c r="CG234" s="411"/>
      <c r="CH234" s="412"/>
      <c r="CI234" s="410"/>
      <c r="CJ234" s="411"/>
      <c r="CK234" s="412"/>
      <c r="CL234" s="258"/>
      <c r="CM234" s="259"/>
      <c r="CN234" s="260"/>
      <c r="CO234" s="258"/>
      <c r="CP234" s="259"/>
      <c r="CQ234" s="260"/>
      <c r="CR234" s="373" t="s">
        <v>2</v>
      </c>
      <c r="CS234" s="228"/>
      <c r="CT234" s="229"/>
      <c r="CU234" s="7" t="str">
        <f t="shared" si="517"/>
        <v/>
      </c>
      <c r="CV234" s="7" t="str">
        <f t="shared" si="518"/>
        <v/>
      </c>
      <c r="CW234" s="7" t="str">
        <f t="shared" si="519"/>
        <v/>
      </c>
      <c r="CX234" s="7" t="str">
        <f t="shared" si="520"/>
        <v/>
      </c>
      <c r="CY234" s="7" t="str">
        <f t="shared" si="521"/>
        <v/>
      </c>
      <c r="CZ234" s="7" t="str">
        <f t="shared" si="522"/>
        <v/>
      </c>
      <c r="DA234" s="7" t="str">
        <f t="shared" si="523"/>
        <v/>
      </c>
      <c r="DB234" s="7" t="str">
        <f t="shared" si="524"/>
        <v/>
      </c>
      <c r="DC234" s="7" t="str">
        <f t="shared" si="525"/>
        <v/>
      </c>
      <c r="DD234" s="7" t="str">
        <f t="shared" si="526"/>
        <v/>
      </c>
      <c r="DE234" s="7" t="str">
        <f t="shared" si="527"/>
        <v/>
      </c>
      <c r="DF234" s="7" t="str">
        <f t="shared" si="528"/>
        <v/>
      </c>
      <c r="DG234" s="7" t="str">
        <f t="shared" si="529"/>
        <v/>
      </c>
      <c r="DH234" s="7">
        <f t="shared" si="530"/>
        <v>23</v>
      </c>
      <c r="DI234" s="7" t="str">
        <f t="shared" si="531"/>
        <v/>
      </c>
      <c r="DJ234" s="7" t="str">
        <f t="shared" si="532"/>
        <v/>
      </c>
      <c r="DK234" s="7" t="str">
        <f t="shared" si="533"/>
        <v/>
      </c>
      <c r="DL234" s="7" t="str">
        <f t="shared" si="534"/>
        <v/>
      </c>
      <c r="DM234" s="7" t="str">
        <f t="shared" si="535"/>
        <v/>
      </c>
      <c r="DN234" s="7">
        <f t="shared" si="536"/>
        <v>7</v>
      </c>
      <c r="DO234" s="7" t="str">
        <f t="shared" si="537"/>
        <v/>
      </c>
      <c r="DP234" s="7" t="str">
        <f t="shared" si="538"/>
        <v/>
      </c>
      <c r="DQ234" s="7" t="str">
        <f t="shared" si="539"/>
        <v/>
      </c>
      <c r="DR234" s="7" t="str">
        <f t="shared" si="540"/>
        <v/>
      </c>
      <c r="DS234" s="7" t="str">
        <f t="shared" si="541"/>
        <v/>
      </c>
      <c r="DT234" s="7" t="str">
        <f t="shared" si="542"/>
        <v/>
      </c>
      <c r="DU234" s="7" t="str">
        <f t="shared" si="639"/>
        <v/>
      </c>
      <c r="DV234" s="7" t="str">
        <f t="shared" si="640"/>
        <v/>
      </c>
      <c r="DW234" s="7" t="str">
        <f t="shared" si="641"/>
        <v/>
      </c>
      <c r="DX234" s="7" t="str">
        <f t="shared" si="642"/>
        <v/>
      </c>
      <c r="DY234" s="7"/>
      <c r="DZ234" s="7"/>
      <c r="EA234" s="7"/>
      <c r="EB234" s="7"/>
      <c r="EC234" s="64" t="s">
        <v>2</v>
      </c>
      <c r="ED234" s="306" t="str">
        <f t="shared" si="543"/>
        <v>-</v>
      </c>
      <c r="EE234" s="306" t="str">
        <f t="shared" si="544"/>
        <v>-</v>
      </c>
      <c r="EF234" s="306" t="str">
        <f t="shared" si="545"/>
        <v>-</v>
      </c>
      <c r="EG234" s="306" t="str">
        <f t="shared" si="546"/>
        <v>-</v>
      </c>
      <c r="EH234" s="306" t="str">
        <f t="shared" si="547"/>
        <v>-</v>
      </c>
      <c r="EI234" s="306" t="str">
        <f t="shared" si="548"/>
        <v>-</v>
      </c>
      <c r="EJ234" s="306" t="str">
        <f t="shared" si="549"/>
        <v>-</v>
      </c>
      <c r="EK234" s="306" t="str">
        <f t="shared" si="550"/>
        <v>-</v>
      </c>
      <c r="EL234" s="306" t="str">
        <f t="shared" si="551"/>
        <v>-</v>
      </c>
      <c r="EM234" s="306" t="str">
        <f t="shared" si="552"/>
        <v>-</v>
      </c>
      <c r="EN234" s="306" t="str">
        <f t="shared" si="553"/>
        <v>-</v>
      </c>
      <c r="EO234" s="306" t="str">
        <f t="shared" si="554"/>
        <v>-</v>
      </c>
      <c r="EP234" s="306" t="str">
        <f t="shared" si="555"/>
        <v>-</v>
      </c>
      <c r="EQ234" s="306" t="str">
        <f t="shared" si="556"/>
        <v>wetdry</v>
      </c>
      <c r="ER234" s="306" t="str">
        <f t="shared" si="557"/>
        <v>-</v>
      </c>
      <c r="ES234" s="306" t="str">
        <f t="shared" si="558"/>
        <v>-</v>
      </c>
      <c r="ET234" s="306" t="str">
        <f t="shared" si="559"/>
        <v>-</v>
      </c>
      <c r="EU234" s="306" t="str">
        <f t="shared" si="560"/>
        <v>-</v>
      </c>
      <c r="EV234" s="306" t="str">
        <f t="shared" si="561"/>
        <v>-</v>
      </c>
      <c r="EW234" s="306" t="str">
        <f t="shared" si="562"/>
        <v>wetdry</v>
      </c>
      <c r="EX234" s="306" t="str">
        <f t="shared" si="563"/>
        <v>-</v>
      </c>
      <c r="EY234" s="306" t="str">
        <f t="shared" si="564"/>
        <v>-</v>
      </c>
      <c r="EZ234" s="306" t="str">
        <f t="shared" si="565"/>
        <v>-</v>
      </c>
      <c r="FA234" s="306" t="str">
        <f t="shared" si="566"/>
        <v>-</v>
      </c>
      <c r="FB234" s="306" t="str">
        <f t="shared" si="567"/>
        <v>-</v>
      </c>
      <c r="FC234" s="306" t="str">
        <f t="shared" si="568"/>
        <v>-</v>
      </c>
      <c r="FD234" s="306" t="str">
        <f t="shared" si="643"/>
        <v>-</v>
      </c>
      <c r="FE234" s="306" t="str">
        <f t="shared" si="644"/>
        <v>-</v>
      </c>
      <c r="FF234" s="306" t="str">
        <f t="shared" si="645"/>
        <v>-</v>
      </c>
      <c r="FG234" s="306" t="str">
        <f t="shared" si="646"/>
        <v>-</v>
      </c>
      <c r="FH234" s="306"/>
      <c r="FI234" s="306"/>
      <c r="FJ234" s="306"/>
      <c r="FK234" s="306"/>
      <c r="FL234" s="306"/>
      <c r="FM234" s="422" t="s">
        <v>2</v>
      </c>
      <c r="FN234" s="65" t="str">
        <f t="shared" si="569"/>
        <v>-</v>
      </c>
      <c r="FO234" s="65" t="str">
        <f t="shared" si="570"/>
        <v>-</v>
      </c>
      <c r="FP234" s="65" t="str">
        <f t="shared" si="571"/>
        <v>-</v>
      </c>
      <c r="FQ234" s="65" t="str">
        <f t="shared" si="572"/>
        <v>-</v>
      </c>
      <c r="FR234" s="65" t="str">
        <f t="shared" si="573"/>
        <v>-</v>
      </c>
      <c r="FS234" s="65" t="str">
        <f t="shared" si="574"/>
        <v>-</v>
      </c>
      <c r="FT234" s="65" t="str">
        <f t="shared" si="575"/>
        <v>-</v>
      </c>
      <c r="FU234" s="65" t="str">
        <f t="shared" si="576"/>
        <v>-</v>
      </c>
      <c r="FV234" s="65" t="str">
        <f t="shared" si="577"/>
        <v>-</v>
      </c>
      <c r="FW234" s="65" t="str">
        <f t="shared" si="578"/>
        <v>-</v>
      </c>
      <c r="FX234" s="65" t="str">
        <f t="shared" si="579"/>
        <v>-</v>
      </c>
      <c r="FY234" s="65" t="str">
        <f t="shared" si="580"/>
        <v>-</v>
      </c>
      <c r="FZ234" s="65" t="str">
        <f t="shared" si="581"/>
        <v>-</v>
      </c>
      <c r="GA234" s="65" t="str">
        <f t="shared" si="582"/>
        <v>Layer 0</v>
      </c>
      <c r="GB234" s="65" t="str">
        <f t="shared" si="583"/>
        <v>-</v>
      </c>
      <c r="GC234" s="65" t="str">
        <f t="shared" si="584"/>
        <v>-</v>
      </c>
      <c r="GD234" s="65" t="str">
        <f t="shared" si="585"/>
        <v>-</v>
      </c>
      <c r="GE234" s="65" t="str">
        <f t="shared" si="586"/>
        <v>-</v>
      </c>
      <c r="GF234" s="65" t="str">
        <f t="shared" si="587"/>
        <v>-</v>
      </c>
      <c r="GG234" s="65">
        <f t="shared" si="588"/>
        <v>0.5</v>
      </c>
      <c r="GH234" s="65" t="str">
        <f t="shared" si="589"/>
        <v>-</v>
      </c>
      <c r="GI234" s="65" t="str">
        <f t="shared" si="590"/>
        <v>-</v>
      </c>
      <c r="GJ234" s="65" t="str">
        <f t="shared" si="591"/>
        <v>-</v>
      </c>
      <c r="GK234" s="65" t="str">
        <f t="shared" si="592"/>
        <v>-</v>
      </c>
      <c r="GL234" s="65" t="str">
        <f t="shared" si="593"/>
        <v>-</v>
      </c>
      <c r="GM234" s="65" t="str">
        <f t="shared" si="594"/>
        <v>-</v>
      </c>
      <c r="GN234" s="65" t="str">
        <f t="shared" si="647"/>
        <v>-</v>
      </c>
      <c r="GO234" s="65" t="str">
        <f t="shared" si="648"/>
        <v>-</v>
      </c>
      <c r="GP234" s="65" t="str">
        <f t="shared" si="649"/>
        <v>-</v>
      </c>
      <c r="GQ234" s="65" t="str">
        <f t="shared" si="650"/>
        <v>-</v>
      </c>
      <c r="GR234" s="65"/>
      <c r="GS234" s="65"/>
      <c r="GT234" s="65"/>
      <c r="GU234" s="96"/>
      <c r="GV234" s="70"/>
      <c r="GW234" s="7">
        <f>IF(ISNUMBER(INDEX($CU$15:$EC$314,$B234,HG$5)),MAX(GW$14:GW233)+1,0)</f>
        <v>0</v>
      </c>
      <c r="GX234" s="7" t="str">
        <f t="shared" si="595"/>
        <v/>
      </c>
      <c r="GY234" s="7" t="str">
        <f t="shared" si="596"/>
        <v/>
      </c>
      <c r="GZ234" s="289">
        <f t="shared" si="597"/>
        <v>220</v>
      </c>
      <c r="HA234" s="289" t="str">
        <f t="shared" si="598"/>
        <v/>
      </c>
      <c r="HB234" s="289"/>
      <c r="HC234" s="84" t="str">
        <f t="shared" si="599"/>
        <v/>
      </c>
      <c r="HD234" s="335">
        <f t="shared" si="600"/>
        <v>0</v>
      </c>
      <c r="HE234" s="313" t="str">
        <f t="shared" si="601"/>
        <v/>
      </c>
      <c r="HF234" s="28" t="str">
        <f t="shared" si="602"/>
        <v/>
      </c>
      <c r="HG234" s="241"/>
      <c r="HH234" s="71"/>
      <c r="HI234" s="71"/>
      <c r="HJ234" s="71"/>
      <c r="HK234" s="71"/>
      <c r="HL234" s="71"/>
      <c r="HM234" s="71"/>
      <c r="HN234" s="71"/>
      <c r="HO234" s="71"/>
      <c r="HP234" s="71"/>
      <c r="HQ234" s="71"/>
      <c r="HR234" s="71"/>
      <c r="HS234" s="277" t="str">
        <f t="shared" si="658"/>
        <v/>
      </c>
      <c r="HT234" s="284" t="str">
        <f t="shared" si="603"/>
        <v/>
      </c>
      <c r="HU234" s="71"/>
      <c r="HV234" s="336" t="str">
        <f t="shared" si="604"/>
        <v/>
      </c>
      <c r="HW234" s="338" t="str">
        <f t="shared" si="605"/>
        <v/>
      </c>
      <c r="HX234" s="337" t="str">
        <f t="shared" si="606"/>
        <v/>
      </c>
      <c r="HY234" s="71"/>
      <c r="HZ234" s="71"/>
      <c r="IA234" s="71"/>
      <c r="IB234" s="71"/>
      <c r="IC234" s="71"/>
      <c r="ID234" s="70"/>
      <c r="IE234" s="19"/>
      <c r="IF234" s="19"/>
      <c r="IG234" s="19"/>
      <c r="IH234" s="19"/>
      <c r="II234" s="19"/>
      <c r="IJ234" s="19"/>
      <c r="IK234" s="19"/>
      <c r="IL234" s="19"/>
      <c r="IM234" s="19"/>
      <c r="IN234" s="19"/>
      <c r="IO234" s="19"/>
      <c r="IP234" s="19"/>
      <c r="IQ234" s="19"/>
      <c r="IR234" s="291">
        <f>IF(IE234&lt;&gt;"",MAX(IR$14:IR233)+1,0)</f>
        <v>0</v>
      </c>
      <c r="IS234" s="291">
        <f>IF(IF234&lt;&gt;"",MAX(IS$14:IS233)+1,0)</f>
        <v>0</v>
      </c>
      <c r="IT234" s="291">
        <f>IF(IG234&lt;&gt;"",MAX(IT$14:IT233)+1,0)</f>
        <v>0</v>
      </c>
      <c r="IU234" s="291">
        <f>IF(IH234&lt;&gt;"",MAX(IU$14:IU233)+1,0)</f>
        <v>0</v>
      </c>
      <c r="IV234" s="291">
        <f>IF(II234&lt;&gt;"",MAX(IV$14:IV233)+1,0)</f>
        <v>0</v>
      </c>
      <c r="IW234" s="291">
        <f>IF(IJ234&lt;&gt;"",MAX(IW$14:IW233)+1,0)</f>
        <v>0</v>
      </c>
      <c r="IX234" s="291">
        <f>IF(IK234&lt;&gt;"",MAX(IX$14:IX233)+1,0)</f>
        <v>0</v>
      </c>
      <c r="IY234" s="291">
        <f>IF(IL234&lt;&gt;"",MAX(IY$14:IY233)+1,0)</f>
        <v>0</v>
      </c>
      <c r="IZ234" s="291">
        <f>IF(IM234&lt;&gt;"",MAX(IZ$14:IZ233)+1,0)</f>
        <v>0</v>
      </c>
      <c r="JA234" s="291">
        <f>IF(IN234&lt;&gt;"",MAX(JA$14:JA233)+1,0)</f>
        <v>0</v>
      </c>
      <c r="JB234" s="291">
        <f>IF(IO234&lt;&gt;"",MAX(JB$14:JB233)+1,0)</f>
        <v>0</v>
      </c>
      <c r="JC234" s="291">
        <f>IF(IP234&lt;&gt;"",MAX(JC$14:JC233)+1,0)</f>
        <v>0</v>
      </c>
      <c r="JD234" s="74" t="str">
        <f t="shared" si="651"/>
        <v/>
      </c>
      <c r="JE234" s="74" t="str">
        <f t="shared" si="652"/>
        <v/>
      </c>
      <c r="JF234" s="74" t="str">
        <f t="shared" si="653"/>
        <v/>
      </c>
      <c r="JG234" s="74" t="str">
        <f t="shared" si="654"/>
        <v/>
      </c>
      <c r="JH234" s="390" t="str">
        <f t="shared" si="655"/>
        <v/>
      </c>
      <c r="JI234" s="389">
        <f>IF(ISNUMBER(MATCH(HE234,$JG$15:$JG$313,0)),0,MAX(JI$14:JI233)+1)</f>
        <v>0</v>
      </c>
      <c r="JJ234" s="389" t="str">
        <f t="shared" si="656"/>
        <v/>
      </c>
      <c r="JK234" s="379"/>
      <c r="JL234" s="79"/>
      <c r="JM234" s="19"/>
      <c r="JN234" s="280"/>
      <c r="JO234" s="70"/>
      <c r="JP234" s="19"/>
      <c r="JQ234" s="19"/>
      <c r="JR234" s="19"/>
      <c r="JS234" s="19"/>
      <c r="JT234" s="19"/>
      <c r="JU234" s="19"/>
      <c r="JV234" s="19"/>
      <c r="JW234" s="19"/>
      <c r="JX234" s="19"/>
      <c r="JY234" s="19"/>
      <c r="JZ234" s="19"/>
      <c r="KA234" s="19"/>
      <c r="KB234" s="19"/>
      <c r="KC234" s="19"/>
      <c r="KD234" s="19"/>
      <c r="LA234" s="70"/>
      <c r="LB234" s="291" t="str">
        <f t="shared" si="607"/>
        <v/>
      </c>
      <c r="LC234" s="291" t="str">
        <f t="shared" si="608"/>
        <v/>
      </c>
      <c r="LD234" s="291" t="str">
        <f t="shared" si="609"/>
        <v/>
      </c>
      <c r="LE234" s="291" t="str">
        <f t="shared" si="610"/>
        <v/>
      </c>
      <c r="LF234" s="291" t="str">
        <f t="shared" si="611"/>
        <v/>
      </c>
      <c r="LG234" s="291" t="str">
        <f t="shared" si="612"/>
        <v/>
      </c>
      <c r="LH234" s="291" t="str">
        <f t="shared" si="613"/>
        <v/>
      </c>
      <c r="LI234" s="291" t="str">
        <f t="shared" si="614"/>
        <v/>
      </c>
      <c r="LJ234" s="291" t="str">
        <f t="shared" si="615"/>
        <v/>
      </c>
      <c r="LK234" s="291" t="str">
        <f t="shared" si="616"/>
        <v/>
      </c>
      <c r="LL234" s="291" t="str">
        <f t="shared" si="617"/>
        <v/>
      </c>
      <c r="LM234" s="291" t="str">
        <f t="shared" si="618"/>
        <v/>
      </c>
      <c r="LN234" s="291" t="str">
        <f t="shared" si="619"/>
        <v/>
      </c>
      <c r="LO234" s="291" t="str">
        <f t="shared" si="620"/>
        <v/>
      </c>
      <c r="LP234" s="291" t="str">
        <f t="shared" si="621"/>
        <v/>
      </c>
      <c r="LQ234" s="291" t="str">
        <f t="shared" si="622"/>
        <v/>
      </c>
      <c r="LR234" s="291" t="str">
        <f t="shared" si="623"/>
        <v/>
      </c>
      <c r="LS234" s="291" t="str">
        <f t="shared" si="624"/>
        <v/>
      </c>
      <c r="LT234" s="291" t="str">
        <f t="shared" si="625"/>
        <v/>
      </c>
      <c r="LU234" s="291" t="str">
        <f t="shared" si="626"/>
        <v/>
      </c>
      <c r="LV234" s="291" t="str">
        <f t="shared" si="627"/>
        <v/>
      </c>
      <c r="LW234" s="291" t="str">
        <f t="shared" si="628"/>
        <v/>
      </c>
      <c r="LX234" s="291" t="str">
        <f t="shared" si="629"/>
        <v/>
      </c>
      <c r="LY234" s="291" t="str">
        <f t="shared" si="630"/>
        <v/>
      </c>
      <c r="LZ234" s="291" t="str">
        <f t="shared" si="631"/>
        <v/>
      </c>
      <c r="MA234" s="291" t="str">
        <f t="shared" si="632"/>
        <v/>
      </c>
      <c r="MB234" s="291" t="str">
        <f t="shared" si="633"/>
        <v/>
      </c>
      <c r="MC234" s="291" t="str">
        <f t="shared" si="634"/>
        <v/>
      </c>
      <c r="MD234" s="291" t="str">
        <f t="shared" si="635"/>
        <v/>
      </c>
      <c r="ME234" s="291" t="str">
        <f t="shared" si="636"/>
        <v/>
      </c>
      <c r="MF234" s="291" t="str">
        <f t="shared" si="637"/>
        <v/>
      </c>
      <c r="MG234" s="74">
        <f t="shared" si="638"/>
        <v>0</v>
      </c>
      <c r="MH234" s="70"/>
      <c r="MI234" s="70"/>
      <c r="MJ234" s="70"/>
      <c r="MK234" s="70"/>
      <c r="ML234" s="70"/>
      <c r="MM234" s="70"/>
      <c r="MN234" s="70"/>
      <c r="MO234" s="70"/>
      <c r="MP234" s="70"/>
      <c r="MQ234" s="70"/>
      <c r="MR234" s="70"/>
      <c r="MS234" s="70"/>
      <c r="MT234" s="70"/>
      <c r="MU234" s="70"/>
    </row>
    <row r="235" spans="1:359" ht="6" customHeight="1" x14ac:dyDescent="0.25">
      <c r="A235" s="79"/>
      <c r="B235" s="303">
        <f t="shared" si="657"/>
        <v>221</v>
      </c>
      <c r="C235" s="206" t="s">
        <v>39</v>
      </c>
      <c r="D235" s="206" t="s">
        <v>716</v>
      </c>
      <c r="E235" s="70"/>
      <c r="F235" s="258"/>
      <c r="G235" s="259"/>
      <c r="H235" s="260"/>
      <c r="I235" s="258"/>
      <c r="J235" s="259"/>
      <c r="K235" s="260"/>
      <c r="L235" s="258"/>
      <c r="M235" s="259"/>
      <c r="N235" s="260"/>
      <c r="O235" s="258"/>
      <c r="P235" s="259"/>
      <c r="Q235" s="260"/>
      <c r="R235" s="258"/>
      <c r="S235" s="259"/>
      <c r="T235" s="260"/>
      <c r="U235" s="258"/>
      <c r="V235" s="259"/>
      <c r="W235" s="260"/>
      <c r="X235" s="258"/>
      <c r="Y235" s="259"/>
      <c r="Z235" s="260"/>
      <c r="AA235" s="258"/>
      <c r="AB235" s="259"/>
      <c r="AC235" s="260"/>
      <c r="AD235" s="258"/>
      <c r="AE235" s="259"/>
      <c r="AF235" s="260"/>
      <c r="AG235" s="258"/>
      <c r="AH235" s="259"/>
      <c r="AI235" s="260"/>
      <c r="AJ235" s="258"/>
      <c r="AK235" s="259"/>
      <c r="AL235" s="260"/>
      <c r="AM235" s="258"/>
      <c r="AN235" s="259"/>
      <c r="AO235" s="260"/>
      <c r="AP235" s="281"/>
      <c r="AQ235" s="353"/>
      <c r="AR235" s="348"/>
      <c r="AS235" s="281"/>
      <c r="AT235" s="353"/>
      <c r="AU235" s="348"/>
      <c r="AV235" s="258"/>
      <c r="AW235" s="259"/>
      <c r="AX235" s="260"/>
      <c r="AY235" s="258"/>
      <c r="AZ235" s="259"/>
      <c r="BA235" s="260"/>
      <c r="BB235" s="258"/>
      <c r="BC235" s="259"/>
      <c r="BD235" s="260"/>
      <c r="BE235" s="258"/>
      <c r="BF235" s="259"/>
      <c r="BG235" s="260"/>
      <c r="BH235" s="258"/>
      <c r="BI235" s="259"/>
      <c r="BJ235" s="260"/>
      <c r="BK235" s="258"/>
      <c r="BL235" s="259"/>
      <c r="BM235" s="260"/>
      <c r="BN235" s="258"/>
      <c r="BO235" s="259"/>
      <c r="BP235" s="260"/>
      <c r="BQ235" s="258"/>
      <c r="BR235" s="259"/>
      <c r="BS235" s="260"/>
      <c r="BT235" s="258"/>
      <c r="BU235" s="259"/>
      <c r="BV235" s="260"/>
      <c r="BW235" s="258"/>
      <c r="BX235" s="259"/>
      <c r="BY235" s="260"/>
      <c r="BZ235" s="258"/>
      <c r="CA235" s="259"/>
      <c r="CB235" s="260"/>
      <c r="CC235" s="258"/>
      <c r="CD235" s="259"/>
      <c r="CE235" s="260"/>
      <c r="CF235" s="410"/>
      <c r="CG235" s="411"/>
      <c r="CH235" s="412"/>
      <c r="CI235" s="410"/>
      <c r="CJ235" s="411"/>
      <c r="CK235" s="412"/>
      <c r="CL235" s="258"/>
      <c r="CM235" s="259"/>
      <c r="CN235" s="260"/>
      <c r="CO235" s="258"/>
      <c r="CP235" s="259"/>
      <c r="CQ235" s="260"/>
      <c r="CR235" s="373" t="s">
        <v>2</v>
      </c>
      <c r="CS235" s="228"/>
      <c r="CT235" s="229"/>
      <c r="CU235" s="7">
        <f t="shared" si="517"/>
        <v>39</v>
      </c>
      <c r="CV235" s="7">
        <f t="shared" si="518"/>
        <v>23</v>
      </c>
      <c r="CW235" s="7">
        <f t="shared" si="519"/>
        <v>27</v>
      </c>
      <c r="CX235" s="7">
        <f t="shared" si="520"/>
        <v>31</v>
      </c>
      <c r="CY235" s="7" t="str">
        <f t="shared" si="521"/>
        <v/>
      </c>
      <c r="CZ235" s="7" t="str">
        <f t="shared" si="522"/>
        <v/>
      </c>
      <c r="DA235" s="7" t="str">
        <f t="shared" si="523"/>
        <v/>
      </c>
      <c r="DB235" s="7">
        <f t="shared" si="524"/>
        <v>28</v>
      </c>
      <c r="DC235" s="7" t="str">
        <f t="shared" si="525"/>
        <v/>
      </c>
      <c r="DD235" s="7">
        <f t="shared" si="526"/>
        <v>34</v>
      </c>
      <c r="DE235" s="7" t="str">
        <f t="shared" si="527"/>
        <v/>
      </c>
      <c r="DF235" s="7" t="str">
        <f t="shared" si="528"/>
        <v/>
      </c>
      <c r="DG235" s="7" t="str">
        <f t="shared" si="529"/>
        <v/>
      </c>
      <c r="DH235" s="7">
        <f t="shared" si="530"/>
        <v>27</v>
      </c>
      <c r="DI235" s="7" t="str">
        <f t="shared" si="531"/>
        <v/>
      </c>
      <c r="DJ235" s="7">
        <f t="shared" si="532"/>
        <v>12</v>
      </c>
      <c r="DK235" s="7">
        <f t="shared" si="533"/>
        <v>12</v>
      </c>
      <c r="DL235" s="7">
        <f t="shared" si="534"/>
        <v>8</v>
      </c>
      <c r="DM235" s="7">
        <f t="shared" si="535"/>
        <v>8</v>
      </c>
      <c r="DN235" s="7" t="str">
        <f t="shared" si="536"/>
        <v/>
      </c>
      <c r="DO235" s="7" t="str">
        <f t="shared" si="537"/>
        <v/>
      </c>
      <c r="DP235" s="7" t="str">
        <f t="shared" si="538"/>
        <v/>
      </c>
      <c r="DQ235" s="7" t="str">
        <f t="shared" si="539"/>
        <v/>
      </c>
      <c r="DR235" s="7" t="str">
        <f t="shared" si="540"/>
        <v/>
      </c>
      <c r="DS235" s="7" t="str">
        <f t="shared" si="541"/>
        <v/>
      </c>
      <c r="DT235" s="7" t="str">
        <f t="shared" si="542"/>
        <v/>
      </c>
      <c r="DU235" s="7" t="str">
        <f t="shared" si="639"/>
        <v/>
      </c>
      <c r="DV235" s="7" t="str">
        <f t="shared" si="640"/>
        <v/>
      </c>
      <c r="DW235" s="7" t="str">
        <f t="shared" si="641"/>
        <v/>
      </c>
      <c r="DX235" s="7" t="str">
        <f t="shared" si="642"/>
        <v/>
      </c>
      <c r="DY235" s="7"/>
      <c r="DZ235" s="7"/>
      <c r="EA235" s="7"/>
      <c r="EB235" s="7"/>
      <c r="EC235" s="64" t="s">
        <v>2</v>
      </c>
      <c r="ED235" s="306" t="str">
        <f t="shared" si="543"/>
        <v>icelltype</v>
      </c>
      <c r="EE235" s="306" t="str">
        <f t="shared" si="544"/>
        <v>icelltype</v>
      </c>
      <c r="EF235" s="306" t="str">
        <f t="shared" si="545"/>
        <v>icelltype</v>
      </c>
      <c r="EG235" s="306" t="str">
        <f t="shared" si="546"/>
        <v>icelltype</v>
      </c>
      <c r="EH235" s="306" t="str">
        <f t="shared" si="547"/>
        <v>-</v>
      </c>
      <c r="EI235" s="306" t="str">
        <f t="shared" si="548"/>
        <v>-</v>
      </c>
      <c r="EJ235" s="306" t="str">
        <f t="shared" si="549"/>
        <v>-</v>
      </c>
      <c r="EK235" s="306" t="str">
        <f t="shared" si="550"/>
        <v>icelltype</v>
      </c>
      <c r="EL235" s="306" t="str">
        <f t="shared" si="551"/>
        <v>-</v>
      </c>
      <c r="EM235" s="306" t="str">
        <f t="shared" si="552"/>
        <v>icelltype</v>
      </c>
      <c r="EN235" s="306" t="str">
        <f t="shared" si="553"/>
        <v>-</v>
      </c>
      <c r="EO235" s="306" t="str">
        <f t="shared" si="554"/>
        <v>-</v>
      </c>
      <c r="EP235" s="306" t="str">
        <f t="shared" si="555"/>
        <v>-</v>
      </c>
      <c r="EQ235" s="306" t="str">
        <f t="shared" si="556"/>
        <v>icelltype</v>
      </c>
      <c r="ER235" s="306" t="str">
        <f t="shared" si="557"/>
        <v>-</v>
      </c>
      <c r="ES235" s="306" t="str">
        <f t="shared" si="558"/>
        <v>icelltype</v>
      </c>
      <c r="ET235" s="306" t="str">
        <f t="shared" si="559"/>
        <v>icelltype</v>
      </c>
      <c r="EU235" s="306" t="str">
        <f t="shared" si="560"/>
        <v>icelltype</v>
      </c>
      <c r="EV235" s="306" t="str">
        <f t="shared" si="561"/>
        <v>icelltype</v>
      </c>
      <c r="EW235" s="306" t="str">
        <f t="shared" si="562"/>
        <v>-</v>
      </c>
      <c r="EX235" s="306" t="str">
        <f t="shared" si="563"/>
        <v>-</v>
      </c>
      <c r="EY235" s="306" t="str">
        <f t="shared" si="564"/>
        <v>-</v>
      </c>
      <c r="EZ235" s="306" t="str">
        <f t="shared" si="565"/>
        <v>-</v>
      </c>
      <c r="FA235" s="306" t="str">
        <f t="shared" si="566"/>
        <v>-</v>
      </c>
      <c r="FB235" s="306" t="str">
        <f t="shared" si="567"/>
        <v>-</v>
      </c>
      <c r="FC235" s="306" t="str">
        <f t="shared" si="568"/>
        <v>-</v>
      </c>
      <c r="FD235" s="306" t="str">
        <f t="shared" si="643"/>
        <v>-</v>
      </c>
      <c r="FE235" s="306" t="str">
        <f t="shared" si="644"/>
        <v>-</v>
      </c>
      <c r="FF235" s="306" t="str">
        <f t="shared" si="645"/>
        <v>-</v>
      </c>
      <c r="FG235" s="306" t="str">
        <f t="shared" si="646"/>
        <v>-</v>
      </c>
      <c r="FH235" s="306"/>
      <c r="FI235" s="306"/>
      <c r="FJ235" s="306"/>
      <c r="FK235" s="306"/>
      <c r="FL235" s="306"/>
      <c r="FM235" s="422" t="s">
        <v>2</v>
      </c>
      <c r="FN235" s="65">
        <f t="shared" si="569"/>
        <v>1</v>
      </c>
      <c r="FO235" s="65">
        <f t="shared" si="570"/>
        <v>1</v>
      </c>
      <c r="FP235" s="65">
        <f t="shared" si="571"/>
        <v>0</v>
      </c>
      <c r="FQ235" s="65">
        <f t="shared" si="572"/>
        <v>0</v>
      </c>
      <c r="FR235" s="65" t="str">
        <f t="shared" si="573"/>
        <v>-</v>
      </c>
      <c r="FS235" s="65" t="str">
        <f t="shared" si="574"/>
        <v>-</v>
      </c>
      <c r="FT235" s="65" t="str">
        <f t="shared" si="575"/>
        <v>-</v>
      </c>
      <c r="FU235" s="65">
        <f t="shared" si="576"/>
        <v>0</v>
      </c>
      <c r="FV235" s="65" t="str">
        <f t="shared" si="577"/>
        <v>-</v>
      </c>
      <c r="FW235" s="65" t="str">
        <f t="shared" si="578"/>
        <v>6*[1]+21*[0]</v>
      </c>
      <c r="FX235" s="65" t="str">
        <f t="shared" si="579"/>
        <v>-</v>
      </c>
      <c r="FY235" s="65" t="str">
        <f t="shared" si="580"/>
        <v>-</v>
      </c>
      <c r="FZ235" s="65" t="str">
        <f t="shared" si="581"/>
        <v>-</v>
      </c>
      <c r="GA235" s="65" t="str">
        <f t="shared" si="582"/>
        <v>1|0</v>
      </c>
      <c r="GB235" s="65" t="str">
        <f t="shared" si="583"/>
        <v>-</v>
      </c>
      <c r="GC235" s="65" t="str">
        <f t="shared" si="584"/>
        <v>1|0|0</v>
      </c>
      <c r="GD235" s="65" t="str">
        <f t="shared" si="585"/>
        <v>"0"</v>
      </c>
      <c r="GE235" s="65">
        <f t="shared" si="586"/>
        <v>0</v>
      </c>
      <c r="GF235" s="65">
        <f t="shared" si="587"/>
        <v>0</v>
      </c>
      <c r="GG235" s="65" t="str">
        <f t="shared" si="588"/>
        <v>-</v>
      </c>
      <c r="GH235" s="65" t="str">
        <f t="shared" si="589"/>
        <v>-</v>
      </c>
      <c r="GI235" s="65" t="str">
        <f t="shared" si="590"/>
        <v>-</v>
      </c>
      <c r="GJ235" s="65" t="str">
        <f t="shared" si="591"/>
        <v>-</v>
      </c>
      <c r="GK235" s="65" t="str">
        <f t="shared" si="592"/>
        <v>-</v>
      </c>
      <c r="GL235" s="65" t="str">
        <f t="shared" si="593"/>
        <v>-</v>
      </c>
      <c r="GM235" s="65" t="str">
        <f t="shared" si="594"/>
        <v>-</v>
      </c>
      <c r="GN235" s="65" t="str">
        <f t="shared" si="647"/>
        <v>-</v>
      </c>
      <c r="GO235" s="65" t="str">
        <f t="shared" si="648"/>
        <v>-</v>
      </c>
      <c r="GP235" s="65" t="str">
        <f t="shared" si="649"/>
        <v>-</v>
      </c>
      <c r="GQ235" s="65" t="str">
        <f t="shared" si="650"/>
        <v>-</v>
      </c>
      <c r="GR235" s="65"/>
      <c r="GS235" s="65"/>
      <c r="GT235" s="65"/>
      <c r="GU235" s="96"/>
      <c r="GV235" s="70"/>
      <c r="GW235" s="7">
        <f>IF(ISNUMBER(INDEX($CU$15:$EC$314,$B235,HG$5)),MAX(GW$14:GW234)+1,0)</f>
        <v>0</v>
      </c>
      <c r="GX235" s="7" t="str">
        <f t="shared" si="595"/>
        <v/>
      </c>
      <c r="GY235" s="7" t="str">
        <f t="shared" si="596"/>
        <v/>
      </c>
      <c r="GZ235" s="289">
        <f t="shared" si="597"/>
        <v>221</v>
      </c>
      <c r="HA235" s="289" t="str">
        <f t="shared" si="598"/>
        <v/>
      </c>
      <c r="HB235" s="289"/>
      <c r="HC235" s="84" t="str">
        <f t="shared" si="599"/>
        <v/>
      </c>
      <c r="HD235" s="335">
        <f t="shared" si="600"/>
        <v>0</v>
      </c>
      <c r="HE235" s="313" t="str">
        <f t="shared" si="601"/>
        <v/>
      </c>
      <c r="HF235" s="28" t="str">
        <f t="shared" si="602"/>
        <v/>
      </c>
      <c r="HG235" s="241"/>
      <c r="HH235" s="71"/>
      <c r="HI235" s="71"/>
      <c r="HJ235" s="71"/>
      <c r="HK235" s="71"/>
      <c r="HL235" s="71"/>
      <c r="HM235" s="71"/>
      <c r="HN235" s="71"/>
      <c r="HO235" s="71"/>
      <c r="HP235" s="71"/>
      <c r="HQ235" s="71"/>
      <c r="HR235" s="71"/>
      <c r="HS235" s="277" t="str">
        <f t="shared" si="658"/>
        <v/>
      </c>
      <c r="HT235" s="284" t="str">
        <f t="shared" si="603"/>
        <v/>
      </c>
      <c r="HU235" s="71"/>
      <c r="HV235" s="336" t="str">
        <f t="shared" si="604"/>
        <v/>
      </c>
      <c r="HW235" s="338" t="str">
        <f t="shared" si="605"/>
        <v/>
      </c>
      <c r="HX235" s="337" t="str">
        <f t="shared" si="606"/>
        <v/>
      </c>
      <c r="HY235" s="71"/>
      <c r="HZ235" s="71"/>
      <c r="IA235" s="71"/>
      <c r="IB235" s="71"/>
      <c r="IC235" s="71"/>
      <c r="ID235" s="70"/>
      <c r="IE235" s="19"/>
      <c r="IF235" s="19"/>
      <c r="IG235" s="19"/>
      <c r="IH235" s="19"/>
      <c r="II235" s="19"/>
      <c r="IJ235" s="19"/>
      <c r="IK235" s="19"/>
      <c r="IL235" s="19"/>
      <c r="IM235" s="19"/>
      <c r="IN235" s="19"/>
      <c r="IO235" s="19"/>
      <c r="IP235" s="19"/>
      <c r="IQ235" s="19"/>
      <c r="IR235" s="291">
        <f>IF(IE235&lt;&gt;"",MAX(IR$14:IR234)+1,0)</f>
        <v>0</v>
      </c>
      <c r="IS235" s="291">
        <f>IF(IF235&lt;&gt;"",MAX(IS$14:IS234)+1,0)</f>
        <v>0</v>
      </c>
      <c r="IT235" s="291">
        <f>IF(IG235&lt;&gt;"",MAX(IT$14:IT234)+1,0)</f>
        <v>0</v>
      </c>
      <c r="IU235" s="291">
        <f>IF(IH235&lt;&gt;"",MAX(IU$14:IU234)+1,0)</f>
        <v>0</v>
      </c>
      <c r="IV235" s="291">
        <f>IF(II235&lt;&gt;"",MAX(IV$14:IV234)+1,0)</f>
        <v>0</v>
      </c>
      <c r="IW235" s="291">
        <f>IF(IJ235&lt;&gt;"",MAX(IW$14:IW234)+1,0)</f>
        <v>0</v>
      </c>
      <c r="IX235" s="291">
        <f>IF(IK235&lt;&gt;"",MAX(IX$14:IX234)+1,0)</f>
        <v>0</v>
      </c>
      <c r="IY235" s="291">
        <f>IF(IL235&lt;&gt;"",MAX(IY$14:IY234)+1,0)</f>
        <v>0</v>
      </c>
      <c r="IZ235" s="291">
        <f>IF(IM235&lt;&gt;"",MAX(IZ$14:IZ234)+1,0)</f>
        <v>0</v>
      </c>
      <c r="JA235" s="291">
        <f>IF(IN235&lt;&gt;"",MAX(JA$14:JA234)+1,0)</f>
        <v>0</v>
      </c>
      <c r="JB235" s="291">
        <f>IF(IO235&lt;&gt;"",MAX(JB$14:JB234)+1,0)</f>
        <v>0</v>
      </c>
      <c r="JC235" s="291">
        <f>IF(IP235&lt;&gt;"",MAX(JC$14:JC234)+1,0)</f>
        <v>0</v>
      </c>
      <c r="JD235" s="74" t="str">
        <f t="shared" si="651"/>
        <v/>
      </c>
      <c r="JE235" s="74" t="str">
        <f t="shared" si="652"/>
        <v/>
      </c>
      <c r="JF235" s="74" t="str">
        <f t="shared" si="653"/>
        <v/>
      </c>
      <c r="JG235" s="74" t="str">
        <f t="shared" si="654"/>
        <v/>
      </c>
      <c r="JH235" s="390" t="str">
        <f t="shared" si="655"/>
        <v/>
      </c>
      <c r="JI235" s="389">
        <f>IF(ISNUMBER(MATCH(HE235,$JG$15:$JG$313,0)),0,MAX(JI$14:JI234)+1)</f>
        <v>0</v>
      </c>
      <c r="JJ235" s="389" t="str">
        <f t="shared" si="656"/>
        <v/>
      </c>
      <c r="JK235" s="379"/>
      <c r="JL235" s="79"/>
      <c r="JM235" s="19"/>
      <c r="JN235" s="280"/>
      <c r="JO235" s="70"/>
      <c r="JP235" s="19"/>
      <c r="JQ235" s="19"/>
      <c r="JR235" s="19"/>
      <c r="JS235" s="19"/>
      <c r="JT235" s="19"/>
      <c r="JU235" s="19"/>
      <c r="JV235" s="19"/>
      <c r="JW235" s="19"/>
      <c r="JX235" s="19"/>
      <c r="JY235" s="19"/>
      <c r="JZ235" s="19"/>
      <c r="KA235" s="19"/>
      <c r="KB235" s="19"/>
      <c r="KC235" s="19"/>
      <c r="KD235" s="19"/>
      <c r="LA235" s="70"/>
      <c r="LB235" s="291" t="str">
        <f t="shared" si="607"/>
        <v/>
      </c>
      <c r="LC235" s="291" t="str">
        <f t="shared" si="608"/>
        <v/>
      </c>
      <c r="LD235" s="291" t="str">
        <f t="shared" si="609"/>
        <v/>
      </c>
      <c r="LE235" s="291" t="str">
        <f t="shared" si="610"/>
        <v/>
      </c>
      <c r="LF235" s="291" t="str">
        <f t="shared" si="611"/>
        <v/>
      </c>
      <c r="LG235" s="291" t="str">
        <f t="shared" si="612"/>
        <v/>
      </c>
      <c r="LH235" s="291" t="str">
        <f t="shared" si="613"/>
        <v/>
      </c>
      <c r="LI235" s="291" t="str">
        <f t="shared" si="614"/>
        <v/>
      </c>
      <c r="LJ235" s="291" t="str">
        <f t="shared" si="615"/>
        <v/>
      </c>
      <c r="LK235" s="291" t="str">
        <f t="shared" si="616"/>
        <v/>
      </c>
      <c r="LL235" s="291" t="str">
        <f t="shared" si="617"/>
        <v/>
      </c>
      <c r="LM235" s="291" t="str">
        <f t="shared" si="618"/>
        <v/>
      </c>
      <c r="LN235" s="291" t="str">
        <f t="shared" si="619"/>
        <v/>
      </c>
      <c r="LO235" s="291" t="str">
        <f t="shared" si="620"/>
        <v/>
      </c>
      <c r="LP235" s="291" t="str">
        <f t="shared" si="621"/>
        <v/>
      </c>
      <c r="LQ235" s="291" t="str">
        <f t="shared" si="622"/>
        <v/>
      </c>
      <c r="LR235" s="291" t="str">
        <f t="shared" si="623"/>
        <v/>
      </c>
      <c r="LS235" s="291" t="str">
        <f t="shared" si="624"/>
        <v/>
      </c>
      <c r="LT235" s="291" t="str">
        <f t="shared" si="625"/>
        <v/>
      </c>
      <c r="LU235" s="291" t="str">
        <f t="shared" si="626"/>
        <v/>
      </c>
      <c r="LV235" s="291" t="str">
        <f t="shared" si="627"/>
        <v/>
      </c>
      <c r="LW235" s="291" t="str">
        <f t="shared" si="628"/>
        <v/>
      </c>
      <c r="LX235" s="291" t="str">
        <f t="shared" si="629"/>
        <v/>
      </c>
      <c r="LY235" s="291" t="str">
        <f t="shared" si="630"/>
        <v/>
      </c>
      <c r="LZ235" s="291" t="str">
        <f t="shared" si="631"/>
        <v/>
      </c>
      <c r="MA235" s="291" t="str">
        <f t="shared" si="632"/>
        <v/>
      </c>
      <c r="MB235" s="291" t="str">
        <f t="shared" si="633"/>
        <v/>
      </c>
      <c r="MC235" s="291" t="str">
        <f t="shared" si="634"/>
        <v/>
      </c>
      <c r="MD235" s="291" t="str">
        <f t="shared" si="635"/>
        <v/>
      </c>
      <c r="ME235" s="291" t="str">
        <f t="shared" si="636"/>
        <v/>
      </c>
      <c r="MF235" s="291" t="str">
        <f t="shared" si="637"/>
        <v/>
      </c>
      <c r="MG235" s="74">
        <f t="shared" si="638"/>
        <v>0</v>
      </c>
      <c r="MH235" s="70"/>
      <c r="MI235" s="70"/>
      <c r="MJ235" s="70"/>
      <c r="MK235" s="70"/>
      <c r="ML235" s="70"/>
      <c r="MM235" s="70"/>
      <c r="MN235" s="70"/>
      <c r="MO235" s="70"/>
      <c r="MP235" s="70"/>
      <c r="MQ235" s="70"/>
      <c r="MR235" s="70"/>
      <c r="MS235" s="70"/>
      <c r="MT235" s="70"/>
      <c r="MU235" s="70"/>
    </row>
    <row r="236" spans="1:359" ht="6" customHeight="1" x14ac:dyDescent="0.25">
      <c r="A236" s="79"/>
      <c r="B236" s="303">
        <f t="shared" si="657"/>
        <v>222</v>
      </c>
      <c r="C236" s="206" t="s">
        <v>717</v>
      </c>
      <c r="D236" s="206" t="s">
        <v>756</v>
      </c>
      <c r="E236" s="70"/>
      <c r="F236" s="258"/>
      <c r="G236" s="259"/>
      <c r="H236" s="260"/>
      <c r="I236" s="258"/>
      <c r="J236" s="259"/>
      <c r="K236" s="260"/>
      <c r="L236" s="258"/>
      <c r="M236" s="259"/>
      <c r="N236" s="260"/>
      <c r="O236" s="258"/>
      <c r="P236" s="259"/>
      <c r="Q236" s="260"/>
      <c r="R236" s="258"/>
      <c r="S236" s="259"/>
      <c r="T236" s="260"/>
      <c r="U236" s="258"/>
      <c r="V236" s="259"/>
      <c r="W236" s="260"/>
      <c r="X236" s="258"/>
      <c r="Y236" s="259"/>
      <c r="Z236" s="260"/>
      <c r="AA236" s="258"/>
      <c r="AB236" s="259"/>
      <c r="AC236" s="260"/>
      <c r="AD236" s="258"/>
      <c r="AE236" s="259"/>
      <c r="AF236" s="260"/>
      <c r="AG236" s="258"/>
      <c r="AH236" s="259"/>
      <c r="AI236" s="260"/>
      <c r="AJ236" s="258"/>
      <c r="AK236" s="259"/>
      <c r="AL236" s="260"/>
      <c r="AM236" s="258"/>
      <c r="AN236" s="259"/>
      <c r="AO236" s="260"/>
      <c r="AP236" s="281"/>
      <c r="AQ236" s="353"/>
      <c r="AR236" s="348"/>
      <c r="AS236" s="281"/>
      <c r="AT236" s="353"/>
      <c r="AU236" s="348"/>
      <c r="AV236" s="258"/>
      <c r="AW236" s="259"/>
      <c r="AX236" s="260"/>
      <c r="AY236" s="258"/>
      <c r="AZ236" s="259"/>
      <c r="BA236" s="260"/>
      <c r="BB236" s="258"/>
      <c r="BC236" s="259"/>
      <c r="BD236" s="260"/>
      <c r="BE236" s="258"/>
      <c r="BF236" s="259"/>
      <c r="BG236" s="260"/>
      <c r="BH236" s="258"/>
      <c r="BI236" s="259"/>
      <c r="BJ236" s="260"/>
      <c r="BK236" s="258"/>
      <c r="BL236" s="259"/>
      <c r="BM236" s="260"/>
      <c r="BN236" s="258"/>
      <c r="BO236" s="259"/>
      <c r="BP236" s="260"/>
      <c r="BQ236" s="258"/>
      <c r="BR236" s="259"/>
      <c r="BS236" s="260"/>
      <c r="BT236" s="258"/>
      <c r="BU236" s="259"/>
      <c r="BV236" s="260"/>
      <c r="BW236" s="258"/>
      <c r="BX236" s="259"/>
      <c r="BY236" s="260"/>
      <c r="BZ236" s="258"/>
      <c r="CA236" s="259"/>
      <c r="CB236" s="260"/>
      <c r="CC236" s="258"/>
      <c r="CD236" s="259"/>
      <c r="CE236" s="260"/>
      <c r="CF236" s="410"/>
      <c r="CG236" s="411"/>
      <c r="CH236" s="412"/>
      <c r="CI236" s="410"/>
      <c r="CJ236" s="411"/>
      <c r="CK236" s="412"/>
      <c r="CL236" s="258"/>
      <c r="CM236" s="259"/>
      <c r="CN236" s="260"/>
      <c r="CO236" s="258"/>
      <c r="CP236" s="259"/>
      <c r="CQ236" s="260"/>
      <c r="CR236" s="373" t="s">
        <v>2</v>
      </c>
      <c r="CS236" s="228"/>
      <c r="CT236" s="229"/>
      <c r="CU236" s="7" t="str">
        <f t="shared" si="517"/>
        <v/>
      </c>
      <c r="CV236" s="7" t="str">
        <f t="shared" si="518"/>
        <v/>
      </c>
      <c r="CW236" s="7" t="str">
        <f t="shared" si="519"/>
        <v/>
      </c>
      <c r="CX236" s="7" t="str">
        <f t="shared" si="520"/>
        <v/>
      </c>
      <c r="CY236" s="7" t="str">
        <f t="shared" si="521"/>
        <v/>
      </c>
      <c r="CZ236" s="7" t="str">
        <f t="shared" si="522"/>
        <v/>
      </c>
      <c r="DA236" s="7" t="str">
        <f t="shared" si="523"/>
        <v/>
      </c>
      <c r="DB236" s="7" t="str">
        <f t="shared" si="524"/>
        <v/>
      </c>
      <c r="DC236" s="7" t="str">
        <f t="shared" si="525"/>
        <v/>
      </c>
      <c r="DD236" s="7" t="str">
        <f t="shared" si="526"/>
        <v/>
      </c>
      <c r="DE236" s="7" t="str">
        <f t="shared" si="527"/>
        <v/>
      </c>
      <c r="DF236" s="7" t="str">
        <f t="shared" si="528"/>
        <v/>
      </c>
      <c r="DG236" s="7">
        <f t="shared" si="529"/>
        <v>34</v>
      </c>
      <c r="DH236" s="7">
        <f t="shared" si="530"/>
        <v>34</v>
      </c>
      <c r="DI236" s="7">
        <f t="shared" si="531"/>
        <v>34</v>
      </c>
      <c r="DJ236" s="7">
        <f t="shared" si="532"/>
        <v>34</v>
      </c>
      <c r="DK236" s="7">
        <f t="shared" si="533"/>
        <v>34</v>
      </c>
      <c r="DL236" s="7">
        <f t="shared" si="534"/>
        <v>36</v>
      </c>
      <c r="DM236" s="7">
        <f t="shared" si="535"/>
        <v>43</v>
      </c>
      <c r="DN236" s="7">
        <f t="shared" si="536"/>
        <v>37</v>
      </c>
      <c r="DO236" s="7">
        <f t="shared" si="537"/>
        <v>37</v>
      </c>
      <c r="DP236" s="7">
        <f t="shared" si="538"/>
        <v>29</v>
      </c>
      <c r="DQ236" s="7">
        <f t="shared" si="539"/>
        <v>29</v>
      </c>
      <c r="DR236" s="7">
        <f t="shared" si="540"/>
        <v>45</v>
      </c>
      <c r="DS236" s="7" t="str">
        <f t="shared" si="541"/>
        <v/>
      </c>
      <c r="DT236" s="7" t="str">
        <f t="shared" si="542"/>
        <v/>
      </c>
      <c r="DU236" s="7" t="str">
        <f t="shared" si="639"/>
        <v/>
      </c>
      <c r="DV236" s="7" t="str">
        <f t="shared" si="640"/>
        <v/>
      </c>
      <c r="DW236" s="7" t="str">
        <f t="shared" si="641"/>
        <v/>
      </c>
      <c r="DX236" s="7" t="str">
        <f t="shared" si="642"/>
        <v/>
      </c>
      <c r="DY236" s="7"/>
      <c r="DZ236" s="7"/>
      <c r="EA236" s="7"/>
      <c r="EB236" s="7"/>
      <c r="EC236" s="64" t="s">
        <v>2</v>
      </c>
      <c r="ED236" s="306" t="str">
        <f t="shared" si="543"/>
        <v>-</v>
      </c>
      <c r="EE236" s="306" t="str">
        <f t="shared" si="544"/>
        <v>-</v>
      </c>
      <c r="EF236" s="306" t="str">
        <f t="shared" si="545"/>
        <v>-</v>
      </c>
      <c r="EG236" s="306" t="str">
        <f t="shared" si="546"/>
        <v>-</v>
      </c>
      <c r="EH236" s="306" t="str">
        <f t="shared" si="547"/>
        <v>-</v>
      </c>
      <c r="EI236" s="306" t="str">
        <f t="shared" si="548"/>
        <v>-</v>
      </c>
      <c r="EJ236" s="306" t="str">
        <f t="shared" si="549"/>
        <v>-</v>
      </c>
      <c r="EK236" s="306" t="str">
        <f t="shared" si="550"/>
        <v>-</v>
      </c>
      <c r="EL236" s="306" t="str">
        <f t="shared" si="551"/>
        <v>-</v>
      </c>
      <c r="EM236" s="306" t="str">
        <f t="shared" si="552"/>
        <v>-</v>
      </c>
      <c r="EN236" s="306" t="str">
        <f t="shared" si="553"/>
        <v>-</v>
      </c>
      <c r="EO236" s="306" t="str">
        <f t="shared" si="554"/>
        <v>-</v>
      </c>
      <c r="EP236" s="306" t="str">
        <f t="shared" si="555"/>
        <v>T_DIS</v>
      </c>
      <c r="EQ236" s="306" t="str">
        <f t="shared" si="556"/>
        <v>T_DIS</v>
      </c>
      <c r="ER236" s="306" t="str">
        <f t="shared" si="557"/>
        <v>T_DIS</v>
      </c>
      <c r="ES236" s="306" t="str">
        <f t="shared" si="558"/>
        <v>T_DIS</v>
      </c>
      <c r="ET236" s="306" t="str">
        <f t="shared" si="559"/>
        <v>T_DIS</v>
      </c>
      <c r="EU236" s="306" t="str">
        <f t="shared" si="560"/>
        <v>T_DIS</v>
      </c>
      <c r="EV236" s="306" t="str">
        <f t="shared" si="561"/>
        <v>T_DIS</v>
      </c>
      <c r="EW236" s="306" t="str">
        <f t="shared" si="562"/>
        <v>T_DIS</v>
      </c>
      <c r="EX236" s="306" t="str">
        <f t="shared" si="563"/>
        <v>T_DIS</v>
      </c>
      <c r="EY236" s="306" t="str">
        <f t="shared" si="564"/>
        <v>T_DIS</v>
      </c>
      <c r="EZ236" s="306" t="str">
        <f t="shared" si="565"/>
        <v>T_DIS</v>
      </c>
      <c r="FA236" s="306" t="str">
        <f t="shared" si="566"/>
        <v>T_DIS</v>
      </c>
      <c r="FB236" s="306" t="str">
        <f t="shared" si="567"/>
        <v>-</v>
      </c>
      <c r="FC236" s="306" t="str">
        <f t="shared" si="568"/>
        <v>-</v>
      </c>
      <c r="FD236" s="306" t="str">
        <f t="shared" si="643"/>
        <v>-</v>
      </c>
      <c r="FE236" s="306" t="str">
        <f t="shared" si="644"/>
        <v>-</v>
      </c>
      <c r="FF236" s="306" t="str">
        <f t="shared" si="645"/>
        <v>-</v>
      </c>
      <c r="FG236" s="306" t="str">
        <f t="shared" si="646"/>
        <v>-</v>
      </c>
      <c r="FH236" s="306"/>
      <c r="FI236" s="306"/>
      <c r="FJ236" s="306"/>
      <c r="FK236" s="306"/>
      <c r="FL236" s="306"/>
      <c r="FM236" s="422" t="s">
        <v>2</v>
      </c>
      <c r="FN236" s="65" t="str">
        <f t="shared" si="569"/>
        <v>-</v>
      </c>
      <c r="FO236" s="65" t="str">
        <f t="shared" si="570"/>
        <v>-</v>
      </c>
      <c r="FP236" s="65" t="str">
        <f t="shared" si="571"/>
        <v>-</v>
      </c>
      <c r="FQ236" s="65" t="str">
        <f t="shared" si="572"/>
        <v>-</v>
      </c>
      <c r="FR236" s="65" t="str">
        <f t="shared" si="573"/>
        <v>-</v>
      </c>
      <c r="FS236" s="65" t="str">
        <f t="shared" si="574"/>
        <v>-</v>
      </c>
      <c r="FT236" s="65" t="str">
        <f t="shared" si="575"/>
        <v>-</v>
      </c>
      <c r="FU236" s="65" t="str">
        <f t="shared" si="576"/>
        <v>-</v>
      </c>
      <c r="FV236" s="65" t="str">
        <f t="shared" si="577"/>
        <v>-</v>
      </c>
      <c r="FW236" s="65" t="str">
        <f t="shared" si="578"/>
        <v>-</v>
      </c>
      <c r="FX236" s="65" t="str">
        <f t="shared" si="579"/>
        <v>-</v>
      </c>
      <c r="FY236" s="65" t="str">
        <f t="shared" si="580"/>
        <v>-</v>
      </c>
      <c r="FZ236" s="65" t="str">
        <f t="shared" si="581"/>
        <v>---------</v>
      </c>
      <c r="GA236" s="65" t="str">
        <f t="shared" si="582"/>
        <v>---------</v>
      </c>
      <c r="GB236" s="65" t="str">
        <f t="shared" si="583"/>
        <v>---------</v>
      </c>
      <c r="GC236" s="65" t="str">
        <f t="shared" si="584"/>
        <v>---------</v>
      </c>
      <c r="GD236" s="65" t="str">
        <f t="shared" si="585"/>
        <v>---------------</v>
      </c>
      <c r="GE236" s="65" t="str">
        <f t="shared" si="586"/>
        <v>---------------</v>
      </c>
      <c r="GF236" s="65" t="str">
        <f t="shared" si="587"/>
        <v>---------------</v>
      </c>
      <c r="GG236" s="65" t="str">
        <f t="shared" si="588"/>
        <v>---------------</v>
      </c>
      <c r="GH236" s="65" t="str">
        <f t="shared" si="589"/>
        <v>---------------</v>
      </c>
      <c r="GI236" s="65" t="str">
        <f t="shared" si="590"/>
        <v>---------------</v>
      </c>
      <c r="GJ236" s="65" t="str">
        <f t="shared" si="591"/>
        <v>---------------</v>
      </c>
      <c r="GK236" s="65" t="str">
        <f t="shared" si="592"/>
        <v>---------------</v>
      </c>
      <c r="GL236" s="65" t="str">
        <f t="shared" si="593"/>
        <v>-</v>
      </c>
      <c r="GM236" s="65" t="str">
        <f t="shared" si="594"/>
        <v>-</v>
      </c>
      <c r="GN236" s="65" t="str">
        <f t="shared" si="647"/>
        <v>-</v>
      </c>
      <c r="GO236" s="65" t="str">
        <f t="shared" si="648"/>
        <v>-</v>
      </c>
      <c r="GP236" s="65" t="str">
        <f t="shared" si="649"/>
        <v>-</v>
      </c>
      <c r="GQ236" s="65" t="str">
        <f t="shared" si="650"/>
        <v>-</v>
      </c>
      <c r="GR236" s="65"/>
      <c r="GS236" s="65"/>
      <c r="GT236" s="65"/>
      <c r="GU236" s="96"/>
      <c r="GV236" s="70"/>
      <c r="GW236" s="7">
        <f>IF(ISNUMBER(INDEX($CU$15:$EC$314,$B236,HG$5)),MAX(GW$14:GW235)+1,0)</f>
        <v>28</v>
      </c>
      <c r="GX236" s="7" t="str">
        <f t="shared" si="595"/>
        <v/>
      </c>
      <c r="GY236" s="7" t="str">
        <f t="shared" si="596"/>
        <v/>
      </c>
      <c r="GZ236" s="289">
        <f t="shared" si="597"/>
        <v>222</v>
      </c>
      <c r="HA236" s="289" t="str">
        <f t="shared" si="598"/>
        <v/>
      </c>
      <c r="HB236" s="289"/>
      <c r="HC236" s="84" t="str">
        <f t="shared" si="599"/>
        <v/>
      </c>
      <c r="HD236" s="335">
        <f t="shared" si="600"/>
        <v>0</v>
      </c>
      <c r="HE236" s="313" t="str">
        <f t="shared" si="601"/>
        <v/>
      </c>
      <c r="HF236" s="28" t="str">
        <f t="shared" si="602"/>
        <v/>
      </c>
      <c r="HG236" s="241"/>
      <c r="HH236" s="71"/>
      <c r="HI236" s="71"/>
      <c r="HJ236" s="71"/>
      <c r="HK236" s="71"/>
      <c r="HL236" s="71"/>
      <c r="HM236" s="71"/>
      <c r="HN236" s="71"/>
      <c r="HO236" s="71"/>
      <c r="HP236" s="71"/>
      <c r="HQ236" s="71"/>
      <c r="HR236" s="71"/>
      <c r="HS236" s="277" t="str">
        <f t="shared" si="658"/>
        <v/>
      </c>
      <c r="HT236" s="284" t="str">
        <f t="shared" si="603"/>
        <v/>
      </c>
      <c r="HU236" s="71"/>
      <c r="HV236" s="336" t="str">
        <f t="shared" si="604"/>
        <v/>
      </c>
      <c r="HW236" s="338" t="str">
        <f t="shared" si="605"/>
        <v/>
      </c>
      <c r="HX236" s="337" t="str">
        <f t="shared" si="606"/>
        <v/>
      </c>
      <c r="HY236" s="71"/>
      <c r="HZ236" s="71"/>
      <c r="IA236" s="71"/>
      <c r="IB236" s="71"/>
      <c r="IC236" s="71"/>
      <c r="ID236" s="70"/>
      <c r="IE236" s="19"/>
      <c r="IF236" s="19"/>
      <c r="IG236" s="19"/>
      <c r="IH236" s="19"/>
      <c r="II236" s="19"/>
      <c r="IJ236" s="19"/>
      <c r="IK236" s="19"/>
      <c r="IL236" s="19"/>
      <c r="IM236" s="19"/>
      <c r="IN236" s="19"/>
      <c r="IO236" s="19"/>
      <c r="IP236" s="19"/>
      <c r="IQ236" s="19"/>
      <c r="IR236" s="291">
        <f>IF(IE236&lt;&gt;"",MAX(IR$14:IR235)+1,0)</f>
        <v>0</v>
      </c>
      <c r="IS236" s="291">
        <f>IF(IF236&lt;&gt;"",MAX(IS$14:IS235)+1,0)</f>
        <v>0</v>
      </c>
      <c r="IT236" s="291">
        <f>IF(IG236&lt;&gt;"",MAX(IT$14:IT235)+1,0)</f>
        <v>0</v>
      </c>
      <c r="IU236" s="291">
        <f>IF(IH236&lt;&gt;"",MAX(IU$14:IU235)+1,0)</f>
        <v>0</v>
      </c>
      <c r="IV236" s="291">
        <f>IF(II236&lt;&gt;"",MAX(IV$14:IV235)+1,0)</f>
        <v>0</v>
      </c>
      <c r="IW236" s="291">
        <f>IF(IJ236&lt;&gt;"",MAX(IW$14:IW235)+1,0)</f>
        <v>0</v>
      </c>
      <c r="IX236" s="291">
        <f>IF(IK236&lt;&gt;"",MAX(IX$14:IX235)+1,0)</f>
        <v>0</v>
      </c>
      <c r="IY236" s="291">
        <f>IF(IL236&lt;&gt;"",MAX(IY$14:IY235)+1,0)</f>
        <v>0</v>
      </c>
      <c r="IZ236" s="291">
        <f>IF(IM236&lt;&gt;"",MAX(IZ$14:IZ235)+1,0)</f>
        <v>0</v>
      </c>
      <c r="JA236" s="291">
        <f>IF(IN236&lt;&gt;"",MAX(JA$14:JA235)+1,0)</f>
        <v>0</v>
      </c>
      <c r="JB236" s="291">
        <f>IF(IO236&lt;&gt;"",MAX(JB$14:JB235)+1,0)</f>
        <v>0</v>
      </c>
      <c r="JC236" s="291">
        <f>IF(IP236&lt;&gt;"",MAX(JC$14:JC235)+1,0)</f>
        <v>0</v>
      </c>
      <c r="JD236" s="74" t="str">
        <f t="shared" si="651"/>
        <v/>
      </c>
      <c r="JE236" s="74" t="str">
        <f t="shared" si="652"/>
        <v/>
      </c>
      <c r="JF236" s="74" t="str">
        <f t="shared" si="653"/>
        <v/>
      </c>
      <c r="JG236" s="74" t="str">
        <f t="shared" si="654"/>
        <v/>
      </c>
      <c r="JH236" s="390" t="str">
        <f t="shared" si="655"/>
        <v/>
      </c>
      <c r="JI236" s="389">
        <f>IF(ISNUMBER(MATCH(HE236,$JG$15:$JG$313,0)),0,MAX(JI$14:JI235)+1)</f>
        <v>0</v>
      </c>
      <c r="JJ236" s="389" t="str">
        <f t="shared" si="656"/>
        <v/>
      </c>
      <c r="JK236" s="379"/>
      <c r="JL236" s="79"/>
      <c r="JM236" s="19"/>
      <c r="JN236" s="280"/>
      <c r="JO236" s="70"/>
      <c r="JP236" s="19"/>
      <c r="JQ236" s="19"/>
      <c r="JR236" s="19"/>
      <c r="JS236" s="19"/>
      <c r="JT236" s="19"/>
      <c r="JU236" s="19"/>
      <c r="JV236" s="19"/>
      <c r="JW236" s="19"/>
      <c r="JX236" s="19"/>
      <c r="JY236" s="19"/>
      <c r="JZ236" s="19"/>
      <c r="KA236" s="19"/>
      <c r="KB236" s="19"/>
      <c r="KC236" s="19"/>
      <c r="KD236" s="19"/>
      <c r="LA236" s="70"/>
      <c r="LB236" s="291" t="str">
        <f t="shared" si="607"/>
        <v/>
      </c>
      <c r="LC236" s="291" t="str">
        <f t="shared" si="608"/>
        <v/>
      </c>
      <c r="LD236" s="291" t="str">
        <f t="shared" si="609"/>
        <v/>
      </c>
      <c r="LE236" s="291" t="str">
        <f t="shared" si="610"/>
        <v/>
      </c>
      <c r="LF236" s="291" t="str">
        <f t="shared" si="611"/>
        <v/>
      </c>
      <c r="LG236" s="291" t="str">
        <f t="shared" si="612"/>
        <v/>
      </c>
      <c r="LH236" s="291" t="str">
        <f t="shared" si="613"/>
        <v/>
      </c>
      <c r="LI236" s="291" t="str">
        <f t="shared" si="614"/>
        <v/>
      </c>
      <c r="LJ236" s="291" t="str">
        <f t="shared" si="615"/>
        <v/>
      </c>
      <c r="LK236" s="291" t="str">
        <f t="shared" si="616"/>
        <v/>
      </c>
      <c r="LL236" s="291" t="str">
        <f t="shared" si="617"/>
        <v/>
      </c>
      <c r="LM236" s="291" t="str">
        <f t="shared" si="618"/>
        <v/>
      </c>
      <c r="LN236" s="291" t="str">
        <f t="shared" si="619"/>
        <v/>
      </c>
      <c r="LO236" s="291" t="str">
        <f t="shared" si="620"/>
        <v/>
      </c>
      <c r="LP236" s="291" t="str">
        <f t="shared" si="621"/>
        <v/>
      </c>
      <c r="LQ236" s="291" t="str">
        <f t="shared" si="622"/>
        <v/>
      </c>
      <c r="LR236" s="291" t="str">
        <f t="shared" si="623"/>
        <v/>
      </c>
      <c r="LS236" s="291" t="str">
        <f t="shared" si="624"/>
        <v/>
      </c>
      <c r="LT236" s="291" t="str">
        <f t="shared" si="625"/>
        <v/>
      </c>
      <c r="LU236" s="291" t="str">
        <f t="shared" si="626"/>
        <v/>
      </c>
      <c r="LV236" s="291" t="str">
        <f t="shared" si="627"/>
        <v/>
      </c>
      <c r="LW236" s="291" t="str">
        <f t="shared" si="628"/>
        <v/>
      </c>
      <c r="LX236" s="291" t="str">
        <f t="shared" si="629"/>
        <v/>
      </c>
      <c r="LY236" s="291" t="str">
        <f t="shared" si="630"/>
        <v/>
      </c>
      <c r="LZ236" s="291" t="str">
        <f t="shared" si="631"/>
        <v/>
      </c>
      <c r="MA236" s="291" t="str">
        <f t="shared" si="632"/>
        <v/>
      </c>
      <c r="MB236" s="291" t="str">
        <f t="shared" si="633"/>
        <v/>
      </c>
      <c r="MC236" s="291" t="str">
        <f t="shared" si="634"/>
        <v/>
      </c>
      <c r="MD236" s="291" t="str">
        <f t="shared" si="635"/>
        <v/>
      </c>
      <c r="ME236" s="291" t="str">
        <f t="shared" si="636"/>
        <v/>
      </c>
      <c r="MF236" s="291" t="str">
        <f t="shared" si="637"/>
        <v/>
      </c>
      <c r="MG236" s="74">
        <f t="shared" si="638"/>
        <v>0</v>
      </c>
      <c r="MH236" s="70"/>
      <c r="MI236" s="70"/>
      <c r="MJ236" s="70"/>
      <c r="MK236" s="70"/>
      <c r="ML236" s="70"/>
      <c r="MM236" s="70"/>
      <c r="MN236" s="70"/>
      <c r="MO236" s="70"/>
      <c r="MP236" s="70"/>
      <c r="MQ236" s="70"/>
      <c r="MR236" s="70"/>
      <c r="MS236" s="70"/>
      <c r="MT236" s="70"/>
      <c r="MU236" s="70"/>
    </row>
    <row r="237" spans="1:359" ht="6" customHeight="1" x14ac:dyDescent="0.25">
      <c r="A237" s="79"/>
      <c r="B237" s="303">
        <f t="shared" si="657"/>
        <v>223</v>
      </c>
      <c r="C237" s="206" t="s">
        <v>681</v>
      </c>
      <c r="D237" s="206" t="s">
        <v>754</v>
      </c>
      <c r="E237" s="70"/>
      <c r="F237" s="258"/>
      <c r="G237" s="259"/>
      <c r="H237" s="260"/>
      <c r="I237" s="258"/>
      <c r="J237" s="259"/>
      <c r="K237" s="260"/>
      <c r="L237" s="258"/>
      <c r="M237" s="259"/>
      <c r="N237" s="260"/>
      <c r="O237" s="258"/>
      <c r="P237" s="259"/>
      <c r="Q237" s="260"/>
      <c r="R237" s="258"/>
      <c r="S237" s="259"/>
      <c r="T237" s="260"/>
      <c r="U237" s="258"/>
      <c r="V237" s="259"/>
      <c r="W237" s="260"/>
      <c r="X237" s="258"/>
      <c r="Y237" s="259"/>
      <c r="Z237" s="260"/>
      <c r="AA237" s="258"/>
      <c r="AB237" s="259"/>
      <c r="AC237" s="260"/>
      <c r="AD237" s="258"/>
      <c r="AE237" s="259"/>
      <c r="AF237" s="260"/>
      <c r="AG237" s="258"/>
      <c r="AH237" s="259"/>
      <c r="AI237" s="260"/>
      <c r="AJ237" s="258"/>
      <c r="AK237" s="259"/>
      <c r="AL237" s="260"/>
      <c r="AM237" s="258"/>
      <c r="AN237" s="259"/>
      <c r="AO237" s="260"/>
      <c r="AP237" s="281"/>
      <c r="AQ237" s="353"/>
      <c r="AR237" s="348"/>
      <c r="AS237" s="281"/>
      <c r="AT237" s="353"/>
      <c r="AU237" s="348"/>
      <c r="AV237" s="258"/>
      <c r="AW237" s="259"/>
      <c r="AX237" s="260"/>
      <c r="AY237" s="258"/>
      <c r="AZ237" s="259"/>
      <c r="BA237" s="260"/>
      <c r="BB237" s="258"/>
      <c r="BC237" s="259"/>
      <c r="BD237" s="260"/>
      <c r="BE237" s="258"/>
      <c r="BF237" s="259"/>
      <c r="BG237" s="260"/>
      <c r="BH237" s="258"/>
      <c r="BI237" s="259"/>
      <c r="BJ237" s="260"/>
      <c r="BK237" s="258"/>
      <c r="BL237" s="259"/>
      <c r="BM237" s="260"/>
      <c r="BN237" s="258"/>
      <c r="BO237" s="259"/>
      <c r="BP237" s="260"/>
      <c r="BQ237" s="258"/>
      <c r="BR237" s="259"/>
      <c r="BS237" s="260"/>
      <c r="BT237" s="258"/>
      <c r="BU237" s="259"/>
      <c r="BV237" s="260"/>
      <c r="BW237" s="258"/>
      <c r="BX237" s="259"/>
      <c r="BY237" s="260"/>
      <c r="BZ237" s="258"/>
      <c r="CA237" s="259"/>
      <c r="CB237" s="260"/>
      <c r="CC237" s="258"/>
      <c r="CD237" s="259"/>
      <c r="CE237" s="260"/>
      <c r="CF237" s="410"/>
      <c r="CG237" s="411"/>
      <c r="CH237" s="412"/>
      <c r="CI237" s="410"/>
      <c r="CJ237" s="411"/>
      <c r="CK237" s="412"/>
      <c r="CL237" s="258"/>
      <c r="CM237" s="259"/>
      <c r="CN237" s="260"/>
      <c r="CO237" s="258"/>
      <c r="CP237" s="259"/>
      <c r="CQ237" s="260"/>
      <c r="CR237" s="373" t="s">
        <v>2</v>
      </c>
      <c r="CS237" s="228"/>
      <c r="CT237" s="229"/>
      <c r="CU237" s="7" t="str">
        <f t="shared" si="517"/>
        <v/>
      </c>
      <c r="CV237" s="7" t="str">
        <f t="shared" si="518"/>
        <v/>
      </c>
      <c r="CW237" s="7" t="str">
        <f t="shared" si="519"/>
        <v/>
      </c>
      <c r="CX237" s="7" t="str">
        <f t="shared" si="520"/>
        <v/>
      </c>
      <c r="CY237" s="7" t="str">
        <f t="shared" si="521"/>
        <v/>
      </c>
      <c r="CZ237" s="7" t="str">
        <f t="shared" si="522"/>
        <v/>
      </c>
      <c r="DA237" s="7" t="str">
        <f t="shared" si="523"/>
        <v/>
      </c>
      <c r="DB237" s="7" t="str">
        <f t="shared" si="524"/>
        <v/>
      </c>
      <c r="DC237" s="7" t="str">
        <f t="shared" si="525"/>
        <v/>
      </c>
      <c r="DD237" s="7" t="str">
        <f t="shared" si="526"/>
        <v/>
      </c>
      <c r="DE237" s="7" t="str">
        <f t="shared" si="527"/>
        <v/>
      </c>
      <c r="DF237" s="7" t="str">
        <f t="shared" si="528"/>
        <v/>
      </c>
      <c r="DG237" s="7">
        <f t="shared" si="529"/>
        <v>38</v>
      </c>
      <c r="DH237" s="7">
        <f t="shared" si="530"/>
        <v>38</v>
      </c>
      <c r="DI237" s="7">
        <f t="shared" si="531"/>
        <v>38</v>
      </c>
      <c r="DJ237" s="7">
        <f t="shared" si="532"/>
        <v>38</v>
      </c>
      <c r="DK237" s="7">
        <f t="shared" si="533"/>
        <v>38</v>
      </c>
      <c r="DL237" s="7">
        <f t="shared" si="534"/>
        <v>40</v>
      </c>
      <c r="DM237" s="7">
        <f t="shared" si="535"/>
        <v>47</v>
      </c>
      <c r="DN237" s="7">
        <f t="shared" si="536"/>
        <v>35</v>
      </c>
      <c r="DO237" s="7" t="str">
        <f t="shared" si="537"/>
        <v/>
      </c>
      <c r="DP237" s="7">
        <f t="shared" si="538"/>
        <v>33</v>
      </c>
      <c r="DQ237" s="7" t="str">
        <f t="shared" si="539"/>
        <v/>
      </c>
      <c r="DR237" s="7">
        <f t="shared" si="540"/>
        <v>48</v>
      </c>
      <c r="DS237" s="7" t="str">
        <f t="shared" si="541"/>
        <v/>
      </c>
      <c r="DT237" s="7" t="str">
        <f t="shared" si="542"/>
        <v/>
      </c>
      <c r="DU237" s="7" t="str">
        <f t="shared" si="639"/>
        <v/>
      </c>
      <c r="DV237" s="7" t="str">
        <f t="shared" si="640"/>
        <v/>
      </c>
      <c r="DW237" s="7" t="str">
        <f t="shared" si="641"/>
        <v/>
      </c>
      <c r="DX237" s="7" t="str">
        <f t="shared" si="642"/>
        <v/>
      </c>
      <c r="DY237" s="7"/>
      <c r="DZ237" s="7"/>
      <c r="EA237" s="7"/>
      <c r="EB237" s="7"/>
      <c r="EC237" s="64" t="s">
        <v>2</v>
      </c>
      <c r="ED237" s="306" t="str">
        <f t="shared" si="543"/>
        <v>-</v>
      </c>
      <c r="EE237" s="306" t="str">
        <f t="shared" si="544"/>
        <v>-</v>
      </c>
      <c r="EF237" s="306" t="str">
        <f t="shared" si="545"/>
        <v>-</v>
      </c>
      <c r="EG237" s="306" t="str">
        <f t="shared" si="546"/>
        <v>-</v>
      </c>
      <c r="EH237" s="306" t="str">
        <f t="shared" si="547"/>
        <v>-</v>
      </c>
      <c r="EI237" s="306" t="str">
        <f t="shared" si="548"/>
        <v>-</v>
      </c>
      <c r="EJ237" s="306" t="str">
        <f t="shared" si="549"/>
        <v>-</v>
      </c>
      <c r="EK237" s="306" t="str">
        <f t="shared" si="550"/>
        <v>-</v>
      </c>
      <c r="EL237" s="306" t="str">
        <f t="shared" si="551"/>
        <v>-</v>
      </c>
      <c r="EM237" s="306" t="str">
        <f t="shared" si="552"/>
        <v>-</v>
      </c>
      <c r="EN237" s="306" t="str">
        <f t="shared" si="553"/>
        <v>-</v>
      </c>
      <c r="EO237" s="306" t="str">
        <f t="shared" si="554"/>
        <v>-</v>
      </c>
      <c r="EP237" s="306" t="str">
        <f t="shared" si="555"/>
        <v>IC</v>
      </c>
      <c r="EQ237" s="306" t="str">
        <f t="shared" si="556"/>
        <v>IC</v>
      </c>
      <c r="ER237" s="306" t="str">
        <f t="shared" si="557"/>
        <v>IC</v>
      </c>
      <c r="ES237" s="306" t="str">
        <f t="shared" si="558"/>
        <v>IC</v>
      </c>
      <c r="ET237" s="306" t="str">
        <f t="shared" si="559"/>
        <v>IC</v>
      </c>
      <c r="EU237" s="306" t="str">
        <f t="shared" si="560"/>
        <v>IC</v>
      </c>
      <c r="EV237" s="306" t="str">
        <f t="shared" si="561"/>
        <v>IC</v>
      </c>
      <c r="EW237" s="306" t="str">
        <f t="shared" si="562"/>
        <v>IC</v>
      </c>
      <c r="EX237" s="306" t="str">
        <f t="shared" si="563"/>
        <v>-</v>
      </c>
      <c r="EY237" s="306" t="str">
        <f t="shared" si="564"/>
        <v>IC</v>
      </c>
      <c r="EZ237" s="306" t="str">
        <f t="shared" si="565"/>
        <v>-</v>
      </c>
      <c r="FA237" s="306" t="str">
        <f t="shared" si="566"/>
        <v>IC</v>
      </c>
      <c r="FB237" s="306" t="str">
        <f t="shared" si="567"/>
        <v>-</v>
      </c>
      <c r="FC237" s="306" t="str">
        <f t="shared" si="568"/>
        <v>-</v>
      </c>
      <c r="FD237" s="306" t="str">
        <f t="shared" si="643"/>
        <v>-</v>
      </c>
      <c r="FE237" s="306" t="str">
        <f t="shared" si="644"/>
        <v>-</v>
      </c>
      <c r="FF237" s="306" t="str">
        <f t="shared" si="645"/>
        <v>-</v>
      </c>
      <c r="FG237" s="306" t="str">
        <f t="shared" si="646"/>
        <v>-</v>
      </c>
      <c r="FH237" s="306"/>
      <c r="FI237" s="306"/>
      <c r="FJ237" s="306"/>
      <c r="FK237" s="306"/>
      <c r="FL237" s="306"/>
      <c r="FM237" s="422" t="s">
        <v>2</v>
      </c>
      <c r="FN237" s="65" t="str">
        <f t="shared" si="569"/>
        <v>-</v>
      </c>
      <c r="FO237" s="65" t="str">
        <f t="shared" si="570"/>
        <v>-</v>
      </c>
      <c r="FP237" s="65" t="str">
        <f t="shared" si="571"/>
        <v>-</v>
      </c>
      <c r="FQ237" s="65" t="str">
        <f t="shared" si="572"/>
        <v>-</v>
      </c>
      <c r="FR237" s="65" t="str">
        <f t="shared" si="573"/>
        <v>-</v>
      </c>
      <c r="FS237" s="65" t="str">
        <f t="shared" si="574"/>
        <v>-</v>
      </c>
      <c r="FT237" s="65" t="str">
        <f t="shared" si="575"/>
        <v>-</v>
      </c>
      <c r="FU237" s="65" t="str">
        <f t="shared" si="576"/>
        <v>-</v>
      </c>
      <c r="FV237" s="65" t="str">
        <f t="shared" si="577"/>
        <v>-</v>
      </c>
      <c r="FW237" s="65" t="str">
        <f t="shared" si="578"/>
        <v>-</v>
      </c>
      <c r="FX237" s="65" t="str">
        <f t="shared" si="579"/>
        <v>-</v>
      </c>
      <c r="FY237" s="65" t="str">
        <f t="shared" si="580"/>
        <v>-</v>
      </c>
      <c r="FZ237" s="65" t="str">
        <f t="shared" si="581"/>
        <v>---------</v>
      </c>
      <c r="GA237" s="65" t="str">
        <f t="shared" si="582"/>
        <v>---------</v>
      </c>
      <c r="GB237" s="65" t="str">
        <f t="shared" si="583"/>
        <v>---------</v>
      </c>
      <c r="GC237" s="65" t="str">
        <f t="shared" si="584"/>
        <v>---------</v>
      </c>
      <c r="GD237" s="65" t="str">
        <f t="shared" si="585"/>
        <v>---------------</v>
      </c>
      <c r="GE237" s="65" t="str">
        <f t="shared" si="586"/>
        <v>---------------</v>
      </c>
      <c r="GF237" s="65" t="str">
        <f t="shared" si="587"/>
        <v>---------------</v>
      </c>
      <c r="GG237" s="65" t="str">
        <f t="shared" si="588"/>
        <v>---------------</v>
      </c>
      <c r="GH237" s="65" t="str">
        <f t="shared" si="589"/>
        <v>-</v>
      </c>
      <c r="GI237" s="65" t="str">
        <f t="shared" si="590"/>
        <v>---------------</v>
      </c>
      <c r="GJ237" s="65" t="str">
        <f t="shared" si="591"/>
        <v>-</v>
      </c>
      <c r="GK237" s="65" t="str">
        <f t="shared" si="592"/>
        <v>---------------</v>
      </c>
      <c r="GL237" s="65" t="str">
        <f t="shared" si="593"/>
        <v>-</v>
      </c>
      <c r="GM237" s="65" t="str">
        <f t="shared" si="594"/>
        <v>-</v>
      </c>
      <c r="GN237" s="65" t="str">
        <f t="shared" si="647"/>
        <v>-</v>
      </c>
      <c r="GO237" s="65" t="str">
        <f t="shared" si="648"/>
        <v>-</v>
      </c>
      <c r="GP237" s="65" t="str">
        <f t="shared" si="649"/>
        <v>-</v>
      </c>
      <c r="GQ237" s="65" t="str">
        <f t="shared" si="650"/>
        <v>-</v>
      </c>
      <c r="GR237" s="65"/>
      <c r="GS237" s="65"/>
      <c r="GT237" s="65"/>
      <c r="GU237" s="96"/>
      <c r="GV237" s="70"/>
      <c r="GW237" s="7">
        <f>IF(ISNUMBER(INDEX($CU$15:$EC$314,$B237,HG$5)),MAX(GW$14:GW236)+1,0)</f>
        <v>0</v>
      </c>
      <c r="GX237" s="7" t="str">
        <f t="shared" si="595"/>
        <v/>
      </c>
      <c r="GY237" s="7" t="str">
        <f t="shared" si="596"/>
        <v/>
      </c>
      <c r="GZ237" s="289">
        <f t="shared" si="597"/>
        <v>223</v>
      </c>
      <c r="HA237" s="289" t="str">
        <f t="shared" si="598"/>
        <v/>
      </c>
      <c r="HB237" s="289"/>
      <c r="HC237" s="84" t="str">
        <f t="shared" si="599"/>
        <v/>
      </c>
      <c r="HD237" s="335">
        <f t="shared" si="600"/>
        <v>0</v>
      </c>
      <c r="HE237" s="313" t="str">
        <f t="shared" si="601"/>
        <v/>
      </c>
      <c r="HF237" s="28" t="str">
        <f t="shared" si="602"/>
        <v/>
      </c>
      <c r="HG237" s="241"/>
      <c r="HH237" s="71"/>
      <c r="HI237" s="71"/>
      <c r="HJ237" s="71"/>
      <c r="HK237" s="71"/>
      <c r="HL237" s="71"/>
      <c r="HM237" s="71"/>
      <c r="HN237" s="71"/>
      <c r="HO237" s="71"/>
      <c r="HP237" s="71"/>
      <c r="HQ237" s="71"/>
      <c r="HR237" s="71"/>
      <c r="HS237" s="277" t="str">
        <f t="shared" si="658"/>
        <v/>
      </c>
      <c r="HT237" s="284" t="str">
        <f t="shared" si="603"/>
        <v/>
      </c>
      <c r="HU237" s="71"/>
      <c r="HV237" s="336" t="str">
        <f t="shared" si="604"/>
        <v/>
      </c>
      <c r="HW237" s="338" t="str">
        <f t="shared" si="605"/>
        <v/>
      </c>
      <c r="HX237" s="337" t="str">
        <f t="shared" si="606"/>
        <v/>
      </c>
      <c r="HY237" s="71"/>
      <c r="HZ237" s="71"/>
      <c r="IA237" s="71"/>
      <c r="IB237" s="71"/>
      <c r="IC237" s="71"/>
      <c r="ID237" s="70"/>
      <c r="IE237" s="19"/>
      <c r="IF237" s="19"/>
      <c r="IG237" s="19"/>
      <c r="IH237" s="19"/>
      <c r="II237" s="19"/>
      <c r="IJ237" s="19"/>
      <c r="IK237" s="19"/>
      <c r="IL237" s="19"/>
      <c r="IM237" s="19"/>
      <c r="IN237" s="19"/>
      <c r="IO237" s="19"/>
      <c r="IP237" s="19"/>
      <c r="IQ237" s="19"/>
      <c r="IR237" s="291">
        <f>IF(IE237&lt;&gt;"",MAX(IR$14:IR236)+1,0)</f>
        <v>0</v>
      </c>
      <c r="IS237" s="291">
        <f>IF(IF237&lt;&gt;"",MAX(IS$14:IS236)+1,0)</f>
        <v>0</v>
      </c>
      <c r="IT237" s="291">
        <f>IF(IG237&lt;&gt;"",MAX(IT$14:IT236)+1,0)</f>
        <v>0</v>
      </c>
      <c r="IU237" s="291">
        <f>IF(IH237&lt;&gt;"",MAX(IU$14:IU236)+1,0)</f>
        <v>0</v>
      </c>
      <c r="IV237" s="291">
        <f>IF(II237&lt;&gt;"",MAX(IV$14:IV236)+1,0)</f>
        <v>0</v>
      </c>
      <c r="IW237" s="291">
        <f>IF(IJ237&lt;&gt;"",MAX(IW$14:IW236)+1,0)</f>
        <v>0</v>
      </c>
      <c r="IX237" s="291">
        <f>IF(IK237&lt;&gt;"",MAX(IX$14:IX236)+1,0)</f>
        <v>0</v>
      </c>
      <c r="IY237" s="291">
        <f>IF(IL237&lt;&gt;"",MAX(IY$14:IY236)+1,0)</f>
        <v>0</v>
      </c>
      <c r="IZ237" s="291">
        <f>IF(IM237&lt;&gt;"",MAX(IZ$14:IZ236)+1,0)</f>
        <v>0</v>
      </c>
      <c r="JA237" s="291">
        <f>IF(IN237&lt;&gt;"",MAX(JA$14:JA236)+1,0)</f>
        <v>0</v>
      </c>
      <c r="JB237" s="291">
        <f>IF(IO237&lt;&gt;"",MAX(JB$14:JB236)+1,0)</f>
        <v>0</v>
      </c>
      <c r="JC237" s="291">
        <f>IF(IP237&lt;&gt;"",MAX(JC$14:JC236)+1,0)</f>
        <v>0</v>
      </c>
      <c r="JD237" s="74" t="str">
        <f t="shared" si="651"/>
        <v/>
      </c>
      <c r="JE237" s="74" t="str">
        <f t="shared" si="652"/>
        <v/>
      </c>
      <c r="JF237" s="74" t="str">
        <f t="shared" si="653"/>
        <v/>
      </c>
      <c r="JG237" s="74" t="str">
        <f t="shared" si="654"/>
        <v/>
      </c>
      <c r="JH237" s="390" t="str">
        <f t="shared" si="655"/>
        <v/>
      </c>
      <c r="JI237" s="389">
        <f>IF(ISNUMBER(MATCH(HE237,$JG$15:$JG$313,0)),0,MAX(JI$14:JI236)+1)</f>
        <v>0</v>
      </c>
      <c r="JJ237" s="389" t="str">
        <f t="shared" si="656"/>
        <v/>
      </c>
      <c r="JK237" s="379"/>
      <c r="JL237" s="79"/>
      <c r="JM237" s="19"/>
      <c r="JN237" s="280"/>
      <c r="JO237" s="70"/>
      <c r="JP237" s="19"/>
      <c r="JQ237" s="19"/>
      <c r="JR237" s="19"/>
      <c r="JS237" s="19"/>
      <c r="JT237" s="19"/>
      <c r="JU237" s="19"/>
      <c r="JV237" s="19"/>
      <c r="JW237" s="19"/>
      <c r="JX237" s="19"/>
      <c r="JY237" s="19"/>
      <c r="JZ237" s="19"/>
      <c r="KA237" s="19"/>
      <c r="KB237" s="19"/>
      <c r="KC237" s="19"/>
      <c r="KD237" s="19"/>
      <c r="LA237" s="70"/>
      <c r="LB237" s="291" t="str">
        <f t="shared" si="607"/>
        <v/>
      </c>
      <c r="LC237" s="291" t="str">
        <f t="shared" si="608"/>
        <v/>
      </c>
      <c r="LD237" s="291" t="str">
        <f t="shared" si="609"/>
        <v/>
      </c>
      <c r="LE237" s="291" t="str">
        <f t="shared" si="610"/>
        <v/>
      </c>
      <c r="LF237" s="291" t="str">
        <f t="shared" si="611"/>
        <v/>
      </c>
      <c r="LG237" s="291" t="str">
        <f t="shared" si="612"/>
        <v/>
      </c>
      <c r="LH237" s="291" t="str">
        <f t="shared" si="613"/>
        <v/>
      </c>
      <c r="LI237" s="291" t="str">
        <f t="shared" si="614"/>
        <v/>
      </c>
      <c r="LJ237" s="291" t="str">
        <f t="shared" si="615"/>
        <v/>
      </c>
      <c r="LK237" s="291" t="str">
        <f t="shared" si="616"/>
        <v/>
      </c>
      <c r="LL237" s="291" t="str">
        <f t="shared" si="617"/>
        <v/>
      </c>
      <c r="LM237" s="291" t="str">
        <f t="shared" si="618"/>
        <v/>
      </c>
      <c r="LN237" s="291" t="str">
        <f t="shared" si="619"/>
        <v/>
      </c>
      <c r="LO237" s="291" t="str">
        <f t="shared" si="620"/>
        <v/>
      </c>
      <c r="LP237" s="291" t="str">
        <f t="shared" si="621"/>
        <v/>
      </c>
      <c r="LQ237" s="291" t="str">
        <f t="shared" si="622"/>
        <v/>
      </c>
      <c r="LR237" s="291" t="str">
        <f t="shared" si="623"/>
        <v/>
      </c>
      <c r="LS237" s="291" t="str">
        <f t="shared" si="624"/>
        <v/>
      </c>
      <c r="LT237" s="291" t="str">
        <f t="shared" si="625"/>
        <v/>
      </c>
      <c r="LU237" s="291" t="str">
        <f t="shared" si="626"/>
        <v/>
      </c>
      <c r="LV237" s="291" t="str">
        <f t="shared" si="627"/>
        <v/>
      </c>
      <c r="LW237" s="291" t="str">
        <f t="shared" si="628"/>
        <v/>
      </c>
      <c r="LX237" s="291" t="str">
        <f t="shared" si="629"/>
        <v/>
      </c>
      <c r="LY237" s="291" t="str">
        <f t="shared" si="630"/>
        <v/>
      </c>
      <c r="LZ237" s="291" t="str">
        <f t="shared" si="631"/>
        <v/>
      </c>
      <c r="MA237" s="291" t="str">
        <f t="shared" si="632"/>
        <v/>
      </c>
      <c r="MB237" s="291" t="str">
        <f t="shared" si="633"/>
        <v/>
      </c>
      <c r="MC237" s="291" t="str">
        <f t="shared" si="634"/>
        <v/>
      </c>
      <c r="MD237" s="291" t="str">
        <f t="shared" si="635"/>
        <v/>
      </c>
      <c r="ME237" s="291" t="str">
        <f t="shared" si="636"/>
        <v/>
      </c>
      <c r="MF237" s="291" t="str">
        <f t="shared" si="637"/>
        <v/>
      </c>
      <c r="MG237" s="74">
        <f t="shared" si="638"/>
        <v>0</v>
      </c>
      <c r="MH237" s="70"/>
      <c r="MI237" s="70"/>
      <c r="MJ237" s="70"/>
      <c r="MK237" s="70"/>
      <c r="ML237" s="70"/>
      <c r="MM237" s="70"/>
      <c r="MN237" s="70"/>
      <c r="MO237" s="70"/>
      <c r="MP237" s="70"/>
      <c r="MQ237" s="70"/>
      <c r="MR237" s="70"/>
      <c r="MS237" s="70"/>
      <c r="MT237" s="70"/>
      <c r="MU237" s="70"/>
    </row>
    <row r="238" spans="1:359" ht="6" customHeight="1" x14ac:dyDescent="0.25">
      <c r="A238" s="79"/>
      <c r="B238" s="303">
        <f t="shared" si="657"/>
        <v>224</v>
      </c>
      <c r="C238" s="206" t="s">
        <v>720</v>
      </c>
      <c r="D238" s="206" t="s">
        <v>753</v>
      </c>
      <c r="E238" s="70"/>
      <c r="F238" s="258"/>
      <c r="G238" s="259"/>
      <c r="H238" s="260"/>
      <c r="I238" s="258"/>
      <c r="J238" s="259"/>
      <c r="K238" s="260"/>
      <c r="L238" s="258"/>
      <c r="M238" s="259"/>
      <c r="N238" s="260"/>
      <c r="O238" s="258"/>
      <c r="P238" s="259"/>
      <c r="Q238" s="260"/>
      <c r="R238" s="258"/>
      <c r="S238" s="259"/>
      <c r="T238" s="260"/>
      <c r="U238" s="258"/>
      <c r="V238" s="259"/>
      <c r="W238" s="260"/>
      <c r="X238" s="258"/>
      <c r="Y238" s="259"/>
      <c r="Z238" s="260"/>
      <c r="AA238" s="258"/>
      <c r="AB238" s="259"/>
      <c r="AC238" s="260"/>
      <c r="AD238" s="258"/>
      <c r="AE238" s="259"/>
      <c r="AF238" s="260"/>
      <c r="AG238" s="258"/>
      <c r="AH238" s="259"/>
      <c r="AI238" s="260"/>
      <c r="AJ238" s="258"/>
      <c r="AK238" s="259"/>
      <c r="AL238" s="260"/>
      <c r="AM238" s="258"/>
      <c r="AN238" s="259"/>
      <c r="AO238" s="260"/>
      <c r="AP238" s="281"/>
      <c r="AQ238" s="353"/>
      <c r="AR238" s="348"/>
      <c r="AS238" s="281"/>
      <c r="AT238" s="353"/>
      <c r="AU238" s="348"/>
      <c r="AV238" s="258"/>
      <c r="AW238" s="259"/>
      <c r="AX238" s="260"/>
      <c r="AY238" s="258"/>
      <c r="AZ238" s="259"/>
      <c r="BA238" s="260"/>
      <c r="BB238" s="258"/>
      <c r="BC238" s="259"/>
      <c r="BD238" s="260"/>
      <c r="BE238" s="258"/>
      <c r="BF238" s="259"/>
      <c r="BG238" s="260"/>
      <c r="BH238" s="258"/>
      <c r="BI238" s="259"/>
      <c r="BJ238" s="260"/>
      <c r="BK238" s="258"/>
      <c r="BL238" s="259"/>
      <c r="BM238" s="260"/>
      <c r="BN238" s="258"/>
      <c r="BO238" s="259"/>
      <c r="BP238" s="260"/>
      <c r="BQ238" s="258"/>
      <c r="BR238" s="259"/>
      <c r="BS238" s="260"/>
      <c r="BT238" s="258"/>
      <c r="BU238" s="259"/>
      <c r="BV238" s="260"/>
      <c r="BW238" s="258"/>
      <c r="BX238" s="259"/>
      <c r="BY238" s="260"/>
      <c r="BZ238" s="258"/>
      <c r="CA238" s="259"/>
      <c r="CB238" s="260"/>
      <c r="CC238" s="258"/>
      <c r="CD238" s="259"/>
      <c r="CE238" s="260"/>
      <c r="CF238" s="410"/>
      <c r="CG238" s="411"/>
      <c r="CH238" s="412"/>
      <c r="CI238" s="410"/>
      <c r="CJ238" s="411"/>
      <c r="CK238" s="412"/>
      <c r="CL238" s="258"/>
      <c r="CM238" s="259"/>
      <c r="CN238" s="260"/>
      <c r="CO238" s="258"/>
      <c r="CP238" s="259"/>
      <c r="CQ238" s="260"/>
      <c r="CR238" s="373" t="s">
        <v>2</v>
      </c>
      <c r="CS238" s="228"/>
      <c r="CT238" s="229"/>
      <c r="CU238" s="7" t="str">
        <f t="shared" si="517"/>
        <v/>
      </c>
      <c r="CV238" s="7" t="str">
        <f t="shared" si="518"/>
        <v/>
      </c>
      <c r="CW238" s="7" t="str">
        <f t="shared" si="519"/>
        <v/>
      </c>
      <c r="CX238" s="7" t="str">
        <f t="shared" si="520"/>
        <v/>
      </c>
      <c r="CY238" s="7" t="str">
        <f t="shared" si="521"/>
        <v/>
      </c>
      <c r="CZ238" s="7" t="str">
        <f t="shared" si="522"/>
        <v/>
      </c>
      <c r="DA238" s="7" t="str">
        <f t="shared" si="523"/>
        <v/>
      </c>
      <c r="DB238" s="7" t="str">
        <f t="shared" si="524"/>
        <v/>
      </c>
      <c r="DC238" s="7" t="str">
        <f t="shared" si="525"/>
        <v/>
      </c>
      <c r="DD238" s="7" t="str">
        <f t="shared" si="526"/>
        <v/>
      </c>
      <c r="DE238" s="7" t="str">
        <f t="shared" si="527"/>
        <v/>
      </c>
      <c r="DF238" s="7" t="str">
        <f t="shared" si="528"/>
        <v/>
      </c>
      <c r="DG238" s="7">
        <f t="shared" si="529"/>
        <v>44</v>
      </c>
      <c r="DH238" s="7">
        <f t="shared" si="530"/>
        <v>44</v>
      </c>
      <c r="DI238" s="7">
        <f t="shared" si="531"/>
        <v>44</v>
      </c>
      <c r="DJ238" s="7">
        <f t="shared" si="532"/>
        <v>44</v>
      </c>
      <c r="DK238" s="7" t="str">
        <f t="shared" si="533"/>
        <v/>
      </c>
      <c r="DL238" s="7" t="str">
        <f t="shared" si="534"/>
        <v/>
      </c>
      <c r="DM238" s="7" t="str">
        <f t="shared" si="535"/>
        <v/>
      </c>
      <c r="DN238" s="7" t="str">
        <f t="shared" si="536"/>
        <v/>
      </c>
      <c r="DO238" s="7">
        <f t="shared" si="537"/>
        <v>35</v>
      </c>
      <c r="DP238" s="7" t="str">
        <f t="shared" si="538"/>
        <v/>
      </c>
      <c r="DQ238" s="7" t="str">
        <f t="shared" si="539"/>
        <v/>
      </c>
      <c r="DR238" s="7" t="str">
        <f t="shared" si="540"/>
        <v/>
      </c>
      <c r="DS238" s="7" t="str">
        <f t="shared" si="541"/>
        <v/>
      </c>
      <c r="DT238" s="7" t="str">
        <f t="shared" si="542"/>
        <v/>
      </c>
      <c r="DU238" s="7" t="str">
        <f t="shared" si="639"/>
        <v/>
      </c>
      <c r="DV238" s="7" t="str">
        <f t="shared" si="640"/>
        <v/>
      </c>
      <c r="DW238" s="7" t="str">
        <f t="shared" si="641"/>
        <v/>
      </c>
      <c r="DX238" s="7" t="str">
        <f t="shared" si="642"/>
        <v/>
      </c>
      <c r="DY238" s="7"/>
      <c r="DZ238" s="7"/>
      <c r="EA238" s="7"/>
      <c r="EB238" s="7"/>
      <c r="EC238" s="64" t="s">
        <v>2</v>
      </c>
      <c r="ED238" s="306" t="str">
        <f t="shared" si="543"/>
        <v>-</v>
      </c>
      <c r="EE238" s="306" t="str">
        <f t="shared" si="544"/>
        <v>-</v>
      </c>
      <c r="EF238" s="306" t="str">
        <f t="shared" si="545"/>
        <v>-</v>
      </c>
      <c r="EG238" s="306" t="str">
        <f t="shared" si="546"/>
        <v>-</v>
      </c>
      <c r="EH238" s="306" t="str">
        <f t="shared" si="547"/>
        <v>-</v>
      </c>
      <c r="EI238" s="306" t="str">
        <f t="shared" si="548"/>
        <v>-</v>
      </c>
      <c r="EJ238" s="306" t="str">
        <f t="shared" si="549"/>
        <v>-</v>
      </c>
      <c r="EK238" s="306" t="str">
        <f t="shared" si="550"/>
        <v>-</v>
      </c>
      <c r="EL238" s="306" t="str">
        <f t="shared" si="551"/>
        <v>-</v>
      </c>
      <c r="EM238" s="306" t="str">
        <f t="shared" si="552"/>
        <v>-</v>
      </c>
      <c r="EN238" s="306" t="str">
        <f t="shared" si="553"/>
        <v>-</v>
      </c>
      <c r="EO238" s="306" t="str">
        <f t="shared" si="554"/>
        <v>-</v>
      </c>
      <c r="EP238" s="306" t="str">
        <f t="shared" si="555"/>
        <v>RCHa</v>
      </c>
      <c r="EQ238" s="306" t="str">
        <f t="shared" si="556"/>
        <v>RCHa</v>
      </c>
      <c r="ER238" s="306" t="str">
        <f t="shared" si="557"/>
        <v>RCHa</v>
      </c>
      <c r="ES238" s="306" t="str">
        <f t="shared" si="558"/>
        <v>RCHa</v>
      </c>
      <c r="ET238" s="306" t="str">
        <f t="shared" si="559"/>
        <v>-</v>
      </c>
      <c r="EU238" s="306" t="str">
        <f t="shared" si="560"/>
        <v>-</v>
      </c>
      <c r="EV238" s="306" t="str">
        <f t="shared" si="561"/>
        <v>-</v>
      </c>
      <c r="EW238" s="306" t="str">
        <f t="shared" si="562"/>
        <v>-</v>
      </c>
      <c r="EX238" s="306" t="str">
        <f t="shared" si="563"/>
        <v>RCHa</v>
      </c>
      <c r="EY238" s="306" t="str">
        <f t="shared" si="564"/>
        <v>-</v>
      </c>
      <c r="EZ238" s="306" t="str">
        <f t="shared" si="565"/>
        <v>-</v>
      </c>
      <c r="FA238" s="306" t="str">
        <f t="shared" si="566"/>
        <v>-</v>
      </c>
      <c r="FB238" s="306" t="str">
        <f t="shared" si="567"/>
        <v>-</v>
      </c>
      <c r="FC238" s="306" t="str">
        <f t="shared" si="568"/>
        <v>-</v>
      </c>
      <c r="FD238" s="306" t="str">
        <f t="shared" si="643"/>
        <v>-</v>
      </c>
      <c r="FE238" s="306" t="str">
        <f t="shared" si="644"/>
        <v>-</v>
      </c>
      <c r="FF238" s="306" t="str">
        <f t="shared" si="645"/>
        <v>-</v>
      </c>
      <c r="FG238" s="306" t="str">
        <f t="shared" si="646"/>
        <v>-</v>
      </c>
      <c r="FH238" s="306"/>
      <c r="FI238" s="306"/>
      <c r="FJ238" s="306"/>
      <c r="FK238" s="306"/>
      <c r="FL238" s="306"/>
      <c r="FM238" s="422" t="s">
        <v>2</v>
      </c>
      <c r="FN238" s="65" t="str">
        <f t="shared" si="569"/>
        <v>-</v>
      </c>
      <c r="FO238" s="65" t="str">
        <f t="shared" si="570"/>
        <v>-</v>
      </c>
      <c r="FP238" s="65" t="str">
        <f t="shared" si="571"/>
        <v>-</v>
      </c>
      <c r="FQ238" s="65" t="str">
        <f t="shared" si="572"/>
        <v>-</v>
      </c>
      <c r="FR238" s="65" t="str">
        <f t="shared" si="573"/>
        <v>-</v>
      </c>
      <c r="FS238" s="65" t="str">
        <f t="shared" si="574"/>
        <v>-</v>
      </c>
      <c r="FT238" s="65" t="str">
        <f t="shared" si="575"/>
        <v>-</v>
      </c>
      <c r="FU238" s="65" t="str">
        <f t="shared" si="576"/>
        <v>-</v>
      </c>
      <c r="FV238" s="65" t="str">
        <f t="shared" si="577"/>
        <v>-</v>
      </c>
      <c r="FW238" s="65" t="str">
        <f t="shared" si="578"/>
        <v>-</v>
      </c>
      <c r="FX238" s="65" t="str">
        <f t="shared" si="579"/>
        <v>-</v>
      </c>
      <c r="FY238" s="65" t="str">
        <f t="shared" si="580"/>
        <v>-</v>
      </c>
      <c r="FZ238" s="65" t="str">
        <f t="shared" si="581"/>
        <v>---------</v>
      </c>
      <c r="GA238" s="65" t="str">
        <f t="shared" si="582"/>
        <v>---------</v>
      </c>
      <c r="GB238" s="65" t="str">
        <f t="shared" si="583"/>
        <v>---------</v>
      </c>
      <c r="GC238" s="65" t="str">
        <f t="shared" si="584"/>
        <v>---------</v>
      </c>
      <c r="GD238" s="65" t="str">
        <f t="shared" si="585"/>
        <v>-</v>
      </c>
      <c r="GE238" s="65" t="str">
        <f t="shared" si="586"/>
        <v>-</v>
      </c>
      <c r="GF238" s="65" t="str">
        <f t="shared" si="587"/>
        <v>-</v>
      </c>
      <c r="GG238" s="65" t="str">
        <f t="shared" si="588"/>
        <v>-</v>
      </c>
      <c r="GH238" s="65" t="str">
        <f t="shared" si="589"/>
        <v>---------------</v>
      </c>
      <c r="GI238" s="65" t="str">
        <f t="shared" si="590"/>
        <v>-</v>
      </c>
      <c r="GJ238" s="65" t="str">
        <f t="shared" si="591"/>
        <v>-</v>
      </c>
      <c r="GK238" s="65" t="str">
        <f t="shared" si="592"/>
        <v>-</v>
      </c>
      <c r="GL238" s="65" t="str">
        <f t="shared" si="593"/>
        <v>-</v>
      </c>
      <c r="GM238" s="65" t="str">
        <f t="shared" si="594"/>
        <v>-</v>
      </c>
      <c r="GN238" s="65" t="str">
        <f t="shared" si="647"/>
        <v>-</v>
      </c>
      <c r="GO238" s="65" t="str">
        <f t="shared" si="648"/>
        <v>-</v>
      </c>
      <c r="GP238" s="65" t="str">
        <f t="shared" si="649"/>
        <v>-</v>
      </c>
      <c r="GQ238" s="65" t="str">
        <f t="shared" si="650"/>
        <v>-</v>
      </c>
      <c r="GR238" s="65"/>
      <c r="GS238" s="65"/>
      <c r="GT238" s="65"/>
      <c r="GU238" s="96"/>
      <c r="GV238" s="70"/>
      <c r="GW238" s="7">
        <f>IF(ISNUMBER(INDEX($CU$15:$EC$314,$B238,HG$5)),MAX(GW$14:GW237)+1,0)</f>
        <v>0</v>
      </c>
      <c r="GX238" s="7" t="str">
        <f t="shared" si="595"/>
        <v/>
      </c>
      <c r="GY238" s="7" t="str">
        <f t="shared" si="596"/>
        <v/>
      </c>
      <c r="GZ238" s="289">
        <f t="shared" si="597"/>
        <v>224</v>
      </c>
      <c r="HA238" s="289" t="str">
        <f t="shared" si="598"/>
        <v/>
      </c>
      <c r="HB238" s="289"/>
      <c r="HC238" s="84" t="str">
        <f t="shared" si="599"/>
        <v/>
      </c>
      <c r="HD238" s="335">
        <f t="shared" si="600"/>
        <v>0</v>
      </c>
      <c r="HE238" s="313" t="str">
        <f t="shared" si="601"/>
        <v/>
      </c>
      <c r="HF238" s="28" t="str">
        <f t="shared" si="602"/>
        <v/>
      </c>
      <c r="HG238" s="241"/>
      <c r="HH238" s="71"/>
      <c r="HI238" s="71"/>
      <c r="HJ238" s="71"/>
      <c r="HK238" s="71"/>
      <c r="HL238" s="71"/>
      <c r="HM238" s="71"/>
      <c r="HN238" s="71"/>
      <c r="HO238" s="71"/>
      <c r="HP238" s="71"/>
      <c r="HQ238" s="71"/>
      <c r="HR238" s="71"/>
      <c r="HS238" s="277" t="str">
        <f t="shared" si="658"/>
        <v/>
      </c>
      <c r="HT238" s="284" t="str">
        <f t="shared" si="603"/>
        <v/>
      </c>
      <c r="HU238" s="71"/>
      <c r="HV238" s="336" t="str">
        <f t="shared" si="604"/>
        <v/>
      </c>
      <c r="HW238" s="338" t="str">
        <f t="shared" si="605"/>
        <v/>
      </c>
      <c r="HX238" s="337" t="str">
        <f t="shared" si="606"/>
        <v/>
      </c>
      <c r="HY238" s="71"/>
      <c r="HZ238" s="71"/>
      <c r="IA238" s="71"/>
      <c r="IB238" s="71"/>
      <c r="IC238" s="71"/>
      <c r="ID238" s="70"/>
      <c r="IE238" s="19"/>
      <c r="IF238" s="19"/>
      <c r="IG238" s="19"/>
      <c r="IH238" s="19"/>
      <c r="II238" s="19"/>
      <c r="IJ238" s="19"/>
      <c r="IK238" s="19"/>
      <c r="IL238" s="19"/>
      <c r="IM238" s="19"/>
      <c r="IN238" s="19"/>
      <c r="IO238" s="19"/>
      <c r="IP238" s="19"/>
      <c r="IQ238" s="19"/>
      <c r="IR238" s="291">
        <f>IF(IE238&lt;&gt;"",MAX(IR$14:IR237)+1,0)</f>
        <v>0</v>
      </c>
      <c r="IS238" s="291">
        <f>IF(IF238&lt;&gt;"",MAX(IS$14:IS237)+1,0)</f>
        <v>0</v>
      </c>
      <c r="IT238" s="291">
        <f>IF(IG238&lt;&gt;"",MAX(IT$14:IT237)+1,0)</f>
        <v>0</v>
      </c>
      <c r="IU238" s="291">
        <f>IF(IH238&lt;&gt;"",MAX(IU$14:IU237)+1,0)</f>
        <v>0</v>
      </c>
      <c r="IV238" s="291">
        <f>IF(II238&lt;&gt;"",MAX(IV$14:IV237)+1,0)</f>
        <v>0</v>
      </c>
      <c r="IW238" s="291">
        <f>IF(IJ238&lt;&gt;"",MAX(IW$14:IW237)+1,0)</f>
        <v>0</v>
      </c>
      <c r="IX238" s="291">
        <f>IF(IK238&lt;&gt;"",MAX(IX$14:IX237)+1,0)</f>
        <v>0</v>
      </c>
      <c r="IY238" s="291">
        <f>IF(IL238&lt;&gt;"",MAX(IY$14:IY237)+1,0)</f>
        <v>0</v>
      </c>
      <c r="IZ238" s="291">
        <f>IF(IM238&lt;&gt;"",MAX(IZ$14:IZ237)+1,0)</f>
        <v>0</v>
      </c>
      <c r="JA238" s="291">
        <f>IF(IN238&lt;&gt;"",MAX(JA$14:JA237)+1,0)</f>
        <v>0</v>
      </c>
      <c r="JB238" s="291">
        <f>IF(IO238&lt;&gt;"",MAX(JB$14:JB237)+1,0)</f>
        <v>0</v>
      </c>
      <c r="JC238" s="291">
        <f>IF(IP238&lt;&gt;"",MAX(JC$14:JC237)+1,0)</f>
        <v>0</v>
      </c>
      <c r="JD238" s="74" t="str">
        <f t="shared" si="651"/>
        <v/>
      </c>
      <c r="JE238" s="74" t="str">
        <f t="shared" si="652"/>
        <v/>
      </c>
      <c r="JF238" s="74" t="str">
        <f t="shared" si="653"/>
        <v/>
      </c>
      <c r="JG238" s="74" t="str">
        <f t="shared" si="654"/>
        <v/>
      </c>
      <c r="JH238" s="390" t="str">
        <f t="shared" si="655"/>
        <v/>
      </c>
      <c r="JI238" s="389">
        <f>IF(ISNUMBER(MATCH(HE238,$JG$15:$JG$313,0)),0,MAX(JI$14:JI237)+1)</f>
        <v>0</v>
      </c>
      <c r="JJ238" s="389" t="str">
        <f t="shared" si="656"/>
        <v/>
      </c>
      <c r="JK238" s="379"/>
      <c r="JL238" s="79"/>
      <c r="JM238" s="19"/>
      <c r="JN238" s="280"/>
      <c r="JO238" s="70"/>
      <c r="JP238" s="19"/>
      <c r="JQ238" s="19"/>
      <c r="JR238" s="19"/>
      <c r="JS238" s="19"/>
      <c r="JT238" s="19"/>
      <c r="JU238" s="19"/>
      <c r="JV238" s="19"/>
      <c r="JW238" s="19"/>
      <c r="JX238" s="19"/>
      <c r="JY238" s="19"/>
      <c r="JZ238" s="19"/>
      <c r="KA238" s="19"/>
      <c r="KB238" s="19"/>
      <c r="KC238" s="19"/>
      <c r="KD238" s="19"/>
      <c r="LA238" s="70"/>
      <c r="LB238" s="291" t="str">
        <f t="shared" si="607"/>
        <v/>
      </c>
      <c r="LC238" s="291" t="str">
        <f t="shared" si="608"/>
        <v/>
      </c>
      <c r="LD238" s="291" t="str">
        <f t="shared" si="609"/>
        <v/>
      </c>
      <c r="LE238" s="291" t="str">
        <f t="shared" si="610"/>
        <v/>
      </c>
      <c r="LF238" s="291" t="str">
        <f t="shared" si="611"/>
        <v/>
      </c>
      <c r="LG238" s="291" t="str">
        <f t="shared" si="612"/>
        <v/>
      </c>
      <c r="LH238" s="291" t="str">
        <f t="shared" si="613"/>
        <v/>
      </c>
      <c r="LI238" s="291" t="str">
        <f t="shared" si="614"/>
        <v/>
      </c>
      <c r="LJ238" s="291" t="str">
        <f t="shared" si="615"/>
        <v/>
      </c>
      <c r="LK238" s="291" t="str">
        <f t="shared" si="616"/>
        <v/>
      </c>
      <c r="LL238" s="291" t="str">
        <f t="shared" si="617"/>
        <v/>
      </c>
      <c r="LM238" s="291" t="str">
        <f t="shared" si="618"/>
        <v/>
      </c>
      <c r="LN238" s="291" t="str">
        <f t="shared" si="619"/>
        <v/>
      </c>
      <c r="LO238" s="291" t="str">
        <f t="shared" si="620"/>
        <v/>
      </c>
      <c r="LP238" s="291" t="str">
        <f t="shared" si="621"/>
        <v/>
      </c>
      <c r="LQ238" s="291" t="str">
        <f t="shared" si="622"/>
        <v/>
      </c>
      <c r="LR238" s="291" t="str">
        <f t="shared" si="623"/>
        <v/>
      </c>
      <c r="LS238" s="291" t="str">
        <f t="shared" si="624"/>
        <v/>
      </c>
      <c r="LT238" s="291" t="str">
        <f t="shared" si="625"/>
        <v/>
      </c>
      <c r="LU238" s="291" t="str">
        <f t="shared" si="626"/>
        <v/>
      </c>
      <c r="LV238" s="291" t="str">
        <f t="shared" si="627"/>
        <v/>
      </c>
      <c r="LW238" s="291" t="str">
        <f t="shared" si="628"/>
        <v/>
      </c>
      <c r="LX238" s="291" t="str">
        <f t="shared" si="629"/>
        <v/>
      </c>
      <c r="LY238" s="291" t="str">
        <f t="shared" si="630"/>
        <v/>
      </c>
      <c r="LZ238" s="291" t="str">
        <f t="shared" si="631"/>
        <v/>
      </c>
      <c r="MA238" s="291" t="str">
        <f t="shared" si="632"/>
        <v/>
      </c>
      <c r="MB238" s="291" t="str">
        <f t="shared" si="633"/>
        <v/>
      </c>
      <c r="MC238" s="291" t="str">
        <f t="shared" si="634"/>
        <v/>
      </c>
      <c r="MD238" s="291" t="str">
        <f t="shared" si="635"/>
        <v/>
      </c>
      <c r="ME238" s="291" t="str">
        <f t="shared" si="636"/>
        <v/>
      </c>
      <c r="MF238" s="291" t="str">
        <f t="shared" si="637"/>
        <v/>
      </c>
      <c r="MG238" s="74">
        <f t="shared" si="638"/>
        <v>0</v>
      </c>
      <c r="MH238" s="70"/>
      <c r="MI238" s="70"/>
      <c r="MJ238" s="70"/>
      <c r="MK238" s="70"/>
      <c r="ML238" s="70"/>
      <c r="MM238" s="70"/>
      <c r="MN238" s="70"/>
      <c r="MO238" s="70"/>
      <c r="MP238" s="70"/>
      <c r="MQ238" s="70"/>
      <c r="MR238" s="70"/>
      <c r="MS238" s="70"/>
      <c r="MT238" s="70"/>
      <c r="MU238" s="70"/>
    </row>
    <row r="239" spans="1:359" ht="6" customHeight="1" x14ac:dyDescent="0.25">
      <c r="A239" s="79"/>
      <c r="B239" s="303">
        <f t="shared" si="657"/>
        <v>225</v>
      </c>
      <c r="C239" s="206" t="s">
        <v>721</v>
      </c>
      <c r="D239" s="206" t="s">
        <v>722</v>
      </c>
      <c r="E239" s="70"/>
      <c r="F239" s="258"/>
      <c r="G239" s="259"/>
      <c r="H239" s="260"/>
      <c r="I239" s="258"/>
      <c r="J239" s="259"/>
      <c r="K239" s="260"/>
      <c r="L239" s="258"/>
      <c r="M239" s="259"/>
      <c r="N239" s="260"/>
      <c r="O239" s="258"/>
      <c r="P239" s="259"/>
      <c r="Q239" s="260"/>
      <c r="R239" s="258"/>
      <c r="S239" s="259"/>
      <c r="T239" s="260"/>
      <c r="U239" s="258"/>
      <c r="V239" s="259"/>
      <c r="W239" s="260"/>
      <c r="X239" s="258"/>
      <c r="Y239" s="259"/>
      <c r="Z239" s="260"/>
      <c r="AA239" s="258"/>
      <c r="AB239" s="259"/>
      <c r="AC239" s="260"/>
      <c r="AD239" s="258"/>
      <c r="AE239" s="259"/>
      <c r="AF239" s="260"/>
      <c r="AG239" s="258"/>
      <c r="AH239" s="259"/>
      <c r="AI239" s="260"/>
      <c r="AJ239" s="258"/>
      <c r="AK239" s="259"/>
      <c r="AL239" s="260"/>
      <c r="AM239" s="258"/>
      <c r="AN239" s="259"/>
      <c r="AO239" s="260"/>
      <c r="AP239" s="281"/>
      <c r="AQ239" s="353"/>
      <c r="AR239" s="348"/>
      <c r="AS239" s="281"/>
      <c r="AT239" s="353"/>
      <c r="AU239" s="348"/>
      <c r="AV239" s="258"/>
      <c r="AW239" s="259"/>
      <c r="AX239" s="260"/>
      <c r="AY239" s="258"/>
      <c r="AZ239" s="259"/>
      <c r="BA239" s="260"/>
      <c r="BB239" s="258"/>
      <c r="BC239" s="259"/>
      <c r="BD239" s="260"/>
      <c r="BE239" s="258"/>
      <c r="BF239" s="259"/>
      <c r="BG239" s="260"/>
      <c r="BH239" s="258"/>
      <c r="BI239" s="259"/>
      <c r="BJ239" s="260"/>
      <c r="BK239" s="258"/>
      <c r="BL239" s="259"/>
      <c r="BM239" s="260"/>
      <c r="BN239" s="258"/>
      <c r="BO239" s="259"/>
      <c r="BP239" s="260"/>
      <c r="BQ239" s="258"/>
      <c r="BR239" s="259"/>
      <c r="BS239" s="260"/>
      <c r="BT239" s="258"/>
      <c r="BU239" s="259"/>
      <c r="BV239" s="260"/>
      <c r="BW239" s="258"/>
      <c r="BX239" s="259"/>
      <c r="BY239" s="260"/>
      <c r="BZ239" s="258"/>
      <c r="CA239" s="259"/>
      <c r="CB239" s="260"/>
      <c r="CC239" s="258"/>
      <c r="CD239" s="259"/>
      <c r="CE239" s="260"/>
      <c r="CF239" s="410"/>
      <c r="CG239" s="411"/>
      <c r="CH239" s="412"/>
      <c r="CI239" s="410"/>
      <c r="CJ239" s="411"/>
      <c r="CK239" s="412"/>
      <c r="CL239" s="258"/>
      <c r="CM239" s="259"/>
      <c r="CN239" s="260"/>
      <c r="CO239" s="258"/>
      <c r="CP239" s="259"/>
      <c r="CQ239" s="260"/>
      <c r="CR239" s="373" t="s">
        <v>2</v>
      </c>
      <c r="CS239" s="228"/>
      <c r="CT239" s="229"/>
      <c r="CU239" s="7" t="str">
        <f t="shared" si="517"/>
        <v/>
      </c>
      <c r="CV239" s="7" t="str">
        <f t="shared" si="518"/>
        <v/>
      </c>
      <c r="CW239" s="7" t="str">
        <f t="shared" si="519"/>
        <v/>
      </c>
      <c r="CX239" s="7" t="str">
        <f t="shared" si="520"/>
        <v/>
      </c>
      <c r="CY239" s="7" t="str">
        <f t="shared" si="521"/>
        <v/>
      </c>
      <c r="CZ239" s="7" t="str">
        <f t="shared" si="522"/>
        <v/>
      </c>
      <c r="DA239" s="7" t="str">
        <f t="shared" si="523"/>
        <v/>
      </c>
      <c r="DB239" s="7" t="str">
        <f t="shared" si="524"/>
        <v/>
      </c>
      <c r="DC239" s="7" t="str">
        <f t="shared" si="525"/>
        <v/>
      </c>
      <c r="DD239" s="7" t="str">
        <f t="shared" si="526"/>
        <v/>
      </c>
      <c r="DE239" s="7" t="str">
        <f t="shared" si="527"/>
        <v/>
      </c>
      <c r="DF239" s="7" t="str">
        <f t="shared" si="528"/>
        <v/>
      </c>
      <c r="DG239" s="7">
        <f t="shared" si="529"/>
        <v>20</v>
      </c>
      <c r="DH239" s="7">
        <f t="shared" si="530"/>
        <v>28</v>
      </c>
      <c r="DI239" s="7" t="str">
        <f t="shared" si="531"/>
        <v/>
      </c>
      <c r="DJ239" s="7">
        <f t="shared" si="532"/>
        <v>22</v>
      </c>
      <c r="DK239" s="7" t="str">
        <f t="shared" si="533"/>
        <v/>
      </c>
      <c r="DL239" s="7" t="str">
        <f t="shared" si="534"/>
        <v/>
      </c>
      <c r="DM239" s="7" t="str">
        <f t="shared" si="535"/>
        <v/>
      </c>
      <c r="DN239" s="7" t="str">
        <f t="shared" si="536"/>
        <v/>
      </c>
      <c r="DO239" s="7" t="str">
        <f t="shared" si="537"/>
        <v/>
      </c>
      <c r="DP239" s="7" t="str">
        <f t="shared" si="538"/>
        <v/>
      </c>
      <c r="DQ239" s="7" t="str">
        <f t="shared" si="539"/>
        <v/>
      </c>
      <c r="DR239" s="7" t="str">
        <f t="shared" si="540"/>
        <v/>
      </c>
      <c r="DS239" s="7" t="str">
        <f t="shared" si="541"/>
        <v/>
      </c>
      <c r="DT239" s="7" t="str">
        <f t="shared" si="542"/>
        <v/>
      </c>
      <c r="DU239" s="7" t="str">
        <f t="shared" si="639"/>
        <v/>
      </c>
      <c r="DV239" s="7" t="str">
        <f t="shared" si="640"/>
        <v/>
      </c>
      <c r="DW239" s="7" t="str">
        <f t="shared" si="641"/>
        <v/>
      </c>
      <c r="DX239" s="7" t="str">
        <f t="shared" si="642"/>
        <v/>
      </c>
      <c r="DY239" s="7"/>
      <c r="DZ239" s="7"/>
      <c r="EA239" s="7"/>
      <c r="EB239" s="7"/>
      <c r="EC239" s="64" t="s">
        <v>2</v>
      </c>
      <c r="ED239" s="306" t="str">
        <f t="shared" si="543"/>
        <v>-</v>
      </c>
      <c r="EE239" s="306" t="str">
        <f t="shared" si="544"/>
        <v>-</v>
      </c>
      <c r="EF239" s="306" t="str">
        <f t="shared" si="545"/>
        <v>-</v>
      </c>
      <c r="EG239" s="306" t="str">
        <f t="shared" si="546"/>
        <v>-</v>
      </c>
      <c r="EH239" s="306" t="str">
        <f t="shared" si="547"/>
        <v>-</v>
      </c>
      <c r="EI239" s="306" t="str">
        <f t="shared" si="548"/>
        <v>-</v>
      </c>
      <c r="EJ239" s="306" t="str">
        <f t="shared" si="549"/>
        <v>-</v>
      </c>
      <c r="EK239" s="306" t="str">
        <f t="shared" si="550"/>
        <v>-</v>
      </c>
      <c r="EL239" s="306" t="str">
        <f t="shared" si="551"/>
        <v>-</v>
      </c>
      <c r="EM239" s="306" t="str">
        <f t="shared" si="552"/>
        <v>-</v>
      </c>
      <c r="EN239" s="306" t="str">
        <f t="shared" si="553"/>
        <v>-</v>
      </c>
      <c r="EO239" s="306" t="str">
        <f t="shared" si="554"/>
        <v>-</v>
      </c>
      <c r="EP239" s="306" t="str">
        <f t="shared" si="555"/>
        <v>perched</v>
      </c>
      <c r="EQ239" s="306" t="str">
        <f t="shared" si="556"/>
        <v>perched</v>
      </c>
      <c r="ER239" s="306" t="str">
        <f t="shared" si="557"/>
        <v>-</v>
      </c>
      <c r="ES239" s="306" t="str">
        <f t="shared" si="558"/>
        <v>perched</v>
      </c>
      <c r="ET239" s="306" t="str">
        <f t="shared" si="559"/>
        <v>-</v>
      </c>
      <c r="EU239" s="306" t="str">
        <f t="shared" si="560"/>
        <v>-</v>
      </c>
      <c r="EV239" s="306" t="str">
        <f t="shared" si="561"/>
        <v>-</v>
      </c>
      <c r="EW239" s="306" t="str">
        <f t="shared" si="562"/>
        <v>-</v>
      </c>
      <c r="EX239" s="306" t="str">
        <f t="shared" si="563"/>
        <v>-</v>
      </c>
      <c r="EY239" s="306" t="str">
        <f t="shared" si="564"/>
        <v>-</v>
      </c>
      <c r="EZ239" s="306" t="str">
        <f t="shared" si="565"/>
        <v>-</v>
      </c>
      <c r="FA239" s="306" t="str">
        <f t="shared" si="566"/>
        <v>-</v>
      </c>
      <c r="FB239" s="306" t="str">
        <f t="shared" si="567"/>
        <v>-</v>
      </c>
      <c r="FC239" s="306" t="str">
        <f t="shared" si="568"/>
        <v>-</v>
      </c>
      <c r="FD239" s="306" t="str">
        <f t="shared" si="643"/>
        <v>-</v>
      </c>
      <c r="FE239" s="306" t="str">
        <f t="shared" si="644"/>
        <v>-</v>
      </c>
      <c r="FF239" s="306" t="str">
        <f t="shared" si="645"/>
        <v>-</v>
      </c>
      <c r="FG239" s="306" t="str">
        <f t="shared" si="646"/>
        <v>-</v>
      </c>
      <c r="FH239" s="306"/>
      <c r="FI239" s="306"/>
      <c r="FJ239" s="306"/>
      <c r="FK239" s="306"/>
      <c r="FL239" s="306"/>
      <c r="FM239" s="422" t="s">
        <v>2</v>
      </c>
      <c r="FN239" s="65" t="str">
        <f t="shared" si="569"/>
        <v>-</v>
      </c>
      <c r="FO239" s="65" t="str">
        <f t="shared" si="570"/>
        <v>-</v>
      </c>
      <c r="FP239" s="65" t="str">
        <f t="shared" si="571"/>
        <v>-</v>
      </c>
      <c r="FQ239" s="65" t="str">
        <f t="shared" si="572"/>
        <v>-</v>
      </c>
      <c r="FR239" s="65" t="str">
        <f t="shared" si="573"/>
        <v>-</v>
      </c>
      <c r="FS239" s="65" t="str">
        <f t="shared" si="574"/>
        <v>-</v>
      </c>
      <c r="FT239" s="65" t="str">
        <f t="shared" si="575"/>
        <v>-</v>
      </c>
      <c r="FU239" s="65" t="str">
        <f t="shared" si="576"/>
        <v>-</v>
      </c>
      <c r="FV239" s="65" t="str">
        <f t="shared" si="577"/>
        <v>-</v>
      </c>
      <c r="FW239" s="65" t="str">
        <f t="shared" si="578"/>
        <v>-</v>
      </c>
      <c r="FX239" s="65" t="str">
        <f t="shared" si="579"/>
        <v>-</v>
      </c>
      <c r="FY239" s="65" t="str">
        <f t="shared" si="580"/>
        <v>-</v>
      </c>
      <c r="FZ239" s="65" t="str">
        <f t="shared" si="581"/>
        <v>Yes</v>
      </c>
      <c r="GA239" s="65" t="str">
        <f t="shared" si="582"/>
        <v>no</v>
      </c>
      <c r="GB239" s="65" t="str">
        <f t="shared" si="583"/>
        <v>-</v>
      </c>
      <c r="GC239" s="65" t="str">
        <f t="shared" si="584"/>
        <v>Yes</v>
      </c>
      <c r="GD239" s="65" t="str">
        <f t="shared" si="585"/>
        <v>-</v>
      </c>
      <c r="GE239" s="65" t="str">
        <f t="shared" si="586"/>
        <v>-</v>
      </c>
      <c r="GF239" s="65" t="str">
        <f t="shared" si="587"/>
        <v>-</v>
      </c>
      <c r="GG239" s="65" t="str">
        <f t="shared" si="588"/>
        <v>-</v>
      </c>
      <c r="GH239" s="65" t="str">
        <f t="shared" si="589"/>
        <v>-</v>
      </c>
      <c r="GI239" s="65" t="str">
        <f t="shared" si="590"/>
        <v>-</v>
      </c>
      <c r="GJ239" s="65" t="str">
        <f t="shared" si="591"/>
        <v>-</v>
      </c>
      <c r="GK239" s="65" t="str">
        <f t="shared" si="592"/>
        <v>-</v>
      </c>
      <c r="GL239" s="65" t="str">
        <f t="shared" si="593"/>
        <v>-</v>
      </c>
      <c r="GM239" s="65" t="str">
        <f t="shared" si="594"/>
        <v>-</v>
      </c>
      <c r="GN239" s="65" t="str">
        <f t="shared" si="647"/>
        <v>-</v>
      </c>
      <c r="GO239" s="65" t="str">
        <f t="shared" si="648"/>
        <v>-</v>
      </c>
      <c r="GP239" s="65" t="str">
        <f t="shared" si="649"/>
        <v>-</v>
      </c>
      <c r="GQ239" s="65" t="str">
        <f t="shared" si="650"/>
        <v>-</v>
      </c>
      <c r="GR239" s="65"/>
      <c r="GS239" s="65"/>
      <c r="GT239" s="65"/>
      <c r="GU239" s="96"/>
      <c r="GV239" s="70"/>
      <c r="GW239" s="7">
        <f>IF(ISNUMBER(INDEX($CU$15:$EC$314,$B239,HG$5)),MAX(GW$14:GW238)+1,0)</f>
        <v>0</v>
      </c>
      <c r="GX239" s="7" t="str">
        <f t="shared" si="595"/>
        <v/>
      </c>
      <c r="GY239" s="7" t="str">
        <f t="shared" si="596"/>
        <v/>
      </c>
      <c r="GZ239" s="289">
        <f t="shared" si="597"/>
        <v>225</v>
      </c>
      <c r="HA239" s="289" t="str">
        <f t="shared" si="598"/>
        <v/>
      </c>
      <c r="HB239" s="289"/>
      <c r="HC239" s="84" t="str">
        <f t="shared" si="599"/>
        <v/>
      </c>
      <c r="HD239" s="335">
        <f t="shared" si="600"/>
        <v>0</v>
      </c>
      <c r="HE239" s="313" t="str">
        <f t="shared" si="601"/>
        <v/>
      </c>
      <c r="HF239" s="28" t="str">
        <f t="shared" si="602"/>
        <v/>
      </c>
      <c r="HG239" s="241"/>
      <c r="HH239" s="71"/>
      <c r="HI239" s="71"/>
      <c r="HJ239" s="71"/>
      <c r="HK239" s="71"/>
      <c r="HL239" s="71"/>
      <c r="HM239" s="71"/>
      <c r="HN239" s="71"/>
      <c r="HO239" s="71"/>
      <c r="HP239" s="71"/>
      <c r="HQ239" s="71"/>
      <c r="HR239" s="71"/>
      <c r="HS239" s="277" t="str">
        <f t="shared" si="658"/>
        <v/>
      </c>
      <c r="HT239" s="284" t="str">
        <f t="shared" si="603"/>
        <v/>
      </c>
      <c r="HU239" s="71"/>
      <c r="HV239" s="336" t="str">
        <f t="shared" si="604"/>
        <v/>
      </c>
      <c r="HW239" s="338" t="str">
        <f t="shared" si="605"/>
        <v/>
      </c>
      <c r="HX239" s="337" t="str">
        <f t="shared" si="606"/>
        <v/>
      </c>
      <c r="HY239" s="71"/>
      <c r="HZ239" s="71"/>
      <c r="IA239" s="71"/>
      <c r="IB239" s="71"/>
      <c r="IC239" s="71"/>
      <c r="ID239" s="70"/>
      <c r="IE239" s="19"/>
      <c r="IF239" s="19"/>
      <c r="IG239" s="19"/>
      <c r="IH239" s="19"/>
      <c r="II239" s="19"/>
      <c r="IJ239" s="19"/>
      <c r="IK239" s="19"/>
      <c r="IL239" s="19"/>
      <c r="IM239" s="19"/>
      <c r="IN239" s="19"/>
      <c r="IO239" s="19"/>
      <c r="IP239" s="19"/>
      <c r="IQ239" s="19"/>
      <c r="IR239" s="291">
        <f>IF(IE239&lt;&gt;"",MAX(IR$14:IR238)+1,0)</f>
        <v>0</v>
      </c>
      <c r="IS239" s="291">
        <f>IF(IF239&lt;&gt;"",MAX(IS$14:IS238)+1,0)</f>
        <v>0</v>
      </c>
      <c r="IT239" s="291">
        <f>IF(IG239&lt;&gt;"",MAX(IT$14:IT238)+1,0)</f>
        <v>0</v>
      </c>
      <c r="IU239" s="291">
        <f>IF(IH239&lt;&gt;"",MAX(IU$14:IU238)+1,0)</f>
        <v>0</v>
      </c>
      <c r="IV239" s="291">
        <f>IF(II239&lt;&gt;"",MAX(IV$14:IV238)+1,0)</f>
        <v>0</v>
      </c>
      <c r="IW239" s="291">
        <f>IF(IJ239&lt;&gt;"",MAX(IW$14:IW238)+1,0)</f>
        <v>0</v>
      </c>
      <c r="IX239" s="291">
        <f>IF(IK239&lt;&gt;"",MAX(IX$14:IX238)+1,0)</f>
        <v>0</v>
      </c>
      <c r="IY239" s="291">
        <f>IF(IL239&lt;&gt;"",MAX(IY$14:IY238)+1,0)</f>
        <v>0</v>
      </c>
      <c r="IZ239" s="291">
        <f>IF(IM239&lt;&gt;"",MAX(IZ$14:IZ238)+1,0)</f>
        <v>0</v>
      </c>
      <c r="JA239" s="291">
        <f>IF(IN239&lt;&gt;"",MAX(JA$14:JA238)+1,0)</f>
        <v>0</v>
      </c>
      <c r="JB239" s="291">
        <f>IF(IO239&lt;&gt;"",MAX(JB$14:JB238)+1,0)</f>
        <v>0</v>
      </c>
      <c r="JC239" s="291">
        <f>IF(IP239&lt;&gt;"",MAX(JC$14:JC238)+1,0)</f>
        <v>0</v>
      </c>
      <c r="JD239" s="74" t="str">
        <f t="shared" si="651"/>
        <v/>
      </c>
      <c r="JE239" s="74" t="str">
        <f t="shared" si="652"/>
        <v/>
      </c>
      <c r="JF239" s="74" t="str">
        <f t="shared" si="653"/>
        <v/>
      </c>
      <c r="JG239" s="74" t="str">
        <f t="shared" si="654"/>
        <v/>
      </c>
      <c r="JH239" s="390" t="str">
        <f t="shared" si="655"/>
        <v/>
      </c>
      <c r="JI239" s="389">
        <f>IF(ISNUMBER(MATCH(HE239,$JG$15:$JG$313,0)),0,MAX(JI$14:JI238)+1)</f>
        <v>0</v>
      </c>
      <c r="JJ239" s="389" t="str">
        <f t="shared" si="656"/>
        <v/>
      </c>
      <c r="JK239" s="379"/>
      <c r="JL239" s="79"/>
      <c r="JM239" s="19"/>
      <c r="JN239" s="280"/>
      <c r="JO239" s="70"/>
      <c r="JP239" s="19"/>
      <c r="JQ239" s="19"/>
      <c r="JR239" s="19"/>
      <c r="JS239" s="19"/>
      <c r="JT239" s="19"/>
      <c r="JU239" s="19"/>
      <c r="JV239" s="19"/>
      <c r="JW239" s="19"/>
      <c r="JX239" s="19"/>
      <c r="JY239" s="19"/>
      <c r="JZ239" s="19"/>
      <c r="KA239" s="19"/>
      <c r="KB239" s="19"/>
      <c r="KC239" s="19"/>
      <c r="KD239" s="19"/>
      <c r="LA239" s="70"/>
      <c r="LB239" s="291" t="str">
        <f t="shared" si="607"/>
        <v/>
      </c>
      <c r="LC239" s="291" t="str">
        <f t="shared" si="608"/>
        <v/>
      </c>
      <c r="LD239" s="291" t="str">
        <f t="shared" si="609"/>
        <v/>
      </c>
      <c r="LE239" s="291" t="str">
        <f t="shared" si="610"/>
        <v/>
      </c>
      <c r="LF239" s="291" t="str">
        <f t="shared" si="611"/>
        <v/>
      </c>
      <c r="LG239" s="291" t="str">
        <f t="shared" si="612"/>
        <v/>
      </c>
      <c r="LH239" s="291" t="str">
        <f t="shared" si="613"/>
        <v/>
      </c>
      <c r="LI239" s="291" t="str">
        <f t="shared" si="614"/>
        <v/>
      </c>
      <c r="LJ239" s="291" t="str">
        <f t="shared" si="615"/>
        <v/>
      </c>
      <c r="LK239" s="291" t="str">
        <f t="shared" si="616"/>
        <v/>
      </c>
      <c r="LL239" s="291" t="str">
        <f t="shared" si="617"/>
        <v/>
      </c>
      <c r="LM239" s="291" t="str">
        <f t="shared" si="618"/>
        <v/>
      </c>
      <c r="LN239" s="291" t="str">
        <f t="shared" si="619"/>
        <v/>
      </c>
      <c r="LO239" s="291" t="str">
        <f t="shared" si="620"/>
        <v/>
      </c>
      <c r="LP239" s="291" t="str">
        <f t="shared" si="621"/>
        <v/>
      </c>
      <c r="LQ239" s="291" t="str">
        <f t="shared" si="622"/>
        <v/>
      </c>
      <c r="LR239" s="291" t="str">
        <f t="shared" si="623"/>
        <v/>
      </c>
      <c r="LS239" s="291" t="str">
        <f t="shared" si="624"/>
        <v/>
      </c>
      <c r="LT239" s="291" t="str">
        <f t="shared" si="625"/>
        <v/>
      </c>
      <c r="LU239" s="291" t="str">
        <f t="shared" si="626"/>
        <v/>
      </c>
      <c r="LV239" s="291" t="str">
        <f t="shared" si="627"/>
        <v/>
      </c>
      <c r="LW239" s="291" t="str">
        <f t="shared" si="628"/>
        <v/>
      </c>
      <c r="LX239" s="291" t="str">
        <f t="shared" si="629"/>
        <v/>
      </c>
      <c r="LY239" s="291" t="str">
        <f t="shared" si="630"/>
        <v/>
      </c>
      <c r="LZ239" s="291" t="str">
        <f t="shared" si="631"/>
        <v/>
      </c>
      <c r="MA239" s="291" t="str">
        <f t="shared" si="632"/>
        <v/>
      </c>
      <c r="MB239" s="291" t="str">
        <f t="shared" si="633"/>
        <v/>
      </c>
      <c r="MC239" s="291" t="str">
        <f t="shared" si="634"/>
        <v/>
      </c>
      <c r="MD239" s="291" t="str">
        <f t="shared" si="635"/>
        <v/>
      </c>
      <c r="ME239" s="291" t="str">
        <f t="shared" si="636"/>
        <v/>
      </c>
      <c r="MF239" s="291" t="str">
        <f t="shared" si="637"/>
        <v/>
      </c>
      <c r="MG239" s="74">
        <f t="shared" si="638"/>
        <v>0</v>
      </c>
      <c r="MH239" s="70"/>
      <c r="MI239" s="70"/>
      <c r="MJ239" s="70"/>
      <c r="MK239" s="70"/>
      <c r="ML239" s="70"/>
      <c r="MM239" s="70"/>
      <c r="MN239" s="70"/>
      <c r="MO239" s="70"/>
      <c r="MP239" s="70"/>
      <c r="MQ239" s="70"/>
      <c r="MR239" s="70"/>
      <c r="MS239" s="70"/>
      <c r="MT239" s="70"/>
      <c r="MU239" s="70"/>
    </row>
    <row r="240" spans="1:359" ht="6" customHeight="1" x14ac:dyDescent="0.25">
      <c r="A240" s="79"/>
      <c r="B240" s="303">
        <f t="shared" si="657"/>
        <v>226</v>
      </c>
      <c r="C240" s="206" t="s">
        <v>678</v>
      </c>
      <c r="D240" s="206" t="s">
        <v>755</v>
      </c>
      <c r="E240" s="70"/>
      <c r="F240" s="258"/>
      <c r="G240" s="259"/>
      <c r="H240" s="260"/>
      <c r="I240" s="258"/>
      <c r="J240" s="259"/>
      <c r="K240" s="260"/>
      <c r="L240" s="258"/>
      <c r="M240" s="259"/>
      <c r="N240" s="260"/>
      <c r="O240" s="258"/>
      <c r="P240" s="259"/>
      <c r="Q240" s="260"/>
      <c r="R240" s="258"/>
      <c r="S240" s="259"/>
      <c r="T240" s="260"/>
      <c r="U240" s="258"/>
      <c r="V240" s="259"/>
      <c r="W240" s="260"/>
      <c r="X240" s="258"/>
      <c r="Y240" s="259"/>
      <c r="Z240" s="260"/>
      <c r="AA240" s="258"/>
      <c r="AB240" s="259"/>
      <c r="AC240" s="260"/>
      <c r="AD240" s="258"/>
      <c r="AE240" s="259"/>
      <c r="AF240" s="260"/>
      <c r="AG240" s="258"/>
      <c r="AH240" s="259"/>
      <c r="AI240" s="260"/>
      <c r="AJ240" s="258"/>
      <c r="AK240" s="259"/>
      <c r="AL240" s="260"/>
      <c r="AM240" s="258"/>
      <c r="AN240" s="259"/>
      <c r="AO240" s="260"/>
      <c r="AP240" s="281"/>
      <c r="AQ240" s="353"/>
      <c r="AR240" s="348"/>
      <c r="AS240" s="281"/>
      <c r="AT240" s="353"/>
      <c r="AU240" s="348"/>
      <c r="AV240" s="258"/>
      <c r="AW240" s="259"/>
      <c r="AX240" s="260"/>
      <c r="AY240" s="258"/>
      <c r="AZ240" s="259"/>
      <c r="BA240" s="260"/>
      <c r="BB240" s="258"/>
      <c r="BC240" s="259"/>
      <c r="BD240" s="260"/>
      <c r="BE240" s="258"/>
      <c r="BF240" s="259"/>
      <c r="BG240" s="260"/>
      <c r="BH240" s="258"/>
      <c r="BI240" s="259"/>
      <c r="BJ240" s="260"/>
      <c r="BK240" s="258"/>
      <c r="BL240" s="259"/>
      <c r="BM240" s="260"/>
      <c r="BN240" s="258"/>
      <c r="BO240" s="259"/>
      <c r="BP240" s="260"/>
      <c r="BQ240" s="258"/>
      <c r="BR240" s="259"/>
      <c r="BS240" s="260"/>
      <c r="BT240" s="258"/>
      <c r="BU240" s="259"/>
      <c r="BV240" s="260"/>
      <c r="BW240" s="258"/>
      <c r="BX240" s="259"/>
      <c r="BY240" s="260"/>
      <c r="BZ240" s="258"/>
      <c r="CA240" s="259"/>
      <c r="CB240" s="260"/>
      <c r="CC240" s="258"/>
      <c r="CD240" s="259"/>
      <c r="CE240" s="260"/>
      <c r="CF240" s="410"/>
      <c r="CG240" s="411"/>
      <c r="CH240" s="412"/>
      <c r="CI240" s="410"/>
      <c r="CJ240" s="411"/>
      <c r="CK240" s="412"/>
      <c r="CL240" s="258"/>
      <c r="CM240" s="259"/>
      <c r="CN240" s="260"/>
      <c r="CO240" s="258"/>
      <c r="CP240" s="259"/>
      <c r="CQ240" s="260"/>
      <c r="CR240" s="373" t="s">
        <v>2</v>
      </c>
      <c r="CS240" s="228"/>
      <c r="CT240" s="229"/>
      <c r="CU240" s="7" t="str">
        <f t="shared" si="517"/>
        <v/>
      </c>
      <c r="CV240" s="7" t="str">
        <f t="shared" si="518"/>
        <v/>
      </c>
      <c r="CW240" s="7" t="str">
        <f t="shared" si="519"/>
        <v/>
      </c>
      <c r="CX240" s="7" t="str">
        <f t="shared" si="520"/>
        <v/>
      </c>
      <c r="CY240" s="7" t="str">
        <f t="shared" si="521"/>
        <v/>
      </c>
      <c r="CZ240" s="7" t="str">
        <f t="shared" si="522"/>
        <v/>
      </c>
      <c r="DA240" s="7" t="str">
        <f t="shared" si="523"/>
        <v/>
      </c>
      <c r="DB240" s="7" t="str">
        <f t="shared" si="524"/>
        <v/>
      </c>
      <c r="DC240" s="7" t="str">
        <f t="shared" si="525"/>
        <v/>
      </c>
      <c r="DD240" s="7" t="str">
        <f t="shared" si="526"/>
        <v/>
      </c>
      <c r="DE240" s="7" t="str">
        <f t="shared" si="527"/>
        <v/>
      </c>
      <c r="DF240" s="7" t="str">
        <f t="shared" si="528"/>
        <v/>
      </c>
      <c r="DG240" s="7">
        <f t="shared" si="529"/>
        <v>36</v>
      </c>
      <c r="DH240" s="7">
        <f t="shared" si="530"/>
        <v>36</v>
      </c>
      <c r="DI240" s="7">
        <f t="shared" si="531"/>
        <v>36</v>
      </c>
      <c r="DJ240" s="7">
        <f t="shared" si="532"/>
        <v>36</v>
      </c>
      <c r="DK240" s="7">
        <f t="shared" si="533"/>
        <v>36</v>
      </c>
      <c r="DL240" s="7" t="str">
        <f t="shared" si="534"/>
        <v/>
      </c>
      <c r="DM240" s="7">
        <f t="shared" si="535"/>
        <v>45</v>
      </c>
      <c r="DN240" s="7">
        <f t="shared" si="536"/>
        <v>34</v>
      </c>
      <c r="DO240" s="7">
        <f t="shared" si="537"/>
        <v>34</v>
      </c>
      <c r="DP240" s="7">
        <f t="shared" si="538"/>
        <v>28</v>
      </c>
      <c r="DQ240" s="7">
        <f t="shared" si="539"/>
        <v>28</v>
      </c>
      <c r="DR240" s="7">
        <f t="shared" si="540"/>
        <v>44</v>
      </c>
      <c r="DS240" s="7" t="str">
        <f t="shared" si="541"/>
        <v/>
      </c>
      <c r="DT240" s="7" t="str">
        <f t="shared" si="542"/>
        <v/>
      </c>
      <c r="DU240" s="7" t="str">
        <f t="shared" si="639"/>
        <v/>
      </c>
      <c r="DV240" s="7" t="str">
        <f t="shared" si="640"/>
        <v/>
      </c>
      <c r="DW240" s="7" t="str">
        <f t="shared" si="641"/>
        <v/>
      </c>
      <c r="DX240" s="7" t="str">
        <f t="shared" si="642"/>
        <v/>
      </c>
      <c r="DY240" s="7"/>
      <c r="DZ240" s="7"/>
      <c r="EA240" s="7"/>
      <c r="EB240" s="7"/>
      <c r="EC240" s="64" t="s">
        <v>2</v>
      </c>
      <c r="ED240" s="306" t="str">
        <f t="shared" si="543"/>
        <v>-</v>
      </c>
      <c r="EE240" s="306" t="str">
        <f t="shared" si="544"/>
        <v>-</v>
      </c>
      <c r="EF240" s="306" t="str">
        <f t="shared" si="545"/>
        <v>-</v>
      </c>
      <c r="EG240" s="306" t="str">
        <f t="shared" si="546"/>
        <v>-</v>
      </c>
      <c r="EH240" s="306" t="str">
        <f t="shared" si="547"/>
        <v>-</v>
      </c>
      <c r="EI240" s="306" t="str">
        <f t="shared" si="548"/>
        <v>-</v>
      </c>
      <c r="EJ240" s="306" t="str">
        <f t="shared" si="549"/>
        <v>-</v>
      </c>
      <c r="EK240" s="306" t="str">
        <f t="shared" si="550"/>
        <v>-</v>
      </c>
      <c r="EL240" s="306" t="str">
        <f t="shared" si="551"/>
        <v>-</v>
      </c>
      <c r="EM240" s="306" t="str">
        <f t="shared" si="552"/>
        <v>-</v>
      </c>
      <c r="EN240" s="306" t="str">
        <f t="shared" si="553"/>
        <v>-</v>
      </c>
      <c r="EO240" s="306" t="str">
        <f t="shared" si="554"/>
        <v>-</v>
      </c>
      <c r="EP240" s="306" t="str">
        <f t="shared" si="555"/>
        <v>DIS</v>
      </c>
      <c r="EQ240" s="306" t="str">
        <f t="shared" si="556"/>
        <v>DIS</v>
      </c>
      <c r="ER240" s="306" t="str">
        <f t="shared" si="557"/>
        <v>DIS</v>
      </c>
      <c r="ES240" s="306" t="str">
        <f t="shared" si="558"/>
        <v>DIS</v>
      </c>
      <c r="ET240" s="306" t="str">
        <f t="shared" si="559"/>
        <v>DIS</v>
      </c>
      <c r="EU240" s="306" t="str">
        <f t="shared" si="560"/>
        <v>-</v>
      </c>
      <c r="EV240" s="306" t="str">
        <f t="shared" si="561"/>
        <v>DIS</v>
      </c>
      <c r="EW240" s="306" t="str">
        <f t="shared" si="562"/>
        <v>DIS</v>
      </c>
      <c r="EX240" s="306" t="str">
        <f t="shared" si="563"/>
        <v>DIS</v>
      </c>
      <c r="EY240" s="306" t="str">
        <f t="shared" si="564"/>
        <v>DIS</v>
      </c>
      <c r="EZ240" s="306" t="str">
        <f t="shared" si="565"/>
        <v>DIS</v>
      </c>
      <c r="FA240" s="306" t="str">
        <f t="shared" si="566"/>
        <v>DIS</v>
      </c>
      <c r="FB240" s="306" t="str">
        <f t="shared" si="567"/>
        <v>-</v>
      </c>
      <c r="FC240" s="306" t="str">
        <f t="shared" si="568"/>
        <v>-</v>
      </c>
      <c r="FD240" s="306" t="str">
        <f t="shared" si="643"/>
        <v>-</v>
      </c>
      <c r="FE240" s="306" t="str">
        <f t="shared" si="644"/>
        <v>-</v>
      </c>
      <c r="FF240" s="306" t="str">
        <f t="shared" si="645"/>
        <v>-</v>
      </c>
      <c r="FG240" s="306" t="str">
        <f t="shared" si="646"/>
        <v>-</v>
      </c>
      <c r="FH240" s="306"/>
      <c r="FI240" s="306"/>
      <c r="FJ240" s="306"/>
      <c r="FK240" s="306"/>
      <c r="FL240" s="306"/>
      <c r="FM240" s="422" t="s">
        <v>2</v>
      </c>
      <c r="FN240" s="65" t="str">
        <f t="shared" si="569"/>
        <v>-</v>
      </c>
      <c r="FO240" s="65" t="str">
        <f t="shared" si="570"/>
        <v>-</v>
      </c>
      <c r="FP240" s="65" t="str">
        <f t="shared" si="571"/>
        <v>-</v>
      </c>
      <c r="FQ240" s="65" t="str">
        <f t="shared" si="572"/>
        <v>-</v>
      </c>
      <c r="FR240" s="65" t="str">
        <f t="shared" si="573"/>
        <v>-</v>
      </c>
      <c r="FS240" s="65" t="str">
        <f t="shared" si="574"/>
        <v>-</v>
      </c>
      <c r="FT240" s="65" t="str">
        <f t="shared" si="575"/>
        <v>-</v>
      </c>
      <c r="FU240" s="65" t="str">
        <f t="shared" si="576"/>
        <v>-</v>
      </c>
      <c r="FV240" s="65" t="str">
        <f t="shared" si="577"/>
        <v>-</v>
      </c>
      <c r="FW240" s="65" t="str">
        <f t="shared" si="578"/>
        <v>-</v>
      </c>
      <c r="FX240" s="65" t="str">
        <f t="shared" si="579"/>
        <v>-</v>
      </c>
      <c r="FY240" s="65" t="str">
        <f t="shared" si="580"/>
        <v>-</v>
      </c>
      <c r="FZ240" s="65" t="str">
        <f t="shared" si="581"/>
        <v>---------</v>
      </c>
      <c r="GA240" s="65" t="str">
        <f t="shared" si="582"/>
        <v>---------</v>
      </c>
      <c r="GB240" s="65" t="str">
        <f t="shared" si="583"/>
        <v>---------</v>
      </c>
      <c r="GC240" s="65" t="str">
        <f t="shared" si="584"/>
        <v>---------</v>
      </c>
      <c r="GD240" s="65" t="str">
        <f t="shared" si="585"/>
        <v>---------------</v>
      </c>
      <c r="GE240" s="65" t="str">
        <f t="shared" si="586"/>
        <v>-</v>
      </c>
      <c r="GF240" s="65" t="str">
        <f t="shared" si="587"/>
        <v>---------------</v>
      </c>
      <c r="GG240" s="65" t="str">
        <f t="shared" si="588"/>
        <v>---------------</v>
      </c>
      <c r="GH240" s="65" t="str">
        <f t="shared" si="589"/>
        <v>---------------</v>
      </c>
      <c r="GI240" s="65" t="str">
        <f t="shared" si="590"/>
        <v>---------------</v>
      </c>
      <c r="GJ240" s="65" t="str">
        <f t="shared" si="591"/>
        <v>---------------</v>
      </c>
      <c r="GK240" s="65" t="str">
        <f t="shared" si="592"/>
        <v>---------------</v>
      </c>
      <c r="GL240" s="65" t="str">
        <f t="shared" si="593"/>
        <v>-</v>
      </c>
      <c r="GM240" s="65" t="str">
        <f t="shared" si="594"/>
        <v>-</v>
      </c>
      <c r="GN240" s="65" t="str">
        <f t="shared" si="647"/>
        <v>-</v>
      </c>
      <c r="GO240" s="65" t="str">
        <f t="shared" si="648"/>
        <v>-</v>
      </c>
      <c r="GP240" s="65" t="str">
        <f t="shared" si="649"/>
        <v>-</v>
      </c>
      <c r="GQ240" s="65" t="str">
        <f t="shared" si="650"/>
        <v>-</v>
      </c>
      <c r="GR240" s="65"/>
      <c r="GS240" s="65"/>
      <c r="GT240" s="65"/>
      <c r="GU240" s="96"/>
      <c r="GV240" s="70"/>
      <c r="GW240" s="7">
        <f>IF(ISNUMBER(INDEX($CU$15:$EC$314,$B240,HG$5)),MAX(GW$14:GW239)+1,0)</f>
        <v>29</v>
      </c>
      <c r="GX240" s="7" t="str">
        <f t="shared" si="595"/>
        <v/>
      </c>
      <c r="GY240" s="7" t="str">
        <f t="shared" si="596"/>
        <v/>
      </c>
      <c r="GZ240" s="289">
        <f t="shared" si="597"/>
        <v>226</v>
      </c>
      <c r="HA240" s="289" t="str">
        <f t="shared" si="598"/>
        <v/>
      </c>
      <c r="HB240" s="289"/>
      <c r="HC240" s="84" t="str">
        <f t="shared" si="599"/>
        <v/>
      </c>
      <c r="HD240" s="335">
        <f t="shared" si="600"/>
        <v>0</v>
      </c>
      <c r="HE240" s="313" t="str">
        <f t="shared" si="601"/>
        <v/>
      </c>
      <c r="HF240" s="28" t="str">
        <f t="shared" si="602"/>
        <v/>
      </c>
      <c r="HG240" s="241"/>
      <c r="HH240" s="71"/>
      <c r="HI240" s="71"/>
      <c r="HJ240" s="71"/>
      <c r="HK240" s="71"/>
      <c r="HL240" s="71"/>
      <c r="HM240" s="71"/>
      <c r="HN240" s="71"/>
      <c r="HO240" s="71"/>
      <c r="HP240" s="71"/>
      <c r="HQ240" s="71"/>
      <c r="HR240" s="71"/>
      <c r="HS240" s="277" t="str">
        <f t="shared" si="658"/>
        <v/>
      </c>
      <c r="HT240" s="284" t="str">
        <f t="shared" si="603"/>
        <v/>
      </c>
      <c r="HU240" s="71"/>
      <c r="HV240" s="336" t="str">
        <f t="shared" si="604"/>
        <v/>
      </c>
      <c r="HW240" s="338" t="str">
        <f t="shared" si="605"/>
        <v/>
      </c>
      <c r="HX240" s="337" t="str">
        <f t="shared" si="606"/>
        <v/>
      </c>
      <c r="HY240" s="71"/>
      <c r="HZ240" s="71"/>
      <c r="IA240" s="71"/>
      <c r="IB240" s="71"/>
      <c r="IC240" s="71"/>
      <c r="ID240" s="70"/>
      <c r="IE240" s="19"/>
      <c r="IF240" s="19"/>
      <c r="IG240" s="19"/>
      <c r="IH240" s="19"/>
      <c r="II240" s="19"/>
      <c r="IJ240" s="19"/>
      <c r="IK240" s="19"/>
      <c r="IL240" s="19"/>
      <c r="IM240" s="19"/>
      <c r="IN240" s="19"/>
      <c r="IO240" s="19"/>
      <c r="IP240" s="19"/>
      <c r="IQ240" s="19"/>
      <c r="IR240" s="291">
        <f>IF(IE240&lt;&gt;"",MAX(IR$14:IR239)+1,0)</f>
        <v>0</v>
      </c>
      <c r="IS240" s="291">
        <f>IF(IF240&lt;&gt;"",MAX(IS$14:IS239)+1,0)</f>
        <v>0</v>
      </c>
      <c r="IT240" s="291">
        <f>IF(IG240&lt;&gt;"",MAX(IT$14:IT239)+1,0)</f>
        <v>0</v>
      </c>
      <c r="IU240" s="291">
        <f>IF(IH240&lt;&gt;"",MAX(IU$14:IU239)+1,0)</f>
        <v>0</v>
      </c>
      <c r="IV240" s="291">
        <f>IF(II240&lt;&gt;"",MAX(IV$14:IV239)+1,0)</f>
        <v>0</v>
      </c>
      <c r="IW240" s="291">
        <f>IF(IJ240&lt;&gt;"",MAX(IW$14:IW239)+1,0)</f>
        <v>0</v>
      </c>
      <c r="IX240" s="291">
        <f>IF(IK240&lt;&gt;"",MAX(IX$14:IX239)+1,0)</f>
        <v>0</v>
      </c>
      <c r="IY240" s="291">
        <f>IF(IL240&lt;&gt;"",MAX(IY$14:IY239)+1,0)</f>
        <v>0</v>
      </c>
      <c r="IZ240" s="291">
        <f>IF(IM240&lt;&gt;"",MAX(IZ$14:IZ239)+1,0)</f>
        <v>0</v>
      </c>
      <c r="JA240" s="291">
        <f>IF(IN240&lt;&gt;"",MAX(JA$14:JA239)+1,0)</f>
        <v>0</v>
      </c>
      <c r="JB240" s="291">
        <f>IF(IO240&lt;&gt;"",MAX(JB$14:JB239)+1,0)</f>
        <v>0</v>
      </c>
      <c r="JC240" s="291">
        <f>IF(IP240&lt;&gt;"",MAX(JC$14:JC239)+1,0)</f>
        <v>0</v>
      </c>
      <c r="JD240" s="74" t="str">
        <f t="shared" si="651"/>
        <v/>
      </c>
      <c r="JE240" s="74" t="str">
        <f t="shared" si="652"/>
        <v/>
      </c>
      <c r="JF240" s="74" t="str">
        <f t="shared" si="653"/>
        <v/>
      </c>
      <c r="JG240" s="74" t="str">
        <f t="shared" si="654"/>
        <v/>
      </c>
      <c r="JH240" s="390" t="str">
        <f t="shared" si="655"/>
        <v/>
      </c>
      <c r="JI240" s="389">
        <f>IF(ISNUMBER(MATCH(HE240,$JG$15:$JG$313,0)),0,MAX(JI$14:JI239)+1)</f>
        <v>0</v>
      </c>
      <c r="JJ240" s="389" t="str">
        <f t="shared" si="656"/>
        <v/>
      </c>
      <c r="JK240" s="379"/>
      <c r="JL240" s="79"/>
      <c r="JM240" s="19"/>
      <c r="JN240" s="280"/>
      <c r="JO240" s="70"/>
      <c r="JP240" s="19"/>
      <c r="JQ240" s="19"/>
      <c r="JR240" s="19"/>
      <c r="JS240" s="19"/>
      <c r="JT240" s="19"/>
      <c r="JU240" s="19"/>
      <c r="JV240" s="19"/>
      <c r="JW240" s="19"/>
      <c r="JX240" s="19"/>
      <c r="JY240" s="19"/>
      <c r="JZ240" s="19"/>
      <c r="KA240" s="19"/>
      <c r="KB240" s="19"/>
      <c r="KC240" s="19"/>
      <c r="KD240" s="19"/>
      <c r="LA240" s="70"/>
      <c r="LB240" s="291" t="str">
        <f t="shared" si="607"/>
        <v/>
      </c>
      <c r="LC240" s="291" t="str">
        <f t="shared" si="608"/>
        <v/>
      </c>
      <c r="LD240" s="291" t="str">
        <f t="shared" si="609"/>
        <v/>
      </c>
      <c r="LE240" s="291" t="str">
        <f t="shared" si="610"/>
        <v/>
      </c>
      <c r="LF240" s="291" t="str">
        <f t="shared" si="611"/>
        <v/>
      </c>
      <c r="LG240" s="291" t="str">
        <f t="shared" si="612"/>
        <v/>
      </c>
      <c r="LH240" s="291" t="str">
        <f t="shared" si="613"/>
        <v/>
      </c>
      <c r="LI240" s="291" t="str">
        <f t="shared" si="614"/>
        <v/>
      </c>
      <c r="LJ240" s="291" t="str">
        <f t="shared" si="615"/>
        <v/>
      </c>
      <c r="LK240" s="291" t="str">
        <f t="shared" si="616"/>
        <v/>
      </c>
      <c r="LL240" s="291" t="str">
        <f t="shared" si="617"/>
        <v/>
      </c>
      <c r="LM240" s="291" t="str">
        <f t="shared" si="618"/>
        <v/>
      </c>
      <c r="LN240" s="291" t="str">
        <f t="shared" si="619"/>
        <v/>
      </c>
      <c r="LO240" s="291" t="str">
        <f t="shared" si="620"/>
        <v/>
      </c>
      <c r="LP240" s="291" t="str">
        <f t="shared" si="621"/>
        <v/>
      </c>
      <c r="LQ240" s="291" t="str">
        <f t="shared" si="622"/>
        <v/>
      </c>
      <c r="LR240" s="291" t="str">
        <f t="shared" si="623"/>
        <v/>
      </c>
      <c r="LS240" s="291" t="str">
        <f t="shared" si="624"/>
        <v/>
      </c>
      <c r="LT240" s="291" t="str">
        <f t="shared" si="625"/>
        <v/>
      </c>
      <c r="LU240" s="291" t="str">
        <f t="shared" si="626"/>
        <v/>
      </c>
      <c r="LV240" s="291" t="str">
        <f t="shared" si="627"/>
        <v/>
      </c>
      <c r="LW240" s="291" t="str">
        <f t="shared" si="628"/>
        <v/>
      </c>
      <c r="LX240" s="291" t="str">
        <f t="shared" si="629"/>
        <v/>
      </c>
      <c r="LY240" s="291" t="str">
        <f t="shared" si="630"/>
        <v/>
      </c>
      <c r="LZ240" s="291" t="str">
        <f t="shared" si="631"/>
        <v/>
      </c>
      <c r="MA240" s="291" t="str">
        <f t="shared" si="632"/>
        <v/>
      </c>
      <c r="MB240" s="291" t="str">
        <f t="shared" si="633"/>
        <v/>
      </c>
      <c r="MC240" s="291" t="str">
        <f t="shared" si="634"/>
        <v/>
      </c>
      <c r="MD240" s="291" t="str">
        <f t="shared" si="635"/>
        <v/>
      </c>
      <c r="ME240" s="291" t="str">
        <f t="shared" si="636"/>
        <v/>
      </c>
      <c r="MF240" s="291" t="str">
        <f t="shared" si="637"/>
        <v/>
      </c>
      <c r="MG240" s="74">
        <f t="shared" si="638"/>
        <v>0</v>
      </c>
      <c r="MH240" s="70"/>
      <c r="MI240" s="70"/>
      <c r="MJ240" s="70"/>
      <c r="MK240" s="70"/>
      <c r="ML240" s="70"/>
      <c r="MM240" s="70"/>
      <c r="MN240" s="70"/>
      <c r="MO240" s="70"/>
      <c r="MP240" s="70"/>
      <c r="MQ240" s="70"/>
      <c r="MR240" s="70"/>
      <c r="MS240" s="70"/>
      <c r="MT240" s="70"/>
      <c r="MU240" s="70"/>
    </row>
    <row r="241" spans="1:359" ht="6" customHeight="1" x14ac:dyDescent="0.25">
      <c r="A241" s="79"/>
      <c r="B241" s="303">
        <f t="shared" si="657"/>
        <v>227</v>
      </c>
      <c r="C241" s="206" t="s">
        <v>679</v>
      </c>
      <c r="D241" s="206" t="s">
        <v>752</v>
      </c>
      <c r="E241" s="70"/>
      <c r="F241" s="258"/>
      <c r="G241" s="259"/>
      <c r="H241" s="260"/>
      <c r="I241" s="258"/>
      <c r="J241" s="259"/>
      <c r="K241" s="260"/>
      <c r="L241" s="258"/>
      <c r="M241" s="259"/>
      <c r="N241" s="260"/>
      <c r="O241" s="258"/>
      <c r="P241" s="259"/>
      <c r="Q241" s="260"/>
      <c r="R241" s="258"/>
      <c r="S241" s="259"/>
      <c r="T241" s="260"/>
      <c r="U241" s="258"/>
      <c r="V241" s="259"/>
      <c r="W241" s="260"/>
      <c r="X241" s="258"/>
      <c r="Y241" s="259"/>
      <c r="Z241" s="260"/>
      <c r="AA241" s="258"/>
      <c r="AB241" s="259"/>
      <c r="AC241" s="260"/>
      <c r="AD241" s="258"/>
      <c r="AE241" s="259"/>
      <c r="AF241" s="260"/>
      <c r="AG241" s="258"/>
      <c r="AH241" s="259"/>
      <c r="AI241" s="260"/>
      <c r="AJ241" s="258"/>
      <c r="AK241" s="259"/>
      <c r="AL241" s="260"/>
      <c r="AM241" s="258"/>
      <c r="AN241" s="259"/>
      <c r="AO241" s="260"/>
      <c r="AP241" s="281"/>
      <c r="AQ241" s="353"/>
      <c r="AR241" s="348"/>
      <c r="AS241" s="281"/>
      <c r="AT241" s="353"/>
      <c r="AU241" s="348"/>
      <c r="AV241" s="258"/>
      <c r="AW241" s="259"/>
      <c r="AX241" s="260"/>
      <c r="AY241" s="258"/>
      <c r="AZ241" s="259"/>
      <c r="BA241" s="260"/>
      <c r="BB241" s="258"/>
      <c r="BC241" s="259"/>
      <c r="BD241" s="260"/>
      <c r="BE241" s="258"/>
      <c r="BF241" s="259"/>
      <c r="BG241" s="260"/>
      <c r="BH241" s="258"/>
      <c r="BI241" s="259"/>
      <c r="BJ241" s="260"/>
      <c r="BK241" s="258"/>
      <c r="BL241" s="259"/>
      <c r="BM241" s="260"/>
      <c r="BN241" s="258"/>
      <c r="BO241" s="259"/>
      <c r="BP241" s="260"/>
      <c r="BQ241" s="258"/>
      <c r="BR241" s="259"/>
      <c r="BS241" s="260"/>
      <c r="BT241" s="258"/>
      <c r="BU241" s="259"/>
      <c r="BV241" s="260"/>
      <c r="BW241" s="258"/>
      <c r="BX241" s="259"/>
      <c r="BY241" s="260"/>
      <c r="BZ241" s="258"/>
      <c r="CA241" s="259"/>
      <c r="CB241" s="260"/>
      <c r="CC241" s="258"/>
      <c r="CD241" s="259"/>
      <c r="CE241" s="260"/>
      <c r="CF241" s="410"/>
      <c r="CG241" s="411"/>
      <c r="CH241" s="412"/>
      <c r="CI241" s="410"/>
      <c r="CJ241" s="411"/>
      <c r="CK241" s="412"/>
      <c r="CL241" s="258"/>
      <c r="CM241" s="259"/>
      <c r="CN241" s="260"/>
      <c r="CO241" s="258"/>
      <c r="CP241" s="259"/>
      <c r="CQ241" s="260"/>
      <c r="CR241" s="373" t="s">
        <v>2</v>
      </c>
      <c r="CS241" s="228"/>
      <c r="CT241" s="229"/>
      <c r="CU241" s="7" t="str">
        <f t="shared" si="517"/>
        <v/>
      </c>
      <c r="CV241" s="7" t="str">
        <f t="shared" si="518"/>
        <v/>
      </c>
      <c r="CW241" s="7" t="str">
        <f t="shared" si="519"/>
        <v/>
      </c>
      <c r="CX241" s="7" t="str">
        <f t="shared" si="520"/>
        <v/>
      </c>
      <c r="CY241" s="7" t="str">
        <f t="shared" si="521"/>
        <v/>
      </c>
      <c r="CZ241" s="7" t="str">
        <f t="shared" si="522"/>
        <v/>
      </c>
      <c r="DA241" s="7" t="str">
        <f t="shared" si="523"/>
        <v/>
      </c>
      <c r="DB241" s="7" t="str">
        <f t="shared" si="524"/>
        <v/>
      </c>
      <c r="DC241" s="7" t="str">
        <f t="shared" si="525"/>
        <v/>
      </c>
      <c r="DD241" s="7" t="str">
        <f t="shared" si="526"/>
        <v/>
      </c>
      <c r="DE241" s="7" t="str">
        <f t="shared" si="527"/>
        <v/>
      </c>
      <c r="DF241" s="7" t="str">
        <f t="shared" si="528"/>
        <v/>
      </c>
      <c r="DG241" s="7">
        <f t="shared" si="529"/>
        <v>35</v>
      </c>
      <c r="DH241" s="7">
        <f t="shared" si="530"/>
        <v>35</v>
      </c>
      <c r="DI241" s="7">
        <f t="shared" si="531"/>
        <v>35</v>
      </c>
      <c r="DJ241" s="7">
        <f t="shared" si="532"/>
        <v>35</v>
      </c>
      <c r="DK241" s="7">
        <f t="shared" si="533"/>
        <v>35</v>
      </c>
      <c r="DL241" s="7">
        <f t="shared" si="534"/>
        <v>37</v>
      </c>
      <c r="DM241" s="7">
        <f t="shared" si="535"/>
        <v>44</v>
      </c>
      <c r="DN241" s="7">
        <f t="shared" si="536"/>
        <v>39</v>
      </c>
      <c r="DO241" s="7">
        <f t="shared" si="537"/>
        <v>39</v>
      </c>
      <c r="DP241" s="7">
        <f t="shared" si="538"/>
        <v>31</v>
      </c>
      <c r="DQ241" s="7" t="str">
        <f t="shared" si="539"/>
        <v/>
      </c>
      <c r="DR241" s="7">
        <f t="shared" si="540"/>
        <v>46</v>
      </c>
      <c r="DS241" s="7" t="str">
        <f t="shared" si="541"/>
        <v/>
      </c>
      <c r="DT241" s="7" t="str">
        <f t="shared" si="542"/>
        <v/>
      </c>
      <c r="DU241" s="7" t="str">
        <f t="shared" si="639"/>
        <v/>
      </c>
      <c r="DV241" s="7" t="str">
        <f t="shared" si="640"/>
        <v/>
      </c>
      <c r="DW241" s="7" t="str">
        <f t="shared" si="641"/>
        <v/>
      </c>
      <c r="DX241" s="7" t="str">
        <f t="shared" si="642"/>
        <v/>
      </c>
      <c r="DY241" s="7"/>
      <c r="DZ241" s="7"/>
      <c r="EA241" s="7"/>
      <c r="EB241" s="7"/>
      <c r="EC241" s="64" t="s">
        <v>2</v>
      </c>
      <c r="ED241" s="306" t="str">
        <f t="shared" si="543"/>
        <v>-</v>
      </c>
      <c r="EE241" s="306" t="str">
        <f t="shared" si="544"/>
        <v>-</v>
      </c>
      <c r="EF241" s="306" t="str">
        <f t="shared" si="545"/>
        <v>-</v>
      </c>
      <c r="EG241" s="306" t="str">
        <f t="shared" si="546"/>
        <v>-</v>
      </c>
      <c r="EH241" s="306" t="str">
        <f t="shared" si="547"/>
        <v>-</v>
      </c>
      <c r="EI241" s="306" t="str">
        <f t="shared" si="548"/>
        <v>-</v>
      </c>
      <c r="EJ241" s="306" t="str">
        <f t="shared" si="549"/>
        <v>-</v>
      </c>
      <c r="EK241" s="306" t="str">
        <f t="shared" si="550"/>
        <v>-</v>
      </c>
      <c r="EL241" s="306" t="str">
        <f t="shared" si="551"/>
        <v>-</v>
      </c>
      <c r="EM241" s="306" t="str">
        <f t="shared" si="552"/>
        <v>-</v>
      </c>
      <c r="EN241" s="306" t="str">
        <f t="shared" si="553"/>
        <v>-</v>
      </c>
      <c r="EO241" s="306" t="str">
        <f t="shared" si="554"/>
        <v>-</v>
      </c>
      <c r="EP241" s="306" t="str">
        <f t="shared" si="555"/>
        <v>IMS</v>
      </c>
      <c r="EQ241" s="306" t="str">
        <f t="shared" si="556"/>
        <v>IMS</v>
      </c>
      <c r="ER241" s="306" t="str">
        <f t="shared" si="557"/>
        <v>IMS</v>
      </c>
      <c r="ES241" s="306" t="str">
        <f t="shared" si="558"/>
        <v>IMS</v>
      </c>
      <c r="ET241" s="306" t="str">
        <f t="shared" si="559"/>
        <v>IMS</v>
      </c>
      <c r="EU241" s="306" t="str">
        <f t="shared" si="560"/>
        <v>IMS</v>
      </c>
      <c r="EV241" s="306" t="str">
        <f t="shared" si="561"/>
        <v>IMS</v>
      </c>
      <c r="EW241" s="306" t="str">
        <f t="shared" si="562"/>
        <v>IMS</v>
      </c>
      <c r="EX241" s="306" t="str">
        <f t="shared" si="563"/>
        <v>IMS</v>
      </c>
      <c r="EY241" s="306" t="str">
        <f t="shared" si="564"/>
        <v>IMS</v>
      </c>
      <c r="EZ241" s="306" t="str">
        <f t="shared" si="565"/>
        <v>-</v>
      </c>
      <c r="FA241" s="306" t="str">
        <f t="shared" si="566"/>
        <v>IMS</v>
      </c>
      <c r="FB241" s="306" t="str">
        <f t="shared" si="567"/>
        <v>-</v>
      </c>
      <c r="FC241" s="306" t="str">
        <f t="shared" si="568"/>
        <v>-</v>
      </c>
      <c r="FD241" s="306" t="str">
        <f t="shared" si="643"/>
        <v>-</v>
      </c>
      <c r="FE241" s="306" t="str">
        <f t="shared" si="644"/>
        <v>-</v>
      </c>
      <c r="FF241" s="306" t="str">
        <f t="shared" si="645"/>
        <v>-</v>
      </c>
      <c r="FG241" s="306" t="str">
        <f t="shared" si="646"/>
        <v>-</v>
      </c>
      <c r="FH241" s="306"/>
      <c r="FI241" s="306"/>
      <c r="FJ241" s="306"/>
      <c r="FK241" s="306"/>
      <c r="FL241" s="306"/>
      <c r="FM241" s="422" t="s">
        <v>2</v>
      </c>
      <c r="FN241" s="65" t="str">
        <f t="shared" si="569"/>
        <v>-</v>
      </c>
      <c r="FO241" s="65" t="str">
        <f t="shared" si="570"/>
        <v>-</v>
      </c>
      <c r="FP241" s="65" t="str">
        <f t="shared" si="571"/>
        <v>-</v>
      </c>
      <c r="FQ241" s="65" t="str">
        <f t="shared" si="572"/>
        <v>-</v>
      </c>
      <c r="FR241" s="65" t="str">
        <f t="shared" si="573"/>
        <v>-</v>
      </c>
      <c r="FS241" s="65" t="str">
        <f t="shared" si="574"/>
        <v>-</v>
      </c>
      <c r="FT241" s="65" t="str">
        <f t="shared" si="575"/>
        <v>-</v>
      </c>
      <c r="FU241" s="65" t="str">
        <f t="shared" si="576"/>
        <v>-</v>
      </c>
      <c r="FV241" s="65" t="str">
        <f t="shared" si="577"/>
        <v>-</v>
      </c>
      <c r="FW241" s="65" t="str">
        <f t="shared" si="578"/>
        <v>-</v>
      </c>
      <c r="FX241" s="65" t="str">
        <f t="shared" si="579"/>
        <v>-</v>
      </c>
      <c r="FY241" s="65" t="str">
        <f t="shared" si="580"/>
        <v>-</v>
      </c>
      <c r="FZ241" s="65" t="str">
        <f t="shared" si="581"/>
        <v>---------</v>
      </c>
      <c r="GA241" s="65" t="str">
        <f t="shared" si="582"/>
        <v>---------</v>
      </c>
      <c r="GB241" s="65" t="str">
        <f t="shared" si="583"/>
        <v>---------</v>
      </c>
      <c r="GC241" s="65" t="str">
        <f t="shared" si="584"/>
        <v>---------</v>
      </c>
      <c r="GD241" s="65" t="str">
        <f t="shared" si="585"/>
        <v>---------------</v>
      </c>
      <c r="GE241" s="65" t="str">
        <f t="shared" si="586"/>
        <v>---------------</v>
      </c>
      <c r="GF241" s="65" t="str">
        <f t="shared" si="587"/>
        <v>---------------</v>
      </c>
      <c r="GG241" s="65" t="str">
        <f t="shared" si="588"/>
        <v>---------------</v>
      </c>
      <c r="GH241" s="65" t="str">
        <f t="shared" si="589"/>
        <v>---------------</v>
      </c>
      <c r="GI241" s="65" t="str">
        <f t="shared" si="590"/>
        <v>---------------</v>
      </c>
      <c r="GJ241" s="65" t="str">
        <f t="shared" si="591"/>
        <v>-</v>
      </c>
      <c r="GK241" s="65" t="str">
        <f t="shared" si="592"/>
        <v>---------------</v>
      </c>
      <c r="GL241" s="65" t="str">
        <f t="shared" si="593"/>
        <v>-</v>
      </c>
      <c r="GM241" s="65" t="str">
        <f t="shared" si="594"/>
        <v>-</v>
      </c>
      <c r="GN241" s="65" t="str">
        <f t="shared" si="647"/>
        <v>-</v>
      </c>
      <c r="GO241" s="65" t="str">
        <f t="shared" si="648"/>
        <v>-</v>
      </c>
      <c r="GP241" s="65" t="str">
        <f t="shared" si="649"/>
        <v>-</v>
      </c>
      <c r="GQ241" s="65" t="str">
        <f t="shared" si="650"/>
        <v>-</v>
      </c>
      <c r="GR241" s="65"/>
      <c r="GS241" s="65"/>
      <c r="GT241" s="65"/>
      <c r="GU241" s="96"/>
      <c r="GV241" s="70"/>
      <c r="GW241" s="7">
        <f>IF(ISNUMBER(INDEX($CU$15:$EC$314,$B241,HG$5)),MAX(GW$14:GW240)+1,0)</f>
        <v>0</v>
      </c>
      <c r="GX241" s="7" t="str">
        <f t="shared" si="595"/>
        <v/>
      </c>
      <c r="GY241" s="7" t="str">
        <f t="shared" si="596"/>
        <v/>
      </c>
      <c r="GZ241" s="289">
        <f t="shared" si="597"/>
        <v>227</v>
      </c>
      <c r="HA241" s="289" t="str">
        <f t="shared" si="598"/>
        <v/>
      </c>
      <c r="HB241" s="289"/>
      <c r="HC241" s="84" t="str">
        <f t="shared" si="599"/>
        <v/>
      </c>
      <c r="HD241" s="335">
        <f t="shared" si="600"/>
        <v>0</v>
      </c>
      <c r="HE241" s="313" t="str">
        <f t="shared" si="601"/>
        <v/>
      </c>
      <c r="HF241" s="28" t="str">
        <f t="shared" si="602"/>
        <v/>
      </c>
      <c r="HG241" s="241"/>
      <c r="HH241" s="71"/>
      <c r="HI241" s="71"/>
      <c r="HJ241" s="71"/>
      <c r="HK241" s="71"/>
      <c r="HL241" s="71"/>
      <c r="HM241" s="71"/>
      <c r="HN241" s="71"/>
      <c r="HO241" s="71"/>
      <c r="HP241" s="71"/>
      <c r="HQ241" s="71"/>
      <c r="HR241" s="71"/>
      <c r="HS241" s="277" t="str">
        <f t="shared" si="658"/>
        <v/>
      </c>
      <c r="HT241" s="284" t="str">
        <f t="shared" si="603"/>
        <v/>
      </c>
      <c r="HU241" s="71"/>
      <c r="HV241" s="336" t="str">
        <f t="shared" si="604"/>
        <v/>
      </c>
      <c r="HW241" s="338" t="str">
        <f t="shared" si="605"/>
        <v/>
      </c>
      <c r="HX241" s="337" t="str">
        <f t="shared" si="606"/>
        <v/>
      </c>
      <c r="HY241" s="71"/>
      <c r="HZ241" s="71"/>
      <c r="IA241" s="71"/>
      <c r="IB241" s="71"/>
      <c r="IC241" s="71"/>
      <c r="ID241" s="70"/>
      <c r="IE241" s="19"/>
      <c r="IF241" s="19"/>
      <c r="IG241" s="19"/>
      <c r="IH241" s="19"/>
      <c r="II241" s="19"/>
      <c r="IJ241" s="19"/>
      <c r="IK241" s="19"/>
      <c r="IL241" s="19"/>
      <c r="IM241" s="19"/>
      <c r="IN241" s="19"/>
      <c r="IO241" s="19"/>
      <c r="IP241" s="19"/>
      <c r="IQ241" s="19"/>
      <c r="IR241" s="291">
        <f>IF(IE241&lt;&gt;"",MAX(IR$14:IR240)+1,0)</f>
        <v>0</v>
      </c>
      <c r="IS241" s="291">
        <f>IF(IF241&lt;&gt;"",MAX(IS$14:IS240)+1,0)</f>
        <v>0</v>
      </c>
      <c r="IT241" s="291">
        <f>IF(IG241&lt;&gt;"",MAX(IT$14:IT240)+1,0)</f>
        <v>0</v>
      </c>
      <c r="IU241" s="291">
        <f>IF(IH241&lt;&gt;"",MAX(IU$14:IU240)+1,0)</f>
        <v>0</v>
      </c>
      <c r="IV241" s="291">
        <f>IF(II241&lt;&gt;"",MAX(IV$14:IV240)+1,0)</f>
        <v>0</v>
      </c>
      <c r="IW241" s="291">
        <f>IF(IJ241&lt;&gt;"",MAX(IW$14:IW240)+1,0)</f>
        <v>0</v>
      </c>
      <c r="IX241" s="291">
        <f>IF(IK241&lt;&gt;"",MAX(IX$14:IX240)+1,0)</f>
        <v>0</v>
      </c>
      <c r="IY241" s="291">
        <f>IF(IL241&lt;&gt;"",MAX(IY$14:IY240)+1,0)</f>
        <v>0</v>
      </c>
      <c r="IZ241" s="291">
        <f>IF(IM241&lt;&gt;"",MAX(IZ$14:IZ240)+1,0)</f>
        <v>0</v>
      </c>
      <c r="JA241" s="291">
        <f>IF(IN241&lt;&gt;"",MAX(JA$14:JA240)+1,0)</f>
        <v>0</v>
      </c>
      <c r="JB241" s="291">
        <f>IF(IO241&lt;&gt;"",MAX(JB$14:JB240)+1,0)</f>
        <v>0</v>
      </c>
      <c r="JC241" s="291">
        <f>IF(IP241&lt;&gt;"",MAX(JC$14:JC240)+1,0)</f>
        <v>0</v>
      </c>
      <c r="JD241" s="74" t="str">
        <f t="shared" si="651"/>
        <v/>
      </c>
      <c r="JE241" s="74" t="str">
        <f t="shared" si="652"/>
        <v/>
      </c>
      <c r="JF241" s="74" t="str">
        <f t="shared" si="653"/>
        <v/>
      </c>
      <c r="JG241" s="74" t="str">
        <f t="shared" si="654"/>
        <v/>
      </c>
      <c r="JH241" s="390" t="str">
        <f t="shared" si="655"/>
        <v/>
      </c>
      <c r="JI241" s="389">
        <f>IF(ISNUMBER(MATCH(HE241,$JG$15:$JG$313,0)),0,MAX(JI$14:JI240)+1)</f>
        <v>0</v>
      </c>
      <c r="JJ241" s="389" t="str">
        <f t="shared" si="656"/>
        <v/>
      </c>
      <c r="JK241" s="379"/>
      <c r="JL241" s="79"/>
      <c r="JM241" s="19"/>
      <c r="JN241" s="280"/>
      <c r="JO241" s="70"/>
      <c r="JP241" s="19"/>
      <c r="JQ241" s="19"/>
      <c r="JR241" s="19"/>
      <c r="JS241" s="19"/>
      <c r="JT241" s="19"/>
      <c r="JU241" s="19"/>
      <c r="JV241" s="19"/>
      <c r="JW241" s="19"/>
      <c r="JX241" s="19"/>
      <c r="JY241" s="19"/>
      <c r="JZ241" s="19"/>
      <c r="KA241" s="19"/>
      <c r="KB241" s="19"/>
      <c r="KC241" s="19"/>
      <c r="KD241" s="19"/>
      <c r="LA241" s="70"/>
      <c r="LB241" s="291" t="str">
        <f t="shared" si="607"/>
        <v/>
      </c>
      <c r="LC241" s="291" t="str">
        <f t="shared" si="608"/>
        <v/>
      </c>
      <c r="LD241" s="291" t="str">
        <f t="shared" si="609"/>
        <v/>
      </c>
      <c r="LE241" s="291" t="str">
        <f t="shared" si="610"/>
        <v/>
      </c>
      <c r="LF241" s="291" t="str">
        <f t="shared" si="611"/>
        <v/>
      </c>
      <c r="LG241" s="291" t="str">
        <f t="shared" si="612"/>
        <v/>
      </c>
      <c r="LH241" s="291" t="str">
        <f t="shared" si="613"/>
        <v/>
      </c>
      <c r="LI241" s="291" t="str">
        <f t="shared" si="614"/>
        <v/>
      </c>
      <c r="LJ241" s="291" t="str">
        <f t="shared" si="615"/>
        <v/>
      </c>
      <c r="LK241" s="291" t="str">
        <f t="shared" si="616"/>
        <v/>
      </c>
      <c r="LL241" s="291" t="str">
        <f t="shared" si="617"/>
        <v/>
      </c>
      <c r="LM241" s="291" t="str">
        <f t="shared" si="618"/>
        <v/>
      </c>
      <c r="LN241" s="291" t="str">
        <f t="shared" si="619"/>
        <v/>
      </c>
      <c r="LO241" s="291" t="str">
        <f t="shared" si="620"/>
        <v/>
      </c>
      <c r="LP241" s="291" t="str">
        <f t="shared" si="621"/>
        <v/>
      </c>
      <c r="LQ241" s="291" t="str">
        <f t="shared" si="622"/>
        <v/>
      </c>
      <c r="LR241" s="291" t="str">
        <f t="shared" si="623"/>
        <v/>
      </c>
      <c r="LS241" s="291" t="str">
        <f t="shared" si="624"/>
        <v/>
      </c>
      <c r="LT241" s="291" t="str">
        <f t="shared" si="625"/>
        <v/>
      </c>
      <c r="LU241" s="291" t="str">
        <f t="shared" si="626"/>
        <v/>
      </c>
      <c r="LV241" s="291" t="str">
        <f t="shared" si="627"/>
        <v/>
      </c>
      <c r="LW241" s="291" t="str">
        <f t="shared" si="628"/>
        <v/>
      </c>
      <c r="LX241" s="291" t="str">
        <f t="shared" si="629"/>
        <v/>
      </c>
      <c r="LY241" s="291" t="str">
        <f t="shared" si="630"/>
        <v/>
      </c>
      <c r="LZ241" s="291" t="str">
        <f t="shared" si="631"/>
        <v/>
      </c>
      <c r="MA241" s="291" t="str">
        <f t="shared" si="632"/>
        <v/>
      </c>
      <c r="MB241" s="291" t="str">
        <f t="shared" si="633"/>
        <v/>
      </c>
      <c r="MC241" s="291" t="str">
        <f t="shared" si="634"/>
        <v/>
      </c>
      <c r="MD241" s="291" t="str">
        <f t="shared" si="635"/>
        <v/>
      </c>
      <c r="ME241" s="291" t="str">
        <f t="shared" si="636"/>
        <v/>
      </c>
      <c r="MF241" s="291" t="str">
        <f t="shared" si="637"/>
        <v/>
      </c>
      <c r="MG241" s="74">
        <f t="shared" si="638"/>
        <v>0</v>
      </c>
      <c r="MH241" s="70"/>
      <c r="MI241" s="70"/>
      <c r="MJ241" s="70"/>
      <c r="MK241" s="70"/>
      <c r="ML241" s="70"/>
      <c r="MM241" s="70"/>
      <c r="MN241" s="70"/>
      <c r="MO241" s="70"/>
      <c r="MP241" s="70"/>
      <c r="MQ241" s="70"/>
      <c r="MR241" s="70"/>
      <c r="MS241" s="70"/>
      <c r="MT241" s="70"/>
      <c r="MU241" s="70"/>
    </row>
    <row r="242" spans="1:359" ht="6" customHeight="1" x14ac:dyDescent="0.25">
      <c r="A242" s="79"/>
      <c r="B242" s="303">
        <f t="shared" si="657"/>
        <v>228</v>
      </c>
      <c r="C242" s="206" t="s">
        <v>724</v>
      </c>
      <c r="D242" s="206" t="s">
        <v>707</v>
      </c>
      <c r="E242" s="70"/>
      <c r="F242" s="258"/>
      <c r="G242" s="259"/>
      <c r="H242" s="260"/>
      <c r="I242" s="258"/>
      <c r="J242" s="259"/>
      <c r="K242" s="260"/>
      <c r="L242" s="258"/>
      <c r="M242" s="259"/>
      <c r="N242" s="260"/>
      <c r="O242" s="258"/>
      <c r="P242" s="259"/>
      <c r="Q242" s="260"/>
      <c r="R242" s="258"/>
      <c r="S242" s="259"/>
      <c r="T242" s="260"/>
      <c r="U242" s="258"/>
      <c r="V242" s="259"/>
      <c r="W242" s="260"/>
      <c r="X242" s="258"/>
      <c r="Y242" s="259"/>
      <c r="Z242" s="260"/>
      <c r="AA242" s="258"/>
      <c r="AB242" s="259"/>
      <c r="AC242" s="260"/>
      <c r="AD242" s="258"/>
      <c r="AE242" s="259"/>
      <c r="AF242" s="260"/>
      <c r="AG242" s="258"/>
      <c r="AH242" s="259"/>
      <c r="AI242" s="260"/>
      <c r="AJ242" s="258"/>
      <c r="AK242" s="259"/>
      <c r="AL242" s="260"/>
      <c r="AM242" s="258"/>
      <c r="AN242" s="259"/>
      <c r="AO242" s="260"/>
      <c r="AP242" s="281"/>
      <c r="AQ242" s="353"/>
      <c r="AR242" s="348"/>
      <c r="AS242" s="281"/>
      <c r="AT242" s="353"/>
      <c r="AU242" s="348"/>
      <c r="AV242" s="258"/>
      <c r="AW242" s="259"/>
      <c r="AX242" s="260"/>
      <c r="AY242" s="258"/>
      <c r="AZ242" s="259"/>
      <c r="BA242" s="260"/>
      <c r="BB242" s="258"/>
      <c r="BC242" s="259"/>
      <c r="BD242" s="260"/>
      <c r="BE242" s="258"/>
      <c r="BF242" s="259"/>
      <c r="BG242" s="260"/>
      <c r="BH242" s="258"/>
      <c r="BI242" s="259"/>
      <c r="BJ242" s="260"/>
      <c r="BK242" s="258"/>
      <c r="BL242" s="259"/>
      <c r="BM242" s="260"/>
      <c r="BN242" s="258"/>
      <c r="BO242" s="259"/>
      <c r="BP242" s="260"/>
      <c r="BQ242" s="258"/>
      <c r="BR242" s="259"/>
      <c r="BS242" s="260"/>
      <c r="BT242" s="258"/>
      <c r="BU242" s="259"/>
      <c r="BV242" s="260"/>
      <c r="BW242" s="258"/>
      <c r="BX242" s="259"/>
      <c r="BY242" s="260"/>
      <c r="BZ242" s="258"/>
      <c r="CA242" s="259"/>
      <c r="CB242" s="260"/>
      <c r="CC242" s="258"/>
      <c r="CD242" s="259"/>
      <c r="CE242" s="260"/>
      <c r="CF242" s="410"/>
      <c r="CG242" s="411"/>
      <c r="CH242" s="412"/>
      <c r="CI242" s="410"/>
      <c r="CJ242" s="411"/>
      <c r="CK242" s="412"/>
      <c r="CL242" s="258"/>
      <c r="CM242" s="259"/>
      <c r="CN242" s="260"/>
      <c r="CO242" s="258"/>
      <c r="CP242" s="259"/>
      <c r="CQ242" s="260"/>
      <c r="CR242" s="373" t="s">
        <v>2</v>
      </c>
      <c r="CS242" s="228"/>
      <c r="CT242" s="229"/>
      <c r="CU242" s="7" t="str">
        <f t="shared" si="517"/>
        <v/>
      </c>
      <c r="CV242" s="7" t="str">
        <f t="shared" si="518"/>
        <v/>
      </c>
      <c r="CW242" s="7" t="str">
        <f t="shared" si="519"/>
        <v/>
      </c>
      <c r="CX242" s="7" t="str">
        <f t="shared" si="520"/>
        <v/>
      </c>
      <c r="CY242" s="7" t="str">
        <f t="shared" si="521"/>
        <v/>
      </c>
      <c r="CZ242" s="7" t="str">
        <f t="shared" si="522"/>
        <v/>
      </c>
      <c r="DA242" s="7" t="str">
        <f t="shared" si="523"/>
        <v/>
      </c>
      <c r="DB242" s="7" t="str">
        <f t="shared" si="524"/>
        <v/>
      </c>
      <c r="DC242" s="7" t="str">
        <f t="shared" si="525"/>
        <v/>
      </c>
      <c r="DD242" s="7" t="str">
        <f t="shared" si="526"/>
        <v/>
      </c>
      <c r="DE242" s="7" t="str">
        <f t="shared" si="527"/>
        <v/>
      </c>
      <c r="DF242" s="7" t="str">
        <f t="shared" si="528"/>
        <v/>
      </c>
      <c r="DG242" s="7">
        <f t="shared" si="529"/>
        <v>45</v>
      </c>
      <c r="DH242" s="7">
        <f t="shared" si="530"/>
        <v>45</v>
      </c>
      <c r="DI242" s="7">
        <f t="shared" si="531"/>
        <v>45</v>
      </c>
      <c r="DJ242" s="7">
        <f t="shared" si="532"/>
        <v>45</v>
      </c>
      <c r="DK242" s="7" t="str">
        <f t="shared" si="533"/>
        <v/>
      </c>
      <c r="DL242" s="7" t="str">
        <f t="shared" si="534"/>
        <v/>
      </c>
      <c r="DM242" s="7" t="str">
        <f t="shared" si="535"/>
        <v/>
      </c>
      <c r="DN242" s="7" t="str">
        <f t="shared" si="536"/>
        <v/>
      </c>
      <c r="DO242" s="7" t="str">
        <f t="shared" si="537"/>
        <v/>
      </c>
      <c r="DP242" s="7" t="str">
        <f t="shared" si="538"/>
        <v/>
      </c>
      <c r="DQ242" s="7" t="str">
        <f t="shared" si="539"/>
        <v/>
      </c>
      <c r="DR242" s="7" t="str">
        <f t="shared" si="540"/>
        <v/>
      </c>
      <c r="DS242" s="7" t="str">
        <f t="shared" si="541"/>
        <v/>
      </c>
      <c r="DT242" s="7" t="str">
        <f t="shared" si="542"/>
        <v/>
      </c>
      <c r="DU242" s="7" t="str">
        <f t="shared" si="639"/>
        <v/>
      </c>
      <c r="DV242" s="7" t="str">
        <f t="shared" si="640"/>
        <v/>
      </c>
      <c r="DW242" s="7" t="str">
        <f t="shared" si="641"/>
        <v/>
      </c>
      <c r="DX242" s="7" t="str">
        <f t="shared" si="642"/>
        <v/>
      </c>
      <c r="DY242" s="7"/>
      <c r="DZ242" s="7"/>
      <c r="EA242" s="7"/>
      <c r="EB242" s="7"/>
      <c r="EC242" s="64" t="s">
        <v>2</v>
      </c>
      <c r="ED242" s="306" t="str">
        <f t="shared" si="543"/>
        <v>-</v>
      </c>
      <c r="EE242" s="306" t="str">
        <f t="shared" si="544"/>
        <v>-</v>
      </c>
      <c r="EF242" s="306" t="str">
        <f t="shared" si="545"/>
        <v>-</v>
      </c>
      <c r="EG242" s="306" t="str">
        <f t="shared" si="546"/>
        <v>-</v>
      </c>
      <c r="EH242" s="306" t="str">
        <f t="shared" si="547"/>
        <v>-</v>
      </c>
      <c r="EI242" s="306" t="str">
        <f t="shared" si="548"/>
        <v>-</v>
      </c>
      <c r="EJ242" s="306" t="str">
        <f t="shared" si="549"/>
        <v>-</v>
      </c>
      <c r="EK242" s="306" t="str">
        <f t="shared" si="550"/>
        <v>-</v>
      </c>
      <c r="EL242" s="306" t="str">
        <f t="shared" si="551"/>
        <v>-</v>
      </c>
      <c r="EM242" s="306" t="str">
        <f t="shared" si="552"/>
        <v>-</v>
      </c>
      <c r="EN242" s="306" t="str">
        <f t="shared" si="553"/>
        <v>-</v>
      </c>
      <c r="EO242" s="306" t="str">
        <f t="shared" si="554"/>
        <v>-</v>
      </c>
      <c r="EP242" s="306" t="str">
        <f t="shared" si="555"/>
        <v>Sel.</v>
      </c>
      <c r="EQ242" s="306" t="str">
        <f t="shared" si="556"/>
        <v>Sel.</v>
      </c>
      <c r="ER242" s="306" t="str">
        <f t="shared" si="557"/>
        <v>Sel.</v>
      </c>
      <c r="ES242" s="306" t="str">
        <f t="shared" si="558"/>
        <v>Sel.</v>
      </c>
      <c r="ET242" s="306" t="str">
        <f t="shared" si="559"/>
        <v>-</v>
      </c>
      <c r="EU242" s="306" t="str">
        <f t="shared" si="560"/>
        <v>-</v>
      </c>
      <c r="EV242" s="306" t="str">
        <f t="shared" si="561"/>
        <v>-</v>
      </c>
      <c r="EW242" s="306" t="str">
        <f t="shared" si="562"/>
        <v>-</v>
      </c>
      <c r="EX242" s="306" t="str">
        <f t="shared" si="563"/>
        <v>-</v>
      </c>
      <c r="EY242" s="306" t="str">
        <f t="shared" si="564"/>
        <v>-</v>
      </c>
      <c r="EZ242" s="306" t="str">
        <f t="shared" si="565"/>
        <v>-</v>
      </c>
      <c r="FA242" s="306" t="str">
        <f t="shared" si="566"/>
        <v>-</v>
      </c>
      <c r="FB242" s="306" t="str">
        <f t="shared" si="567"/>
        <v>-</v>
      </c>
      <c r="FC242" s="306" t="str">
        <f t="shared" si="568"/>
        <v>-</v>
      </c>
      <c r="FD242" s="306" t="str">
        <f t="shared" si="643"/>
        <v>-</v>
      </c>
      <c r="FE242" s="306" t="str">
        <f t="shared" si="644"/>
        <v>-</v>
      </c>
      <c r="FF242" s="306" t="str">
        <f t="shared" si="645"/>
        <v>-</v>
      </c>
      <c r="FG242" s="306" t="str">
        <f t="shared" si="646"/>
        <v>-</v>
      </c>
      <c r="FH242" s="306"/>
      <c r="FI242" s="306"/>
      <c r="FJ242" s="306"/>
      <c r="FK242" s="306"/>
      <c r="FL242" s="306"/>
      <c r="FM242" s="422" t="s">
        <v>2</v>
      </c>
      <c r="FN242" s="65" t="str">
        <f t="shared" si="569"/>
        <v>-</v>
      </c>
      <c r="FO242" s="65" t="str">
        <f t="shared" si="570"/>
        <v>-</v>
      </c>
      <c r="FP242" s="65" t="str">
        <f t="shared" si="571"/>
        <v>-</v>
      </c>
      <c r="FQ242" s="65" t="str">
        <f t="shared" si="572"/>
        <v>-</v>
      </c>
      <c r="FR242" s="65" t="str">
        <f t="shared" si="573"/>
        <v>-</v>
      </c>
      <c r="FS242" s="65" t="str">
        <f t="shared" si="574"/>
        <v>-</v>
      </c>
      <c r="FT242" s="65" t="str">
        <f t="shared" si="575"/>
        <v>-</v>
      </c>
      <c r="FU242" s="65" t="str">
        <f t="shared" si="576"/>
        <v>-</v>
      </c>
      <c r="FV242" s="65" t="str">
        <f t="shared" si="577"/>
        <v>-</v>
      </c>
      <c r="FW242" s="65" t="str">
        <f t="shared" si="578"/>
        <v>-</v>
      </c>
      <c r="FX242" s="65" t="str">
        <f t="shared" si="579"/>
        <v>-</v>
      </c>
      <c r="FY242" s="65" t="str">
        <f t="shared" si="580"/>
        <v>-</v>
      </c>
      <c r="FZ242" s="65" t="str">
        <f t="shared" si="581"/>
        <v>---------</v>
      </c>
      <c r="GA242" s="65" t="str">
        <f t="shared" si="582"/>
        <v>---------</v>
      </c>
      <c r="GB242" s="65" t="str">
        <f t="shared" si="583"/>
        <v>---------</v>
      </c>
      <c r="GC242" s="65" t="str">
        <f t="shared" si="584"/>
        <v>---------</v>
      </c>
      <c r="GD242" s="65" t="str">
        <f t="shared" si="585"/>
        <v>-</v>
      </c>
      <c r="GE242" s="65" t="str">
        <f t="shared" si="586"/>
        <v>-</v>
      </c>
      <c r="GF242" s="65" t="str">
        <f t="shared" si="587"/>
        <v>-</v>
      </c>
      <c r="GG242" s="65" t="str">
        <f t="shared" si="588"/>
        <v>-</v>
      </c>
      <c r="GH242" s="65" t="str">
        <f t="shared" si="589"/>
        <v>-</v>
      </c>
      <c r="GI242" s="65" t="str">
        <f t="shared" si="590"/>
        <v>-</v>
      </c>
      <c r="GJ242" s="65" t="str">
        <f t="shared" si="591"/>
        <v>-</v>
      </c>
      <c r="GK242" s="65" t="str">
        <f t="shared" si="592"/>
        <v>-</v>
      </c>
      <c r="GL242" s="65" t="str">
        <f t="shared" si="593"/>
        <v>-</v>
      </c>
      <c r="GM242" s="65" t="str">
        <f t="shared" si="594"/>
        <v>-</v>
      </c>
      <c r="GN242" s="65" t="str">
        <f t="shared" si="647"/>
        <v>-</v>
      </c>
      <c r="GO242" s="65" t="str">
        <f t="shared" si="648"/>
        <v>-</v>
      </c>
      <c r="GP242" s="65" t="str">
        <f t="shared" si="649"/>
        <v>-</v>
      </c>
      <c r="GQ242" s="65" t="str">
        <f t="shared" si="650"/>
        <v>-</v>
      </c>
      <c r="GR242" s="65"/>
      <c r="GS242" s="65"/>
      <c r="GT242" s="65"/>
      <c r="GU242" s="96"/>
      <c r="GV242" s="70"/>
      <c r="GW242" s="7">
        <f>IF(ISNUMBER(INDEX($CU$15:$EC$314,$B242,HG$5)),MAX(GW$14:GW241)+1,0)</f>
        <v>0</v>
      </c>
      <c r="GX242" s="7" t="str">
        <f t="shared" si="595"/>
        <v/>
      </c>
      <c r="GY242" s="7" t="str">
        <f t="shared" si="596"/>
        <v/>
      </c>
      <c r="GZ242" s="289">
        <f t="shared" si="597"/>
        <v>228</v>
      </c>
      <c r="HA242" s="289" t="str">
        <f t="shared" si="598"/>
        <v/>
      </c>
      <c r="HB242" s="289"/>
      <c r="HC242" s="84" t="str">
        <f t="shared" si="599"/>
        <v/>
      </c>
      <c r="HD242" s="335">
        <f t="shared" si="600"/>
        <v>0</v>
      </c>
      <c r="HE242" s="313" t="str">
        <f t="shared" si="601"/>
        <v/>
      </c>
      <c r="HF242" s="28" t="str">
        <f t="shared" si="602"/>
        <v/>
      </c>
      <c r="HG242" s="241"/>
      <c r="HH242" s="71"/>
      <c r="HI242" s="71"/>
      <c r="HJ242" s="71"/>
      <c r="HK242" s="71"/>
      <c r="HL242" s="71"/>
      <c r="HM242" s="71"/>
      <c r="HN242" s="71"/>
      <c r="HO242" s="71"/>
      <c r="HP242" s="71"/>
      <c r="HQ242" s="71"/>
      <c r="HR242" s="71"/>
      <c r="HS242" s="277" t="str">
        <f t="shared" si="658"/>
        <v/>
      </c>
      <c r="HT242" s="284" t="str">
        <f t="shared" si="603"/>
        <v/>
      </c>
      <c r="HU242" s="71"/>
      <c r="HV242" s="336" t="str">
        <f t="shared" si="604"/>
        <v/>
      </c>
      <c r="HW242" s="338" t="str">
        <f t="shared" si="605"/>
        <v/>
      </c>
      <c r="HX242" s="337" t="str">
        <f t="shared" si="606"/>
        <v/>
      </c>
      <c r="HY242" s="71"/>
      <c r="HZ242" s="71"/>
      <c r="IA242" s="71"/>
      <c r="IB242" s="71"/>
      <c r="IC242" s="71"/>
      <c r="ID242" s="70"/>
      <c r="IE242" s="19"/>
      <c r="IF242" s="19"/>
      <c r="IG242" s="19"/>
      <c r="IH242" s="19"/>
      <c r="II242" s="19"/>
      <c r="IJ242" s="19"/>
      <c r="IK242" s="19"/>
      <c r="IL242" s="19"/>
      <c r="IM242" s="19"/>
      <c r="IN242" s="19"/>
      <c r="IO242" s="19"/>
      <c r="IP242" s="19"/>
      <c r="IQ242" s="19"/>
      <c r="IR242" s="291">
        <f>IF(IE242&lt;&gt;"",MAX(IR$14:IR241)+1,0)</f>
        <v>0</v>
      </c>
      <c r="IS242" s="291">
        <f>IF(IF242&lt;&gt;"",MAX(IS$14:IS241)+1,0)</f>
        <v>0</v>
      </c>
      <c r="IT242" s="291">
        <f>IF(IG242&lt;&gt;"",MAX(IT$14:IT241)+1,0)</f>
        <v>0</v>
      </c>
      <c r="IU242" s="291">
        <f>IF(IH242&lt;&gt;"",MAX(IU$14:IU241)+1,0)</f>
        <v>0</v>
      </c>
      <c r="IV242" s="291">
        <f>IF(II242&lt;&gt;"",MAX(IV$14:IV241)+1,0)</f>
        <v>0</v>
      </c>
      <c r="IW242" s="291">
        <f>IF(IJ242&lt;&gt;"",MAX(IW$14:IW241)+1,0)</f>
        <v>0</v>
      </c>
      <c r="IX242" s="291">
        <f>IF(IK242&lt;&gt;"",MAX(IX$14:IX241)+1,0)</f>
        <v>0</v>
      </c>
      <c r="IY242" s="291">
        <f>IF(IL242&lt;&gt;"",MAX(IY$14:IY241)+1,0)</f>
        <v>0</v>
      </c>
      <c r="IZ242" s="291">
        <f>IF(IM242&lt;&gt;"",MAX(IZ$14:IZ241)+1,0)</f>
        <v>0</v>
      </c>
      <c r="JA242" s="291">
        <f>IF(IN242&lt;&gt;"",MAX(JA$14:JA241)+1,0)</f>
        <v>0</v>
      </c>
      <c r="JB242" s="291">
        <f>IF(IO242&lt;&gt;"",MAX(JB$14:JB241)+1,0)</f>
        <v>0</v>
      </c>
      <c r="JC242" s="291">
        <f>IF(IP242&lt;&gt;"",MAX(JC$14:JC241)+1,0)</f>
        <v>0</v>
      </c>
      <c r="JD242" s="74" t="str">
        <f t="shared" si="651"/>
        <v/>
      </c>
      <c r="JE242" s="74" t="str">
        <f t="shared" si="652"/>
        <v/>
      </c>
      <c r="JF242" s="74" t="str">
        <f t="shared" si="653"/>
        <v/>
      </c>
      <c r="JG242" s="74" t="str">
        <f t="shared" si="654"/>
        <v/>
      </c>
      <c r="JH242" s="390" t="str">
        <f t="shared" si="655"/>
        <v/>
      </c>
      <c r="JI242" s="389">
        <f>IF(ISNUMBER(MATCH(HE242,$JG$15:$JG$313,0)),0,MAX(JI$14:JI241)+1)</f>
        <v>0</v>
      </c>
      <c r="JJ242" s="389" t="str">
        <f t="shared" si="656"/>
        <v/>
      </c>
      <c r="JK242" s="379"/>
      <c r="JL242" s="79"/>
      <c r="JM242" s="19"/>
      <c r="JN242" s="280"/>
      <c r="JO242" s="70"/>
      <c r="JP242" s="19"/>
      <c r="JQ242" s="19"/>
      <c r="JR242" s="19"/>
      <c r="JS242" s="19"/>
      <c r="JT242" s="19"/>
      <c r="JU242" s="19"/>
      <c r="JV242" s="19"/>
      <c r="JW242" s="19"/>
      <c r="JX242" s="19"/>
      <c r="JY242" s="19"/>
      <c r="JZ242" s="19"/>
      <c r="KA242" s="19"/>
      <c r="KB242" s="19"/>
      <c r="KC242" s="19"/>
      <c r="KD242" s="19"/>
      <c r="LA242" s="70"/>
      <c r="LB242" s="291" t="str">
        <f t="shared" si="607"/>
        <v/>
      </c>
      <c r="LC242" s="291" t="str">
        <f t="shared" si="608"/>
        <v/>
      </c>
      <c r="LD242" s="291" t="str">
        <f t="shared" si="609"/>
        <v/>
      </c>
      <c r="LE242" s="291" t="str">
        <f t="shared" si="610"/>
        <v/>
      </c>
      <c r="LF242" s="291" t="str">
        <f t="shared" si="611"/>
        <v/>
      </c>
      <c r="LG242" s="291" t="str">
        <f t="shared" si="612"/>
        <v/>
      </c>
      <c r="LH242" s="291" t="str">
        <f t="shared" si="613"/>
        <v/>
      </c>
      <c r="LI242" s="291" t="str">
        <f t="shared" si="614"/>
        <v/>
      </c>
      <c r="LJ242" s="291" t="str">
        <f t="shared" si="615"/>
        <v/>
      </c>
      <c r="LK242" s="291" t="str">
        <f t="shared" si="616"/>
        <v/>
      </c>
      <c r="LL242" s="291" t="str">
        <f t="shared" si="617"/>
        <v/>
      </c>
      <c r="LM242" s="291" t="str">
        <f t="shared" si="618"/>
        <v/>
      </c>
      <c r="LN242" s="291" t="str">
        <f t="shared" si="619"/>
        <v/>
      </c>
      <c r="LO242" s="291" t="str">
        <f t="shared" si="620"/>
        <v/>
      </c>
      <c r="LP242" s="291" t="str">
        <f t="shared" si="621"/>
        <v/>
      </c>
      <c r="LQ242" s="291" t="str">
        <f t="shared" si="622"/>
        <v/>
      </c>
      <c r="LR242" s="291" t="str">
        <f t="shared" si="623"/>
        <v/>
      </c>
      <c r="LS242" s="291" t="str">
        <f t="shared" si="624"/>
        <v/>
      </c>
      <c r="LT242" s="291" t="str">
        <f t="shared" si="625"/>
        <v/>
      </c>
      <c r="LU242" s="291" t="str">
        <f t="shared" si="626"/>
        <v/>
      </c>
      <c r="LV242" s="291" t="str">
        <f t="shared" si="627"/>
        <v/>
      </c>
      <c r="LW242" s="291" t="str">
        <f t="shared" si="628"/>
        <v/>
      </c>
      <c r="LX242" s="291" t="str">
        <f t="shared" si="629"/>
        <v/>
      </c>
      <c r="LY242" s="291" t="str">
        <f t="shared" si="630"/>
        <v/>
      </c>
      <c r="LZ242" s="291" t="str">
        <f t="shared" si="631"/>
        <v/>
      </c>
      <c r="MA242" s="291" t="str">
        <f t="shared" si="632"/>
        <v/>
      </c>
      <c r="MB242" s="291" t="str">
        <f t="shared" si="633"/>
        <v/>
      </c>
      <c r="MC242" s="291" t="str">
        <f t="shared" si="634"/>
        <v/>
      </c>
      <c r="MD242" s="291" t="str">
        <f t="shared" si="635"/>
        <v/>
      </c>
      <c r="ME242" s="291" t="str">
        <f t="shared" si="636"/>
        <v/>
      </c>
      <c r="MF242" s="291" t="str">
        <f t="shared" si="637"/>
        <v/>
      </c>
      <c r="MG242" s="74">
        <f t="shared" si="638"/>
        <v>0</v>
      </c>
      <c r="MH242" s="70"/>
      <c r="MI242" s="70"/>
      <c r="MJ242" s="70"/>
      <c r="MK242" s="70"/>
      <c r="ML242" s="70"/>
      <c r="MM242" s="70"/>
      <c r="MN242" s="70"/>
      <c r="MO242" s="70"/>
      <c r="MP242" s="70"/>
      <c r="MQ242" s="70"/>
      <c r="MR242" s="70"/>
      <c r="MS242" s="70"/>
      <c r="MT242" s="70"/>
      <c r="MU242" s="70"/>
    </row>
    <row r="243" spans="1:359" ht="6" customHeight="1" x14ac:dyDescent="0.25">
      <c r="A243" s="79"/>
      <c r="B243" s="303">
        <f t="shared" si="657"/>
        <v>229</v>
      </c>
      <c r="C243" s="206" t="s">
        <v>726</v>
      </c>
      <c r="D243" s="206" t="s">
        <v>776</v>
      </c>
      <c r="E243" s="70"/>
      <c r="F243" s="258"/>
      <c r="G243" s="259"/>
      <c r="H243" s="260"/>
      <c r="I243" s="258"/>
      <c r="J243" s="259"/>
      <c r="K243" s="260"/>
      <c r="L243" s="258"/>
      <c r="M243" s="259"/>
      <c r="N243" s="260"/>
      <c r="O243" s="258"/>
      <c r="P243" s="259"/>
      <c r="Q243" s="260"/>
      <c r="R243" s="258"/>
      <c r="S243" s="259"/>
      <c r="T243" s="260"/>
      <c r="U243" s="258"/>
      <c r="V243" s="259"/>
      <c r="W243" s="260"/>
      <c r="X243" s="258"/>
      <c r="Y243" s="259"/>
      <c r="Z243" s="260"/>
      <c r="AA243" s="258"/>
      <c r="AB243" s="259"/>
      <c r="AC243" s="260"/>
      <c r="AD243" s="258"/>
      <c r="AE243" s="259"/>
      <c r="AF243" s="260"/>
      <c r="AG243" s="258"/>
      <c r="AH243" s="259"/>
      <c r="AI243" s="260"/>
      <c r="AJ243" s="258"/>
      <c r="AK243" s="259"/>
      <c r="AL243" s="260"/>
      <c r="AM243" s="258"/>
      <c r="AN243" s="259"/>
      <c r="AO243" s="260"/>
      <c r="AP243" s="281"/>
      <c r="AQ243" s="353"/>
      <c r="AR243" s="348"/>
      <c r="AS243" s="281"/>
      <c r="AT243" s="353"/>
      <c r="AU243" s="348"/>
      <c r="AV243" s="258"/>
      <c r="AW243" s="259"/>
      <c r="AX243" s="260"/>
      <c r="AY243" s="258"/>
      <c r="AZ243" s="259"/>
      <c r="BA243" s="260"/>
      <c r="BB243" s="258"/>
      <c r="BC243" s="259"/>
      <c r="BD243" s="260"/>
      <c r="BE243" s="258"/>
      <c r="BF243" s="259"/>
      <c r="BG243" s="260"/>
      <c r="BH243" s="258"/>
      <c r="BI243" s="259"/>
      <c r="BJ243" s="260"/>
      <c r="BK243" s="258"/>
      <c r="BL243" s="259"/>
      <c r="BM243" s="260"/>
      <c r="BN243" s="258"/>
      <c r="BO243" s="259"/>
      <c r="BP243" s="260"/>
      <c r="BQ243" s="258"/>
      <c r="BR243" s="259"/>
      <c r="BS243" s="260"/>
      <c r="BT243" s="258"/>
      <c r="BU243" s="259"/>
      <c r="BV243" s="260"/>
      <c r="BW243" s="258"/>
      <c r="BX243" s="259"/>
      <c r="BY243" s="260"/>
      <c r="BZ243" s="258"/>
      <c r="CA243" s="259"/>
      <c r="CB243" s="260"/>
      <c r="CC243" s="258"/>
      <c r="CD243" s="259"/>
      <c r="CE243" s="260"/>
      <c r="CF243" s="410"/>
      <c r="CG243" s="411"/>
      <c r="CH243" s="412"/>
      <c r="CI243" s="410"/>
      <c r="CJ243" s="411"/>
      <c r="CK243" s="412"/>
      <c r="CL243" s="258"/>
      <c r="CM243" s="259"/>
      <c r="CN243" s="260"/>
      <c r="CO243" s="258"/>
      <c r="CP243" s="259"/>
      <c r="CQ243" s="260"/>
      <c r="CR243" s="373" t="s">
        <v>2</v>
      </c>
      <c r="CS243" s="228"/>
      <c r="CT243" s="229"/>
      <c r="CU243" s="7" t="str">
        <f t="shared" si="517"/>
        <v/>
      </c>
      <c r="CV243" s="7" t="str">
        <f t="shared" si="518"/>
        <v/>
      </c>
      <c r="CW243" s="7" t="str">
        <f t="shared" si="519"/>
        <v/>
      </c>
      <c r="CX243" s="7" t="str">
        <f t="shared" si="520"/>
        <v/>
      </c>
      <c r="CY243" s="7" t="str">
        <f t="shared" si="521"/>
        <v/>
      </c>
      <c r="CZ243" s="7" t="str">
        <f t="shared" si="522"/>
        <v/>
      </c>
      <c r="DA243" s="7" t="str">
        <f t="shared" si="523"/>
        <v/>
      </c>
      <c r="DB243" s="7" t="str">
        <f t="shared" si="524"/>
        <v/>
      </c>
      <c r="DC243" s="7" t="str">
        <f t="shared" si="525"/>
        <v/>
      </c>
      <c r="DD243" s="7" t="str">
        <f t="shared" si="526"/>
        <v/>
      </c>
      <c r="DE243" s="7" t="str">
        <f t="shared" si="527"/>
        <v/>
      </c>
      <c r="DF243" s="7" t="str">
        <f t="shared" si="528"/>
        <v/>
      </c>
      <c r="DG243" s="7">
        <f t="shared" si="529"/>
        <v>23</v>
      </c>
      <c r="DH243" s="7" t="str">
        <f t="shared" si="530"/>
        <v/>
      </c>
      <c r="DI243" s="7" t="str">
        <f t="shared" si="531"/>
        <v/>
      </c>
      <c r="DJ243" s="7" t="str">
        <f t="shared" si="532"/>
        <v/>
      </c>
      <c r="DK243" s="7" t="str">
        <f t="shared" si="533"/>
        <v/>
      </c>
      <c r="DL243" s="7" t="str">
        <f t="shared" si="534"/>
        <v/>
      </c>
      <c r="DM243" s="7">
        <f t="shared" si="535"/>
        <v>37</v>
      </c>
      <c r="DN243" s="7" t="str">
        <f t="shared" si="536"/>
        <v/>
      </c>
      <c r="DO243" s="7" t="str">
        <f t="shared" si="537"/>
        <v/>
      </c>
      <c r="DP243" s="7" t="str">
        <f t="shared" si="538"/>
        <v/>
      </c>
      <c r="DQ243" s="7" t="str">
        <f t="shared" si="539"/>
        <v/>
      </c>
      <c r="DR243" s="7" t="str">
        <f t="shared" si="540"/>
        <v/>
      </c>
      <c r="DS243" s="7" t="str">
        <f t="shared" si="541"/>
        <v/>
      </c>
      <c r="DT243" s="7" t="str">
        <f t="shared" si="542"/>
        <v/>
      </c>
      <c r="DU243" s="7" t="str">
        <f t="shared" si="639"/>
        <v/>
      </c>
      <c r="DV243" s="7" t="str">
        <f t="shared" si="640"/>
        <v/>
      </c>
      <c r="DW243" s="7" t="str">
        <f t="shared" si="641"/>
        <v/>
      </c>
      <c r="DX243" s="7" t="str">
        <f t="shared" si="642"/>
        <v/>
      </c>
      <c r="DY243" s="7"/>
      <c r="DZ243" s="7"/>
      <c r="EA243" s="7"/>
      <c r="EB243" s="7"/>
      <c r="EC243" s="64" t="s">
        <v>2</v>
      </c>
      <c r="ED243" s="306" t="str">
        <f t="shared" si="543"/>
        <v>-</v>
      </c>
      <c r="EE243" s="306" t="str">
        <f t="shared" si="544"/>
        <v>-</v>
      </c>
      <c r="EF243" s="306" t="str">
        <f t="shared" si="545"/>
        <v>-</v>
      </c>
      <c r="EG243" s="306" t="str">
        <f t="shared" si="546"/>
        <v>-</v>
      </c>
      <c r="EH243" s="306" t="str">
        <f t="shared" si="547"/>
        <v>-</v>
      </c>
      <c r="EI243" s="306" t="str">
        <f t="shared" si="548"/>
        <v>-</v>
      </c>
      <c r="EJ243" s="306" t="str">
        <f t="shared" si="549"/>
        <v>-</v>
      </c>
      <c r="EK243" s="306" t="str">
        <f t="shared" si="550"/>
        <v>-</v>
      </c>
      <c r="EL243" s="306" t="str">
        <f t="shared" si="551"/>
        <v>-</v>
      </c>
      <c r="EM243" s="306" t="str">
        <f t="shared" si="552"/>
        <v>-</v>
      </c>
      <c r="EN243" s="306" t="str">
        <f t="shared" si="553"/>
        <v>-</v>
      </c>
      <c r="EO243" s="306" t="str">
        <f t="shared" si="554"/>
        <v>-</v>
      </c>
      <c r="EP243" s="306" t="str">
        <f t="shared" si="555"/>
        <v>chd_spd</v>
      </c>
      <c r="EQ243" s="306" t="str">
        <f t="shared" si="556"/>
        <v>-</v>
      </c>
      <c r="ER243" s="306" t="str">
        <f t="shared" si="557"/>
        <v>-</v>
      </c>
      <c r="ES243" s="306" t="str">
        <f t="shared" si="558"/>
        <v>-</v>
      </c>
      <c r="ET243" s="306" t="str">
        <f t="shared" si="559"/>
        <v>-</v>
      </c>
      <c r="EU243" s="306" t="str">
        <f t="shared" si="560"/>
        <v>-</v>
      </c>
      <c r="EV243" s="306" t="str">
        <f t="shared" si="561"/>
        <v>chd_spd</v>
      </c>
      <c r="EW243" s="306" t="str">
        <f t="shared" si="562"/>
        <v>-</v>
      </c>
      <c r="EX243" s="306" t="str">
        <f t="shared" si="563"/>
        <v>-</v>
      </c>
      <c r="EY243" s="306" t="str">
        <f t="shared" si="564"/>
        <v>-</v>
      </c>
      <c r="EZ243" s="306" t="str">
        <f t="shared" si="565"/>
        <v>-</v>
      </c>
      <c r="FA243" s="306" t="str">
        <f t="shared" si="566"/>
        <v>-</v>
      </c>
      <c r="FB243" s="306" t="str">
        <f t="shared" si="567"/>
        <v>-</v>
      </c>
      <c r="FC243" s="306" t="str">
        <f t="shared" si="568"/>
        <v>-</v>
      </c>
      <c r="FD243" s="306" t="str">
        <f t="shared" si="643"/>
        <v>-</v>
      </c>
      <c r="FE243" s="306" t="str">
        <f t="shared" si="644"/>
        <v>-</v>
      </c>
      <c r="FF243" s="306" t="str">
        <f t="shared" si="645"/>
        <v>-</v>
      </c>
      <c r="FG243" s="306" t="str">
        <f t="shared" si="646"/>
        <v>-</v>
      </c>
      <c r="FH243" s="306"/>
      <c r="FI243" s="306"/>
      <c r="FJ243" s="306"/>
      <c r="FK243" s="306"/>
      <c r="FL243" s="306"/>
      <c r="FM243" s="422" t="s">
        <v>2</v>
      </c>
      <c r="FN243" s="65" t="str">
        <f t="shared" si="569"/>
        <v>-</v>
      </c>
      <c r="FO243" s="65" t="str">
        <f t="shared" si="570"/>
        <v>-</v>
      </c>
      <c r="FP243" s="65" t="str">
        <f t="shared" si="571"/>
        <v>-</v>
      </c>
      <c r="FQ243" s="65" t="str">
        <f t="shared" si="572"/>
        <v>-</v>
      </c>
      <c r="FR243" s="65" t="str">
        <f t="shared" si="573"/>
        <v>-</v>
      </c>
      <c r="FS243" s="65" t="str">
        <f t="shared" si="574"/>
        <v>-</v>
      </c>
      <c r="FT243" s="65" t="str">
        <f t="shared" si="575"/>
        <v>-</v>
      </c>
      <c r="FU243" s="65" t="str">
        <f t="shared" si="576"/>
        <v>-</v>
      </c>
      <c r="FV243" s="65" t="str">
        <f t="shared" si="577"/>
        <v>-</v>
      </c>
      <c r="FW243" s="65" t="str">
        <f t="shared" si="578"/>
        <v>-</v>
      </c>
      <c r="FX243" s="65" t="str">
        <f t="shared" si="579"/>
        <v>-</v>
      </c>
      <c r="FY243" s="65" t="str">
        <f t="shared" si="580"/>
        <v>-</v>
      </c>
      <c r="FZ243" s="65" t="str">
        <f t="shared" si="581"/>
        <v>_spd</v>
      </c>
      <c r="GA243" s="65" t="str">
        <f t="shared" si="582"/>
        <v>-</v>
      </c>
      <c r="GB243" s="65" t="str">
        <f t="shared" si="583"/>
        <v>-</v>
      </c>
      <c r="GC243" s="65" t="str">
        <f t="shared" si="584"/>
        <v>-</v>
      </c>
      <c r="GD243" s="65" t="str">
        <f t="shared" si="585"/>
        <v>-</v>
      </c>
      <c r="GE243" s="65" t="str">
        <f t="shared" si="586"/>
        <v>-</v>
      </c>
      <c r="GF243" s="65" t="str">
        <f t="shared" si="587"/>
        <v>no</v>
      </c>
      <c r="GG243" s="65" t="str">
        <f t="shared" si="588"/>
        <v>-</v>
      </c>
      <c r="GH243" s="65" t="str">
        <f t="shared" si="589"/>
        <v>-</v>
      </c>
      <c r="GI243" s="65" t="str">
        <f t="shared" si="590"/>
        <v>-</v>
      </c>
      <c r="GJ243" s="65" t="str">
        <f t="shared" si="591"/>
        <v>-</v>
      </c>
      <c r="GK243" s="65" t="str">
        <f t="shared" si="592"/>
        <v>-</v>
      </c>
      <c r="GL243" s="65" t="str">
        <f t="shared" si="593"/>
        <v>-</v>
      </c>
      <c r="GM243" s="65" t="str">
        <f t="shared" si="594"/>
        <v>-</v>
      </c>
      <c r="GN243" s="65" t="str">
        <f t="shared" si="647"/>
        <v>-</v>
      </c>
      <c r="GO243" s="65" t="str">
        <f t="shared" si="648"/>
        <v>-</v>
      </c>
      <c r="GP243" s="65" t="str">
        <f t="shared" si="649"/>
        <v>-</v>
      </c>
      <c r="GQ243" s="65" t="str">
        <f t="shared" si="650"/>
        <v>-</v>
      </c>
      <c r="GR243" s="65"/>
      <c r="GS243" s="65"/>
      <c r="GT243" s="65"/>
      <c r="GU243" s="96"/>
      <c r="GV243" s="70"/>
      <c r="GW243" s="7">
        <f>IF(ISNUMBER(INDEX($CU$15:$EC$314,$B243,HG$5)),MAX(GW$14:GW242)+1,0)</f>
        <v>0</v>
      </c>
      <c r="GX243" s="7" t="str">
        <f t="shared" si="595"/>
        <v/>
      </c>
      <c r="GY243" s="7" t="str">
        <f t="shared" si="596"/>
        <v/>
      </c>
      <c r="GZ243" s="289">
        <f t="shared" si="597"/>
        <v>229</v>
      </c>
      <c r="HA243" s="289" t="str">
        <f t="shared" si="598"/>
        <v/>
      </c>
      <c r="HB243" s="289"/>
      <c r="HC243" s="84" t="str">
        <f t="shared" si="599"/>
        <v/>
      </c>
      <c r="HD243" s="335">
        <f t="shared" si="600"/>
        <v>0</v>
      </c>
      <c r="HE243" s="313" t="str">
        <f t="shared" si="601"/>
        <v/>
      </c>
      <c r="HF243" s="28" t="str">
        <f t="shared" si="602"/>
        <v/>
      </c>
      <c r="HG243" s="241"/>
      <c r="HH243" s="71"/>
      <c r="HI243" s="71"/>
      <c r="HJ243" s="71"/>
      <c r="HK243" s="71"/>
      <c r="HL243" s="71"/>
      <c r="HM243" s="71"/>
      <c r="HN243" s="71"/>
      <c r="HO243" s="71"/>
      <c r="HP243" s="71"/>
      <c r="HQ243" s="71"/>
      <c r="HR243" s="71"/>
      <c r="HS243" s="277" t="str">
        <f t="shared" si="658"/>
        <v/>
      </c>
      <c r="HT243" s="284" t="str">
        <f t="shared" si="603"/>
        <v/>
      </c>
      <c r="HU243" s="71"/>
      <c r="HV243" s="336" t="str">
        <f t="shared" si="604"/>
        <v/>
      </c>
      <c r="HW243" s="338" t="str">
        <f t="shared" si="605"/>
        <v/>
      </c>
      <c r="HX243" s="337" t="str">
        <f t="shared" si="606"/>
        <v/>
      </c>
      <c r="HY243" s="71"/>
      <c r="HZ243" s="71"/>
      <c r="IA243" s="71"/>
      <c r="IB243" s="71"/>
      <c r="IC243" s="71"/>
      <c r="ID243" s="70"/>
      <c r="IE243" s="19"/>
      <c r="IF243" s="19"/>
      <c r="IG243" s="19"/>
      <c r="IH243" s="19"/>
      <c r="II243" s="19"/>
      <c r="IJ243" s="19"/>
      <c r="IK243" s="19"/>
      <c r="IL243" s="19"/>
      <c r="IM243" s="19"/>
      <c r="IN243" s="19"/>
      <c r="IO243" s="19"/>
      <c r="IP243" s="19"/>
      <c r="IQ243" s="19"/>
      <c r="IR243" s="291">
        <f>IF(IE243&lt;&gt;"",MAX(IR$14:IR242)+1,0)</f>
        <v>0</v>
      </c>
      <c r="IS243" s="291">
        <f>IF(IF243&lt;&gt;"",MAX(IS$14:IS242)+1,0)</f>
        <v>0</v>
      </c>
      <c r="IT243" s="291">
        <f>IF(IG243&lt;&gt;"",MAX(IT$14:IT242)+1,0)</f>
        <v>0</v>
      </c>
      <c r="IU243" s="291">
        <f>IF(IH243&lt;&gt;"",MAX(IU$14:IU242)+1,0)</f>
        <v>0</v>
      </c>
      <c r="IV243" s="291">
        <f>IF(II243&lt;&gt;"",MAX(IV$14:IV242)+1,0)</f>
        <v>0</v>
      </c>
      <c r="IW243" s="291">
        <f>IF(IJ243&lt;&gt;"",MAX(IW$14:IW242)+1,0)</f>
        <v>0</v>
      </c>
      <c r="IX243" s="291">
        <f>IF(IK243&lt;&gt;"",MAX(IX$14:IX242)+1,0)</f>
        <v>0</v>
      </c>
      <c r="IY243" s="291">
        <f>IF(IL243&lt;&gt;"",MAX(IY$14:IY242)+1,0)</f>
        <v>0</v>
      </c>
      <c r="IZ243" s="291">
        <f>IF(IM243&lt;&gt;"",MAX(IZ$14:IZ242)+1,0)</f>
        <v>0</v>
      </c>
      <c r="JA243" s="291">
        <f>IF(IN243&lt;&gt;"",MAX(JA$14:JA242)+1,0)</f>
        <v>0</v>
      </c>
      <c r="JB243" s="291">
        <f>IF(IO243&lt;&gt;"",MAX(JB$14:JB242)+1,0)</f>
        <v>0</v>
      </c>
      <c r="JC243" s="291">
        <f>IF(IP243&lt;&gt;"",MAX(JC$14:JC242)+1,0)</f>
        <v>0</v>
      </c>
      <c r="JD243" s="74" t="str">
        <f t="shared" si="651"/>
        <v/>
      </c>
      <c r="JE243" s="74" t="str">
        <f t="shared" si="652"/>
        <v/>
      </c>
      <c r="JF243" s="74" t="str">
        <f t="shared" si="653"/>
        <v/>
      </c>
      <c r="JG243" s="74" t="str">
        <f t="shared" si="654"/>
        <v/>
      </c>
      <c r="JH243" s="390" t="str">
        <f t="shared" si="655"/>
        <v/>
      </c>
      <c r="JI243" s="389">
        <f>IF(ISNUMBER(MATCH(HE243,$JG$15:$JG$313,0)),0,MAX(JI$14:JI242)+1)</f>
        <v>0</v>
      </c>
      <c r="JJ243" s="389" t="str">
        <f t="shared" si="656"/>
        <v/>
      </c>
      <c r="JK243" s="379"/>
      <c r="JL243" s="79"/>
      <c r="JM243" s="19"/>
      <c r="JN243" s="280"/>
      <c r="JO243" s="70"/>
      <c r="JP243" s="19"/>
      <c r="JQ243" s="19"/>
      <c r="JR243" s="19"/>
      <c r="JS243" s="19"/>
      <c r="JT243" s="19"/>
      <c r="JU243" s="19"/>
      <c r="JV243" s="19"/>
      <c r="JW243" s="19"/>
      <c r="JX243" s="19"/>
      <c r="JY243" s="19"/>
      <c r="JZ243" s="19"/>
      <c r="KA243" s="19"/>
      <c r="KB243" s="19"/>
      <c r="KC243" s="19"/>
      <c r="KD243" s="19"/>
      <c r="LA243" s="70"/>
      <c r="LB243" s="291" t="str">
        <f t="shared" si="607"/>
        <v/>
      </c>
      <c r="LC243" s="291" t="str">
        <f t="shared" si="608"/>
        <v/>
      </c>
      <c r="LD243" s="291" t="str">
        <f t="shared" si="609"/>
        <v/>
      </c>
      <c r="LE243" s="291" t="str">
        <f t="shared" si="610"/>
        <v/>
      </c>
      <c r="LF243" s="291" t="str">
        <f t="shared" si="611"/>
        <v/>
      </c>
      <c r="LG243" s="291" t="str">
        <f t="shared" si="612"/>
        <v/>
      </c>
      <c r="LH243" s="291" t="str">
        <f t="shared" si="613"/>
        <v/>
      </c>
      <c r="LI243" s="291" t="str">
        <f t="shared" si="614"/>
        <v/>
      </c>
      <c r="LJ243" s="291" t="str">
        <f t="shared" si="615"/>
        <v/>
      </c>
      <c r="LK243" s="291" t="str">
        <f t="shared" si="616"/>
        <v/>
      </c>
      <c r="LL243" s="291" t="str">
        <f t="shared" si="617"/>
        <v/>
      </c>
      <c r="LM243" s="291" t="str">
        <f t="shared" si="618"/>
        <v/>
      </c>
      <c r="LN243" s="291" t="str">
        <f t="shared" si="619"/>
        <v/>
      </c>
      <c r="LO243" s="291" t="str">
        <f t="shared" si="620"/>
        <v/>
      </c>
      <c r="LP243" s="291" t="str">
        <f t="shared" si="621"/>
        <v/>
      </c>
      <c r="LQ243" s="291" t="str">
        <f t="shared" si="622"/>
        <v/>
      </c>
      <c r="LR243" s="291" t="str">
        <f t="shared" si="623"/>
        <v/>
      </c>
      <c r="LS243" s="291" t="str">
        <f t="shared" si="624"/>
        <v/>
      </c>
      <c r="LT243" s="291" t="str">
        <f t="shared" si="625"/>
        <v/>
      </c>
      <c r="LU243" s="291" t="str">
        <f t="shared" si="626"/>
        <v/>
      </c>
      <c r="LV243" s="291" t="str">
        <f t="shared" si="627"/>
        <v/>
      </c>
      <c r="LW243" s="291" t="str">
        <f t="shared" si="628"/>
        <v/>
      </c>
      <c r="LX243" s="291" t="str">
        <f t="shared" si="629"/>
        <v/>
      </c>
      <c r="LY243" s="291" t="str">
        <f t="shared" si="630"/>
        <v/>
      </c>
      <c r="LZ243" s="291" t="str">
        <f t="shared" si="631"/>
        <v/>
      </c>
      <c r="MA243" s="291" t="str">
        <f t="shared" si="632"/>
        <v/>
      </c>
      <c r="MB243" s="291" t="str">
        <f t="shared" si="633"/>
        <v/>
      </c>
      <c r="MC243" s="291" t="str">
        <f t="shared" si="634"/>
        <v/>
      </c>
      <c r="MD243" s="291" t="str">
        <f t="shared" si="635"/>
        <v/>
      </c>
      <c r="ME243" s="291" t="str">
        <f t="shared" si="636"/>
        <v/>
      </c>
      <c r="MF243" s="291" t="str">
        <f t="shared" si="637"/>
        <v/>
      </c>
      <c r="MG243" s="74">
        <f t="shared" si="638"/>
        <v>0</v>
      </c>
      <c r="MH243" s="70"/>
      <c r="MI243" s="70"/>
      <c r="MJ243" s="70"/>
      <c r="MK243" s="70"/>
      <c r="ML243" s="70"/>
      <c r="MM243" s="70"/>
      <c r="MN243" s="70"/>
      <c r="MO243" s="70"/>
      <c r="MP243" s="70"/>
      <c r="MQ243" s="70"/>
      <c r="MR243" s="70"/>
      <c r="MS243" s="70"/>
      <c r="MT243" s="70"/>
      <c r="MU243" s="70"/>
    </row>
    <row r="244" spans="1:359" ht="6" customHeight="1" x14ac:dyDescent="0.25">
      <c r="A244" s="79"/>
      <c r="B244" s="303">
        <f t="shared" si="657"/>
        <v>230</v>
      </c>
      <c r="C244" s="206" t="s">
        <v>738</v>
      </c>
      <c r="D244" s="206" t="s">
        <v>775</v>
      </c>
      <c r="E244" s="70"/>
      <c r="F244" s="258"/>
      <c r="G244" s="259"/>
      <c r="H244" s="260"/>
      <c r="I244" s="258"/>
      <c r="J244" s="259"/>
      <c r="K244" s="260"/>
      <c r="L244" s="258"/>
      <c r="M244" s="259"/>
      <c r="N244" s="260"/>
      <c r="O244" s="258"/>
      <c r="P244" s="259"/>
      <c r="Q244" s="260"/>
      <c r="R244" s="258"/>
      <c r="S244" s="259"/>
      <c r="T244" s="260"/>
      <c r="U244" s="258"/>
      <c r="V244" s="259"/>
      <c r="W244" s="260"/>
      <c r="X244" s="258"/>
      <c r="Y244" s="259"/>
      <c r="Z244" s="260"/>
      <c r="AA244" s="258"/>
      <c r="AB244" s="259"/>
      <c r="AC244" s="260"/>
      <c r="AD244" s="258"/>
      <c r="AE244" s="259"/>
      <c r="AF244" s="260"/>
      <c r="AG244" s="258"/>
      <c r="AH244" s="259"/>
      <c r="AI244" s="260"/>
      <c r="AJ244" s="258"/>
      <c r="AK244" s="259"/>
      <c r="AL244" s="260"/>
      <c r="AM244" s="258"/>
      <c r="AN244" s="259"/>
      <c r="AO244" s="260"/>
      <c r="AP244" s="281"/>
      <c r="AQ244" s="353"/>
      <c r="AR244" s="348"/>
      <c r="AS244" s="281"/>
      <c r="AT244" s="353"/>
      <c r="AU244" s="348"/>
      <c r="AV244" s="258"/>
      <c r="AW244" s="259"/>
      <c r="AX244" s="260"/>
      <c r="AY244" s="258"/>
      <c r="AZ244" s="259"/>
      <c r="BA244" s="260"/>
      <c r="BB244" s="258"/>
      <c r="BC244" s="259"/>
      <c r="BD244" s="260"/>
      <c r="BE244" s="258"/>
      <c r="BF244" s="259"/>
      <c r="BG244" s="260"/>
      <c r="BH244" s="258"/>
      <c r="BI244" s="259"/>
      <c r="BJ244" s="260"/>
      <c r="BK244" s="258"/>
      <c r="BL244" s="259"/>
      <c r="BM244" s="260"/>
      <c r="BN244" s="258"/>
      <c r="BO244" s="259"/>
      <c r="BP244" s="260"/>
      <c r="BQ244" s="258"/>
      <c r="BR244" s="259"/>
      <c r="BS244" s="260"/>
      <c r="BT244" s="258"/>
      <c r="BU244" s="259"/>
      <c r="BV244" s="260"/>
      <c r="BW244" s="258"/>
      <c r="BX244" s="259"/>
      <c r="BY244" s="260"/>
      <c r="BZ244" s="258"/>
      <c r="CA244" s="259"/>
      <c r="CB244" s="260"/>
      <c r="CC244" s="258"/>
      <c r="CD244" s="259"/>
      <c r="CE244" s="260"/>
      <c r="CF244" s="410"/>
      <c r="CG244" s="411"/>
      <c r="CH244" s="412"/>
      <c r="CI244" s="410"/>
      <c r="CJ244" s="411"/>
      <c r="CK244" s="412"/>
      <c r="CL244" s="258"/>
      <c r="CM244" s="259"/>
      <c r="CN244" s="260"/>
      <c r="CO244" s="258"/>
      <c r="CP244" s="259"/>
      <c r="CQ244" s="260"/>
      <c r="CR244" s="373" t="s">
        <v>2</v>
      </c>
      <c r="CS244" s="228"/>
      <c r="CT244" s="229"/>
      <c r="CU244" s="7" t="str">
        <f t="shared" si="517"/>
        <v/>
      </c>
      <c r="CV244" s="7" t="str">
        <f t="shared" si="518"/>
        <v/>
      </c>
      <c r="CW244" s="7" t="str">
        <f t="shared" si="519"/>
        <v/>
      </c>
      <c r="CX244" s="7" t="str">
        <f t="shared" si="520"/>
        <v/>
      </c>
      <c r="CY244" s="7" t="str">
        <f t="shared" si="521"/>
        <v/>
      </c>
      <c r="CZ244" s="7" t="str">
        <f t="shared" si="522"/>
        <v/>
      </c>
      <c r="DA244" s="7" t="str">
        <f t="shared" si="523"/>
        <v/>
      </c>
      <c r="DB244" s="7" t="str">
        <f t="shared" si="524"/>
        <v/>
      </c>
      <c r="DC244" s="7" t="str">
        <f t="shared" si="525"/>
        <v/>
      </c>
      <c r="DD244" s="7" t="str">
        <f t="shared" si="526"/>
        <v/>
      </c>
      <c r="DE244" s="7" t="str">
        <f t="shared" si="527"/>
        <v/>
      </c>
      <c r="DF244" s="7" t="str">
        <f t="shared" si="528"/>
        <v/>
      </c>
      <c r="DG244" s="7">
        <f t="shared" si="529"/>
        <v>43</v>
      </c>
      <c r="DH244" s="7">
        <f t="shared" si="530"/>
        <v>43</v>
      </c>
      <c r="DI244" s="7">
        <f t="shared" si="531"/>
        <v>43</v>
      </c>
      <c r="DJ244" s="7">
        <f t="shared" si="532"/>
        <v>43</v>
      </c>
      <c r="DK244" s="7">
        <f t="shared" si="533"/>
        <v>43</v>
      </c>
      <c r="DL244" s="7" t="str">
        <f t="shared" si="534"/>
        <v/>
      </c>
      <c r="DM244" s="7" t="str">
        <f t="shared" si="535"/>
        <v/>
      </c>
      <c r="DN244" s="7" t="str">
        <f t="shared" si="536"/>
        <v/>
      </c>
      <c r="DO244" s="7" t="str">
        <f t="shared" si="537"/>
        <v/>
      </c>
      <c r="DP244" s="7" t="str">
        <f t="shared" si="538"/>
        <v/>
      </c>
      <c r="DQ244" s="7" t="str">
        <f t="shared" si="539"/>
        <v/>
      </c>
      <c r="DR244" s="7" t="str">
        <f t="shared" si="540"/>
        <v/>
      </c>
      <c r="DS244" s="7" t="str">
        <f t="shared" si="541"/>
        <v/>
      </c>
      <c r="DT244" s="7" t="str">
        <f t="shared" si="542"/>
        <v/>
      </c>
      <c r="DU244" s="7" t="str">
        <f t="shared" si="639"/>
        <v/>
      </c>
      <c r="DV244" s="7" t="str">
        <f t="shared" si="640"/>
        <v/>
      </c>
      <c r="DW244" s="7" t="str">
        <f t="shared" si="641"/>
        <v/>
      </c>
      <c r="DX244" s="7" t="str">
        <f t="shared" si="642"/>
        <v/>
      </c>
      <c r="DY244" s="7"/>
      <c r="DZ244" s="7"/>
      <c r="EA244" s="7"/>
      <c r="EB244" s="7"/>
      <c r="EC244" s="64" t="s">
        <v>2</v>
      </c>
      <c r="ED244" s="306" t="str">
        <f t="shared" si="543"/>
        <v>-</v>
      </c>
      <c r="EE244" s="306" t="str">
        <f t="shared" si="544"/>
        <v>-</v>
      </c>
      <c r="EF244" s="306" t="str">
        <f t="shared" si="545"/>
        <v>-</v>
      </c>
      <c r="EG244" s="306" t="str">
        <f t="shared" si="546"/>
        <v>-</v>
      </c>
      <c r="EH244" s="306" t="str">
        <f t="shared" si="547"/>
        <v>-</v>
      </c>
      <c r="EI244" s="306" t="str">
        <f t="shared" si="548"/>
        <v>-</v>
      </c>
      <c r="EJ244" s="306" t="str">
        <f t="shared" si="549"/>
        <v>-</v>
      </c>
      <c r="EK244" s="306" t="str">
        <f t="shared" si="550"/>
        <v>-</v>
      </c>
      <c r="EL244" s="306" t="str">
        <f t="shared" si="551"/>
        <v>-</v>
      </c>
      <c r="EM244" s="306" t="str">
        <f t="shared" si="552"/>
        <v>-</v>
      </c>
      <c r="EN244" s="306" t="str">
        <f t="shared" si="553"/>
        <v>-</v>
      </c>
      <c r="EO244" s="306" t="str">
        <f t="shared" si="554"/>
        <v>-</v>
      </c>
      <c r="EP244" s="306" t="str">
        <f t="shared" si="555"/>
        <v>WEL</v>
      </c>
      <c r="EQ244" s="306" t="str">
        <f t="shared" si="556"/>
        <v>WEL</v>
      </c>
      <c r="ER244" s="306" t="str">
        <f t="shared" si="557"/>
        <v>WEL</v>
      </c>
      <c r="ES244" s="306" t="str">
        <f t="shared" si="558"/>
        <v>WEL</v>
      </c>
      <c r="ET244" s="306" t="str">
        <f t="shared" si="559"/>
        <v>WEL</v>
      </c>
      <c r="EU244" s="306" t="str">
        <f t="shared" si="560"/>
        <v>-</v>
      </c>
      <c r="EV244" s="306" t="str">
        <f t="shared" si="561"/>
        <v>-</v>
      </c>
      <c r="EW244" s="306" t="str">
        <f t="shared" si="562"/>
        <v>-</v>
      </c>
      <c r="EX244" s="306" t="str">
        <f t="shared" si="563"/>
        <v>-</v>
      </c>
      <c r="EY244" s="306" t="str">
        <f t="shared" si="564"/>
        <v>-</v>
      </c>
      <c r="EZ244" s="306" t="str">
        <f t="shared" si="565"/>
        <v>-</v>
      </c>
      <c r="FA244" s="306" t="str">
        <f t="shared" si="566"/>
        <v>-</v>
      </c>
      <c r="FB244" s="306" t="str">
        <f t="shared" si="567"/>
        <v>-</v>
      </c>
      <c r="FC244" s="306" t="str">
        <f t="shared" si="568"/>
        <v>-</v>
      </c>
      <c r="FD244" s="306" t="str">
        <f t="shared" si="643"/>
        <v>-</v>
      </c>
      <c r="FE244" s="306" t="str">
        <f t="shared" si="644"/>
        <v>-</v>
      </c>
      <c r="FF244" s="306" t="str">
        <f t="shared" si="645"/>
        <v>-</v>
      </c>
      <c r="FG244" s="306" t="str">
        <f t="shared" si="646"/>
        <v>-</v>
      </c>
      <c r="FH244" s="306"/>
      <c r="FI244" s="306"/>
      <c r="FJ244" s="306"/>
      <c r="FK244" s="306"/>
      <c r="FL244" s="306"/>
      <c r="FM244" s="422" t="s">
        <v>2</v>
      </c>
      <c r="FN244" s="65" t="str">
        <f t="shared" si="569"/>
        <v>-</v>
      </c>
      <c r="FO244" s="65" t="str">
        <f t="shared" si="570"/>
        <v>-</v>
      </c>
      <c r="FP244" s="65" t="str">
        <f t="shared" si="571"/>
        <v>-</v>
      </c>
      <c r="FQ244" s="65" t="str">
        <f t="shared" si="572"/>
        <v>-</v>
      </c>
      <c r="FR244" s="65" t="str">
        <f t="shared" si="573"/>
        <v>-</v>
      </c>
      <c r="FS244" s="65" t="str">
        <f t="shared" si="574"/>
        <v>-</v>
      </c>
      <c r="FT244" s="65" t="str">
        <f t="shared" si="575"/>
        <v>-</v>
      </c>
      <c r="FU244" s="65" t="str">
        <f t="shared" si="576"/>
        <v>-</v>
      </c>
      <c r="FV244" s="65" t="str">
        <f t="shared" si="577"/>
        <v>-</v>
      </c>
      <c r="FW244" s="65" t="str">
        <f t="shared" si="578"/>
        <v>-</v>
      </c>
      <c r="FX244" s="65" t="str">
        <f t="shared" si="579"/>
        <v>-</v>
      </c>
      <c r="FY244" s="65" t="str">
        <f t="shared" si="580"/>
        <v>-</v>
      </c>
      <c r="FZ244" s="65" t="str">
        <f t="shared" si="581"/>
        <v>---------</v>
      </c>
      <c r="GA244" s="65" t="str">
        <f t="shared" si="582"/>
        <v>---------</v>
      </c>
      <c r="GB244" s="65" t="str">
        <f t="shared" si="583"/>
        <v>---------</v>
      </c>
      <c r="GC244" s="65" t="str">
        <f t="shared" si="584"/>
        <v>---------</v>
      </c>
      <c r="GD244" s="65">
        <f t="shared" si="585"/>
        <v>0</v>
      </c>
      <c r="GE244" s="65" t="str">
        <f t="shared" si="586"/>
        <v>-</v>
      </c>
      <c r="GF244" s="65" t="str">
        <f t="shared" si="587"/>
        <v>-</v>
      </c>
      <c r="GG244" s="65" t="str">
        <f t="shared" si="588"/>
        <v>-</v>
      </c>
      <c r="GH244" s="65" t="str">
        <f t="shared" si="589"/>
        <v>-</v>
      </c>
      <c r="GI244" s="65" t="str">
        <f t="shared" si="590"/>
        <v>-</v>
      </c>
      <c r="GJ244" s="65" t="str">
        <f t="shared" si="591"/>
        <v>-</v>
      </c>
      <c r="GK244" s="65" t="str">
        <f t="shared" si="592"/>
        <v>-</v>
      </c>
      <c r="GL244" s="65" t="str">
        <f t="shared" si="593"/>
        <v>-</v>
      </c>
      <c r="GM244" s="65" t="str">
        <f t="shared" si="594"/>
        <v>-</v>
      </c>
      <c r="GN244" s="65" t="str">
        <f t="shared" si="647"/>
        <v>-</v>
      </c>
      <c r="GO244" s="65" t="str">
        <f t="shared" si="648"/>
        <v>-</v>
      </c>
      <c r="GP244" s="65" t="str">
        <f t="shared" si="649"/>
        <v>-</v>
      </c>
      <c r="GQ244" s="65" t="str">
        <f t="shared" si="650"/>
        <v>-</v>
      </c>
      <c r="GR244" s="65"/>
      <c r="GS244" s="65"/>
      <c r="GT244" s="65"/>
      <c r="GU244" s="96"/>
      <c r="GV244" s="70"/>
      <c r="GW244" s="7">
        <f>IF(ISNUMBER(INDEX($CU$15:$EC$314,$B244,HG$5)),MAX(GW$14:GW243)+1,0)</f>
        <v>0</v>
      </c>
      <c r="GX244" s="7" t="str">
        <f t="shared" si="595"/>
        <v/>
      </c>
      <c r="GY244" s="7" t="str">
        <f t="shared" si="596"/>
        <v/>
      </c>
      <c r="GZ244" s="289">
        <f t="shared" si="597"/>
        <v>230</v>
      </c>
      <c r="HA244" s="289" t="str">
        <f t="shared" si="598"/>
        <v/>
      </c>
      <c r="HB244" s="289"/>
      <c r="HC244" s="84" t="str">
        <f t="shared" si="599"/>
        <v/>
      </c>
      <c r="HD244" s="335">
        <f t="shared" si="600"/>
        <v>0</v>
      </c>
      <c r="HE244" s="313" t="str">
        <f t="shared" si="601"/>
        <v/>
      </c>
      <c r="HF244" s="28" t="str">
        <f t="shared" si="602"/>
        <v/>
      </c>
      <c r="HG244" s="241"/>
      <c r="HH244" s="71"/>
      <c r="HI244" s="71"/>
      <c r="HJ244" s="71"/>
      <c r="HK244" s="71"/>
      <c r="HL244" s="71"/>
      <c r="HM244" s="71"/>
      <c r="HN244" s="71"/>
      <c r="HO244" s="71"/>
      <c r="HP244" s="71"/>
      <c r="HQ244" s="71"/>
      <c r="HR244" s="71"/>
      <c r="HS244" s="277" t="str">
        <f t="shared" ref="HS244:HS250" si="659">IF(IF(ISNUMBER(MATCH(INDEX($IE244:$MF244,1,HS$14),$HE$15:$HE$313,0)),1,"")=1,INDEX($IE244:$MF244,1,HS$14),"")</f>
        <v/>
      </c>
      <c r="HT244" s="284" t="str">
        <f t="shared" si="603"/>
        <v/>
      </c>
      <c r="HU244" s="71"/>
      <c r="HV244" s="336" t="str">
        <f t="shared" si="604"/>
        <v/>
      </c>
      <c r="HW244" s="338" t="str">
        <f t="shared" si="605"/>
        <v/>
      </c>
      <c r="HX244" s="337" t="str">
        <f t="shared" si="606"/>
        <v/>
      </c>
      <c r="HY244" s="71"/>
      <c r="HZ244" s="71"/>
      <c r="IA244" s="71"/>
      <c r="IB244" s="71"/>
      <c r="IC244" s="71"/>
      <c r="ID244" s="70"/>
      <c r="IE244" s="19"/>
      <c r="IF244" s="19"/>
      <c r="IG244" s="19"/>
      <c r="IH244" s="19"/>
      <c r="II244" s="19"/>
      <c r="IJ244" s="19"/>
      <c r="IK244" s="19"/>
      <c r="IL244" s="19"/>
      <c r="IM244" s="19"/>
      <c r="IN244" s="19"/>
      <c r="IO244" s="19"/>
      <c r="IP244" s="19"/>
      <c r="IQ244" s="19"/>
      <c r="IR244" s="291">
        <f>IF(IE244&lt;&gt;"",MAX(IR$14:IR243)+1,0)</f>
        <v>0</v>
      </c>
      <c r="IS244" s="291">
        <f>IF(IF244&lt;&gt;"",MAX(IS$14:IS243)+1,0)</f>
        <v>0</v>
      </c>
      <c r="IT244" s="291">
        <f>IF(IG244&lt;&gt;"",MAX(IT$14:IT243)+1,0)</f>
        <v>0</v>
      </c>
      <c r="IU244" s="291">
        <f>IF(IH244&lt;&gt;"",MAX(IU$14:IU243)+1,0)</f>
        <v>0</v>
      </c>
      <c r="IV244" s="291">
        <f>IF(II244&lt;&gt;"",MAX(IV$14:IV243)+1,0)</f>
        <v>0</v>
      </c>
      <c r="IW244" s="291">
        <f>IF(IJ244&lt;&gt;"",MAX(IW$14:IW243)+1,0)</f>
        <v>0</v>
      </c>
      <c r="IX244" s="291">
        <f>IF(IK244&lt;&gt;"",MAX(IX$14:IX243)+1,0)</f>
        <v>0</v>
      </c>
      <c r="IY244" s="291">
        <f>IF(IL244&lt;&gt;"",MAX(IY$14:IY243)+1,0)</f>
        <v>0</v>
      </c>
      <c r="IZ244" s="291">
        <f>IF(IM244&lt;&gt;"",MAX(IZ$14:IZ243)+1,0)</f>
        <v>0</v>
      </c>
      <c r="JA244" s="291">
        <f>IF(IN244&lt;&gt;"",MAX(JA$14:JA243)+1,0)</f>
        <v>0</v>
      </c>
      <c r="JB244" s="291">
        <f>IF(IO244&lt;&gt;"",MAX(JB$14:JB243)+1,0)</f>
        <v>0</v>
      </c>
      <c r="JC244" s="291">
        <f>IF(IP244&lt;&gt;"",MAX(JC$14:JC243)+1,0)</f>
        <v>0</v>
      </c>
      <c r="JD244" s="74" t="str">
        <f t="shared" si="651"/>
        <v/>
      </c>
      <c r="JE244" s="74" t="str">
        <f t="shared" si="652"/>
        <v/>
      </c>
      <c r="JF244" s="74" t="str">
        <f t="shared" si="653"/>
        <v/>
      </c>
      <c r="JG244" s="74" t="str">
        <f t="shared" si="654"/>
        <v/>
      </c>
      <c r="JH244" s="390" t="str">
        <f t="shared" si="655"/>
        <v/>
      </c>
      <c r="JI244" s="389">
        <f>IF(ISNUMBER(MATCH(HE244,$JG$15:$JG$313,0)),0,MAX(JI$14:JI243)+1)</f>
        <v>0</v>
      </c>
      <c r="JJ244" s="389" t="str">
        <f t="shared" si="656"/>
        <v/>
      </c>
      <c r="JK244" s="379"/>
      <c r="JL244" s="79"/>
      <c r="JM244" s="19"/>
      <c r="JN244" s="280"/>
      <c r="JO244" s="70"/>
      <c r="JP244" s="19"/>
      <c r="JQ244" s="19"/>
      <c r="JR244" s="19"/>
      <c r="JS244" s="19"/>
      <c r="JT244" s="19"/>
      <c r="JU244" s="19"/>
      <c r="JV244" s="19"/>
      <c r="JW244" s="19"/>
      <c r="JX244" s="19"/>
      <c r="JY244" s="19"/>
      <c r="JZ244" s="19"/>
      <c r="KA244" s="19"/>
      <c r="KB244" s="19"/>
      <c r="KC244" s="19"/>
      <c r="KD244" s="19"/>
      <c r="LA244" s="70"/>
      <c r="LB244" s="291" t="str">
        <f t="shared" si="607"/>
        <v/>
      </c>
      <c r="LC244" s="291" t="str">
        <f t="shared" si="608"/>
        <v/>
      </c>
      <c r="LD244" s="291" t="str">
        <f t="shared" si="609"/>
        <v/>
      </c>
      <c r="LE244" s="291" t="str">
        <f t="shared" si="610"/>
        <v/>
      </c>
      <c r="LF244" s="291" t="str">
        <f t="shared" si="611"/>
        <v/>
      </c>
      <c r="LG244" s="291" t="str">
        <f t="shared" si="612"/>
        <v/>
      </c>
      <c r="LH244" s="291" t="str">
        <f t="shared" si="613"/>
        <v/>
      </c>
      <c r="LI244" s="291" t="str">
        <f t="shared" si="614"/>
        <v/>
      </c>
      <c r="LJ244" s="291" t="str">
        <f t="shared" si="615"/>
        <v/>
      </c>
      <c r="LK244" s="291" t="str">
        <f t="shared" si="616"/>
        <v/>
      </c>
      <c r="LL244" s="291" t="str">
        <f t="shared" si="617"/>
        <v/>
      </c>
      <c r="LM244" s="291" t="str">
        <f t="shared" si="618"/>
        <v/>
      </c>
      <c r="LN244" s="291" t="str">
        <f t="shared" si="619"/>
        <v/>
      </c>
      <c r="LO244" s="291" t="str">
        <f t="shared" si="620"/>
        <v/>
      </c>
      <c r="LP244" s="291" t="str">
        <f t="shared" si="621"/>
        <v/>
      </c>
      <c r="LQ244" s="291" t="str">
        <f t="shared" si="622"/>
        <v/>
      </c>
      <c r="LR244" s="291" t="str">
        <f t="shared" si="623"/>
        <v/>
      </c>
      <c r="LS244" s="291" t="str">
        <f t="shared" si="624"/>
        <v/>
      </c>
      <c r="LT244" s="291" t="str">
        <f t="shared" si="625"/>
        <v/>
      </c>
      <c r="LU244" s="291" t="str">
        <f t="shared" si="626"/>
        <v/>
      </c>
      <c r="LV244" s="291" t="str">
        <f t="shared" si="627"/>
        <v/>
      </c>
      <c r="LW244" s="291" t="str">
        <f t="shared" si="628"/>
        <v/>
      </c>
      <c r="LX244" s="291" t="str">
        <f t="shared" si="629"/>
        <v/>
      </c>
      <c r="LY244" s="291" t="str">
        <f t="shared" si="630"/>
        <v/>
      </c>
      <c r="LZ244" s="291" t="str">
        <f t="shared" si="631"/>
        <v/>
      </c>
      <c r="MA244" s="291" t="str">
        <f t="shared" si="632"/>
        <v/>
      </c>
      <c r="MB244" s="291" t="str">
        <f t="shared" si="633"/>
        <v/>
      </c>
      <c r="MC244" s="291" t="str">
        <f t="shared" si="634"/>
        <v/>
      </c>
      <c r="MD244" s="291" t="str">
        <f t="shared" si="635"/>
        <v/>
      </c>
      <c r="ME244" s="291" t="str">
        <f t="shared" si="636"/>
        <v/>
      </c>
      <c r="MF244" s="291" t="str">
        <f t="shared" si="637"/>
        <v/>
      </c>
      <c r="MG244" s="74">
        <f t="shared" si="638"/>
        <v>0</v>
      </c>
      <c r="MH244" s="70"/>
      <c r="MI244" s="70"/>
      <c r="MJ244" s="70"/>
      <c r="MK244" s="70"/>
      <c r="ML244" s="70"/>
      <c r="MM244" s="70"/>
      <c r="MN244" s="70"/>
      <c r="MO244" s="70"/>
      <c r="MP244" s="70"/>
      <c r="MQ244" s="70"/>
      <c r="MR244" s="70"/>
      <c r="MS244" s="70"/>
      <c r="MT244" s="70"/>
      <c r="MU244" s="70"/>
    </row>
    <row r="245" spans="1:359" ht="6" customHeight="1" x14ac:dyDescent="0.25">
      <c r="A245" s="79"/>
      <c r="B245" s="303">
        <f t="shared" si="657"/>
        <v>231</v>
      </c>
      <c r="C245" s="206" t="s">
        <v>740</v>
      </c>
      <c r="D245" s="206" t="s">
        <v>776</v>
      </c>
      <c r="E245" s="70"/>
      <c r="F245" s="258"/>
      <c r="G245" s="259"/>
      <c r="H245" s="260"/>
      <c r="I245" s="258"/>
      <c r="J245" s="259"/>
      <c r="K245" s="260"/>
      <c r="L245" s="258"/>
      <c r="M245" s="259"/>
      <c r="N245" s="260"/>
      <c r="O245" s="258"/>
      <c r="P245" s="259"/>
      <c r="Q245" s="260"/>
      <c r="R245" s="258"/>
      <c r="S245" s="259"/>
      <c r="T245" s="260"/>
      <c r="U245" s="258"/>
      <c r="V245" s="259"/>
      <c r="W245" s="260"/>
      <c r="X245" s="258"/>
      <c r="Y245" s="259"/>
      <c r="Z245" s="260"/>
      <c r="AA245" s="258"/>
      <c r="AB245" s="259"/>
      <c r="AC245" s="260"/>
      <c r="AD245" s="258"/>
      <c r="AE245" s="259"/>
      <c r="AF245" s="260"/>
      <c r="AG245" s="258"/>
      <c r="AH245" s="259"/>
      <c r="AI245" s="260"/>
      <c r="AJ245" s="258"/>
      <c r="AK245" s="259"/>
      <c r="AL245" s="260"/>
      <c r="AM245" s="258"/>
      <c r="AN245" s="259"/>
      <c r="AO245" s="260"/>
      <c r="AP245" s="281"/>
      <c r="AQ245" s="353"/>
      <c r="AR245" s="348"/>
      <c r="AS245" s="281"/>
      <c r="AT245" s="353"/>
      <c r="AU245" s="348"/>
      <c r="AV245" s="258"/>
      <c r="AW245" s="259"/>
      <c r="AX245" s="260"/>
      <c r="AY245" s="258"/>
      <c r="AZ245" s="259"/>
      <c r="BA245" s="260"/>
      <c r="BB245" s="258"/>
      <c r="BC245" s="259"/>
      <c r="BD245" s="260"/>
      <c r="BE245" s="258"/>
      <c r="BF245" s="259"/>
      <c r="BG245" s="260"/>
      <c r="BH245" s="258"/>
      <c r="BI245" s="259"/>
      <c r="BJ245" s="260"/>
      <c r="BK245" s="258"/>
      <c r="BL245" s="259"/>
      <c r="BM245" s="260"/>
      <c r="BN245" s="258"/>
      <c r="BO245" s="259"/>
      <c r="BP245" s="260"/>
      <c r="BQ245" s="258"/>
      <c r="BR245" s="259"/>
      <c r="BS245" s="260"/>
      <c r="BT245" s="258"/>
      <c r="BU245" s="259"/>
      <c r="BV245" s="260"/>
      <c r="BW245" s="258"/>
      <c r="BX245" s="259"/>
      <c r="BY245" s="260"/>
      <c r="BZ245" s="258"/>
      <c r="CA245" s="259"/>
      <c r="CB245" s="260"/>
      <c r="CC245" s="258"/>
      <c r="CD245" s="259"/>
      <c r="CE245" s="260"/>
      <c r="CF245" s="410"/>
      <c r="CG245" s="411"/>
      <c r="CH245" s="412"/>
      <c r="CI245" s="410"/>
      <c r="CJ245" s="411"/>
      <c r="CK245" s="412"/>
      <c r="CL245" s="258"/>
      <c r="CM245" s="259"/>
      <c r="CN245" s="260"/>
      <c r="CO245" s="258"/>
      <c r="CP245" s="259"/>
      <c r="CQ245" s="260"/>
      <c r="CR245" s="373" t="s">
        <v>2</v>
      </c>
      <c r="CS245" s="228"/>
      <c r="CT245" s="229"/>
      <c r="CU245" s="7" t="str">
        <f t="shared" si="517"/>
        <v/>
      </c>
      <c r="CV245" s="7" t="str">
        <f t="shared" si="518"/>
        <v/>
      </c>
      <c r="CW245" s="7" t="str">
        <f t="shared" si="519"/>
        <v/>
      </c>
      <c r="CX245" s="7" t="str">
        <f t="shared" si="520"/>
        <v/>
      </c>
      <c r="CY245" s="7" t="str">
        <f t="shared" si="521"/>
        <v/>
      </c>
      <c r="CZ245" s="7" t="str">
        <f t="shared" si="522"/>
        <v/>
      </c>
      <c r="DA245" s="7" t="str">
        <f t="shared" si="523"/>
        <v/>
      </c>
      <c r="DB245" s="7" t="str">
        <f t="shared" si="524"/>
        <v/>
      </c>
      <c r="DC245" s="7" t="str">
        <f t="shared" si="525"/>
        <v/>
      </c>
      <c r="DD245" s="7" t="str">
        <f t="shared" si="526"/>
        <v/>
      </c>
      <c r="DE245" s="7" t="str">
        <f t="shared" si="527"/>
        <v/>
      </c>
      <c r="DF245" s="7" t="str">
        <f t="shared" si="528"/>
        <v/>
      </c>
      <c r="DG245" s="7">
        <f t="shared" si="529"/>
        <v>24</v>
      </c>
      <c r="DH245" s="7">
        <f t="shared" si="530"/>
        <v>26</v>
      </c>
      <c r="DI245" s="7" t="str">
        <f t="shared" si="531"/>
        <v/>
      </c>
      <c r="DJ245" s="7">
        <f t="shared" si="532"/>
        <v>50</v>
      </c>
      <c r="DK245" s="7">
        <f t="shared" si="533"/>
        <v>29</v>
      </c>
      <c r="DL245" s="7" t="str">
        <f t="shared" si="534"/>
        <v/>
      </c>
      <c r="DM245" s="7" t="str">
        <f t="shared" si="535"/>
        <v/>
      </c>
      <c r="DN245" s="7" t="str">
        <f t="shared" si="536"/>
        <v/>
      </c>
      <c r="DO245" s="7" t="str">
        <f t="shared" si="537"/>
        <v/>
      </c>
      <c r="DP245" s="7" t="str">
        <f t="shared" si="538"/>
        <v/>
      </c>
      <c r="DQ245" s="7" t="str">
        <f t="shared" si="539"/>
        <v/>
      </c>
      <c r="DR245" s="7" t="str">
        <f t="shared" si="540"/>
        <v/>
      </c>
      <c r="DS245" s="7" t="str">
        <f t="shared" si="541"/>
        <v/>
      </c>
      <c r="DT245" s="7" t="str">
        <f t="shared" si="542"/>
        <v/>
      </c>
      <c r="DU245" s="7" t="str">
        <f t="shared" si="639"/>
        <v/>
      </c>
      <c r="DV245" s="7" t="str">
        <f t="shared" si="640"/>
        <v/>
      </c>
      <c r="DW245" s="7" t="str">
        <f t="shared" si="641"/>
        <v/>
      </c>
      <c r="DX245" s="7" t="str">
        <f t="shared" si="642"/>
        <v/>
      </c>
      <c r="DY245" s="7"/>
      <c r="DZ245" s="7"/>
      <c r="EA245" s="7"/>
      <c r="EB245" s="7"/>
      <c r="EC245" s="64" t="s">
        <v>2</v>
      </c>
      <c r="ED245" s="306" t="str">
        <f t="shared" si="543"/>
        <v>-</v>
      </c>
      <c r="EE245" s="306" t="str">
        <f t="shared" si="544"/>
        <v>-</v>
      </c>
      <c r="EF245" s="306" t="str">
        <f t="shared" si="545"/>
        <v>-</v>
      </c>
      <c r="EG245" s="306" t="str">
        <f t="shared" si="546"/>
        <v>-</v>
      </c>
      <c r="EH245" s="306" t="str">
        <f t="shared" si="547"/>
        <v>-</v>
      </c>
      <c r="EI245" s="306" t="str">
        <f t="shared" si="548"/>
        <v>-</v>
      </c>
      <c r="EJ245" s="306" t="str">
        <f t="shared" si="549"/>
        <v>-</v>
      </c>
      <c r="EK245" s="306" t="str">
        <f t="shared" si="550"/>
        <v>-</v>
      </c>
      <c r="EL245" s="306" t="str">
        <f t="shared" si="551"/>
        <v>-</v>
      </c>
      <c r="EM245" s="306" t="str">
        <f t="shared" si="552"/>
        <v>-</v>
      </c>
      <c r="EN245" s="306" t="str">
        <f t="shared" si="553"/>
        <v>-</v>
      </c>
      <c r="EO245" s="306" t="str">
        <f t="shared" si="554"/>
        <v>-</v>
      </c>
      <c r="EP245" s="306" t="str">
        <f t="shared" si="555"/>
        <v>wel_spd</v>
      </c>
      <c r="EQ245" s="306" t="str">
        <f t="shared" si="556"/>
        <v>wel_spd</v>
      </c>
      <c r="ER245" s="306" t="str">
        <f t="shared" si="557"/>
        <v>-</v>
      </c>
      <c r="ES245" s="306" t="str">
        <f t="shared" si="558"/>
        <v>wel_spd</v>
      </c>
      <c r="ET245" s="306" t="str">
        <f t="shared" si="559"/>
        <v>wel_spd</v>
      </c>
      <c r="EU245" s="306" t="str">
        <f t="shared" si="560"/>
        <v>-</v>
      </c>
      <c r="EV245" s="306" t="str">
        <f t="shared" si="561"/>
        <v>-</v>
      </c>
      <c r="EW245" s="306" t="str">
        <f t="shared" si="562"/>
        <v>-</v>
      </c>
      <c r="EX245" s="306" t="str">
        <f t="shared" si="563"/>
        <v>-</v>
      </c>
      <c r="EY245" s="306" t="str">
        <f t="shared" si="564"/>
        <v>-</v>
      </c>
      <c r="EZ245" s="306" t="str">
        <f t="shared" si="565"/>
        <v>-</v>
      </c>
      <c r="FA245" s="306" t="str">
        <f t="shared" si="566"/>
        <v>-</v>
      </c>
      <c r="FB245" s="306" t="str">
        <f t="shared" si="567"/>
        <v>-</v>
      </c>
      <c r="FC245" s="306" t="str">
        <f t="shared" si="568"/>
        <v>-</v>
      </c>
      <c r="FD245" s="306" t="str">
        <f t="shared" si="643"/>
        <v>-</v>
      </c>
      <c r="FE245" s="306" t="str">
        <f t="shared" si="644"/>
        <v>-</v>
      </c>
      <c r="FF245" s="306" t="str">
        <f t="shared" si="645"/>
        <v>-</v>
      </c>
      <c r="FG245" s="306" t="str">
        <f t="shared" si="646"/>
        <v>-</v>
      </c>
      <c r="FH245" s="306"/>
      <c r="FI245" s="306"/>
      <c r="FJ245" s="306"/>
      <c r="FK245" s="306"/>
      <c r="FL245" s="306"/>
      <c r="FM245" s="422" t="s">
        <v>2</v>
      </c>
      <c r="FN245" s="65" t="str">
        <f t="shared" si="569"/>
        <v>-</v>
      </c>
      <c r="FO245" s="65" t="str">
        <f t="shared" si="570"/>
        <v>-</v>
      </c>
      <c r="FP245" s="65" t="str">
        <f t="shared" si="571"/>
        <v>-</v>
      </c>
      <c r="FQ245" s="65" t="str">
        <f t="shared" si="572"/>
        <v>-</v>
      </c>
      <c r="FR245" s="65" t="str">
        <f t="shared" si="573"/>
        <v>-</v>
      </c>
      <c r="FS245" s="65" t="str">
        <f t="shared" si="574"/>
        <v>-</v>
      </c>
      <c r="FT245" s="65" t="str">
        <f t="shared" si="575"/>
        <v>-</v>
      </c>
      <c r="FU245" s="65" t="str">
        <f t="shared" si="576"/>
        <v>-</v>
      </c>
      <c r="FV245" s="65" t="str">
        <f t="shared" si="577"/>
        <v>-</v>
      </c>
      <c r="FW245" s="65" t="str">
        <f t="shared" si="578"/>
        <v>-</v>
      </c>
      <c r="FX245" s="65" t="str">
        <f t="shared" si="579"/>
        <v>-</v>
      </c>
      <c r="FY245" s="65" t="str">
        <f t="shared" si="580"/>
        <v>-</v>
      </c>
      <c r="FZ245" s="65" t="str">
        <f t="shared" si="581"/>
        <v>_spd</v>
      </c>
      <c r="GA245" s="65" t="str">
        <f t="shared" si="582"/>
        <v xml:space="preserve"> -35k</v>
      </c>
      <c r="GB245" s="65" t="str">
        <f t="shared" si="583"/>
        <v>-</v>
      </c>
      <c r="GC245" s="65" t="str">
        <f t="shared" si="584"/>
        <v>06.csv</v>
      </c>
      <c r="GD245" s="65" t="str">
        <f t="shared" si="585"/>
        <v>yes</v>
      </c>
      <c r="GE245" s="65" t="str">
        <f t="shared" si="586"/>
        <v>-</v>
      </c>
      <c r="GF245" s="65" t="str">
        <f t="shared" si="587"/>
        <v>-</v>
      </c>
      <c r="GG245" s="65" t="str">
        <f t="shared" si="588"/>
        <v>-</v>
      </c>
      <c r="GH245" s="65" t="str">
        <f t="shared" si="589"/>
        <v>-</v>
      </c>
      <c r="GI245" s="65" t="str">
        <f t="shared" si="590"/>
        <v>-</v>
      </c>
      <c r="GJ245" s="65" t="str">
        <f t="shared" si="591"/>
        <v>-</v>
      </c>
      <c r="GK245" s="65" t="str">
        <f t="shared" si="592"/>
        <v>-</v>
      </c>
      <c r="GL245" s="65" t="str">
        <f t="shared" si="593"/>
        <v>-</v>
      </c>
      <c r="GM245" s="65" t="str">
        <f t="shared" si="594"/>
        <v>-</v>
      </c>
      <c r="GN245" s="65" t="str">
        <f t="shared" si="647"/>
        <v>-</v>
      </c>
      <c r="GO245" s="65" t="str">
        <f t="shared" si="648"/>
        <v>-</v>
      </c>
      <c r="GP245" s="65" t="str">
        <f t="shared" si="649"/>
        <v>-</v>
      </c>
      <c r="GQ245" s="65" t="str">
        <f t="shared" si="650"/>
        <v>-</v>
      </c>
      <c r="GR245" s="65"/>
      <c r="GS245" s="65"/>
      <c r="GT245" s="65"/>
      <c r="GU245" s="96"/>
      <c r="GV245" s="70"/>
      <c r="GW245" s="7">
        <f>IF(ISNUMBER(INDEX($CU$15:$EC$314,$B245,HG$5)),MAX(GW$14:GW244)+1,0)</f>
        <v>0</v>
      </c>
      <c r="GX245" s="7" t="str">
        <f t="shared" si="595"/>
        <v/>
      </c>
      <c r="GY245" s="7" t="str">
        <f t="shared" si="596"/>
        <v/>
      </c>
      <c r="GZ245" s="289">
        <f t="shared" si="597"/>
        <v>231</v>
      </c>
      <c r="HA245" s="289" t="str">
        <f t="shared" si="598"/>
        <v/>
      </c>
      <c r="HB245" s="289"/>
      <c r="HC245" s="84" t="str">
        <f t="shared" si="599"/>
        <v/>
      </c>
      <c r="HD245" s="335">
        <f t="shared" si="600"/>
        <v>0</v>
      </c>
      <c r="HE245" s="313" t="str">
        <f t="shared" si="601"/>
        <v/>
      </c>
      <c r="HF245" s="28" t="str">
        <f t="shared" si="602"/>
        <v/>
      </c>
      <c r="HG245" s="241"/>
      <c r="HH245" s="71"/>
      <c r="HI245" s="71"/>
      <c r="HJ245" s="71"/>
      <c r="HK245" s="71"/>
      <c r="HL245" s="71"/>
      <c r="HM245" s="71"/>
      <c r="HN245" s="71"/>
      <c r="HO245" s="71"/>
      <c r="HP245" s="71"/>
      <c r="HQ245" s="71"/>
      <c r="HR245" s="71"/>
      <c r="HS245" s="277" t="str">
        <f t="shared" si="659"/>
        <v/>
      </c>
      <c r="HT245" s="284" t="str">
        <f t="shared" si="603"/>
        <v/>
      </c>
      <c r="HU245" s="71"/>
      <c r="HV245" s="336" t="str">
        <f t="shared" si="604"/>
        <v/>
      </c>
      <c r="HW245" s="338" t="str">
        <f t="shared" si="605"/>
        <v/>
      </c>
      <c r="HX245" s="337" t="str">
        <f t="shared" si="606"/>
        <v/>
      </c>
      <c r="HY245" s="71"/>
      <c r="HZ245" s="71"/>
      <c r="IA245" s="71"/>
      <c r="IB245" s="71"/>
      <c r="IC245" s="71"/>
      <c r="ID245" s="70"/>
      <c r="IE245" s="19"/>
      <c r="IF245" s="19"/>
      <c r="IG245" s="19"/>
      <c r="IH245" s="19"/>
      <c r="II245" s="19"/>
      <c r="IJ245" s="19"/>
      <c r="IK245" s="19"/>
      <c r="IL245" s="19"/>
      <c r="IM245" s="19"/>
      <c r="IN245" s="19"/>
      <c r="IO245" s="19"/>
      <c r="IP245" s="19"/>
      <c r="IQ245" s="19"/>
      <c r="IR245" s="291">
        <f>IF(IE245&lt;&gt;"",MAX(IR$14:IR244)+1,0)</f>
        <v>0</v>
      </c>
      <c r="IS245" s="291">
        <f>IF(IF245&lt;&gt;"",MAX(IS$14:IS244)+1,0)</f>
        <v>0</v>
      </c>
      <c r="IT245" s="291">
        <f>IF(IG245&lt;&gt;"",MAX(IT$14:IT244)+1,0)</f>
        <v>0</v>
      </c>
      <c r="IU245" s="291">
        <f>IF(IH245&lt;&gt;"",MAX(IU$14:IU244)+1,0)</f>
        <v>0</v>
      </c>
      <c r="IV245" s="291">
        <f>IF(II245&lt;&gt;"",MAX(IV$14:IV244)+1,0)</f>
        <v>0</v>
      </c>
      <c r="IW245" s="291">
        <f>IF(IJ245&lt;&gt;"",MAX(IW$14:IW244)+1,0)</f>
        <v>0</v>
      </c>
      <c r="IX245" s="291">
        <f>IF(IK245&lt;&gt;"",MAX(IX$14:IX244)+1,0)</f>
        <v>0</v>
      </c>
      <c r="IY245" s="291">
        <f>IF(IL245&lt;&gt;"",MAX(IY$14:IY244)+1,0)</f>
        <v>0</v>
      </c>
      <c r="IZ245" s="291">
        <f>IF(IM245&lt;&gt;"",MAX(IZ$14:IZ244)+1,0)</f>
        <v>0</v>
      </c>
      <c r="JA245" s="291">
        <f>IF(IN245&lt;&gt;"",MAX(JA$14:JA244)+1,0)</f>
        <v>0</v>
      </c>
      <c r="JB245" s="291">
        <f>IF(IO245&lt;&gt;"",MAX(JB$14:JB244)+1,0)</f>
        <v>0</v>
      </c>
      <c r="JC245" s="291">
        <f>IF(IP245&lt;&gt;"",MAX(JC$14:JC244)+1,0)</f>
        <v>0</v>
      </c>
      <c r="JD245" s="74" t="str">
        <f t="shared" si="651"/>
        <v/>
      </c>
      <c r="JE245" s="74" t="str">
        <f t="shared" si="652"/>
        <v/>
      </c>
      <c r="JF245" s="74" t="str">
        <f t="shared" si="653"/>
        <v/>
      </c>
      <c r="JG245" s="74" t="str">
        <f t="shared" si="654"/>
        <v/>
      </c>
      <c r="JH245" s="390" t="str">
        <f t="shared" si="655"/>
        <v/>
      </c>
      <c r="JI245" s="389">
        <f>IF(ISNUMBER(MATCH(HE245,$JG$15:$JG$313,0)),0,MAX(JI$14:JI244)+1)</f>
        <v>0</v>
      </c>
      <c r="JJ245" s="389" t="str">
        <f t="shared" si="656"/>
        <v/>
      </c>
      <c r="JK245" s="379"/>
      <c r="JL245" s="79"/>
      <c r="JM245" s="19"/>
      <c r="JN245" s="280"/>
      <c r="JO245" s="70"/>
      <c r="JP245" s="19"/>
      <c r="JQ245" s="19"/>
      <c r="JR245" s="19"/>
      <c r="JS245" s="19"/>
      <c r="JT245" s="19"/>
      <c r="JU245" s="19"/>
      <c r="JV245" s="19"/>
      <c r="JW245" s="19"/>
      <c r="JX245" s="19"/>
      <c r="JY245" s="19"/>
      <c r="JZ245" s="19"/>
      <c r="KA245" s="19"/>
      <c r="KB245" s="19"/>
      <c r="KC245" s="19"/>
      <c r="KD245" s="19"/>
      <c r="LA245" s="70"/>
      <c r="LB245" s="291" t="str">
        <f t="shared" si="607"/>
        <v/>
      </c>
      <c r="LC245" s="291" t="str">
        <f t="shared" si="608"/>
        <v/>
      </c>
      <c r="LD245" s="291" t="str">
        <f t="shared" si="609"/>
        <v/>
      </c>
      <c r="LE245" s="291" t="str">
        <f t="shared" si="610"/>
        <v/>
      </c>
      <c r="LF245" s="291" t="str">
        <f t="shared" si="611"/>
        <v/>
      </c>
      <c r="LG245" s="291" t="str">
        <f t="shared" si="612"/>
        <v/>
      </c>
      <c r="LH245" s="291" t="str">
        <f t="shared" si="613"/>
        <v/>
      </c>
      <c r="LI245" s="291" t="str">
        <f t="shared" si="614"/>
        <v/>
      </c>
      <c r="LJ245" s="291" t="str">
        <f t="shared" si="615"/>
        <v/>
      </c>
      <c r="LK245" s="291" t="str">
        <f t="shared" si="616"/>
        <v/>
      </c>
      <c r="LL245" s="291" t="str">
        <f t="shared" si="617"/>
        <v/>
      </c>
      <c r="LM245" s="291" t="str">
        <f t="shared" si="618"/>
        <v/>
      </c>
      <c r="LN245" s="291" t="str">
        <f t="shared" si="619"/>
        <v/>
      </c>
      <c r="LO245" s="291" t="str">
        <f t="shared" si="620"/>
        <v/>
      </c>
      <c r="LP245" s="291" t="str">
        <f t="shared" si="621"/>
        <v/>
      </c>
      <c r="LQ245" s="291" t="str">
        <f t="shared" si="622"/>
        <v/>
      </c>
      <c r="LR245" s="291" t="str">
        <f t="shared" si="623"/>
        <v/>
      </c>
      <c r="LS245" s="291" t="str">
        <f t="shared" si="624"/>
        <v/>
      </c>
      <c r="LT245" s="291" t="str">
        <f t="shared" si="625"/>
        <v/>
      </c>
      <c r="LU245" s="291" t="str">
        <f t="shared" si="626"/>
        <v/>
      </c>
      <c r="LV245" s="291" t="str">
        <f t="shared" si="627"/>
        <v/>
      </c>
      <c r="LW245" s="291" t="str">
        <f t="shared" si="628"/>
        <v/>
      </c>
      <c r="LX245" s="291" t="str">
        <f t="shared" si="629"/>
        <v/>
      </c>
      <c r="LY245" s="291" t="str">
        <f t="shared" si="630"/>
        <v/>
      </c>
      <c r="LZ245" s="291" t="str">
        <f t="shared" si="631"/>
        <v/>
      </c>
      <c r="MA245" s="291" t="str">
        <f t="shared" si="632"/>
        <v/>
      </c>
      <c r="MB245" s="291" t="str">
        <f t="shared" si="633"/>
        <v/>
      </c>
      <c r="MC245" s="291" t="str">
        <f t="shared" si="634"/>
        <v/>
      </c>
      <c r="MD245" s="291" t="str">
        <f t="shared" si="635"/>
        <v/>
      </c>
      <c r="ME245" s="291" t="str">
        <f t="shared" si="636"/>
        <v/>
      </c>
      <c r="MF245" s="291" t="str">
        <f t="shared" si="637"/>
        <v/>
      </c>
      <c r="MG245" s="74">
        <f t="shared" si="638"/>
        <v>0</v>
      </c>
      <c r="MH245" s="70"/>
      <c r="MI245" s="70"/>
      <c r="MJ245" s="70"/>
      <c r="MK245" s="70"/>
      <c r="ML245" s="70"/>
      <c r="MM245" s="70"/>
      <c r="MN245" s="70"/>
      <c r="MO245" s="70"/>
      <c r="MP245" s="70"/>
      <c r="MQ245" s="70"/>
      <c r="MR245" s="70"/>
      <c r="MS245" s="70"/>
      <c r="MT245" s="70"/>
      <c r="MU245" s="70"/>
    </row>
    <row r="246" spans="1:359" ht="6" customHeight="1" x14ac:dyDescent="0.25">
      <c r="A246" s="79"/>
      <c r="B246" s="303">
        <f t="shared" si="657"/>
        <v>232</v>
      </c>
      <c r="C246" s="206" t="s">
        <v>739</v>
      </c>
      <c r="D246" s="206" t="s">
        <v>751</v>
      </c>
      <c r="E246" s="70"/>
      <c r="F246" s="258"/>
      <c r="G246" s="259"/>
      <c r="H246" s="260"/>
      <c r="I246" s="258"/>
      <c r="J246" s="259"/>
      <c r="K246" s="260"/>
      <c r="L246" s="258"/>
      <c r="M246" s="259"/>
      <c r="N246" s="260"/>
      <c r="O246" s="258"/>
      <c r="P246" s="259"/>
      <c r="Q246" s="260"/>
      <c r="R246" s="258"/>
      <c r="S246" s="259"/>
      <c r="T246" s="260"/>
      <c r="U246" s="258"/>
      <c r="V246" s="259"/>
      <c r="W246" s="260"/>
      <c r="X246" s="258"/>
      <c r="Y246" s="259"/>
      <c r="Z246" s="260"/>
      <c r="AA246" s="258"/>
      <c r="AB246" s="259"/>
      <c r="AC246" s="260"/>
      <c r="AD246" s="258"/>
      <c r="AE246" s="259"/>
      <c r="AF246" s="260"/>
      <c r="AG246" s="258"/>
      <c r="AH246" s="259"/>
      <c r="AI246" s="260"/>
      <c r="AJ246" s="258"/>
      <c r="AK246" s="259"/>
      <c r="AL246" s="260"/>
      <c r="AM246" s="258"/>
      <c r="AN246" s="259"/>
      <c r="AO246" s="260"/>
      <c r="AP246" s="281"/>
      <c r="AQ246" s="353"/>
      <c r="AR246" s="348"/>
      <c r="AS246" s="281"/>
      <c r="AT246" s="353"/>
      <c r="AU246" s="348"/>
      <c r="AV246" s="258"/>
      <c r="AW246" s="259"/>
      <c r="AX246" s="260"/>
      <c r="AY246" s="258"/>
      <c r="AZ246" s="259"/>
      <c r="BA246" s="260"/>
      <c r="BB246" s="258"/>
      <c r="BC246" s="259"/>
      <c r="BD246" s="260"/>
      <c r="BE246" s="258"/>
      <c r="BF246" s="259"/>
      <c r="BG246" s="260"/>
      <c r="BH246" s="258"/>
      <c r="BI246" s="259"/>
      <c r="BJ246" s="260"/>
      <c r="BK246" s="258"/>
      <c r="BL246" s="259"/>
      <c r="BM246" s="260"/>
      <c r="BN246" s="258"/>
      <c r="BO246" s="259"/>
      <c r="BP246" s="260"/>
      <c r="BQ246" s="258"/>
      <c r="BR246" s="259"/>
      <c r="BS246" s="260"/>
      <c r="BT246" s="258"/>
      <c r="BU246" s="259"/>
      <c r="BV246" s="260"/>
      <c r="BW246" s="258"/>
      <c r="BX246" s="259"/>
      <c r="BY246" s="260"/>
      <c r="BZ246" s="258"/>
      <c r="CA246" s="259"/>
      <c r="CB246" s="260"/>
      <c r="CC246" s="258"/>
      <c r="CD246" s="259"/>
      <c r="CE246" s="260"/>
      <c r="CF246" s="410"/>
      <c r="CG246" s="411"/>
      <c r="CH246" s="412"/>
      <c r="CI246" s="410"/>
      <c r="CJ246" s="411"/>
      <c r="CK246" s="412"/>
      <c r="CL246" s="258"/>
      <c r="CM246" s="259"/>
      <c r="CN246" s="260"/>
      <c r="CO246" s="258"/>
      <c r="CP246" s="259"/>
      <c r="CQ246" s="260"/>
      <c r="CR246" s="373" t="s">
        <v>2</v>
      </c>
      <c r="CS246" s="228"/>
      <c r="CT246" s="229"/>
      <c r="CU246" s="7" t="str">
        <f t="shared" si="517"/>
        <v/>
      </c>
      <c r="CV246" s="7" t="str">
        <f t="shared" si="518"/>
        <v/>
      </c>
      <c r="CW246" s="7" t="str">
        <f t="shared" si="519"/>
        <v/>
      </c>
      <c r="CX246" s="7" t="str">
        <f t="shared" si="520"/>
        <v/>
      </c>
      <c r="CY246" s="7" t="str">
        <f t="shared" si="521"/>
        <v/>
      </c>
      <c r="CZ246" s="7" t="str">
        <f t="shared" si="522"/>
        <v/>
      </c>
      <c r="DA246" s="7" t="str">
        <f t="shared" si="523"/>
        <v/>
      </c>
      <c r="DB246" s="7" t="str">
        <f t="shared" si="524"/>
        <v/>
      </c>
      <c r="DC246" s="7" t="str">
        <f t="shared" si="525"/>
        <v/>
      </c>
      <c r="DD246" s="7" t="str">
        <f t="shared" si="526"/>
        <v/>
      </c>
      <c r="DE246" s="7" t="str">
        <f t="shared" si="527"/>
        <v/>
      </c>
      <c r="DF246" s="7" t="str">
        <f t="shared" si="528"/>
        <v/>
      </c>
      <c r="DG246" s="7">
        <f t="shared" si="529"/>
        <v>40</v>
      </c>
      <c r="DH246" s="7" t="str">
        <f t="shared" si="530"/>
        <v/>
      </c>
      <c r="DI246" s="7">
        <f t="shared" si="531"/>
        <v>40</v>
      </c>
      <c r="DJ246" s="7" t="str">
        <f t="shared" si="532"/>
        <v/>
      </c>
      <c r="DK246" s="7" t="str">
        <f t="shared" si="533"/>
        <v/>
      </c>
      <c r="DL246" s="7" t="str">
        <f t="shared" si="534"/>
        <v/>
      </c>
      <c r="DM246" s="7" t="str">
        <f t="shared" si="535"/>
        <v/>
      </c>
      <c r="DN246" s="7" t="str">
        <f t="shared" si="536"/>
        <v/>
      </c>
      <c r="DO246" s="7" t="str">
        <f t="shared" si="537"/>
        <v/>
      </c>
      <c r="DP246" s="7" t="str">
        <f t="shared" si="538"/>
        <v/>
      </c>
      <c r="DQ246" s="7" t="str">
        <f t="shared" si="539"/>
        <v/>
      </c>
      <c r="DR246" s="7" t="str">
        <f t="shared" si="540"/>
        <v/>
      </c>
      <c r="DS246" s="7" t="str">
        <f t="shared" si="541"/>
        <v/>
      </c>
      <c r="DT246" s="7" t="str">
        <f t="shared" si="542"/>
        <v/>
      </c>
      <c r="DU246" s="7" t="str">
        <f t="shared" si="639"/>
        <v/>
      </c>
      <c r="DV246" s="7" t="str">
        <f t="shared" si="640"/>
        <v/>
      </c>
      <c r="DW246" s="7" t="str">
        <f t="shared" si="641"/>
        <v/>
      </c>
      <c r="DX246" s="7" t="str">
        <f t="shared" si="642"/>
        <v/>
      </c>
      <c r="DY246" s="7"/>
      <c r="DZ246" s="7"/>
      <c r="EA246" s="7"/>
      <c r="EB246" s="7"/>
      <c r="EC246" s="64" t="s">
        <v>2</v>
      </c>
      <c r="ED246" s="306" t="str">
        <f t="shared" si="543"/>
        <v>-</v>
      </c>
      <c r="EE246" s="306" t="str">
        <f t="shared" si="544"/>
        <v>-</v>
      </c>
      <c r="EF246" s="306" t="str">
        <f t="shared" si="545"/>
        <v>-</v>
      </c>
      <c r="EG246" s="306" t="str">
        <f t="shared" si="546"/>
        <v>-</v>
      </c>
      <c r="EH246" s="306" t="str">
        <f t="shared" si="547"/>
        <v>-</v>
      </c>
      <c r="EI246" s="306" t="str">
        <f t="shared" si="548"/>
        <v>-</v>
      </c>
      <c r="EJ246" s="306" t="str">
        <f t="shared" si="549"/>
        <v>-</v>
      </c>
      <c r="EK246" s="306" t="str">
        <f t="shared" si="550"/>
        <v>-</v>
      </c>
      <c r="EL246" s="306" t="str">
        <f t="shared" si="551"/>
        <v>-</v>
      </c>
      <c r="EM246" s="306" t="str">
        <f t="shared" si="552"/>
        <v>-</v>
      </c>
      <c r="EN246" s="306" t="str">
        <f t="shared" si="553"/>
        <v>-</v>
      </c>
      <c r="EO246" s="306" t="str">
        <f t="shared" si="554"/>
        <v>-</v>
      </c>
      <c r="EP246" s="306" t="str">
        <f t="shared" si="555"/>
        <v>DRN</v>
      </c>
      <c r="EQ246" s="306" t="str">
        <f t="shared" si="556"/>
        <v>-</v>
      </c>
      <c r="ER246" s="306" t="str">
        <f t="shared" si="557"/>
        <v>DRN</v>
      </c>
      <c r="ES246" s="306" t="str">
        <f t="shared" si="558"/>
        <v>-</v>
      </c>
      <c r="ET246" s="306" t="str">
        <f t="shared" si="559"/>
        <v>-</v>
      </c>
      <c r="EU246" s="306" t="str">
        <f t="shared" si="560"/>
        <v>-</v>
      </c>
      <c r="EV246" s="306" t="str">
        <f t="shared" si="561"/>
        <v>-</v>
      </c>
      <c r="EW246" s="306" t="str">
        <f t="shared" si="562"/>
        <v>-</v>
      </c>
      <c r="EX246" s="306" t="str">
        <f t="shared" si="563"/>
        <v>-</v>
      </c>
      <c r="EY246" s="306" t="str">
        <f t="shared" si="564"/>
        <v>-</v>
      </c>
      <c r="EZ246" s="306" t="str">
        <f t="shared" si="565"/>
        <v>-</v>
      </c>
      <c r="FA246" s="306" t="str">
        <f t="shared" si="566"/>
        <v>-</v>
      </c>
      <c r="FB246" s="306" t="str">
        <f t="shared" si="567"/>
        <v>-</v>
      </c>
      <c r="FC246" s="306" t="str">
        <f t="shared" si="568"/>
        <v>-</v>
      </c>
      <c r="FD246" s="306" t="str">
        <f t="shared" si="643"/>
        <v>-</v>
      </c>
      <c r="FE246" s="306" t="str">
        <f t="shared" si="644"/>
        <v>-</v>
      </c>
      <c r="FF246" s="306" t="str">
        <f t="shared" si="645"/>
        <v>-</v>
      </c>
      <c r="FG246" s="306" t="str">
        <f t="shared" si="646"/>
        <v>-</v>
      </c>
      <c r="FH246" s="306"/>
      <c r="FI246" s="306"/>
      <c r="FJ246" s="306"/>
      <c r="FK246" s="306"/>
      <c r="FL246" s="306"/>
      <c r="FM246" s="422" t="s">
        <v>2</v>
      </c>
      <c r="FN246" s="65" t="str">
        <f t="shared" si="569"/>
        <v>-</v>
      </c>
      <c r="FO246" s="65" t="str">
        <f t="shared" si="570"/>
        <v>-</v>
      </c>
      <c r="FP246" s="65" t="str">
        <f t="shared" si="571"/>
        <v>-</v>
      </c>
      <c r="FQ246" s="65" t="str">
        <f t="shared" si="572"/>
        <v>-</v>
      </c>
      <c r="FR246" s="65" t="str">
        <f t="shared" si="573"/>
        <v>-</v>
      </c>
      <c r="FS246" s="65" t="str">
        <f t="shared" si="574"/>
        <v>-</v>
      </c>
      <c r="FT246" s="65" t="str">
        <f t="shared" si="575"/>
        <v>-</v>
      </c>
      <c r="FU246" s="65" t="str">
        <f t="shared" si="576"/>
        <v>-</v>
      </c>
      <c r="FV246" s="65" t="str">
        <f t="shared" si="577"/>
        <v>-</v>
      </c>
      <c r="FW246" s="65" t="str">
        <f t="shared" si="578"/>
        <v>-</v>
      </c>
      <c r="FX246" s="65" t="str">
        <f t="shared" si="579"/>
        <v>-</v>
      </c>
      <c r="FY246" s="65" t="str">
        <f t="shared" si="580"/>
        <v>-</v>
      </c>
      <c r="FZ246" s="65" t="str">
        <f t="shared" si="581"/>
        <v>---------</v>
      </c>
      <c r="GA246" s="65" t="str">
        <f t="shared" si="582"/>
        <v>-</v>
      </c>
      <c r="GB246" s="65" t="str">
        <f t="shared" si="583"/>
        <v>---------</v>
      </c>
      <c r="GC246" s="65" t="str">
        <f t="shared" si="584"/>
        <v>-</v>
      </c>
      <c r="GD246" s="65" t="str">
        <f t="shared" si="585"/>
        <v>-</v>
      </c>
      <c r="GE246" s="65" t="str">
        <f t="shared" si="586"/>
        <v>-</v>
      </c>
      <c r="GF246" s="65" t="str">
        <f t="shared" si="587"/>
        <v>-</v>
      </c>
      <c r="GG246" s="65" t="str">
        <f t="shared" si="588"/>
        <v>-</v>
      </c>
      <c r="GH246" s="65" t="str">
        <f t="shared" si="589"/>
        <v>-</v>
      </c>
      <c r="GI246" s="65" t="str">
        <f t="shared" si="590"/>
        <v>-</v>
      </c>
      <c r="GJ246" s="65" t="str">
        <f t="shared" si="591"/>
        <v>-</v>
      </c>
      <c r="GK246" s="65" t="str">
        <f t="shared" si="592"/>
        <v>-</v>
      </c>
      <c r="GL246" s="65" t="str">
        <f t="shared" si="593"/>
        <v>-</v>
      </c>
      <c r="GM246" s="65" t="str">
        <f t="shared" si="594"/>
        <v>-</v>
      </c>
      <c r="GN246" s="65" t="str">
        <f t="shared" si="647"/>
        <v>-</v>
      </c>
      <c r="GO246" s="65" t="str">
        <f t="shared" si="648"/>
        <v>-</v>
      </c>
      <c r="GP246" s="65" t="str">
        <f t="shared" si="649"/>
        <v>-</v>
      </c>
      <c r="GQ246" s="65" t="str">
        <f t="shared" si="650"/>
        <v>-</v>
      </c>
      <c r="GR246" s="65"/>
      <c r="GS246" s="65"/>
      <c r="GT246" s="65"/>
      <c r="GU246" s="96"/>
      <c r="GV246" s="70"/>
      <c r="GW246" s="7">
        <f>IF(ISNUMBER(INDEX($CU$15:$EC$314,$B246,HG$5)),MAX(GW$14:GW245)+1,0)</f>
        <v>0</v>
      </c>
      <c r="GX246" s="7" t="str">
        <f t="shared" si="595"/>
        <v/>
      </c>
      <c r="GY246" s="7" t="str">
        <f t="shared" si="596"/>
        <v/>
      </c>
      <c r="GZ246" s="289">
        <f t="shared" si="597"/>
        <v>232</v>
      </c>
      <c r="HA246" s="289" t="str">
        <f t="shared" si="598"/>
        <v/>
      </c>
      <c r="HB246" s="289"/>
      <c r="HC246" s="84" t="str">
        <f t="shared" si="599"/>
        <v/>
      </c>
      <c r="HD246" s="335">
        <f t="shared" si="600"/>
        <v>0</v>
      </c>
      <c r="HE246" s="313" t="str">
        <f t="shared" si="601"/>
        <v/>
      </c>
      <c r="HF246" s="28" t="str">
        <f t="shared" si="602"/>
        <v/>
      </c>
      <c r="HG246" s="241"/>
      <c r="HH246" s="71"/>
      <c r="HI246" s="71"/>
      <c r="HJ246" s="71"/>
      <c r="HK246" s="71"/>
      <c r="HL246" s="71"/>
      <c r="HM246" s="71"/>
      <c r="HN246" s="71"/>
      <c r="HO246" s="71"/>
      <c r="HP246" s="71"/>
      <c r="HQ246" s="71"/>
      <c r="HR246" s="71"/>
      <c r="HS246" s="277" t="str">
        <f t="shared" si="659"/>
        <v/>
      </c>
      <c r="HT246" s="284" t="str">
        <f t="shared" si="603"/>
        <v/>
      </c>
      <c r="HU246" s="71"/>
      <c r="HV246" s="336" t="str">
        <f t="shared" si="604"/>
        <v/>
      </c>
      <c r="HW246" s="338" t="str">
        <f t="shared" si="605"/>
        <v/>
      </c>
      <c r="HX246" s="337" t="str">
        <f t="shared" si="606"/>
        <v/>
      </c>
      <c r="HY246" s="71"/>
      <c r="HZ246" s="71"/>
      <c r="IA246" s="71"/>
      <c r="IB246" s="71"/>
      <c r="IC246" s="71"/>
      <c r="ID246" s="70"/>
      <c r="IE246" s="19"/>
      <c r="IF246" s="19"/>
      <c r="IG246" s="19"/>
      <c r="IH246" s="19"/>
      <c r="II246" s="19"/>
      <c r="IJ246" s="19"/>
      <c r="IK246" s="19"/>
      <c r="IL246" s="19"/>
      <c r="IM246" s="19"/>
      <c r="IN246" s="19"/>
      <c r="IO246" s="19"/>
      <c r="IP246" s="19"/>
      <c r="IQ246" s="19"/>
      <c r="IR246" s="291">
        <f>IF(IE246&lt;&gt;"",MAX(IR$14:IR245)+1,0)</f>
        <v>0</v>
      </c>
      <c r="IS246" s="291">
        <f>IF(IF246&lt;&gt;"",MAX(IS$14:IS245)+1,0)</f>
        <v>0</v>
      </c>
      <c r="IT246" s="291">
        <f>IF(IG246&lt;&gt;"",MAX(IT$14:IT245)+1,0)</f>
        <v>0</v>
      </c>
      <c r="IU246" s="291">
        <f>IF(IH246&lt;&gt;"",MAX(IU$14:IU245)+1,0)</f>
        <v>0</v>
      </c>
      <c r="IV246" s="291">
        <f>IF(II246&lt;&gt;"",MAX(IV$14:IV245)+1,0)</f>
        <v>0</v>
      </c>
      <c r="IW246" s="291">
        <f>IF(IJ246&lt;&gt;"",MAX(IW$14:IW245)+1,0)</f>
        <v>0</v>
      </c>
      <c r="IX246" s="291">
        <f>IF(IK246&lt;&gt;"",MAX(IX$14:IX245)+1,0)</f>
        <v>0</v>
      </c>
      <c r="IY246" s="291">
        <f>IF(IL246&lt;&gt;"",MAX(IY$14:IY245)+1,0)</f>
        <v>0</v>
      </c>
      <c r="IZ246" s="291">
        <f>IF(IM246&lt;&gt;"",MAX(IZ$14:IZ245)+1,0)</f>
        <v>0</v>
      </c>
      <c r="JA246" s="291">
        <f>IF(IN246&lt;&gt;"",MAX(JA$14:JA245)+1,0)</f>
        <v>0</v>
      </c>
      <c r="JB246" s="291">
        <f>IF(IO246&lt;&gt;"",MAX(JB$14:JB245)+1,0)</f>
        <v>0</v>
      </c>
      <c r="JC246" s="291">
        <f>IF(IP246&lt;&gt;"",MAX(JC$14:JC245)+1,0)</f>
        <v>0</v>
      </c>
      <c r="JD246" s="74" t="str">
        <f t="shared" si="651"/>
        <v/>
      </c>
      <c r="JE246" s="74" t="str">
        <f t="shared" si="652"/>
        <v/>
      </c>
      <c r="JF246" s="74" t="str">
        <f t="shared" si="653"/>
        <v/>
      </c>
      <c r="JG246" s="74" t="str">
        <f t="shared" si="654"/>
        <v/>
      </c>
      <c r="JH246" s="390" t="str">
        <f t="shared" si="655"/>
        <v/>
      </c>
      <c r="JI246" s="389">
        <f>IF(ISNUMBER(MATCH(HE246,$JG$15:$JG$313,0)),0,MAX(JI$14:JI245)+1)</f>
        <v>0</v>
      </c>
      <c r="JJ246" s="389" t="str">
        <f t="shared" si="656"/>
        <v/>
      </c>
      <c r="JK246" s="379"/>
      <c r="JL246" s="79"/>
      <c r="JM246" s="19"/>
      <c r="JN246" s="280"/>
      <c r="JO246" s="70"/>
      <c r="JP246" s="19"/>
      <c r="JQ246" s="19"/>
      <c r="JR246" s="19"/>
      <c r="JS246" s="19"/>
      <c r="JT246" s="19"/>
      <c r="JU246" s="19"/>
      <c r="JV246" s="19"/>
      <c r="JW246" s="19"/>
      <c r="JX246" s="19"/>
      <c r="JY246" s="19"/>
      <c r="JZ246" s="19"/>
      <c r="KA246" s="19"/>
      <c r="KB246" s="19"/>
      <c r="KC246" s="19"/>
      <c r="KD246" s="19"/>
      <c r="LA246" s="70"/>
      <c r="LB246" s="291" t="str">
        <f t="shared" si="607"/>
        <v/>
      </c>
      <c r="LC246" s="291" t="str">
        <f t="shared" si="608"/>
        <v/>
      </c>
      <c r="LD246" s="291" t="str">
        <f t="shared" si="609"/>
        <v/>
      </c>
      <c r="LE246" s="291" t="str">
        <f t="shared" si="610"/>
        <v/>
      </c>
      <c r="LF246" s="291" t="str">
        <f t="shared" si="611"/>
        <v/>
      </c>
      <c r="LG246" s="291" t="str">
        <f t="shared" si="612"/>
        <v/>
      </c>
      <c r="LH246" s="291" t="str">
        <f t="shared" si="613"/>
        <v/>
      </c>
      <c r="LI246" s="291" t="str">
        <f t="shared" si="614"/>
        <v/>
      </c>
      <c r="LJ246" s="291" t="str">
        <f t="shared" si="615"/>
        <v/>
      </c>
      <c r="LK246" s="291" t="str">
        <f t="shared" si="616"/>
        <v/>
      </c>
      <c r="LL246" s="291" t="str">
        <f t="shared" si="617"/>
        <v/>
      </c>
      <c r="LM246" s="291" t="str">
        <f t="shared" si="618"/>
        <v/>
      </c>
      <c r="LN246" s="291" t="str">
        <f t="shared" si="619"/>
        <v/>
      </c>
      <c r="LO246" s="291" t="str">
        <f t="shared" si="620"/>
        <v/>
      </c>
      <c r="LP246" s="291" t="str">
        <f t="shared" si="621"/>
        <v/>
      </c>
      <c r="LQ246" s="291" t="str">
        <f t="shared" si="622"/>
        <v/>
      </c>
      <c r="LR246" s="291" t="str">
        <f t="shared" si="623"/>
        <v/>
      </c>
      <c r="LS246" s="291" t="str">
        <f t="shared" si="624"/>
        <v/>
      </c>
      <c r="LT246" s="291" t="str">
        <f t="shared" si="625"/>
        <v/>
      </c>
      <c r="LU246" s="291" t="str">
        <f t="shared" si="626"/>
        <v/>
      </c>
      <c r="LV246" s="291" t="str">
        <f t="shared" si="627"/>
        <v/>
      </c>
      <c r="LW246" s="291" t="str">
        <f t="shared" si="628"/>
        <v/>
      </c>
      <c r="LX246" s="291" t="str">
        <f t="shared" si="629"/>
        <v/>
      </c>
      <c r="LY246" s="291" t="str">
        <f t="shared" si="630"/>
        <v/>
      </c>
      <c r="LZ246" s="291" t="str">
        <f t="shared" si="631"/>
        <v/>
      </c>
      <c r="MA246" s="291" t="str">
        <f t="shared" si="632"/>
        <v/>
      </c>
      <c r="MB246" s="291" t="str">
        <f t="shared" si="633"/>
        <v/>
      </c>
      <c r="MC246" s="291" t="str">
        <f t="shared" si="634"/>
        <v/>
      </c>
      <c r="MD246" s="291" t="str">
        <f t="shared" si="635"/>
        <v/>
      </c>
      <c r="ME246" s="291" t="str">
        <f t="shared" si="636"/>
        <v/>
      </c>
      <c r="MF246" s="291" t="str">
        <f t="shared" si="637"/>
        <v/>
      </c>
      <c r="MG246" s="74">
        <f t="shared" si="638"/>
        <v>0</v>
      </c>
      <c r="MH246" s="70"/>
      <c r="MI246" s="70"/>
      <c r="MJ246" s="70"/>
      <c r="MK246" s="70"/>
      <c r="ML246" s="70"/>
      <c r="MM246" s="70"/>
      <c r="MN246" s="70"/>
      <c r="MO246" s="70"/>
      <c r="MP246" s="70"/>
      <c r="MQ246" s="70"/>
      <c r="MR246" s="70"/>
      <c r="MS246" s="70"/>
      <c r="MT246" s="70"/>
      <c r="MU246" s="70"/>
    </row>
    <row r="247" spans="1:359" ht="6" customHeight="1" x14ac:dyDescent="0.25">
      <c r="A247" s="79"/>
      <c r="B247" s="303">
        <f t="shared" si="657"/>
        <v>233</v>
      </c>
      <c r="C247" s="206" t="s">
        <v>741</v>
      </c>
      <c r="D247" s="206" t="s">
        <v>776</v>
      </c>
      <c r="E247" s="70"/>
      <c r="F247" s="258"/>
      <c r="G247" s="259"/>
      <c r="H247" s="260"/>
      <c r="I247" s="258"/>
      <c r="J247" s="259"/>
      <c r="K247" s="260"/>
      <c r="L247" s="258"/>
      <c r="M247" s="259"/>
      <c r="N247" s="260"/>
      <c r="O247" s="258"/>
      <c r="P247" s="259"/>
      <c r="Q247" s="260"/>
      <c r="R247" s="258"/>
      <c r="S247" s="259"/>
      <c r="T247" s="260"/>
      <c r="U247" s="258"/>
      <c r="V247" s="259"/>
      <c r="W247" s="260"/>
      <c r="X247" s="258"/>
      <c r="Y247" s="259"/>
      <c r="Z247" s="260"/>
      <c r="AA247" s="258"/>
      <c r="AB247" s="259"/>
      <c r="AC247" s="260"/>
      <c r="AD247" s="258"/>
      <c r="AE247" s="259"/>
      <c r="AF247" s="260"/>
      <c r="AG247" s="258"/>
      <c r="AH247" s="259"/>
      <c r="AI247" s="260"/>
      <c r="AJ247" s="258"/>
      <c r="AK247" s="259"/>
      <c r="AL247" s="260"/>
      <c r="AM247" s="258"/>
      <c r="AN247" s="259"/>
      <c r="AO247" s="260"/>
      <c r="AP247" s="281"/>
      <c r="AQ247" s="353"/>
      <c r="AR247" s="348"/>
      <c r="AS247" s="281"/>
      <c r="AT247" s="353"/>
      <c r="AU247" s="348"/>
      <c r="AV247" s="258"/>
      <c r="AW247" s="259"/>
      <c r="AX247" s="260"/>
      <c r="AY247" s="258"/>
      <c r="AZ247" s="259"/>
      <c r="BA247" s="260"/>
      <c r="BB247" s="258"/>
      <c r="BC247" s="259"/>
      <c r="BD247" s="260"/>
      <c r="BE247" s="258"/>
      <c r="BF247" s="259"/>
      <c r="BG247" s="260"/>
      <c r="BH247" s="258"/>
      <c r="BI247" s="259"/>
      <c r="BJ247" s="260"/>
      <c r="BK247" s="258"/>
      <c r="BL247" s="259"/>
      <c r="BM247" s="260"/>
      <c r="BN247" s="258"/>
      <c r="BO247" s="259"/>
      <c r="BP247" s="260"/>
      <c r="BQ247" s="258"/>
      <c r="BR247" s="259"/>
      <c r="BS247" s="260"/>
      <c r="BT247" s="258"/>
      <c r="BU247" s="259"/>
      <c r="BV247" s="260"/>
      <c r="BW247" s="258"/>
      <c r="BX247" s="259"/>
      <c r="BY247" s="260"/>
      <c r="BZ247" s="258"/>
      <c r="CA247" s="259"/>
      <c r="CB247" s="260"/>
      <c r="CC247" s="258"/>
      <c r="CD247" s="259"/>
      <c r="CE247" s="260"/>
      <c r="CF247" s="410"/>
      <c r="CG247" s="411"/>
      <c r="CH247" s="412"/>
      <c r="CI247" s="410"/>
      <c r="CJ247" s="411"/>
      <c r="CK247" s="412"/>
      <c r="CL247" s="258"/>
      <c r="CM247" s="259"/>
      <c r="CN247" s="260"/>
      <c r="CO247" s="258"/>
      <c r="CP247" s="259"/>
      <c r="CQ247" s="260"/>
      <c r="CR247" s="373" t="s">
        <v>2</v>
      </c>
      <c r="CS247" s="228"/>
      <c r="CT247" s="229"/>
      <c r="CU247" s="7" t="str">
        <f t="shared" si="517"/>
        <v/>
      </c>
      <c r="CV247" s="7" t="str">
        <f t="shared" si="518"/>
        <v/>
      </c>
      <c r="CW247" s="7" t="str">
        <f t="shared" si="519"/>
        <v/>
      </c>
      <c r="CX247" s="7" t="str">
        <f t="shared" si="520"/>
        <v/>
      </c>
      <c r="CY247" s="7" t="str">
        <f t="shared" si="521"/>
        <v/>
      </c>
      <c r="CZ247" s="7" t="str">
        <f t="shared" si="522"/>
        <v/>
      </c>
      <c r="DA247" s="7" t="str">
        <f t="shared" si="523"/>
        <v/>
      </c>
      <c r="DB247" s="7" t="str">
        <f t="shared" si="524"/>
        <v/>
      </c>
      <c r="DC247" s="7" t="str">
        <f t="shared" si="525"/>
        <v/>
      </c>
      <c r="DD247" s="7" t="str">
        <f t="shared" si="526"/>
        <v/>
      </c>
      <c r="DE247" s="7" t="str">
        <f t="shared" si="527"/>
        <v/>
      </c>
      <c r="DF247" s="7" t="str">
        <f t="shared" si="528"/>
        <v/>
      </c>
      <c r="DG247" s="7">
        <f t="shared" si="529"/>
        <v>25</v>
      </c>
      <c r="DH247" s="7" t="str">
        <f t="shared" si="530"/>
        <v/>
      </c>
      <c r="DI247" s="7" t="str">
        <f t="shared" si="531"/>
        <v/>
      </c>
      <c r="DJ247" s="7" t="str">
        <f t="shared" si="532"/>
        <v/>
      </c>
      <c r="DK247" s="7" t="str">
        <f t="shared" si="533"/>
        <v/>
      </c>
      <c r="DL247" s="7" t="str">
        <f t="shared" si="534"/>
        <v/>
      </c>
      <c r="DM247" s="7" t="str">
        <f t="shared" si="535"/>
        <v/>
      </c>
      <c r="DN247" s="7" t="str">
        <f t="shared" si="536"/>
        <v/>
      </c>
      <c r="DO247" s="7" t="str">
        <f t="shared" si="537"/>
        <v/>
      </c>
      <c r="DP247" s="7" t="str">
        <f t="shared" si="538"/>
        <v/>
      </c>
      <c r="DQ247" s="7" t="str">
        <f t="shared" si="539"/>
        <v/>
      </c>
      <c r="DR247" s="7" t="str">
        <f t="shared" si="540"/>
        <v/>
      </c>
      <c r="DS247" s="7" t="str">
        <f t="shared" si="541"/>
        <v/>
      </c>
      <c r="DT247" s="7" t="str">
        <f t="shared" si="542"/>
        <v/>
      </c>
      <c r="DU247" s="7" t="str">
        <f t="shared" si="639"/>
        <v/>
      </c>
      <c r="DV247" s="7" t="str">
        <f t="shared" si="640"/>
        <v/>
      </c>
      <c r="DW247" s="7" t="str">
        <f t="shared" si="641"/>
        <v/>
      </c>
      <c r="DX247" s="7" t="str">
        <f t="shared" si="642"/>
        <v/>
      </c>
      <c r="DY247" s="7"/>
      <c r="DZ247" s="7"/>
      <c r="EA247" s="7"/>
      <c r="EB247" s="7"/>
      <c r="EC247" s="64" t="s">
        <v>2</v>
      </c>
      <c r="ED247" s="306" t="str">
        <f t="shared" si="543"/>
        <v>-</v>
      </c>
      <c r="EE247" s="306" t="str">
        <f t="shared" si="544"/>
        <v>-</v>
      </c>
      <c r="EF247" s="306" t="str">
        <f t="shared" si="545"/>
        <v>-</v>
      </c>
      <c r="EG247" s="306" t="str">
        <f t="shared" si="546"/>
        <v>-</v>
      </c>
      <c r="EH247" s="306" t="str">
        <f t="shared" si="547"/>
        <v>-</v>
      </c>
      <c r="EI247" s="306" t="str">
        <f t="shared" si="548"/>
        <v>-</v>
      </c>
      <c r="EJ247" s="306" t="str">
        <f t="shared" si="549"/>
        <v>-</v>
      </c>
      <c r="EK247" s="306" t="str">
        <f t="shared" si="550"/>
        <v>-</v>
      </c>
      <c r="EL247" s="306" t="str">
        <f t="shared" si="551"/>
        <v>-</v>
      </c>
      <c r="EM247" s="306" t="str">
        <f t="shared" si="552"/>
        <v>-</v>
      </c>
      <c r="EN247" s="306" t="str">
        <f t="shared" si="553"/>
        <v>-</v>
      </c>
      <c r="EO247" s="306" t="str">
        <f t="shared" si="554"/>
        <v>-</v>
      </c>
      <c r="EP247" s="306" t="str">
        <f t="shared" si="555"/>
        <v>drn_spd</v>
      </c>
      <c r="EQ247" s="306" t="str">
        <f t="shared" si="556"/>
        <v>-</v>
      </c>
      <c r="ER247" s="306" t="str">
        <f t="shared" si="557"/>
        <v>-</v>
      </c>
      <c r="ES247" s="306" t="str">
        <f t="shared" si="558"/>
        <v>-</v>
      </c>
      <c r="ET247" s="306" t="str">
        <f t="shared" si="559"/>
        <v>-</v>
      </c>
      <c r="EU247" s="306" t="str">
        <f t="shared" si="560"/>
        <v>-</v>
      </c>
      <c r="EV247" s="306" t="str">
        <f t="shared" si="561"/>
        <v>-</v>
      </c>
      <c r="EW247" s="306" t="str">
        <f t="shared" si="562"/>
        <v>-</v>
      </c>
      <c r="EX247" s="306" t="str">
        <f t="shared" si="563"/>
        <v>-</v>
      </c>
      <c r="EY247" s="306" t="str">
        <f t="shared" si="564"/>
        <v>-</v>
      </c>
      <c r="EZ247" s="306" t="str">
        <f t="shared" si="565"/>
        <v>-</v>
      </c>
      <c r="FA247" s="306" t="str">
        <f t="shared" si="566"/>
        <v>-</v>
      </c>
      <c r="FB247" s="306" t="str">
        <f t="shared" si="567"/>
        <v>-</v>
      </c>
      <c r="FC247" s="306" t="str">
        <f t="shared" si="568"/>
        <v>-</v>
      </c>
      <c r="FD247" s="306" t="str">
        <f t="shared" si="643"/>
        <v>-</v>
      </c>
      <c r="FE247" s="306" t="str">
        <f t="shared" si="644"/>
        <v>-</v>
      </c>
      <c r="FF247" s="306" t="str">
        <f t="shared" si="645"/>
        <v>-</v>
      </c>
      <c r="FG247" s="306" t="str">
        <f t="shared" si="646"/>
        <v>-</v>
      </c>
      <c r="FH247" s="306"/>
      <c r="FI247" s="306"/>
      <c r="FJ247" s="306"/>
      <c r="FK247" s="306"/>
      <c r="FL247" s="306"/>
      <c r="FM247" s="422" t="s">
        <v>2</v>
      </c>
      <c r="FN247" s="65" t="str">
        <f t="shared" si="569"/>
        <v>-</v>
      </c>
      <c r="FO247" s="65" t="str">
        <f t="shared" si="570"/>
        <v>-</v>
      </c>
      <c r="FP247" s="65" t="str">
        <f t="shared" si="571"/>
        <v>-</v>
      </c>
      <c r="FQ247" s="65" t="str">
        <f t="shared" si="572"/>
        <v>-</v>
      </c>
      <c r="FR247" s="65" t="str">
        <f t="shared" si="573"/>
        <v>-</v>
      </c>
      <c r="FS247" s="65" t="str">
        <f t="shared" si="574"/>
        <v>-</v>
      </c>
      <c r="FT247" s="65" t="str">
        <f t="shared" si="575"/>
        <v>-</v>
      </c>
      <c r="FU247" s="65" t="str">
        <f t="shared" si="576"/>
        <v>-</v>
      </c>
      <c r="FV247" s="65" t="str">
        <f t="shared" si="577"/>
        <v>-</v>
      </c>
      <c r="FW247" s="65" t="str">
        <f t="shared" si="578"/>
        <v>-</v>
      </c>
      <c r="FX247" s="65" t="str">
        <f t="shared" si="579"/>
        <v>-</v>
      </c>
      <c r="FY247" s="65" t="str">
        <f t="shared" si="580"/>
        <v>-</v>
      </c>
      <c r="FZ247" s="65" t="str">
        <f t="shared" si="581"/>
        <v>_spd</v>
      </c>
      <c r="GA247" s="65" t="str">
        <f t="shared" si="582"/>
        <v>-</v>
      </c>
      <c r="GB247" s="65" t="str">
        <f t="shared" si="583"/>
        <v>-</v>
      </c>
      <c r="GC247" s="65" t="str">
        <f t="shared" si="584"/>
        <v>-</v>
      </c>
      <c r="GD247" s="65" t="str">
        <f t="shared" si="585"/>
        <v>-</v>
      </c>
      <c r="GE247" s="65" t="str">
        <f t="shared" si="586"/>
        <v>-</v>
      </c>
      <c r="GF247" s="65" t="str">
        <f t="shared" si="587"/>
        <v>-</v>
      </c>
      <c r="GG247" s="65" t="str">
        <f t="shared" si="588"/>
        <v>-</v>
      </c>
      <c r="GH247" s="65" t="str">
        <f t="shared" si="589"/>
        <v>-</v>
      </c>
      <c r="GI247" s="65" t="str">
        <f t="shared" si="590"/>
        <v>-</v>
      </c>
      <c r="GJ247" s="65" t="str">
        <f t="shared" si="591"/>
        <v>-</v>
      </c>
      <c r="GK247" s="65" t="str">
        <f t="shared" si="592"/>
        <v>-</v>
      </c>
      <c r="GL247" s="65" t="str">
        <f t="shared" si="593"/>
        <v>-</v>
      </c>
      <c r="GM247" s="65" t="str">
        <f t="shared" si="594"/>
        <v>-</v>
      </c>
      <c r="GN247" s="65" t="str">
        <f t="shared" si="647"/>
        <v>-</v>
      </c>
      <c r="GO247" s="65" t="str">
        <f t="shared" si="648"/>
        <v>-</v>
      </c>
      <c r="GP247" s="65" t="str">
        <f t="shared" si="649"/>
        <v>-</v>
      </c>
      <c r="GQ247" s="65" t="str">
        <f t="shared" si="650"/>
        <v>-</v>
      </c>
      <c r="GR247" s="65"/>
      <c r="GS247" s="65"/>
      <c r="GT247" s="65"/>
      <c r="GU247" s="96"/>
      <c r="GV247" s="70"/>
      <c r="GW247" s="7">
        <f>IF(ISNUMBER(INDEX($CU$15:$EC$314,$B247,HG$5)),MAX(GW$14:GW246)+1,0)</f>
        <v>0</v>
      </c>
      <c r="GX247" s="7" t="str">
        <f t="shared" si="595"/>
        <v/>
      </c>
      <c r="GY247" s="7" t="str">
        <f t="shared" si="596"/>
        <v/>
      </c>
      <c r="GZ247" s="289">
        <f t="shared" si="597"/>
        <v>233</v>
      </c>
      <c r="HA247" s="289" t="str">
        <f t="shared" si="598"/>
        <v/>
      </c>
      <c r="HB247" s="289"/>
      <c r="HC247" s="84" t="str">
        <f t="shared" si="599"/>
        <v/>
      </c>
      <c r="HD247" s="335">
        <f t="shared" si="600"/>
        <v>0</v>
      </c>
      <c r="HE247" s="313" t="str">
        <f t="shared" si="601"/>
        <v/>
      </c>
      <c r="HF247" s="28" t="str">
        <f t="shared" si="602"/>
        <v/>
      </c>
      <c r="HG247" s="241"/>
      <c r="HH247" s="71"/>
      <c r="HI247" s="71"/>
      <c r="HJ247" s="71"/>
      <c r="HK247" s="71"/>
      <c r="HL247" s="71"/>
      <c r="HM247" s="71"/>
      <c r="HN247" s="71"/>
      <c r="HO247" s="71"/>
      <c r="HP247" s="71"/>
      <c r="HQ247" s="71"/>
      <c r="HR247" s="71"/>
      <c r="HS247" s="277" t="str">
        <f t="shared" si="659"/>
        <v/>
      </c>
      <c r="HT247" s="284" t="str">
        <f t="shared" si="603"/>
        <v/>
      </c>
      <c r="HU247" s="71"/>
      <c r="HV247" s="336" t="str">
        <f t="shared" si="604"/>
        <v/>
      </c>
      <c r="HW247" s="338" t="str">
        <f t="shared" si="605"/>
        <v/>
      </c>
      <c r="HX247" s="337" t="str">
        <f t="shared" si="606"/>
        <v/>
      </c>
      <c r="HY247" s="71"/>
      <c r="HZ247" s="71"/>
      <c r="IA247" s="71"/>
      <c r="IB247" s="71"/>
      <c r="IC247" s="71"/>
      <c r="ID247" s="70"/>
      <c r="IE247" s="19"/>
      <c r="IF247" s="19"/>
      <c r="IG247" s="19"/>
      <c r="IH247" s="19"/>
      <c r="II247" s="19"/>
      <c r="IJ247" s="19"/>
      <c r="IK247" s="19"/>
      <c r="IL247" s="19"/>
      <c r="IM247" s="19"/>
      <c r="IN247" s="19"/>
      <c r="IO247" s="19"/>
      <c r="IP247" s="19"/>
      <c r="IQ247" s="19"/>
      <c r="IR247" s="291">
        <f>IF(IE247&lt;&gt;"",MAX(IR$14:IR246)+1,0)</f>
        <v>0</v>
      </c>
      <c r="IS247" s="291">
        <f>IF(IF247&lt;&gt;"",MAX(IS$14:IS246)+1,0)</f>
        <v>0</v>
      </c>
      <c r="IT247" s="291">
        <f>IF(IG247&lt;&gt;"",MAX(IT$14:IT246)+1,0)</f>
        <v>0</v>
      </c>
      <c r="IU247" s="291">
        <f>IF(IH247&lt;&gt;"",MAX(IU$14:IU246)+1,0)</f>
        <v>0</v>
      </c>
      <c r="IV247" s="291">
        <f>IF(II247&lt;&gt;"",MAX(IV$14:IV246)+1,0)</f>
        <v>0</v>
      </c>
      <c r="IW247" s="291">
        <f>IF(IJ247&lt;&gt;"",MAX(IW$14:IW246)+1,0)</f>
        <v>0</v>
      </c>
      <c r="IX247" s="291">
        <f>IF(IK247&lt;&gt;"",MAX(IX$14:IX246)+1,0)</f>
        <v>0</v>
      </c>
      <c r="IY247" s="291">
        <f>IF(IL247&lt;&gt;"",MAX(IY$14:IY246)+1,0)</f>
        <v>0</v>
      </c>
      <c r="IZ247" s="291">
        <f>IF(IM247&lt;&gt;"",MAX(IZ$14:IZ246)+1,0)</f>
        <v>0</v>
      </c>
      <c r="JA247" s="291">
        <f>IF(IN247&lt;&gt;"",MAX(JA$14:JA246)+1,0)</f>
        <v>0</v>
      </c>
      <c r="JB247" s="291">
        <f>IF(IO247&lt;&gt;"",MAX(JB$14:JB246)+1,0)</f>
        <v>0</v>
      </c>
      <c r="JC247" s="291">
        <f>IF(IP247&lt;&gt;"",MAX(JC$14:JC246)+1,0)</f>
        <v>0</v>
      </c>
      <c r="JD247" s="74" t="str">
        <f t="shared" si="651"/>
        <v/>
      </c>
      <c r="JE247" s="74" t="str">
        <f t="shared" si="652"/>
        <v/>
      </c>
      <c r="JF247" s="74" t="str">
        <f t="shared" si="653"/>
        <v/>
      </c>
      <c r="JG247" s="74" t="str">
        <f t="shared" si="654"/>
        <v/>
      </c>
      <c r="JH247" s="390" t="str">
        <f t="shared" si="655"/>
        <v/>
      </c>
      <c r="JI247" s="389">
        <f>IF(ISNUMBER(MATCH(HE247,$JG$15:$JG$313,0)),0,MAX(JI$14:JI246)+1)</f>
        <v>0</v>
      </c>
      <c r="JJ247" s="389" t="str">
        <f t="shared" si="656"/>
        <v/>
      </c>
      <c r="JK247" s="379"/>
      <c r="JL247" s="79"/>
      <c r="JM247" s="19"/>
      <c r="JN247" s="280"/>
      <c r="JO247" s="70"/>
      <c r="JP247" s="19"/>
      <c r="JQ247" s="19"/>
      <c r="JR247" s="19"/>
      <c r="JS247" s="19"/>
      <c r="JT247" s="19"/>
      <c r="JU247" s="19"/>
      <c r="JV247" s="19"/>
      <c r="JW247" s="19"/>
      <c r="JX247" s="19"/>
      <c r="JY247" s="19"/>
      <c r="JZ247" s="19"/>
      <c r="KA247" s="19"/>
      <c r="KB247" s="19"/>
      <c r="KC247" s="19"/>
      <c r="KD247" s="19"/>
      <c r="LA247" s="70"/>
      <c r="LB247" s="291" t="str">
        <f t="shared" si="607"/>
        <v/>
      </c>
      <c r="LC247" s="291" t="str">
        <f t="shared" si="608"/>
        <v/>
      </c>
      <c r="LD247" s="291" t="str">
        <f t="shared" si="609"/>
        <v/>
      </c>
      <c r="LE247" s="291" t="str">
        <f t="shared" si="610"/>
        <v/>
      </c>
      <c r="LF247" s="291" t="str">
        <f t="shared" si="611"/>
        <v/>
      </c>
      <c r="LG247" s="291" t="str">
        <f t="shared" si="612"/>
        <v/>
      </c>
      <c r="LH247" s="291" t="str">
        <f t="shared" si="613"/>
        <v/>
      </c>
      <c r="LI247" s="291" t="str">
        <f t="shared" si="614"/>
        <v/>
      </c>
      <c r="LJ247" s="291" t="str">
        <f t="shared" si="615"/>
        <v/>
      </c>
      <c r="LK247" s="291" t="str">
        <f t="shared" si="616"/>
        <v/>
      </c>
      <c r="LL247" s="291" t="str">
        <f t="shared" si="617"/>
        <v/>
      </c>
      <c r="LM247" s="291" t="str">
        <f t="shared" si="618"/>
        <v/>
      </c>
      <c r="LN247" s="291" t="str">
        <f t="shared" si="619"/>
        <v/>
      </c>
      <c r="LO247" s="291" t="str">
        <f t="shared" si="620"/>
        <v/>
      </c>
      <c r="LP247" s="291" t="str">
        <f t="shared" si="621"/>
        <v/>
      </c>
      <c r="LQ247" s="291" t="str">
        <f t="shared" si="622"/>
        <v/>
      </c>
      <c r="LR247" s="291" t="str">
        <f t="shared" si="623"/>
        <v/>
      </c>
      <c r="LS247" s="291" t="str">
        <f t="shared" si="624"/>
        <v/>
      </c>
      <c r="LT247" s="291" t="str">
        <f t="shared" si="625"/>
        <v/>
      </c>
      <c r="LU247" s="291" t="str">
        <f t="shared" si="626"/>
        <v/>
      </c>
      <c r="LV247" s="291" t="str">
        <f t="shared" si="627"/>
        <v/>
      </c>
      <c r="LW247" s="291" t="str">
        <f t="shared" si="628"/>
        <v/>
      </c>
      <c r="LX247" s="291" t="str">
        <f t="shared" si="629"/>
        <v/>
      </c>
      <c r="LY247" s="291" t="str">
        <f t="shared" si="630"/>
        <v/>
      </c>
      <c r="LZ247" s="291" t="str">
        <f t="shared" si="631"/>
        <v/>
      </c>
      <c r="MA247" s="291" t="str">
        <f t="shared" si="632"/>
        <v/>
      </c>
      <c r="MB247" s="291" t="str">
        <f t="shared" si="633"/>
        <v/>
      </c>
      <c r="MC247" s="291" t="str">
        <f t="shared" si="634"/>
        <v/>
      </c>
      <c r="MD247" s="291" t="str">
        <f t="shared" si="635"/>
        <v/>
      </c>
      <c r="ME247" s="291" t="str">
        <f t="shared" si="636"/>
        <v/>
      </c>
      <c r="MF247" s="291" t="str">
        <f t="shared" si="637"/>
        <v/>
      </c>
      <c r="MG247" s="74">
        <f t="shared" si="638"/>
        <v>0</v>
      </c>
      <c r="MH247" s="70"/>
      <c r="MI247" s="70"/>
      <c r="MJ247" s="70"/>
      <c r="MK247" s="70"/>
      <c r="ML247" s="70"/>
      <c r="MM247" s="70"/>
      <c r="MN247" s="70"/>
      <c r="MO247" s="70"/>
      <c r="MP247" s="70"/>
      <c r="MQ247" s="70"/>
      <c r="MR247" s="70"/>
      <c r="MS247" s="70"/>
      <c r="MT247" s="70"/>
      <c r="MU247" s="70"/>
    </row>
    <row r="248" spans="1:359" ht="6" customHeight="1" x14ac:dyDescent="0.25">
      <c r="A248" s="79"/>
      <c r="B248" s="303">
        <f t="shared" si="657"/>
        <v>234</v>
      </c>
      <c r="C248" s="206" t="s">
        <v>746</v>
      </c>
      <c r="D248" s="206" t="s">
        <v>750</v>
      </c>
      <c r="E248" s="70"/>
      <c r="F248" s="258"/>
      <c r="G248" s="259"/>
      <c r="H248" s="260"/>
      <c r="I248" s="258"/>
      <c r="J248" s="259"/>
      <c r="K248" s="260"/>
      <c r="L248" s="258"/>
      <c r="M248" s="259"/>
      <c r="N248" s="260"/>
      <c r="O248" s="258"/>
      <c r="P248" s="259"/>
      <c r="Q248" s="260"/>
      <c r="R248" s="258"/>
      <c r="S248" s="259"/>
      <c r="T248" s="260"/>
      <c r="U248" s="258"/>
      <c r="V248" s="259"/>
      <c r="W248" s="260"/>
      <c r="X248" s="258"/>
      <c r="Y248" s="259"/>
      <c r="Z248" s="260"/>
      <c r="AA248" s="258"/>
      <c r="AB248" s="259"/>
      <c r="AC248" s="260"/>
      <c r="AD248" s="258"/>
      <c r="AE248" s="259"/>
      <c r="AF248" s="260"/>
      <c r="AG248" s="258"/>
      <c r="AH248" s="259"/>
      <c r="AI248" s="260"/>
      <c r="AJ248" s="258"/>
      <c r="AK248" s="259"/>
      <c r="AL248" s="260"/>
      <c r="AM248" s="258"/>
      <c r="AN248" s="259"/>
      <c r="AO248" s="260"/>
      <c r="AP248" s="281"/>
      <c r="AQ248" s="353"/>
      <c r="AR248" s="348"/>
      <c r="AS248" s="281"/>
      <c r="AT248" s="353"/>
      <c r="AU248" s="348"/>
      <c r="AV248" s="258"/>
      <c r="AW248" s="259"/>
      <c r="AX248" s="260"/>
      <c r="AY248" s="258"/>
      <c r="AZ248" s="259"/>
      <c r="BA248" s="260"/>
      <c r="BB248" s="258"/>
      <c r="BC248" s="259"/>
      <c r="BD248" s="260"/>
      <c r="BE248" s="258"/>
      <c r="BF248" s="259"/>
      <c r="BG248" s="260"/>
      <c r="BH248" s="258"/>
      <c r="BI248" s="259"/>
      <c r="BJ248" s="260"/>
      <c r="BK248" s="258"/>
      <c r="BL248" s="259"/>
      <c r="BM248" s="260"/>
      <c r="BN248" s="258"/>
      <c r="BO248" s="259"/>
      <c r="BP248" s="260"/>
      <c r="BQ248" s="258"/>
      <c r="BR248" s="259"/>
      <c r="BS248" s="260"/>
      <c r="BT248" s="258"/>
      <c r="BU248" s="259"/>
      <c r="BV248" s="260"/>
      <c r="BW248" s="258"/>
      <c r="BX248" s="259"/>
      <c r="BY248" s="260"/>
      <c r="BZ248" s="258"/>
      <c r="CA248" s="259"/>
      <c r="CB248" s="260"/>
      <c r="CC248" s="258"/>
      <c r="CD248" s="259"/>
      <c r="CE248" s="260"/>
      <c r="CF248" s="410"/>
      <c r="CG248" s="411"/>
      <c r="CH248" s="412"/>
      <c r="CI248" s="410"/>
      <c r="CJ248" s="411"/>
      <c r="CK248" s="412"/>
      <c r="CL248" s="258"/>
      <c r="CM248" s="259"/>
      <c r="CN248" s="260"/>
      <c r="CO248" s="258"/>
      <c r="CP248" s="259"/>
      <c r="CQ248" s="260"/>
      <c r="CR248" s="373" t="s">
        <v>2</v>
      </c>
      <c r="CS248" s="228"/>
      <c r="CT248" s="229"/>
      <c r="CU248" s="7" t="str">
        <f t="shared" si="517"/>
        <v/>
      </c>
      <c r="CV248" s="7" t="str">
        <f t="shared" si="518"/>
        <v/>
      </c>
      <c r="CW248" s="7" t="str">
        <f t="shared" si="519"/>
        <v/>
      </c>
      <c r="CX248" s="7" t="str">
        <f t="shared" si="520"/>
        <v/>
      </c>
      <c r="CY248" s="7" t="str">
        <f t="shared" si="521"/>
        <v/>
      </c>
      <c r="CZ248" s="7" t="str">
        <f t="shared" si="522"/>
        <v/>
      </c>
      <c r="DA248" s="7" t="str">
        <f t="shared" si="523"/>
        <v/>
      </c>
      <c r="DB248" s="7" t="str">
        <f t="shared" si="524"/>
        <v/>
      </c>
      <c r="DC248" s="7" t="str">
        <f t="shared" si="525"/>
        <v/>
      </c>
      <c r="DD248" s="7" t="str">
        <f t="shared" si="526"/>
        <v/>
      </c>
      <c r="DE248" s="7" t="str">
        <f t="shared" si="527"/>
        <v/>
      </c>
      <c r="DF248" s="7" t="str">
        <f t="shared" si="528"/>
        <v/>
      </c>
      <c r="DG248" s="7" t="str">
        <f t="shared" si="529"/>
        <v/>
      </c>
      <c r="DH248" s="7">
        <f t="shared" si="530"/>
        <v>41</v>
      </c>
      <c r="DI248" s="7">
        <f t="shared" si="531"/>
        <v>41</v>
      </c>
      <c r="DJ248" s="7">
        <f t="shared" si="532"/>
        <v>41</v>
      </c>
      <c r="DK248" s="7" t="str">
        <f t="shared" si="533"/>
        <v/>
      </c>
      <c r="DL248" s="7" t="str">
        <f t="shared" si="534"/>
        <v/>
      </c>
      <c r="DM248" s="7" t="str">
        <f t="shared" si="535"/>
        <v/>
      </c>
      <c r="DN248" s="7" t="str">
        <f t="shared" si="536"/>
        <v/>
      </c>
      <c r="DO248" s="7" t="str">
        <f t="shared" si="537"/>
        <v/>
      </c>
      <c r="DP248" s="7" t="str">
        <f t="shared" si="538"/>
        <v/>
      </c>
      <c r="DQ248" s="7" t="str">
        <f t="shared" si="539"/>
        <v/>
      </c>
      <c r="DR248" s="7" t="str">
        <f t="shared" si="540"/>
        <v/>
      </c>
      <c r="DS248" s="7" t="str">
        <f t="shared" si="541"/>
        <v/>
      </c>
      <c r="DT248" s="7" t="str">
        <f t="shared" si="542"/>
        <v/>
      </c>
      <c r="DU248" s="7" t="str">
        <f t="shared" si="639"/>
        <v/>
      </c>
      <c r="DV248" s="7" t="str">
        <f t="shared" si="640"/>
        <v/>
      </c>
      <c r="DW248" s="7" t="str">
        <f t="shared" si="641"/>
        <v/>
      </c>
      <c r="DX248" s="7" t="str">
        <f t="shared" si="642"/>
        <v/>
      </c>
      <c r="DY248" s="7"/>
      <c r="DZ248" s="7"/>
      <c r="EA248" s="7"/>
      <c r="EB248" s="7"/>
      <c r="EC248" s="64" t="s">
        <v>2</v>
      </c>
      <c r="ED248" s="306" t="str">
        <f t="shared" si="543"/>
        <v>-</v>
      </c>
      <c r="EE248" s="306" t="str">
        <f t="shared" si="544"/>
        <v>-</v>
      </c>
      <c r="EF248" s="306" t="str">
        <f t="shared" si="545"/>
        <v>-</v>
      </c>
      <c r="EG248" s="306" t="str">
        <f t="shared" si="546"/>
        <v>-</v>
      </c>
      <c r="EH248" s="306" t="str">
        <f t="shared" si="547"/>
        <v>-</v>
      </c>
      <c r="EI248" s="306" t="str">
        <f t="shared" si="548"/>
        <v>-</v>
      </c>
      <c r="EJ248" s="306" t="str">
        <f t="shared" si="549"/>
        <v>-</v>
      </c>
      <c r="EK248" s="306" t="str">
        <f t="shared" si="550"/>
        <v>-</v>
      </c>
      <c r="EL248" s="306" t="str">
        <f t="shared" si="551"/>
        <v>-</v>
      </c>
      <c r="EM248" s="306" t="str">
        <f t="shared" si="552"/>
        <v>-</v>
      </c>
      <c r="EN248" s="306" t="str">
        <f t="shared" si="553"/>
        <v>-</v>
      </c>
      <c r="EO248" s="306" t="str">
        <f t="shared" si="554"/>
        <v>-</v>
      </c>
      <c r="EP248" s="306" t="str">
        <f t="shared" si="555"/>
        <v>-</v>
      </c>
      <c r="EQ248" s="306" t="str">
        <f t="shared" si="556"/>
        <v>RIV</v>
      </c>
      <c r="ER248" s="306" t="str">
        <f t="shared" si="557"/>
        <v>RIV</v>
      </c>
      <c r="ES248" s="306" t="str">
        <f t="shared" si="558"/>
        <v>RIV</v>
      </c>
      <c r="ET248" s="306" t="str">
        <f t="shared" si="559"/>
        <v>-</v>
      </c>
      <c r="EU248" s="306" t="str">
        <f t="shared" si="560"/>
        <v>-</v>
      </c>
      <c r="EV248" s="306" t="str">
        <f t="shared" si="561"/>
        <v>-</v>
      </c>
      <c r="EW248" s="306" t="str">
        <f t="shared" si="562"/>
        <v>-</v>
      </c>
      <c r="EX248" s="306" t="str">
        <f t="shared" si="563"/>
        <v>-</v>
      </c>
      <c r="EY248" s="306" t="str">
        <f t="shared" si="564"/>
        <v>-</v>
      </c>
      <c r="EZ248" s="306" t="str">
        <f t="shared" si="565"/>
        <v>-</v>
      </c>
      <c r="FA248" s="306" t="str">
        <f t="shared" si="566"/>
        <v>-</v>
      </c>
      <c r="FB248" s="306" t="str">
        <f t="shared" si="567"/>
        <v>-</v>
      </c>
      <c r="FC248" s="306" t="str">
        <f t="shared" si="568"/>
        <v>-</v>
      </c>
      <c r="FD248" s="306" t="str">
        <f t="shared" si="643"/>
        <v>-</v>
      </c>
      <c r="FE248" s="306" t="str">
        <f t="shared" si="644"/>
        <v>-</v>
      </c>
      <c r="FF248" s="306" t="str">
        <f t="shared" si="645"/>
        <v>-</v>
      </c>
      <c r="FG248" s="306" t="str">
        <f t="shared" si="646"/>
        <v>-</v>
      </c>
      <c r="FH248" s="306"/>
      <c r="FI248" s="306"/>
      <c r="FJ248" s="306"/>
      <c r="FK248" s="306"/>
      <c r="FL248" s="306"/>
      <c r="FM248" s="422" t="s">
        <v>2</v>
      </c>
      <c r="FN248" s="65" t="str">
        <f t="shared" si="569"/>
        <v>-</v>
      </c>
      <c r="FO248" s="65" t="str">
        <f t="shared" si="570"/>
        <v>-</v>
      </c>
      <c r="FP248" s="65" t="str">
        <f t="shared" si="571"/>
        <v>-</v>
      </c>
      <c r="FQ248" s="65" t="str">
        <f t="shared" si="572"/>
        <v>-</v>
      </c>
      <c r="FR248" s="65" t="str">
        <f t="shared" si="573"/>
        <v>-</v>
      </c>
      <c r="FS248" s="65" t="str">
        <f t="shared" si="574"/>
        <v>-</v>
      </c>
      <c r="FT248" s="65" t="str">
        <f t="shared" si="575"/>
        <v>-</v>
      </c>
      <c r="FU248" s="65" t="str">
        <f t="shared" si="576"/>
        <v>-</v>
      </c>
      <c r="FV248" s="65" t="str">
        <f t="shared" si="577"/>
        <v>-</v>
      </c>
      <c r="FW248" s="65" t="str">
        <f t="shared" si="578"/>
        <v>-</v>
      </c>
      <c r="FX248" s="65" t="str">
        <f t="shared" si="579"/>
        <v>-</v>
      </c>
      <c r="FY248" s="65" t="str">
        <f t="shared" si="580"/>
        <v>-</v>
      </c>
      <c r="FZ248" s="65" t="str">
        <f t="shared" si="581"/>
        <v>-</v>
      </c>
      <c r="GA248" s="65" t="str">
        <f t="shared" si="582"/>
        <v>---------</v>
      </c>
      <c r="GB248" s="65" t="str">
        <f t="shared" si="583"/>
        <v>---------</v>
      </c>
      <c r="GC248" s="65" t="str">
        <f t="shared" si="584"/>
        <v>---------</v>
      </c>
      <c r="GD248" s="65" t="str">
        <f t="shared" si="585"/>
        <v>-</v>
      </c>
      <c r="GE248" s="65" t="str">
        <f t="shared" si="586"/>
        <v>-</v>
      </c>
      <c r="GF248" s="65" t="str">
        <f t="shared" si="587"/>
        <v>-</v>
      </c>
      <c r="GG248" s="65" t="str">
        <f t="shared" si="588"/>
        <v>-</v>
      </c>
      <c r="GH248" s="65" t="str">
        <f t="shared" si="589"/>
        <v>-</v>
      </c>
      <c r="GI248" s="65" t="str">
        <f t="shared" si="590"/>
        <v>-</v>
      </c>
      <c r="GJ248" s="65" t="str">
        <f t="shared" si="591"/>
        <v>-</v>
      </c>
      <c r="GK248" s="65" t="str">
        <f t="shared" si="592"/>
        <v>-</v>
      </c>
      <c r="GL248" s="65" t="str">
        <f t="shared" si="593"/>
        <v>-</v>
      </c>
      <c r="GM248" s="65" t="str">
        <f t="shared" si="594"/>
        <v>-</v>
      </c>
      <c r="GN248" s="65" t="str">
        <f t="shared" si="647"/>
        <v>-</v>
      </c>
      <c r="GO248" s="65" t="str">
        <f t="shared" si="648"/>
        <v>-</v>
      </c>
      <c r="GP248" s="65" t="str">
        <f t="shared" si="649"/>
        <v>-</v>
      </c>
      <c r="GQ248" s="65" t="str">
        <f t="shared" si="650"/>
        <v>-</v>
      </c>
      <c r="GR248" s="65"/>
      <c r="GS248" s="65"/>
      <c r="GT248" s="65"/>
      <c r="GU248" s="96"/>
      <c r="GV248" s="70"/>
      <c r="GW248" s="7">
        <f>IF(ISNUMBER(INDEX($CU$15:$EC$314,$B248,HG$5)),MAX(GW$14:GW247)+1,0)</f>
        <v>0</v>
      </c>
      <c r="GX248" s="7" t="str">
        <f t="shared" si="595"/>
        <v/>
      </c>
      <c r="GY248" s="7" t="str">
        <f t="shared" si="596"/>
        <v/>
      </c>
      <c r="GZ248" s="289">
        <f t="shared" si="597"/>
        <v>234</v>
      </c>
      <c r="HA248" s="289" t="str">
        <f t="shared" si="598"/>
        <v/>
      </c>
      <c r="HB248" s="289"/>
      <c r="HC248" s="84" t="str">
        <f t="shared" si="599"/>
        <v/>
      </c>
      <c r="HD248" s="335">
        <f t="shared" si="600"/>
        <v>0</v>
      </c>
      <c r="HE248" s="313" t="str">
        <f t="shared" si="601"/>
        <v/>
      </c>
      <c r="HF248" s="28" t="str">
        <f t="shared" si="602"/>
        <v/>
      </c>
      <c r="HG248" s="241"/>
      <c r="HH248" s="71"/>
      <c r="HI248" s="71"/>
      <c r="HJ248" s="71"/>
      <c r="HK248" s="71"/>
      <c r="HL248" s="71"/>
      <c r="HM248" s="71"/>
      <c r="HN248" s="71"/>
      <c r="HO248" s="71"/>
      <c r="HP248" s="71"/>
      <c r="HQ248" s="71"/>
      <c r="HR248" s="71"/>
      <c r="HS248" s="277" t="str">
        <f t="shared" si="659"/>
        <v/>
      </c>
      <c r="HT248" s="284" t="str">
        <f t="shared" si="603"/>
        <v/>
      </c>
      <c r="HU248" s="71"/>
      <c r="HV248" s="336" t="str">
        <f t="shared" si="604"/>
        <v/>
      </c>
      <c r="HW248" s="338" t="str">
        <f t="shared" si="605"/>
        <v/>
      </c>
      <c r="HX248" s="337" t="str">
        <f t="shared" si="606"/>
        <v/>
      </c>
      <c r="HY248" s="71"/>
      <c r="HZ248" s="71"/>
      <c r="IA248" s="71"/>
      <c r="IB248" s="71"/>
      <c r="IC248" s="71"/>
      <c r="ID248" s="70"/>
      <c r="IE248" s="19"/>
      <c r="IF248" s="19"/>
      <c r="IG248" s="19"/>
      <c r="IH248" s="19"/>
      <c r="II248" s="19"/>
      <c r="IJ248" s="19"/>
      <c r="IK248" s="19"/>
      <c r="IL248" s="19"/>
      <c r="IM248" s="19"/>
      <c r="IN248" s="19"/>
      <c r="IO248" s="19"/>
      <c r="IP248" s="19"/>
      <c r="IQ248" s="19"/>
      <c r="IR248" s="291">
        <f>IF(IE248&lt;&gt;"",MAX(IR$14:IR247)+1,0)</f>
        <v>0</v>
      </c>
      <c r="IS248" s="291">
        <f>IF(IF248&lt;&gt;"",MAX(IS$14:IS247)+1,0)</f>
        <v>0</v>
      </c>
      <c r="IT248" s="291">
        <f>IF(IG248&lt;&gt;"",MAX(IT$14:IT247)+1,0)</f>
        <v>0</v>
      </c>
      <c r="IU248" s="291">
        <f>IF(IH248&lt;&gt;"",MAX(IU$14:IU247)+1,0)</f>
        <v>0</v>
      </c>
      <c r="IV248" s="291">
        <f>IF(II248&lt;&gt;"",MAX(IV$14:IV247)+1,0)</f>
        <v>0</v>
      </c>
      <c r="IW248" s="291">
        <f>IF(IJ248&lt;&gt;"",MAX(IW$14:IW247)+1,0)</f>
        <v>0</v>
      </c>
      <c r="IX248" s="291">
        <f>IF(IK248&lt;&gt;"",MAX(IX$14:IX247)+1,0)</f>
        <v>0</v>
      </c>
      <c r="IY248" s="291">
        <f>IF(IL248&lt;&gt;"",MAX(IY$14:IY247)+1,0)</f>
        <v>0</v>
      </c>
      <c r="IZ248" s="291">
        <f>IF(IM248&lt;&gt;"",MAX(IZ$14:IZ247)+1,0)</f>
        <v>0</v>
      </c>
      <c r="JA248" s="291">
        <f>IF(IN248&lt;&gt;"",MAX(JA$14:JA247)+1,0)</f>
        <v>0</v>
      </c>
      <c r="JB248" s="291">
        <f>IF(IO248&lt;&gt;"",MAX(JB$14:JB247)+1,0)</f>
        <v>0</v>
      </c>
      <c r="JC248" s="291">
        <f>IF(IP248&lt;&gt;"",MAX(JC$14:JC247)+1,0)</f>
        <v>0</v>
      </c>
      <c r="JD248" s="74" t="str">
        <f t="shared" si="651"/>
        <v/>
      </c>
      <c r="JE248" s="74" t="str">
        <f t="shared" si="652"/>
        <v/>
      </c>
      <c r="JF248" s="74" t="str">
        <f t="shared" si="653"/>
        <v/>
      </c>
      <c r="JG248" s="74" t="str">
        <f t="shared" si="654"/>
        <v/>
      </c>
      <c r="JH248" s="390" t="str">
        <f t="shared" si="655"/>
        <v/>
      </c>
      <c r="JI248" s="389">
        <f>IF(ISNUMBER(MATCH(HE248,$JG$15:$JG$313,0)),0,MAX(JI$14:JI247)+1)</f>
        <v>0</v>
      </c>
      <c r="JJ248" s="389" t="str">
        <f t="shared" si="656"/>
        <v/>
      </c>
      <c r="JK248" s="379"/>
      <c r="JL248" s="79"/>
      <c r="JM248" s="19"/>
      <c r="JN248" s="280"/>
      <c r="JO248" s="70"/>
      <c r="JP248" s="19"/>
      <c r="JQ248" s="19"/>
      <c r="JR248" s="19"/>
      <c r="JS248" s="19"/>
      <c r="JT248" s="19"/>
      <c r="JU248" s="19"/>
      <c r="JV248" s="19"/>
      <c r="JW248" s="19"/>
      <c r="JX248" s="19"/>
      <c r="JY248" s="19"/>
      <c r="JZ248" s="19"/>
      <c r="KA248" s="19"/>
      <c r="KB248" s="19"/>
      <c r="KC248" s="19"/>
      <c r="KD248" s="19"/>
      <c r="LA248" s="70"/>
      <c r="LB248" s="291" t="str">
        <f t="shared" si="607"/>
        <v/>
      </c>
      <c r="LC248" s="291" t="str">
        <f t="shared" si="608"/>
        <v/>
      </c>
      <c r="LD248" s="291" t="str">
        <f t="shared" si="609"/>
        <v/>
      </c>
      <c r="LE248" s="291" t="str">
        <f t="shared" si="610"/>
        <v/>
      </c>
      <c r="LF248" s="291" t="str">
        <f t="shared" si="611"/>
        <v/>
      </c>
      <c r="LG248" s="291" t="str">
        <f t="shared" si="612"/>
        <v/>
      </c>
      <c r="LH248" s="291" t="str">
        <f t="shared" si="613"/>
        <v/>
      </c>
      <c r="LI248" s="291" t="str">
        <f t="shared" si="614"/>
        <v/>
      </c>
      <c r="LJ248" s="291" t="str">
        <f t="shared" si="615"/>
        <v/>
      </c>
      <c r="LK248" s="291" t="str">
        <f t="shared" si="616"/>
        <v/>
      </c>
      <c r="LL248" s="291" t="str">
        <f t="shared" si="617"/>
        <v/>
      </c>
      <c r="LM248" s="291" t="str">
        <f t="shared" si="618"/>
        <v/>
      </c>
      <c r="LN248" s="291" t="str">
        <f t="shared" si="619"/>
        <v/>
      </c>
      <c r="LO248" s="291" t="str">
        <f t="shared" si="620"/>
        <v/>
      </c>
      <c r="LP248" s="291" t="str">
        <f t="shared" si="621"/>
        <v/>
      </c>
      <c r="LQ248" s="291" t="str">
        <f t="shared" si="622"/>
        <v/>
      </c>
      <c r="LR248" s="291" t="str">
        <f t="shared" si="623"/>
        <v/>
      </c>
      <c r="LS248" s="291" t="str">
        <f t="shared" si="624"/>
        <v/>
      </c>
      <c r="LT248" s="291" t="str">
        <f t="shared" si="625"/>
        <v/>
      </c>
      <c r="LU248" s="291" t="str">
        <f t="shared" si="626"/>
        <v/>
      </c>
      <c r="LV248" s="291" t="str">
        <f t="shared" si="627"/>
        <v/>
      </c>
      <c r="LW248" s="291" t="str">
        <f t="shared" si="628"/>
        <v/>
      </c>
      <c r="LX248" s="291" t="str">
        <f t="shared" si="629"/>
        <v/>
      </c>
      <c r="LY248" s="291" t="str">
        <f t="shared" si="630"/>
        <v/>
      </c>
      <c r="LZ248" s="291" t="str">
        <f t="shared" si="631"/>
        <v/>
      </c>
      <c r="MA248" s="291" t="str">
        <f t="shared" si="632"/>
        <v/>
      </c>
      <c r="MB248" s="291" t="str">
        <f t="shared" si="633"/>
        <v/>
      </c>
      <c r="MC248" s="291" t="str">
        <f t="shared" si="634"/>
        <v/>
      </c>
      <c r="MD248" s="291" t="str">
        <f t="shared" si="635"/>
        <v/>
      </c>
      <c r="ME248" s="291" t="str">
        <f t="shared" si="636"/>
        <v/>
      </c>
      <c r="MF248" s="291" t="str">
        <f t="shared" si="637"/>
        <v/>
      </c>
      <c r="MG248" s="74">
        <f t="shared" si="638"/>
        <v>0</v>
      </c>
      <c r="MH248" s="70"/>
      <c r="MI248" s="70"/>
      <c r="MJ248" s="70"/>
      <c r="MK248" s="70"/>
      <c r="ML248" s="70"/>
      <c r="MM248" s="70"/>
      <c r="MN248" s="70"/>
      <c r="MO248" s="70"/>
      <c r="MP248" s="70"/>
      <c r="MQ248" s="70"/>
      <c r="MR248" s="70"/>
      <c r="MS248" s="70"/>
      <c r="MT248" s="70"/>
      <c r="MU248" s="70"/>
    </row>
    <row r="249" spans="1:359" ht="6" customHeight="1" x14ac:dyDescent="0.25">
      <c r="A249" s="79"/>
      <c r="B249" s="303">
        <f t="shared" si="657"/>
        <v>235</v>
      </c>
      <c r="C249" s="206" t="s">
        <v>745</v>
      </c>
      <c r="D249" s="206" t="s">
        <v>776</v>
      </c>
      <c r="E249" s="70"/>
      <c r="F249" s="258"/>
      <c r="G249" s="259"/>
      <c r="H249" s="260"/>
      <c r="I249" s="258"/>
      <c r="J249" s="259"/>
      <c r="K249" s="260"/>
      <c r="L249" s="258"/>
      <c r="M249" s="259"/>
      <c r="N249" s="260"/>
      <c r="O249" s="258"/>
      <c r="P249" s="259"/>
      <c r="Q249" s="260"/>
      <c r="R249" s="258"/>
      <c r="S249" s="259"/>
      <c r="T249" s="260"/>
      <c r="U249" s="258"/>
      <c r="V249" s="259"/>
      <c r="W249" s="260"/>
      <c r="X249" s="258"/>
      <c r="Y249" s="259"/>
      <c r="Z249" s="260"/>
      <c r="AA249" s="258"/>
      <c r="AB249" s="259"/>
      <c r="AC249" s="260"/>
      <c r="AD249" s="258"/>
      <c r="AE249" s="259"/>
      <c r="AF249" s="260"/>
      <c r="AG249" s="258"/>
      <c r="AH249" s="259"/>
      <c r="AI249" s="260"/>
      <c r="AJ249" s="258"/>
      <c r="AK249" s="259"/>
      <c r="AL249" s="260"/>
      <c r="AM249" s="258"/>
      <c r="AN249" s="259"/>
      <c r="AO249" s="260"/>
      <c r="AP249" s="281"/>
      <c r="AQ249" s="353"/>
      <c r="AR249" s="348"/>
      <c r="AS249" s="281"/>
      <c r="AT249" s="353"/>
      <c r="AU249" s="348"/>
      <c r="AV249" s="258"/>
      <c r="AW249" s="259"/>
      <c r="AX249" s="260"/>
      <c r="AY249" s="258"/>
      <c r="AZ249" s="259"/>
      <c r="BA249" s="260"/>
      <c r="BB249" s="258"/>
      <c r="BC249" s="259"/>
      <c r="BD249" s="260"/>
      <c r="BE249" s="258"/>
      <c r="BF249" s="259"/>
      <c r="BG249" s="260"/>
      <c r="BH249" s="258"/>
      <c r="BI249" s="259"/>
      <c r="BJ249" s="260"/>
      <c r="BK249" s="258"/>
      <c r="BL249" s="259"/>
      <c r="BM249" s="260"/>
      <c r="BN249" s="258"/>
      <c r="BO249" s="259"/>
      <c r="BP249" s="260"/>
      <c r="BQ249" s="258"/>
      <c r="BR249" s="259"/>
      <c r="BS249" s="260"/>
      <c r="BT249" s="258"/>
      <c r="BU249" s="259"/>
      <c r="BV249" s="260"/>
      <c r="BW249" s="258"/>
      <c r="BX249" s="259"/>
      <c r="BY249" s="260"/>
      <c r="BZ249" s="258"/>
      <c r="CA249" s="259"/>
      <c r="CB249" s="260"/>
      <c r="CC249" s="258"/>
      <c r="CD249" s="259"/>
      <c r="CE249" s="260"/>
      <c r="CF249" s="410"/>
      <c r="CG249" s="411"/>
      <c r="CH249" s="412"/>
      <c r="CI249" s="410"/>
      <c r="CJ249" s="411"/>
      <c r="CK249" s="412"/>
      <c r="CL249" s="258"/>
      <c r="CM249" s="259"/>
      <c r="CN249" s="260"/>
      <c r="CO249" s="258"/>
      <c r="CP249" s="259"/>
      <c r="CQ249" s="260"/>
      <c r="CR249" s="373" t="s">
        <v>2</v>
      </c>
      <c r="CS249" s="228"/>
      <c r="CT249" s="229"/>
      <c r="CU249" s="7" t="str">
        <f t="shared" si="517"/>
        <v/>
      </c>
      <c r="CV249" s="7" t="str">
        <f t="shared" si="518"/>
        <v/>
      </c>
      <c r="CW249" s="7" t="str">
        <f t="shared" si="519"/>
        <v/>
      </c>
      <c r="CX249" s="7" t="str">
        <f t="shared" si="520"/>
        <v/>
      </c>
      <c r="CY249" s="7" t="str">
        <f t="shared" si="521"/>
        <v/>
      </c>
      <c r="CZ249" s="7" t="str">
        <f t="shared" si="522"/>
        <v/>
      </c>
      <c r="DA249" s="7" t="str">
        <f t="shared" si="523"/>
        <v/>
      </c>
      <c r="DB249" s="7" t="str">
        <f t="shared" si="524"/>
        <v/>
      </c>
      <c r="DC249" s="7" t="str">
        <f t="shared" si="525"/>
        <v/>
      </c>
      <c r="DD249" s="7" t="str">
        <f t="shared" si="526"/>
        <v/>
      </c>
      <c r="DE249" s="7" t="str">
        <f t="shared" si="527"/>
        <v/>
      </c>
      <c r="DF249" s="7" t="str">
        <f t="shared" si="528"/>
        <v/>
      </c>
      <c r="DG249" s="7" t="str">
        <f t="shared" si="529"/>
        <v/>
      </c>
      <c r="DH249" s="7">
        <f t="shared" si="530"/>
        <v>31</v>
      </c>
      <c r="DI249" s="7" t="str">
        <f t="shared" si="531"/>
        <v/>
      </c>
      <c r="DJ249" s="7">
        <f t="shared" si="532"/>
        <v>52</v>
      </c>
      <c r="DK249" s="7" t="str">
        <f t="shared" si="533"/>
        <v/>
      </c>
      <c r="DL249" s="7" t="str">
        <f t="shared" si="534"/>
        <v/>
      </c>
      <c r="DM249" s="7" t="str">
        <f t="shared" si="535"/>
        <v/>
      </c>
      <c r="DN249" s="7" t="str">
        <f t="shared" si="536"/>
        <v/>
      </c>
      <c r="DO249" s="7" t="str">
        <f t="shared" si="537"/>
        <v/>
      </c>
      <c r="DP249" s="7" t="str">
        <f t="shared" si="538"/>
        <v/>
      </c>
      <c r="DQ249" s="7" t="str">
        <f t="shared" si="539"/>
        <v/>
      </c>
      <c r="DR249" s="7" t="str">
        <f t="shared" si="540"/>
        <v/>
      </c>
      <c r="DS249" s="7" t="str">
        <f t="shared" si="541"/>
        <v/>
      </c>
      <c r="DT249" s="7" t="str">
        <f t="shared" si="542"/>
        <v/>
      </c>
      <c r="DU249" s="7" t="str">
        <f t="shared" si="639"/>
        <v/>
      </c>
      <c r="DV249" s="7" t="str">
        <f t="shared" si="640"/>
        <v/>
      </c>
      <c r="DW249" s="7" t="str">
        <f t="shared" si="641"/>
        <v/>
      </c>
      <c r="DX249" s="7" t="str">
        <f t="shared" si="642"/>
        <v/>
      </c>
      <c r="DY249" s="7"/>
      <c r="DZ249" s="7"/>
      <c r="EA249" s="7"/>
      <c r="EB249" s="7"/>
      <c r="EC249" s="64" t="s">
        <v>2</v>
      </c>
      <c r="ED249" s="306" t="str">
        <f t="shared" si="543"/>
        <v>-</v>
      </c>
      <c r="EE249" s="306" t="str">
        <f t="shared" si="544"/>
        <v>-</v>
      </c>
      <c r="EF249" s="306" t="str">
        <f t="shared" si="545"/>
        <v>-</v>
      </c>
      <c r="EG249" s="306" t="str">
        <f t="shared" si="546"/>
        <v>-</v>
      </c>
      <c r="EH249" s="306" t="str">
        <f t="shared" si="547"/>
        <v>-</v>
      </c>
      <c r="EI249" s="306" t="str">
        <f t="shared" si="548"/>
        <v>-</v>
      </c>
      <c r="EJ249" s="306" t="str">
        <f t="shared" si="549"/>
        <v>-</v>
      </c>
      <c r="EK249" s="306" t="str">
        <f t="shared" si="550"/>
        <v>-</v>
      </c>
      <c r="EL249" s="306" t="str">
        <f t="shared" si="551"/>
        <v>-</v>
      </c>
      <c r="EM249" s="306" t="str">
        <f t="shared" si="552"/>
        <v>-</v>
      </c>
      <c r="EN249" s="306" t="str">
        <f t="shared" si="553"/>
        <v>-</v>
      </c>
      <c r="EO249" s="306" t="str">
        <f t="shared" si="554"/>
        <v>-</v>
      </c>
      <c r="EP249" s="306" t="str">
        <f t="shared" si="555"/>
        <v>-</v>
      </c>
      <c r="EQ249" s="306" t="str">
        <f t="shared" si="556"/>
        <v>riv_spd</v>
      </c>
      <c r="ER249" s="306" t="str">
        <f t="shared" si="557"/>
        <v>-</v>
      </c>
      <c r="ES249" s="306" t="str">
        <f t="shared" si="558"/>
        <v>riv_spd</v>
      </c>
      <c r="ET249" s="306" t="str">
        <f t="shared" si="559"/>
        <v>-</v>
      </c>
      <c r="EU249" s="306" t="str">
        <f t="shared" si="560"/>
        <v>-</v>
      </c>
      <c r="EV249" s="306" t="str">
        <f t="shared" si="561"/>
        <v>-</v>
      </c>
      <c r="EW249" s="306" t="str">
        <f t="shared" si="562"/>
        <v>-</v>
      </c>
      <c r="EX249" s="306" t="str">
        <f t="shared" si="563"/>
        <v>-</v>
      </c>
      <c r="EY249" s="306" t="str">
        <f t="shared" si="564"/>
        <v>-</v>
      </c>
      <c r="EZ249" s="306" t="str">
        <f t="shared" si="565"/>
        <v>-</v>
      </c>
      <c r="FA249" s="306" t="str">
        <f t="shared" si="566"/>
        <v>-</v>
      </c>
      <c r="FB249" s="306" t="str">
        <f t="shared" si="567"/>
        <v>-</v>
      </c>
      <c r="FC249" s="306" t="str">
        <f t="shared" si="568"/>
        <v>-</v>
      </c>
      <c r="FD249" s="306" t="str">
        <f t="shared" si="643"/>
        <v>-</v>
      </c>
      <c r="FE249" s="306" t="str">
        <f t="shared" si="644"/>
        <v>-</v>
      </c>
      <c r="FF249" s="306" t="str">
        <f t="shared" si="645"/>
        <v>-</v>
      </c>
      <c r="FG249" s="306" t="str">
        <f t="shared" si="646"/>
        <v>-</v>
      </c>
      <c r="FH249" s="306"/>
      <c r="FI249" s="306"/>
      <c r="FJ249" s="306"/>
      <c r="FK249" s="306"/>
      <c r="FL249" s="306"/>
      <c r="FM249" s="422" t="s">
        <v>2</v>
      </c>
      <c r="FN249" s="65" t="str">
        <f t="shared" si="569"/>
        <v>-</v>
      </c>
      <c r="FO249" s="65" t="str">
        <f t="shared" si="570"/>
        <v>-</v>
      </c>
      <c r="FP249" s="65" t="str">
        <f t="shared" si="571"/>
        <v>-</v>
      </c>
      <c r="FQ249" s="65" t="str">
        <f t="shared" si="572"/>
        <v>-</v>
      </c>
      <c r="FR249" s="65" t="str">
        <f t="shared" si="573"/>
        <v>-</v>
      </c>
      <c r="FS249" s="65" t="str">
        <f t="shared" si="574"/>
        <v>-</v>
      </c>
      <c r="FT249" s="65" t="str">
        <f t="shared" si="575"/>
        <v>-</v>
      </c>
      <c r="FU249" s="65" t="str">
        <f t="shared" si="576"/>
        <v>-</v>
      </c>
      <c r="FV249" s="65" t="str">
        <f t="shared" si="577"/>
        <v>-</v>
      </c>
      <c r="FW249" s="65" t="str">
        <f t="shared" si="578"/>
        <v>-</v>
      </c>
      <c r="FX249" s="65" t="str">
        <f t="shared" si="579"/>
        <v>-</v>
      </c>
      <c r="FY249" s="65" t="str">
        <f t="shared" si="580"/>
        <v>-</v>
      </c>
      <c r="FZ249" s="65" t="str">
        <f t="shared" si="581"/>
        <v>-</v>
      </c>
      <c r="GA249" s="65">
        <f t="shared" si="582"/>
        <v>-5</v>
      </c>
      <c r="GB249" s="65" t="str">
        <f t="shared" si="583"/>
        <v>-</v>
      </c>
      <c r="GC249" s="65" t="str">
        <f t="shared" si="584"/>
        <v>07.csv</v>
      </c>
      <c r="GD249" s="65" t="str">
        <f t="shared" si="585"/>
        <v>-</v>
      </c>
      <c r="GE249" s="65" t="str">
        <f t="shared" si="586"/>
        <v>-</v>
      </c>
      <c r="GF249" s="65" t="str">
        <f t="shared" si="587"/>
        <v>-</v>
      </c>
      <c r="GG249" s="65" t="str">
        <f t="shared" si="588"/>
        <v>-</v>
      </c>
      <c r="GH249" s="65" t="str">
        <f t="shared" si="589"/>
        <v>-</v>
      </c>
      <c r="GI249" s="65" t="str">
        <f t="shared" si="590"/>
        <v>-</v>
      </c>
      <c r="GJ249" s="65" t="str">
        <f t="shared" si="591"/>
        <v>-</v>
      </c>
      <c r="GK249" s="65" t="str">
        <f t="shared" si="592"/>
        <v>-</v>
      </c>
      <c r="GL249" s="65" t="str">
        <f t="shared" si="593"/>
        <v>-</v>
      </c>
      <c r="GM249" s="65" t="str">
        <f t="shared" si="594"/>
        <v>-</v>
      </c>
      <c r="GN249" s="65" t="str">
        <f t="shared" si="647"/>
        <v>-</v>
      </c>
      <c r="GO249" s="65" t="str">
        <f t="shared" si="648"/>
        <v>-</v>
      </c>
      <c r="GP249" s="65" t="str">
        <f t="shared" si="649"/>
        <v>-</v>
      </c>
      <c r="GQ249" s="65" t="str">
        <f t="shared" si="650"/>
        <v>-</v>
      </c>
      <c r="GR249" s="65"/>
      <c r="GS249" s="65"/>
      <c r="GT249" s="65"/>
      <c r="GU249" s="96"/>
      <c r="GV249" s="70"/>
      <c r="GW249" s="7">
        <f>IF(ISNUMBER(INDEX($CU$15:$EC$314,$B249,HG$5)),MAX(GW$14:GW248)+1,0)</f>
        <v>0</v>
      </c>
      <c r="GX249" s="7" t="str">
        <f t="shared" si="595"/>
        <v/>
      </c>
      <c r="GY249" s="7" t="str">
        <f t="shared" si="596"/>
        <v/>
      </c>
      <c r="GZ249" s="289">
        <f t="shared" si="597"/>
        <v>235</v>
      </c>
      <c r="HA249" s="289" t="str">
        <f t="shared" si="598"/>
        <v/>
      </c>
      <c r="HB249" s="289"/>
      <c r="HC249" s="84" t="str">
        <f t="shared" si="599"/>
        <v/>
      </c>
      <c r="HD249" s="335">
        <f t="shared" si="600"/>
        <v>0</v>
      </c>
      <c r="HE249" s="313" t="str">
        <f t="shared" si="601"/>
        <v/>
      </c>
      <c r="HF249" s="28" t="str">
        <f t="shared" si="602"/>
        <v/>
      </c>
      <c r="HG249" s="241"/>
      <c r="HH249" s="71"/>
      <c r="HI249" s="71"/>
      <c r="HJ249" s="71"/>
      <c r="HK249" s="71"/>
      <c r="HL249" s="71"/>
      <c r="HM249" s="71"/>
      <c r="HN249" s="71"/>
      <c r="HO249" s="71"/>
      <c r="HP249" s="71"/>
      <c r="HQ249" s="71"/>
      <c r="HR249" s="71"/>
      <c r="HS249" s="277" t="str">
        <f t="shared" si="659"/>
        <v/>
      </c>
      <c r="HT249" s="284" t="str">
        <f t="shared" si="603"/>
        <v/>
      </c>
      <c r="HU249" s="71"/>
      <c r="HV249" s="336" t="str">
        <f t="shared" si="604"/>
        <v/>
      </c>
      <c r="HW249" s="338" t="str">
        <f t="shared" si="605"/>
        <v/>
      </c>
      <c r="HX249" s="337" t="str">
        <f t="shared" si="606"/>
        <v/>
      </c>
      <c r="HY249" s="71"/>
      <c r="HZ249" s="71"/>
      <c r="IA249" s="71"/>
      <c r="IB249" s="71"/>
      <c r="IC249" s="71"/>
      <c r="ID249" s="70"/>
      <c r="IE249" s="19"/>
      <c r="IF249" s="19"/>
      <c r="IG249" s="19"/>
      <c r="IH249" s="19"/>
      <c r="II249" s="19"/>
      <c r="IJ249" s="19"/>
      <c r="IK249" s="19"/>
      <c r="IL249" s="19"/>
      <c r="IM249" s="19"/>
      <c r="IN249" s="19"/>
      <c r="IO249" s="19"/>
      <c r="IP249" s="19"/>
      <c r="IQ249" s="19"/>
      <c r="IR249" s="291">
        <f>IF(IE249&lt;&gt;"",MAX(IR$14:IR248)+1,0)</f>
        <v>0</v>
      </c>
      <c r="IS249" s="291">
        <f>IF(IF249&lt;&gt;"",MAX(IS$14:IS248)+1,0)</f>
        <v>0</v>
      </c>
      <c r="IT249" s="291">
        <f>IF(IG249&lt;&gt;"",MAX(IT$14:IT248)+1,0)</f>
        <v>0</v>
      </c>
      <c r="IU249" s="291">
        <f>IF(IH249&lt;&gt;"",MAX(IU$14:IU248)+1,0)</f>
        <v>0</v>
      </c>
      <c r="IV249" s="291">
        <f>IF(II249&lt;&gt;"",MAX(IV$14:IV248)+1,0)</f>
        <v>0</v>
      </c>
      <c r="IW249" s="291">
        <f>IF(IJ249&lt;&gt;"",MAX(IW$14:IW248)+1,0)</f>
        <v>0</v>
      </c>
      <c r="IX249" s="291">
        <f>IF(IK249&lt;&gt;"",MAX(IX$14:IX248)+1,0)</f>
        <v>0</v>
      </c>
      <c r="IY249" s="291">
        <f>IF(IL249&lt;&gt;"",MAX(IY$14:IY248)+1,0)</f>
        <v>0</v>
      </c>
      <c r="IZ249" s="291">
        <f>IF(IM249&lt;&gt;"",MAX(IZ$14:IZ248)+1,0)</f>
        <v>0</v>
      </c>
      <c r="JA249" s="291">
        <f>IF(IN249&lt;&gt;"",MAX(JA$14:JA248)+1,0)</f>
        <v>0</v>
      </c>
      <c r="JB249" s="291">
        <f>IF(IO249&lt;&gt;"",MAX(JB$14:JB248)+1,0)</f>
        <v>0</v>
      </c>
      <c r="JC249" s="291">
        <f>IF(IP249&lt;&gt;"",MAX(JC$14:JC248)+1,0)</f>
        <v>0</v>
      </c>
      <c r="JD249" s="74" t="str">
        <f t="shared" si="651"/>
        <v/>
      </c>
      <c r="JE249" s="74" t="str">
        <f t="shared" si="652"/>
        <v/>
      </c>
      <c r="JF249" s="74" t="str">
        <f t="shared" si="653"/>
        <v/>
      </c>
      <c r="JG249" s="74" t="str">
        <f t="shared" si="654"/>
        <v/>
      </c>
      <c r="JH249" s="390" t="str">
        <f t="shared" si="655"/>
        <v/>
      </c>
      <c r="JI249" s="389">
        <f>IF(ISNUMBER(MATCH(HE249,$JG$15:$JG$313,0)),0,MAX(JI$14:JI248)+1)</f>
        <v>0</v>
      </c>
      <c r="JJ249" s="389" t="str">
        <f t="shared" si="656"/>
        <v/>
      </c>
      <c r="JK249" s="379"/>
      <c r="JL249" s="79"/>
      <c r="JM249" s="19"/>
      <c r="JN249" s="280"/>
      <c r="JO249" s="70"/>
      <c r="JP249" s="19"/>
      <c r="JQ249" s="19"/>
      <c r="JR249" s="19"/>
      <c r="JS249" s="19"/>
      <c r="JT249" s="19"/>
      <c r="JU249" s="19"/>
      <c r="JV249" s="19"/>
      <c r="JW249" s="19"/>
      <c r="JX249" s="19"/>
      <c r="JY249" s="19"/>
      <c r="JZ249" s="19"/>
      <c r="KA249" s="19"/>
      <c r="KB249" s="19"/>
      <c r="KC249" s="19"/>
      <c r="KD249" s="19"/>
      <c r="LA249" s="70"/>
      <c r="LB249" s="291" t="str">
        <f t="shared" si="607"/>
        <v/>
      </c>
      <c r="LC249" s="291" t="str">
        <f t="shared" si="608"/>
        <v/>
      </c>
      <c r="LD249" s="291" t="str">
        <f t="shared" si="609"/>
        <v/>
      </c>
      <c r="LE249" s="291" t="str">
        <f t="shared" si="610"/>
        <v/>
      </c>
      <c r="LF249" s="291" t="str">
        <f t="shared" si="611"/>
        <v/>
      </c>
      <c r="LG249" s="291" t="str">
        <f t="shared" si="612"/>
        <v/>
      </c>
      <c r="LH249" s="291" t="str">
        <f t="shared" si="613"/>
        <v/>
      </c>
      <c r="LI249" s="291" t="str">
        <f t="shared" si="614"/>
        <v/>
      </c>
      <c r="LJ249" s="291" t="str">
        <f t="shared" si="615"/>
        <v/>
      </c>
      <c r="LK249" s="291" t="str">
        <f t="shared" si="616"/>
        <v/>
      </c>
      <c r="LL249" s="291" t="str">
        <f t="shared" si="617"/>
        <v/>
      </c>
      <c r="LM249" s="291" t="str">
        <f t="shared" si="618"/>
        <v/>
      </c>
      <c r="LN249" s="291" t="str">
        <f t="shared" si="619"/>
        <v/>
      </c>
      <c r="LO249" s="291" t="str">
        <f t="shared" si="620"/>
        <v/>
      </c>
      <c r="LP249" s="291" t="str">
        <f t="shared" si="621"/>
        <v/>
      </c>
      <c r="LQ249" s="291" t="str">
        <f t="shared" si="622"/>
        <v/>
      </c>
      <c r="LR249" s="291" t="str">
        <f t="shared" si="623"/>
        <v/>
      </c>
      <c r="LS249" s="291" t="str">
        <f t="shared" si="624"/>
        <v/>
      </c>
      <c r="LT249" s="291" t="str">
        <f t="shared" si="625"/>
        <v/>
      </c>
      <c r="LU249" s="291" t="str">
        <f t="shared" si="626"/>
        <v/>
      </c>
      <c r="LV249" s="291" t="str">
        <f t="shared" si="627"/>
        <v/>
      </c>
      <c r="LW249" s="291" t="str">
        <f t="shared" si="628"/>
        <v/>
      </c>
      <c r="LX249" s="291" t="str">
        <f t="shared" si="629"/>
        <v/>
      </c>
      <c r="LY249" s="291" t="str">
        <f t="shared" si="630"/>
        <v/>
      </c>
      <c r="LZ249" s="291" t="str">
        <f t="shared" si="631"/>
        <v/>
      </c>
      <c r="MA249" s="291" t="str">
        <f t="shared" si="632"/>
        <v/>
      </c>
      <c r="MB249" s="291" t="str">
        <f t="shared" si="633"/>
        <v/>
      </c>
      <c r="MC249" s="291" t="str">
        <f t="shared" si="634"/>
        <v/>
      </c>
      <c r="MD249" s="291" t="str">
        <f t="shared" si="635"/>
        <v/>
      </c>
      <c r="ME249" s="291" t="str">
        <f t="shared" si="636"/>
        <v/>
      </c>
      <c r="MF249" s="291" t="str">
        <f t="shared" si="637"/>
        <v/>
      </c>
      <c r="MG249" s="74">
        <f t="shared" si="638"/>
        <v>0</v>
      </c>
      <c r="MH249" s="70"/>
      <c r="MI249" s="70"/>
      <c r="MJ249" s="70"/>
      <c r="MK249" s="70"/>
      <c r="ML249" s="70"/>
      <c r="MM249" s="70"/>
      <c r="MN249" s="70"/>
      <c r="MO249" s="70"/>
      <c r="MP249" s="70"/>
      <c r="MQ249" s="70"/>
      <c r="MR249" s="70"/>
      <c r="MS249" s="70"/>
      <c r="MT249" s="70"/>
      <c r="MU249" s="70"/>
    </row>
    <row r="250" spans="1:359" ht="6" customHeight="1" x14ac:dyDescent="0.25">
      <c r="A250" s="79"/>
      <c r="B250" s="303">
        <f t="shared" si="657"/>
        <v>236</v>
      </c>
      <c r="C250" s="206" t="s">
        <v>748</v>
      </c>
      <c r="D250" s="206" t="s">
        <v>749</v>
      </c>
      <c r="E250" s="70"/>
      <c r="F250" s="258"/>
      <c r="G250" s="259"/>
      <c r="H250" s="260"/>
      <c r="I250" s="258"/>
      <c r="J250" s="259"/>
      <c r="K250" s="260"/>
      <c r="L250" s="258"/>
      <c r="M250" s="259"/>
      <c r="N250" s="260"/>
      <c r="O250" s="258"/>
      <c r="P250" s="259"/>
      <c r="Q250" s="260"/>
      <c r="R250" s="258"/>
      <c r="S250" s="259"/>
      <c r="T250" s="260"/>
      <c r="U250" s="258"/>
      <c r="V250" s="259"/>
      <c r="W250" s="260"/>
      <c r="X250" s="258"/>
      <c r="Y250" s="259"/>
      <c r="Z250" s="260"/>
      <c r="AA250" s="258"/>
      <c r="AB250" s="259"/>
      <c r="AC250" s="260"/>
      <c r="AD250" s="258"/>
      <c r="AE250" s="259"/>
      <c r="AF250" s="260"/>
      <c r="AG250" s="258"/>
      <c r="AH250" s="259"/>
      <c r="AI250" s="260"/>
      <c r="AJ250" s="258"/>
      <c r="AK250" s="259"/>
      <c r="AL250" s="260"/>
      <c r="AM250" s="258"/>
      <c r="AN250" s="259"/>
      <c r="AO250" s="260"/>
      <c r="AP250" s="281"/>
      <c r="AQ250" s="353"/>
      <c r="AR250" s="348"/>
      <c r="AS250" s="281"/>
      <c r="AT250" s="353"/>
      <c r="AU250" s="348"/>
      <c r="AV250" s="258"/>
      <c r="AW250" s="259"/>
      <c r="AX250" s="260"/>
      <c r="AY250" s="258"/>
      <c r="AZ250" s="259"/>
      <c r="BA250" s="260"/>
      <c r="BB250" s="258"/>
      <c r="BC250" s="259"/>
      <c r="BD250" s="260"/>
      <c r="BE250" s="258"/>
      <c r="BF250" s="259"/>
      <c r="BG250" s="260"/>
      <c r="BH250" s="258"/>
      <c r="BI250" s="259"/>
      <c r="BJ250" s="260"/>
      <c r="BK250" s="258"/>
      <c r="BL250" s="259"/>
      <c r="BM250" s="260"/>
      <c r="BN250" s="258"/>
      <c r="BO250" s="259"/>
      <c r="BP250" s="260"/>
      <c r="BQ250" s="258"/>
      <c r="BR250" s="259"/>
      <c r="BS250" s="260"/>
      <c r="BT250" s="258"/>
      <c r="BU250" s="259"/>
      <c r="BV250" s="260"/>
      <c r="BW250" s="258"/>
      <c r="BX250" s="259"/>
      <c r="BY250" s="260"/>
      <c r="BZ250" s="258"/>
      <c r="CA250" s="259"/>
      <c r="CB250" s="260"/>
      <c r="CC250" s="258"/>
      <c r="CD250" s="259"/>
      <c r="CE250" s="260"/>
      <c r="CF250" s="410"/>
      <c r="CG250" s="411"/>
      <c r="CH250" s="412"/>
      <c r="CI250" s="410"/>
      <c r="CJ250" s="411"/>
      <c r="CK250" s="412"/>
      <c r="CL250" s="258"/>
      <c r="CM250" s="259"/>
      <c r="CN250" s="260"/>
      <c r="CO250" s="258"/>
      <c r="CP250" s="259"/>
      <c r="CQ250" s="260"/>
      <c r="CR250" s="373" t="s">
        <v>2</v>
      </c>
      <c r="CS250" s="228"/>
      <c r="CT250" s="229"/>
      <c r="CU250" s="7" t="str">
        <f t="shared" si="517"/>
        <v/>
      </c>
      <c r="CV250" s="7" t="str">
        <f t="shared" si="518"/>
        <v/>
      </c>
      <c r="CW250" s="7" t="str">
        <f t="shared" si="519"/>
        <v/>
      </c>
      <c r="CX250" s="7" t="str">
        <f t="shared" si="520"/>
        <v/>
      </c>
      <c r="CY250" s="7" t="str">
        <f t="shared" si="521"/>
        <v/>
      </c>
      <c r="CZ250" s="7" t="str">
        <f t="shared" si="522"/>
        <v/>
      </c>
      <c r="DA250" s="7" t="str">
        <f t="shared" si="523"/>
        <v/>
      </c>
      <c r="DB250" s="7" t="str">
        <f t="shared" si="524"/>
        <v/>
      </c>
      <c r="DC250" s="7" t="str">
        <f t="shared" si="525"/>
        <v/>
      </c>
      <c r="DD250" s="7" t="str">
        <f t="shared" si="526"/>
        <v/>
      </c>
      <c r="DE250" s="7" t="str">
        <f t="shared" si="527"/>
        <v/>
      </c>
      <c r="DF250" s="7" t="str">
        <f t="shared" si="528"/>
        <v/>
      </c>
      <c r="DG250" s="7">
        <f t="shared" si="529"/>
        <v>42</v>
      </c>
      <c r="DH250" s="7">
        <f t="shared" si="530"/>
        <v>42</v>
      </c>
      <c r="DI250" s="7">
        <f t="shared" si="531"/>
        <v>42</v>
      </c>
      <c r="DJ250" s="7">
        <f t="shared" si="532"/>
        <v>42</v>
      </c>
      <c r="DK250" s="7">
        <f t="shared" si="533"/>
        <v>42</v>
      </c>
      <c r="DL250" s="7">
        <f t="shared" si="534"/>
        <v>44</v>
      </c>
      <c r="DM250" s="7" t="str">
        <f t="shared" si="535"/>
        <v/>
      </c>
      <c r="DN250" s="7">
        <f t="shared" si="536"/>
        <v>36</v>
      </c>
      <c r="DO250" s="7" t="str">
        <f t="shared" si="537"/>
        <v/>
      </c>
      <c r="DP250" s="7">
        <f t="shared" si="538"/>
        <v>34</v>
      </c>
      <c r="DQ250" s="7" t="str">
        <f t="shared" si="539"/>
        <v/>
      </c>
      <c r="DR250" s="7" t="str">
        <f t="shared" si="540"/>
        <v/>
      </c>
      <c r="DS250" s="7" t="str">
        <f t="shared" si="541"/>
        <v/>
      </c>
      <c r="DT250" s="7" t="str">
        <f t="shared" si="542"/>
        <v/>
      </c>
      <c r="DU250" s="7" t="str">
        <f t="shared" si="639"/>
        <v/>
      </c>
      <c r="DV250" s="7" t="str">
        <f t="shared" si="640"/>
        <v/>
      </c>
      <c r="DW250" s="7" t="str">
        <f t="shared" si="641"/>
        <v/>
      </c>
      <c r="DX250" s="7" t="str">
        <f t="shared" si="642"/>
        <v/>
      </c>
      <c r="DY250" s="7"/>
      <c r="DZ250" s="7"/>
      <c r="EA250" s="7"/>
      <c r="EB250" s="7"/>
      <c r="EC250" s="64" t="s">
        <v>2</v>
      </c>
      <c r="ED250" s="306" t="str">
        <f t="shared" si="543"/>
        <v>-</v>
      </c>
      <c r="EE250" s="306" t="str">
        <f t="shared" si="544"/>
        <v>-</v>
      </c>
      <c r="EF250" s="306" t="str">
        <f t="shared" si="545"/>
        <v>-</v>
      </c>
      <c r="EG250" s="306" t="str">
        <f t="shared" si="546"/>
        <v>-</v>
      </c>
      <c r="EH250" s="306" t="str">
        <f t="shared" si="547"/>
        <v>-</v>
      </c>
      <c r="EI250" s="306" t="str">
        <f t="shared" si="548"/>
        <v>-</v>
      </c>
      <c r="EJ250" s="306" t="str">
        <f t="shared" si="549"/>
        <v>-</v>
      </c>
      <c r="EK250" s="306" t="str">
        <f t="shared" si="550"/>
        <v>-</v>
      </c>
      <c r="EL250" s="306" t="str">
        <f t="shared" si="551"/>
        <v>-</v>
      </c>
      <c r="EM250" s="306" t="str">
        <f t="shared" si="552"/>
        <v>-</v>
      </c>
      <c r="EN250" s="306" t="str">
        <f t="shared" si="553"/>
        <v>-</v>
      </c>
      <c r="EO250" s="306" t="str">
        <f t="shared" si="554"/>
        <v>-</v>
      </c>
      <c r="EP250" s="306" t="str">
        <f t="shared" si="555"/>
        <v>OC</v>
      </c>
      <c r="EQ250" s="306" t="str">
        <f t="shared" si="556"/>
        <v>OC</v>
      </c>
      <c r="ER250" s="306" t="str">
        <f t="shared" si="557"/>
        <v>OC</v>
      </c>
      <c r="ES250" s="306" t="str">
        <f t="shared" si="558"/>
        <v>OC</v>
      </c>
      <c r="ET250" s="306" t="str">
        <f t="shared" si="559"/>
        <v>OC</v>
      </c>
      <c r="EU250" s="306" t="str">
        <f t="shared" si="560"/>
        <v>OC</v>
      </c>
      <c r="EV250" s="306" t="str">
        <f t="shared" si="561"/>
        <v>-</v>
      </c>
      <c r="EW250" s="306" t="str">
        <f t="shared" si="562"/>
        <v>OC</v>
      </c>
      <c r="EX250" s="306" t="str">
        <f t="shared" si="563"/>
        <v>-</v>
      </c>
      <c r="EY250" s="306" t="str">
        <f t="shared" si="564"/>
        <v>OC</v>
      </c>
      <c r="EZ250" s="306" t="str">
        <f t="shared" si="565"/>
        <v>-</v>
      </c>
      <c r="FA250" s="306" t="str">
        <f t="shared" si="566"/>
        <v>-</v>
      </c>
      <c r="FB250" s="306" t="str">
        <f t="shared" si="567"/>
        <v>-</v>
      </c>
      <c r="FC250" s="306" t="str">
        <f t="shared" si="568"/>
        <v>-</v>
      </c>
      <c r="FD250" s="306" t="str">
        <f t="shared" si="643"/>
        <v>-</v>
      </c>
      <c r="FE250" s="306" t="str">
        <f t="shared" si="644"/>
        <v>-</v>
      </c>
      <c r="FF250" s="306" t="str">
        <f t="shared" si="645"/>
        <v>-</v>
      </c>
      <c r="FG250" s="306" t="str">
        <f t="shared" si="646"/>
        <v>-</v>
      </c>
      <c r="FH250" s="306"/>
      <c r="FI250" s="306"/>
      <c r="FJ250" s="306"/>
      <c r="FK250" s="306"/>
      <c r="FL250" s="306"/>
      <c r="FM250" s="422" t="s">
        <v>2</v>
      </c>
      <c r="FN250" s="65" t="str">
        <f t="shared" si="569"/>
        <v>-</v>
      </c>
      <c r="FO250" s="65" t="str">
        <f t="shared" si="570"/>
        <v>-</v>
      </c>
      <c r="FP250" s="65" t="str">
        <f t="shared" si="571"/>
        <v>-</v>
      </c>
      <c r="FQ250" s="65" t="str">
        <f t="shared" si="572"/>
        <v>-</v>
      </c>
      <c r="FR250" s="65" t="str">
        <f t="shared" si="573"/>
        <v>-</v>
      </c>
      <c r="FS250" s="65" t="str">
        <f t="shared" si="574"/>
        <v>-</v>
      </c>
      <c r="FT250" s="65" t="str">
        <f t="shared" si="575"/>
        <v>-</v>
      </c>
      <c r="FU250" s="65" t="str">
        <f t="shared" si="576"/>
        <v>-</v>
      </c>
      <c r="FV250" s="65" t="str">
        <f t="shared" si="577"/>
        <v>-</v>
      </c>
      <c r="FW250" s="65" t="str">
        <f t="shared" si="578"/>
        <v>-</v>
      </c>
      <c r="FX250" s="65" t="str">
        <f t="shared" si="579"/>
        <v>-</v>
      </c>
      <c r="FY250" s="65" t="str">
        <f t="shared" si="580"/>
        <v>-</v>
      </c>
      <c r="FZ250" s="65" t="str">
        <f t="shared" si="581"/>
        <v>---------</v>
      </c>
      <c r="GA250" s="65" t="str">
        <f t="shared" si="582"/>
        <v>---------</v>
      </c>
      <c r="GB250" s="65" t="str">
        <f t="shared" si="583"/>
        <v>---------</v>
      </c>
      <c r="GC250" s="65" t="str">
        <f t="shared" si="584"/>
        <v>---------</v>
      </c>
      <c r="GD250" s="65">
        <f t="shared" si="585"/>
        <v>0</v>
      </c>
      <c r="GE250" s="65" t="str">
        <f t="shared" si="586"/>
        <v>---------------</v>
      </c>
      <c r="GF250" s="65" t="str">
        <f t="shared" si="587"/>
        <v>-</v>
      </c>
      <c r="GG250" s="65" t="str">
        <f t="shared" si="588"/>
        <v>---------------</v>
      </c>
      <c r="GH250" s="65" t="str">
        <f t="shared" si="589"/>
        <v>-</v>
      </c>
      <c r="GI250" s="65" t="str">
        <f t="shared" si="590"/>
        <v>---------------</v>
      </c>
      <c r="GJ250" s="65" t="str">
        <f t="shared" si="591"/>
        <v>-</v>
      </c>
      <c r="GK250" s="65" t="str">
        <f t="shared" si="592"/>
        <v>-</v>
      </c>
      <c r="GL250" s="65" t="str">
        <f t="shared" si="593"/>
        <v>-</v>
      </c>
      <c r="GM250" s="65" t="str">
        <f t="shared" si="594"/>
        <v>-</v>
      </c>
      <c r="GN250" s="65" t="str">
        <f t="shared" si="647"/>
        <v>-</v>
      </c>
      <c r="GO250" s="65" t="str">
        <f t="shared" si="648"/>
        <v>-</v>
      </c>
      <c r="GP250" s="65" t="str">
        <f t="shared" si="649"/>
        <v>-</v>
      </c>
      <c r="GQ250" s="65" t="str">
        <f t="shared" si="650"/>
        <v>-</v>
      </c>
      <c r="GR250" s="65"/>
      <c r="GS250" s="65"/>
      <c r="GT250" s="65"/>
      <c r="GU250" s="96"/>
      <c r="GV250" s="70"/>
      <c r="GW250" s="7">
        <f>IF(ISNUMBER(INDEX($CU$15:$EC$314,$B250,HG$5)),MAX(GW$14:GW249)+1,0)</f>
        <v>0</v>
      </c>
      <c r="GX250" s="7" t="str">
        <f t="shared" si="595"/>
        <v/>
      </c>
      <c r="GY250" s="7" t="str">
        <f t="shared" si="596"/>
        <v/>
      </c>
      <c r="GZ250" s="289">
        <f t="shared" si="597"/>
        <v>236</v>
      </c>
      <c r="HA250" s="289" t="str">
        <f t="shared" si="598"/>
        <v/>
      </c>
      <c r="HB250" s="289"/>
      <c r="HC250" s="84" t="str">
        <f t="shared" si="599"/>
        <v/>
      </c>
      <c r="HD250" s="335">
        <f t="shared" si="600"/>
        <v>0</v>
      </c>
      <c r="HE250" s="313" t="str">
        <f t="shared" si="601"/>
        <v/>
      </c>
      <c r="HF250" s="28" t="str">
        <f t="shared" si="602"/>
        <v/>
      </c>
      <c r="HG250" s="241"/>
      <c r="HH250" s="71"/>
      <c r="HI250" s="71"/>
      <c r="HJ250" s="71"/>
      <c r="HK250" s="71"/>
      <c r="HL250" s="71"/>
      <c r="HM250" s="71"/>
      <c r="HN250" s="71"/>
      <c r="HO250" s="71"/>
      <c r="HP250" s="71"/>
      <c r="HQ250" s="71"/>
      <c r="HR250" s="71"/>
      <c r="HS250" s="277" t="str">
        <f t="shared" si="659"/>
        <v/>
      </c>
      <c r="HT250" s="284" t="str">
        <f t="shared" si="603"/>
        <v/>
      </c>
      <c r="HU250" s="71"/>
      <c r="HV250" s="336" t="str">
        <f t="shared" si="604"/>
        <v/>
      </c>
      <c r="HW250" s="338" t="str">
        <f t="shared" si="605"/>
        <v/>
      </c>
      <c r="HX250" s="337" t="str">
        <f t="shared" si="606"/>
        <v/>
      </c>
      <c r="HY250" s="71"/>
      <c r="HZ250" s="71"/>
      <c r="IA250" s="71"/>
      <c r="IB250" s="71"/>
      <c r="IC250" s="71"/>
      <c r="ID250" s="70"/>
      <c r="IE250" s="19"/>
      <c r="IF250" s="19"/>
      <c r="IG250" s="19"/>
      <c r="IH250" s="19"/>
      <c r="II250" s="19"/>
      <c r="IJ250" s="19"/>
      <c r="IK250" s="19"/>
      <c r="IL250" s="19"/>
      <c r="IM250" s="19"/>
      <c r="IN250" s="19"/>
      <c r="IO250" s="19"/>
      <c r="IP250" s="19"/>
      <c r="IQ250" s="19"/>
      <c r="IR250" s="291">
        <f>IF(IE250&lt;&gt;"",MAX(IR$14:IR249)+1,0)</f>
        <v>0</v>
      </c>
      <c r="IS250" s="291">
        <f>IF(IF250&lt;&gt;"",MAX(IS$14:IS249)+1,0)</f>
        <v>0</v>
      </c>
      <c r="IT250" s="291">
        <f>IF(IG250&lt;&gt;"",MAX(IT$14:IT249)+1,0)</f>
        <v>0</v>
      </c>
      <c r="IU250" s="291">
        <f>IF(IH250&lt;&gt;"",MAX(IU$14:IU249)+1,0)</f>
        <v>0</v>
      </c>
      <c r="IV250" s="291">
        <f>IF(II250&lt;&gt;"",MAX(IV$14:IV249)+1,0)</f>
        <v>0</v>
      </c>
      <c r="IW250" s="291">
        <f>IF(IJ250&lt;&gt;"",MAX(IW$14:IW249)+1,0)</f>
        <v>0</v>
      </c>
      <c r="IX250" s="291">
        <f>IF(IK250&lt;&gt;"",MAX(IX$14:IX249)+1,0)</f>
        <v>0</v>
      </c>
      <c r="IY250" s="291">
        <f>IF(IL250&lt;&gt;"",MAX(IY$14:IY249)+1,0)</f>
        <v>0</v>
      </c>
      <c r="IZ250" s="291">
        <f>IF(IM250&lt;&gt;"",MAX(IZ$14:IZ249)+1,0)</f>
        <v>0</v>
      </c>
      <c r="JA250" s="291">
        <f>IF(IN250&lt;&gt;"",MAX(JA$14:JA249)+1,0)</f>
        <v>0</v>
      </c>
      <c r="JB250" s="291">
        <f>IF(IO250&lt;&gt;"",MAX(JB$14:JB249)+1,0)</f>
        <v>0</v>
      </c>
      <c r="JC250" s="291">
        <f>IF(IP250&lt;&gt;"",MAX(JC$14:JC249)+1,0)</f>
        <v>0</v>
      </c>
      <c r="JD250" s="74" t="str">
        <f t="shared" si="651"/>
        <v/>
      </c>
      <c r="JE250" s="74" t="str">
        <f t="shared" si="652"/>
        <v/>
      </c>
      <c r="JF250" s="74" t="str">
        <f t="shared" si="653"/>
        <v/>
      </c>
      <c r="JG250" s="74" t="str">
        <f t="shared" si="654"/>
        <v/>
      </c>
      <c r="JH250" s="390" t="str">
        <f t="shared" si="655"/>
        <v/>
      </c>
      <c r="JI250" s="389">
        <f>IF(ISNUMBER(MATCH(HE250,$JG$15:$JG$313,0)),0,MAX(JI$14:JI249)+1)</f>
        <v>0</v>
      </c>
      <c r="JJ250" s="389" t="str">
        <f t="shared" si="656"/>
        <v/>
      </c>
      <c r="JK250" s="379"/>
      <c r="JL250" s="79"/>
      <c r="JM250" s="19"/>
      <c r="JN250" s="280"/>
      <c r="JO250" s="70"/>
      <c r="JP250" s="19"/>
      <c r="JQ250" s="19"/>
      <c r="JR250" s="19"/>
      <c r="JS250" s="19"/>
      <c r="JT250" s="19"/>
      <c r="JU250" s="19"/>
      <c r="JV250" s="19"/>
      <c r="JW250" s="19"/>
      <c r="JX250" s="19"/>
      <c r="JY250" s="19"/>
      <c r="JZ250" s="19"/>
      <c r="KA250" s="19"/>
      <c r="KB250" s="19"/>
      <c r="KC250" s="19"/>
      <c r="KD250" s="19"/>
      <c r="LA250" s="70"/>
      <c r="LB250" s="291" t="str">
        <f t="shared" si="607"/>
        <v/>
      </c>
      <c r="LC250" s="291" t="str">
        <f t="shared" si="608"/>
        <v/>
      </c>
      <c r="LD250" s="291" t="str">
        <f t="shared" si="609"/>
        <v/>
      </c>
      <c r="LE250" s="291" t="str">
        <f t="shared" si="610"/>
        <v/>
      </c>
      <c r="LF250" s="291" t="str">
        <f t="shared" si="611"/>
        <v/>
      </c>
      <c r="LG250" s="291" t="str">
        <f t="shared" si="612"/>
        <v/>
      </c>
      <c r="LH250" s="291" t="str">
        <f t="shared" si="613"/>
        <v/>
      </c>
      <c r="LI250" s="291" t="str">
        <f t="shared" si="614"/>
        <v/>
      </c>
      <c r="LJ250" s="291" t="str">
        <f t="shared" si="615"/>
        <v/>
      </c>
      <c r="LK250" s="291" t="str">
        <f t="shared" si="616"/>
        <v/>
      </c>
      <c r="LL250" s="291" t="str">
        <f t="shared" si="617"/>
        <v/>
      </c>
      <c r="LM250" s="291" t="str">
        <f t="shared" si="618"/>
        <v/>
      </c>
      <c r="LN250" s="291" t="str">
        <f t="shared" si="619"/>
        <v/>
      </c>
      <c r="LO250" s="291" t="str">
        <f t="shared" si="620"/>
        <v/>
      </c>
      <c r="LP250" s="291" t="str">
        <f t="shared" si="621"/>
        <v/>
      </c>
      <c r="LQ250" s="291" t="str">
        <f t="shared" si="622"/>
        <v/>
      </c>
      <c r="LR250" s="291" t="str">
        <f t="shared" si="623"/>
        <v/>
      </c>
      <c r="LS250" s="291" t="str">
        <f t="shared" si="624"/>
        <v/>
      </c>
      <c r="LT250" s="291" t="str">
        <f t="shared" si="625"/>
        <v/>
      </c>
      <c r="LU250" s="291" t="str">
        <f t="shared" si="626"/>
        <v/>
      </c>
      <c r="LV250" s="291" t="str">
        <f t="shared" si="627"/>
        <v/>
      </c>
      <c r="LW250" s="291" t="str">
        <f t="shared" si="628"/>
        <v/>
      </c>
      <c r="LX250" s="291" t="str">
        <f t="shared" si="629"/>
        <v/>
      </c>
      <c r="LY250" s="291" t="str">
        <f t="shared" si="630"/>
        <v/>
      </c>
      <c r="LZ250" s="291" t="str">
        <f t="shared" si="631"/>
        <v/>
      </c>
      <c r="MA250" s="291" t="str">
        <f t="shared" si="632"/>
        <v/>
      </c>
      <c r="MB250" s="291" t="str">
        <f t="shared" si="633"/>
        <v/>
      </c>
      <c r="MC250" s="291" t="str">
        <f t="shared" si="634"/>
        <v/>
      </c>
      <c r="MD250" s="291" t="str">
        <f t="shared" si="635"/>
        <v/>
      </c>
      <c r="ME250" s="291" t="str">
        <f t="shared" si="636"/>
        <v/>
      </c>
      <c r="MF250" s="291" t="str">
        <f t="shared" si="637"/>
        <v/>
      </c>
      <c r="MG250" s="74">
        <f t="shared" si="638"/>
        <v>0</v>
      </c>
      <c r="MH250" s="70"/>
      <c r="MI250" s="70"/>
      <c r="MJ250" s="70"/>
      <c r="MK250" s="70"/>
      <c r="ML250" s="70"/>
      <c r="MM250" s="70"/>
      <c r="MN250" s="70"/>
      <c r="MO250" s="70"/>
      <c r="MP250" s="70"/>
      <c r="MQ250" s="70"/>
      <c r="MR250" s="70"/>
      <c r="MS250" s="70"/>
      <c r="MT250" s="70"/>
      <c r="MU250" s="70"/>
    </row>
    <row r="251" spans="1:359" ht="6" customHeight="1" x14ac:dyDescent="0.25">
      <c r="A251" s="79"/>
      <c r="B251" s="303">
        <f t="shared" si="657"/>
        <v>237</v>
      </c>
      <c r="C251" s="206" t="s">
        <v>758</v>
      </c>
      <c r="D251" s="206" t="s">
        <v>777</v>
      </c>
      <c r="E251" s="70"/>
      <c r="F251" s="258"/>
      <c r="G251" s="259"/>
      <c r="H251" s="260"/>
      <c r="I251" s="258"/>
      <c r="J251" s="259"/>
      <c r="K251" s="260"/>
      <c r="L251" s="258"/>
      <c r="M251" s="259"/>
      <c r="N251" s="260"/>
      <c r="O251" s="258"/>
      <c r="P251" s="259"/>
      <c r="Q251" s="260"/>
      <c r="R251" s="258"/>
      <c r="S251" s="259"/>
      <c r="T251" s="260"/>
      <c r="U251" s="258"/>
      <c r="V251" s="259"/>
      <c r="W251" s="260"/>
      <c r="X251" s="258"/>
      <c r="Y251" s="259"/>
      <c r="Z251" s="260"/>
      <c r="AA251" s="258"/>
      <c r="AB251" s="259"/>
      <c r="AC251" s="260"/>
      <c r="AD251" s="258"/>
      <c r="AE251" s="259"/>
      <c r="AF251" s="260"/>
      <c r="AG251" s="258"/>
      <c r="AH251" s="259"/>
      <c r="AI251" s="260"/>
      <c r="AJ251" s="258"/>
      <c r="AK251" s="259"/>
      <c r="AL251" s="260"/>
      <c r="AM251" s="258"/>
      <c r="AN251" s="259"/>
      <c r="AO251" s="260"/>
      <c r="AP251" s="281"/>
      <c r="AQ251" s="353"/>
      <c r="AR251" s="348"/>
      <c r="AS251" s="281"/>
      <c r="AT251" s="353"/>
      <c r="AU251" s="348"/>
      <c r="AV251" s="258"/>
      <c r="AW251" s="259"/>
      <c r="AX251" s="260"/>
      <c r="AY251" s="258"/>
      <c r="AZ251" s="259"/>
      <c r="BA251" s="260"/>
      <c r="BB251" s="258"/>
      <c r="BC251" s="259"/>
      <c r="BD251" s="260"/>
      <c r="BE251" s="258"/>
      <c r="BF251" s="259"/>
      <c r="BG251" s="260"/>
      <c r="BH251" s="258"/>
      <c r="BI251" s="259"/>
      <c r="BJ251" s="260"/>
      <c r="BK251" s="258"/>
      <c r="BL251" s="259"/>
      <c r="BM251" s="260"/>
      <c r="BN251" s="258"/>
      <c r="BO251" s="259"/>
      <c r="BP251" s="260"/>
      <c r="BQ251" s="258"/>
      <c r="BR251" s="259"/>
      <c r="BS251" s="260"/>
      <c r="BT251" s="258"/>
      <c r="BU251" s="259"/>
      <c r="BV251" s="260"/>
      <c r="BW251" s="258"/>
      <c r="BX251" s="259"/>
      <c r="BY251" s="260"/>
      <c r="BZ251" s="258"/>
      <c r="CA251" s="259"/>
      <c r="CB251" s="260"/>
      <c r="CC251" s="258"/>
      <c r="CD251" s="259"/>
      <c r="CE251" s="260"/>
      <c r="CF251" s="410"/>
      <c r="CG251" s="411"/>
      <c r="CH251" s="412"/>
      <c r="CI251" s="410"/>
      <c r="CJ251" s="411"/>
      <c r="CK251" s="412"/>
      <c r="CL251" s="258"/>
      <c r="CM251" s="259"/>
      <c r="CN251" s="260"/>
      <c r="CO251" s="258"/>
      <c r="CP251" s="259"/>
      <c r="CQ251" s="260"/>
      <c r="CR251" s="373" t="s">
        <v>2</v>
      </c>
      <c r="CS251" s="228"/>
      <c r="CT251" s="229"/>
      <c r="CU251" s="7" t="str">
        <f t="shared" si="517"/>
        <v/>
      </c>
      <c r="CV251" s="7" t="str">
        <f t="shared" si="518"/>
        <v/>
      </c>
      <c r="CW251" s="7" t="str">
        <f t="shared" si="519"/>
        <v/>
      </c>
      <c r="CX251" s="7" t="str">
        <f t="shared" si="520"/>
        <v/>
      </c>
      <c r="CY251" s="7" t="str">
        <f t="shared" si="521"/>
        <v/>
      </c>
      <c r="CZ251" s="7" t="str">
        <f t="shared" si="522"/>
        <v/>
      </c>
      <c r="DA251" s="7" t="str">
        <f t="shared" si="523"/>
        <v/>
      </c>
      <c r="DB251" s="7" t="str">
        <f t="shared" si="524"/>
        <v/>
      </c>
      <c r="DC251" s="7" t="str">
        <f t="shared" si="525"/>
        <v/>
      </c>
      <c r="DD251" s="7" t="str">
        <f t="shared" si="526"/>
        <v/>
      </c>
      <c r="DE251" s="7" t="str">
        <f t="shared" si="527"/>
        <v/>
      </c>
      <c r="DF251" s="7" t="str">
        <f t="shared" si="528"/>
        <v/>
      </c>
      <c r="DG251" s="7" t="str">
        <f t="shared" si="529"/>
        <v/>
      </c>
      <c r="DH251" s="7">
        <f t="shared" si="530"/>
        <v>24</v>
      </c>
      <c r="DI251" s="7" t="str">
        <f t="shared" si="531"/>
        <v/>
      </c>
      <c r="DJ251" s="7" t="str">
        <f t="shared" si="532"/>
        <v/>
      </c>
      <c r="DK251" s="7" t="str">
        <f t="shared" si="533"/>
        <v/>
      </c>
      <c r="DL251" s="7" t="str">
        <f t="shared" si="534"/>
        <v/>
      </c>
      <c r="DM251" s="7" t="str">
        <f t="shared" si="535"/>
        <v/>
      </c>
      <c r="DN251" s="7" t="str">
        <f t="shared" si="536"/>
        <v/>
      </c>
      <c r="DO251" s="7" t="str">
        <f t="shared" si="537"/>
        <v/>
      </c>
      <c r="DP251" s="7" t="str">
        <f t="shared" si="538"/>
        <v/>
      </c>
      <c r="DQ251" s="7" t="str">
        <f t="shared" si="539"/>
        <v/>
      </c>
      <c r="DR251" s="7" t="str">
        <f t="shared" si="540"/>
        <v/>
      </c>
      <c r="DS251" s="7" t="str">
        <f t="shared" si="541"/>
        <v/>
      </c>
      <c r="DT251" s="7" t="str">
        <f t="shared" si="542"/>
        <v/>
      </c>
      <c r="DU251" s="7" t="str">
        <f t="shared" si="639"/>
        <v/>
      </c>
      <c r="DV251" s="7" t="str">
        <f t="shared" si="640"/>
        <v/>
      </c>
      <c r="DW251" s="7" t="str">
        <f t="shared" si="641"/>
        <v/>
      </c>
      <c r="DX251" s="7" t="str">
        <f t="shared" si="642"/>
        <v/>
      </c>
      <c r="DY251" s="7"/>
      <c r="DZ251" s="7"/>
      <c r="EA251" s="7"/>
      <c r="EB251" s="7"/>
      <c r="EC251" s="64" t="s">
        <v>2</v>
      </c>
      <c r="ED251" s="306" t="str">
        <f t="shared" si="543"/>
        <v>-</v>
      </c>
      <c r="EE251" s="306" t="str">
        <f t="shared" si="544"/>
        <v>-</v>
      </c>
      <c r="EF251" s="306" t="str">
        <f t="shared" si="545"/>
        <v>-</v>
      </c>
      <c r="EG251" s="306" t="str">
        <f t="shared" si="546"/>
        <v>-</v>
      </c>
      <c r="EH251" s="306" t="str">
        <f t="shared" si="547"/>
        <v>-</v>
      </c>
      <c r="EI251" s="306" t="str">
        <f t="shared" si="548"/>
        <v>-</v>
      </c>
      <c r="EJ251" s="306" t="str">
        <f t="shared" si="549"/>
        <v>-</v>
      </c>
      <c r="EK251" s="306" t="str">
        <f t="shared" si="550"/>
        <v>-</v>
      </c>
      <c r="EL251" s="306" t="str">
        <f t="shared" si="551"/>
        <v>-</v>
      </c>
      <c r="EM251" s="306" t="str">
        <f t="shared" si="552"/>
        <v>-</v>
      </c>
      <c r="EN251" s="306" t="str">
        <f t="shared" si="553"/>
        <v>-</v>
      </c>
      <c r="EO251" s="306" t="str">
        <f t="shared" si="554"/>
        <v>-</v>
      </c>
      <c r="EP251" s="306" t="str">
        <f t="shared" si="555"/>
        <v>-</v>
      </c>
      <c r="EQ251" s="306" t="str">
        <f t="shared" si="556"/>
        <v>linear_acceleration_NPF</v>
      </c>
      <c r="ER251" s="306" t="str">
        <f t="shared" si="557"/>
        <v>-</v>
      </c>
      <c r="ES251" s="306" t="str">
        <f t="shared" si="558"/>
        <v>-</v>
      </c>
      <c r="ET251" s="306" t="str">
        <f t="shared" si="559"/>
        <v>-</v>
      </c>
      <c r="EU251" s="306" t="str">
        <f t="shared" si="560"/>
        <v>-</v>
      </c>
      <c r="EV251" s="306" t="str">
        <f t="shared" si="561"/>
        <v>-</v>
      </c>
      <c r="EW251" s="306" t="str">
        <f t="shared" si="562"/>
        <v>-</v>
      </c>
      <c r="EX251" s="306" t="str">
        <f t="shared" si="563"/>
        <v>-</v>
      </c>
      <c r="EY251" s="306" t="str">
        <f t="shared" si="564"/>
        <v>-</v>
      </c>
      <c r="EZ251" s="306" t="str">
        <f t="shared" si="565"/>
        <v>-</v>
      </c>
      <c r="FA251" s="306" t="str">
        <f t="shared" si="566"/>
        <v>-</v>
      </c>
      <c r="FB251" s="306" t="str">
        <f t="shared" si="567"/>
        <v>-</v>
      </c>
      <c r="FC251" s="306" t="str">
        <f t="shared" si="568"/>
        <v>-</v>
      </c>
      <c r="FD251" s="306" t="str">
        <f t="shared" si="643"/>
        <v>-</v>
      </c>
      <c r="FE251" s="306" t="str">
        <f t="shared" si="644"/>
        <v>-</v>
      </c>
      <c r="FF251" s="306" t="str">
        <f t="shared" si="645"/>
        <v>-</v>
      </c>
      <c r="FG251" s="306" t="str">
        <f t="shared" si="646"/>
        <v>-</v>
      </c>
      <c r="FH251" s="306"/>
      <c r="FI251" s="306"/>
      <c r="FJ251" s="306"/>
      <c r="FK251" s="306"/>
      <c r="FL251" s="306"/>
      <c r="FM251" s="422" t="s">
        <v>2</v>
      </c>
      <c r="FN251" s="65" t="str">
        <f t="shared" si="569"/>
        <v>-</v>
      </c>
      <c r="FO251" s="65" t="str">
        <f t="shared" si="570"/>
        <v>-</v>
      </c>
      <c r="FP251" s="65" t="str">
        <f t="shared" si="571"/>
        <v>-</v>
      </c>
      <c r="FQ251" s="65" t="str">
        <f t="shared" si="572"/>
        <v>-</v>
      </c>
      <c r="FR251" s="65" t="str">
        <f t="shared" si="573"/>
        <v>-</v>
      </c>
      <c r="FS251" s="65" t="str">
        <f t="shared" si="574"/>
        <v>-</v>
      </c>
      <c r="FT251" s="65" t="str">
        <f t="shared" si="575"/>
        <v>-</v>
      </c>
      <c r="FU251" s="65" t="str">
        <f t="shared" si="576"/>
        <v>-</v>
      </c>
      <c r="FV251" s="65" t="str">
        <f t="shared" si="577"/>
        <v>-</v>
      </c>
      <c r="FW251" s="65" t="str">
        <f t="shared" si="578"/>
        <v>-</v>
      </c>
      <c r="FX251" s="65" t="str">
        <f t="shared" si="579"/>
        <v>-</v>
      </c>
      <c r="FY251" s="65" t="str">
        <f t="shared" si="580"/>
        <v>-</v>
      </c>
      <c r="FZ251" s="65" t="str">
        <f t="shared" si="581"/>
        <v>-</v>
      </c>
      <c r="GA251" s="65" t="str">
        <f t="shared" si="582"/>
        <v>cg</v>
      </c>
      <c r="GB251" s="65" t="str">
        <f t="shared" si="583"/>
        <v>-</v>
      </c>
      <c r="GC251" s="65" t="str">
        <f t="shared" si="584"/>
        <v>-</v>
      </c>
      <c r="GD251" s="65" t="str">
        <f t="shared" si="585"/>
        <v>-</v>
      </c>
      <c r="GE251" s="65" t="str">
        <f t="shared" si="586"/>
        <v>-</v>
      </c>
      <c r="GF251" s="65" t="str">
        <f t="shared" si="587"/>
        <v>-</v>
      </c>
      <c r="GG251" s="65" t="str">
        <f t="shared" si="588"/>
        <v>-</v>
      </c>
      <c r="GH251" s="65" t="str">
        <f t="shared" si="589"/>
        <v>-</v>
      </c>
      <c r="GI251" s="65" t="str">
        <f t="shared" si="590"/>
        <v>-</v>
      </c>
      <c r="GJ251" s="65" t="str">
        <f t="shared" si="591"/>
        <v>-</v>
      </c>
      <c r="GK251" s="65" t="str">
        <f t="shared" si="592"/>
        <v>-</v>
      </c>
      <c r="GL251" s="65" t="str">
        <f t="shared" si="593"/>
        <v>-</v>
      </c>
      <c r="GM251" s="65" t="str">
        <f t="shared" si="594"/>
        <v>-</v>
      </c>
      <c r="GN251" s="65" t="str">
        <f t="shared" si="647"/>
        <v>-</v>
      </c>
      <c r="GO251" s="65" t="str">
        <f t="shared" si="648"/>
        <v>-</v>
      </c>
      <c r="GP251" s="65" t="str">
        <f t="shared" si="649"/>
        <v>-</v>
      </c>
      <c r="GQ251" s="65" t="str">
        <f t="shared" si="650"/>
        <v>-</v>
      </c>
      <c r="GR251" s="65"/>
      <c r="GS251" s="65"/>
      <c r="GT251" s="65"/>
      <c r="GU251" s="96"/>
      <c r="GV251" s="70"/>
      <c r="GW251" s="7">
        <f>IF(ISNUMBER(INDEX($CU$15:$EC$314,$B251,HG$5)),MAX(GW$14:GW250)+1,0)</f>
        <v>0</v>
      </c>
      <c r="GX251" s="7" t="str">
        <f t="shared" si="595"/>
        <v/>
      </c>
      <c r="GY251" s="7" t="str">
        <f t="shared" si="596"/>
        <v/>
      </c>
      <c r="GZ251" s="289">
        <f t="shared" si="597"/>
        <v>237</v>
      </c>
      <c r="HA251" s="289" t="str">
        <f t="shared" si="598"/>
        <v/>
      </c>
      <c r="HB251" s="289"/>
      <c r="HC251" s="84" t="str">
        <f t="shared" si="599"/>
        <v/>
      </c>
      <c r="HD251" s="335">
        <f t="shared" si="600"/>
        <v>0</v>
      </c>
      <c r="HE251" s="313" t="str">
        <f t="shared" si="601"/>
        <v/>
      </c>
      <c r="HF251" s="28" t="str">
        <f t="shared" si="602"/>
        <v/>
      </c>
      <c r="HG251" s="241"/>
      <c r="HH251" s="71"/>
      <c r="HI251" s="71"/>
      <c r="HJ251" s="71"/>
      <c r="HK251" s="71"/>
      <c r="HL251" s="71"/>
      <c r="HM251" s="71"/>
      <c r="HN251" s="71"/>
      <c r="HO251" s="71"/>
      <c r="HP251" s="71"/>
      <c r="HQ251" s="71"/>
      <c r="HR251" s="71"/>
      <c r="HS251" s="71"/>
      <c r="HT251" s="71"/>
      <c r="HU251" s="71"/>
      <c r="HV251" s="336" t="str">
        <f t="shared" si="604"/>
        <v/>
      </c>
      <c r="HW251" s="338" t="str">
        <f t="shared" si="605"/>
        <v/>
      </c>
      <c r="HX251" s="337" t="str">
        <f t="shared" si="606"/>
        <v/>
      </c>
      <c r="HY251" s="71"/>
      <c r="HZ251" s="71"/>
      <c r="IA251" s="71"/>
      <c r="IB251" s="71"/>
      <c r="IC251" s="71"/>
      <c r="ID251" s="70"/>
      <c r="IE251" s="19"/>
      <c r="IF251" s="19"/>
      <c r="IG251" s="19"/>
      <c r="IH251" s="19"/>
      <c r="II251" s="19"/>
      <c r="IJ251" s="19"/>
      <c r="IK251" s="19"/>
      <c r="IL251" s="19"/>
      <c r="IM251" s="19"/>
      <c r="IN251" s="19"/>
      <c r="IO251" s="19"/>
      <c r="IP251" s="19"/>
      <c r="IQ251" s="19"/>
      <c r="IR251" s="291">
        <f>IF(IE251&lt;&gt;"",MAX(IR$14:IR250)+1,0)</f>
        <v>0</v>
      </c>
      <c r="IS251" s="291">
        <f>IF(IF251&lt;&gt;"",MAX(IS$14:IS250)+1,0)</f>
        <v>0</v>
      </c>
      <c r="IT251" s="291">
        <f>IF(IG251&lt;&gt;"",MAX(IT$14:IT250)+1,0)</f>
        <v>0</v>
      </c>
      <c r="IU251" s="291">
        <f>IF(IH251&lt;&gt;"",MAX(IU$14:IU250)+1,0)</f>
        <v>0</v>
      </c>
      <c r="IV251" s="291">
        <f>IF(II251&lt;&gt;"",MAX(IV$14:IV250)+1,0)</f>
        <v>0</v>
      </c>
      <c r="IW251" s="291">
        <f>IF(IJ251&lt;&gt;"",MAX(IW$14:IW250)+1,0)</f>
        <v>0</v>
      </c>
      <c r="IX251" s="291">
        <f>IF(IK251&lt;&gt;"",MAX(IX$14:IX250)+1,0)</f>
        <v>0</v>
      </c>
      <c r="IY251" s="291">
        <f>IF(IL251&lt;&gt;"",MAX(IY$14:IY250)+1,0)</f>
        <v>0</v>
      </c>
      <c r="IZ251" s="291">
        <f>IF(IM251&lt;&gt;"",MAX(IZ$14:IZ250)+1,0)</f>
        <v>0</v>
      </c>
      <c r="JA251" s="291">
        <f>IF(IN251&lt;&gt;"",MAX(JA$14:JA250)+1,0)</f>
        <v>0</v>
      </c>
      <c r="JB251" s="291">
        <f>IF(IO251&lt;&gt;"",MAX(JB$14:JB250)+1,0)</f>
        <v>0</v>
      </c>
      <c r="JC251" s="291">
        <f>IF(IP251&lt;&gt;"",MAX(JC$14:JC250)+1,0)</f>
        <v>0</v>
      </c>
      <c r="JD251" s="74" t="str">
        <f t="shared" si="651"/>
        <v/>
      </c>
      <c r="JE251" s="74" t="str">
        <f t="shared" si="652"/>
        <v/>
      </c>
      <c r="JF251" s="74" t="str">
        <f t="shared" si="653"/>
        <v/>
      </c>
      <c r="JG251" s="74" t="str">
        <f t="shared" si="654"/>
        <v/>
      </c>
      <c r="JH251" s="390" t="str">
        <f t="shared" si="655"/>
        <v/>
      </c>
      <c r="JI251" s="389">
        <f>IF(ISNUMBER(MATCH(HE251,$JG$15:$JG$313,0)),0,MAX(JI$14:JI250)+1)</f>
        <v>0</v>
      </c>
      <c r="JJ251" s="389" t="str">
        <f t="shared" si="656"/>
        <v/>
      </c>
      <c r="JK251" s="379"/>
      <c r="JL251" s="79"/>
      <c r="JM251" s="19"/>
      <c r="JN251" s="280"/>
      <c r="JO251" s="70"/>
      <c r="JP251" s="19"/>
      <c r="JQ251" s="19"/>
      <c r="JR251" s="19"/>
      <c r="JS251" s="19"/>
      <c r="JT251" s="19"/>
      <c r="JU251" s="19"/>
      <c r="JV251" s="19"/>
      <c r="JW251" s="19"/>
      <c r="JX251" s="19"/>
      <c r="JY251" s="19"/>
      <c r="JZ251" s="19"/>
      <c r="KA251" s="19"/>
      <c r="KB251" s="19"/>
      <c r="KC251" s="19"/>
      <c r="KD251" s="19"/>
      <c r="LA251" s="70"/>
      <c r="LB251" s="291" t="str">
        <f t="shared" si="607"/>
        <v/>
      </c>
      <c r="LC251" s="291" t="str">
        <f t="shared" si="608"/>
        <v/>
      </c>
      <c r="LD251" s="291" t="str">
        <f t="shared" si="609"/>
        <v/>
      </c>
      <c r="LE251" s="291" t="str">
        <f t="shared" si="610"/>
        <v/>
      </c>
      <c r="LF251" s="291" t="str">
        <f t="shared" si="611"/>
        <v/>
      </c>
      <c r="LG251" s="291" t="str">
        <f t="shared" si="612"/>
        <v/>
      </c>
      <c r="LH251" s="291" t="str">
        <f t="shared" si="613"/>
        <v/>
      </c>
      <c r="LI251" s="291" t="str">
        <f t="shared" si="614"/>
        <v/>
      </c>
      <c r="LJ251" s="291" t="str">
        <f t="shared" si="615"/>
        <v/>
      </c>
      <c r="LK251" s="291" t="str">
        <f t="shared" si="616"/>
        <v/>
      </c>
      <c r="LL251" s="291" t="str">
        <f t="shared" si="617"/>
        <v/>
      </c>
      <c r="LM251" s="291" t="str">
        <f t="shared" si="618"/>
        <v/>
      </c>
      <c r="LN251" s="291" t="str">
        <f t="shared" si="619"/>
        <v/>
      </c>
      <c r="LO251" s="291" t="str">
        <f t="shared" si="620"/>
        <v/>
      </c>
      <c r="LP251" s="291" t="str">
        <f t="shared" si="621"/>
        <v/>
      </c>
      <c r="LQ251" s="291" t="str">
        <f t="shared" si="622"/>
        <v/>
      </c>
      <c r="LR251" s="291" t="str">
        <f t="shared" si="623"/>
        <v/>
      </c>
      <c r="LS251" s="291" t="str">
        <f t="shared" si="624"/>
        <v/>
      </c>
      <c r="LT251" s="291" t="str">
        <f t="shared" si="625"/>
        <v/>
      </c>
      <c r="LU251" s="291" t="str">
        <f t="shared" si="626"/>
        <v/>
      </c>
      <c r="LV251" s="291" t="str">
        <f t="shared" si="627"/>
        <v/>
      </c>
      <c r="LW251" s="291" t="str">
        <f t="shared" si="628"/>
        <v/>
      </c>
      <c r="LX251" s="291" t="str">
        <f t="shared" si="629"/>
        <v/>
      </c>
      <c r="LY251" s="291" t="str">
        <f t="shared" si="630"/>
        <v/>
      </c>
      <c r="LZ251" s="291" t="str">
        <f t="shared" si="631"/>
        <v/>
      </c>
      <c r="MA251" s="291" t="str">
        <f t="shared" si="632"/>
        <v/>
      </c>
      <c r="MB251" s="291" t="str">
        <f t="shared" si="633"/>
        <v/>
      </c>
      <c r="MC251" s="291" t="str">
        <f t="shared" si="634"/>
        <v/>
      </c>
      <c r="MD251" s="291" t="str">
        <f t="shared" si="635"/>
        <v/>
      </c>
      <c r="ME251" s="291" t="str">
        <f t="shared" si="636"/>
        <v/>
      </c>
      <c r="MF251" s="291" t="str">
        <f t="shared" si="637"/>
        <v/>
      </c>
      <c r="MG251" s="74">
        <f t="shared" si="638"/>
        <v>0</v>
      </c>
      <c r="MH251" s="70"/>
      <c r="MI251" s="70"/>
      <c r="MJ251" s="70"/>
      <c r="MK251" s="70"/>
      <c r="ML251" s="70"/>
      <c r="MM251" s="70"/>
      <c r="MN251" s="70"/>
      <c r="MO251" s="70"/>
      <c r="MP251" s="70"/>
      <c r="MQ251" s="70"/>
      <c r="MR251" s="70"/>
      <c r="MS251" s="70"/>
      <c r="MT251" s="70"/>
      <c r="MU251" s="70"/>
    </row>
    <row r="252" spans="1:359" ht="6" customHeight="1" x14ac:dyDescent="0.25">
      <c r="A252" s="79"/>
      <c r="B252" s="303">
        <f t="shared" si="657"/>
        <v>238</v>
      </c>
      <c r="C252" s="206" t="s">
        <v>759</v>
      </c>
      <c r="D252" s="206" t="s">
        <v>778</v>
      </c>
      <c r="E252" s="70"/>
      <c r="F252" s="258"/>
      <c r="G252" s="259"/>
      <c r="H252" s="260"/>
      <c r="I252" s="258"/>
      <c r="J252" s="259"/>
      <c r="K252" s="260"/>
      <c r="L252" s="258"/>
      <c r="M252" s="259"/>
      <c r="N252" s="260"/>
      <c r="O252" s="258"/>
      <c r="P252" s="259"/>
      <c r="Q252" s="260"/>
      <c r="R252" s="258"/>
      <c r="S252" s="259"/>
      <c r="T252" s="260"/>
      <c r="U252" s="258"/>
      <c r="V252" s="259"/>
      <c r="W252" s="260"/>
      <c r="X252" s="258"/>
      <c r="Y252" s="259"/>
      <c r="Z252" s="260"/>
      <c r="AA252" s="258"/>
      <c r="AB252" s="259"/>
      <c r="AC252" s="260"/>
      <c r="AD252" s="258"/>
      <c r="AE252" s="259"/>
      <c r="AF252" s="260"/>
      <c r="AG252" s="258"/>
      <c r="AH252" s="259"/>
      <c r="AI252" s="260"/>
      <c r="AJ252" s="258"/>
      <c r="AK252" s="259"/>
      <c r="AL252" s="260"/>
      <c r="AM252" s="258"/>
      <c r="AN252" s="259"/>
      <c r="AO252" s="260"/>
      <c r="AP252" s="281"/>
      <c r="AQ252" s="353"/>
      <c r="AR252" s="348"/>
      <c r="AS252" s="281"/>
      <c r="AT252" s="353"/>
      <c r="AU252" s="348"/>
      <c r="AV252" s="258"/>
      <c r="AW252" s="259"/>
      <c r="AX252" s="260"/>
      <c r="AY252" s="258"/>
      <c r="AZ252" s="259"/>
      <c r="BA252" s="260"/>
      <c r="BB252" s="258"/>
      <c r="BC252" s="259"/>
      <c r="BD252" s="260"/>
      <c r="BE252" s="258"/>
      <c r="BF252" s="259"/>
      <c r="BG252" s="260"/>
      <c r="BH252" s="258"/>
      <c r="BI252" s="259"/>
      <c r="BJ252" s="260"/>
      <c r="BK252" s="258"/>
      <c r="BL252" s="259"/>
      <c r="BM252" s="260"/>
      <c r="BN252" s="258"/>
      <c r="BO252" s="259"/>
      <c r="BP252" s="260"/>
      <c r="BQ252" s="258"/>
      <c r="BR252" s="259"/>
      <c r="BS252" s="260"/>
      <c r="BT252" s="258"/>
      <c r="BU252" s="259"/>
      <c r="BV252" s="260"/>
      <c r="BW252" s="258"/>
      <c r="BX252" s="259"/>
      <c r="BY252" s="260"/>
      <c r="BZ252" s="258"/>
      <c r="CA252" s="259"/>
      <c r="CB252" s="260"/>
      <c r="CC252" s="258"/>
      <c r="CD252" s="259"/>
      <c r="CE252" s="260"/>
      <c r="CF252" s="410"/>
      <c r="CG252" s="411"/>
      <c r="CH252" s="412"/>
      <c r="CI252" s="410"/>
      <c r="CJ252" s="411"/>
      <c r="CK252" s="412"/>
      <c r="CL252" s="258"/>
      <c r="CM252" s="259"/>
      <c r="CN252" s="260"/>
      <c r="CO252" s="258"/>
      <c r="CP252" s="259"/>
      <c r="CQ252" s="260"/>
      <c r="CR252" s="373" t="s">
        <v>2</v>
      </c>
      <c r="CS252" s="228"/>
      <c r="CT252" s="229"/>
      <c r="CU252" s="7" t="str">
        <f t="shared" si="517"/>
        <v/>
      </c>
      <c r="CV252" s="7" t="str">
        <f t="shared" si="518"/>
        <v/>
      </c>
      <c r="CW252" s="7" t="str">
        <f t="shared" si="519"/>
        <v/>
      </c>
      <c r="CX252" s="7" t="str">
        <f t="shared" si="520"/>
        <v/>
      </c>
      <c r="CY252" s="7" t="str">
        <f t="shared" si="521"/>
        <v/>
      </c>
      <c r="CZ252" s="7" t="str">
        <f t="shared" si="522"/>
        <v/>
      </c>
      <c r="DA252" s="7" t="str">
        <f t="shared" si="523"/>
        <v/>
      </c>
      <c r="DB252" s="7" t="str">
        <f t="shared" si="524"/>
        <v/>
      </c>
      <c r="DC252" s="7" t="str">
        <f t="shared" si="525"/>
        <v/>
      </c>
      <c r="DD252" s="7" t="str">
        <f t="shared" si="526"/>
        <v/>
      </c>
      <c r="DE252" s="7" t="str">
        <f t="shared" si="527"/>
        <v/>
      </c>
      <c r="DF252" s="7" t="str">
        <f t="shared" si="528"/>
        <v/>
      </c>
      <c r="DG252" s="7" t="str">
        <f t="shared" si="529"/>
        <v/>
      </c>
      <c r="DH252" s="7">
        <f t="shared" si="530"/>
        <v>25</v>
      </c>
      <c r="DI252" s="7" t="str">
        <f t="shared" si="531"/>
        <v/>
      </c>
      <c r="DJ252" s="7" t="str">
        <f t="shared" si="532"/>
        <v/>
      </c>
      <c r="DK252" s="7" t="str">
        <f t="shared" si="533"/>
        <v/>
      </c>
      <c r="DL252" s="7" t="str">
        <f t="shared" si="534"/>
        <v/>
      </c>
      <c r="DM252" s="7" t="str">
        <f t="shared" si="535"/>
        <v/>
      </c>
      <c r="DN252" s="7" t="str">
        <f t="shared" si="536"/>
        <v/>
      </c>
      <c r="DO252" s="7" t="str">
        <f t="shared" si="537"/>
        <v/>
      </c>
      <c r="DP252" s="7" t="str">
        <f t="shared" si="538"/>
        <v/>
      </c>
      <c r="DQ252" s="7" t="str">
        <f t="shared" si="539"/>
        <v/>
      </c>
      <c r="DR252" s="7" t="str">
        <f t="shared" si="540"/>
        <v/>
      </c>
      <c r="DS252" s="7" t="str">
        <f t="shared" si="541"/>
        <v/>
      </c>
      <c r="DT252" s="7" t="str">
        <f t="shared" si="542"/>
        <v/>
      </c>
      <c r="DU252" s="7" t="str">
        <f t="shared" si="639"/>
        <v/>
      </c>
      <c r="DV252" s="7" t="str">
        <f t="shared" si="640"/>
        <v/>
      </c>
      <c r="DW252" s="7" t="str">
        <f t="shared" si="641"/>
        <v/>
      </c>
      <c r="DX252" s="7" t="str">
        <f t="shared" si="642"/>
        <v/>
      </c>
      <c r="DY252" s="7"/>
      <c r="DZ252" s="7"/>
      <c r="EA252" s="7"/>
      <c r="EB252" s="7"/>
      <c r="EC252" s="64" t="s">
        <v>2</v>
      </c>
      <c r="ED252" s="306" t="str">
        <f t="shared" si="543"/>
        <v>-</v>
      </c>
      <c r="EE252" s="306" t="str">
        <f t="shared" si="544"/>
        <v>-</v>
      </c>
      <c r="EF252" s="306" t="str">
        <f t="shared" si="545"/>
        <v>-</v>
      </c>
      <c r="EG252" s="306" t="str">
        <f t="shared" si="546"/>
        <v>-</v>
      </c>
      <c r="EH252" s="306" t="str">
        <f t="shared" si="547"/>
        <v>-</v>
      </c>
      <c r="EI252" s="306" t="str">
        <f t="shared" si="548"/>
        <v>-</v>
      </c>
      <c r="EJ252" s="306" t="str">
        <f t="shared" si="549"/>
        <v>-</v>
      </c>
      <c r="EK252" s="306" t="str">
        <f t="shared" si="550"/>
        <v>-</v>
      </c>
      <c r="EL252" s="306" t="str">
        <f t="shared" si="551"/>
        <v>-</v>
      </c>
      <c r="EM252" s="306" t="str">
        <f t="shared" si="552"/>
        <v>-</v>
      </c>
      <c r="EN252" s="306" t="str">
        <f t="shared" si="553"/>
        <v>-</v>
      </c>
      <c r="EO252" s="306" t="str">
        <f t="shared" si="554"/>
        <v>-</v>
      </c>
      <c r="EP252" s="306" t="str">
        <f t="shared" si="555"/>
        <v>-</v>
      </c>
      <c r="EQ252" s="306" t="str">
        <f t="shared" si="556"/>
        <v>newton_NPF</v>
      </c>
      <c r="ER252" s="306" t="str">
        <f t="shared" si="557"/>
        <v>-</v>
      </c>
      <c r="ES252" s="306" t="str">
        <f t="shared" si="558"/>
        <v>-</v>
      </c>
      <c r="ET252" s="306" t="str">
        <f t="shared" si="559"/>
        <v>-</v>
      </c>
      <c r="EU252" s="306" t="str">
        <f t="shared" si="560"/>
        <v>-</v>
      </c>
      <c r="EV252" s="306" t="str">
        <f t="shared" si="561"/>
        <v>-</v>
      </c>
      <c r="EW252" s="306" t="str">
        <f t="shared" si="562"/>
        <v>-</v>
      </c>
      <c r="EX252" s="306" t="str">
        <f t="shared" si="563"/>
        <v>-</v>
      </c>
      <c r="EY252" s="306" t="str">
        <f t="shared" si="564"/>
        <v>-</v>
      </c>
      <c r="EZ252" s="306" t="str">
        <f t="shared" si="565"/>
        <v>-</v>
      </c>
      <c r="FA252" s="306" t="str">
        <f t="shared" si="566"/>
        <v>-</v>
      </c>
      <c r="FB252" s="306" t="str">
        <f t="shared" si="567"/>
        <v>-</v>
      </c>
      <c r="FC252" s="306" t="str">
        <f t="shared" si="568"/>
        <v>-</v>
      </c>
      <c r="FD252" s="306" t="str">
        <f t="shared" si="643"/>
        <v>-</v>
      </c>
      <c r="FE252" s="306" t="str">
        <f t="shared" si="644"/>
        <v>-</v>
      </c>
      <c r="FF252" s="306" t="str">
        <f t="shared" si="645"/>
        <v>-</v>
      </c>
      <c r="FG252" s="306" t="str">
        <f t="shared" si="646"/>
        <v>-</v>
      </c>
      <c r="FH252" s="306"/>
      <c r="FI252" s="306"/>
      <c r="FJ252" s="306"/>
      <c r="FK252" s="306"/>
      <c r="FL252" s="306"/>
      <c r="FM252" s="422" t="s">
        <v>2</v>
      </c>
      <c r="FN252" s="65" t="str">
        <f t="shared" si="569"/>
        <v>-</v>
      </c>
      <c r="FO252" s="65" t="str">
        <f t="shared" si="570"/>
        <v>-</v>
      </c>
      <c r="FP252" s="65" t="str">
        <f t="shared" si="571"/>
        <v>-</v>
      </c>
      <c r="FQ252" s="65" t="str">
        <f t="shared" si="572"/>
        <v>-</v>
      </c>
      <c r="FR252" s="65" t="str">
        <f t="shared" si="573"/>
        <v>-</v>
      </c>
      <c r="FS252" s="65" t="str">
        <f t="shared" si="574"/>
        <v>-</v>
      </c>
      <c r="FT252" s="65" t="str">
        <f t="shared" si="575"/>
        <v>-</v>
      </c>
      <c r="FU252" s="65" t="str">
        <f t="shared" si="576"/>
        <v>-</v>
      </c>
      <c r="FV252" s="65" t="str">
        <f t="shared" si="577"/>
        <v>-</v>
      </c>
      <c r="FW252" s="65" t="str">
        <f t="shared" si="578"/>
        <v>-</v>
      </c>
      <c r="FX252" s="65" t="str">
        <f t="shared" si="579"/>
        <v>-</v>
      </c>
      <c r="FY252" s="65" t="str">
        <f t="shared" si="580"/>
        <v>-</v>
      </c>
      <c r="FZ252" s="65" t="str">
        <f t="shared" si="581"/>
        <v>-</v>
      </c>
      <c r="GA252" s="65" t="str">
        <f t="shared" si="582"/>
        <v>no</v>
      </c>
      <c r="GB252" s="65" t="str">
        <f t="shared" si="583"/>
        <v>-</v>
      </c>
      <c r="GC252" s="65" t="str">
        <f t="shared" si="584"/>
        <v>-</v>
      </c>
      <c r="GD252" s="65" t="str">
        <f t="shared" si="585"/>
        <v>-</v>
      </c>
      <c r="GE252" s="65" t="str">
        <f t="shared" si="586"/>
        <v>-</v>
      </c>
      <c r="GF252" s="65" t="str">
        <f t="shared" si="587"/>
        <v>-</v>
      </c>
      <c r="GG252" s="65" t="str">
        <f t="shared" si="588"/>
        <v>-</v>
      </c>
      <c r="GH252" s="65" t="str">
        <f t="shared" si="589"/>
        <v>-</v>
      </c>
      <c r="GI252" s="65" t="str">
        <f t="shared" si="590"/>
        <v>-</v>
      </c>
      <c r="GJ252" s="65" t="str">
        <f t="shared" si="591"/>
        <v>-</v>
      </c>
      <c r="GK252" s="65" t="str">
        <f t="shared" si="592"/>
        <v>-</v>
      </c>
      <c r="GL252" s="65" t="str">
        <f t="shared" si="593"/>
        <v>-</v>
      </c>
      <c r="GM252" s="65" t="str">
        <f t="shared" si="594"/>
        <v>-</v>
      </c>
      <c r="GN252" s="65" t="str">
        <f t="shared" si="647"/>
        <v>-</v>
      </c>
      <c r="GO252" s="65" t="str">
        <f t="shared" si="648"/>
        <v>-</v>
      </c>
      <c r="GP252" s="65" t="str">
        <f t="shared" si="649"/>
        <v>-</v>
      </c>
      <c r="GQ252" s="65" t="str">
        <f t="shared" si="650"/>
        <v>-</v>
      </c>
      <c r="GR252" s="65"/>
      <c r="GS252" s="65"/>
      <c r="GT252" s="65"/>
      <c r="GU252" s="96"/>
      <c r="GV252" s="70"/>
      <c r="GW252" s="7">
        <f>IF(ISNUMBER(INDEX($CU$15:$EC$314,$B252,HG$5)),MAX(GW$14:GW251)+1,0)</f>
        <v>0</v>
      </c>
      <c r="GX252" s="7" t="str">
        <f t="shared" si="595"/>
        <v/>
      </c>
      <c r="GY252" s="7" t="str">
        <f t="shared" si="596"/>
        <v/>
      </c>
      <c r="GZ252" s="289">
        <f t="shared" si="597"/>
        <v>238</v>
      </c>
      <c r="HA252" s="289" t="str">
        <f t="shared" si="598"/>
        <v/>
      </c>
      <c r="HB252" s="289"/>
      <c r="HC252" s="84" t="str">
        <f t="shared" si="599"/>
        <v/>
      </c>
      <c r="HD252" s="335">
        <f t="shared" si="600"/>
        <v>0</v>
      </c>
      <c r="HE252" s="313" t="str">
        <f t="shared" si="601"/>
        <v/>
      </c>
      <c r="HF252" s="28" t="str">
        <f t="shared" si="602"/>
        <v/>
      </c>
      <c r="HG252" s="241"/>
      <c r="HH252" s="71"/>
      <c r="HI252" s="71"/>
      <c r="HJ252" s="71"/>
      <c r="HK252" s="71"/>
      <c r="HL252" s="71"/>
      <c r="HM252" s="71"/>
      <c r="HN252" s="71"/>
      <c r="HO252" s="71"/>
      <c r="HP252" s="71"/>
      <c r="HQ252" s="71"/>
      <c r="HR252" s="71"/>
      <c r="HS252" s="71"/>
      <c r="HT252" s="71"/>
      <c r="HU252" s="71"/>
      <c r="HV252" s="336" t="str">
        <f t="shared" si="604"/>
        <v/>
      </c>
      <c r="HW252" s="338" t="str">
        <f t="shared" si="605"/>
        <v/>
      </c>
      <c r="HX252" s="337" t="str">
        <f t="shared" si="606"/>
        <v/>
      </c>
      <c r="HY252" s="71"/>
      <c r="HZ252" s="71"/>
      <c r="IA252" s="71"/>
      <c r="IB252" s="71"/>
      <c r="IC252" s="71"/>
      <c r="ID252" s="70"/>
      <c r="IE252" s="19"/>
      <c r="IF252" s="19"/>
      <c r="IG252" s="19"/>
      <c r="IH252" s="19"/>
      <c r="II252" s="19"/>
      <c r="IJ252" s="19"/>
      <c r="IK252" s="19"/>
      <c r="IL252" s="19"/>
      <c r="IM252" s="19"/>
      <c r="IN252" s="19"/>
      <c r="IO252" s="19"/>
      <c r="IP252" s="19"/>
      <c r="IQ252" s="19"/>
      <c r="IR252" s="291">
        <f>IF(IE252&lt;&gt;"",MAX(IR$14:IR251)+1,0)</f>
        <v>0</v>
      </c>
      <c r="IS252" s="291">
        <f>IF(IF252&lt;&gt;"",MAX(IS$14:IS251)+1,0)</f>
        <v>0</v>
      </c>
      <c r="IT252" s="291">
        <f>IF(IG252&lt;&gt;"",MAX(IT$14:IT251)+1,0)</f>
        <v>0</v>
      </c>
      <c r="IU252" s="291">
        <f>IF(IH252&lt;&gt;"",MAX(IU$14:IU251)+1,0)</f>
        <v>0</v>
      </c>
      <c r="IV252" s="291">
        <f>IF(II252&lt;&gt;"",MAX(IV$14:IV251)+1,0)</f>
        <v>0</v>
      </c>
      <c r="IW252" s="291">
        <f>IF(IJ252&lt;&gt;"",MAX(IW$14:IW251)+1,0)</f>
        <v>0</v>
      </c>
      <c r="IX252" s="291">
        <f>IF(IK252&lt;&gt;"",MAX(IX$14:IX251)+1,0)</f>
        <v>0</v>
      </c>
      <c r="IY252" s="291">
        <f>IF(IL252&lt;&gt;"",MAX(IY$14:IY251)+1,0)</f>
        <v>0</v>
      </c>
      <c r="IZ252" s="291">
        <f>IF(IM252&lt;&gt;"",MAX(IZ$14:IZ251)+1,0)</f>
        <v>0</v>
      </c>
      <c r="JA252" s="291">
        <f>IF(IN252&lt;&gt;"",MAX(JA$14:JA251)+1,0)</f>
        <v>0</v>
      </c>
      <c r="JB252" s="291">
        <f>IF(IO252&lt;&gt;"",MAX(JB$14:JB251)+1,0)</f>
        <v>0</v>
      </c>
      <c r="JC252" s="291">
        <f>IF(IP252&lt;&gt;"",MAX(JC$14:JC251)+1,0)</f>
        <v>0</v>
      </c>
      <c r="JD252" s="74" t="str">
        <f t="shared" si="651"/>
        <v/>
      </c>
      <c r="JE252" s="74" t="str">
        <f t="shared" si="652"/>
        <v/>
      </c>
      <c r="JF252" s="74" t="str">
        <f t="shared" si="653"/>
        <v/>
      </c>
      <c r="JG252" s="74" t="str">
        <f t="shared" si="654"/>
        <v/>
      </c>
      <c r="JH252" s="390" t="str">
        <f t="shared" si="655"/>
        <v/>
      </c>
      <c r="JI252" s="389">
        <f>IF(ISNUMBER(MATCH(HE252,$JG$15:$JG$313,0)),0,MAX(JI$14:JI251)+1)</f>
        <v>0</v>
      </c>
      <c r="JJ252" s="389" t="str">
        <f t="shared" si="656"/>
        <v/>
      </c>
      <c r="JK252" s="379"/>
      <c r="JL252" s="79"/>
      <c r="JM252" s="19"/>
      <c r="JN252" s="280"/>
      <c r="JO252" s="70"/>
      <c r="JP252" s="19"/>
      <c r="JQ252" s="19"/>
      <c r="JR252" s="19"/>
      <c r="JS252" s="19"/>
      <c r="JT252" s="19"/>
      <c r="JU252" s="19"/>
      <c r="JV252" s="19"/>
      <c r="JW252" s="19"/>
      <c r="JX252" s="19"/>
      <c r="JY252" s="19"/>
      <c r="JZ252" s="19"/>
      <c r="KA252" s="19"/>
      <c r="KB252" s="19"/>
      <c r="KC252" s="19"/>
      <c r="KD252" s="19"/>
      <c r="LA252" s="70"/>
      <c r="LB252" s="291" t="str">
        <f t="shared" si="607"/>
        <v/>
      </c>
      <c r="LC252" s="291" t="str">
        <f t="shared" si="608"/>
        <v/>
      </c>
      <c r="LD252" s="291" t="str">
        <f t="shared" si="609"/>
        <v/>
      </c>
      <c r="LE252" s="291" t="str">
        <f t="shared" si="610"/>
        <v/>
      </c>
      <c r="LF252" s="291" t="str">
        <f t="shared" si="611"/>
        <v/>
      </c>
      <c r="LG252" s="291" t="str">
        <f t="shared" si="612"/>
        <v/>
      </c>
      <c r="LH252" s="291" t="str">
        <f t="shared" si="613"/>
        <v/>
      </c>
      <c r="LI252" s="291" t="str">
        <f t="shared" si="614"/>
        <v/>
      </c>
      <c r="LJ252" s="291" t="str">
        <f t="shared" si="615"/>
        <v/>
      </c>
      <c r="LK252" s="291" t="str">
        <f t="shared" si="616"/>
        <v/>
      </c>
      <c r="LL252" s="291" t="str">
        <f t="shared" si="617"/>
        <v/>
      </c>
      <c r="LM252" s="291" t="str">
        <f t="shared" si="618"/>
        <v/>
      </c>
      <c r="LN252" s="291" t="str">
        <f t="shared" si="619"/>
        <v/>
      </c>
      <c r="LO252" s="291" t="str">
        <f t="shared" si="620"/>
        <v/>
      </c>
      <c r="LP252" s="291" t="str">
        <f t="shared" si="621"/>
        <v/>
      </c>
      <c r="LQ252" s="291" t="str">
        <f t="shared" si="622"/>
        <v/>
      </c>
      <c r="LR252" s="291" t="str">
        <f t="shared" si="623"/>
        <v/>
      </c>
      <c r="LS252" s="291" t="str">
        <f t="shared" si="624"/>
        <v/>
      </c>
      <c r="LT252" s="291" t="str">
        <f t="shared" si="625"/>
        <v/>
      </c>
      <c r="LU252" s="291" t="str">
        <f t="shared" si="626"/>
        <v/>
      </c>
      <c r="LV252" s="291" t="str">
        <f t="shared" si="627"/>
        <v/>
      </c>
      <c r="LW252" s="291" t="str">
        <f t="shared" si="628"/>
        <v/>
      </c>
      <c r="LX252" s="291" t="str">
        <f t="shared" si="629"/>
        <v/>
      </c>
      <c r="LY252" s="291" t="str">
        <f t="shared" si="630"/>
        <v/>
      </c>
      <c r="LZ252" s="291" t="str">
        <f t="shared" si="631"/>
        <v/>
      </c>
      <c r="MA252" s="291" t="str">
        <f t="shared" si="632"/>
        <v/>
      </c>
      <c r="MB252" s="291" t="str">
        <f t="shared" si="633"/>
        <v/>
      </c>
      <c r="MC252" s="291" t="str">
        <f t="shared" si="634"/>
        <v/>
      </c>
      <c r="MD252" s="291" t="str">
        <f t="shared" si="635"/>
        <v/>
      </c>
      <c r="ME252" s="291" t="str">
        <f t="shared" si="636"/>
        <v/>
      </c>
      <c r="MF252" s="291" t="str">
        <f t="shared" si="637"/>
        <v/>
      </c>
      <c r="MG252" s="74">
        <f t="shared" si="638"/>
        <v>0</v>
      </c>
      <c r="MH252" s="70"/>
      <c r="MI252" s="70"/>
      <c r="MJ252" s="70"/>
      <c r="MK252" s="70"/>
      <c r="ML252" s="70"/>
      <c r="MM252" s="70"/>
      <c r="MN252" s="70"/>
      <c r="MO252" s="70"/>
      <c r="MP252" s="70"/>
      <c r="MQ252" s="70"/>
      <c r="MR252" s="70"/>
      <c r="MS252" s="70"/>
      <c r="MT252" s="70"/>
      <c r="MU252" s="70"/>
    </row>
    <row r="253" spans="1:359" ht="6" customHeight="1" x14ac:dyDescent="0.25">
      <c r="A253" s="79"/>
      <c r="B253" s="303">
        <f t="shared" si="657"/>
        <v>239</v>
      </c>
      <c r="C253" s="85" t="s">
        <v>770</v>
      </c>
      <c r="D253" s="85" t="s">
        <v>771</v>
      </c>
      <c r="E253" s="70"/>
      <c r="F253" s="258"/>
      <c r="G253" s="259"/>
      <c r="H253" s="260"/>
      <c r="I253" s="258"/>
      <c r="J253" s="259"/>
      <c r="K253" s="260"/>
      <c r="L253" s="258"/>
      <c r="M253" s="259"/>
      <c r="N253" s="260"/>
      <c r="O253" s="258"/>
      <c r="P253" s="259"/>
      <c r="Q253" s="260"/>
      <c r="R253" s="258"/>
      <c r="S253" s="259"/>
      <c r="T253" s="260"/>
      <c r="U253" s="258"/>
      <c r="V253" s="259"/>
      <c r="W253" s="260"/>
      <c r="X253" s="258"/>
      <c r="Y253" s="259"/>
      <c r="Z253" s="260"/>
      <c r="AA253" s="258"/>
      <c r="AB253" s="259"/>
      <c r="AC253" s="260"/>
      <c r="AD253" s="258"/>
      <c r="AE253" s="259"/>
      <c r="AF253" s="260"/>
      <c r="AG253" s="258"/>
      <c r="AH253" s="259"/>
      <c r="AI253" s="260"/>
      <c r="AJ253" s="258"/>
      <c r="AK253" s="259"/>
      <c r="AL253" s="260"/>
      <c r="AM253" s="258"/>
      <c r="AN253" s="259"/>
      <c r="AO253" s="260"/>
      <c r="AP253" s="281"/>
      <c r="AQ253" s="353"/>
      <c r="AR253" s="348"/>
      <c r="AS253" s="281"/>
      <c r="AT253" s="353"/>
      <c r="AU253" s="348"/>
      <c r="AV253" s="258"/>
      <c r="AW253" s="259"/>
      <c r="AX253" s="260"/>
      <c r="AY253" s="258"/>
      <c r="AZ253" s="259"/>
      <c r="BA253" s="260"/>
      <c r="BB253" s="258"/>
      <c r="BC253" s="259"/>
      <c r="BD253" s="260"/>
      <c r="BE253" s="258"/>
      <c r="BF253" s="259"/>
      <c r="BG253" s="260"/>
      <c r="BH253" s="258"/>
      <c r="BI253" s="259"/>
      <c r="BJ253" s="260"/>
      <c r="BK253" s="258"/>
      <c r="BL253" s="259"/>
      <c r="BM253" s="260"/>
      <c r="BN253" s="258"/>
      <c r="BO253" s="259"/>
      <c r="BP253" s="260"/>
      <c r="BQ253" s="258"/>
      <c r="BR253" s="259"/>
      <c r="BS253" s="260"/>
      <c r="BT253" s="258"/>
      <c r="BU253" s="259"/>
      <c r="BV253" s="260"/>
      <c r="BW253" s="258"/>
      <c r="BX253" s="259"/>
      <c r="BY253" s="260"/>
      <c r="BZ253" s="258"/>
      <c r="CA253" s="259"/>
      <c r="CB253" s="260"/>
      <c r="CC253" s="258"/>
      <c r="CD253" s="259"/>
      <c r="CE253" s="260"/>
      <c r="CF253" s="410"/>
      <c r="CG253" s="411"/>
      <c r="CH253" s="412"/>
      <c r="CI253" s="410"/>
      <c r="CJ253" s="411"/>
      <c r="CK253" s="412"/>
      <c r="CL253" s="258"/>
      <c r="CM253" s="259"/>
      <c r="CN253" s="260"/>
      <c r="CO253" s="258"/>
      <c r="CP253" s="259"/>
      <c r="CQ253" s="260"/>
      <c r="CR253" s="373" t="s">
        <v>2</v>
      </c>
      <c r="CS253" s="228"/>
      <c r="CT253" s="229"/>
      <c r="CU253" s="7" t="str">
        <f t="shared" si="517"/>
        <v/>
      </c>
      <c r="CV253" s="7" t="str">
        <f t="shared" si="518"/>
        <v/>
      </c>
      <c r="CW253" s="7" t="str">
        <f t="shared" si="519"/>
        <v/>
      </c>
      <c r="CX253" s="7" t="str">
        <f t="shared" si="520"/>
        <v/>
      </c>
      <c r="CY253" s="7" t="str">
        <f t="shared" si="521"/>
        <v/>
      </c>
      <c r="CZ253" s="7" t="str">
        <f t="shared" si="522"/>
        <v/>
      </c>
      <c r="DA253" s="7" t="str">
        <f t="shared" si="523"/>
        <v/>
      </c>
      <c r="DB253" s="7" t="str">
        <f t="shared" si="524"/>
        <v/>
      </c>
      <c r="DC253" s="7" t="str">
        <f t="shared" si="525"/>
        <v/>
      </c>
      <c r="DD253" s="7" t="str">
        <f t="shared" si="526"/>
        <v/>
      </c>
      <c r="DE253" s="7" t="str">
        <f t="shared" si="527"/>
        <v/>
      </c>
      <c r="DF253" s="7" t="str">
        <f t="shared" si="528"/>
        <v/>
      </c>
      <c r="DG253" s="7" t="str">
        <f t="shared" si="529"/>
        <v/>
      </c>
      <c r="DH253" s="7" t="str">
        <f t="shared" si="530"/>
        <v/>
      </c>
      <c r="DI253" s="7" t="str">
        <f t="shared" si="531"/>
        <v/>
      </c>
      <c r="DJ253" s="7">
        <f t="shared" si="532"/>
        <v>46</v>
      </c>
      <c r="DK253" s="7">
        <f t="shared" si="533"/>
        <v>46</v>
      </c>
      <c r="DL253" s="7" t="str">
        <f t="shared" si="534"/>
        <v/>
      </c>
      <c r="DM253" s="7" t="str">
        <f t="shared" si="535"/>
        <v/>
      </c>
      <c r="DN253" s="7">
        <f t="shared" si="536"/>
        <v>40</v>
      </c>
      <c r="DO253" s="7" t="str">
        <f t="shared" si="537"/>
        <v/>
      </c>
      <c r="DP253" s="7">
        <f t="shared" si="538"/>
        <v>30</v>
      </c>
      <c r="DQ253" s="7">
        <f t="shared" si="539"/>
        <v>30</v>
      </c>
      <c r="DR253" s="7">
        <f t="shared" si="540"/>
        <v>47</v>
      </c>
      <c r="DS253" s="7" t="str">
        <f t="shared" si="541"/>
        <v/>
      </c>
      <c r="DT253" s="7" t="str">
        <f t="shared" si="542"/>
        <v/>
      </c>
      <c r="DU253" s="7" t="str">
        <f t="shared" si="639"/>
        <v/>
      </c>
      <c r="DV253" s="7" t="str">
        <f t="shared" si="640"/>
        <v/>
      </c>
      <c r="DW253" s="7" t="str">
        <f t="shared" si="641"/>
        <v/>
      </c>
      <c r="DX253" s="7" t="str">
        <f t="shared" si="642"/>
        <v/>
      </c>
      <c r="DY253" s="7"/>
      <c r="DZ253" s="7"/>
      <c r="EA253" s="7"/>
      <c r="EB253" s="7"/>
      <c r="EC253" s="64" t="s">
        <v>2</v>
      </c>
      <c r="ED253" s="306" t="str">
        <f t="shared" si="543"/>
        <v>-</v>
      </c>
      <c r="EE253" s="306" t="str">
        <f t="shared" si="544"/>
        <v>-</v>
      </c>
      <c r="EF253" s="306" t="str">
        <f t="shared" si="545"/>
        <v>-</v>
      </c>
      <c r="EG253" s="306" t="str">
        <f t="shared" si="546"/>
        <v>-</v>
      </c>
      <c r="EH253" s="306" t="str">
        <f t="shared" si="547"/>
        <v>-</v>
      </c>
      <c r="EI253" s="306" t="str">
        <f t="shared" si="548"/>
        <v>-</v>
      </c>
      <c r="EJ253" s="306" t="str">
        <f t="shared" si="549"/>
        <v>-</v>
      </c>
      <c r="EK253" s="306" t="str">
        <f t="shared" si="550"/>
        <v>-</v>
      </c>
      <c r="EL253" s="306" t="str">
        <f t="shared" si="551"/>
        <v>-</v>
      </c>
      <c r="EM253" s="306" t="str">
        <f t="shared" si="552"/>
        <v>-</v>
      </c>
      <c r="EN253" s="306" t="str">
        <f t="shared" si="553"/>
        <v>-</v>
      </c>
      <c r="EO253" s="306" t="str">
        <f t="shared" si="554"/>
        <v>-</v>
      </c>
      <c r="EP253" s="306" t="str">
        <f t="shared" si="555"/>
        <v>-</v>
      </c>
      <c r="EQ253" s="306" t="str">
        <f t="shared" si="556"/>
        <v>-</v>
      </c>
      <c r="ER253" s="306" t="str">
        <f t="shared" si="557"/>
        <v>-</v>
      </c>
      <c r="ES253" s="306" t="str">
        <f t="shared" si="558"/>
        <v>STO</v>
      </c>
      <c r="ET253" s="306" t="str">
        <f t="shared" si="559"/>
        <v>STO</v>
      </c>
      <c r="EU253" s="306" t="str">
        <f t="shared" si="560"/>
        <v>-</v>
      </c>
      <c r="EV253" s="306" t="str">
        <f t="shared" si="561"/>
        <v>-</v>
      </c>
      <c r="EW253" s="306" t="str">
        <f t="shared" si="562"/>
        <v>STO</v>
      </c>
      <c r="EX253" s="306" t="str">
        <f t="shared" si="563"/>
        <v>-</v>
      </c>
      <c r="EY253" s="306" t="str">
        <f t="shared" si="564"/>
        <v>STO</v>
      </c>
      <c r="EZ253" s="306" t="str">
        <f t="shared" si="565"/>
        <v>STO</v>
      </c>
      <c r="FA253" s="306" t="str">
        <f t="shared" si="566"/>
        <v>STO</v>
      </c>
      <c r="FB253" s="306" t="str">
        <f t="shared" si="567"/>
        <v>-</v>
      </c>
      <c r="FC253" s="306" t="str">
        <f t="shared" si="568"/>
        <v>-</v>
      </c>
      <c r="FD253" s="306" t="str">
        <f t="shared" si="643"/>
        <v>-</v>
      </c>
      <c r="FE253" s="306" t="str">
        <f t="shared" si="644"/>
        <v>-</v>
      </c>
      <c r="FF253" s="306" t="str">
        <f t="shared" si="645"/>
        <v>-</v>
      </c>
      <c r="FG253" s="306" t="str">
        <f t="shared" si="646"/>
        <v>-</v>
      </c>
      <c r="FH253" s="306"/>
      <c r="FI253" s="306"/>
      <c r="FJ253" s="306"/>
      <c r="FK253" s="306"/>
      <c r="FL253" s="306"/>
      <c r="FM253" s="422" t="s">
        <v>2</v>
      </c>
      <c r="FN253" s="65" t="str">
        <f t="shared" si="569"/>
        <v>-</v>
      </c>
      <c r="FO253" s="65" t="str">
        <f t="shared" si="570"/>
        <v>-</v>
      </c>
      <c r="FP253" s="65" t="str">
        <f t="shared" si="571"/>
        <v>-</v>
      </c>
      <c r="FQ253" s="65" t="str">
        <f t="shared" si="572"/>
        <v>-</v>
      </c>
      <c r="FR253" s="65" t="str">
        <f t="shared" si="573"/>
        <v>-</v>
      </c>
      <c r="FS253" s="65" t="str">
        <f t="shared" si="574"/>
        <v>-</v>
      </c>
      <c r="FT253" s="65" t="str">
        <f t="shared" si="575"/>
        <v>-</v>
      </c>
      <c r="FU253" s="65" t="str">
        <f t="shared" si="576"/>
        <v>-</v>
      </c>
      <c r="FV253" s="65" t="str">
        <f t="shared" si="577"/>
        <v>-</v>
      </c>
      <c r="FW253" s="65" t="str">
        <f t="shared" si="578"/>
        <v>-</v>
      </c>
      <c r="FX253" s="65" t="str">
        <f t="shared" si="579"/>
        <v>-</v>
      </c>
      <c r="FY253" s="65" t="str">
        <f t="shared" si="580"/>
        <v>-</v>
      </c>
      <c r="FZ253" s="65" t="str">
        <f t="shared" si="581"/>
        <v>-</v>
      </c>
      <c r="GA253" s="65" t="str">
        <f t="shared" si="582"/>
        <v>-</v>
      </c>
      <c r="GB253" s="65" t="str">
        <f t="shared" si="583"/>
        <v>-</v>
      </c>
      <c r="GC253" s="65" t="str">
        <f t="shared" si="584"/>
        <v>---------</v>
      </c>
      <c r="GD253" s="65" t="str">
        <f t="shared" si="585"/>
        <v>---------------</v>
      </c>
      <c r="GE253" s="65" t="str">
        <f t="shared" si="586"/>
        <v>-</v>
      </c>
      <c r="GF253" s="65" t="str">
        <f t="shared" si="587"/>
        <v>-</v>
      </c>
      <c r="GG253" s="65" t="str">
        <f t="shared" si="588"/>
        <v>---------------</v>
      </c>
      <c r="GH253" s="65" t="str">
        <f t="shared" si="589"/>
        <v>-</v>
      </c>
      <c r="GI253" s="65" t="str">
        <f t="shared" si="590"/>
        <v>---------------</v>
      </c>
      <c r="GJ253" s="65" t="str">
        <f t="shared" si="591"/>
        <v>---------------</v>
      </c>
      <c r="GK253" s="65" t="str">
        <f t="shared" si="592"/>
        <v>---------------</v>
      </c>
      <c r="GL253" s="65" t="str">
        <f t="shared" si="593"/>
        <v>-</v>
      </c>
      <c r="GM253" s="65" t="str">
        <f t="shared" si="594"/>
        <v>-</v>
      </c>
      <c r="GN253" s="65" t="str">
        <f t="shared" si="647"/>
        <v>-</v>
      </c>
      <c r="GO253" s="65" t="str">
        <f t="shared" si="648"/>
        <v>-</v>
      </c>
      <c r="GP253" s="65" t="str">
        <f t="shared" si="649"/>
        <v>-</v>
      </c>
      <c r="GQ253" s="65" t="str">
        <f t="shared" si="650"/>
        <v>-</v>
      </c>
      <c r="GR253" s="65"/>
      <c r="GS253" s="65"/>
      <c r="GT253" s="65"/>
      <c r="GU253" s="96"/>
      <c r="GV253" s="70"/>
      <c r="GW253" s="7">
        <f>IF(ISNUMBER(INDEX($CU$15:$EC$314,$B253,HG$5)),MAX(GW$14:GW252)+1,0)</f>
        <v>30</v>
      </c>
      <c r="GX253" s="7" t="str">
        <f t="shared" si="595"/>
        <v/>
      </c>
      <c r="GY253" s="7" t="str">
        <f t="shared" si="596"/>
        <v/>
      </c>
      <c r="GZ253" s="289">
        <f t="shared" si="597"/>
        <v>239</v>
      </c>
      <c r="HA253" s="289" t="str">
        <f t="shared" si="598"/>
        <v/>
      </c>
      <c r="HB253" s="289"/>
      <c r="HC253" s="84" t="str">
        <f t="shared" si="599"/>
        <v/>
      </c>
      <c r="HD253" s="335">
        <f t="shared" si="600"/>
        <v>0</v>
      </c>
      <c r="HE253" s="313" t="str">
        <f t="shared" si="601"/>
        <v/>
      </c>
      <c r="HF253" s="28" t="str">
        <f t="shared" si="602"/>
        <v/>
      </c>
      <c r="HG253" s="241"/>
      <c r="HH253" s="71"/>
      <c r="HI253" s="71"/>
      <c r="HJ253" s="71"/>
      <c r="HK253" s="71"/>
      <c r="HL253" s="71"/>
      <c r="HM253" s="71"/>
      <c r="HN253" s="71"/>
      <c r="HO253" s="71"/>
      <c r="HP253" s="71"/>
      <c r="HQ253" s="71"/>
      <c r="HR253" s="71"/>
      <c r="HS253" s="71"/>
      <c r="HT253" s="71"/>
      <c r="HU253" s="71"/>
      <c r="HV253" s="336" t="str">
        <f t="shared" si="604"/>
        <v/>
      </c>
      <c r="HW253" s="338" t="str">
        <f t="shared" si="605"/>
        <v/>
      </c>
      <c r="HX253" s="337" t="str">
        <f t="shared" si="606"/>
        <v/>
      </c>
      <c r="HY253" s="71"/>
      <c r="HZ253" s="71"/>
      <c r="IA253" s="71"/>
      <c r="IB253" s="71"/>
      <c r="IC253" s="71"/>
      <c r="ID253" s="70"/>
      <c r="IE253" s="19"/>
      <c r="IF253" s="19"/>
      <c r="IG253" s="19"/>
      <c r="IH253" s="19"/>
      <c r="II253" s="19"/>
      <c r="IJ253" s="19"/>
      <c r="IK253" s="19"/>
      <c r="IL253" s="19"/>
      <c r="IM253" s="19"/>
      <c r="IN253" s="19"/>
      <c r="IO253" s="19"/>
      <c r="IP253" s="19"/>
      <c r="IQ253" s="19"/>
      <c r="IR253" s="291">
        <f>IF(IE253&lt;&gt;"",MAX(IR$14:IR252)+1,0)</f>
        <v>0</v>
      </c>
      <c r="IS253" s="291">
        <f>IF(IF253&lt;&gt;"",MAX(IS$14:IS252)+1,0)</f>
        <v>0</v>
      </c>
      <c r="IT253" s="291">
        <f>IF(IG253&lt;&gt;"",MAX(IT$14:IT252)+1,0)</f>
        <v>0</v>
      </c>
      <c r="IU253" s="291">
        <f>IF(IH253&lt;&gt;"",MAX(IU$14:IU252)+1,0)</f>
        <v>0</v>
      </c>
      <c r="IV253" s="291">
        <f>IF(II253&lt;&gt;"",MAX(IV$14:IV252)+1,0)</f>
        <v>0</v>
      </c>
      <c r="IW253" s="291">
        <f>IF(IJ253&lt;&gt;"",MAX(IW$14:IW252)+1,0)</f>
        <v>0</v>
      </c>
      <c r="IX253" s="291">
        <f>IF(IK253&lt;&gt;"",MAX(IX$14:IX252)+1,0)</f>
        <v>0</v>
      </c>
      <c r="IY253" s="291">
        <f>IF(IL253&lt;&gt;"",MAX(IY$14:IY252)+1,0)</f>
        <v>0</v>
      </c>
      <c r="IZ253" s="291">
        <f>IF(IM253&lt;&gt;"",MAX(IZ$14:IZ252)+1,0)</f>
        <v>0</v>
      </c>
      <c r="JA253" s="291">
        <f>IF(IN253&lt;&gt;"",MAX(JA$14:JA252)+1,0)</f>
        <v>0</v>
      </c>
      <c r="JB253" s="291">
        <f>IF(IO253&lt;&gt;"",MAX(JB$14:JB252)+1,0)</f>
        <v>0</v>
      </c>
      <c r="JC253" s="291">
        <f>IF(IP253&lt;&gt;"",MAX(JC$14:JC252)+1,0)</f>
        <v>0</v>
      </c>
      <c r="JD253" s="74" t="str">
        <f t="shared" si="651"/>
        <v/>
      </c>
      <c r="JE253" s="74" t="str">
        <f t="shared" si="652"/>
        <v/>
      </c>
      <c r="JF253" s="74" t="str">
        <f t="shared" si="653"/>
        <v/>
      </c>
      <c r="JG253" s="74" t="str">
        <f t="shared" si="654"/>
        <v/>
      </c>
      <c r="JH253" s="390" t="str">
        <f t="shared" si="655"/>
        <v/>
      </c>
      <c r="JI253" s="389">
        <f>IF(ISNUMBER(MATCH(HE253,$JG$15:$JG$313,0)),0,MAX(JI$14:JI252)+1)</f>
        <v>0</v>
      </c>
      <c r="JJ253" s="389" t="str">
        <f t="shared" si="656"/>
        <v/>
      </c>
      <c r="JK253" s="379"/>
      <c r="JL253" s="79"/>
      <c r="JM253" s="19"/>
      <c r="JN253" s="280"/>
      <c r="JO253" s="70"/>
      <c r="JP253" s="19"/>
      <c r="JQ253" s="19"/>
      <c r="JR253" s="19"/>
      <c r="JS253" s="19"/>
      <c r="JT253" s="19"/>
      <c r="JU253" s="19"/>
      <c r="JV253" s="19"/>
      <c r="JW253" s="19"/>
      <c r="JX253" s="19"/>
      <c r="JY253" s="19"/>
      <c r="JZ253" s="19"/>
      <c r="KA253" s="19"/>
      <c r="KB253" s="19"/>
      <c r="KC253" s="19"/>
      <c r="KD253" s="19"/>
      <c r="LA253" s="70"/>
      <c r="LB253" s="291" t="str">
        <f t="shared" si="607"/>
        <v/>
      </c>
      <c r="LC253" s="291" t="str">
        <f t="shared" si="608"/>
        <v/>
      </c>
      <c r="LD253" s="291" t="str">
        <f t="shared" si="609"/>
        <v/>
      </c>
      <c r="LE253" s="291" t="str">
        <f t="shared" si="610"/>
        <v/>
      </c>
      <c r="LF253" s="291" t="str">
        <f t="shared" si="611"/>
        <v/>
      </c>
      <c r="LG253" s="291" t="str">
        <f t="shared" si="612"/>
        <v/>
      </c>
      <c r="LH253" s="291" t="str">
        <f t="shared" si="613"/>
        <v/>
      </c>
      <c r="LI253" s="291" t="str">
        <f t="shared" si="614"/>
        <v/>
      </c>
      <c r="LJ253" s="291" t="str">
        <f t="shared" si="615"/>
        <v/>
      </c>
      <c r="LK253" s="291" t="str">
        <f t="shared" si="616"/>
        <v/>
      </c>
      <c r="LL253" s="291" t="str">
        <f t="shared" si="617"/>
        <v/>
      </c>
      <c r="LM253" s="291" t="str">
        <f t="shared" si="618"/>
        <v/>
      </c>
      <c r="LN253" s="291" t="str">
        <f t="shared" si="619"/>
        <v/>
      </c>
      <c r="LO253" s="291" t="str">
        <f t="shared" si="620"/>
        <v/>
      </c>
      <c r="LP253" s="291" t="str">
        <f t="shared" si="621"/>
        <v/>
      </c>
      <c r="LQ253" s="291" t="str">
        <f t="shared" si="622"/>
        <v/>
      </c>
      <c r="LR253" s="291" t="str">
        <f t="shared" si="623"/>
        <v/>
      </c>
      <c r="LS253" s="291" t="str">
        <f t="shared" si="624"/>
        <v/>
      </c>
      <c r="LT253" s="291" t="str">
        <f t="shared" si="625"/>
        <v/>
      </c>
      <c r="LU253" s="291" t="str">
        <f t="shared" si="626"/>
        <v/>
      </c>
      <c r="LV253" s="291" t="str">
        <f t="shared" si="627"/>
        <v/>
      </c>
      <c r="LW253" s="291" t="str">
        <f t="shared" si="628"/>
        <v/>
      </c>
      <c r="LX253" s="291" t="str">
        <f t="shared" si="629"/>
        <v/>
      </c>
      <c r="LY253" s="291" t="str">
        <f t="shared" si="630"/>
        <v/>
      </c>
      <c r="LZ253" s="291" t="str">
        <f t="shared" si="631"/>
        <v/>
      </c>
      <c r="MA253" s="291" t="str">
        <f t="shared" si="632"/>
        <v/>
      </c>
      <c r="MB253" s="291" t="str">
        <f t="shared" si="633"/>
        <v/>
      </c>
      <c r="MC253" s="291" t="str">
        <f t="shared" si="634"/>
        <v/>
      </c>
      <c r="MD253" s="291" t="str">
        <f t="shared" si="635"/>
        <v/>
      </c>
      <c r="ME253" s="291" t="str">
        <f t="shared" si="636"/>
        <v/>
      </c>
      <c r="MF253" s="291" t="str">
        <f t="shared" si="637"/>
        <v/>
      </c>
      <c r="MG253" s="74">
        <f t="shared" si="638"/>
        <v>0</v>
      </c>
      <c r="MH253" s="70"/>
      <c r="MI253" s="70"/>
      <c r="MJ253" s="70"/>
      <c r="MK253" s="70"/>
      <c r="ML253" s="70"/>
      <c r="MM253" s="70"/>
      <c r="MN253" s="70"/>
      <c r="MO253" s="70"/>
      <c r="MP253" s="70"/>
      <c r="MQ253" s="70"/>
      <c r="MR253" s="70"/>
      <c r="MS253" s="70"/>
      <c r="MT253" s="70"/>
      <c r="MU253" s="70"/>
    </row>
    <row r="254" spans="1:359" ht="6" customHeight="1" x14ac:dyDescent="0.25">
      <c r="A254" s="79"/>
      <c r="B254" s="303">
        <f t="shared" si="657"/>
        <v>240</v>
      </c>
      <c r="C254" s="85" t="s">
        <v>772</v>
      </c>
      <c r="D254" s="85" t="s">
        <v>774</v>
      </c>
      <c r="E254" s="70"/>
      <c r="F254" s="258"/>
      <c r="G254" s="259"/>
      <c r="H254" s="260"/>
      <c r="I254" s="258"/>
      <c r="J254" s="259"/>
      <c r="K254" s="260"/>
      <c r="L254" s="258"/>
      <c r="M254" s="259"/>
      <c r="N254" s="260"/>
      <c r="O254" s="258"/>
      <c r="P254" s="259"/>
      <c r="Q254" s="260"/>
      <c r="R254" s="258"/>
      <c r="S254" s="259"/>
      <c r="T254" s="260"/>
      <c r="U254" s="258"/>
      <c r="V254" s="259"/>
      <c r="W254" s="260"/>
      <c r="X254" s="258"/>
      <c r="Y254" s="259"/>
      <c r="Z254" s="260"/>
      <c r="AA254" s="258"/>
      <c r="AB254" s="259"/>
      <c r="AC254" s="260"/>
      <c r="AD254" s="258"/>
      <c r="AE254" s="259"/>
      <c r="AF254" s="260"/>
      <c r="AG254" s="258"/>
      <c r="AH254" s="259"/>
      <c r="AI254" s="260"/>
      <c r="AJ254" s="258"/>
      <c r="AK254" s="259"/>
      <c r="AL254" s="260"/>
      <c r="AM254" s="258"/>
      <c r="AN254" s="259"/>
      <c r="AO254" s="260"/>
      <c r="AP254" s="281"/>
      <c r="AQ254" s="353"/>
      <c r="AR254" s="348"/>
      <c r="AS254" s="281"/>
      <c r="AT254" s="353"/>
      <c r="AU254" s="348"/>
      <c r="AV254" s="258"/>
      <c r="AW254" s="259"/>
      <c r="AX254" s="260"/>
      <c r="AY254" s="258"/>
      <c r="AZ254" s="259"/>
      <c r="BA254" s="260"/>
      <c r="BB254" s="258"/>
      <c r="BC254" s="259"/>
      <c r="BD254" s="260"/>
      <c r="BE254" s="258"/>
      <c r="BF254" s="259"/>
      <c r="BG254" s="260"/>
      <c r="BH254" s="258"/>
      <c r="BI254" s="259"/>
      <c r="BJ254" s="260"/>
      <c r="BK254" s="258"/>
      <c r="BL254" s="259"/>
      <c r="BM254" s="260"/>
      <c r="BN254" s="258"/>
      <c r="BO254" s="259"/>
      <c r="BP254" s="260"/>
      <c r="BQ254" s="258"/>
      <c r="BR254" s="259"/>
      <c r="BS254" s="260"/>
      <c r="BT254" s="258"/>
      <c r="BU254" s="259"/>
      <c r="BV254" s="260"/>
      <c r="BW254" s="258"/>
      <c r="BX254" s="259"/>
      <c r="BY254" s="260"/>
      <c r="BZ254" s="258"/>
      <c r="CA254" s="259"/>
      <c r="CB254" s="260"/>
      <c r="CC254" s="258"/>
      <c r="CD254" s="259"/>
      <c r="CE254" s="260"/>
      <c r="CF254" s="410"/>
      <c r="CG254" s="411"/>
      <c r="CH254" s="412"/>
      <c r="CI254" s="410"/>
      <c r="CJ254" s="411"/>
      <c r="CK254" s="412"/>
      <c r="CL254" s="258"/>
      <c r="CM254" s="259"/>
      <c r="CN254" s="260"/>
      <c r="CO254" s="258"/>
      <c r="CP254" s="259"/>
      <c r="CQ254" s="260"/>
      <c r="CR254" s="373" t="s">
        <v>2</v>
      </c>
      <c r="CS254" s="228"/>
      <c r="CT254" s="229"/>
      <c r="CU254" s="7" t="str">
        <f t="shared" si="517"/>
        <v/>
      </c>
      <c r="CV254" s="7" t="str">
        <f t="shared" si="518"/>
        <v/>
      </c>
      <c r="CW254" s="7" t="str">
        <f t="shared" si="519"/>
        <v/>
      </c>
      <c r="CX254" s="7" t="str">
        <f t="shared" si="520"/>
        <v/>
      </c>
      <c r="CY254" s="7" t="str">
        <f t="shared" si="521"/>
        <v/>
      </c>
      <c r="CZ254" s="7" t="str">
        <f t="shared" si="522"/>
        <v/>
      </c>
      <c r="DA254" s="7" t="str">
        <f t="shared" si="523"/>
        <v/>
      </c>
      <c r="DB254" s="7" t="str">
        <f t="shared" si="524"/>
        <v/>
      </c>
      <c r="DC254" s="7" t="str">
        <f t="shared" si="525"/>
        <v/>
      </c>
      <c r="DD254" s="7" t="str">
        <f t="shared" si="526"/>
        <v/>
      </c>
      <c r="DE254" s="7" t="str">
        <f t="shared" si="527"/>
        <v/>
      </c>
      <c r="DF254" s="7" t="str">
        <f t="shared" si="528"/>
        <v/>
      </c>
      <c r="DG254" s="7" t="str">
        <f t="shared" si="529"/>
        <v/>
      </c>
      <c r="DH254" s="7" t="str">
        <f t="shared" si="530"/>
        <v/>
      </c>
      <c r="DI254" s="7" t="str">
        <f t="shared" si="531"/>
        <v/>
      </c>
      <c r="DJ254" s="7">
        <f t="shared" si="532"/>
        <v>47</v>
      </c>
      <c r="DK254" s="7" t="str">
        <f t="shared" si="533"/>
        <v/>
      </c>
      <c r="DL254" s="7" t="str">
        <f t="shared" si="534"/>
        <v/>
      </c>
      <c r="DM254" s="7" t="str">
        <f t="shared" si="535"/>
        <v/>
      </c>
      <c r="DN254" s="7" t="str">
        <f t="shared" si="536"/>
        <v/>
      </c>
      <c r="DO254" s="7" t="str">
        <f t="shared" si="537"/>
        <v/>
      </c>
      <c r="DP254" s="7" t="str">
        <f t="shared" si="538"/>
        <v/>
      </c>
      <c r="DQ254" s="7" t="str">
        <f t="shared" si="539"/>
        <v/>
      </c>
      <c r="DR254" s="7" t="str">
        <f t="shared" si="540"/>
        <v/>
      </c>
      <c r="DS254" s="7" t="str">
        <f t="shared" si="541"/>
        <v/>
      </c>
      <c r="DT254" s="7" t="str">
        <f t="shared" si="542"/>
        <v/>
      </c>
      <c r="DU254" s="7" t="str">
        <f t="shared" si="639"/>
        <v/>
      </c>
      <c r="DV254" s="7" t="str">
        <f t="shared" si="640"/>
        <v/>
      </c>
      <c r="DW254" s="7" t="str">
        <f t="shared" si="641"/>
        <v/>
      </c>
      <c r="DX254" s="7" t="str">
        <f t="shared" si="642"/>
        <v/>
      </c>
      <c r="DY254" s="7"/>
      <c r="DZ254" s="7"/>
      <c r="EA254" s="7"/>
      <c r="EB254" s="7"/>
      <c r="EC254" s="64" t="s">
        <v>2</v>
      </c>
      <c r="ED254" s="306" t="str">
        <f t="shared" si="543"/>
        <v>-</v>
      </c>
      <c r="EE254" s="306" t="str">
        <f t="shared" si="544"/>
        <v>-</v>
      </c>
      <c r="EF254" s="306" t="str">
        <f t="shared" si="545"/>
        <v>-</v>
      </c>
      <c r="EG254" s="306" t="str">
        <f t="shared" si="546"/>
        <v>-</v>
      </c>
      <c r="EH254" s="306" t="str">
        <f t="shared" si="547"/>
        <v>-</v>
      </c>
      <c r="EI254" s="306" t="str">
        <f t="shared" si="548"/>
        <v>-</v>
      </c>
      <c r="EJ254" s="306" t="str">
        <f t="shared" si="549"/>
        <v>-</v>
      </c>
      <c r="EK254" s="306" t="str">
        <f t="shared" si="550"/>
        <v>-</v>
      </c>
      <c r="EL254" s="306" t="str">
        <f t="shared" si="551"/>
        <v>-</v>
      </c>
      <c r="EM254" s="306" t="str">
        <f t="shared" si="552"/>
        <v>-</v>
      </c>
      <c r="EN254" s="306" t="str">
        <f t="shared" si="553"/>
        <v>-</v>
      </c>
      <c r="EO254" s="306" t="str">
        <f t="shared" si="554"/>
        <v>-</v>
      </c>
      <c r="EP254" s="306" t="str">
        <f t="shared" si="555"/>
        <v>-</v>
      </c>
      <c r="EQ254" s="306" t="str">
        <f t="shared" si="556"/>
        <v>-</v>
      </c>
      <c r="ER254" s="306" t="str">
        <f t="shared" si="557"/>
        <v>-</v>
      </c>
      <c r="ES254" s="306" t="str">
        <f t="shared" si="558"/>
        <v>GHB</v>
      </c>
      <c r="ET254" s="306" t="str">
        <f t="shared" si="559"/>
        <v>-</v>
      </c>
      <c r="EU254" s="306" t="str">
        <f t="shared" si="560"/>
        <v>-</v>
      </c>
      <c r="EV254" s="306" t="str">
        <f t="shared" si="561"/>
        <v>-</v>
      </c>
      <c r="EW254" s="306" t="str">
        <f t="shared" si="562"/>
        <v>-</v>
      </c>
      <c r="EX254" s="306" t="str">
        <f t="shared" si="563"/>
        <v>-</v>
      </c>
      <c r="EY254" s="306" t="str">
        <f t="shared" si="564"/>
        <v>-</v>
      </c>
      <c r="EZ254" s="306" t="str">
        <f t="shared" si="565"/>
        <v>-</v>
      </c>
      <c r="FA254" s="306" t="str">
        <f t="shared" si="566"/>
        <v>-</v>
      </c>
      <c r="FB254" s="306" t="str">
        <f t="shared" si="567"/>
        <v>-</v>
      </c>
      <c r="FC254" s="306" t="str">
        <f t="shared" si="568"/>
        <v>-</v>
      </c>
      <c r="FD254" s="306" t="str">
        <f t="shared" si="643"/>
        <v>-</v>
      </c>
      <c r="FE254" s="306" t="str">
        <f t="shared" si="644"/>
        <v>-</v>
      </c>
      <c r="FF254" s="306" t="str">
        <f t="shared" si="645"/>
        <v>-</v>
      </c>
      <c r="FG254" s="306" t="str">
        <f t="shared" si="646"/>
        <v>-</v>
      </c>
      <c r="FH254" s="306"/>
      <c r="FI254" s="306"/>
      <c r="FJ254" s="306"/>
      <c r="FK254" s="306"/>
      <c r="FL254" s="306"/>
      <c r="FM254" s="422" t="s">
        <v>2</v>
      </c>
      <c r="FN254" s="65" t="str">
        <f t="shared" si="569"/>
        <v>-</v>
      </c>
      <c r="FO254" s="65" t="str">
        <f t="shared" si="570"/>
        <v>-</v>
      </c>
      <c r="FP254" s="65" t="str">
        <f t="shared" si="571"/>
        <v>-</v>
      </c>
      <c r="FQ254" s="65" t="str">
        <f t="shared" si="572"/>
        <v>-</v>
      </c>
      <c r="FR254" s="65" t="str">
        <f t="shared" si="573"/>
        <v>-</v>
      </c>
      <c r="FS254" s="65" t="str">
        <f t="shared" si="574"/>
        <v>-</v>
      </c>
      <c r="FT254" s="65" t="str">
        <f t="shared" si="575"/>
        <v>-</v>
      </c>
      <c r="FU254" s="65" t="str">
        <f t="shared" si="576"/>
        <v>-</v>
      </c>
      <c r="FV254" s="65" t="str">
        <f t="shared" si="577"/>
        <v>-</v>
      </c>
      <c r="FW254" s="65" t="str">
        <f t="shared" si="578"/>
        <v>-</v>
      </c>
      <c r="FX254" s="65" t="str">
        <f t="shared" si="579"/>
        <v>-</v>
      </c>
      <c r="FY254" s="65" t="str">
        <f t="shared" si="580"/>
        <v>-</v>
      </c>
      <c r="FZ254" s="65" t="str">
        <f t="shared" si="581"/>
        <v>-</v>
      </c>
      <c r="GA254" s="65" t="str">
        <f t="shared" si="582"/>
        <v>-</v>
      </c>
      <c r="GB254" s="65" t="str">
        <f t="shared" si="583"/>
        <v>-</v>
      </c>
      <c r="GC254" s="65" t="str">
        <f t="shared" si="584"/>
        <v>---------</v>
      </c>
      <c r="GD254" s="65" t="str">
        <f t="shared" si="585"/>
        <v>-</v>
      </c>
      <c r="GE254" s="65" t="str">
        <f t="shared" si="586"/>
        <v>-</v>
      </c>
      <c r="GF254" s="65" t="str">
        <f t="shared" si="587"/>
        <v>-</v>
      </c>
      <c r="GG254" s="65" t="str">
        <f t="shared" si="588"/>
        <v>-</v>
      </c>
      <c r="GH254" s="65" t="str">
        <f t="shared" si="589"/>
        <v>-</v>
      </c>
      <c r="GI254" s="65" t="str">
        <f t="shared" si="590"/>
        <v>-</v>
      </c>
      <c r="GJ254" s="65" t="str">
        <f t="shared" si="591"/>
        <v>-</v>
      </c>
      <c r="GK254" s="65" t="str">
        <f t="shared" si="592"/>
        <v>-</v>
      </c>
      <c r="GL254" s="65" t="str">
        <f t="shared" si="593"/>
        <v>-</v>
      </c>
      <c r="GM254" s="65" t="str">
        <f t="shared" si="594"/>
        <v>-</v>
      </c>
      <c r="GN254" s="65" t="str">
        <f t="shared" si="647"/>
        <v>-</v>
      </c>
      <c r="GO254" s="65" t="str">
        <f t="shared" si="648"/>
        <v>-</v>
      </c>
      <c r="GP254" s="65" t="str">
        <f t="shared" si="649"/>
        <v>-</v>
      </c>
      <c r="GQ254" s="65" t="str">
        <f t="shared" si="650"/>
        <v>-</v>
      </c>
      <c r="GR254" s="65"/>
      <c r="GS254" s="65"/>
      <c r="GT254" s="65"/>
      <c r="GU254" s="96"/>
      <c r="GV254" s="70"/>
      <c r="GW254" s="7">
        <f>IF(ISNUMBER(INDEX($CU$15:$EC$314,$B254,HG$5)),MAX(GW$14:GW253)+1,0)</f>
        <v>0</v>
      </c>
      <c r="GX254" s="7" t="str">
        <f t="shared" si="595"/>
        <v/>
      </c>
      <c r="GY254" s="7" t="str">
        <f t="shared" si="596"/>
        <v/>
      </c>
      <c r="GZ254" s="289">
        <f t="shared" si="597"/>
        <v>240</v>
      </c>
      <c r="HA254" s="289" t="str">
        <f t="shared" si="598"/>
        <v/>
      </c>
      <c r="HB254" s="289"/>
      <c r="HC254" s="84" t="str">
        <f t="shared" si="599"/>
        <v/>
      </c>
      <c r="HD254" s="335">
        <f t="shared" si="600"/>
        <v>0</v>
      </c>
      <c r="HE254" s="313" t="str">
        <f t="shared" si="601"/>
        <v/>
      </c>
      <c r="HF254" s="28" t="str">
        <f t="shared" si="602"/>
        <v/>
      </c>
      <c r="HG254" s="241"/>
      <c r="HH254" s="71"/>
      <c r="HI254" s="71"/>
      <c r="HJ254" s="71"/>
      <c r="HK254" s="71"/>
      <c r="HL254" s="71"/>
      <c r="HM254" s="71"/>
      <c r="HN254" s="71"/>
      <c r="HO254" s="71"/>
      <c r="HP254" s="71"/>
      <c r="HQ254" s="71"/>
      <c r="HR254" s="71"/>
      <c r="HS254" s="71"/>
      <c r="HT254" s="71"/>
      <c r="HU254" s="71"/>
      <c r="HV254" s="336" t="str">
        <f t="shared" si="604"/>
        <v/>
      </c>
      <c r="HW254" s="338" t="str">
        <f t="shared" si="605"/>
        <v/>
      </c>
      <c r="HX254" s="337" t="str">
        <f t="shared" si="606"/>
        <v/>
      </c>
      <c r="HY254" s="71"/>
      <c r="HZ254" s="71"/>
      <c r="IA254" s="71"/>
      <c r="IB254" s="71"/>
      <c r="IC254" s="71"/>
      <c r="ID254" s="70"/>
      <c r="IE254" s="19"/>
      <c r="IF254" s="19"/>
      <c r="IG254" s="19"/>
      <c r="IH254" s="19"/>
      <c r="II254" s="19"/>
      <c r="IJ254" s="19"/>
      <c r="IK254" s="19"/>
      <c r="IL254" s="19"/>
      <c r="IM254" s="19"/>
      <c r="IN254" s="19"/>
      <c r="IO254" s="19"/>
      <c r="IP254" s="19"/>
      <c r="IQ254" s="19"/>
      <c r="IR254" s="291">
        <f>IF(IE254&lt;&gt;"",MAX(IR$14:IR253)+1,0)</f>
        <v>0</v>
      </c>
      <c r="IS254" s="291">
        <f>IF(IF254&lt;&gt;"",MAX(IS$14:IS253)+1,0)</f>
        <v>0</v>
      </c>
      <c r="IT254" s="291">
        <f>IF(IG254&lt;&gt;"",MAX(IT$14:IT253)+1,0)</f>
        <v>0</v>
      </c>
      <c r="IU254" s="291">
        <f>IF(IH254&lt;&gt;"",MAX(IU$14:IU253)+1,0)</f>
        <v>0</v>
      </c>
      <c r="IV254" s="291">
        <f>IF(II254&lt;&gt;"",MAX(IV$14:IV253)+1,0)</f>
        <v>0</v>
      </c>
      <c r="IW254" s="291">
        <f>IF(IJ254&lt;&gt;"",MAX(IW$14:IW253)+1,0)</f>
        <v>0</v>
      </c>
      <c r="IX254" s="291">
        <f>IF(IK254&lt;&gt;"",MAX(IX$14:IX253)+1,0)</f>
        <v>0</v>
      </c>
      <c r="IY254" s="291">
        <f>IF(IL254&lt;&gt;"",MAX(IY$14:IY253)+1,0)</f>
        <v>0</v>
      </c>
      <c r="IZ254" s="291">
        <f>IF(IM254&lt;&gt;"",MAX(IZ$14:IZ253)+1,0)</f>
        <v>0</v>
      </c>
      <c r="JA254" s="291">
        <f>IF(IN254&lt;&gt;"",MAX(JA$14:JA253)+1,0)</f>
        <v>0</v>
      </c>
      <c r="JB254" s="291">
        <f>IF(IO254&lt;&gt;"",MAX(JB$14:JB253)+1,0)</f>
        <v>0</v>
      </c>
      <c r="JC254" s="291">
        <f>IF(IP254&lt;&gt;"",MAX(JC$14:JC253)+1,0)</f>
        <v>0</v>
      </c>
      <c r="JD254" s="74" t="str">
        <f t="shared" si="651"/>
        <v/>
      </c>
      <c r="JE254" s="74" t="str">
        <f t="shared" si="652"/>
        <v/>
      </c>
      <c r="JF254" s="74" t="str">
        <f t="shared" si="653"/>
        <v/>
      </c>
      <c r="JG254" s="74" t="str">
        <f t="shared" si="654"/>
        <v/>
      </c>
      <c r="JH254" s="390" t="str">
        <f t="shared" si="655"/>
        <v/>
      </c>
      <c r="JI254" s="389">
        <f>IF(ISNUMBER(MATCH(HE254,$JG$15:$JG$313,0)),0,MAX(JI$14:JI253)+1)</f>
        <v>0</v>
      </c>
      <c r="JJ254" s="389" t="str">
        <f t="shared" si="656"/>
        <v/>
      </c>
      <c r="JK254" s="379"/>
      <c r="JL254" s="79"/>
      <c r="JM254" s="19"/>
      <c r="JN254" s="280"/>
      <c r="JO254" s="70"/>
      <c r="JP254" s="19"/>
      <c r="JQ254" s="19"/>
      <c r="JR254" s="19"/>
      <c r="JS254" s="19"/>
      <c r="JT254" s="19"/>
      <c r="JU254" s="19"/>
      <c r="JV254" s="19"/>
      <c r="JW254" s="19"/>
      <c r="JX254" s="19"/>
      <c r="JY254" s="19"/>
      <c r="JZ254" s="19"/>
      <c r="KA254" s="19"/>
      <c r="KB254" s="19"/>
      <c r="KC254" s="19"/>
      <c r="KD254" s="19"/>
      <c r="LA254" s="70"/>
      <c r="LB254" s="291" t="str">
        <f t="shared" si="607"/>
        <v/>
      </c>
      <c r="LC254" s="291" t="str">
        <f t="shared" si="608"/>
        <v/>
      </c>
      <c r="LD254" s="291" t="str">
        <f t="shared" si="609"/>
        <v/>
      </c>
      <c r="LE254" s="291" t="str">
        <f t="shared" si="610"/>
        <v/>
      </c>
      <c r="LF254" s="291" t="str">
        <f t="shared" si="611"/>
        <v/>
      </c>
      <c r="LG254" s="291" t="str">
        <f t="shared" si="612"/>
        <v/>
      </c>
      <c r="LH254" s="291" t="str">
        <f t="shared" si="613"/>
        <v/>
      </c>
      <c r="LI254" s="291" t="str">
        <f t="shared" si="614"/>
        <v/>
      </c>
      <c r="LJ254" s="291" t="str">
        <f t="shared" si="615"/>
        <v/>
      </c>
      <c r="LK254" s="291" t="str">
        <f t="shared" si="616"/>
        <v/>
      </c>
      <c r="LL254" s="291" t="str">
        <f t="shared" si="617"/>
        <v/>
      </c>
      <c r="LM254" s="291" t="str">
        <f t="shared" si="618"/>
        <v/>
      </c>
      <c r="LN254" s="291" t="str">
        <f t="shared" si="619"/>
        <v/>
      </c>
      <c r="LO254" s="291" t="str">
        <f t="shared" si="620"/>
        <v/>
      </c>
      <c r="LP254" s="291" t="str">
        <f t="shared" si="621"/>
        <v/>
      </c>
      <c r="LQ254" s="291" t="str">
        <f t="shared" si="622"/>
        <v/>
      </c>
      <c r="LR254" s="291" t="str">
        <f t="shared" si="623"/>
        <v/>
      </c>
      <c r="LS254" s="291" t="str">
        <f t="shared" si="624"/>
        <v/>
      </c>
      <c r="LT254" s="291" t="str">
        <f t="shared" si="625"/>
        <v/>
      </c>
      <c r="LU254" s="291" t="str">
        <f t="shared" si="626"/>
        <v/>
      </c>
      <c r="LV254" s="291" t="str">
        <f t="shared" si="627"/>
        <v/>
      </c>
      <c r="LW254" s="291" t="str">
        <f t="shared" si="628"/>
        <v/>
      </c>
      <c r="LX254" s="291" t="str">
        <f t="shared" si="629"/>
        <v/>
      </c>
      <c r="LY254" s="291" t="str">
        <f t="shared" si="630"/>
        <v/>
      </c>
      <c r="LZ254" s="291" t="str">
        <f t="shared" si="631"/>
        <v/>
      </c>
      <c r="MA254" s="291" t="str">
        <f t="shared" si="632"/>
        <v/>
      </c>
      <c r="MB254" s="291" t="str">
        <f t="shared" si="633"/>
        <v/>
      </c>
      <c r="MC254" s="291" t="str">
        <f t="shared" si="634"/>
        <v/>
      </c>
      <c r="MD254" s="291" t="str">
        <f t="shared" si="635"/>
        <v/>
      </c>
      <c r="ME254" s="291" t="str">
        <f t="shared" si="636"/>
        <v/>
      </c>
      <c r="MF254" s="291" t="str">
        <f t="shared" si="637"/>
        <v/>
      </c>
      <c r="MG254" s="74">
        <f t="shared" si="638"/>
        <v>0</v>
      </c>
      <c r="MH254" s="70"/>
      <c r="MI254" s="70"/>
      <c r="MJ254" s="70"/>
      <c r="MK254" s="70"/>
      <c r="ML254" s="70"/>
      <c r="MM254" s="70"/>
      <c r="MN254" s="70"/>
      <c r="MO254" s="70"/>
      <c r="MP254" s="70"/>
      <c r="MQ254" s="70"/>
      <c r="MR254" s="70"/>
      <c r="MS254" s="70"/>
      <c r="MT254" s="70"/>
      <c r="MU254" s="70"/>
    </row>
    <row r="255" spans="1:359" ht="6" customHeight="1" x14ac:dyDescent="0.25">
      <c r="A255" s="79"/>
      <c r="B255" s="303">
        <f t="shared" si="657"/>
        <v>241</v>
      </c>
      <c r="C255" s="85" t="s">
        <v>773</v>
      </c>
      <c r="D255" s="85" t="s">
        <v>776</v>
      </c>
      <c r="E255" s="70"/>
      <c r="F255" s="258"/>
      <c r="G255" s="259"/>
      <c r="H255" s="260"/>
      <c r="I255" s="258"/>
      <c r="J255" s="259"/>
      <c r="K255" s="260"/>
      <c r="L255" s="258"/>
      <c r="M255" s="259"/>
      <c r="N255" s="260"/>
      <c r="O255" s="258"/>
      <c r="P255" s="259"/>
      <c r="Q255" s="260"/>
      <c r="R255" s="258"/>
      <c r="S255" s="259"/>
      <c r="T255" s="260"/>
      <c r="U255" s="258"/>
      <c r="V255" s="259"/>
      <c r="W255" s="260"/>
      <c r="X255" s="258"/>
      <c r="Y255" s="259"/>
      <c r="Z255" s="260"/>
      <c r="AA255" s="258"/>
      <c r="AB255" s="259"/>
      <c r="AC255" s="260"/>
      <c r="AD255" s="258"/>
      <c r="AE255" s="259"/>
      <c r="AF255" s="260"/>
      <c r="AG255" s="258"/>
      <c r="AH255" s="259"/>
      <c r="AI255" s="260"/>
      <c r="AJ255" s="258"/>
      <c r="AK255" s="259"/>
      <c r="AL255" s="260"/>
      <c r="AM255" s="258"/>
      <c r="AN255" s="259"/>
      <c r="AO255" s="260"/>
      <c r="AP255" s="281"/>
      <c r="AQ255" s="353"/>
      <c r="AR255" s="348"/>
      <c r="AS255" s="281"/>
      <c r="AT255" s="353"/>
      <c r="AU255" s="348"/>
      <c r="AV255" s="258"/>
      <c r="AW255" s="259"/>
      <c r="AX255" s="260"/>
      <c r="AY255" s="258"/>
      <c r="AZ255" s="259"/>
      <c r="BA255" s="260"/>
      <c r="BB255" s="258"/>
      <c r="BC255" s="259"/>
      <c r="BD255" s="260"/>
      <c r="BE255" s="258"/>
      <c r="BF255" s="259"/>
      <c r="BG255" s="260"/>
      <c r="BH255" s="258"/>
      <c r="BI255" s="259"/>
      <c r="BJ255" s="260"/>
      <c r="BK255" s="258"/>
      <c r="BL255" s="259"/>
      <c r="BM255" s="260"/>
      <c r="BN255" s="258"/>
      <c r="BO255" s="259"/>
      <c r="BP255" s="260"/>
      <c r="BQ255" s="258"/>
      <c r="BR255" s="259"/>
      <c r="BS255" s="260"/>
      <c r="BT255" s="258"/>
      <c r="BU255" s="259"/>
      <c r="BV255" s="260"/>
      <c r="BW255" s="258"/>
      <c r="BX255" s="259"/>
      <c r="BY255" s="260"/>
      <c r="BZ255" s="258"/>
      <c r="CA255" s="259"/>
      <c r="CB255" s="260"/>
      <c r="CC255" s="258"/>
      <c r="CD255" s="259"/>
      <c r="CE255" s="260"/>
      <c r="CF255" s="410"/>
      <c r="CG255" s="411"/>
      <c r="CH255" s="412"/>
      <c r="CI255" s="410"/>
      <c r="CJ255" s="411"/>
      <c r="CK255" s="412"/>
      <c r="CL255" s="258"/>
      <c r="CM255" s="259"/>
      <c r="CN255" s="260"/>
      <c r="CO255" s="258"/>
      <c r="CP255" s="259"/>
      <c r="CQ255" s="260"/>
      <c r="CR255" s="373" t="s">
        <v>2</v>
      </c>
      <c r="CS255" s="228"/>
      <c r="CT255" s="229"/>
      <c r="CU255" s="7" t="str">
        <f t="shared" si="517"/>
        <v/>
      </c>
      <c r="CV255" s="7" t="str">
        <f t="shared" si="518"/>
        <v/>
      </c>
      <c r="CW255" s="7" t="str">
        <f t="shared" si="519"/>
        <v/>
      </c>
      <c r="CX255" s="7" t="str">
        <f t="shared" si="520"/>
        <v/>
      </c>
      <c r="CY255" s="7" t="str">
        <f t="shared" si="521"/>
        <v/>
      </c>
      <c r="CZ255" s="7" t="str">
        <f t="shared" si="522"/>
        <v/>
      </c>
      <c r="DA255" s="7" t="str">
        <f t="shared" si="523"/>
        <v/>
      </c>
      <c r="DB255" s="7" t="str">
        <f t="shared" si="524"/>
        <v/>
      </c>
      <c r="DC255" s="7" t="str">
        <f t="shared" si="525"/>
        <v/>
      </c>
      <c r="DD255" s="7" t="str">
        <f t="shared" si="526"/>
        <v/>
      </c>
      <c r="DE255" s="7" t="str">
        <f t="shared" si="527"/>
        <v/>
      </c>
      <c r="DF255" s="7" t="str">
        <f t="shared" si="528"/>
        <v/>
      </c>
      <c r="DG255" s="7" t="str">
        <f t="shared" si="529"/>
        <v/>
      </c>
      <c r="DH255" s="7" t="str">
        <f t="shared" si="530"/>
        <v/>
      </c>
      <c r="DI255" s="7" t="str">
        <f t="shared" si="531"/>
        <v/>
      </c>
      <c r="DJ255" s="7">
        <f t="shared" si="532"/>
        <v>55</v>
      </c>
      <c r="DK255" s="7" t="str">
        <f t="shared" si="533"/>
        <v/>
      </c>
      <c r="DL255" s="7" t="str">
        <f t="shared" si="534"/>
        <v/>
      </c>
      <c r="DM255" s="7" t="str">
        <f t="shared" si="535"/>
        <v/>
      </c>
      <c r="DN255" s="7" t="str">
        <f t="shared" si="536"/>
        <v/>
      </c>
      <c r="DO255" s="7" t="str">
        <f t="shared" si="537"/>
        <v/>
      </c>
      <c r="DP255" s="7" t="str">
        <f t="shared" si="538"/>
        <v/>
      </c>
      <c r="DQ255" s="7" t="str">
        <f t="shared" si="539"/>
        <v/>
      </c>
      <c r="DR255" s="7" t="str">
        <f t="shared" si="540"/>
        <v/>
      </c>
      <c r="DS255" s="7" t="str">
        <f t="shared" si="541"/>
        <v/>
      </c>
      <c r="DT255" s="7" t="str">
        <f t="shared" si="542"/>
        <v/>
      </c>
      <c r="DU255" s="7" t="str">
        <f t="shared" si="639"/>
        <v/>
      </c>
      <c r="DV255" s="7" t="str">
        <f t="shared" si="640"/>
        <v/>
      </c>
      <c r="DW255" s="7" t="str">
        <f t="shared" si="641"/>
        <v/>
      </c>
      <c r="DX255" s="7" t="str">
        <f t="shared" si="642"/>
        <v/>
      </c>
      <c r="DY255" s="7"/>
      <c r="DZ255" s="7"/>
      <c r="EA255" s="7"/>
      <c r="EB255" s="7"/>
      <c r="EC255" s="64" t="s">
        <v>2</v>
      </c>
      <c r="ED255" s="306" t="str">
        <f t="shared" si="543"/>
        <v>-</v>
      </c>
      <c r="EE255" s="306" t="str">
        <f t="shared" si="544"/>
        <v>-</v>
      </c>
      <c r="EF255" s="306" t="str">
        <f t="shared" si="545"/>
        <v>-</v>
      </c>
      <c r="EG255" s="306" t="str">
        <f t="shared" si="546"/>
        <v>-</v>
      </c>
      <c r="EH255" s="306" t="str">
        <f t="shared" si="547"/>
        <v>-</v>
      </c>
      <c r="EI255" s="306" t="str">
        <f t="shared" si="548"/>
        <v>-</v>
      </c>
      <c r="EJ255" s="306" t="str">
        <f t="shared" si="549"/>
        <v>-</v>
      </c>
      <c r="EK255" s="306" t="str">
        <f t="shared" si="550"/>
        <v>-</v>
      </c>
      <c r="EL255" s="306" t="str">
        <f t="shared" si="551"/>
        <v>-</v>
      </c>
      <c r="EM255" s="306" t="str">
        <f t="shared" si="552"/>
        <v>-</v>
      </c>
      <c r="EN255" s="306" t="str">
        <f t="shared" si="553"/>
        <v>-</v>
      </c>
      <c r="EO255" s="306" t="str">
        <f t="shared" si="554"/>
        <v>-</v>
      </c>
      <c r="EP255" s="306" t="str">
        <f t="shared" si="555"/>
        <v>-</v>
      </c>
      <c r="EQ255" s="306" t="str">
        <f t="shared" si="556"/>
        <v>-</v>
      </c>
      <c r="ER255" s="306" t="str">
        <f t="shared" si="557"/>
        <v>-</v>
      </c>
      <c r="ES255" s="306" t="str">
        <f t="shared" si="558"/>
        <v>ghb_spd</v>
      </c>
      <c r="ET255" s="306" t="str">
        <f t="shared" si="559"/>
        <v>-</v>
      </c>
      <c r="EU255" s="306" t="str">
        <f t="shared" si="560"/>
        <v>-</v>
      </c>
      <c r="EV255" s="306" t="str">
        <f t="shared" si="561"/>
        <v>-</v>
      </c>
      <c r="EW255" s="306" t="str">
        <f t="shared" si="562"/>
        <v>-</v>
      </c>
      <c r="EX255" s="306" t="str">
        <f t="shared" si="563"/>
        <v>-</v>
      </c>
      <c r="EY255" s="306" t="str">
        <f t="shared" si="564"/>
        <v>-</v>
      </c>
      <c r="EZ255" s="306" t="str">
        <f t="shared" si="565"/>
        <v>-</v>
      </c>
      <c r="FA255" s="306" t="str">
        <f t="shared" si="566"/>
        <v>-</v>
      </c>
      <c r="FB255" s="306" t="str">
        <f t="shared" si="567"/>
        <v>-</v>
      </c>
      <c r="FC255" s="306" t="str">
        <f t="shared" si="568"/>
        <v>-</v>
      </c>
      <c r="FD255" s="306" t="str">
        <f t="shared" si="643"/>
        <v>-</v>
      </c>
      <c r="FE255" s="306" t="str">
        <f t="shared" si="644"/>
        <v>-</v>
      </c>
      <c r="FF255" s="306" t="str">
        <f t="shared" si="645"/>
        <v>-</v>
      </c>
      <c r="FG255" s="306" t="str">
        <f t="shared" si="646"/>
        <v>-</v>
      </c>
      <c r="FH255" s="306"/>
      <c r="FI255" s="306"/>
      <c r="FJ255" s="306"/>
      <c r="FK255" s="306"/>
      <c r="FL255" s="306"/>
      <c r="FM255" s="422" t="s">
        <v>2</v>
      </c>
      <c r="FN255" s="65" t="str">
        <f t="shared" si="569"/>
        <v>-</v>
      </c>
      <c r="FO255" s="65" t="str">
        <f t="shared" si="570"/>
        <v>-</v>
      </c>
      <c r="FP255" s="65" t="str">
        <f t="shared" si="571"/>
        <v>-</v>
      </c>
      <c r="FQ255" s="65" t="str">
        <f t="shared" si="572"/>
        <v>-</v>
      </c>
      <c r="FR255" s="65" t="str">
        <f t="shared" si="573"/>
        <v>-</v>
      </c>
      <c r="FS255" s="65" t="str">
        <f t="shared" si="574"/>
        <v>-</v>
      </c>
      <c r="FT255" s="65" t="str">
        <f t="shared" si="575"/>
        <v>-</v>
      </c>
      <c r="FU255" s="65" t="str">
        <f t="shared" si="576"/>
        <v>-</v>
      </c>
      <c r="FV255" s="65" t="str">
        <f t="shared" si="577"/>
        <v>-</v>
      </c>
      <c r="FW255" s="65" t="str">
        <f t="shared" si="578"/>
        <v>-</v>
      </c>
      <c r="FX255" s="65" t="str">
        <f t="shared" si="579"/>
        <v>-</v>
      </c>
      <c r="FY255" s="65" t="str">
        <f t="shared" si="580"/>
        <v>-</v>
      </c>
      <c r="FZ255" s="65" t="str">
        <f t="shared" si="581"/>
        <v>-</v>
      </c>
      <c r="GA255" s="65" t="str">
        <f t="shared" si="582"/>
        <v>-</v>
      </c>
      <c r="GB255" s="65" t="str">
        <f t="shared" si="583"/>
        <v>-</v>
      </c>
      <c r="GC255" s="65" t="str">
        <f t="shared" si="584"/>
        <v>03.csv</v>
      </c>
      <c r="GD255" s="65" t="str">
        <f t="shared" si="585"/>
        <v>-</v>
      </c>
      <c r="GE255" s="65" t="str">
        <f t="shared" si="586"/>
        <v>-</v>
      </c>
      <c r="GF255" s="65" t="str">
        <f t="shared" si="587"/>
        <v>-</v>
      </c>
      <c r="GG255" s="65" t="str">
        <f t="shared" si="588"/>
        <v>-</v>
      </c>
      <c r="GH255" s="65" t="str">
        <f t="shared" si="589"/>
        <v>-</v>
      </c>
      <c r="GI255" s="65" t="str">
        <f t="shared" si="590"/>
        <v>-</v>
      </c>
      <c r="GJ255" s="65" t="str">
        <f t="shared" si="591"/>
        <v>-</v>
      </c>
      <c r="GK255" s="65" t="str">
        <f t="shared" si="592"/>
        <v>-</v>
      </c>
      <c r="GL255" s="65" t="str">
        <f t="shared" si="593"/>
        <v>-</v>
      </c>
      <c r="GM255" s="65" t="str">
        <f t="shared" si="594"/>
        <v>-</v>
      </c>
      <c r="GN255" s="65" t="str">
        <f t="shared" si="647"/>
        <v>-</v>
      </c>
      <c r="GO255" s="65" t="str">
        <f t="shared" si="648"/>
        <v>-</v>
      </c>
      <c r="GP255" s="65" t="str">
        <f t="shared" si="649"/>
        <v>-</v>
      </c>
      <c r="GQ255" s="65" t="str">
        <f t="shared" si="650"/>
        <v>-</v>
      </c>
      <c r="GR255" s="65"/>
      <c r="GS255" s="65"/>
      <c r="GT255" s="65"/>
      <c r="GU255" s="96"/>
      <c r="GV255" s="70"/>
      <c r="GW255" s="7">
        <f>IF(ISNUMBER(INDEX($CU$15:$EC$314,$B255,HG$5)),MAX(GW$14:GW254)+1,0)</f>
        <v>0</v>
      </c>
      <c r="GX255" s="7" t="str">
        <f t="shared" si="595"/>
        <v/>
      </c>
      <c r="GY255" s="7" t="str">
        <f t="shared" si="596"/>
        <v/>
      </c>
      <c r="GZ255" s="289">
        <f t="shared" si="597"/>
        <v>241</v>
      </c>
      <c r="HA255" s="289" t="str">
        <f t="shared" si="598"/>
        <v/>
      </c>
      <c r="HB255" s="289"/>
      <c r="HC255" s="84" t="str">
        <f t="shared" si="599"/>
        <v/>
      </c>
      <c r="HD255" s="335">
        <f t="shared" si="600"/>
        <v>0</v>
      </c>
      <c r="HE255" s="313" t="str">
        <f t="shared" si="601"/>
        <v/>
      </c>
      <c r="HF255" s="28" t="str">
        <f t="shared" si="602"/>
        <v/>
      </c>
      <c r="HG255" s="241"/>
      <c r="HH255" s="71"/>
      <c r="HI255" s="71"/>
      <c r="HJ255" s="71"/>
      <c r="HK255" s="71"/>
      <c r="HL255" s="71"/>
      <c r="HM255" s="71"/>
      <c r="HN255" s="71"/>
      <c r="HO255" s="71"/>
      <c r="HP255" s="71"/>
      <c r="HQ255" s="71"/>
      <c r="HR255" s="71"/>
      <c r="HS255" s="71"/>
      <c r="HT255" s="71"/>
      <c r="HU255" s="71"/>
      <c r="HV255" s="336" t="str">
        <f t="shared" si="604"/>
        <v/>
      </c>
      <c r="HW255" s="338" t="str">
        <f t="shared" si="605"/>
        <v/>
      </c>
      <c r="HX255" s="337" t="str">
        <f t="shared" si="606"/>
        <v/>
      </c>
      <c r="HY255" s="71"/>
      <c r="HZ255" s="71"/>
      <c r="IA255" s="71"/>
      <c r="IB255" s="71"/>
      <c r="IC255" s="71"/>
      <c r="ID255" s="70"/>
      <c r="IE255" s="19"/>
      <c r="IF255" s="19"/>
      <c r="IG255" s="19"/>
      <c r="IH255" s="19"/>
      <c r="II255" s="19"/>
      <c r="IJ255" s="19"/>
      <c r="IK255" s="19"/>
      <c r="IL255" s="19"/>
      <c r="IM255" s="19"/>
      <c r="IN255" s="19"/>
      <c r="IO255" s="19"/>
      <c r="IP255" s="19"/>
      <c r="IQ255" s="19"/>
      <c r="IR255" s="291">
        <f>IF(IE255&lt;&gt;"",MAX(IR$14:IR254)+1,0)</f>
        <v>0</v>
      </c>
      <c r="IS255" s="291">
        <f>IF(IF255&lt;&gt;"",MAX(IS$14:IS254)+1,0)</f>
        <v>0</v>
      </c>
      <c r="IT255" s="291">
        <f>IF(IG255&lt;&gt;"",MAX(IT$14:IT254)+1,0)</f>
        <v>0</v>
      </c>
      <c r="IU255" s="291">
        <f>IF(IH255&lt;&gt;"",MAX(IU$14:IU254)+1,0)</f>
        <v>0</v>
      </c>
      <c r="IV255" s="291">
        <f>IF(II255&lt;&gt;"",MAX(IV$14:IV254)+1,0)</f>
        <v>0</v>
      </c>
      <c r="IW255" s="291">
        <f>IF(IJ255&lt;&gt;"",MAX(IW$14:IW254)+1,0)</f>
        <v>0</v>
      </c>
      <c r="IX255" s="291">
        <f>IF(IK255&lt;&gt;"",MAX(IX$14:IX254)+1,0)</f>
        <v>0</v>
      </c>
      <c r="IY255" s="291">
        <f>IF(IL255&lt;&gt;"",MAX(IY$14:IY254)+1,0)</f>
        <v>0</v>
      </c>
      <c r="IZ255" s="291">
        <f>IF(IM255&lt;&gt;"",MAX(IZ$14:IZ254)+1,0)</f>
        <v>0</v>
      </c>
      <c r="JA255" s="291">
        <f>IF(IN255&lt;&gt;"",MAX(JA$14:JA254)+1,0)</f>
        <v>0</v>
      </c>
      <c r="JB255" s="291">
        <f>IF(IO255&lt;&gt;"",MAX(JB$14:JB254)+1,0)</f>
        <v>0</v>
      </c>
      <c r="JC255" s="291">
        <f>IF(IP255&lt;&gt;"",MAX(JC$14:JC254)+1,0)</f>
        <v>0</v>
      </c>
      <c r="JD255" s="74" t="str">
        <f t="shared" si="651"/>
        <v/>
      </c>
      <c r="JE255" s="74" t="str">
        <f t="shared" si="652"/>
        <v/>
      </c>
      <c r="JF255" s="74" t="str">
        <f t="shared" si="653"/>
        <v/>
      </c>
      <c r="JG255" s="74" t="str">
        <f t="shared" si="654"/>
        <v/>
      </c>
      <c r="JH255" s="390" t="str">
        <f t="shared" si="655"/>
        <v/>
      </c>
      <c r="JI255" s="389">
        <f>IF(ISNUMBER(MATCH(HE255,$JG$15:$JG$313,0)),0,MAX(JI$14:JI254)+1)</f>
        <v>0</v>
      </c>
      <c r="JJ255" s="389" t="str">
        <f t="shared" si="656"/>
        <v/>
      </c>
      <c r="JK255" s="379"/>
      <c r="JL255" s="79"/>
      <c r="JM255" s="19"/>
      <c r="JN255" s="280"/>
      <c r="JO255" s="70"/>
      <c r="JP255" s="19"/>
      <c r="JQ255" s="19"/>
      <c r="JR255" s="19"/>
      <c r="JS255" s="19"/>
      <c r="JT255" s="19"/>
      <c r="JU255" s="19"/>
      <c r="JV255" s="19"/>
      <c r="JW255" s="19"/>
      <c r="JX255" s="19"/>
      <c r="JY255" s="19"/>
      <c r="JZ255" s="19"/>
      <c r="KA255" s="19"/>
      <c r="KB255" s="19"/>
      <c r="KC255" s="19"/>
      <c r="KD255" s="19"/>
      <c r="LA255" s="70"/>
      <c r="LB255" s="291" t="str">
        <f t="shared" si="607"/>
        <v/>
      </c>
      <c r="LC255" s="291" t="str">
        <f t="shared" si="608"/>
        <v/>
      </c>
      <c r="LD255" s="291" t="str">
        <f t="shared" si="609"/>
        <v/>
      </c>
      <c r="LE255" s="291" t="str">
        <f t="shared" si="610"/>
        <v/>
      </c>
      <c r="LF255" s="291" t="str">
        <f t="shared" si="611"/>
        <v/>
      </c>
      <c r="LG255" s="291" t="str">
        <f t="shared" si="612"/>
        <v/>
      </c>
      <c r="LH255" s="291" t="str">
        <f t="shared" si="613"/>
        <v/>
      </c>
      <c r="LI255" s="291" t="str">
        <f t="shared" si="614"/>
        <v/>
      </c>
      <c r="LJ255" s="291" t="str">
        <f t="shared" si="615"/>
        <v/>
      </c>
      <c r="LK255" s="291" t="str">
        <f t="shared" si="616"/>
        <v/>
      </c>
      <c r="LL255" s="291" t="str">
        <f t="shared" si="617"/>
        <v/>
      </c>
      <c r="LM255" s="291" t="str">
        <f t="shared" si="618"/>
        <v/>
      </c>
      <c r="LN255" s="291" t="str">
        <f t="shared" si="619"/>
        <v/>
      </c>
      <c r="LO255" s="291" t="str">
        <f t="shared" si="620"/>
        <v/>
      </c>
      <c r="LP255" s="291" t="str">
        <f t="shared" si="621"/>
        <v/>
      </c>
      <c r="LQ255" s="291" t="str">
        <f t="shared" si="622"/>
        <v/>
      </c>
      <c r="LR255" s="291" t="str">
        <f t="shared" si="623"/>
        <v/>
      </c>
      <c r="LS255" s="291" t="str">
        <f t="shared" si="624"/>
        <v/>
      </c>
      <c r="LT255" s="291" t="str">
        <f t="shared" si="625"/>
        <v/>
      </c>
      <c r="LU255" s="291" t="str">
        <f t="shared" si="626"/>
        <v/>
      </c>
      <c r="LV255" s="291" t="str">
        <f t="shared" si="627"/>
        <v/>
      </c>
      <c r="LW255" s="291" t="str">
        <f t="shared" si="628"/>
        <v/>
      </c>
      <c r="LX255" s="291" t="str">
        <f t="shared" si="629"/>
        <v/>
      </c>
      <c r="LY255" s="291" t="str">
        <f t="shared" si="630"/>
        <v/>
      </c>
      <c r="LZ255" s="291" t="str">
        <f t="shared" si="631"/>
        <v/>
      </c>
      <c r="MA255" s="291" t="str">
        <f t="shared" si="632"/>
        <v/>
      </c>
      <c r="MB255" s="291" t="str">
        <f t="shared" si="633"/>
        <v/>
      </c>
      <c r="MC255" s="291" t="str">
        <f t="shared" si="634"/>
        <v/>
      </c>
      <c r="MD255" s="291" t="str">
        <f t="shared" si="635"/>
        <v/>
      </c>
      <c r="ME255" s="291" t="str">
        <f t="shared" si="636"/>
        <v/>
      </c>
      <c r="MF255" s="291" t="str">
        <f t="shared" si="637"/>
        <v/>
      </c>
      <c r="MG255" s="74">
        <f t="shared" si="638"/>
        <v>0</v>
      </c>
      <c r="MH255" s="70"/>
      <c r="MI255" s="70"/>
      <c r="MJ255" s="70"/>
      <c r="MK255" s="70"/>
      <c r="ML255" s="70"/>
      <c r="MM255" s="70"/>
      <c r="MN255" s="70"/>
      <c r="MO255" s="70"/>
      <c r="MP255" s="70"/>
      <c r="MQ255" s="70"/>
      <c r="MR255" s="70"/>
      <c r="MS255" s="70"/>
      <c r="MT255" s="70"/>
      <c r="MU255" s="70"/>
    </row>
    <row r="256" spans="1:359" ht="6" customHeight="1" x14ac:dyDescent="0.25">
      <c r="A256" s="79"/>
      <c r="B256" s="303">
        <f t="shared" si="657"/>
        <v>242</v>
      </c>
      <c r="C256" s="85" t="s">
        <v>779</v>
      </c>
      <c r="D256" s="85" t="s">
        <v>780</v>
      </c>
      <c r="E256" s="70"/>
      <c r="F256" s="258"/>
      <c r="G256" s="259"/>
      <c r="H256" s="260"/>
      <c r="I256" s="258"/>
      <c r="J256" s="259"/>
      <c r="K256" s="260"/>
      <c r="L256" s="258"/>
      <c r="M256" s="259"/>
      <c r="N256" s="260"/>
      <c r="O256" s="258"/>
      <c r="P256" s="259"/>
      <c r="Q256" s="260"/>
      <c r="R256" s="258"/>
      <c r="S256" s="259"/>
      <c r="T256" s="260"/>
      <c r="U256" s="258"/>
      <c r="V256" s="259"/>
      <c r="W256" s="260"/>
      <c r="X256" s="258"/>
      <c r="Y256" s="259"/>
      <c r="Z256" s="260"/>
      <c r="AA256" s="258"/>
      <c r="AB256" s="259"/>
      <c r="AC256" s="260"/>
      <c r="AD256" s="258"/>
      <c r="AE256" s="259"/>
      <c r="AF256" s="260"/>
      <c r="AG256" s="258"/>
      <c r="AH256" s="259"/>
      <c r="AI256" s="260"/>
      <c r="AJ256" s="258"/>
      <c r="AK256" s="259"/>
      <c r="AL256" s="260"/>
      <c r="AM256" s="258"/>
      <c r="AN256" s="259"/>
      <c r="AO256" s="260"/>
      <c r="AP256" s="281"/>
      <c r="AQ256" s="353"/>
      <c r="AR256" s="348"/>
      <c r="AS256" s="281"/>
      <c r="AT256" s="353"/>
      <c r="AU256" s="348"/>
      <c r="AV256" s="258"/>
      <c r="AW256" s="259"/>
      <c r="AX256" s="260"/>
      <c r="AY256" s="258"/>
      <c r="AZ256" s="259"/>
      <c r="BA256" s="260"/>
      <c r="BB256" s="258"/>
      <c r="BC256" s="259"/>
      <c r="BD256" s="260"/>
      <c r="BE256" s="258"/>
      <c r="BF256" s="259"/>
      <c r="BG256" s="260"/>
      <c r="BH256" s="258"/>
      <c r="BI256" s="259"/>
      <c r="BJ256" s="260"/>
      <c r="BK256" s="258"/>
      <c r="BL256" s="259"/>
      <c r="BM256" s="260"/>
      <c r="BN256" s="258"/>
      <c r="BO256" s="259"/>
      <c r="BP256" s="260"/>
      <c r="BQ256" s="258"/>
      <c r="BR256" s="259"/>
      <c r="BS256" s="260"/>
      <c r="BT256" s="258"/>
      <c r="BU256" s="259"/>
      <c r="BV256" s="260"/>
      <c r="BW256" s="258"/>
      <c r="BX256" s="259"/>
      <c r="BY256" s="260"/>
      <c r="BZ256" s="258"/>
      <c r="CA256" s="259"/>
      <c r="CB256" s="260"/>
      <c r="CC256" s="258"/>
      <c r="CD256" s="259"/>
      <c r="CE256" s="260"/>
      <c r="CF256" s="410"/>
      <c r="CG256" s="411"/>
      <c r="CH256" s="412"/>
      <c r="CI256" s="410"/>
      <c r="CJ256" s="411"/>
      <c r="CK256" s="412"/>
      <c r="CL256" s="258"/>
      <c r="CM256" s="259"/>
      <c r="CN256" s="260"/>
      <c r="CO256" s="258"/>
      <c r="CP256" s="259"/>
      <c r="CQ256" s="260"/>
      <c r="CR256" s="373" t="s">
        <v>2</v>
      </c>
      <c r="CS256" s="228"/>
      <c r="CT256" s="229"/>
      <c r="CU256" s="7" t="str">
        <f t="shared" si="517"/>
        <v/>
      </c>
      <c r="CV256" s="7" t="str">
        <f t="shared" si="518"/>
        <v/>
      </c>
      <c r="CW256" s="7" t="str">
        <f t="shared" si="519"/>
        <v/>
      </c>
      <c r="CX256" s="7" t="str">
        <f t="shared" si="520"/>
        <v/>
      </c>
      <c r="CY256" s="7" t="str">
        <f t="shared" si="521"/>
        <v/>
      </c>
      <c r="CZ256" s="7" t="str">
        <f t="shared" si="522"/>
        <v/>
      </c>
      <c r="DA256" s="7" t="str">
        <f t="shared" si="523"/>
        <v/>
      </c>
      <c r="DB256" s="7" t="str">
        <f t="shared" si="524"/>
        <v/>
      </c>
      <c r="DC256" s="7" t="str">
        <f t="shared" si="525"/>
        <v/>
      </c>
      <c r="DD256" s="7" t="str">
        <f t="shared" si="526"/>
        <v/>
      </c>
      <c r="DE256" s="7" t="str">
        <f t="shared" si="527"/>
        <v/>
      </c>
      <c r="DF256" s="7" t="str">
        <f t="shared" si="528"/>
        <v/>
      </c>
      <c r="DG256" s="7" t="str">
        <f t="shared" si="529"/>
        <v/>
      </c>
      <c r="DH256" s="7" t="str">
        <f t="shared" si="530"/>
        <v/>
      </c>
      <c r="DI256" s="7" t="str">
        <f t="shared" si="531"/>
        <v/>
      </c>
      <c r="DJ256" s="7" t="str">
        <f t="shared" si="532"/>
        <v/>
      </c>
      <c r="DK256" s="7" t="str">
        <f t="shared" si="533"/>
        <v/>
      </c>
      <c r="DL256" s="7" t="str">
        <f t="shared" si="534"/>
        <v/>
      </c>
      <c r="DM256" s="7" t="str">
        <f t="shared" si="535"/>
        <v/>
      </c>
      <c r="DN256" s="7" t="str">
        <f t="shared" si="536"/>
        <v/>
      </c>
      <c r="DO256" s="7" t="str">
        <f t="shared" si="537"/>
        <v/>
      </c>
      <c r="DP256" s="7" t="str">
        <f t="shared" si="538"/>
        <v/>
      </c>
      <c r="DQ256" s="7" t="str">
        <f t="shared" si="539"/>
        <v/>
      </c>
      <c r="DR256" s="7" t="str">
        <f t="shared" si="540"/>
        <v/>
      </c>
      <c r="DS256" s="7" t="str">
        <f t="shared" si="541"/>
        <v/>
      </c>
      <c r="DT256" s="7" t="str">
        <f t="shared" si="542"/>
        <v/>
      </c>
      <c r="DU256" s="7" t="str">
        <f t="shared" si="639"/>
        <v/>
      </c>
      <c r="DV256" s="7" t="str">
        <f t="shared" si="640"/>
        <v/>
      </c>
      <c r="DW256" s="7" t="str">
        <f t="shared" si="641"/>
        <v/>
      </c>
      <c r="DX256" s="7" t="str">
        <f t="shared" si="642"/>
        <v/>
      </c>
      <c r="DY256" s="7"/>
      <c r="DZ256" s="7"/>
      <c r="EA256" s="7"/>
      <c r="EB256" s="7"/>
      <c r="EC256" s="64" t="s">
        <v>2</v>
      </c>
      <c r="ED256" s="306" t="str">
        <f t="shared" si="543"/>
        <v>-</v>
      </c>
      <c r="EE256" s="306" t="str">
        <f t="shared" si="544"/>
        <v>-</v>
      </c>
      <c r="EF256" s="306" t="str">
        <f t="shared" si="545"/>
        <v>-</v>
      </c>
      <c r="EG256" s="306" t="str">
        <f t="shared" si="546"/>
        <v>-</v>
      </c>
      <c r="EH256" s="306" t="str">
        <f t="shared" si="547"/>
        <v>-</v>
      </c>
      <c r="EI256" s="306" t="str">
        <f t="shared" si="548"/>
        <v>-</v>
      </c>
      <c r="EJ256" s="306" t="str">
        <f t="shared" si="549"/>
        <v>-</v>
      </c>
      <c r="EK256" s="306" t="str">
        <f t="shared" si="550"/>
        <v>-</v>
      </c>
      <c r="EL256" s="306" t="str">
        <f t="shared" si="551"/>
        <v>-</v>
      </c>
      <c r="EM256" s="306" t="str">
        <f t="shared" si="552"/>
        <v>-</v>
      </c>
      <c r="EN256" s="306" t="str">
        <f t="shared" si="553"/>
        <v>-</v>
      </c>
      <c r="EO256" s="306" t="str">
        <f t="shared" si="554"/>
        <v>-</v>
      </c>
      <c r="EP256" s="306" t="str">
        <f t="shared" si="555"/>
        <v>-</v>
      </c>
      <c r="EQ256" s="306" t="str">
        <f t="shared" si="556"/>
        <v>-</v>
      </c>
      <c r="ER256" s="306" t="str">
        <f t="shared" si="557"/>
        <v>-</v>
      </c>
      <c r="ES256" s="306" t="str">
        <f t="shared" si="558"/>
        <v>-</v>
      </c>
      <c r="ET256" s="306" t="str">
        <f t="shared" si="559"/>
        <v>-</v>
      </c>
      <c r="EU256" s="306" t="str">
        <f t="shared" si="560"/>
        <v>-</v>
      </c>
      <c r="EV256" s="306" t="str">
        <f t="shared" si="561"/>
        <v>-</v>
      </c>
      <c r="EW256" s="306" t="str">
        <f t="shared" si="562"/>
        <v>-</v>
      </c>
      <c r="EX256" s="306" t="str">
        <f t="shared" si="563"/>
        <v>-</v>
      </c>
      <c r="EY256" s="306" t="str">
        <f t="shared" si="564"/>
        <v>-</v>
      </c>
      <c r="EZ256" s="306" t="str">
        <f t="shared" si="565"/>
        <v>-</v>
      </c>
      <c r="FA256" s="306" t="str">
        <f t="shared" si="566"/>
        <v>-</v>
      </c>
      <c r="FB256" s="306" t="str">
        <f t="shared" si="567"/>
        <v>-</v>
      </c>
      <c r="FC256" s="306" t="str">
        <f t="shared" si="568"/>
        <v>-</v>
      </c>
      <c r="FD256" s="306" t="str">
        <f t="shared" si="643"/>
        <v>-</v>
      </c>
      <c r="FE256" s="306" t="str">
        <f t="shared" si="644"/>
        <v>-</v>
      </c>
      <c r="FF256" s="306" t="str">
        <f t="shared" si="645"/>
        <v>-</v>
      </c>
      <c r="FG256" s="306" t="str">
        <f t="shared" si="646"/>
        <v>-</v>
      </c>
      <c r="FH256" s="306"/>
      <c r="FI256" s="306"/>
      <c r="FJ256" s="306"/>
      <c r="FK256" s="306"/>
      <c r="FL256" s="306"/>
      <c r="FM256" s="422" t="s">
        <v>2</v>
      </c>
      <c r="FN256" s="65" t="str">
        <f t="shared" si="569"/>
        <v>-</v>
      </c>
      <c r="FO256" s="65" t="str">
        <f t="shared" si="570"/>
        <v>-</v>
      </c>
      <c r="FP256" s="65" t="str">
        <f t="shared" si="571"/>
        <v>-</v>
      </c>
      <c r="FQ256" s="65" t="str">
        <f t="shared" si="572"/>
        <v>-</v>
      </c>
      <c r="FR256" s="65" t="str">
        <f t="shared" si="573"/>
        <v>-</v>
      </c>
      <c r="FS256" s="65" t="str">
        <f t="shared" si="574"/>
        <v>-</v>
      </c>
      <c r="FT256" s="65" t="str">
        <f t="shared" si="575"/>
        <v>-</v>
      </c>
      <c r="FU256" s="65" t="str">
        <f t="shared" si="576"/>
        <v>-</v>
      </c>
      <c r="FV256" s="65" t="str">
        <f t="shared" si="577"/>
        <v>-</v>
      </c>
      <c r="FW256" s="65" t="str">
        <f t="shared" si="578"/>
        <v>-</v>
      </c>
      <c r="FX256" s="65" t="str">
        <f t="shared" si="579"/>
        <v>-</v>
      </c>
      <c r="FY256" s="65" t="str">
        <f t="shared" si="580"/>
        <v>-</v>
      </c>
      <c r="FZ256" s="65" t="str">
        <f t="shared" si="581"/>
        <v>-</v>
      </c>
      <c r="GA256" s="65" t="str">
        <f t="shared" si="582"/>
        <v>-</v>
      </c>
      <c r="GB256" s="65" t="str">
        <f t="shared" si="583"/>
        <v>-</v>
      </c>
      <c r="GC256" s="65" t="str">
        <f t="shared" si="584"/>
        <v>-</v>
      </c>
      <c r="GD256" s="65" t="str">
        <f t="shared" si="585"/>
        <v>-</v>
      </c>
      <c r="GE256" s="65" t="str">
        <f t="shared" si="586"/>
        <v>-</v>
      </c>
      <c r="GF256" s="65" t="str">
        <f t="shared" si="587"/>
        <v>-</v>
      </c>
      <c r="GG256" s="65" t="str">
        <f t="shared" si="588"/>
        <v>-</v>
      </c>
      <c r="GH256" s="65" t="str">
        <f t="shared" si="589"/>
        <v>-</v>
      </c>
      <c r="GI256" s="65" t="str">
        <f t="shared" si="590"/>
        <v>-</v>
      </c>
      <c r="GJ256" s="65" t="str">
        <f t="shared" si="591"/>
        <v>-</v>
      </c>
      <c r="GK256" s="65" t="str">
        <f t="shared" si="592"/>
        <v>-</v>
      </c>
      <c r="GL256" s="65" t="str">
        <f t="shared" si="593"/>
        <v>-</v>
      </c>
      <c r="GM256" s="65" t="str">
        <f t="shared" si="594"/>
        <v>-</v>
      </c>
      <c r="GN256" s="65" t="str">
        <f t="shared" si="647"/>
        <v>-</v>
      </c>
      <c r="GO256" s="65" t="str">
        <f t="shared" si="648"/>
        <v>-</v>
      </c>
      <c r="GP256" s="65" t="str">
        <f t="shared" si="649"/>
        <v>-</v>
      </c>
      <c r="GQ256" s="65" t="str">
        <f t="shared" si="650"/>
        <v>-</v>
      </c>
      <c r="GR256" s="65"/>
      <c r="GS256" s="65"/>
      <c r="GT256" s="65"/>
      <c r="GU256" s="96"/>
      <c r="GV256" s="70"/>
      <c r="GW256" s="7">
        <f>IF(ISNUMBER(INDEX($CU$15:$EC$314,$B256,HG$5)),MAX(GW$14:GW255)+1,0)</f>
        <v>0</v>
      </c>
      <c r="GX256" s="7" t="str">
        <f t="shared" si="595"/>
        <v/>
      </c>
      <c r="GY256" s="7" t="str">
        <f t="shared" si="596"/>
        <v/>
      </c>
      <c r="GZ256" s="289">
        <f t="shared" si="597"/>
        <v>242</v>
      </c>
      <c r="HA256" s="289" t="str">
        <f t="shared" si="598"/>
        <v/>
      </c>
      <c r="HB256" s="289"/>
      <c r="HC256" s="84" t="str">
        <f t="shared" si="599"/>
        <v/>
      </c>
      <c r="HD256" s="335">
        <f t="shared" si="600"/>
        <v>0</v>
      </c>
      <c r="HE256" s="313" t="str">
        <f t="shared" si="601"/>
        <v/>
      </c>
      <c r="HF256" s="28" t="str">
        <f t="shared" si="602"/>
        <v/>
      </c>
      <c r="HG256" s="241"/>
      <c r="HH256" s="71"/>
      <c r="HI256" s="71"/>
      <c r="HJ256" s="71"/>
      <c r="HK256" s="71"/>
      <c r="HL256" s="71"/>
      <c r="HM256" s="71"/>
      <c r="HN256" s="71"/>
      <c r="HO256" s="71"/>
      <c r="HP256" s="71"/>
      <c r="HQ256" s="71"/>
      <c r="HR256" s="71"/>
      <c r="HS256" s="71"/>
      <c r="HT256" s="71"/>
      <c r="HU256" s="71"/>
      <c r="HV256" s="336" t="str">
        <f t="shared" si="604"/>
        <v/>
      </c>
      <c r="HW256" s="338" t="str">
        <f t="shared" si="605"/>
        <v/>
      </c>
      <c r="HX256" s="337" t="str">
        <f t="shared" si="606"/>
        <v/>
      </c>
      <c r="HY256" s="71"/>
      <c r="HZ256" s="71"/>
      <c r="IA256" s="71"/>
      <c r="IB256" s="71"/>
      <c r="IC256" s="71"/>
      <c r="ID256" s="70"/>
      <c r="IE256" s="19"/>
      <c r="IF256" s="19"/>
      <c r="IG256" s="19"/>
      <c r="IH256" s="19"/>
      <c r="II256" s="19"/>
      <c r="IJ256" s="19"/>
      <c r="IK256" s="19"/>
      <c r="IL256" s="19"/>
      <c r="IM256" s="19"/>
      <c r="IN256" s="19"/>
      <c r="IO256" s="19"/>
      <c r="IP256" s="19"/>
      <c r="IQ256" s="19"/>
      <c r="IR256" s="291">
        <f>IF(IE256&lt;&gt;"",MAX(IR$14:IR255)+1,0)</f>
        <v>0</v>
      </c>
      <c r="IS256" s="291">
        <f>IF(IF256&lt;&gt;"",MAX(IS$14:IS255)+1,0)</f>
        <v>0</v>
      </c>
      <c r="IT256" s="291">
        <f>IF(IG256&lt;&gt;"",MAX(IT$14:IT255)+1,0)</f>
        <v>0</v>
      </c>
      <c r="IU256" s="291">
        <f>IF(IH256&lt;&gt;"",MAX(IU$14:IU255)+1,0)</f>
        <v>0</v>
      </c>
      <c r="IV256" s="291">
        <f>IF(II256&lt;&gt;"",MAX(IV$14:IV255)+1,0)</f>
        <v>0</v>
      </c>
      <c r="IW256" s="291">
        <f>IF(IJ256&lt;&gt;"",MAX(IW$14:IW255)+1,0)</f>
        <v>0</v>
      </c>
      <c r="IX256" s="291">
        <f>IF(IK256&lt;&gt;"",MAX(IX$14:IX255)+1,0)</f>
        <v>0</v>
      </c>
      <c r="IY256" s="291">
        <f>IF(IL256&lt;&gt;"",MAX(IY$14:IY255)+1,0)</f>
        <v>0</v>
      </c>
      <c r="IZ256" s="291">
        <f>IF(IM256&lt;&gt;"",MAX(IZ$14:IZ255)+1,0)</f>
        <v>0</v>
      </c>
      <c r="JA256" s="291">
        <f>IF(IN256&lt;&gt;"",MAX(JA$14:JA255)+1,0)</f>
        <v>0</v>
      </c>
      <c r="JB256" s="291">
        <f>IF(IO256&lt;&gt;"",MAX(JB$14:JB255)+1,0)</f>
        <v>0</v>
      </c>
      <c r="JC256" s="291">
        <f>IF(IP256&lt;&gt;"",MAX(JC$14:JC255)+1,0)</f>
        <v>0</v>
      </c>
      <c r="JD256" s="74" t="str">
        <f t="shared" si="651"/>
        <v/>
      </c>
      <c r="JE256" s="74" t="str">
        <f t="shared" si="652"/>
        <v/>
      </c>
      <c r="JF256" s="74" t="str">
        <f t="shared" si="653"/>
        <v/>
      </c>
      <c r="JG256" s="74" t="str">
        <f t="shared" si="654"/>
        <v/>
      </c>
      <c r="JH256" s="390" t="str">
        <f t="shared" si="655"/>
        <v/>
      </c>
      <c r="JI256" s="389">
        <f>IF(ISNUMBER(MATCH(HE256,$JG$15:$JG$313,0)),0,MAX(JI$14:JI255)+1)</f>
        <v>0</v>
      </c>
      <c r="JJ256" s="389" t="str">
        <f t="shared" si="656"/>
        <v/>
      </c>
      <c r="JK256" s="379"/>
      <c r="JL256" s="79"/>
      <c r="JM256" s="19"/>
      <c r="JN256" s="280"/>
      <c r="JO256" s="70"/>
      <c r="JP256" s="19"/>
      <c r="JQ256" s="19"/>
      <c r="JR256" s="19"/>
      <c r="JS256" s="19"/>
      <c r="JT256" s="19"/>
      <c r="JU256" s="19"/>
      <c r="JV256" s="19"/>
      <c r="JW256" s="19"/>
      <c r="JX256" s="19"/>
      <c r="JY256" s="19"/>
      <c r="JZ256" s="19"/>
      <c r="KA256" s="19"/>
      <c r="KB256" s="19"/>
      <c r="KC256" s="19"/>
      <c r="KD256" s="19"/>
      <c r="LA256" s="70"/>
      <c r="LB256" s="291" t="str">
        <f t="shared" si="607"/>
        <v/>
      </c>
      <c r="LC256" s="291" t="str">
        <f t="shared" si="608"/>
        <v/>
      </c>
      <c r="LD256" s="291" t="str">
        <f t="shared" si="609"/>
        <v/>
      </c>
      <c r="LE256" s="291" t="str">
        <f t="shared" si="610"/>
        <v/>
      </c>
      <c r="LF256" s="291" t="str">
        <f t="shared" si="611"/>
        <v/>
      </c>
      <c r="LG256" s="291" t="str">
        <f t="shared" si="612"/>
        <v/>
      </c>
      <c r="LH256" s="291" t="str">
        <f t="shared" si="613"/>
        <v/>
      </c>
      <c r="LI256" s="291" t="str">
        <f t="shared" si="614"/>
        <v/>
      </c>
      <c r="LJ256" s="291" t="str">
        <f t="shared" si="615"/>
        <v/>
      </c>
      <c r="LK256" s="291" t="str">
        <f t="shared" si="616"/>
        <v/>
      </c>
      <c r="LL256" s="291" t="str">
        <f t="shared" si="617"/>
        <v/>
      </c>
      <c r="LM256" s="291" t="str">
        <f t="shared" si="618"/>
        <v/>
      </c>
      <c r="LN256" s="291" t="str">
        <f t="shared" si="619"/>
        <v/>
      </c>
      <c r="LO256" s="291" t="str">
        <f t="shared" si="620"/>
        <v/>
      </c>
      <c r="LP256" s="291" t="str">
        <f t="shared" si="621"/>
        <v/>
      </c>
      <c r="LQ256" s="291" t="str">
        <f t="shared" si="622"/>
        <v/>
      </c>
      <c r="LR256" s="291" t="str">
        <f t="shared" si="623"/>
        <v/>
      </c>
      <c r="LS256" s="291" t="str">
        <f t="shared" si="624"/>
        <v/>
      </c>
      <c r="LT256" s="291" t="str">
        <f t="shared" si="625"/>
        <v/>
      </c>
      <c r="LU256" s="291" t="str">
        <f t="shared" si="626"/>
        <v/>
      </c>
      <c r="LV256" s="291" t="str">
        <f t="shared" si="627"/>
        <v/>
      </c>
      <c r="LW256" s="291" t="str">
        <f t="shared" si="628"/>
        <v/>
      </c>
      <c r="LX256" s="291" t="str">
        <f t="shared" si="629"/>
        <v/>
      </c>
      <c r="LY256" s="291" t="str">
        <f t="shared" si="630"/>
        <v/>
      </c>
      <c r="LZ256" s="291" t="str">
        <f t="shared" si="631"/>
        <v/>
      </c>
      <c r="MA256" s="291" t="str">
        <f t="shared" si="632"/>
        <v/>
      </c>
      <c r="MB256" s="291" t="str">
        <f t="shared" si="633"/>
        <v/>
      </c>
      <c r="MC256" s="291" t="str">
        <f t="shared" si="634"/>
        <v/>
      </c>
      <c r="MD256" s="291" t="str">
        <f t="shared" si="635"/>
        <v/>
      </c>
      <c r="ME256" s="291" t="str">
        <f t="shared" si="636"/>
        <v/>
      </c>
      <c r="MF256" s="291" t="str">
        <f t="shared" si="637"/>
        <v/>
      </c>
      <c r="MG256" s="74">
        <f t="shared" si="638"/>
        <v>0</v>
      </c>
      <c r="MH256" s="70"/>
      <c r="MI256" s="70"/>
      <c r="MJ256" s="70"/>
      <c r="MK256" s="70"/>
      <c r="ML256" s="70"/>
      <c r="MM256" s="70"/>
      <c r="MN256" s="70"/>
      <c r="MO256" s="70"/>
      <c r="MP256" s="70"/>
      <c r="MQ256" s="70"/>
      <c r="MR256" s="70"/>
      <c r="MS256" s="70"/>
      <c r="MT256" s="70"/>
      <c r="MU256" s="70"/>
    </row>
    <row r="257" spans="1:359" ht="6" customHeight="1" x14ac:dyDescent="0.25">
      <c r="A257" s="79"/>
      <c r="B257" s="303">
        <f t="shared" si="657"/>
        <v>243</v>
      </c>
      <c r="C257" s="95" t="s">
        <v>785</v>
      </c>
      <c r="D257" s="206" t="s">
        <v>802</v>
      </c>
      <c r="E257" s="70"/>
      <c r="F257" s="258"/>
      <c r="G257" s="259"/>
      <c r="H257" s="260"/>
      <c r="I257" s="258"/>
      <c r="J257" s="259"/>
      <c r="K257" s="260"/>
      <c r="L257" s="258"/>
      <c r="M257" s="259"/>
      <c r="N257" s="260"/>
      <c r="O257" s="258"/>
      <c r="P257" s="259"/>
      <c r="Q257" s="260"/>
      <c r="R257" s="258"/>
      <c r="S257" s="259"/>
      <c r="T257" s="260"/>
      <c r="U257" s="258"/>
      <c r="V257" s="259"/>
      <c r="W257" s="260"/>
      <c r="X257" s="258"/>
      <c r="Y257" s="259"/>
      <c r="Z257" s="260"/>
      <c r="AA257" s="258"/>
      <c r="AB257" s="259"/>
      <c r="AC257" s="260"/>
      <c r="AD257" s="258"/>
      <c r="AE257" s="259"/>
      <c r="AF257" s="260"/>
      <c r="AG257" s="258"/>
      <c r="AH257" s="259"/>
      <c r="AI257" s="260"/>
      <c r="AJ257" s="258"/>
      <c r="AK257" s="259"/>
      <c r="AL257" s="260"/>
      <c r="AM257" s="258"/>
      <c r="AN257" s="259"/>
      <c r="AO257" s="260"/>
      <c r="AP257" s="281"/>
      <c r="AQ257" s="353"/>
      <c r="AR257" s="348"/>
      <c r="AS257" s="281"/>
      <c r="AT257" s="353"/>
      <c r="AU257" s="348"/>
      <c r="AV257" s="258"/>
      <c r="AW257" s="259"/>
      <c r="AX257" s="260"/>
      <c r="AY257" s="258"/>
      <c r="AZ257" s="259"/>
      <c r="BA257" s="260"/>
      <c r="BB257" s="258"/>
      <c r="BC257" s="259"/>
      <c r="BD257" s="260"/>
      <c r="BE257" s="258"/>
      <c r="BF257" s="259"/>
      <c r="BG257" s="260"/>
      <c r="BH257" s="258"/>
      <c r="BI257" s="259"/>
      <c r="BJ257" s="260"/>
      <c r="BK257" s="258"/>
      <c r="BL257" s="259"/>
      <c r="BM257" s="260"/>
      <c r="BN257" s="258"/>
      <c r="BO257" s="259"/>
      <c r="BP257" s="260"/>
      <c r="BQ257" s="258"/>
      <c r="BR257" s="259"/>
      <c r="BS257" s="260"/>
      <c r="BT257" s="258"/>
      <c r="BU257" s="259"/>
      <c r="BV257" s="260"/>
      <c r="BW257" s="258"/>
      <c r="BX257" s="259"/>
      <c r="BY257" s="260"/>
      <c r="BZ257" s="258"/>
      <c r="CA257" s="259"/>
      <c r="CB257" s="260"/>
      <c r="CC257" s="258"/>
      <c r="CD257" s="259"/>
      <c r="CE257" s="260"/>
      <c r="CF257" s="410"/>
      <c r="CG257" s="411"/>
      <c r="CH257" s="412"/>
      <c r="CI257" s="410"/>
      <c r="CJ257" s="411"/>
      <c r="CK257" s="412"/>
      <c r="CL257" s="258"/>
      <c r="CM257" s="259"/>
      <c r="CN257" s="260"/>
      <c r="CO257" s="258"/>
      <c r="CP257" s="259"/>
      <c r="CQ257" s="260"/>
      <c r="CR257" s="373" t="s">
        <v>2</v>
      </c>
      <c r="CS257" s="228"/>
      <c r="CT257" s="229"/>
      <c r="CU257" s="7" t="str">
        <f t="shared" si="517"/>
        <v/>
      </c>
      <c r="CV257" s="7" t="str">
        <f t="shared" si="518"/>
        <v/>
      </c>
      <c r="CW257" s="7" t="str">
        <f t="shared" si="519"/>
        <v/>
      </c>
      <c r="CX257" s="7" t="str">
        <f t="shared" si="520"/>
        <v/>
      </c>
      <c r="CY257" s="7" t="str">
        <f t="shared" si="521"/>
        <v/>
      </c>
      <c r="CZ257" s="7" t="str">
        <f t="shared" si="522"/>
        <v/>
      </c>
      <c r="DA257" s="7" t="str">
        <f t="shared" si="523"/>
        <v/>
      </c>
      <c r="DB257" s="7" t="str">
        <f t="shared" si="524"/>
        <v/>
      </c>
      <c r="DC257" s="7" t="str">
        <f t="shared" si="525"/>
        <v/>
      </c>
      <c r="DD257" s="7" t="str">
        <f t="shared" si="526"/>
        <v/>
      </c>
      <c r="DE257" s="7" t="str">
        <f t="shared" si="527"/>
        <v/>
      </c>
      <c r="DF257" s="7" t="str">
        <f t="shared" si="528"/>
        <v/>
      </c>
      <c r="DG257" s="7" t="str">
        <f t="shared" si="529"/>
        <v/>
      </c>
      <c r="DH257" s="7" t="str">
        <f t="shared" si="530"/>
        <v/>
      </c>
      <c r="DI257" s="7" t="str">
        <f t="shared" si="531"/>
        <v/>
      </c>
      <c r="DJ257" s="7">
        <f t="shared" si="532"/>
        <v>49</v>
      </c>
      <c r="DK257" s="7">
        <f t="shared" si="533"/>
        <v>30</v>
      </c>
      <c r="DL257" s="7" t="str">
        <f t="shared" si="534"/>
        <v/>
      </c>
      <c r="DM257" s="7" t="str">
        <f t="shared" si="535"/>
        <v/>
      </c>
      <c r="DN257" s="7" t="str">
        <f t="shared" si="536"/>
        <v/>
      </c>
      <c r="DO257" s="7" t="str">
        <f t="shared" si="537"/>
        <v/>
      </c>
      <c r="DP257" s="7" t="str">
        <f t="shared" si="538"/>
        <v/>
      </c>
      <c r="DQ257" s="7" t="str">
        <f t="shared" si="539"/>
        <v/>
      </c>
      <c r="DR257" s="7" t="str">
        <f t="shared" si="540"/>
        <v/>
      </c>
      <c r="DS257" s="7" t="str">
        <f t="shared" si="541"/>
        <v/>
      </c>
      <c r="DT257" s="7" t="str">
        <f t="shared" si="542"/>
        <v/>
      </c>
      <c r="DU257" s="7" t="str">
        <f t="shared" si="639"/>
        <v/>
      </c>
      <c r="DV257" s="7" t="str">
        <f t="shared" si="640"/>
        <v/>
      </c>
      <c r="DW257" s="7" t="str">
        <f t="shared" si="641"/>
        <v/>
      </c>
      <c r="DX257" s="7" t="str">
        <f t="shared" si="642"/>
        <v/>
      </c>
      <c r="DY257" s="7"/>
      <c r="DZ257" s="7"/>
      <c r="EA257" s="7"/>
      <c r="EB257" s="7"/>
      <c r="EC257" s="64" t="s">
        <v>2</v>
      </c>
      <c r="ED257" s="306" t="str">
        <f t="shared" si="543"/>
        <v>-</v>
      </c>
      <c r="EE257" s="306" t="str">
        <f t="shared" si="544"/>
        <v>-</v>
      </c>
      <c r="EF257" s="306" t="str">
        <f t="shared" si="545"/>
        <v>-</v>
      </c>
      <c r="EG257" s="306" t="str">
        <f t="shared" si="546"/>
        <v>-</v>
      </c>
      <c r="EH257" s="306" t="str">
        <f t="shared" si="547"/>
        <v>-</v>
      </c>
      <c r="EI257" s="306" t="str">
        <f t="shared" si="548"/>
        <v>-</v>
      </c>
      <c r="EJ257" s="306" t="str">
        <f t="shared" si="549"/>
        <v>-</v>
      </c>
      <c r="EK257" s="306" t="str">
        <f t="shared" si="550"/>
        <v>-</v>
      </c>
      <c r="EL257" s="306" t="str">
        <f t="shared" si="551"/>
        <v>-</v>
      </c>
      <c r="EM257" s="306" t="str">
        <f t="shared" si="552"/>
        <v>-</v>
      </c>
      <c r="EN257" s="306" t="str">
        <f t="shared" si="553"/>
        <v>-</v>
      </c>
      <c r="EO257" s="306" t="str">
        <f t="shared" si="554"/>
        <v>-</v>
      </c>
      <c r="EP257" s="306" t="str">
        <f t="shared" si="555"/>
        <v>-</v>
      </c>
      <c r="EQ257" s="306" t="str">
        <f t="shared" si="556"/>
        <v>-</v>
      </c>
      <c r="ER257" s="306" t="str">
        <f t="shared" si="557"/>
        <v>-</v>
      </c>
      <c r="ES257" s="306" t="str">
        <f t="shared" si="558"/>
        <v>wel_ts</v>
      </c>
      <c r="ET257" s="306" t="str">
        <f t="shared" si="559"/>
        <v>wel_ts</v>
      </c>
      <c r="EU257" s="306" t="str">
        <f t="shared" si="560"/>
        <v>-</v>
      </c>
      <c r="EV257" s="306" t="str">
        <f t="shared" si="561"/>
        <v>-</v>
      </c>
      <c r="EW257" s="306" t="str">
        <f t="shared" si="562"/>
        <v>-</v>
      </c>
      <c r="EX257" s="306" t="str">
        <f t="shared" si="563"/>
        <v>-</v>
      </c>
      <c r="EY257" s="306" t="str">
        <f t="shared" si="564"/>
        <v>-</v>
      </c>
      <c r="EZ257" s="306" t="str">
        <f t="shared" si="565"/>
        <v>-</v>
      </c>
      <c r="FA257" s="306" t="str">
        <f t="shared" si="566"/>
        <v>-</v>
      </c>
      <c r="FB257" s="306" t="str">
        <f t="shared" si="567"/>
        <v>-</v>
      </c>
      <c r="FC257" s="306" t="str">
        <f t="shared" si="568"/>
        <v>-</v>
      </c>
      <c r="FD257" s="306" t="str">
        <f t="shared" si="643"/>
        <v>-</v>
      </c>
      <c r="FE257" s="306" t="str">
        <f t="shared" si="644"/>
        <v>-</v>
      </c>
      <c r="FF257" s="306" t="str">
        <f t="shared" si="645"/>
        <v>-</v>
      </c>
      <c r="FG257" s="306" t="str">
        <f t="shared" si="646"/>
        <v>-</v>
      </c>
      <c r="FH257" s="306"/>
      <c r="FI257" s="306"/>
      <c r="FJ257" s="306"/>
      <c r="FK257" s="306"/>
      <c r="FL257" s="306"/>
      <c r="FM257" s="422" t="s">
        <v>2</v>
      </c>
      <c r="FN257" s="65" t="str">
        <f t="shared" si="569"/>
        <v>-</v>
      </c>
      <c r="FO257" s="65" t="str">
        <f t="shared" si="570"/>
        <v>-</v>
      </c>
      <c r="FP257" s="65" t="str">
        <f t="shared" si="571"/>
        <v>-</v>
      </c>
      <c r="FQ257" s="65" t="str">
        <f t="shared" si="572"/>
        <v>-</v>
      </c>
      <c r="FR257" s="65" t="str">
        <f t="shared" si="573"/>
        <v>-</v>
      </c>
      <c r="FS257" s="65" t="str">
        <f t="shared" si="574"/>
        <v>-</v>
      </c>
      <c r="FT257" s="65" t="str">
        <f t="shared" si="575"/>
        <v>-</v>
      </c>
      <c r="FU257" s="65" t="str">
        <f t="shared" si="576"/>
        <v>-</v>
      </c>
      <c r="FV257" s="65" t="str">
        <f t="shared" si="577"/>
        <v>-</v>
      </c>
      <c r="FW257" s="65" t="str">
        <f t="shared" si="578"/>
        <v>-</v>
      </c>
      <c r="FX257" s="65" t="str">
        <f t="shared" si="579"/>
        <v>-</v>
      </c>
      <c r="FY257" s="65" t="str">
        <f t="shared" si="580"/>
        <v>-</v>
      </c>
      <c r="FZ257" s="65" t="str">
        <f t="shared" si="581"/>
        <v>-</v>
      </c>
      <c r="GA257" s="65" t="str">
        <f t="shared" si="582"/>
        <v>-</v>
      </c>
      <c r="GB257" s="65" t="str">
        <f t="shared" si="583"/>
        <v>-</v>
      </c>
      <c r="GC257" s="65" t="str">
        <f t="shared" si="584"/>
        <v>a</v>
      </c>
      <c r="GD257" s="65" t="str">
        <f t="shared" si="585"/>
        <v>yes</v>
      </c>
      <c r="GE257" s="65" t="str">
        <f t="shared" si="586"/>
        <v>-</v>
      </c>
      <c r="GF257" s="65" t="str">
        <f t="shared" si="587"/>
        <v>-</v>
      </c>
      <c r="GG257" s="65" t="str">
        <f t="shared" si="588"/>
        <v>-</v>
      </c>
      <c r="GH257" s="65" t="str">
        <f t="shared" si="589"/>
        <v>-</v>
      </c>
      <c r="GI257" s="65" t="str">
        <f t="shared" si="590"/>
        <v>-</v>
      </c>
      <c r="GJ257" s="65" t="str">
        <f t="shared" si="591"/>
        <v>-</v>
      </c>
      <c r="GK257" s="65" t="str">
        <f t="shared" si="592"/>
        <v>-</v>
      </c>
      <c r="GL257" s="65" t="str">
        <f t="shared" si="593"/>
        <v>-</v>
      </c>
      <c r="GM257" s="65" t="str">
        <f t="shared" si="594"/>
        <v>-</v>
      </c>
      <c r="GN257" s="65" t="str">
        <f t="shared" si="647"/>
        <v>-</v>
      </c>
      <c r="GO257" s="65" t="str">
        <f t="shared" si="648"/>
        <v>-</v>
      </c>
      <c r="GP257" s="65" t="str">
        <f t="shared" si="649"/>
        <v>-</v>
      </c>
      <c r="GQ257" s="65" t="str">
        <f t="shared" si="650"/>
        <v>-</v>
      </c>
      <c r="GR257" s="65"/>
      <c r="GS257" s="65"/>
      <c r="GT257" s="65"/>
      <c r="GU257" s="96"/>
      <c r="GV257" s="70"/>
      <c r="GW257" s="7">
        <f>IF(ISNUMBER(INDEX($CU$15:$EC$314,$B257,HG$5)),MAX(GW$14:GW256)+1,0)</f>
        <v>0</v>
      </c>
      <c r="GX257" s="7" t="str">
        <f t="shared" si="595"/>
        <v/>
      </c>
      <c r="GY257" s="7" t="str">
        <f t="shared" si="596"/>
        <v/>
      </c>
      <c r="GZ257" s="289">
        <f t="shared" si="597"/>
        <v>243</v>
      </c>
      <c r="HA257" s="289" t="str">
        <f t="shared" si="598"/>
        <v/>
      </c>
      <c r="HB257" s="289"/>
      <c r="HC257" s="84" t="str">
        <f t="shared" si="599"/>
        <v/>
      </c>
      <c r="HD257" s="335">
        <f t="shared" si="600"/>
        <v>0</v>
      </c>
      <c r="HE257" s="313" t="str">
        <f t="shared" si="601"/>
        <v/>
      </c>
      <c r="HF257" s="28" t="str">
        <f t="shared" si="602"/>
        <v/>
      </c>
      <c r="HG257" s="241"/>
      <c r="HH257" s="71"/>
      <c r="HI257" s="71"/>
      <c r="HJ257" s="71"/>
      <c r="HK257" s="71"/>
      <c r="HL257" s="71"/>
      <c r="HM257" s="71"/>
      <c r="HN257" s="71"/>
      <c r="HO257" s="71"/>
      <c r="HP257" s="71"/>
      <c r="HQ257" s="71"/>
      <c r="HR257" s="71"/>
      <c r="HS257" s="71"/>
      <c r="HT257" s="71"/>
      <c r="HU257" s="71"/>
      <c r="HV257" s="336" t="str">
        <f t="shared" si="604"/>
        <v/>
      </c>
      <c r="HW257" s="338" t="str">
        <f t="shared" si="605"/>
        <v/>
      </c>
      <c r="HX257" s="337" t="str">
        <f t="shared" si="606"/>
        <v/>
      </c>
      <c r="HY257" s="71"/>
      <c r="HZ257" s="71"/>
      <c r="IA257" s="71"/>
      <c r="IB257" s="71"/>
      <c r="IC257" s="71"/>
      <c r="ID257" s="70"/>
      <c r="IE257" s="19"/>
      <c r="IF257" s="19"/>
      <c r="IG257" s="19"/>
      <c r="IH257" s="19"/>
      <c r="II257" s="19"/>
      <c r="IJ257" s="19"/>
      <c r="IK257" s="19"/>
      <c r="IL257" s="19"/>
      <c r="IM257" s="19"/>
      <c r="IN257" s="19"/>
      <c r="IO257" s="19"/>
      <c r="IP257" s="19"/>
      <c r="IQ257" s="19"/>
      <c r="IR257" s="291">
        <f>IF(IE257&lt;&gt;"",MAX(IR$14:IR256)+1,0)</f>
        <v>0</v>
      </c>
      <c r="IS257" s="291">
        <f>IF(IF257&lt;&gt;"",MAX(IS$14:IS256)+1,0)</f>
        <v>0</v>
      </c>
      <c r="IT257" s="291">
        <f>IF(IG257&lt;&gt;"",MAX(IT$14:IT256)+1,0)</f>
        <v>0</v>
      </c>
      <c r="IU257" s="291">
        <f>IF(IH257&lt;&gt;"",MAX(IU$14:IU256)+1,0)</f>
        <v>0</v>
      </c>
      <c r="IV257" s="291">
        <f>IF(II257&lt;&gt;"",MAX(IV$14:IV256)+1,0)</f>
        <v>0</v>
      </c>
      <c r="IW257" s="291">
        <f>IF(IJ257&lt;&gt;"",MAX(IW$14:IW256)+1,0)</f>
        <v>0</v>
      </c>
      <c r="IX257" s="291">
        <f>IF(IK257&lt;&gt;"",MAX(IX$14:IX256)+1,0)</f>
        <v>0</v>
      </c>
      <c r="IY257" s="291">
        <f>IF(IL257&lt;&gt;"",MAX(IY$14:IY256)+1,0)</f>
        <v>0</v>
      </c>
      <c r="IZ257" s="291">
        <f>IF(IM257&lt;&gt;"",MAX(IZ$14:IZ256)+1,0)</f>
        <v>0</v>
      </c>
      <c r="JA257" s="291">
        <f>IF(IN257&lt;&gt;"",MAX(JA$14:JA256)+1,0)</f>
        <v>0</v>
      </c>
      <c r="JB257" s="291">
        <f>IF(IO257&lt;&gt;"",MAX(JB$14:JB256)+1,0)</f>
        <v>0</v>
      </c>
      <c r="JC257" s="291">
        <f>IF(IP257&lt;&gt;"",MAX(JC$14:JC256)+1,0)</f>
        <v>0</v>
      </c>
      <c r="JD257" s="74" t="str">
        <f t="shared" si="651"/>
        <v/>
      </c>
      <c r="JE257" s="74" t="str">
        <f t="shared" si="652"/>
        <v/>
      </c>
      <c r="JF257" s="74" t="str">
        <f t="shared" si="653"/>
        <v/>
      </c>
      <c r="JG257" s="74" t="str">
        <f t="shared" si="654"/>
        <v/>
      </c>
      <c r="JH257" s="390" t="str">
        <f t="shared" si="655"/>
        <v/>
      </c>
      <c r="JI257" s="389">
        <f>IF(ISNUMBER(MATCH(HE257,$JG$15:$JG$313,0)),0,MAX(JI$14:JI256)+1)</f>
        <v>0</v>
      </c>
      <c r="JJ257" s="389" t="str">
        <f t="shared" si="656"/>
        <v/>
      </c>
      <c r="JK257" s="379"/>
      <c r="JL257" s="79"/>
      <c r="JM257" s="19"/>
      <c r="JN257" s="280"/>
      <c r="JO257" s="70"/>
      <c r="JP257" s="19"/>
      <c r="JQ257" s="19"/>
      <c r="JR257" s="19"/>
      <c r="JS257" s="19"/>
      <c r="JT257" s="19"/>
      <c r="JU257" s="19"/>
      <c r="JV257" s="19"/>
      <c r="JW257" s="19"/>
      <c r="JX257" s="19"/>
      <c r="JY257" s="19"/>
      <c r="JZ257" s="19"/>
      <c r="KA257" s="19"/>
      <c r="KB257" s="19"/>
      <c r="KC257" s="19"/>
      <c r="KD257" s="19"/>
      <c r="LA257" s="70"/>
      <c r="LB257" s="291" t="str">
        <f t="shared" si="607"/>
        <v/>
      </c>
      <c r="LC257" s="291" t="str">
        <f t="shared" si="608"/>
        <v/>
      </c>
      <c r="LD257" s="291" t="str">
        <f t="shared" si="609"/>
        <v/>
      </c>
      <c r="LE257" s="291" t="str">
        <f t="shared" si="610"/>
        <v/>
      </c>
      <c r="LF257" s="291" t="str">
        <f t="shared" si="611"/>
        <v/>
      </c>
      <c r="LG257" s="291" t="str">
        <f t="shared" si="612"/>
        <v/>
      </c>
      <c r="LH257" s="291" t="str">
        <f t="shared" si="613"/>
        <v/>
      </c>
      <c r="LI257" s="291" t="str">
        <f t="shared" si="614"/>
        <v/>
      </c>
      <c r="LJ257" s="291" t="str">
        <f t="shared" si="615"/>
        <v/>
      </c>
      <c r="LK257" s="291" t="str">
        <f t="shared" si="616"/>
        <v/>
      </c>
      <c r="LL257" s="291" t="str">
        <f t="shared" si="617"/>
        <v/>
      </c>
      <c r="LM257" s="291" t="str">
        <f t="shared" si="618"/>
        <v/>
      </c>
      <c r="LN257" s="291" t="str">
        <f t="shared" si="619"/>
        <v/>
      </c>
      <c r="LO257" s="291" t="str">
        <f t="shared" si="620"/>
        <v/>
      </c>
      <c r="LP257" s="291" t="str">
        <f t="shared" si="621"/>
        <v/>
      </c>
      <c r="LQ257" s="291" t="str">
        <f t="shared" si="622"/>
        <v/>
      </c>
      <c r="LR257" s="291" t="str">
        <f t="shared" si="623"/>
        <v/>
      </c>
      <c r="LS257" s="291" t="str">
        <f t="shared" si="624"/>
        <v/>
      </c>
      <c r="LT257" s="291" t="str">
        <f t="shared" si="625"/>
        <v/>
      </c>
      <c r="LU257" s="291" t="str">
        <f t="shared" si="626"/>
        <v/>
      </c>
      <c r="LV257" s="291" t="str">
        <f t="shared" si="627"/>
        <v/>
      </c>
      <c r="LW257" s="291" t="str">
        <f t="shared" si="628"/>
        <v/>
      </c>
      <c r="LX257" s="291" t="str">
        <f t="shared" si="629"/>
        <v/>
      </c>
      <c r="LY257" s="291" t="str">
        <f t="shared" si="630"/>
        <v/>
      </c>
      <c r="LZ257" s="291" t="str">
        <f t="shared" si="631"/>
        <v/>
      </c>
      <c r="MA257" s="291" t="str">
        <f t="shared" si="632"/>
        <v/>
      </c>
      <c r="MB257" s="291" t="str">
        <f t="shared" si="633"/>
        <v/>
      </c>
      <c r="MC257" s="291" t="str">
        <f t="shared" si="634"/>
        <v/>
      </c>
      <c r="MD257" s="291" t="str">
        <f t="shared" si="635"/>
        <v/>
      </c>
      <c r="ME257" s="291" t="str">
        <f t="shared" si="636"/>
        <v/>
      </c>
      <c r="MF257" s="291" t="str">
        <f t="shared" si="637"/>
        <v/>
      </c>
      <c r="MG257" s="74">
        <f t="shared" si="638"/>
        <v>0</v>
      </c>
      <c r="MH257" s="70"/>
      <c r="MI257" s="70"/>
      <c r="MJ257" s="70"/>
      <c r="MK257" s="70"/>
      <c r="ML257" s="70"/>
      <c r="MM257" s="70"/>
      <c r="MN257" s="70"/>
      <c r="MO257" s="70"/>
      <c r="MP257" s="70"/>
      <c r="MQ257" s="70"/>
      <c r="MR257" s="70"/>
      <c r="MS257" s="70"/>
      <c r="MT257" s="70"/>
      <c r="MU257" s="70"/>
    </row>
    <row r="258" spans="1:359" ht="6" customHeight="1" x14ac:dyDescent="0.25">
      <c r="A258" s="79"/>
      <c r="B258" s="303">
        <f t="shared" si="657"/>
        <v>244</v>
      </c>
      <c r="C258" s="95" t="s">
        <v>782</v>
      </c>
      <c r="D258" s="95" t="s">
        <v>803</v>
      </c>
      <c r="E258" s="70"/>
      <c r="F258" s="258"/>
      <c r="G258" s="259"/>
      <c r="H258" s="260"/>
      <c r="I258" s="258"/>
      <c r="J258" s="259"/>
      <c r="K258" s="260"/>
      <c r="L258" s="258"/>
      <c r="M258" s="259"/>
      <c r="N258" s="260"/>
      <c r="O258" s="258"/>
      <c r="P258" s="259"/>
      <c r="Q258" s="260"/>
      <c r="R258" s="258"/>
      <c r="S258" s="259"/>
      <c r="T258" s="260"/>
      <c r="U258" s="258"/>
      <c r="V258" s="259"/>
      <c r="W258" s="260"/>
      <c r="X258" s="258"/>
      <c r="Y258" s="259"/>
      <c r="Z258" s="260"/>
      <c r="AA258" s="258"/>
      <c r="AB258" s="259"/>
      <c r="AC258" s="260"/>
      <c r="AD258" s="258"/>
      <c r="AE258" s="259"/>
      <c r="AF258" s="260"/>
      <c r="AG258" s="258"/>
      <c r="AH258" s="259"/>
      <c r="AI258" s="260"/>
      <c r="AJ258" s="258"/>
      <c r="AK258" s="259"/>
      <c r="AL258" s="260"/>
      <c r="AM258" s="258"/>
      <c r="AN258" s="259"/>
      <c r="AO258" s="260"/>
      <c r="AP258" s="281"/>
      <c r="AQ258" s="353"/>
      <c r="AR258" s="348"/>
      <c r="AS258" s="281"/>
      <c r="AT258" s="353"/>
      <c r="AU258" s="348"/>
      <c r="AV258" s="258"/>
      <c r="AW258" s="259"/>
      <c r="AX258" s="260"/>
      <c r="AY258" s="258"/>
      <c r="AZ258" s="259"/>
      <c r="BA258" s="260"/>
      <c r="BB258" s="258"/>
      <c r="BC258" s="259"/>
      <c r="BD258" s="260"/>
      <c r="BE258" s="258"/>
      <c r="BF258" s="259"/>
      <c r="BG258" s="260"/>
      <c r="BH258" s="258"/>
      <c r="BI258" s="259"/>
      <c r="BJ258" s="260"/>
      <c r="BK258" s="258"/>
      <c r="BL258" s="259"/>
      <c r="BM258" s="260"/>
      <c r="BN258" s="258"/>
      <c r="BO258" s="259"/>
      <c r="BP258" s="260"/>
      <c r="BQ258" s="258"/>
      <c r="BR258" s="259"/>
      <c r="BS258" s="260"/>
      <c r="BT258" s="258"/>
      <c r="BU258" s="259"/>
      <c r="BV258" s="260"/>
      <c r="BW258" s="258"/>
      <c r="BX258" s="259"/>
      <c r="BY258" s="260"/>
      <c r="BZ258" s="258"/>
      <c r="CA258" s="259"/>
      <c r="CB258" s="260"/>
      <c r="CC258" s="258"/>
      <c r="CD258" s="259"/>
      <c r="CE258" s="260"/>
      <c r="CF258" s="410"/>
      <c r="CG258" s="411"/>
      <c r="CH258" s="412"/>
      <c r="CI258" s="410"/>
      <c r="CJ258" s="411"/>
      <c r="CK258" s="412"/>
      <c r="CL258" s="258"/>
      <c r="CM258" s="259"/>
      <c r="CN258" s="260"/>
      <c r="CO258" s="258"/>
      <c r="CP258" s="259"/>
      <c r="CQ258" s="260"/>
      <c r="CR258" s="373" t="s">
        <v>2</v>
      </c>
      <c r="CS258" s="228"/>
      <c r="CT258" s="229"/>
      <c r="CU258" s="7" t="str">
        <f t="shared" si="517"/>
        <v/>
      </c>
      <c r="CV258" s="7" t="str">
        <f t="shared" si="518"/>
        <v/>
      </c>
      <c r="CW258" s="7" t="str">
        <f t="shared" si="519"/>
        <v/>
      </c>
      <c r="CX258" s="7" t="str">
        <f t="shared" si="520"/>
        <v/>
      </c>
      <c r="CY258" s="7" t="str">
        <f t="shared" si="521"/>
        <v/>
      </c>
      <c r="CZ258" s="7" t="str">
        <f t="shared" si="522"/>
        <v/>
      </c>
      <c r="DA258" s="7" t="str">
        <f t="shared" si="523"/>
        <v/>
      </c>
      <c r="DB258" s="7" t="str">
        <f t="shared" si="524"/>
        <v/>
      </c>
      <c r="DC258" s="7" t="str">
        <f t="shared" si="525"/>
        <v/>
      </c>
      <c r="DD258" s="7" t="str">
        <f t="shared" si="526"/>
        <v/>
      </c>
      <c r="DE258" s="7" t="str">
        <f t="shared" si="527"/>
        <v/>
      </c>
      <c r="DF258" s="7" t="str">
        <f t="shared" si="528"/>
        <v/>
      </c>
      <c r="DG258" s="7" t="str">
        <f t="shared" si="529"/>
        <v/>
      </c>
      <c r="DH258" s="7" t="str">
        <f t="shared" si="530"/>
        <v/>
      </c>
      <c r="DI258" s="7" t="str">
        <f t="shared" si="531"/>
        <v/>
      </c>
      <c r="DJ258" s="7">
        <f t="shared" si="532"/>
        <v>51</v>
      </c>
      <c r="DK258" s="7" t="str">
        <f t="shared" si="533"/>
        <v/>
      </c>
      <c r="DL258" s="7" t="str">
        <f t="shared" si="534"/>
        <v/>
      </c>
      <c r="DM258" s="7" t="str">
        <f t="shared" si="535"/>
        <v/>
      </c>
      <c r="DN258" s="7" t="str">
        <f t="shared" si="536"/>
        <v/>
      </c>
      <c r="DO258" s="7" t="str">
        <f t="shared" si="537"/>
        <v/>
      </c>
      <c r="DP258" s="7" t="str">
        <f t="shared" si="538"/>
        <v/>
      </c>
      <c r="DQ258" s="7" t="str">
        <f t="shared" si="539"/>
        <v/>
      </c>
      <c r="DR258" s="7" t="str">
        <f t="shared" si="540"/>
        <v/>
      </c>
      <c r="DS258" s="7" t="str">
        <f t="shared" si="541"/>
        <v/>
      </c>
      <c r="DT258" s="7" t="str">
        <f t="shared" si="542"/>
        <v/>
      </c>
      <c r="DU258" s="7" t="str">
        <f t="shared" si="639"/>
        <v/>
      </c>
      <c r="DV258" s="7" t="str">
        <f t="shared" si="640"/>
        <v/>
      </c>
      <c r="DW258" s="7" t="str">
        <f t="shared" si="641"/>
        <v/>
      </c>
      <c r="DX258" s="7" t="str">
        <f t="shared" si="642"/>
        <v/>
      </c>
      <c r="DY258" s="7"/>
      <c r="DZ258" s="7"/>
      <c r="EA258" s="7"/>
      <c r="EB258" s="7"/>
      <c r="EC258" s="64" t="s">
        <v>2</v>
      </c>
      <c r="ED258" s="306" t="str">
        <f t="shared" si="543"/>
        <v>-</v>
      </c>
      <c r="EE258" s="306" t="str">
        <f t="shared" si="544"/>
        <v>-</v>
      </c>
      <c r="EF258" s="306" t="str">
        <f t="shared" si="545"/>
        <v>-</v>
      </c>
      <c r="EG258" s="306" t="str">
        <f t="shared" si="546"/>
        <v>-</v>
      </c>
      <c r="EH258" s="306" t="str">
        <f t="shared" si="547"/>
        <v>-</v>
      </c>
      <c r="EI258" s="306" t="str">
        <f t="shared" si="548"/>
        <v>-</v>
      </c>
      <c r="EJ258" s="306" t="str">
        <f t="shared" si="549"/>
        <v>-</v>
      </c>
      <c r="EK258" s="306" t="str">
        <f t="shared" si="550"/>
        <v>-</v>
      </c>
      <c r="EL258" s="306" t="str">
        <f t="shared" si="551"/>
        <v>-</v>
      </c>
      <c r="EM258" s="306" t="str">
        <f t="shared" si="552"/>
        <v>-</v>
      </c>
      <c r="EN258" s="306" t="str">
        <f t="shared" si="553"/>
        <v>-</v>
      </c>
      <c r="EO258" s="306" t="str">
        <f t="shared" si="554"/>
        <v>-</v>
      </c>
      <c r="EP258" s="306" t="str">
        <f t="shared" si="555"/>
        <v>-</v>
      </c>
      <c r="EQ258" s="306" t="str">
        <f t="shared" si="556"/>
        <v>-</v>
      </c>
      <c r="ER258" s="306" t="str">
        <f t="shared" si="557"/>
        <v>-</v>
      </c>
      <c r="ES258" s="306" t="str">
        <f t="shared" si="558"/>
        <v>riv_ts</v>
      </c>
      <c r="ET258" s="306" t="str">
        <f t="shared" si="559"/>
        <v>-</v>
      </c>
      <c r="EU258" s="306" t="str">
        <f t="shared" si="560"/>
        <v>-</v>
      </c>
      <c r="EV258" s="306" t="str">
        <f t="shared" si="561"/>
        <v>-</v>
      </c>
      <c r="EW258" s="306" t="str">
        <f t="shared" si="562"/>
        <v>-</v>
      </c>
      <c r="EX258" s="306" t="str">
        <f t="shared" si="563"/>
        <v>-</v>
      </c>
      <c r="EY258" s="306" t="str">
        <f t="shared" si="564"/>
        <v>-</v>
      </c>
      <c r="EZ258" s="306" t="str">
        <f t="shared" si="565"/>
        <v>-</v>
      </c>
      <c r="FA258" s="306" t="str">
        <f t="shared" si="566"/>
        <v>-</v>
      </c>
      <c r="FB258" s="306" t="str">
        <f t="shared" si="567"/>
        <v>-</v>
      </c>
      <c r="FC258" s="306" t="str">
        <f t="shared" si="568"/>
        <v>-</v>
      </c>
      <c r="FD258" s="306" t="str">
        <f t="shared" si="643"/>
        <v>-</v>
      </c>
      <c r="FE258" s="306" t="str">
        <f t="shared" si="644"/>
        <v>-</v>
      </c>
      <c r="FF258" s="306" t="str">
        <f t="shared" si="645"/>
        <v>-</v>
      </c>
      <c r="FG258" s="306" t="str">
        <f t="shared" si="646"/>
        <v>-</v>
      </c>
      <c r="FH258" s="306"/>
      <c r="FI258" s="306"/>
      <c r="FJ258" s="306"/>
      <c r="FK258" s="306"/>
      <c r="FL258" s="306"/>
      <c r="FM258" s="422" t="s">
        <v>2</v>
      </c>
      <c r="FN258" s="65" t="str">
        <f t="shared" si="569"/>
        <v>-</v>
      </c>
      <c r="FO258" s="65" t="str">
        <f t="shared" si="570"/>
        <v>-</v>
      </c>
      <c r="FP258" s="65" t="str">
        <f t="shared" si="571"/>
        <v>-</v>
      </c>
      <c r="FQ258" s="65" t="str">
        <f t="shared" si="572"/>
        <v>-</v>
      </c>
      <c r="FR258" s="65" t="str">
        <f t="shared" si="573"/>
        <v>-</v>
      </c>
      <c r="FS258" s="65" t="str">
        <f t="shared" si="574"/>
        <v>-</v>
      </c>
      <c r="FT258" s="65" t="str">
        <f t="shared" si="575"/>
        <v>-</v>
      </c>
      <c r="FU258" s="65" t="str">
        <f t="shared" si="576"/>
        <v>-</v>
      </c>
      <c r="FV258" s="65" t="str">
        <f t="shared" si="577"/>
        <v>-</v>
      </c>
      <c r="FW258" s="65" t="str">
        <f t="shared" si="578"/>
        <v>-</v>
      </c>
      <c r="FX258" s="65" t="str">
        <f t="shared" si="579"/>
        <v>-</v>
      </c>
      <c r="FY258" s="65" t="str">
        <f t="shared" si="580"/>
        <v>-</v>
      </c>
      <c r="FZ258" s="65" t="str">
        <f t="shared" si="581"/>
        <v>-</v>
      </c>
      <c r="GA258" s="65" t="str">
        <f t="shared" si="582"/>
        <v>-</v>
      </c>
      <c r="GB258" s="65" t="str">
        <f t="shared" si="583"/>
        <v>-</v>
      </c>
      <c r="GC258" s="65" t="str">
        <f t="shared" si="584"/>
        <v>b</v>
      </c>
      <c r="GD258" s="65" t="str">
        <f t="shared" si="585"/>
        <v>-</v>
      </c>
      <c r="GE258" s="65" t="str">
        <f t="shared" si="586"/>
        <v>-</v>
      </c>
      <c r="GF258" s="65" t="str">
        <f t="shared" si="587"/>
        <v>-</v>
      </c>
      <c r="GG258" s="65" t="str">
        <f t="shared" si="588"/>
        <v>-</v>
      </c>
      <c r="GH258" s="65" t="str">
        <f t="shared" si="589"/>
        <v>-</v>
      </c>
      <c r="GI258" s="65" t="str">
        <f t="shared" si="590"/>
        <v>-</v>
      </c>
      <c r="GJ258" s="65" t="str">
        <f t="shared" si="591"/>
        <v>-</v>
      </c>
      <c r="GK258" s="65" t="str">
        <f t="shared" si="592"/>
        <v>-</v>
      </c>
      <c r="GL258" s="65" t="str">
        <f t="shared" si="593"/>
        <v>-</v>
      </c>
      <c r="GM258" s="65" t="str">
        <f t="shared" si="594"/>
        <v>-</v>
      </c>
      <c r="GN258" s="65" t="str">
        <f t="shared" si="647"/>
        <v>-</v>
      </c>
      <c r="GO258" s="65" t="str">
        <f t="shared" si="648"/>
        <v>-</v>
      </c>
      <c r="GP258" s="65" t="str">
        <f t="shared" si="649"/>
        <v>-</v>
      </c>
      <c r="GQ258" s="65" t="str">
        <f t="shared" si="650"/>
        <v>-</v>
      </c>
      <c r="GR258" s="65"/>
      <c r="GS258" s="65"/>
      <c r="GT258" s="65"/>
      <c r="GU258" s="96"/>
      <c r="GV258" s="70"/>
      <c r="GW258" s="7">
        <f>IF(ISNUMBER(INDEX($CU$15:$EC$314,$B258,HG$5)),MAX(GW$14:GW257)+1,0)</f>
        <v>0</v>
      </c>
      <c r="GX258" s="7" t="str">
        <f t="shared" si="595"/>
        <v/>
      </c>
      <c r="GY258" s="7" t="str">
        <f t="shared" si="596"/>
        <v/>
      </c>
      <c r="GZ258" s="289">
        <f t="shared" si="597"/>
        <v>244</v>
      </c>
      <c r="HA258" s="289" t="str">
        <f t="shared" si="598"/>
        <v/>
      </c>
      <c r="HB258" s="289"/>
      <c r="HC258" s="84" t="str">
        <f t="shared" si="599"/>
        <v/>
      </c>
      <c r="HD258" s="335">
        <f t="shared" si="600"/>
        <v>0</v>
      </c>
      <c r="HE258" s="313" t="str">
        <f t="shared" si="601"/>
        <v/>
      </c>
      <c r="HF258" s="28" t="str">
        <f t="shared" si="602"/>
        <v/>
      </c>
      <c r="HG258" s="241"/>
      <c r="HH258" s="71"/>
      <c r="HI258" s="71"/>
      <c r="HJ258" s="71"/>
      <c r="HK258" s="71"/>
      <c r="HL258" s="71"/>
      <c r="HM258" s="71"/>
      <c r="HN258" s="71"/>
      <c r="HO258" s="71"/>
      <c r="HP258" s="71"/>
      <c r="HQ258" s="71"/>
      <c r="HR258" s="71"/>
      <c r="HS258" s="71"/>
      <c r="HT258" s="71"/>
      <c r="HU258" s="71"/>
      <c r="HV258" s="336" t="str">
        <f t="shared" si="604"/>
        <v/>
      </c>
      <c r="HW258" s="338" t="str">
        <f t="shared" si="605"/>
        <v/>
      </c>
      <c r="HX258" s="337" t="str">
        <f t="shared" si="606"/>
        <v/>
      </c>
      <c r="HY258" s="71"/>
      <c r="HZ258" s="71"/>
      <c r="IA258" s="71"/>
      <c r="IB258" s="71"/>
      <c r="IC258" s="71"/>
      <c r="ID258" s="70"/>
      <c r="IE258" s="19"/>
      <c r="IF258" s="19"/>
      <c r="IG258" s="19"/>
      <c r="IH258" s="19"/>
      <c r="II258" s="19"/>
      <c r="IJ258" s="19"/>
      <c r="IK258" s="19"/>
      <c r="IL258" s="19"/>
      <c r="IM258" s="19"/>
      <c r="IN258" s="19"/>
      <c r="IO258" s="19"/>
      <c r="IP258" s="19"/>
      <c r="IQ258" s="19"/>
      <c r="IR258" s="291">
        <f>IF(IE258&lt;&gt;"",MAX(IR$14:IR257)+1,0)</f>
        <v>0</v>
      </c>
      <c r="IS258" s="291">
        <f>IF(IF258&lt;&gt;"",MAX(IS$14:IS257)+1,0)</f>
        <v>0</v>
      </c>
      <c r="IT258" s="291">
        <f>IF(IG258&lt;&gt;"",MAX(IT$14:IT257)+1,0)</f>
        <v>0</v>
      </c>
      <c r="IU258" s="291">
        <f>IF(IH258&lt;&gt;"",MAX(IU$14:IU257)+1,0)</f>
        <v>0</v>
      </c>
      <c r="IV258" s="291">
        <f>IF(II258&lt;&gt;"",MAX(IV$14:IV257)+1,0)</f>
        <v>0</v>
      </c>
      <c r="IW258" s="291">
        <f>IF(IJ258&lt;&gt;"",MAX(IW$14:IW257)+1,0)</f>
        <v>0</v>
      </c>
      <c r="IX258" s="291">
        <f>IF(IK258&lt;&gt;"",MAX(IX$14:IX257)+1,0)</f>
        <v>0</v>
      </c>
      <c r="IY258" s="291">
        <f>IF(IL258&lt;&gt;"",MAX(IY$14:IY257)+1,0)</f>
        <v>0</v>
      </c>
      <c r="IZ258" s="291">
        <f>IF(IM258&lt;&gt;"",MAX(IZ$14:IZ257)+1,0)</f>
        <v>0</v>
      </c>
      <c r="JA258" s="291">
        <f>IF(IN258&lt;&gt;"",MAX(JA$14:JA257)+1,0)</f>
        <v>0</v>
      </c>
      <c r="JB258" s="291">
        <f>IF(IO258&lt;&gt;"",MAX(JB$14:JB257)+1,0)</f>
        <v>0</v>
      </c>
      <c r="JC258" s="291">
        <f>IF(IP258&lt;&gt;"",MAX(JC$14:JC257)+1,0)</f>
        <v>0</v>
      </c>
      <c r="JD258" s="74" t="str">
        <f t="shared" si="651"/>
        <v/>
      </c>
      <c r="JE258" s="74" t="str">
        <f t="shared" si="652"/>
        <v/>
      </c>
      <c r="JF258" s="74" t="str">
        <f t="shared" si="653"/>
        <v/>
      </c>
      <c r="JG258" s="74" t="str">
        <f t="shared" si="654"/>
        <v/>
      </c>
      <c r="JH258" s="390" t="str">
        <f t="shared" si="655"/>
        <v/>
      </c>
      <c r="JI258" s="389">
        <f>IF(ISNUMBER(MATCH(HE258,$JG$15:$JG$313,0)),0,MAX(JI$14:JI257)+1)</f>
        <v>0</v>
      </c>
      <c r="JJ258" s="389" t="str">
        <f t="shared" si="656"/>
        <v/>
      </c>
      <c r="JK258" s="379"/>
      <c r="JL258" s="79"/>
      <c r="JM258" s="19"/>
      <c r="JN258" s="280"/>
      <c r="JO258" s="70"/>
      <c r="JP258" s="19"/>
      <c r="JQ258" s="19"/>
      <c r="JR258" s="19"/>
      <c r="JS258" s="19"/>
      <c r="JT258" s="19"/>
      <c r="JU258" s="19"/>
      <c r="JV258" s="19"/>
      <c r="JW258" s="19"/>
      <c r="JX258" s="19"/>
      <c r="JY258" s="19"/>
      <c r="JZ258" s="19"/>
      <c r="KA258" s="19"/>
      <c r="KB258" s="19"/>
      <c r="KC258" s="19"/>
      <c r="KD258" s="19"/>
      <c r="LA258" s="70"/>
      <c r="LB258" s="291" t="str">
        <f t="shared" si="607"/>
        <v/>
      </c>
      <c r="LC258" s="291" t="str">
        <f t="shared" si="608"/>
        <v/>
      </c>
      <c r="LD258" s="291" t="str">
        <f t="shared" si="609"/>
        <v/>
      </c>
      <c r="LE258" s="291" t="str">
        <f t="shared" si="610"/>
        <v/>
      </c>
      <c r="LF258" s="291" t="str">
        <f t="shared" si="611"/>
        <v/>
      </c>
      <c r="LG258" s="291" t="str">
        <f t="shared" si="612"/>
        <v/>
      </c>
      <c r="LH258" s="291" t="str">
        <f t="shared" si="613"/>
        <v/>
      </c>
      <c r="LI258" s="291" t="str">
        <f t="shared" si="614"/>
        <v/>
      </c>
      <c r="LJ258" s="291" t="str">
        <f t="shared" si="615"/>
        <v/>
      </c>
      <c r="LK258" s="291" t="str">
        <f t="shared" si="616"/>
        <v/>
      </c>
      <c r="LL258" s="291" t="str">
        <f t="shared" si="617"/>
        <v/>
      </c>
      <c r="LM258" s="291" t="str">
        <f t="shared" si="618"/>
        <v/>
      </c>
      <c r="LN258" s="291" t="str">
        <f t="shared" si="619"/>
        <v/>
      </c>
      <c r="LO258" s="291" t="str">
        <f t="shared" si="620"/>
        <v/>
      </c>
      <c r="LP258" s="291" t="str">
        <f t="shared" si="621"/>
        <v/>
      </c>
      <c r="LQ258" s="291" t="str">
        <f t="shared" si="622"/>
        <v/>
      </c>
      <c r="LR258" s="291" t="str">
        <f t="shared" si="623"/>
        <v/>
      </c>
      <c r="LS258" s="291" t="str">
        <f t="shared" si="624"/>
        <v/>
      </c>
      <c r="LT258" s="291" t="str">
        <f t="shared" si="625"/>
        <v/>
      </c>
      <c r="LU258" s="291" t="str">
        <f t="shared" si="626"/>
        <v/>
      </c>
      <c r="LV258" s="291" t="str">
        <f t="shared" si="627"/>
        <v/>
      </c>
      <c r="LW258" s="291" t="str">
        <f t="shared" si="628"/>
        <v/>
      </c>
      <c r="LX258" s="291" t="str">
        <f t="shared" si="629"/>
        <v/>
      </c>
      <c r="LY258" s="291" t="str">
        <f t="shared" si="630"/>
        <v/>
      </c>
      <c r="LZ258" s="291" t="str">
        <f t="shared" si="631"/>
        <v/>
      </c>
      <c r="MA258" s="291" t="str">
        <f t="shared" si="632"/>
        <v/>
      </c>
      <c r="MB258" s="291" t="str">
        <f t="shared" si="633"/>
        <v/>
      </c>
      <c r="MC258" s="291" t="str">
        <f t="shared" si="634"/>
        <v/>
      </c>
      <c r="MD258" s="291" t="str">
        <f t="shared" si="635"/>
        <v/>
      </c>
      <c r="ME258" s="291" t="str">
        <f t="shared" si="636"/>
        <v/>
      </c>
      <c r="MF258" s="291" t="str">
        <f t="shared" si="637"/>
        <v/>
      </c>
      <c r="MG258" s="74">
        <f t="shared" si="638"/>
        <v>0</v>
      </c>
      <c r="MH258" s="70"/>
      <c r="MI258" s="70"/>
      <c r="MJ258" s="70"/>
      <c r="MK258" s="70"/>
      <c r="ML258" s="70"/>
      <c r="MM258" s="70"/>
      <c r="MN258" s="70"/>
      <c r="MO258" s="70"/>
      <c r="MP258" s="70"/>
      <c r="MQ258" s="70"/>
      <c r="MR258" s="70"/>
      <c r="MS258" s="70"/>
      <c r="MT258" s="70"/>
      <c r="MU258" s="70"/>
    </row>
    <row r="259" spans="1:359" ht="6" customHeight="1" x14ac:dyDescent="0.25">
      <c r="A259" s="79"/>
      <c r="B259" s="303">
        <f t="shared" si="657"/>
        <v>245</v>
      </c>
      <c r="C259" s="95" t="s">
        <v>783</v>
      </c>
      <c r="D259" s="95" t="s">
        <v>804</v>
      </c>
      <c r="E259" s="70"/>
      <c r="F259" s="258"/>
      <c r="G259" s="259"/>
      <c r="H259" s="260"/>
      <c r="I259" s="258"/>
      <c r="J259" s="259"/>
      <c r="K259" s="260"/>
      <c r="L259" s="258"/>
      <c r="M259" s="259"/>
      <c r="N259" s="260"/>
      <c r="O259" s="258"/>
      <c r="P259" s="259"/>
      <c r="Q259" s="260"/>
      <c r="R259" s="258"/>
      <c r="S259" s="259"/>
      <c r="T259" s="260"/>
      <c r="U259" s="258"/>
      <c r="V259" s="259"/>
      <c r="W259" s="260"/>
      <c r="X259" s="258"/>
      <c r="Y259" s="259"/>
      <c r="Z259" s="260"/>
      <c r="AA259" s="258"/>
      <c r="AB259" s="259"/>
      <c r="AC259" s="260"/>
      <c r="AD259" s="258"/>
      <c r="AE259" s="259"/>
      <c r="AF259" s="260"/>
      <c r="AG259" s="258"/>
      <c r="AH259" s="259"/>
      <c r="AI259" s="260"/>
      <c r="AJ259" s="258"/>
      <c r="AK259" s="259"/>
      <c r="AL259" s="260"/>
      <c r="AM259" s="258"/>
      <c r="AN259" s="259"/>
      <c r="AO259" s="260"/>
      <c r="AP259" s="281"/>
      <c r="AQ259" s="353"/>
      <c r="AR259" s="348"/>
      <c r="AS259" s="281"/>
      <c r="AT259" s="353"/>
      <c r="AU259" s="348"/>
      <c r="AV259" s="258"/>
      <c r="AW259" s="259"/>
      <c r="AX259" s="260"/>
      <c r="AY259" s="258"/>
      <c r="AZ259" s="259"/>
      <c r="BA259" s="260"/>
      <c r="BB259" s="258"/>
      <c r="BC259" s="259"/>
      <c r="BD259" s="260"/>
      <c r="BE259" s="258"/>
      <c r="BF259" s="259"/>
      <c r="BG259" s="260"/>
      <c r="BH259" s="258"/>
      <c r="BI259" s="259"/>
      <c r="BJ259" s="260"/>
      <c r="BK259" s="258"/>
      <c r="BL259" s="259"/>
      <c r="BM259" s="260"/>
      <c r="BN259" s="258"/>
      <c r="BO259" s="259"/>
      <c r="BP259" s="260"/>
      <c r="BQ259" s="258"/>
      <c r="BR259" s="259"/>
      <c r="BS259" s="260"/>
      <c r="BT259" s="258"/>
      <c r="BU259" s="259"/>
      <c r="BV259" s="260"/>
      <c r="BW259" s="258"/>
      <c r="BX259" s="259"/>
      <c r="BY259" s="260"/>
      <c r="BZ259" s="258"/>
      <c r="CA259" s="259"/>
      <c r="CB259" s="260"/>
      <c r="CC259" s="258"/>
      <c r="CD259" s="259"/>
      <c r="CE259" s="260"/>
      <c r="CF259" s="410"/>
      <c r="CG259" s="411"/>
      <c r="CH259" s="412"/>
      <c r="CI259" s="410"/>
      <c r="CJ259" s="411"/>
      <c r="CK259" s="412"/>
      <c r="CL259" s="258"/>
      <c r="CM259" s="259"/>
      <c r="CN259" s="260"/>
      <c r="CO259" s="258"/>
      <c r="CP259" s="259"/>
      <c r="CQ259" s="260"/>
      <c r="CR259" s="373" t="s">
        <v>2</v>
      </c>
      <c r="CS259" s="228"/>
      <c r="CT259" s="229"/>
      <c r="CU259" s="7" t="str">
        <f t="shared" si="517"/>
        <v/>
      </c>
      <c r="CV259" s="7" t="str">
        <f t="shared" si="518"/>
        <v/>
      </c>
      <c r="CW259" s="7" t="str">
        <f t="shared" si="519"/>
        <v/>
      </c>
      <c r="CX259" s="7" t="str">
        <f t="shared" si="520"/>
        <v/>
      </c>
      <c r="CY259" s="7" t="str">
        <f t="shared" si="521"/>
        <v/>
      </c>
      <c r="CZ259" s="7" t="str">
        <f t="shared" si="522"/>
        <v/>
      </c>
      <c r="DA259" s="7" t="str">
        <f t="shared" si="523"/>
        <v/>
      </c>
      <c r="DB259" s="7" t="str">
        <f t="shared" si="524"/>
        <v/>
      </c>
      <c r="DC259" s="7" t="str">
        <f t="shared" si="525"/>
        <v/>
      </c>
      <c r="DD259" s="7" t="str">
        <f t="shared" si="526"/>
        <v/>
      </c>
      <c r="DE259" s="7" t="str">
        <f t="shared" si="527"/>
        <v/>
      </c>
      <c r="DF259" s="7" t="str">
        <f t="shared" si="528"/>
        <v/>
      </c>
      <c r="DG259" s="7" t="str">
        <f t="shared" si="529"/>
        <v/>
      </c>
      <c r="DH259" s="7" t="str">
        <f t="shared" si="530"/>
        <v/>
      </c>
      <c r="DI259" s="7" t="str">
        <f t="shared" si="531"/>
        <v/>
      </c>
      <c r="DJ259" s="7">
        <f t="shared" si="532"/>
        <v>53</v>
      </c>
      <c r="DK259" s="7" t="str">
        <f t="shared" si="533"/>
        <v/>
      </c>
      <c r="DL259" s="7" t="str">
        <f t="shared" si="534"/>
        <v/>
      </c>
      <c r="DM259" s="7" t="str">
        <f t="shared" si="535"/>
        <v/>
      </c>
      <c r="DN259" s="7" t="str">
        <f t="shared" si="536"/>
        <v/>
      </c>
      <c r="DO259" s="7" t="str">
        <f t="shared" si="537"/>
        <v/>
      </c>
      <c r="DP259" s="7" t="str">
        <f t="shared" si="538"/>
        <v/>
      </c>
      <c r="DQ259" s="7" t="str">
        <f t="shared" si="539"/>
        <v/>
      </c>
      <c r="DR259" s="7" t="str">
        <f t="shared" si="540"/>
        <v/>
      </c>
      <c r="DS259" s="7" t="str">
        <f t="shared" si="541"/>
        <v/>
      </c>
      <c r="DT259" s="7" t="str">
        <f t="shared" si="542"/>
        <v/>
      </c>
      <c r="DU259" s="7" t="str">
        <f t="shared" si="639"/>
        <v/>
      </c>
      <c r="DV259" s="7" t="str">
        <f t="shared" si="640"/>
        <v/>
      </c>
      <c r="DW259" s="7" t="str">
        <f t="shared" si="641"/>
        <v/>
      </c>
      <c r="DX259" s="7" t="str">
        <f t="shared" si="642"/>
        <v/>
      </c>
      <c r="DY259" s="7"/>
      <c r="DZ259" s="7"/>
      <c r="EA259" s="7"/>
      <c r="EB259" s="7"/>
      <c r="EC259" s="64" t="s">
        <v>2</v>
      </c>
      <c r="ED259" s="306" t="str">
        <f t="shared" si="543"/>
        <v>-</v>
      </c>
      <c r="EE259" s="306" t="str">
        <f t="shared" si="544"/>
        <v>-</v>
      </c>
      <c r="EF259" s="306" t="str">
        <f t="shared" si="545"/>
        <v>-</v>
      </c>
      <c r="EG259" s="306" t="str">
        <f t="shared" si="546"/>
        <v>-</v>
      </c>
      <c r="EH259" s="306" t="str">
        <f t="shared" si="547"/>
        <v>-</v>
      </c>
      <c r="EI259" s="306" t="str">
        <f t="shared" si="548"/>
        <v>-</v>
      </c>
      <c r="EJ259" s="306" t="str">
        <f t="shared" si="549"/>
        <v>-</v>
      </c>
      <c r="EK259" s="306" t="str">
        <f t="shared" si="550"/>
        <v>-</v>
      </c>
      <c r="EL259" s="306" t="str">
        <f t="shared" si="551"/>
        <v>-</v>
      </c>
      <c r="EM259" s="306" t="str">
        <f t="shared" si="552"/>
        <v>-</v>
      </c>
      <c r="EN259" s="306" t="str">
        <f t="shared" si="553"/>
        <v>-</v>
      </c>
      <c r="EO259" s="306" t="str">
        <f t="shared" si="554"/>
        <v>-</v>
      </c>
      <c r="EP259" s="306" t="str">
        <f t="shared" si="555"/>
        <v>-</v>
      </c>
      <c r="EQ259" s="306" t="str">
        <f t="shared" si="556"/>
        <v>-</v>
      </c>
      <c r="ER259" s="306" t="str">
        <f t="shared" si="557"/>
        <v>-</v>
      </c>
      <c r="ES259" s="306" t="str">
        <f t="shared" si="558"/>
        <v>rch_ts</v>
      </c>
      <c r="ET259" s="306" t="str">
        <f t="shared" si="559"/>
        <v>-</v>
      </c>
      <c r="EU259" s="306" t="str">
        <f t="shared" si="560"/>
        <v>-</v>
      </c>
      <c r="EV259" s="306" t="str">
        <f t="shared" si="561"/>
        <v>-</v>
      </c>
      <c r="EW259" s="306" t="str">
        <f t="shared" si="562"/>
        <v>-</v>
      </c>
      <c r="EX259" s="306" t="str">
        <f t="shared" si="563"/>
        <v>-</v>
      </c>
      <c r="EY259" s="306" t="str">
        <f t="shared" si="564"/>
        <v>-</v>
      </c>
      <c r="EZ259" s="306" t="str">
        <f t="shared" si="565"/>
        <v>-</v>
      </c>
      <c r="FA259" s="306" t="str">
        <f t="shared" si="566"/>
        <v>-</v>
      </c>
      <c r="FB259" s="306" t="str">
        <f t="shared" si="567"/>
        <v>-</v>
      </c>
      <c r="FC259" s="306" t="str">
        <f t="shared" si="568"/>
        <v>-</v>
      </c>
      <c r="FD259" s="306" t="str">
        <f t="shared" si="643"/>
        <v>-</v>
      </c>
      <c r="FE259" s="306" t="str">
        <f t="shared" si="644"/>
        <v>-</v>
      </c>
      <c r="FF259" s="306" t="str">
        <f t="shared" si="645"/>
        <v>-</v>
      </c>
      <c r="FG259" s="306" t="str">
        <f t="shared" si="646"/>
        <v>-</v>
      </c>
      <c r="FH259" s="306"/>
      <c r="FI259" s="306"/>
      <c r="FJ259" s="306"/>
      <c r="FK259" s="306"/>
      <c r="FL259" s="306"/>
      <c r="FM259" s="422" t="s">
        <v>2</v>
      </c>
      <c r="FN259" s="65" t="str">
        <f t="shared" si="569"/>
        <v>-</v>
      </c>
      <c r="FO259" s="65" t="str">
        <f t="shared" si="570"/>
        <v>-</v>
      </c>
      <c r="FP259" s="65" t="str">
        <f t="shared" si="571"/>
        <v>-</v>
      </c>
      <c r="FQ259" s="65" t="str">
        <f t="shared" si="572"/>
        <v>-</v>
      </c>
      <c r="FR259" s="65" t="str">
        <f t="shared" si="573"/>
        <v>-</v>
      </c>
      <c r="FS259" s="65" t="str">
        <f t="shared" si="574"/>
        <v>-</v>
      </c>
      <c r="FT259" s="65" t="str">
        <f t="shared" si="575"/>
        <v>-</v>
      </c>
      <c r="FU259" s="65" t="str">
        <f t="shared" si="576"/>
        <v>-</v>
      </c>
      <c r="FV259" s="65" t="str">
        <f t="shared" si="577"/>
        <v>-</v>
      </c>
      <c r="FW259" s="65" t="str">
        <f t="shared" si="578"/>
        <v>-</v>
      </c>
      <c r="FX259" s="65" t="str">
        <f t="shared" si="579"/>
        <v>-</v>
      </c>
      <c r="FY259" s="65" t="str">
        <f t="shared" si="580"/>
        <v>-</v>
      </c>
      <c r="FZ259" s="65" t="str">
        <f t="shared" si="581"/>
        <v>-</v>
      </c>
      <c r="GA259" s="65" t="str">
        <f t="shared" si="582"/>
        <v>-</v>
      </c>
      <c r="GB259" s="65" t="str">
        <f t="shared" si="583"/>
        <v>-</v>
      </c>
      <c r="GC259" s="65" t="str">
        <f t="shared" si="584"/>
        <v>c</v>
      </c>
      <c r="GD259" s="65" t="str">
        <f t="shared" si="585"/>
        <v>-</v>
      </c>
      <c r="GE259" s="65" t="str">
        <f t="shared" si="586"/>
        <v>-</v>
      </c>
      <c r="GF259" s="65" t="str">
        <f t="shared" si="587"/>
        <v>-</v>
      </c>
      <c r="GG259" s="65" t="str">
        <f t="shared" si="588"/>
        <v>-</v>
      </c>
      <c r="GH259" s="65" t="str">
        <f t="shared" si="589"/>
        <v>-</v>
      </c>
      <c r="GI259" s="65" t="str">
        <f t="shared" si="590"/>
        <v>-</v>
      </c>
      <c r="GJ259" s="65" t="str">
        <f t="shared" si="591"/>
        <v>-</v>
      </c>
      <c r="GK259" s="65" t="str">
        <f t="shared" si="592"/>
        <v>-</v>
      </c>
      <c r="GL259" s="65" t="str">
        <f t="shared" si="593"/>
        <v>-</v>
      </c>
      <c r="GM259" s="65" t="str">
        <f t="shared" si="594"/>
        <v>-</v>
      </c>
      <c r="GN259" s="65" t="str">
        <f t="shared" si="647"/>
        <v>-</v>
      </c>
      <c r="GO259" s="65" t="str">
        <f t="shared" si="648"/>
        <v>-</v>
      </c>
      <c r="GP259" s="65" t="str">
        <f t="shared" si="649"/>
        <v>-</v>
      </c>
      <c r="GQ259" s="65" t="str">
        <f t="shared" si="650"/>
        <v>-</v>
      </c>
      <c r="GR259" s="65"/>
      <c r="GS259" s="65"/>
      <c r="GT259" s="65"/>
      <c r="GU259" s="96"/>
      <c r="GV259" s="70"/>
      <c r="GW259" s="7">
        <f>IF(ISNUMBER(INDEX($CU$15:$EC$314,$B259,HG$5)),MAX(GW$14:GW258)+1,0)</f>
        <v>0</v>
      </c>
      <c r="GX259" s="7" t="str">
        <f t="shared" si="595"/>
        <v/>
      </c>
      <c r="GY259" s="7" t="str">
        <f t="shared" si="596"/>
        <v/>
      </c>
      <c r="GZ259" s="289">
        <f t="shared" si="597"/>
        <v>245</v>
      </c>
      <c r="HA259" s="289" t="str">
        <f t="shared" si="598"/>
        <v/>
      </c>
      <c r="HB259" s="289"/>
      <c r="HC259" s="84" t="str">
        <f t="shared" si="599"/>
        <v/>
      </c>
      <c r="HD259" s="335">
        <f t="shared" si="600"/>
        <v>0</v>
      </c>
      <c r="HE259" s="313" t="str">
        <f t="shared" si="601"/>
        <v/>
      </c>
      <c r="HF259" s="28" t="str">
        <f t="shared" si="602"/>
        <v/>
      </c>
      <c r="HG259" s="241"/>
      <c r="HH259" s="71"/>
      <c r="HI259" s="71"/>
      <c r="HJ259" s="71"/>
      <c r="HK259" s="71"/>
      <c r="HL259" s="71"/>
      <c r="HM259" s="71"/>
      <c r="HN259" s="71"/>
      <c r="HO259" s="71"/>
      <c r="HP259" s="71"/>
      <c r="HQ259" s="71"/>
      <c r="HR259" s="71"/>
      <c r="HS259" s="71"/>
      <c r="HT259" s="71"/>
      <c r="HU259" s="71"/>
      <c r="HV259" s="336" t="str">
        <f t="shared" si="604"/>
        <v/>
      </c>
      <c r="HW259" s="338" t="str">
        <f t="shared" si="605"/>
        <v/>
      </c>
      <c r="HX259" s="337" t="str">
        <f t="shared" si="606"/>
        <v/>
      </c>
      <c r="HY259" s="71"/>
      <c r="HZ259" s="71"/>
      <c r="IA259" s="71"/>
      <c r="IB259" s="71"/>
      <c r="IC259" s="71"/>
      <c r="ID259" s="70"/>
      <c r="IE259" s="19"/>
      <c r="IF259" s="19"/>
      <c r="IG259" s="19"/>
      <c r="IH259" s="19"/>
      <c r="II259" s="19"/>
      <c r="IJ259" s="19"/>
      <c r="IK259" s="19"/>
      <c r="IL259" s="19"/>
      <c r="IM259" s="19"/>
      <c r="IN259" s="19"/>
      <c r="IO259" s="19"/>
      <c r="IP259" s="19"/>
      <c r="IQ259" s="19"/>
      <c r="IR259" s="291">
        <f>IF(IE259&lt;&gt;"",MAX(IR$14:IR258)+1,0)</f>
        <v>0</v>
      </c>
      <c r="IS259" s="291">
        <f>IF(IF259&lt;&gt;"",MAX(IS$14:IS258)+1,0)</f>
        <v>0</v>
      </c>
      <c r="IT259" s="291">
        <f>IF(IG259&lt;&gt;"",MAX(IT$14:IT258)+1,0)</f>
        <v>0</v>
      </c>
      <c r="IU259" s="291">
        <f>IF(IH259&lt;&gt;"",MAX(IU$14:IU258)+1,0)</f>
        <v>0</v>
      </c>
      <c r="IV259" s="291">
        <f>IF(II259&lt;&gt;"",MAX(IV$14:IV258)+1,0)</f>
        <v>0</v>
      </c>
      <c r="IW259" s="291">
        <f>IF(IJ259&lt;&gt;"",MAX(IW$14:IW258)+1,0)</f>
        <v>0</v>
      </c>
      <c r="IX259" s="291">
        <f>IF(IK259&lt;&gt;"",MAX(IX$14:IX258)+1,0)</f>
        <v>0</v>
      </c>
      <c r="IY259" s="291">
        <f>IF(IL259&lt;&gt;"",MAX(IY$14:IY258)+1,0)</f>
        <v>0</v>
      </c>
      <c r="IZ259" s="291">
        <f>IF(IM259&lt;&gt;"",MAX(IZ$14:IZ258)+1,0)</f>
        <v>0</v>
      </c>
      <c r="JA259" s="291">
        <f>IF(IN259&lt;&gt;"",MAX(JA$14:JA258)+1,0)</f>
        <v>0</v>
      </c>
      <c r="JB259" s="291">
        <f>IF(IO259&lt;&gt;"",MAX(JB$14:JB258)+1,0)</f>
        <v>0</v>
      </c>
      <c r="JC259" s="291">
        <f>IF(IP259&lt;&gt;"",MAX(JC$14:JC258)+1,0)</f>
        <v>0</v>
      </c>
      <c r="JD259" s="74" t="str">
        <f t="shared" si="651"/>
        <v/>
      </c>
      <c r="JE259" s="74" t="str">
        <f t="shared" si="652"/>
        <v/>
      </c>
      <c r="JF259" s="74" t="str">
        <f t="shared" si="653"/>
        <v/>
      </c>
      <c r="JG259" s="74" t="str">
        <f t="shared" si="654"/>
        <v/>
      </c>
      <c r="JH259" s="390" t="str">
        <f t="shared" si="655"/>
        <v/>
      </c>
      <c r="JI259" s="389">
        <f>IF(ISNUMBER(MATCH(HE259,$JG$15:$JG$313,0)),0,MAX(JI$14:JI258)+1)</f>
        <v>0</v>
      </c>
      <c r="JJ259" s="389" t="str">
        <f t="shared" si="656"/>
        <v/>
      </c>
      <c r="JK259" s="379"/>
      <c r="JL259" s="79"/>
      <c r="JM259" s="19"/>
      <c r="JN259" s="280"/>
      <c r="JO259" s="70"/>
      <c r="JP259" s="19"/>
      <c r="JQ259" s="19"/>
      <c r="JR259" s="19"/>
      <c r="JS259" s="19"/>
      <c r="JT259" s="19"/>
      <c r="JU259" s="19"/>
      <c r="JV259" s="19"/>
      <c r="JW259" s="19"/>
      <c r="JX259" s="19"/>
      <c r="JY259" s="19"/>
      <c r="JZ259" s="19"/>
      <c r="KA259" s="19"/>
      <c r="KB259" s="19"/>
      <c r="KC259" s="19"/>
      <c r="KD259" s="19"/>
      <c r="LA259" s="70"/>
      <c r="LB259" s="291" t="str">
        <f t="shared" si="607"/>
        <v/>
      </c>
      <c r="LC259" s="291" t="str">
        <f t="shared" si="608"/>
        <v/>
      </c>
      <c r="LD259" s="291" t="str">
        <f t="shared" si="609"/>
        <v/>
      </c>
      <c r="LE259" s="291" t="str">
        <f t="shared" si="610"/>
        <v/>
      </c>
      <c r="LF259" s="291" t="str">
        <f t="shared" si="611"/>
        <v/>
      </c>
      <c r="LG259" s="291" t="str">
        <f t="shared" si="612"/>
        <v/>
      </c>
      <c r="LH259" s="291" t="str">
        <f t="shared" si="613"/>
        <v/>
      </c>
      <c r="LI259" s="291" t="str">
        <f t="shared" si="614"/>
        <v/>
      </c>
      <c r="LJ259" s="291" t="str">
        <f t="shared" si="615"/>
        <v/>
      </c>
      <c r="LK259" s="291" t="str">
        <f t="shared" si="616"/>
        <v/>
      </c>
      <c r="LL259" s="291" t="str">
        <f t="shared" si="617"/>
        <v/>
      </c>
      <c r="LM259" s="291" t="str">
        <f t="shared" si="618"/>
        <v/>
      </c>
      <c r="LN259" s="291" t="str">
        <f t="shared" si="619"/>
        <v/>
      </c>
      <c r="LO259" s="291" t="str">
        <f t="shared" si="620"/>
        <v/>
      </c>
      <c r="LP259" s="291" t="str">
        <f t="shared" si="621"/>
        <v/>
      </c>
      <c r="LQ259" s="291" t="str">
        <f t="shared" si="622"/>
        <v/>
      </c>
      <c r="LR259" s="291" t="str">
        <f t="shared" si="623"/>
        <v/>
      </c>
      <c r="LS259" s="291" t="str">
        <f t="shared" si="624"/>
        <v/>
      </c>
      <c r="LT259" s="291" t="str">
        <f t="shared" si="625"/>
        <v/>
      </c>
      <c r="LU259" s="291" t="str">
        <f t="shared" si="626"/>
        <v/>
      </c>
      <c r="LV259" s="291" t="str">
        <f t="shared" si="627"/>
        <v/>
      </c>
      <c r="LW259" s="291" t="str">
        <f t="shared" si="628"/>
        <v/>
      </c>
      <c r="LX259" s="291" t="str">
        <f t="shared" si="629"/>
        <v/>
      </c>
      <c r="LY259" s="291" t="str">
        <f t="shared" si="630"/>
        <v/>
      </c>
      <c r="LZ259" s="291" t="str">
        <f t="shared" si="631"/>
        <v/>
      </c>
      <c r="MA259" s="291" t="str">
        <f t="shared" si="632"/>
        <v/>
      </c>
      <c r="MB259" s="291" t="str">
        <f t="shared" si="633"/>
        <v/>
      </c>
      <c r="MC259" s="291" t="str">
        <f t="shared" si="634"/>
        <v/>
      </c>
      <c r="MD259" s="291" t="str">
        <f t="shared" si="635"/>
        <v/>
      </c>
      <c r="ME259" s="291" t="str">
        <f t="shared" si="636"/>
        <v/>
      </c>
      <c r="MF259" s="291" t="str">
        <f t="shared" si="637"/>
        <v/>
      </c>
      <c r="MG259" s="74">
        <f t="shared" si="638"/>
        <v>0</v>
      </c>
      <c r="MH259" s="70"/>
      <c r="MI259" s="70"/>
      <c r="MJ259" s="70"/>
      <c r="MK259" s="70"/>
      <c r="ML259" s="70"/>
      <c r="MM259" s="70"/>
      <c r="MN259" s="70"/>
      <c r="MO259" s="70"/>
      <c r="MP259" s="70"/>
      <c r="MQ259" s="70"/>
      <c r="MR259" s="70"/>
      <c r="MS259" s="70"/>
      <c r="MT259" s="70"/>
      <c r="MU259" s="70"/>
    </row>
    <row r="260" spans="1:359" ht="6" customHeight="1" x14ac:dyDescent="0.25">
      <c r="A260" s="79"/>
      <c r="B260" s="303">
        <f t="shared" si="657"/>
        <v>246</v>
      </c>
      <c r="C260" s="95" t="s">
        <v>784</v>
      </c>
      <c r="D260" s="95" t="s">
        <v>805</v>
      </c>
      <c r="E260" s="70"/>
      <c r="F260" s="258"/>
      <c r="G260" s="259"/>
      <c r="H260" s="260"/>
      <c r="I260" s="258"/>
      <c r="J260" s="259"/>
      <c r="K260" s="260"/>
      <c r="L260" s="258"/>
      <c r="M260" s="259"/>
      <c r="N260" s="260"/>
      <c r="O260" s="258"/>
      <c r="P260" s="259"/>
      <c r="Q260" s="260"/>
      <c r="R260" s="258"/>
      <c r="S260" s="259"/>
      <c r="T260" s="260"/>
      <c r="U260" s="258"/>
      <c r="V260" s="259"/>
      <c r="W260" s="260"/>
      <c r="X260" s="258"/>
      <c r="Y260" s="259"/>
      <c r="Z260" s="260"/>
      <c r="AA260" s="258"/>
      <c r="AB260" s="259"/>
      <c r="AC260" s="260"/>
      <c r="AD260" s="258"/>
      <c r="AE260" s="259"/>
      <c r="AF260" s="260"/>
      <c r="AG260" s="258"/>
      <c r="AH260" s="259"/>
      <c r="AI260" s="260"/>
      <c r="AJ260" s="258"/>
      <c r="AK260" s="259"/>
      <c r="AL260" s="260"/>
      <c r="AM260" s="258"/>
      <c r="AN260" s="259"/>
      <c r="AO260" s="260"/>
      <c r="AP260" s="281"/>
      <c r="AQ260" s="353"/>
      <c r="AR260" s="348"/>
      <c r="AS260" s="281"/>
      <c r="AT260" s="353"/>
      <c r="AU260" s="348"/>
      <c r="AV260" s="258"/>
      <c r="AW260" s="259"/>
      <c r="AX260" s="260"/>
      <c r="AY260" s="258"/>
      <c r="AZ260" s="259"/>
      <c r="BA260" s="260"/>
      <c r="BB260" s="258"/>
      <c r="BC260" s="259"/>
      <c r="BD260" s="260"/>
      <c r="BE260" s="258"/>
      <c r="BF260" s="259"/>
      <c r="BG260" s="260"/>
      <c r="BH260" s="258"/>
      <c r="BI260" s="259"/>
      <c r="BJ260" s="260"/>
      <c r="BK260" s="258"/>
      <c r="BL260" s="259"/>
      <c r="BM260" s="260"/>
      <c r="BN260" s="258"/>
      <c r="BO260" s="259"/>
      <c r="BP260" s="260"/>
      <c r="BQ260" s="258"/>
      <c r="BR260" s="259"/>
      <c r="BS260" s="260"/>
      <c r="BT260" s="258"/>
      <c r="BU260" s="259"/>
      <c r="BV260" s="260"/>
      <c r="BW260" s="258"/>
      <c r="BX260" s="259"/>
      <c r="BY260" s="260"/>
      <c r="BZ260" s="258"/>
      <c r="CA260" s="259"/>
      <c r="CB260" s="260"/>
      <c r="CC260" s="258"/>
      <c r="CD260" s="259"/>
      <c r="CE260" s="260"/>
      <c r="CF260" s="410"/>
      <c r="CG260" s="411"/>
      <c r="CH260" s="412"/>
      <c r="CI260" s="410"/>
      <c r="CJ260" s="411"/>
      <c r="CK260" s="412"/>
      <c r="CL260" s="258"/>
      <c r="CM260" s="259"/>
      <c r="CN260" s="260"/>
      <c r="CO260" s="258"/>
      <c r="CP260" s="259"/>
      <c r="CQ260" s="260"/>
      <c r="CR260" s="373" t="s">
        <v>2</v>
      </c>
      <c r="CS260" s="228"/>
      <c r="CT260" s="229"/>
      <c r="CU260" s="7" t="str">
        <f t="shared" si="517"/>
        <v/>
      </c>
      <c r="CV260" s="7" t="str">
        <f t="shared" si="518"/>
        <v/>
      </c>
      <c r="CW260" s="7" t="str">
        <f t="shared" si="519"/>
        <v/>
      </c>
      <c r="CX260" s="7" t="str">
        <f t="shared" si="520"/>
        <v/>
      </c>
      <c r="CY260" s="7" t="str">
        <f t="shared" si="521"/>
        <v/>
      </c>
      <c r="CZ260" s="7" t="str">
        <f t="shared" si="522"/>
        <v/>
      </c>
      <c r="DA260" s="7" t="str">
        <f t="shared" si="523"/>
        <v/>
      </c>
      <c r="DB260" s="7" t="str">
        <f t="shared" si="524"/>
        <v/>
      </c>
      <c r="DC260" s="7" t="str">
        <f t="shared" si="525"/>
        <v/>
      </c>
      <c r="DD260" s="7" t="str">
        <f t="shared" si="526"/>
        <v/>
      </c>
      <c r="DE260" s="7" t="str">
        <f t="shared" si="527"/>
        <v/>
      </c>
      <c r="DF260" s="7" t="str">
        <f t="shared" si="528"/>
        <v/>
      </c>
      <c r="DG260" s="7" t="str">
        <f t="shared" si="529"/>
        <v/>
      </c>
      <c r="DH260" s="7" t="str">
        <f t="shared" si="530"/>
        <v/>
      </c>
      <c r="DI260" s="7" t="str">
        <f t="shared" si="531"/>
        <v/>
      </c>
      <c r="DJ260" s="7">
        <f t="shared" si="532"/>
        <v>54</v>
      </c>
      <c r="DK260" s="7" t="str">
        <f t="shared" si="533"/>
        <v/>
      </c>
      <c r="DL260" s="7" t="str">
        <f t="shared" si="534"/>
        <v/>
      </c>
      <c r="DM260" s="7" t="str">
        <f t="shared" si="535"/>
        <v/>
      </c>
      <c r="DN260" s="7" t="str">
        <f t="shared" si="536"/>
        <v/>
      </c>
      <c r="DO260" s="7" t="str">
        <f t="shared" si="537"/>
        <v/>
      </c>
      <c r="DP260" s="7" t="str">
        <f t="shared" si="538"/>
        <v/>
      </c>
      <c r="DQ260" s="7" t="str">
        <f t="shared" si="539"/>
        <v/>
      </c>
      <c r="DR260" s="7" t="str">
        <f t="shared" si="540"/>
        <v/>
      </c>
      <c r="DS260" s="7" t="str">
        <f t="shared" si="541"/>
        <v/>
      </c>
      <c r="DT260" s="7" t="str">
        <f t="shared" si="542"/>
        <v/>
      </c>
      <c r="DU260" s="7" t="str">
        <f t="shared" si="639"/>
        <v/>
      </c>
      <c r="DV260" s="7" t="str">
        <f t="shared" si="640"/>
        <v/>
      </c>
      <c r="DW260" s="7" t="str">
        <f t="shared" si="641"/>
        <v/>
      </c>
      <c r="DX260" s="7" t="str">
        <f t="shared" si="642"/>
        <v/>
      </c>
      <c r="DY260" s="7"/>
      <c r="DZ260" s="7"/>
      <c r="EA260" s="7"/>
      <c r="EB260" s="7"/>
      <c r="EC260" s="64" t="s">
        <v>2</v>
      </c>
      <c r="ED260" s="306" t="str">
        <f t="shared" si="543"/>
        <v>-</v>
      </c>
      <c r="EE260" s="306" t="str">
        <f t="shared" si="544"/>
        <v>-</v>
      </c>
      <c r="EF260" s="306" t="str">
        <f t="shared" si="545"/>
        <v>-</v>
      </c>
      <c r="EG260" s="306" t="str">
        <f t="shared" si="546"/>
        <v>-</v>
      </c>
      <c r="EH260" s="306" t="str">
        <f t="shared" si="547"/>
        <v>-</v>
      </c>
      <c r="EI260" s="306" t="str">
        <f t="shared" si="548"/>
        <v>-</v>
      </c>
      <c r="EJ260" s="306" t="str">
        <f t="shared" si="549"/>
        <v>-</v>
      </c>
      <c r="EK260" s="306" t="str">
        <f t="shared" si="550"/>
        <v>-</v>
      </c>
      <c r="EL260" s="306" t="str">
        <f t="shared" si="551"/>
        <v>-</v>
      </c>
      <c r="EM260" s="306" t="str">
        <f t="shared" si="552"/>
        <v>-</v>
      </c>
      <c r="EN260" s="306" t="str">
        <f t="shared" si="553"/>
        <v>-</v>
      </c>
      <c r="EO260" s="306" t="str">
        <f t="shared" si="554"/>
        <v>-</v>
      </c>
      <c r="EP260" s="306" t="str">
        <f t="shared" si="555"/>
        <v>-</v>
      </c>
      <c r="EQ260" s="306" t="str">
        <f t="shared" si="556"/>
        <v>-</v>
      </c>
      <c r="ER260" s="306" t="str">
        <f t="shared" si="557"/>
        <v>-</v>
      </c>
      <c r="ES260" s="306" t="str">
        <f t="shared" si="558"/>
        <v>ghb_ts</v>
      </c>
      <c r="ET260" s="306" t="str">
        <f t="shared" si="559"/>
        <v>-</v>
      </c>
      <c r="EU260" s="306" t="str">
        <f t="shared" si="560"/>
        <v>-</v>
      </c>
      <c r="EV260" s="306" t="str">
        <f t="shared" si="561"/>
        <v>-</v>
      </c>
      <c r="EW260" s="306" t="str">
        <f t="shared" si="562"/>
        <v>-</v>
      </c>
      <c r="EX260" s="306" t="str">
        <f t="shared" si="563"/>
        <v>-</v>
      </c>
      <c r="EY260" s="306" t="str">
        <f t="shared" si="564"/>
        <v>-</v>
      </c>
      <c r="EZ260" s="306" t="str">
        <f t="shared" si="565"/>
        <v>-</v>
      </c>
      <c r="FA260" s="306" t="str">
        <f t="shared" si="566"/>
        <v>-</v>
      </c>
      <c r="FB260" s="306" t="str">
        <f t="shared" si="567"/>
        <v>-</v>
      </c>
      <c r="FC260" s="306" t="str">
        <f t="shared" si="568"/>
        <v>-</v>
      </c>
      <c r="FD260" s="306" t="str">
        <f t="shared" si="643"/>
        <v>-</v>
      </c>
      <c r="FE260" s="306" t="str">
        <f t="shared" si="644"/>
        <v>-</v>
      </c>
      <c r="FF260" s="306" t="str">
        <f t="shared" si="645"/>
        <v>-</v>
      </c>
      <c r="FG260" s="306" t="str">
        <f t="shared" si="646"/>
        <v>-</v>
      </c>
      <c r="FH260" s="306"/>
      <c r="FI260" s="306"/>
      <c r="FJ260" s="306"/>
      <c r="FK260" s="306"/>
      <c r="FL260" s="306"/>
      <c r="FM260" s="422" t="s">
        <v>2</v>
      </c>
      <c r="FN260" s="65" t="str">
        <f t="shared" si="569"/>
        <v>-</v>
      </c>
      <c r="FO260" s="65" t="str">
        <f t="shared" si="570"/>
        <v>-</v>
      </c>
      <c r="FP260" s="65" t="str">
        <f t="shared" si="571"/>
        <v>-</v>
      </c>
      <c r="FQ260" s="65" t="str">
        <f t="shared" si="572"/>
        <v>-</v>
      </c>
      <c r="FR260" s="65" t="str">
        <f t="shared" si="573"/>
        <v>-</v>
      </c>
      <c r="FS260" s="65" t="str">
        <f t="shared" si="574"/>
        <v>-</v>
      </c>
      <c r="FT260" s="65" t="str">
        <f t="shared" si="575"/>
        <v>-</v>
      </c>
      <c r="FU260" s="65" t="str">
        <f t="shared" si="576"/>
        <v>-</v>
      </c>
      <c r="FV260" s="65" t="str">
        <f t="shared" si="577"/>
        <v>-</v>
      </c>
      <c r="FW260" s="65" t="str">
        <f t="shared" si="578"/>
        <v>-</v>
      </c>
      <c r="FX260" s="65" t="str">
        <f t="shared" si="579"/>
        <v>-</v>
      </c>
      <c r="FY260" s="65" t="str">
        <f t="shared" si="580"/>
        <v>-</v>
      </c>
      <c r="FZ260" s="65" t="str">
        <f t="shared" si="581"/>
        <v>-</v>
      </c>
      <c r="GA260" s="65" t="str">
        <f t="shared" si="582"/>
        <v>-</v>
      </c>
      <c r="GB260" s="65" t="str">
        <f t="shared" si="583"/>
        <v>-</v>
      </c>
      <c r="GC260" s="65" t="str">
        <f t="shared" si="584"/>
        <v>d</v>
      </c>
      <c r="GD260" s="65" t="str">
        <f t="shared" si="585"/>
        <v>-</v>
      </c>
      <c r="GE260" s="65" t="str">
        <f t="shared" si="586"/>
        <v>-</v>
      </c>
      <c r="GF260" s="65" t="str">
        <f t="shared" si="587"/>
        <v>-</v>
      </c>
      <c r="GG260" s="65" t="str">
        <f t="shared" si="588"/>
        <v>-</v>
      </c>
      <c r="GH260" s="65" t="str">
        <f t="shared" si="589"/>
        <v>-</v>
      </c>
      <c r="GI260" s="65" t="str">
        <f t="shared" si="590"/>
        <v>-</v>
      </c>
      <c r="GJ260" s="65" t="str">
        <f t="shared" si="591"/>
        <v>-</v>
      </c>
      <c r="GK260" s="65" t="str">
        <f t="shared" si="592"/>
        <v>-</v>
      </c>
      <c r="GL260" s="65" t="str">
        <f t="shared" si="593"/>
        <v>-</v>
      </c>
      <c r="GM260" s="65" t="str">
        <f t="shared" si="594"/>
        <v>-</v>
      </c>
      <c r="GN260" s="65" t="str">
        <f t="shared" si="647"/>
        <v>-</v>
      </c>
      <c r="GO260" s="65" t="str">
        <f t="shared" si="648"/>
        <v>-</v>
      </c>
      <c r="GP260" s="65" t="str">
        <f t="shared" si="649"/>
        <v>-</v>
      </c>
      <c r="GQ260" s="65" t="str">
        <f t="shared" si="650"/>
        <v>-</v>
      </c>
      <c r="GR260" s="65"/>
      <c r="GS260" s="65"/>
      <c r="GT260" s="65"/>
      <c r="GU260" s="96"/>
      <c r="GV260" s="70"/>
      <c r="GW260" s="7">
        <f>IF(ISNUMBER(INDEX($CU$15:$EC$314,$B260,HG$5)),MAX(GW$14:GW259)+1,0)</f>
        <v>0</v>
      </c>
      <c r="GX260" s="7" t="str">
        <f t="shared" si="595"/>
        <v/>
      </c>
      <c r="GY260" s="7" t="str">
        <f t="shared" si="596"/>
        <v/>
      </c>
      <c r="GZ260" s="289">
        <f t="shared" si="597"/>
        <v>246</v>
      </c>
      <c r="HA260" s="289" t="str">
        <f t="shared" si="598"/>
        <v/>
      </c>
      <c r="HB260" s="289"/>
      <c r="HC260" s="84" t="str">
        <f t="shared" si="599"/>
        <v/>
      </c>
      <c r="HD260" s="335">
        <f t="shared" si="600"/>
        <v>0</v>
      </c>
      <c r="HE260" s="313" t="str">
        <f t="shared" si="601"/>
        <v/>
      </c>
      <c r="HF260" s="28" t="str">
        <f t="shared" si="602"/>
        <v/>
      </c>
      <c r="HG260" s="241"/>
      <c r="HH260" s="71"/>
      <c r="HI260" s="71"/>
      <c r="HJ260" s="71"/>
      <c r="HK260" s="71"/>
      <c r="HL260" s="71"/>
      <c r="HM260" s="71"/>
      <c r="HN260" s="71"/>
      <c r="HO260" s="71"/>
      <c r="HP260" s="71"/>
      <c r="HQ260" s="71"/>
      <c r="HR260" s="71"/>
      <c r="HS260" s="71"/>
      <c r="HT260" s="71"/>
      <c r="HU260" s="71"/>
      <c r="HV260" s="336" t="str">
        <f t="shared" si="604"/>
        <v/>
      </c>
      <c r="HW260" s="338" t="str">
        <f t="shared" si="605"/>
        <v/>
      </c>
      <c r="HX260" s="337" t="str">
        <f t="shared" si="606"/>
        <v/>
      </c>
      <c r="HY260" s="71"/>
      <c r="HZ260" s="71"/>
      <c r="IA260" s="71"/>
      <c r="IB260" s="71"/>
      <c r="IC260" s="71"/>
      <c r="ID260" s="70"/>
      <c r="IE260" s="19"/>
      <c r="IF260" s="19"/>
      <c r="IG260" s="19"/>
      <c r="IH260" s="19"/>
      <c r="II260" s="19"/>
      <c r="IJ260" s="19"/>
      <c r="IK260" s="19"/>
      <c r="IL260" s="19"/>
      <c r="IM260" s="19"/>
      <c r="IN260" s="19"/>
      <c r="IO260" s="19"/>
      <c r="IP260" s="19"/>
      <c r="IQ260" s="19"/>
      <c r="IR260" s="291">
        <f>IF(IE260&lt;&gt;"",MAX(IR$14:IR259)+1,0)</f>
        <v>0</v>
      </c>
      <c r="IS260" s="291">
        <f>IF(IF260&lt;&gt;"",MAX(IS$14:IS259)+1,0)</f>
        <v>0</v>
      </c>
      <c r="IT260" s="291">
        <f>IF(IG260&lt;&gt;"",MAX(IT$14:IT259)+1,0)</f>
        <v>0</v>
      </c>
      <c r="IU260" s="291">
        <f>IF(IH260&lt;&gt;"",MAX(IU$14:IU259)+1,0)</f>
        <v>0</v>
      </c>
      <c r="IV260" s="291">
        <f>IF(II260&lt;&gt;"",MAX(IV$14:IV259)+1,0)</f>
        <v>0</v>
      </c>
      <c r="IW260" s="291">
        <f>IF(IJ260&lt;&gt;"",MAX(IW$14:IW259)+1,0)</f>
        <v>0</v>
      </c>
      <c r="IX260" s="291">
        <f>IF(IK260&lt;&gt;"",MAX(IX$14:IX259)+1,0)</f>
        <v>0</v>
      </c>
      <c r="IY260" s="291">
        <f>IF(IL260&lt;&gt;"",MAX(IY$14:IY259)+1,0)</f>
        <v>0</v>
      </c>
      <c r="IZ260" s="291">
        <f>IF(IM260&lt;&gt;"",MAX(IZ$14:IZ259)+1,0)</f>
        <v>0</v>
      </c>
      <c r="JA260" s="291">
        <f>IF(IN260&lt;&gt;"",MAX(JA$14:JA259)+1,0)</f>
        <v>0</v>
      </c>
      <c r="JB260" s="291">
        <f>IF(IO260&lt;&gt;"",MAX(JB$14:JB259)+1,0)</f>
        <v>0</v>
      </c>
      <c r="JC260" s="291">
        <f>IF(IP260&lt;&gt;"",MAX(JC$14:JC259)+1,0)</f>
        <v>0</v>
      </c>
      <c r="JD260" s="74" t="str">
        <f t="shared" si="651"/>
        <v/>
      </c>
      <c r="JE260" s="74" t="str">
        <f t="shared" si="652"/>
        <v/>
      </c>
      <c r="JF260" s="74" t="str">
        <f t="shared" si="653"/>
        <v/>
      </c>
      <c r="JG260" s="74" t="str">
        <f t="shared" si="654"/>
        <v/>
      </c>
      <c r="JH260" s="390" t="str">
        <f t="shared" si="655"/>
        <v/>
      </c>
      <c r="JI260" s="389">
        <f>IF(ISNUMBER(MATCH(HE260,$JG$15:$JG$313,0)),0,MAX(JI$14:JI259)+1)</f>
        <v>0</v>
      </c>
      <c r="JJ260" s="389" t="str">
        <f t="shared" si="656"/>
        <v/>
      </c>
      <c r="JK260" s="379"/>
      <c r="JL260" s="79"/>
      <c r="JM260" s="19"/>
      <c r="JN260" s="280"/>
      <c r="JO260" s="70"/>
      <c r="JP260" s="19"/>
      <c r="JQ260" s="19"/>
      <c r="JR260" s="19"/>
      <c r="JS260" s="19"/>
      <c r="JT260" s="19"/>
      <c r="JU260" s="19"/>
      <c r="JV260" s="19"/>
      <c r="JW260" s="19"/>
      <c r="JX260" s="19"/>
      <c r="JY260" s="19"/>
      <c r="JZ260" s="19"/>
      <c r="KA260" s="19"/>
      <c r="KB260" s="19"/>
      <c r="KC260" s="19"/>
      <c r="KD260" s="19"/>
      <c r="LA260" s="70"/>
      <c r="LB260" s="291" t="str">
        <f t="shared" si="607"/>
        <v/>
      </c>
      <c r="LC260" s="291" t="str">
        <f t="shared" si="608"/>
        <v/>
      </c>
      <c r="LD260" s="291" t="str">
        <f t="shared" si="609"/>
        <v/>
      </c>
      <c r="LE260" s="291" t="str">
        <f t="shared" si="610"/>
        <v/>
      </c>
      <c r="LF260" s="291" t="str">
        <f t="shared" si="611"/>
        <v/>
      </c>
      <c r="LG260" s="291" t="str">
        <f t="shared" si="612"/>
        <v/>
      </c>
      <c r="LH260" s="291" t="str">
        <f t="shared" si="613"/>
        <v/>
      </c>
      <c r="LI260" s="291" t="str">
        <f t="shared" si="614"/>
        <v/>
      </c>
      <c r="LJ260" s="291" t="str">
        <f t="shared" si="615"/>
        <v/>
      </c>
      <c r="LK260" s="291" t="str">
        <f t="shared" si="616"/>
        <v/>
      </c>
      <c r="LL260" s="291" t="str">
        <f t="shared" si="617"/>
        <v/>
      </c>
      <c r="LM260" s="291" t="str">
        <f t="shared" si="618"/>
        <v/>
      </c>
      <c r="LN260" s="291" t="str">
        <f t="shared" si="619"/>
        <v/>
      </c>
      <c r="LO260" s="291" t="str">
        <f t="shared" si="620"/>
        <v/>
      </c>
      <c r="LP260" s="291" t="str">
        <f t="shared" si="621"/>
        <v/>
      </c>
      <c r="LQ260" s="291" t="str">
        <f t="shared" si="622"/>
        <v/>
      </c>
      <c r="LR260" s="291" t="str">
        <f t="shared" si="623"/>
        <v/>
      </c>
      <c r="LS260" s="291" t="str">
        <f t="shared" si="624"/>
        <v/>
      </c>
      <c r="LT260" s="291" t="str">
        <f t="shared" si="625"/>
        <v/>
      </c>
      <c r="LU260" s="291" t="str">
        <f t="shared" si="626"/>
        <v/>
      </c>
      <c r="LV260" s="291" t="str">
        <f t="shared" si="627"/>
        <v/>
      </c>
      <c r="LW260" s="291" t="str">
        <f t="shared" si="628"/>
        <v/>
      </c>
      <c r="LX260" s="291" t="str">
        <f t="shared" si="629"/>
        <v/>
      </c>
      <c r="LY260" s="291" t="str">
        <f t="shared" si="630"/>
        <v/>
      </c>
      <c r="LZ260" s="291" t="str">
        <f t="shared" si="631"/>
        <v/>
      </c>
      <c r="MA260" s="291" t="str">
        <f t="shared" si="632"/>
        <v/>
      </c>
      <c r="MB260" s="291" t="str">
        <f t="shared" si="633"/>
        <v/>
      </c>
      <c r="MC260" s="291" t="str">
        <f t="shared" si="634"/>
        <v/>
      </c>
      <c r="MD260" s="291" t="str">
        <f t="shared" si="635"/>
        <v/>
      </c>
      <c r="ME260" s="291" t="str">
        <f t="shared" si="636"/>
        <v/>
      </c>
      <c r="MF260" s="291" t="str">
        <f t="shared" si="637"/>
        <v/>
      </c>
      <c r="MG260" s="74">
        <f t="shared" si="638"/>
        <v>0</v>
      </c>
      <c r="MH260" s="70"/>
      <c r="MI260" s="70"/>
      <c r="MJ260" s="70"/>
      <c r="MK260" s="70"/>
      <c r="ML260" s="70"/>
      <c r="MM260" s="70"/>
      <c r="MN260" s="70"/>
      <c r="MO260" s="70"/>
      <c r="MP260" s="70"/>
      <c r="MQ260" s="70"/>
      <c r="MR260" s="70"/>
      <c r="MS260" s="70"/>
      <c r="MT260" s="70"/>
      <c r="MU260" s="70"/>
    </row>
    <row r="261" spans="1:359" ht="6" customHeight="1" x14ac:dyDescent="0.25">
      <c r="A261" s="79"/>
      <c r="B261" s="303">
        <f t="shared" si="657"/>
        <v>247</v>
      </c>
      <c r="C261" s="95" t="s">
        <v>796</v>
      </c>
      <c r="D261" s="95" t="s">
        <v>776</v>
      </c>
      <c r="E261" s="70"/>
      <c r="F261" s="258"/>
      <c r="G261" s="259"/>
      <c r="H261" s="260"/>
      <c r="I261" s="258"/>
      <c r="J261" s="259"/>
      <c r="K261" s="260"/>
      <c r="L261" s="258"/>
      <c r="M261" s="259"/>
      <c r="N261" s="260"/>
      <c r="O261" s="258"/>
      <c r="P261" s="259"/>
      <c r="Q261" s="260"/>
      <c r="R261" s="258"/>
      <c r="S261" s="259"/>
      <c r="T261" s="260"/>
      <c r="U261" s="258"/>
      <c r="V261" s="259"/>
      <c r="W261" s="260"/>
      <c r="X261" s="258"/>
      <c r="Y261" s="259"/>
      <c r="Z261" s="260"/>
      <c r="AA261" s="258"/>
      <c r="AB261" s="259"/>
      <c r="AC261" s="260"/>
      <c r="AD261" s="258"/>
      <c r="AE261" s="259"/>
      <c r="AF261" s="260"/>
      <c r="AG261" s="258"/>
      <c r="AH261" s="259"/>
      <c r="AI261" s="260"/>
      <c r="AJ261" s="258"/>
      <c r="AK261" s="259"/>
      <c r="AL261" s="260"/>
      <c r="AM261" s="258"/>
      <c r="AN261" s="259"/>
      <c r="AO261" s="260"/>
      <c r="AP261" s="281"/>
      <c r="AQ261" s="353"/>
      <c r="AR261" s="348"/>
      <c r="AS261" s="281"/>
      <c r="AT261" s="353"/>
      <c r="AU261" s="348"/>
      <c r="AV261" s="258"/>
      <c r="AW261" s="259"/>
      <c r="AX261" s="260"/>
      <c r="AY261" s="258"/>
      <c r="AZ261" s="259"/>
      <c r="BA261" s="260"/>
      <c r="BB261" s="258"/>
      <c r="BC261" s="259"/>
      <c r="BD261" s="260"/>
      <c r="BE261" s="258"/>
      <c r="BF261" s="259"/>
      <c r="BG261" s="260"/>
      <c r="BH261" s="258"/>
      <c r="BI261" s="259"/>
      <c r="BJ261" s="260"/>
      <c r="BK261" s="258"/>
      <c r="BL261" s="259"/>
      <c r="BM261" s="260"/>
      <c r="BN261" s="258"/>
      <c r="BO261" s="259"/>
      <c r="BP261" s="260"/>
      <c r="BQ261" s="258"/>
      <c r="BR261" s="259"/>
      <c r="BS261" s="260"/>
      <c r="BT261" s="258"/>
      <c r="BU261" s="259"/>
      <c r="BV261" s="260"/>
      <c r="BW261" s="258"/>
      <c r="BX261" s="259"/>
      <c r="BY261" s="260"/>
      <c r="BZ261" s="258"/>
      <c r="CA261" s="259"/>
      <c r="CB261" s="260"/>
      <c r="CC261" s="258"/>
      <c r="CD261" s="259"/>
      <c r="CE261" s="260"/>
      <c r="CF261" s="410"/>
      <c r="CG261" s="411"/>
      <c r="CH261" s="412"/>
      <c r="CI261" s="410"/>
      <c r="CJ261" s="411"/>
      <c r="CK261" s="412"/>
      <c r="CL261" s="258"/>
      <c r="CM261" s="259"/>
      <c r="CN261" s="260"/>
      <c r="CO261" s="258"/>
      <c r="CP261" s="259"/>
      <c r="CQ261" s="260"/>
      <c r="CR261" s="373" t="s">
        <v>2</v>
      </c>
      <c r="CS261" s="228"/>
      <c r="CT261" s="229"/>
      <c r="CU261" s="7" t="str">
        <f t="shared" si="517"/>
        <v/>
      </c>
      <c r="CV261" s="7" t="str">
        <f t="shared" si="518"/>
        <v/>
      </c>
      <c r="CW261" s="7" t="str">
        <f t="shared" si="519"/>
        <v/>
      </c>
      <c r="CX261" s="7" t="str">
        <f t="shared" si="520"/>
        <v/>
      </c>
      <c r="CY261" s="7" t="str">
        <f t="shared" si="521"/>
        <v/>
      </c>
      <c r="CZ261" s="7" t="str">
        <f t="shared" si="522"/>
        <v/>
      </c>
      <c r="DA261" s="7" t="str">
        <f t="shared" si="523"/>
        <v/>
      </c>
      <c r="DB261" s="7" t="str">
        <f t="shared" si="524"/>
        <v/>
      </c>
      <c r="DC261" s="7" t="str">
        <f t="shared" si="525"/>
        <v/>
      </c>
      <c r="DD261" s="7" t="str">
        <f t="shared" si="526"/>
        <v/>
      </c>
      <c r="DE261" s="7" t="str">
        <f t="shared" si="527"/>
        <v/>
      </c>
      <c r="DF261" s="7" t="str">
        <f t="shared" si="528"/>
        <v/>
      </c>
      <c r="DG261" s="7" t="str">
        <f t="shared" si="529"/>
        <v/>
      </c>
      <c r="DH261" s="7" t="str">
        <f t="shared" si="530"/>
        <v/>
      </c>
      <c r="DI261" s="7" t="str">
        <f t="shared" si="531"/>
        <v/>
      </c>
      <c r="DJ261" s="7">
        <f t="shared" si="532"/>
        <v>23</v>
      </c>
      <c r="DK261" s="7" t="str">
        <f t="shared" si="533"/>
        <v/>
      </c>
      <c r="DL261" s="7" t="str">
        <f t="shared" si="534"/>
        <v/>
      </c>
      <c r="DM261" s="7" t="str">
        <f t="shared" si="535"/>
        <v/>
      </c>
      <c r="DN261" s="7" t="str">
        <f t="shared" si="536"/>
        <v/>
      </c>
      <c r="DO261" s="7" t="str">
        <f t="shared" si="537"/>
        <v/>
      </c>
      <c r="DP261" s="7" t="str">
        <f t="shared" si="538"/>
        <v/>
      </c>
      <c r="DQ261" s="7" t="str">
        <f t="shared" si="539"/>
        <v/>
      </c>
      <c r="DR261" s="7" t="str">
        <f t="shared" si="540"/>
        <v/>
      </c>
      <c r="DS261" s="7" t="str">
        <f t="shared" si="541"/>
        <v/>
      </c>
      <c r="DT261" s="7" t="str">
        <f t="shared" si="542"/>
        <v/>
      </c>
      <c r="DU261" s="7" t="str">
        <f t="shared" si="639"/>
        <v/>
      </c>
      <c r="DV261" s="7" t="str">
        <f t="shared" si="640"/>
        <v/>
      </c>
      <c r="DW261" s="7" t="str">
        <f t="shared" si="641"/>
        <v/>
      </c>
      <c r="DX261" s="7" t="str">
        <f t="shared" si="642"/>
        <v/>
      </c>
      <c r="DY261" s="7"/>
      <c r="DZ261" s="7"/>
      <c r="EA261" s="7"/>
      <c r="EB261" s="7"/>
      <c r="EC261" s="64" t="s">
        <v>2</v>
      </c>
      <c r="ED261" s="306" t="str">
        <f t="shared" si="543"/>
        <v>-</v>
      </c>
      <c r="EE261" s="306" t="str">
        <f t="shared" si="544"/>
        <v>-</v>
      </c>
      <c r="EF261" s="306" t="str">
        <f t="shared" si="545"/>
        <v>-</v>
      </c>
      <c r="EG261" s="306" t="str">
        <f t="shared" si="546"/>
        <v>-</v>
      </c>
      <c r="EH261" s="306" t="str">
        <f t="shared" si="547"/>
        <v>-</v>
      </c>
      <c r="EI261" s="306" t="str">
        <f t="shared" si="548"/>
        <v>-</v>
      </c>
      <c r="EJ261" s="306" t="str">
        <f t="shared" si="549"/>
        <v>-</v>
      </c>
      <c r="EK261" s="306" t="str">
        <f t="shared" si="550"/>
        <v>-</v>
      </c>
      <c r="EL261" s="306" t="str">
        <f t="shared" si="551"/>
        <v>-</v>
      </c>
      <c r="EM261" s="306" t="str">
        <f t="shared" si="552"/>
        <v>-</v>
      </c>
      <c r="EN261" s="306" t="str">
        <f t="shared" si="553"/>
        <v>-</v>
      </c>
      <c r="EO261" s="306" t="str">
        <f t="shared" si="554"/>
        <v>-</v>
      </c>
      <c r="EP261" s="306" t="str">
        <f t="shared" si="555"/>
        <v>-</v>
      </c>
      <c r="EQ261" s="306" t="str">
        <f t="shared" si="556"/>
        <v>-</v>
      </c>
      <c r="ER261" s="306" t="str">
        <f t="shared" si="557"/>
        <v>-</v>
      </c>
      <c r="ES261" s="306" t="str">
        <f t="shared" si="558"/>
        <v>evt_spd</v>
      </c>
      <c r="ET261" s="306" t="str">
        <f t="shared" si="559"/>
        <v>-</v>
      </c>
      <c r="EU261" s="306" t="str">
        <f t="shared" si="560"/>
        <v>-</v>
      </c>
      <c r="EV261" s="306" t="str">
        <f t="shared" si="561"/>
        <v>-</v>
      </c>
      <c r="EW261" s="306" t="str">
        <f t="shared" si="562"/>
        <v>-</v>
      </c>
      <c r="EX261" s="306" t="str">
        <f t="shared" si="563"/>
        <v>-</v>
      </c>
      <c r="EY261" s="306" t="str">
        <f t="shared" si="564"/>
        <v>-</v>
      </c>
      <c r="EZ261" s="306" t="str">
        <f t="shared" si="565"/>
        <v>-</v>
      </c>
      <c r="FA261" s="306" t="str">
        <f t="shared" si="566"/>
        <v>-</v>
      </c>
      <c r="FB261" s="306" t="str">
        <f t="shared" si="567"/>
        <v>-</v>
      </c>
      <c r="FC261" s="306" t="str">
        <f t="shared" si="568"/>
        <v>-</v>
      </c>
      <c r="FD261" s="306" t="str">
        <f t="shared" si="643"/>
        <v>-</v>
      </c>
      <c r="FE261" s="306" t="str">
        <f t="shared" si="644"/>
        <v>-</v>
      </c>
      <c r="FF261" s="306" t="str">
        <f t="shared" si="645"/>
        <v>-</v>
      </c>
      <c r="FG261" s="306" t="str">
        <f t="shared" si="646"/>
        <v>-</v>
      </c>
      <c r="FH261" s="306"/>
      <c r="FI261" s="306"/>
      <c r="FJ261" s="306"/>
      <c r="FK261" s="306"/>
      <c r="FL261" s="306"/>
      <c r="FM261" s="422" t="s">
        <v>2</v>
      </c>
      <c r="FN261" s="65" t="str">
        <f t="shared" si="569"/>
        <v>-</v>
      </c>
      <c r="FO261" s="65" t="str">
        <f t="shared" si="570"/>
        <v>-</v>
      </c>
      <c r="FP261" s="65" t="str">
        <f t="shared" si="571"/>
        <v>-</v>
      </c>
      <c r="FQ261" s="65" t="str">
        <f t="shared" si="572"/>
        <v>-</v>
      </c>
      <c r="FR261" s="65" t="str">
        <f t="shared" si="573"/>
        <v>-</v>
      </c>
      <c r="FS261" s="65" t="str">
        <f t="shared" si="574"/>
        <v>-</v>
      </c>
      <c r="FT261" s="65" t="str">
        <f t="shared" si="575"/>
        <v>-</v>
      </c>
      <c r="FU261" s="65" t="str">
        <f t="shared" si="576"/>
        <v>-</v>
      </c>
      <c r="FV261" s="65" t="str">
        <f t="shared" si="577"/>
        <v>-</v>
      </c>
      <c r="FW261" s="65" t="str">
        <f t="shared" si="578"/>
        <v>-</v>
      </c>
      <c r="FX261" s="65" t="str">
        <f t="shared" si="579"/>
        <v>-</v>
      </c>
      <c r="FY261" s="65" t="str">
        <f t="shared" si="580"/>
        <v>-</v>
      </c>
      <c r="FZ261" s="65" t="str">
        <f t="shared" si="581"/>
        <v>-</v>
      </c>
      <c r="GA261" s="65" t="str">
        <f t="shared" si="582"/>
        <v>-</v>
      </c>
      <c r="GB261" s="65" t="str">
        <f t="shared" si="583"/>
        <v>-</v>
      </c>
      <c r="GC261" s="65" t="str">
        <f t="shared" si="584"/>
        <v>---------</v>
      </c>
      <c r="GD261" s="65" t="str">
        <f t="shared" si="585"/>
        <v>-</v>
      </c>
      <c r="GE261" s="65" t="str">
        <f t="shared" si="586"/>
        <v>-</v>
      </c>
      <c r="GF261" s="65" t="str">
        <f t="shared" si="587"/>
        <v>-</v>
      </c>
      <c r="GG261" s="65" t="str">
        <f t="shared" si="588"/>
        <v>-</v>
      </c>
      <c r="GH261" s="65" t="str">
        <f t="shared" si="589"/>
        <v>-</v>
      </c>
      <c r="GI261" s="65" t="str">
        <f t="shared" si="590"/>
        <v>-</v>
      </c>
      <c r="GJ261" s="65" t="str">
        <f t="shared" si="591"/>
        <v>-</v>
      </c>
      <c r="GK261" s="65" t="str">
        <f t="shared" si="592"/>
        <v>-</v>
      </c>
      <c r="GL261" s="65" t="str">
        <f t="shared" si="593"/>
        <v>-</v>
      </c>
      <c r="GM261" s="65" t="str">
        <f t="shared" si="594"/>
        <v>-</v>
      </c>
      <c r="GN261" s="65" t="str">
        <f t="shared" si="647"/>
        <v>-</v>
      </c>
      <c r="GO261" s="65" t="str">
        <f t="shared" si="648"/>
        <v>-</v>
      </c>
      <c r="GP261" s="65" t="str">
        <f t="shared" si="649"/>
        <v>-</v>
      </c>
      <c r="GQ261" s="65" t="str">
        <f t="shared" si="650"/>
        <v>-</v>
      </c>
      <c r="GR261" s="65"/>
      <c r="GS261" s="65"/>
      <c r="GT261" s="65"/>
      <c r="GU261" s="96"/>
      <c r="GV261" s="70"/>
      <c r="GW261" s="7">
        <f>IF(ISNUMBER(INDEX($CU$15:$EC$314,$B261,HG$5)),MAX(GW$14:GW260)+1,0)</f>
        <v>0</v>
      </c>
      <c r="GX261" s="7" t="str">
        <f t="shared" si="595"/>
        <v/>
      </c>
      <c r="GY261" s="7" t="str">
        <f t="shared" si="596"/>
        <v/>
      </c>
      <c r="GZ261" s="289">
        <f t="shared" si="597"/>
        <v>247</v>
      </c>
      <c r="HA261" s="289" t="str">
        <f t="shared" si="598"/>
        <v/>
      </c>
      <c r="HB261" s="289"/>
      <c r="HC261" s="84" t="str">
        <f t="shared" si="599"/>
        <v/>
      </c>
      <c r="HD261" s="335">
        <f t="shared" si="600"/>
        <v>0</v>
      </c>
      <c r="HE261" s="313" t="str">
        <f t="shared" si="601"/>
        <v/>
      </c>
      <c r="HF261" s="28" t="str">
        <f t="shared" si="602"/>
        <v/>
      </c>
      <c r="HG261" s="241"/>
      <c r="HH261" s="71"/>
      <c r="HI261" s="71"/>
      <c r="HJ261" s="71"/>
      <c r="HK261" s="71"/>
      <c r="HL261" s="71"/>
      <c r="HM261" s="71"/>
      <c r="HN261" s="71"/>
      <c r="HO261" s="71"/>
      <c r="HP261" s="71"/>
      <c r="HQ261" s="71"/>
      <c r="HR261" s="71"/>
      <c r="HS261" s="71"/>
      <c r="HT261" s="71"/>
      <c r="HU261" s="71"/>
      <c r="HV261" s="336" t="str">
        <f t="shared" si="604"/>
        <v/>
      </c>
      <c r="HW261" s="338" t="str">
        <f t="shared" si="605"/>
        <v/>
      </c>
      <c r="HX261" s="337" t="str">
        <f t="shared" si="606"/>
        <v/>
      </c>
      <c r="HY261" s="71"/>
      <c r="HZ261" s="71"/>
      <c r="IA261" s="71"/>
      <c r="IB261" s="71"/>
      <c r="IC261" s="71"/>
      <c r="ID261" s="70"/>
      <c r="IE261" s="19"/>
      <c r="IF261" s="19"/>
      <c r="IG261" s="19"/>
      <c r="IH261" s="19"/>
      <c r="II261" s="19"/>
      <c r="IJ261" s="19"/>
      <c r="IK261" s="19"/>
      <c r="IL261" s="19"/>
      <c r="IM261" s="19"/>
      <c r="IN261" s="19"/>
      <c r="IO261" s="19"/>
      <c r="IP261" s="19"/>
      <c r="IQ261" s="19"/>
      <c r="IR261" s="291">
        <f>IF(IE261&lt;&gt;"",MAX(IR$14:IR260)+1,0)</f>
        <v>0</v>
      </c>
      <c r="IS261" s="291">
        <f>IF(IF261&lt;&gt;"",MAX(IS$14:IS260)+1,0)</f>
        <v>0</v>
      </c>
      <c r="IT261" s="291">
        <f>IF(IG261&lt;&gt;"",MAX(IT$14:IT260)+1,0)</f>
        <v>0</v>
      </c>
      <c r="IU261" s="291">
        <f>IF(IH261&lt;&gt;"",MAX(IU$14:IU260)+1,0)</f>
        <v>0</v>
      </c>
      <c r="IV261" s="291">
        <f>IF(II261&lt;&gt;"",MAX(IV$14:IV260)+1,0)</f>
        <v>0</v>
      </c>
      <c r="IW261" s="291">
        <f>IF(IJ261&lt;&gt;"",MAX(IW$14:IW260)+1,0)</f>
        <v>0</v>
      </c>
      <c r="IX261" s="291">
        <f>IF(IK261&lt;&gt;"",MAX(IX$14:IX260)+1,0)</f>
        <v>0</v>
      </c>
      <c r="IY261" s="291">
        <f>IF(IL261&lt;&gt;"",MAX(IY$14:IY260)+1,0)</f>
        <v>0</v>
      </c>
      <c r="IZ261" s="291">
        <f>IF(IM261&lt;&gt;"",MAX(IZ$14:IZ260)+1,0)</f>
        <v>0</v>
      </c>
      <c r="JA261" s="291">
        <f>IF(IN261&lt;&gt;"",MAX(JA$14:JA260)+1,0)</f>
        <v>0</v>
      </c>
      <c r="JB261" s="291">
        <f>IF(IO261&lt;&gt;"",MAX(JB$14:JB260)+1,0)</f>
        <v>0</v>
      </c>
      <c r="JC261" s="291">
        <f>IF(IP261&lt;&gt;"",MAX(JC$14:JC260)+1,0)</f>
        <v>0</v>
      </c>
      <c r="JD261" s="74" t="str">
        <f t="shared" si="651"/>
        <v/>
      </c>
      <c r="JE261" s="74" t="str">
        <f t="shared" si="652"/>
        <v/>
      </c>
      <c r="JF261" s="74" t="str">
        <f t="shared" si="653"/>
        <v/>
      </c>
      <c r="JG261" s="74" t="str">
        <f t="shared" si="654"/>
        <v/>
      </c>
      <c r="JH261" s="390" t="str">
        <f t="shared" si="655"/>
        <v/>
      </c>
      <c r="JI261" s="389">
        <f>IF(ISNUMBER(MATCH(HE261,$JG$15:$JG$313,0)),0,MAX(JI$14:JI260)+1)</f>
        <v>0</v>
      </c>
      <c r="JJ261" s="389" t="str">
        <f t="shared" si="656"/>
        <v/>
      </c>
      <c r="JK261" s="379"/>
      <c r="JL261" s="79"/>
      <c r="JM261" s="19"/>
      <c r="JN261" s="280"/>
      <c r="JO261" s="70"/>
      <c r="JP261" s="19"/>
      <c r="JQ261" s="19"/>
      <c r="JR261" s="19"/>
      <c r="JS261" s="19"/>
      <c r="JT261" s="19"/>
      <c r="JU261" s="19"/>
      <c r="JV261" s="19"/>
      <c r="JW261" s="19"/>
      <c r="JX261" s="19"/>
      <c r="JY261" s="19"/>
      <c r="JZ261" s="19"/>
      <c r="KA261" s="19"/>
      <c r="KB261" s="19"/>
      <c r="KC261" s="19"/>
      <c r="KD261" s="19"/>
      <c r="LA261" s="70"/>
      <c r="LB261" s="291" t="str">
        <f t="shared" si="607"/>
        <v/>
      </c>
      <c r="LC261" s="291" t="str">
        <f t="shared" si="608"/>
        <v/>
      </c>
      <c r="LD261" s="291" t="str">
        <f t="shared" si="609"/>
        <v/>
      </c>
      <c r="LE261" s="291" t="str">
        <f t="shared" si="610"/>
        <v/>
      </c>
      <c r="LF261" s="291" t="str">
        <f t="shared" si="611"/>
        <v/>
      </c>
      <c r="LG261" s="291" t="str">
        <f t="shared" si="612"/>
        <v/>
      </c>
      <c r="LH261" s="291" t="str">
        <f t="shared" si="613"/>
        <v/>
      </c>
      <c r="LI261" s="291" t="str">
        <f t="shared" si="614"/>
        <v/>
      </c>
      <c r="LJ261" s="291" t="str">
        <f t="shared" si="615"/>
        <v/>
      </c>
      <c r="LK261" s="291" t="str">
        <f t="shared" si="616"/>
        <v/>
      </c>
      <c r="LL261" s="291" t="str">
        <f t="shared" si="617"/>
        <v/>
      </c>
      <c r="LM261" s="291" t="str">
        <f t="shared" si="618"/>
        <v/>
      </c>
      <c r="LN261" s="291" t="str">
        <f t="shared" si="619"/>
        <v/>
      </c>
      <c r="LO261" s="291" t="str">
        <f t="shared" si="620"/>
        <v/>
      </c>
      <c r="LP261" s="291" t="str">
        <f t="shared" si="621"/>
        <v/>
      </c>
      <c r="LQ261" s="291" t="str">
        <f t="shared" si="622"/>
        <v/>
      </c>
      <c r="LR261" s="291" t="str">
        <f t="shared" si="623"/>
        <v/>
      </c>
      <c r="LS261" s="291" t="str">
        <f t="shared" si="624"/>
        <v/>
      </c>
      <c r="LT261" s="291" t="str">
        <f t="shared" si="625"/>
        <v/>
      </c>
      <c r="LU261" s="291" t="str">
        <f t="shared" si="626"/>
        <v/>
      </c>
      <c r="LV261" s="291" t="str">
        <f t="shared" si="627"/>
        <v/>
      </c>
      <c r="LW261" s="291" t="str">
        <f t="shared" si="628"/>
        <v/>
      </c>
      <c r="LX261" s="291" t="str">
        <f t="shared" si="629"/>
        <v/>
      </c>
      <c r="LY261" s="291" t="str">
        <f t="shared" si="630"/>
        <v/>
      </c>
      <c r="LZ261" s="291" t="str">
        <f t="shared" si="631"/>
        <v/>
      </c>
      <c r="MA261" s="291" t="str">
        <f t="shared" si="632"/>
        <v/>
      </c>
      <c r="MB261" s="291" t="str">
        <f t="shared" si="633"/>
        <v/>
      </c>
      <c r="MC261" s="291" t="str">
        <f t="shared" si="634"/>
        <v/>
      </c>
      <c r="MD261" s="291" t="str">
        <f t="shared" si="635"/>
        <v/>
      </c>
      <c r="ME261" s="291" t="str">
        <f t="shared" si="636"/>
        <v/>
      </c>
      <c r="MF261" s="291" t="str">
        <f t="shared" si="637"/>
        <v/>
      </c>
      <c r="MG261" s="74">
        <f t="shared" si="638"/>
        <v>0</v>
      </c>
      <c r="MH261" s="70"/>
      <c r="MI261" s="70"/>
      <c r="MJ261" s="70"/>
      <c r="MK261" s="70"/>
      <c r="ML261" s="70"/>
      <c r="MM261" s="70"/>
      <c r="MN261" s="70"/>
      <c r="MO261" s="70"/>
      <c r="MP261" s="70"/>
      <c r="MQ261" s="70"/>
      <c r="MR261" s="70"/>
      <c r="MS261" s="70"/>
      <c r="MT261" s="70"/>
      <c r="MU261" s="70"/>
    </row>
    <row r="262" spans="1:359" ht="6" customHeight="1" x14ac:dyDescent="0.25">
      <c r="A262" s="79"/>
      <c r="B262" s="303">
        <f t="shared" si="657"/>
        <v>248</v>
      </c>
      <c r="C262" s="95" t="s">
        <v>786</v>
      </c>
      <c r="D262" s="95" t="s">
        <v>787</v>
      </c>
      <c r="E262" s="70"/>
      <c r="F262" s="258"/>
      <c r="G262" s="259"/>
      <c r="H262" s="260"/>
      <c r="I262" s="258"/>
      <c r="J262" s="259"/>
      <c r="K262" s="260"/>
      <c r="L262" s="258"/>
      <c r="M262" s="259"/>
      <c r="N262" s="260"/>
      <c r="O262" s="258"/>
      <c r="P262" s="259"/>
      <c r="Q262" s="260"/>
      <c r="R262" s="258"/>
      <c r="S262" s="259"/>
      <c r="T262" s="260"/>
      <c r="U262" s="258"/>
      <c r="V262" s="259"/>
      <c r="W262" s="260"/>
      <c r="X262" s="258"/>
      <c r="Y262" s="259"/>
      <c r="Z262" s="260"/>
      <c r="AA262" s="258"/>
      <c r="AB262" s="259"/>
      <c r="AC262" s="260"/>
      <c r="AD262" s="258"/>
      <c r="AE262" s="259"/>
      <c r="AF262" s="260"/>
      <c r="AG262" s="258"/>
      <c r="AH262" s="259"/>
      <c r="AI262" s="260"/>
      <c r="AJ262" s="258"/>
      <c r="AK262" s="259"/>
      <c r="AL262" s="260"/>
      <c r="AM262" s="258"/>
      <c r="AN262" s="259"/>
      <c r="AO262" s="260"/>
      <c r="AP262" s="281"/>
      <c r="AQ262" s="353"/>
      <c r="AR262" s="348"/>
      <c r="AS262" s="281"/>
      <c r="AT262" s="353"/>
      <c r="AU262" s="348"/>
      <c r="AV262" s="258"/>
      <c r="AW262" s="259"/>
      <c r="AX262" s="260"/>
      <c r="AY262" s="258"/>
      <c r="AZ262" s="259"/>
      <c r="BA262" s="260"/>
      <c r="BB262" s="258"/>
      <c r="BC262" s="259"/>
      <c r="BD262" s="260"/>
      <c r="BE262" s="258"/>
      <c r="BF262" s="259"/>
      <c r="BG262" s="260"/>
      <c r="BH262" s="258"/>
      <c r="BI262" s="259"/>
      <c r="BJ262" s="260"/>
      <c r="BK262" s="258"/>
      <c r="BL262" s="259"/>
      <c r="BM262" s="260"/>
      <c r="BN262" s="258"/>
      <c r="BO262" s="259"/>
      <c r="BP262" s="260"/>
      <c r="BQ262" s="258"/>
      <c r="BR262" s="259"/>
      <c r="BS262" s="260"/>
      <c r="BT262" s="258"/>
      <c r="BU262" s="259"/>
      <c r="BV262" s="260"/>
      <c r="BW262" s="258"/>
      <c r="BX262" s="259"/>
      <c r="BY262" s="260"/>
      <c r="BZ262" s="258"/>
      <c r="CA262" s="259"/>
      <c r="CB262" s="260"/>
      <c r="CC262" s="258"/>
      <c r="CD262" s="259"/>
      <c r="CE262" s="260"/>
      <c r="CF262" s="410"/>
      <c r="CG262" s="411"/>
      <c r="CH262" s="412"/>
      <c r="CI262" s="410"/>
      <c r="CJ262" s="411"/>
      <c r="CK262" s="412"/>
      <c r="CL262" s="258"/>
      <c r="CM262" s="259"/>
      <c r="CN262" s="260"/>
      <c r="CO262" s="258"/>
      <c r="CP262" s="259"/>
      <c r="CQ262" s="260"/>
      <c r="CR262" s="373" t="s">
        <v>2</v>
      </c>
      <c r="CS262" s="228"/>
      <c r="CT262" s="229"/>
      <c r="CU262" s="7" t="str">
        <f t="shared" si="517"/>
        <v/>
      </c>
      <c r="CV262" s="7" t="str">
        <f t="shared" si="518"/>
        <v/>
      </c>
      <c r="CW262" s="7" t="str">
        <f t="shared" si="519"/>
        <v/>
      </c>
      <c r="CX262" s="7" t="str">
        <f t="shared" si="520"/>
        <v/>
      </c>
      <c r="CY262" s="7" t="str">
        <f t="shared" si="521"/>
        <v/>
      </c>
      <c r="CZ262" s="7" t="str">
        <f t="shared" si="522"/>
        <v/>
      </c>
      <c r="DA262" s="7" t="str">
        <f t="shared" si="523"/>
        <v/>
      </c>
      <c r="DB262" s="7" t="str">
        <f t="shared" si="524"/>
        <v/>
      </c>
      <c r="DC262" s="7" t="str">
        <f t="shared" si="525"/>
        <v/>
      </c>
      <c r="DD262" s="7" t="str">
        <f t="shared" si="526"/>
        <v/>
      </c>
      <c r="DE262" s="7" t="str">
        <f t="shared" si="527"/>
        <v/>
      </c>
      <c r="DF262" s="7" t="str">
        <f t="shared" si="528"/>
        <v/>
      </c>
      <c r="DG262" s="7" t="str">
        <f t="shared" si="529"/>
        <v/>
      </c>
      <c r="DH262" s="7" t="str">
        <f t="shared" si="530"/>
        <v/>
      </c>
      <c r="DI262" s="7" t="str">
        <f t="shared" si="531"/>
        <v/>
      </c>
      <c r="DJ262" s="7">
        <f t="shared" si="532"/>
        <v>48</v>
      </c>
      <c r="DK262" s="7" t="str">
        <f t="shared" si="533"/>
        <v/>
      </c>
      <c r="DL262" s="7" t="str">
        <f t="shared" si="534"/>
        <v/>
      </c>
      <c r="DM262" s="7" t="str">
        <f t="shared" si="535"/>
        <v/>
      </c>
      <c r="DN262" s="7" t="str">
        <f t="shared" si="536"/>
        <v/>
      </c>
      <c r="DO262" s="7" t="str">
        <f t="shared" si="537"/>
        <v/>
      </c>
      <c r="DP262" s="7">
        <f t="shared" si="538"/>
        <v>35</v>
      </c>
      <c r="DQ262" s="7" t="str">
        <f t="shared" si="539"/>
        <v/>
      </c>
      <c r="DR262" s="7" t="str">
        <f t="shared" si="540"/>
        <v/>
      </c>
      <c r="DS262" s="7" t="str">
        <f t="shared" si="541"/>
        <v/>
      </c>
      <c r="DT262" s="7" t="str">
        <f t="shared" si="542"/>
        <v/>
      </c>
      <c r="DU262" s="7" t="str">
        <f t="shared" si="639"/>
        <v/>
      </c>
      <c r="DV262" s="7" t="str">
        <f t="shared" si="640"/>
        <v/>
      </c>
      <c r="DW262" s="7" t="str">
        <f t="shared" si="641"/>
        <v/>
      </c>
      <c r="DX262" s="7" t="str">
        <f t="shared" si="642"/>
        <v/>
      </c>
      <c r="DY262" s="7"/>
      <c r="DZ262" s="7"/>
      <c r="EA262" s="7"/>
      <c r="EB262" s="7"/>
      <c r="EC262" s="64" t="s">
        <v>2</v>
      </c>
      <c r="ED262" s="306" t="str">
        <f t="shared" si="543"/>
        <v>-</v>
      </c>
      <c r="EE262" s="306" t="str">
        <f t="shared" si="544"/>
        <v>-</v>
      </c>
      <c r="EF262" s="306" t="str">
        <f t="shared" si="545"/>
        <v>-</v>
      </c>
      <c r="EG262" s="306" t="str">
        <f t="shared" si="546"/>
        <v>-</v>
      </c>
      <c r="EH262" s="306" t="str">
        <f t="shared" si="547"/>
        <v>-</v>
      </c>
      <c r="EI262" s="306" t="str">
        <f t="shared" si="548"/>
        <v>-</v>
      </c>
      <c r="EJ262" s="306" t="str">
        <f t="shared" si="549"/>
        <v>-</v>
      </c>
      <c r="EK262" s="306" t="str">
        <f t="shared" si="550"/>
        <v>-</v>
      </c>
      <c r="EL262" s="306" t="str">
        <f t="shared" si="551"/>
        <v>-</v>
      </c>
      <c r="EM262" s="306" t="str">
        <f t="shared" si="552"/>
        <v>-</v>
      </c>
      <c r="EN262" s="306" t="str">
        <f t="shared" si="553"/>
        <v>-</v>
      </c>
      <c r="EO262" s="306" t="str">
        <f t="shared" si="554"/>
        <v>-</v>
      </c>
      <c r="EP262" s="306" t="str">
        <f t="shared" si="555"/>
        <v>-</v>
      </c>
      <c r="EQ262" s="306" t="str">
        <f t="shared" si="556"/>
        <v>-</v>
      </c>
      <c r="ER262" s="306" t="str">
        <f t="shared" si="557"/>
        <v>-</v>
      </c>
      <c r="ES262" s="306" t="str">
        <f t="shared" si="558"/>
        <v>EVT</v>
      </c>
      <c r="ET262" s="306" t="str">
        <f t="shared" si="559"/>
        <v>-</v>
      </c>
      <c r="EU262" s="306" t="str">
        <f t="shared" si="560"/>
        <v>-</v>
      </c>
      <c r="EV262" s="306" t="str">
        <f t="shared" si="561"/>
        <v>-</v>
      </c>
      <c r="EW262" s="306" t="str">
        <f t="shared" si="562"/>
        <v>-</v>
      </c>
      <c r="EX262" s="306" t="str">
        <f t="shared" si="563"/>
        <v>-</v>
      </c>
      <c r="EY262" s="306" t="str">
        <f t="shared" si="564"/>
        <v>EVT</v>
      </c>
      <c r="EZ262" s="306" t="str">
        <f t="shared" si="565"/>
        <v>-</v>
      </c>
      <c r="FA262" s="306" t="str">
        <f t="shared" si="566"/>
        <v>-</v>
      </c>
      <c r="FB262" s="306" t="str">
        <f t="shared" si="567"/>
        <v>-</v>
      </c>
      <c r="FC262" s="306" t="str">
        <f t="shared" si="568"/>
        <v>-</v>
      </c>
      <c r="FD262" s="306" t="str">
        <f t="shared" si="643"/>
        <v>-</v>
      </c>
      <c r="FE262" s="306" t="str">
        <f t="shared" si="644"/>
        <v>-</v>
      </c>
      <c r="FF262" s="306" t="str">
        <f t="shared" si="645"/>
        <v>-</v>
      </c>
      <c r="FG262" s="306" t="str">
        <f t="shared" si="646"/>
        <v>-</v>
      </c>
      <c r="FH262" s="306"/>
      <c r="FI262" s="306"/>
      <c r="FJ262" s="306"/>
      <c r="FK262" s="306"/>
      <c r="FL262" s="306"/>
      <c r="FM262" s="422" t="s">
        <v>2</v>
      </c>
      <c r="FN262" s="65" t="str">
        <f t="shared" si="569"/>
        <v>-</v>
      </c>
      <c r="FO262" s="65" t="str">
        <f t="shared" si="570"/>
        <v>-</v>
      </c>
      <c r="FP262" s="65" t="str">
        <f t="shared" si="571"/>
        <v>-</v>
      </c>
      <c r="FQ262" s="65" t="str">
        <f t="shared" si="572"/>
        <v>-</v>
      </c>
      <c r="FR262" s="65" t="str">
        <f t="shared" si="573"/>
        <v>-</v>
      </c>
      <c r="FS262" s="65" t="str">
        <f t="shared" si="574"/>
        <v>-</v>
      </c>
      <c r="FT262" s="65" t="str">
        <f t="shared" si="575"/>
        <v>-</v>
      </c>
      <c r="FU262" s="65" t="str">
        <f t="shared" si="576"/>
        <v>-</v>
      </c>
      <c r="FV262" s="65" t="str">
        <f t="shared" si="577"/>
        <v>-</v>
      </c>
      <c r="FW262" s="65" t="str">
        <f t="shared" si="578"/>
        <v>-</v>
      </c>
      <c r="FX262" s="65" t="str">
        <f t="shared" si="579"/>
        <v>-</v>
      </c>
      <c r="FY262" s="65" t="str">
        <f t="shared" si="580"/>
        <v>-</v>
      </c>
      <c r="FZ262" s="65" t="str">
        <f t="shared" si="581"/>
        <v>-</v>
      </c>
      <c r="GA262" s="65" t="str">
        <f t="shared" si="582"/>
        <v>-</v>
      </c>
      <c r="GB262" s="65" t="str">
        <f t="shared" si="583"/>
        <v>-</v>
      </c>
      <c r="GC262" s="65" t="str">
        <f t="shared" si="584"/>
        <v>---------</v>
      </c>
      <c r="GD262" s="65" t="str">
        <f t="shared" si="585"/>
        <v>-</v>
      </c>
      <c r="GE262" s="65" t="str">
        <f t="shared" si="586"/>
        <v>-</v>
      </c>
      <c r="GF262" s="65" t="str">
        <f t="shared" si="587"/>
        <v>-</v>
      </c>
      <c r="GG262" s="65" t="str">
        <f t="shared" si="588"/>
        <v>-</v>
      </c>
      <c r="GH262" s="65" t="str">
        <f t="shared" si="589"/>
        <v>-</v>
      </c>
      <c r="GI262" s="65" t="str">
        <f t="shared" si="590"/>
        <v>---------------</v>
      </c>
      <c r="GJ262" s="65" t="str">
        <f t="shared" si="591"/>
        <v>-</v>
      </c>
      <c r="GK262" s="65" t="str">
        <f t="shared" si="592"/>
        <v>-</v>
      </c>
      <c r="GL262" s="65" t="str">
        <f t="shared" si="593"/>
        <v>-</v>
      </c>
      <c r="GM262" s="65" t="str">
        <f t="shared" si="594"/>
        <v>-</v>
      </c>
      <c r="GN262" s="65" t="str">
        <f t="shared" si="647"/>
        <v>-</v>
      </c>
      <c r="GO262" s="65" t="str">
        <f t="shared" si="648"/>
        <v>-</v>
      </c>
      <c r="GP262" s="65" t="str">
        <f t="shared" si="649"/>
        <v>-</v>
      </c>
      <c r="GQ262" s="65" t="str">
        <f t="shared" si="650"/>
        <v>-</v>
      </c>
      <c r="GR262" s="65"/>
      <c r="GS262" s="65"/>
      <c r="GT262" s="65"/>
      <c r="GU262" s="96"/>
      <c r="GV262" s="70"/>
      <c r="GW262" s="7">
        <f>IF(ISNUMBER(INDEX($CU$15:$EC$314,$B262,HG$5)),MAX(GW$14:GW261)+1,0)</f>
        <v>0</v>
      </c>
      <c r="GX262" s="7" t="str">
        <f t="shared" si="595"/>
        <v/>
      </c>
      <c r="GY262" s="7" t="str">
        <f t="shared" si="596"/>
        <v/>
      </c>
      <c r="GZ262" s="289">
        <f t="shared" si="597"/>
        <v>248</v>
      </c>
      <c r="HA262" s="289" t="str">
        <f t="shared" si="598"/>
        <v/>
      </c>
      <c r="HB262" s="289"/>
      <c r="HC262" s="84" t="str">
        <f t="shared" si="599"/>
        <v/>
      </c>
      <c r="HD262" s="335">
        <f t="shared" si="600"/>
        <v>0</v>
      </c>
      <c r="HE262" s="313" t="str">
        <f t="shared" si="601"/>
        <v/>
      </c>
      <c r="HF262" s="28" t="str">
        <f t="shared" si="602"/>
        <v/>
      </c>
      <c r="HG262" s="241"/>
      <c r="HH262" s="71"/>
      <c r="HI262" s="71"/>
      <c r="HJ262" s="71"/>
      <c r="HK262" s="71"/>
      <c r="HL262" s="71"/>
      <c r="HM262" s="71"/>
      <c r="HN262" s="71"/>
      <c r="HO262" s="71"/>
      <c r="HP262" s="71"/>
      <c r="HQ262" s="71"/>
      <c r="HR262" s="71"/>
      <c r="HS262" s="71"/>
      <c r="HT262" s="71"/>
      <c r="HU262" s="71"/>
      <c r="HV262" s="336" t="str">
        <f t="shared" si="604"/>
        <v/>
      </c>
      <c r="HW262" s="338" t="str">
        <f t="shared" si="605"/>
        <v/>
      </c>
      <c r="HX262" s="337" t="str">
        <f t="shared" si="606"/>
        <v/>
      </c>
      <c r="HY262" s="71"/>
      <c r="HZ262" s="71"/>
      <c r="IA262" s="71"/>
      <c r="IB262" s="71"/>
      <c r="IC262" s="71"/>
      <c r="ID262" s="70"/>
      <c r="IE262" s="19"/>
      <c r="IF262" s="19"/>
      <c r="IG262" s="19"/>
      <c r="IH262" s="19"/>
      <c r="II262" s="19"/>
      <c r="IJ262" s="19"/>
      <c r="IK262" s="19"/>
      <c r="IL262" s="19"/>
      <c r="IM262" s="19"/>
      <c r="IN262" s="19"/>
      <c r="IO262" s="19"/>
      <c r="IP262" s="19"/>
      <c r="IQ262" s="19"/>
      <c r="IR262" s="291">
        <f>IF(IE262&lt;&gt;"",MAX(IR$14:IR261)+1,0)</f>
        <v>0</v>
      </c>
      <c r="IS262" s="291">
        <f>IF(IF262&lt;&gt;"",MAX(IS$14:IS261)+1,0)</f>
        <v>0</v>
      </c>
      <c r="IT262" s="291">
        <f>IF(IG262&lt;&gt;"",MAX(IT$14:IT261)+1,0)</f>
        <v>0</v>
      </c>
      <c r="IU262" s="291">
        <f>IF(IH262&lt;&gt;"",MAX(IU$14:IU261)+1,0)</f>
        <v>0</v>
      </c>
      <c r="IV262" s="291">
        <f>IF(II262&lt;&gt;"",MAX(IV$14:IV261)+1,0)</f>
        <v>0</v>
      </c>
      <c r="IW262" s="291">
        <f>IF(IJ262&lt;&gt;"",MAX(IW$14:IW261)+1,0)</f>
        <v>0</v>
      </c>
      <c r="IX262" s="291">
        <f>IF(IK262&lt;&gt;"",MAX(IX$14:IX261)+1,0)</f>
        <v>0</v>
      </c>
      <c r="IY262" s="291">
        <f>IF(IL262&lt;&gt;"",MAX(IY$14:IY261)+1,0)</f>
        <v>0</v>
      </c>
      <c r="IZ262" s="291">
        <f>IF(IM262&lt;&gt;"",MAX(IZ$14:IZ261)+1,0)</f>
        <v>0</v>
      </c>
      <c r="JA262" s="291">
        <f>IF(IN262&lt;&gt;"",MAX(JA$14:JA261)+1,0)</f>
        <v>0</v>
      </c>
      <c r="JB262" s="291">
        <f>IF(IO262&lt;&gt;"",MAX(JB$14:JB261)+1,0)</f>
        <v>0</v>
      </c>
      <c r="JC262" s="291">
        <f>IF(IP262&lt;&gt;"",MAX(JC$14:JC261)+1,0)</f>
        <v>0</v>
      </c>
      <c r="JD262" s="74" t="str">
        <f t="shared" si="651"/>
        <v/>
      </c>
      <c r="JE262" s="74" t="str">
        <f t="shared" si="652"/>
        <v/>
      </c>
      <c r="JF262" s="74" t="str">
        <f t="shared" si="653"/>
        <v/>
      </c>
      <c r="JG262" s="74" t="str">
        <f t="shared" si="654"/>
        <v/>
      </c>
      <c r="JH262" s="390" t="str">
        <f t="shared" si="655"/>
        <v/>
      </c>
      <c r="JI262" s="389">
        <f>IF(ISNUMBER(MATCH(HE262,$JG$15:$JG$313,0)),0,MAX(JI$14:JI261)+1)</f>
        <v>0</v>
      </c>
      <c r="JJ262" s="389" t="str">
        <f t="shared" si="656"/>
        <v/>
      </c>
      <c r="JK262" s="379"/>
      <c r="JL262" s="79"/>
      <c r="JM262" s="19"/>
      <c r="JN262" s="280"/>
      <c r="JO262" s="70"/>
      <c r="JP262" s="19"/>
      <c r="JQ262" s="19"/>
      <c r="JR262" s="19"/>
      <c r="JS262" s="19"/>
      <c r="JT262" s="19"/>
      <c r="JU262" s="19"/>
      <c r="JV262" s="19"/>
      <c r="JW262" s="19"/>
      <c r="JX262" s="19"/>
      <c r="JY262" s="19"/>
      <c r="JZ262" s="19"/>
      <c r="KA262" s="19"/>
      <c r="KB262" s="19"/>
      <c r="KC262" s="19"/>
      <c r="KD262" s="19"/>
      <c r="LA262" s="70"/>
      <c r="LB262" s="291" t="str">
        <f t="shared" si="607"/>
        <v/>
      </c>
      <c r="LC262" s="291" t="str">
        <f t="shared" si="608"/>
        <v/>
      </c>
      <c r="LD262" s="291" t="str">
        <f t="shared" si="609"/>
        <v/>
      </c>
      <c r="LE262" s="291" t="str">
        <f t="shared" si="610"/>
        <v/>
      </c>
      <c r="LF262" s="291" t="str">
        <f t="shared" si="611"/>
        <v/>
      </c>
      <c r="LG262" s="291" t="str">
        <f t="shared" si="612"/>
        <v/>
      </c>
      <c r="LH262" s="291" t="str">
        <f t="shared" si="613"/>
        <v/>
      </c>
      <c r="LI262" s="291" t="str">
        <f t="shared" si="614"/>
        <v/>
      </c>
      <c r="LJ262" s="291" t="str">
        <f t="shared" si="615"/>
        <v/>
      </c>
      <c r="LK262" s="291" t="str">
        <f t="shared" si="616"/>
        <v/>
      </c>
      <c r="LL262" s="291" t="str">
        <f t="shared" si="617"/>
        <v/>
      </c>
      <c r="LM262" s="291" t="str">
        <f t="shared" si="618"/>
        <v/>
      </c>
      <c r="LN262" s="291" t="str">
        <f t="shared" si="619"/>
        <v/>
      </c>
      <c r="LO262" s="291" t="str">
        <f t="shared" si="620"/>
        <v/>
      </c>
      <c r="LP262" s="291" t="str">
        <f t="shared" si="621"/>
        <v/>
      </c>
      <c r="LQ262" s="291" t="str">
        <f t="shared" si="622"/>
        <v/>
      </c>
      <c r="LR262" s="291" t="str">
        <f t="shared" si="623"/>
        <v/>
      </c>
      <c r="LS262" s="291" t="str">
        <f t="shared" si="624"/>
        <v/>
      </c>
      <c r="LT262" s="291" t="str">
        <f t="shared" si="625"/>
        <v/>
      </c>
      <c r="LU262" s="291" t="str">
        <f t="shared" si="626"/>
        <v/>
      </c>
      <c r="LV262" s="291" t="str">
        <f t="shared" si="627"/>
        <v/>
      </c>
      <c r="LW262" s="291" t="str">
        <f t="shared" si="628"/>
        <v/>
      </c>
      <c r="LX262" s="291" t="str">
        <f t="shared" si="629"/>
        <v/>
      </c>
      <c r="LY262" s="291" t="str">
        <f t="shared" si="630"/>
        <v/>
      </c>
      <c r="LZ262" s="291" t="str">
        <f t="shared" si="631"/>
        <v/>
      </c>
      <c r="MA262" s="291" t="str">
        <f t="shared" si="632"/>
        <v/>
      </c>
      <c r="MB262" s="291" t="str">
        <f t="shared" si="633"/>
        <v/>
      </c>
      <c r="MC262" s="291" t="str">
        <f t="shared" si="634"/>
        <v/>
      </c>
      <c r="MD262" s="291" t="str">
        <f t="shared" si="635"/>
        <v/>
      </c>
      <c r="ME262" s="291" t="str">
        <f t="shared" si="636"/>
        <v/>
      </c>
      <c r="MF262" s="291" t="str">
        <f t="shared" si="637"/>
        <v/>
      </c>
      <c r="MG262" s="74">
        <f t="shared" si="638"/>
        <v>0</v>
      </c>
      <c r="MH262" s="70"/>
      <c r="MI262" s="70"/>
      <c r="MJ262" s="70"/>
      <c r="MK262" s="70"/>
      <c r="ML262" s="70"/>
      <c r="MM262" s="70"/>
      <c r="MN262" s="70"/>
      <c r="MO262" s="70"/>
      <c r="MP262" s="70"/>
      <c r="MQ262" s="70"/>
      <c r="MR262" s="70"/>
      <c r="MS262" s="70"/>
      <c r="MT262" s="70"/>
      <c r="MU262" s="70"/>
    </row>
    <row r="263" spans="1:359" ht="6" customHeight="1" x14ac:dyDescent="0.25">
      <c r="A263" s="79"/>
      <c r="B263" s="303">
        <f t="shared" si="657"/>
        <v>249</v>
      </c>
      <c r="C263" s="95" t="s">
        <v>400</v>
      </c>
      <c r="D263" s="95" t="s">
        <v>788</v>
      </c>
      <c r="E263" s="70"/>
      <c r="F263" s="258"/>
      <c r="G263" s="259"/>
      <c r="H263" s="260"/>
      <c r="I263" s="258"/>
      <c r="J263" s="259"/>
      <c r="K263" s="260"/>
      <c r="L263" s="258"/>
      <c r="M263" s="259"/>
      <c r="N263" s="260"/>
      <c r="O263" s="258"/>
      <c r="P263" s="259"/>
      <c r="Q263" s="260"/>
      <c r="R263" s="258"/>
      <c r="S263" s="259"/>
      <c r="T263" s="260"/>
      <c r="U263" s="258"/>
      <c r="V263" s="259"/>
      <c r="W263" s="260"/>
      <c r="X263" s="258"/>
      <c r="Y263" s="259"/>
      <c r="Z263" s="260"/>
      <c r="AA263" s="258"/>
      <c r="AB263" s="259"/>
      <c r="AC263" s="260"/>
      <c r="AD263" s="258"/>
      <c r="AE263" s="259"/>
      <c r="AF263" s="260"/>
      <c r="AG263" s="258"/>
      <c r="AH263" s="259"/>
      <c r="AI263" s="260"/>
      <c r="AJ263" s="258"/>
      <c r="AK263" s="259"/>
      <c r="AL263" s="260"/>
      <c r="AM263" s="258"/>
      <c r="AN263" s="259"/>
      <c r="AO263" s="260"/>
      <c r="AP263" s="281"/>
      <c r="AQ263" s="353"/>
      <c r="AR263" s="348"/>
      <c r="AS263" s="281"/>
      <c r="AT263" s="353"/>
      <c r="AU263" s="348"/>
      <c r="AV263" s="258"/>
      <c r="AW263" s="259"/>
      <c r="AX263" s="260"/>
      <c r="AY263" s="258"/>
      <c r="AZ263" s="259"/>
      <c r="BA263" s="260"/>
      <c r="BB263" s="258"/>
      <c r="BC263" s="259"/>
      <c r="BD263" s="260"/>
      <c r="BE263" s="258"/>
      <c r="BF263" s="259"/>
      <c r="BG263" s="260"/>
      <c r="BH263" s="258"/>
      <c r="BI263" s="259"/>
      <c r="BJ263" s="260"/>
      <c r="BK263" s="258"/>
      <c r="BL263" s="259"/>
      <c r="BM263" s="260"/>
      <c r="BN263" s="258"/>
      <c r="BO263" s="259"/>
      <c r="BP263" s="260"/>
      <c r="BQ263" s="258"/>
      <c r="BR263" s="259"/>
      <c r="BS263" s="260"/>
      <c r="BT263" s="258"/>
      <c r="BU263" s="259"/>
      <c r="BV263" s="260"/>
      <c r="BW263" s="258"/>
      <c r="BX263" s="259"/>
      <c r="BY263" s="260"/>
      <c r="BZ263" s="258"/>
      <c r="CA263" s="259"/>
      <c r="CB263" s="260"/>
      <c r="CC263" s="258"/>
      <c r="CD263" s="259"/>
      <c r="CE263" s="260"/>
      <c r="CF263" s="410"/>
      <c r="CG263" s="411"/>
      <c r="CH263" s="412"/>
      <c r="CI263" s="410"/>
      <c r="CJ263" s="411"/>
      <c r="CK263" s="412"/>
      <c r="CL263" s="258"/>
      <c r="CM263" s="259"/>
      <c r="CN263" s="260"/>
      <c r="CO263" s="258"/>
      <c r="CP263" s="259"/>
      <c r="CQ263" s="260"/>
      <c r="CR263" s="373" t="s">
        <v>2</v>
      </c>
      <c r="CS263" s="228"/>
      <c r="CT263" s="229"/>
      <c r="CU263" s="7" t="str">
        <f t="shared" si="517"/>
        <v/>
      </c>
      <c r="CV263" s="7" t="str">
        <f t="shared" si="518"/>
        <v/>
      </c>
      <c r="CW263" s="7" t="str">
        <f t="shared" si="519"/>
        <v/>
      </c>
      <c r="CX263" s="7" t="str">
        <f t="shared" si="520"/>
        <v/>
      </c>
      <c r="CY263" s="7" t="str">
        <f t="shared" si="521"/>
        <v/>
      </c>
      <c r="CZ263" s="7" t="str">
        <f t="shared" si="522"/>
        <v/>
      </c>
      <c r="DA263" s="7" t="str">
        <f t="shared" si="523"/>
        <v/>
      </c>
      <c r="DB263" s="7" t="str">
        <f t="shared" si="524"/>
        <v/>
      </c>
      <c r="DC263" s="7" t="str">
        <f t="shared" si="525"/>
        <v/>
      </c>
      <c r="DD263" s="7" t="str">
        <f t="shared" si="526"/>
        <v/>
      </c>
      <c r="DE263" s="7" t="str">
        <f t="shared" si="527"/>
        <v/>
      </c>
      <c r="DF263" s="7" t="str">
        <f t="shared" si="528"/>
        <v/>
      </c>
      <c r="DG263" s="7" t="str">
        <f t="shared" si="529"/>
        <v/>
      </c>
      <c r="DH263" s="7" t="str">
        <f t="shared" si="530"/>
        <v/>
      </c>
      <c r="DI263" s="7" t="str">
        <f t="shared" si="531"/>
        <v/>
      </c>
      <c r="DJ263" s="7">
        <f t="shared" si="532"/>
        <v>24</v>
      </c>
      <c r="DK263" s="7" t="str">
        <f t="shared" si="533"/>
        <v/>
      </c>
      <c r="DL263" s="7" t="str">
        <f t="shared" si="534"/>
        <v/>
      </c>
      <c r="DM263" s="7" t="str">
        <f t="shared" si="535"/>
        <v/>
      </c>
      <c r="DN263" s="7" t="str">
        <f t="shared" si="536"/>
        <v/>
      </c>
      <c r="DO263" s="7" t="str">
        <f t="shared" si="537"/>
        <v/>
      </c>
      <c r="DP263" s="7" t="str">
        <f t="shared" si="538"/>
        <v/>
      </c>
      <c r="DQ263" s="7" t="str">
        <f t="shared" si="539"/>
        <v/>
      </c>
      <c r="DR263" s="7" t="str">
        <f t="shared" si="540"/>
        <v/>
      </c>
      <c r="DS263" s="7" t="str">
        <f t="shared" si="541"/>
        <v/>
      </c>
      <c r="DT263" s="7" t="str">
        <f t="shared" si="542"/>
        <v/>
      </c>
      <c r="DU263" s="7" t="str">
        <f t="shared" si="639"/>
        <v/>
      </c>
      <c r="DV263" s="7" t="str">
        <f t="shared" si="640"/>
        <v/>
      </c>
      <c r="DW263" s="7" t="str">
        <f t="shared" si="641"/>
        <v/>
      </c>
      <c r="DX263" s="7" t="str">
        <f t="shared" si="642"/>
        <v/>
      </c>
      <c r="DY263" s="7"/>
      <c r="DZ263" s="7"/>
      <c r="EA263" s="7"/>
      <c r="EB263" s="7"/>
      <c r="EC263" s="64" t="s">
        <v>2</v>
      </c>
      <c r="ED263" s="306" t="str">
        <f t="shared" si="543"/>
        <v>-</v>
      </c>
      <c r="EE263" s="306" t="str">
        <f t="shared" si="544"/>
        <v>-</v>
      </c>
      <c r="EF263" s="306" t="str">
        <f t="shared" si="545"/>
        <v>-</v>
      </c>
      <c r="EG263" s="306" t="str">
        <f t="shared" si="546"/>
        <v>-</v>
      </c>
      <c r="EH263" s="306" t="str">
        <f t="shared" si="547"/>
        <v>-</v>
      </c>
      <c r="EI263" s="306" t="str">
        <f t="shared" si="548"/>
        <v>-</v>
      </c>
      <c r="EJ263" s="306" t="str">
        <f t="shared" si="549"/>
        <v>-</v>
      </c>
      <c r="EK263" s="306" t="str">
        <f t="shared" si="550"/>
        <v>-</v>
      </c>
      <c r="EL263" s="306" t="str">
        <f t="shared" si="551"/>
        <v>-</v>
      </c>
      <c r="EM263" s="306" t="str">
        <f t="shared" si="552"/>
        <v>-</v>
      </c>
      <c r="EN263" s="306" t="str">
        <f t="shared" si="553"/>
        <v>-</v>
      </c>
      <c r="EO263" s="306" t="str">
        <f t="shared" si="554"/>
        <v>-</v>
      </c>
      <c r="EP263" s="306" t="str">
        <f t="shared" si="555"/>
        <v>-</v>
      </c>
      <c r="EQ263" s="306" t="str">
        <f t="shared" si="556"/>
        <v>-</v>
      </c>
      <c r="ER263" s="306" t="str">
        <f t="shared" si="557"/>
        <v>-</v>
      </c>
      <c r="ES263" s="306" t="str">
        <f t="shared" si="558"/>
        <v>nseg</v>
      </c>
      <c r="ET263" s="306" t="str">
        <f t="shared" si="559"/>
        <v>-</v>
      </c>
      <c r="EU263" s="306" t="str">
        <f t="shared" si="560"/>
        <v>-</v>
      </c>
      <c r="EV263" s="306" t="str">
        <f t="shared" si="561"/>
        <v>-</v>
      </c>
      <c r="EW263" s="306" t="str">
        <f t="shared" si="562"/>
        <v>-</v>
      </c>
      <c r="EX263" s="306" t="str">
        <f t="shared" si="563"/>
        <v>-</v>
      </c>
      <c r="EY263" s="306" t="str">
        <f t="shared" si="564"/>
        <v>-</v>
      </c>
      <c r="EZ263" s="306" t="str">
        <f t="shared" si="565"/>
        <v>-</v>
      </c>
      <c r="FA263" s="306" t="str">
        <f t="shared" si="566"/>
        <v>-</v>
      </c>
      <c r="FB263" s="306" t="str">
        <f t="shared" si="567"/>
        <v>-</v>
      </c>
      <c r="FC263" s="306" t="str">
        <f t="shared" si="568"/>
        <v>-</v>
      </c>
      <c r="FD263" s="306" t="str">
        <f t="shared" si="643"/>
        <v>-</v>
      </c>
      <c r="FE263" s="306" t="str">
        <f t="shared" si="644"/>
        <v>-</v>
      </c>
      <c r="FF263" s="306" t="str">
        <f t="shared" si="645"/>
        <v>-</v>
      </c>
      <c r="FG263" s="306" t="str">
        <f t="shared" si="646"/>
        <v>-</v>
      </c>
      <c r="FH263" s="306"/>
      <c r="FI263" s="306"/>
      <c r="FJ263" s="306"/>
      <c r="FK263" s="306"/>
      <c r="FL263" s="306"/>
      <c r="FM263" s="422" t="s">
        <v>2</v>
      </c>
      <c r="FN263" s="65" t="str">
        <f t="shared" si="569"/>
        <v>-</v>
      </c>
      <c r="FO263" s="65" t="str">
        <f t="shared" si="570"/>
        <v>-</v>
      </c>
      <c r="FP263" s="65" t="str">
        <f t="shared" si="571"/>
        <v>-</v>
      </c>
      <c r="FQ263" s="65" t="str">
        <f t="shared" si="572"/>
        <v>-</v>
      </c>
      <c r="FR263" s="65" t="str">
        <f t="shared" si="573"/>
        <v>-</v>
      </c>
      <c r="FS263" s="65" t="str">
        <f t="shared" si="574"/>
        <v>-</v>
      </c>
      <c r="FT263" s="65" t="str">
        <f t="shared" si="575"/>
        <v>-</v>
      </c>
      <c r="FU263" s="65" t="str">
        <f t="shared" si="576"/>
        <v>-</v>
      </c>
      <c r="FV263" s="65" t="str">
        <f t="shared" si="577"/>
        <v>-</v>
      </c>
      <c r="FW263" s="65" t="str">
        <f t="shared" si="578"/>
        <v>-</v>
      </c>
      <c r="FX263" s="65" t="str">
        <f t="shared" si="579"/>
        <v>-</v>
      </c>
      <c r="FY263" s="65" t="str">
        <f t="shared" si="580"/>
        <v>-</v>
      </c>
      <c r="FZ263" s="65" t="str">
        <f t="shared" si="581"/>
        <v>-</v>
      </c>
      <c r="GA263" s="65" t="str">
        <f t="shared" si="582"/>
        <v>-</v>
      </c>
      <c r="GB263" s="65" t="str">
        <f t="shared" si="583"/>
        <v>-</v>
      </c>
      <c r="GC263" s="65">
        <f t="shared" si="584"/>
        <v>3</v>
      </c>
      <c r="GD263" s="65" t="str">
        <f t="shared" si="585"/>
        <v>-</v>
      </c>
      <c r="GE263" s="65" t="str">
        <f t="shared" si="586"/>
        <v>-</v>
      </c>
      <c r="GF263" s="65" t="str">
        <f t="shared" si="587"/>
        <v>-</v>
      </c>
      <c r="GG263" s="65" t="str">
        <f t="shared" si="588"/>
        <v>-</v>
      </c>
      <c r="GH263" s="65" t="str">
        <f t="shared" si="589"/>
        <v>-</v>
      </c>
      <c r="GI263" s="65" t="str">
        <f t="shared" si="590"/>
        <v>-</v>
      </c>
      <c r="GJ263" s="65" t="str">
        <f t="shared" si="591"/>
        <v>-</v>
      </c>
      <c r="GK263" s="65" t="str">
        <f t="shared" si="592"/>
        <v>-</v>
      </c>
      <c r="GL263" s="65" t="str">
        <f t="shared" si="593"/>
        <v>-</v>
      </c>
      <c r="GM263" s="65" t="str">
        <f t="shared" si="594"/>
        <v>-</v>
      </c>
      <c r="GN263" s="65" t="str">
        <f t="shared" si="647"/>
        <v>-</v>
      </c>
      <c r="GO263" s="65" t="str">
        <f t="shared" si="648"/>
        <v>-</v>
      </c>
      <c r="GP263" s="65" t="str">
        <f t="shared" si="649"/>
        <v>-</v>
      </c>
      <c r="GQ263" s="65" t="str">
        <f t="shared" si="650"/>
        <v>-</v>
      </c>
      <c r="GR263" s="65"/>
      <c r="GS263" s="65"/>
      <c r="GT263" s="65"/>
      <c r="GU263" s="96"/>
      <c r="GV263" s="70"/>
      <c r="GW263" s="7">
        <f>IF(ISNUMBER(INDEX($CU$15:$EC$314,$B263,HG$5)),MAX(GW$14:GW262)+1,0)</f>
        <v>0</v>
      </c>
      <c r="GX263" s="7" t="str">
        <f t="shared" si="595"/>
        <v/>
      </c>
      <c r="GY263" s="7" t="str">
        <f t="shared" si="596"/>
        <v/>
      </c>
      <c r="GZ263" s="289">
        <f t="shared" si="597"/>
        <v>249</v>
      </c>
      <c r="HA263" s="289" t="str">
        <f t="shared" si="598"/>
        <v/>
      </c>
      <c r="HB263" s="289"/>
      <c r="HC263" s="84" t="str">
        <f t="shared" si="599"/>
        <v/>
      </c>
      <c r="HD263" s="335">
        <f t="shared" si="600"/>
        <v>0</v>
      </c>
      <c r="HE263" s="313" t="str">
        <f t="shared" si="601"/>
        <v/>
      </c>
      <c r="HF263" s="28" t="str">
        <f t="shared" si="602"/>
        <v/>
      </c>
      <c r="HG263" s="241"/>
      <c r="HH263" s="71"/>
      <c r="HI263" s="71"/>
      <c r="HJ263" s="71"/>
      <c r="HK263" s="71"/>
      <c r="HL263" s="71"/>
      <c r="HM263" s="71"/>
      <c r="HN263" s="71"/>
      <c r="HO263" s="71"/>
      <c r="HP263" s="71"/>
      <c r="HQ263" s="71"/>
      <c r="HR263" s="71"/>
      <c r="HS263" s="71"/>
      <c r="HT263" s="71"/>
      <c r="HU263" s="71"/>
      <c r="HV263" s="336" t="str">
        <f t="shared" si="604"/>
        <v/>
      </c>
      <c r="HW263" s="338" t="str">
        <f t="shared" si="605"/>
        <v/>
      </c>
      <c r="HX263" s="337" t="str">
        <f t="shared" si="606"/>
        <v/>
      </c>
      <c r="HY263" s="71"/>
      <c r="HZ263" s="71"/>
      <c r="IA263" s="71"/>
      <c r="IB263" s="71"/>
      <c r="IC263" s="71"/>
      <c r="ID263" s="70"/>
      <c r="IE263" s="19"/>
      <c r="IF263" s="19"/>
      <c r="IG263" s="19"/>
      <c r="IH263" s="19"/>
      <c r="II263" s="19"/>
      <c r="IJ263" s="19"/>
      <c r="IK263" s="19"/>
      <c r="IL263" s="19"/>
      <c r="IM263" s="19"/>
      <c r="IN263" s="19"/>
      <c r="IO263" s="19"/>
      <c r="IP263" s="19"/>
      <c r="IQ263" s="19"/>
      <c r="IR263" s="291">
        <f>IF(IE263&lt;&gt;"",MAX(IR$14:IR262)+1,0)</f>
        <v>0</v>
      </c>
      <c r="IS263" s="291">
        <f>IF(IF263&lt;&gt;"",MAX(IS$14:IS262)+1,0)</f>
        <v>0</v>
      </c>
      <c r="IT263" s="291">
        <f>IF(IG263&lt;&gt;"",MAX(IT$14:IT262)+1,0)</f>
        <v>0</v>
      </c>
      <c r="IU263" s="291">
        <f>IF(IH263&lt;&gt;"",MAX(IU$14:IU262)+1,0)</f>
        <v>0</v>
      </c>
      <c r="IV263" s="291">
        <f>IF(II263&lt;&gt;"",MAX(IV$14:IV262)+1,0)</f>
        <v>0</v>
      </c>
      <c r="IW263" s="291">
        <f>IF(IJ263&lt;&gt;"",MAX(IW$14:IW262)+1,0)</f>
        <v>0</v>
      </c>
      <c r="IX263" s="291">
        <f>IF(IK263&lt;&gt;"",MAX(IX$14:IX262)+1,0)</f>
        <v>0</v>
      </c>
      <c r="IY263" s="291">
        <f>IF(IL263&lt;&gt;"",MAX(IY$14:IY262)+1,0)</f>
        <v>0</v>
      </c>
      <c r="IZ263" s="291">
        <f>IF(IM263&lt;&gt;"",MAX(IZ$14:IZ262)+1,0)</f>
        <v>0</v>
      </c>
      <c r="JA263" s="291">
        <f>IF(IN263&lt;&gt;"",MAX(JA$14:JA262)+1,0)</f>
        <v>0</v>
      </c>
      <c r="JB263" s="291">
        <f>IF(IO263&lt;&gt;"",MAX(JB$14:JB262)+1,0)</f>
        <v>0</v>
      </c>
      <c r="JC263" s="291">
        <f>IF(IP263&lt;&gt;"",MAX(JC$14:JC262)+1,0)</f>
        <v>0</v>
      </c>
      <c r="JD263" s="74" t="str">
        <f t="shared" si="651"/>
        <v/>
      </c>
      <c r="JE263" s="74" t="str">
        <f t="shared" si="652"/>
        <v/>
      </c>
      <c r="JF263" s="74" t="str">
        <f t="shared" si="653"/>
        <v/>
      </c>
      <c r="JG263" s="74" t="str">
        <f t="shared" si="654"/>
        <v/>
      </c>
      <c r="JH263" s="390" t="str">
        <f t="shared" si="655"/>
        <v/>
      </c>
      <c r="JI263" s="389">
        <f>IF(ISNUMBER(MATCH(HE263,$JG$15:$JG$313,0)),0,MAX(JI$14:JI262)+1)</f>
        <v>0</v>
      </c>
      <c r="JJ263" s="389" t="str">
        <f t="shared" si="656"/>
        <v/>
      </c>
      <c r="JK263" s="379"/>
      <c r="JL263" s="79"/>
      <c r="JM263" s="19"/>
      <c r="JN263" s="280"/>
      <c r="JO263" s="70"/>
      <c r="JP263" s="19"/>
      <c r="JQ263" s="19"/>
      <c r="JR263" s="19"/>
      <c r="JS263" s="19"/>
      <c r="JT263" s="19"/>
      <c r="JU263" s="19"/>
      <c r="JV263" s="19"/>
      <c r="JW263" s="19"/>
      <c r="JX263" s="19"/>
      <c r="JY263" s="19"/>
      <c r="JZ263" s="19"/>
      <c r="KA263" s="19"/>
      <c r="KB263" s="19"/>
      <c r="KC263" s="19"/>
      <c r="KD263" s="19"/>
      <c r="LA263" s="70"/>
      <c r="LB263" s="291" t="str">
        <f t="shared" si="607"/>
        <v/>
      </c>
      <c r="LC263" s="291" t="str">
        <f t="shared" si="608"/>
        <v/>
      </c>
      <c r="LD263" s="291" t="str">
        <f t="shared" si="609"/>
        <v/>
      </c>
      <c r="LE263" s="291" t="str">
        <f t="shared" si="610"/>
        <v/>
      </c>
      <c r="LF263" s="291" t="str">
        <f t="shared" si="611"/>
        <v/>
      </c>
      <c r="LG263" s="291" t="str">
        <f t="shared" si="612"/>
        <v/>
      </c>
      <c r="LH263" s="291" t="str">
        <f t="shared" si="613"/>
        <v/>
      </c>
      <c r="LI263" s="291" t="str">
        <f t="shared" si="614"/>
        <v/>
      </c>
      <c r="LJ263" s="291" t="str">
        <f t="shared" si="615"/>
        <v/>
      </c>
      <c r="LK263" s="291" t="str">
        <f t="shared" si="616"/>
        <v/>
      </c>
      <c r="LL263" s="291" t="str">
        <f t="shared" si="617"/>
        <v/>
      </c>
      <c r="LM263" s="291" t="str">
        <f t="shared" si="618"/>
        <v/>
      </c>
      <c r="LN263" s="291" t="str">
        <f t="shared" si="619"/>
        <v/>
      </c>
      <c r="LO263" s="291" t="str">
        <f t="shared" si="620"/>
        <v/>
      </c>
      <c r="LP263" s="291" t="str">
        <f t="shared" si="621"/>
        <v/>
      </c>
      <c r="LQ263" s="291" t="str">
        <f t="shared" si="622"/>
        <v/>
      </c>
      <c r="LR263" s="291" t="str">
        <f t="shared" si="623"/>
        <v/>
      </c>
      <c r="LS263" s="291" t="str">
        <f t="shared" si="624"/>
        <v/>
      </c>
      <c r="LT263" s="291" t="str">
        <f t="shared" si="625"/>
        <v/>
      </c>
      <c r="LU263" s="291" t="str">
        <f t="shared" si="626"/>
        <v/>
      </c>
      <c r="LV263" s="291" t="str">
        <f t="shared" si="627"/>
        <v/>
      </c>
      <c r="LW263" s="291" t="str">
        <f t="shared" si="628"/>
        <v/>
      </c>
      <c r="LX263" s="291" t="str">
        <f t="shared" si="629"/>
        <v/>
      </c>
      <c r="LY263" s="291" t="str">
        <f t="shared" si="630"/>
        <v/>
      </c>
      <c r="LZ263" s="291" t="str">
        <f t="shared" si="631"/>
        <v/>
      </c>
      <c r="MA263" s="291" t="str">
        <f t="shared" si="632"/>
        <v/>
      </c>
      <c r="MB263" s="291" t="str">
        <f t="shared" si="633"/>
        <v/>
      </c>
      <c r="MC263" s="291" t="str">
        <f t="shared" si="634"/>
        <v/>
      </c>
      <c r="MD263" s="291" t="str">
        <f t="shared" si="635"/>
        <v/>
      </c>
      <c r="ME263" s="291" t="str">
        <f t="shared" si="636"/>
        <v/>
      </c>
      <c r="MF263" s="291" t="str">
        <f t="shared" si="637"/>
        <v/>
      </c>
      <c r="MG263" s="74">
        <f t="shared" si="638"/>
        <v>0</v>
      </c>
      <c r="MH263" s="70"/>
      <c r="MI263" s="70"/>
      <c r="MJ263" s="70"/>
      <c r="MK263" s="70"/>
      <c r="ML263" s="70"/>
      <c r="MM263" s="70"/>
      <c r="MN263" s="70"/>
      <c r="MO263" s="70"/>
      <c r="MP263" s="70"/>
      <c r="MQ263" s="70"/>
      <c r="MR263" s="70"/>
      <c r="MS263" s="70"/>
      <c r="MT263" s="70"/>
      <c r="MU263" s="70"/>
    </row>
    <row r="264" spans="1:359" ht="6" customHeight="1" x14ac:dyDescent="0.25">
      <c r="A264" s="79"/>
      <c r="B264" s="303">
        <f t="shared" si="657"/>
        <v>250</v>
      </c>
      <c r="C264" s="95" t="s">
        <v>401</v>
      </c>
      <c r="D264" s="95" t="s">
        <v>789</v>
      </c>
      <c r="E264" s="70"/>
      <c r="F264" s="258"/>
      <c r="G264" s="259"/>
      <c r="H264" s="260"/>
      <c r="I264" s="258"/>
      <c r="J264" s="259"/>
      <c r="K264" s="260"/>
      <c r="L264" s="258"/>
      <c r="M264" s="259"/>
      <c r="N264" s="260"/>
      <c r="O264" s="258"/>
      <c r="P264" s="259"/>
      <c r="Q264" s="260"/>
      <c r="R264" s="258"/>
      <c r="S264" s="259"/>
      <c r="T264" s="260"/>
      <c r="U264" s="258"/>
      <c r="V264" s="259"/>
      <c r="W264" s="260"/>
      <c r="X264" s="258"/>
      <c r="Y264" s="259"/>
      <c r="Z264" s="260"/>
      <c r="AA264" s="258"/>
      <c r="AB264" s="259"/>
      <c r="AC264" s="260"/>
      <c r="AD264" s="258"/>
      <c r="AE264" s="259"/>
      <c r="AF264" s="260"/>
      <c r="AG264" s="258"/>
      <c r="AH264" s="259"/>
      <c r="AI264" s="260"/>
      <c r="AJ264" s="258"/>
      <c r="AK264" s="259"/>
      <c r="AL264" s="260"/>
      <c r="AM264" s="258"/>
      <c r="AN264" s="259"/>
      <c r="AO264" s="260"/>
      <c r="AP264" s="281"/>
      <c r="AQ264" s="353"/>
      <c r="AR264" s="348"/>
      <c r="AS264" s="281"/>
      <c r="AT264" s="353"/>
      <c r="AU264" s="348"/>
      <c r="AV264" s="258"/>
      <c r="AW264" s="259"/>
      <c r="AX264" s="260"/>
      <c r="AY264" s="258"/>
      <c r="AZ264" s="259"/>
      <c r="BA264" s="260"/>
      <c r="BB264" s="258"/>
      <c r="BC264" s="259"/>
      <c r="BD264" s="260"/>
      <c r="BE264" s="258"/>
      <c r="BF264" s="259"/>
      <c r="BG264" s="260"/>
      <c r="BH264" s="258"/>
      <c r="BI264" s="259"/>
      <c r="BJ264" s="260"/>
      <c r="BK264" s="258"/>
      <c r="BL264" s="259"/>
      <c r="BM264" s="260"/>
      <c r="BN264" s="258"/>
      <c r="BO264" s="259"/>
      <c r="BP264" s="260"/>
      <c r="BQ264" s="258"/>
      <c r="BR264" s="259"/>
      <c r="BS264" s="260"/>
      <c r="BT264" s="258"/>
      <c r="BU264" s="259"/>
      <c r="BV264" s="260"/>
      <c r="BW264" s="258"/>
      <c r="BX264" s="259"/>
      <c r="BY264" s="260"/>
      <c r="BZ264" s="258"/>
      <c r="CA264" s="259"/>
      <c r="CB264" s="260"/>
      <c r="CC264" s="258"/>
      <c r="CD264" s="259"/>
      <c r="CE264" s="260"/>
      <c r="CF264" s="410"/>
      <c r="CG264" s="411"/>
      <c r="CH264" s="412"/>
      <c r="CI264" s="410"/>
      <c r="CJ264" s="411"/>
      <c r="CK264" s="412"/>
      <c r="CL264" s="258"/>
      <c r="CM264" s="259"/>
      <c r="CN264" s="260"/>
      <c r="CO264" s="258"/>
      <c r="CP264" s="259"/>
      <c r="CQ264" s="260"/>
      <c r="CR264" s="373" t="s">
        <v>2</v>
      </c>
      <c r="CS264" s="228"/>
      <c r="CT264" s="229"/>
      <c r="CU264" s="7" t="str">
        <f t="shared" si="517"/>
        <v/>
      </c>
      <c r="CV264" s="7" t="str">
        <f t="shared" si="518"/>
        <v/>
      </c>
      <c r="CW264" s="7" t="str">
        <f t="shared" si="519"/>
        <v/>
      </c>
      <c r="CX264" s="7" t="str">
        <f t="shared" si="520"/>
        <v/>
      </c>
      <c r="CY264" s="7" t="str">
        <f t="shared" si="521"/>
        <v/>
      </c>
      <c r="CZ264" s="7" t="str">
        <f t="shared" si="522"/>
        <v/>
      </c>
      <c r="DA264" s="7" t="str">
        <f t="shared" si="523"/>
        <v/>
      </c>
      <c r="DB264" s="7" t="str">
        <f t="shared" si="524"/>
        <v/>
      </c>
      <c r="DC264" s="7" t="str">
        <f t="shared" si="525"/>
        <v/>
      </c>
      <c r="DD264" s="7" t="str">
        <f t="shared" si="526"/>
        <v/>
      </c>
      <c r="DE264" s="7" t="str">
        <f t="shared" si="527"/>
        <v/>
      </c>
      <c r="DF264" s="7" t="str">
        <f t="shared" si="528"/>
        <v/>
      </c>
      <c r="DG264" s="7" t="str">
        <f t="shared" si="529"/>
        <v/>
      </c>
      <c r="DH264" s="7" t="str">
        <f t="shared" si="530"/>
        <v/>
      </c>
      <c r="DI264" s="7" t="str">
        <f t="shared" si="531"/>
        <v/>
      </c>
      <c r="DJ264" s="7">
        <f t="shared" si="532"/>
        <v>25</v>
      </c>
      <c r="DK264" s="7" t="str">
        <f t="shared" si="533"/>
        <v/>
      </c>
      <c r="DL264" s="7" t="str">
        <f t="shared" si="534"/>
        <v/>
      </c>
      <c r="DM264" s="7" t="str">
        <f t="shared" si="535"/>
        <v/>
      </c>
      <c r="DN264" s="7" t="str">
        <f t="shared" si="536"/>
        <v/>
      </c>
      <c r="DO264" s="7" t="str">
        <f t="shared" si="537"/>
        <v/>
      </c>
      <c r="DP264" s="7" t="str">
        <f t="shared" si="538"/>
        <v/>
      </c>
      <c r="DQ264" s="7" t="str">
        <f t="shared" si="539"/>
        <v/>
      </c>
      <c r="DR264" s="7" t="str">
        <f t="shared" si="540"/>
        <v/>
      </c>
      <c r="DS264" s="7" t="str">
        <f t="shared" si="541"/>
        <v/>
      </c>
      <c r="DT264" s="7" t="str">
        <f t="shared" si="542"/>
        <v/>
      </c>
      <c r="DU264" s="7" t="str">
        <f t="shared" si="639"/>
        <v/>
      </c>
      <c r="DV264" s="7" t="str">
        <f t="shared" si="640"/>
        <v/>
      </c>
      <c r="DW264" s="7" t="str">
        <f t="shared" si="641"/>
        <v/>
      </c>
      <c r="DX264" s="7" t="str">
        <f t="shared" si="642"/>
        <v/>
      </c>
      <c r="DY264" s="7"/>
      <c r="DZ264" s="7"/>
      <c r="EA264" s="7"/>
      <c r="EB264" s="7"/>
      <c r="EC264" s="64" t="s">
        <v>2</v>
      </c>
      <c r="ED264" s="306" t="str">
        <f t="shared" si="543"/>
        <v>-</v>
      </c>
      <c r="EE264" s="306" t="str">
        <f t="shared" si="544"/>
        <v>-</v>
      </c>
      <c r="EF264" s="306" t="str">
        <f t="shared" si="545"/>
        <v>-</v>
      </c>
      <c r="EG264" s="306" t="str">
        <f t="shared" si="546"/>
        <v>-</v>
      </c>
      <c r="EH264" s="306" t="str">
        <f t="shared" si="547"/>
        <v>-</v>
      </c>
      <c r="EI264" s="306" t="str">
        <f t="shared" si="548"/>
        <v>-</v>
      </c>
      <c r="EJ264" s="306" t="str">
        <f t="shared" si="549"/>
        <v>-</v>
      </c>
      <c r="EK264" s="306" t="str">
        <f t="shared" si="550"/>
        <v>-</v>
      </c>
      <c r="EL264" s="306" t="str">
        <f t="shared" si="551"/>
        <v>-</v>
      </c>
      <c r="EM264" s="306" t="str">
        <f t="shared" si="552"/>
        <v>-</v>
      </c>
      <c r="EN264" s="306" t="str">
        <f t="shared" si="553"/>
        <v>-</v>
      </c>
      <c r="EO264" s="306" t="str">
        <f t="shared" si="554"/>
        <v>-</v>
      </c>
      <c r="EP264" s="306" t="str">
        <f t="shared" si="555"/>
        <v>-</v>
      </c>
      <c r="EQ264" s="306" t="str">
        <f t="shared" si="556"/>
        <v>-</v>
      </c>
      <c r="ER264" s="306" t="str">
        <f t="shared" si="557"/>
        <v>-</v>
      </c>
      <c r="ES264" s="306" t="str">
        <f t="shared" si="558"/>
        <v>etsurf</v>
      </c>
      <c r="ET264" s="306" t="str">
        <f t="shared" si="559"/>
        <v>-</v>
      </c>
      <c r="EU264" s="306" t="str">
        <f t="shared" si="560"/>
        <v>-</v>
      </c>
      <c r="EV264" s="306" t="str">
        <f t="shared" si="561"/>
        <v>-</v>
      </c>
      <c r="EW264" s="306" t="str">
        <f t="shared" si="562"/>
        <v>-</v>
      </c>
      <c r="EX264" s="306" t="str">
        <f t="shared" si="563"/>
        <v>-</v>
      </c>
      <c r="EY264" s="306" t="str">
        <f t="shared" si="564"/>
        <v>-</v>
      </c>
      <c r="EZ264" s="306" t="str">
        <f t="shared" si="565"/>
        <v>-</v>
      </c>
      <c r="FA264" s="306" t="str">
        <f t="shared" si="566"/>
        <v>-</v>
      </c>
      <c r="FB264" s="306" t="str">
        <f t="shared" si="567"/>
        <v>-</v>
      </c>
      <c r="FC264" s="306" t="str">
        <f t="shared" si="568"/>
        <v>-</v>
      </c>
      <c r="FD264" s="306" t="str">
        <f t="shared" si="643"/>
        <v>-</v>
      </c>
      <c r="FE264" s="306" t="str">
        <f t="shared" si="644"/>
        <v>-</v>
      </c>
      <c r="FF264" s="306" t="str">
        <f t="shared" si="645"/>
        <v>-</v>
      </c>
      <c r="FG264" s="306" t="str">
        <f t="shared" si="646"/>
        <v>-</v>
      </c>
      <c r="FH264" s="306"/>
      <c r="FI264" s="306"/>
      <c r="FJ264" s="306"/>
      <c r="FK264" s="306"/>
      <c r="FL264" s="306"/>
      <c r="FM264" s="422" t="s">
        <v>2</v>
      </c>
      <c r="FN264" s="65" t="str">
        <f t="shared" si="569"/>
        <v>-</v>
      </c>
      <c r="FO264" s="65" t="str">
        <f t="shared" si="570"/>
        <v>-</v>
      </c>
      <c r="FP264" s="65" t="str">
        <f t="shared" si="571"/>
        <v>-</v>
      </c>
      <c r="FQ264" s="65" t="str">
        <f t="shared" si="572"/>
        <v>-</v>
      </c>
      <c r="FR264" s="65" t="str">
        <f t="shared" si="573"/>
        <v>-</v>
      </c>
      <c r="FS264" s="65" t="str">
        <f t="shared" si="574"/>
        <v>-</v>
      </c>
      <c r="FT264" s="65" t="str">
        <f t="shared" si="575"/>
        <v>-</v>
      </c>
      <c r="FU264" s="65" t="str">
        <f t="shared" si="576"/>
        <v>-</v>
      </c>
      <c r="FV264" s="65" t="str">
        <f t="shared" si="577"/>
        <v>-</v>
      </c>
      <c r="FW264" s="65" t="str">
        <f t="shared" si="578"/>
        <v>-</v>
      </c>
      <c r="FX264" s="65" t="str">
        <f t="shared" si="579"/>
        <v>-</v>
      </c>
      <c r="FY264" s="65" t="str">
        <f t="shared" si="580"/>
        <v>-</v>
      </c>
      <c r="FZ264" s="65" t="str">
        <f t="shared" si="581"/>
        <v>-</v>
      </c>
      <c r="GA264" s="65" t="str">
        <f t="shared" si="582"/>
        <v>-</v>
      </c>
      <c r="GB264" s="65" t="str">
        <f t="shared" si="583"/>
        <v>-</v>
      </c>
      <c r="GC264" s="65">
        <f t="shared" si="584"/>
        <v>50</v>
      </c>
      <c r="GD264" s="65" t="str">
        <f t="shared" si="585"/>
        <v>-</v>
      </c>
      <c r="GE264" s="65" t="str">
        <f t="shared" si="586"/>
        <v>-</v>
      </c>
      <c r="GF264" s="65" t="str">
        <f t="shared" si="587"/>
        <v>-</v>
      </c>
      <c r="GG264" s="65" t="str">
        <f t="shared" si="588"/>
        <v>-</v>
      </c>
      <c r="GH264" s="65" t="str">
        <f t="shared" si="589"/>
        <v>-</v>
      </c>
      <c r="GI264" s="65" t="str">
        <f t="shared" si="590"/>
        <v>-</v>
      </c>
      <c r="GJ264" s="65" t="str">
        <f t="shared" si="591"/>
        <v>-</v>
      </c>
      <c r="GK264" s="65" t="str">
        <f t="shared" si="592"/>
        <v>-</v>
      </c>
      <c r="GL264" s="65" t="str">
        <f t="shared" si="593"/>
        <v>-</v>
      </c>
      <c r="GM264" s="65" t="str">
        <f t="shared" si="594"/>
        <v>-</v>
      </c>
      <c r="GN264" s="65" t="str">
        <f t="shared" si="647"/>
        <v>-</v>
      </c>
      <c r="GO264" s="65" t="str">
        <f t="shared" si="648"/>
        <v>-</v>
      </c>
      <c r="GP264" s="65" t="str">
        <f t="shared" si="649"/>
        <v>-</v>
      </c>
      <c r="GQ264" s="65" t="str">
        <f t="shared" si="650"/>
        <v>-</v>
      </c>
      <c r="GR264" s="65"/>
      <c r="GS264" s="65"/>
      <c r="GT264" s="65"/>
      <c r="GU264" s="96"/>
      <c r="GV264" s="70"/>
      <c r="GW264" s="7">
        <f>IF(ISNUMBER(INDEX($CU$15:$EC$314,$B264,HG$5)),MAX(GW$14:GW263)+1,0)</f>
        <v>0</v>
      </c>
      <c r="GX264" s="7" t="str">
        <f t="shared" si="595"/>
        <v/>
      </c>
      <c r="GY264" s="7" t="str">
        <f t="shared" si="596"/>
        <v/>
      </c>
      <c r="GZ264" s="289">
        <f t="shared" si="597"/>
        <v>250</v>
      </c>
      <c r="HA264" s="289" t="str">
        <f t="shared" si="598"/>
        <v/>
      </c>
      <c r="HB264" s="289"/>
      <c r="HC264" s="84" t="str">
        <f t="shared" si="599"/>
        <v/>
      </c>
      <c r="HD264" s="335">
        <f t="shared" si="600"/>
        <v>0</v>
      </c>
      <c r="HE264" s="313" t="str">
        <f t="shared" si="601"/>
        <v/>
      </c>
      <c r="HF264" s="28" t="str">
        <f t="shared" si="602"/>
        <v/>
      </c>
      <c r="HG264" s="241"/>
      <c r="HH264" s="71"/>
      <c r="HI264" s="71"/>
      <c r="HJ264" s="71"/>
      <c r="HK264" s="71"/>
      <c r="HL264" s="71"/>
      <c r="HM264" s="71"/>
      <c r="HN264" s="71"/>
      <c r="HO264" s="71"/>
      <c r="HP264" s="71"/>
      <c r="HQ264" s="71"/>
      <c r="HR264" s="71"/>
      <c r="HS264" s="71"/>
      <c r="HT264" s="71"/>
      <c r="HU264" s="71"/>
      <c r="HV264" s="336" t="str">
        <f t="shared" si="604"/>
        <v/>
      </c>
      <c r="HW264" s="338" t="str">
        <f t="shared" si="605"/>
        <v/>
      </c>
      <c r="HX264" s="337" t="str">
        <f t="shared" si="606"/>
        <v/>
      </c>
      <c r="HY264" s="71"/>
      <c r="HZ264" s="71"/>
      <c r="IA264" s="71"/>
      <c r="IB264" s="71"/>
      <c r="IC264" s="71"/>
      <c r="ID264" s="70"/>
      <c r="IE264" s="19"/>
      <c r="IF264" s="19"/>
      <c r="IG264" s="19"/>
      <c r="IH264" s="19"/>
      <c r="II264" s="19"/>
      <c r="IJ264" s="19"/>
      <c r="IK264" s="19"/>
      <c r="IL264" s="19"/>
      <c r="IM264" s="19"/>
      <c r="IN264" s="19"/>
      <c r="IO264" s="19"/>
      <c r="IP264" s="19"/>
      <c r="IQ264" s="19"/>
      <c r="IR264" s="291">
        <f>IF(IE264&lt;&gt;"",MAX(IR$14:IR263)+1,0)</f>
        <v>0</v>
      </c>
      <c r="IS264" s="291">
        <f>IF(IF264&lt;&gt;"",MAX(IS$14:IS263)+1,0)</f>
        <v>0</v>
      </c>
      <c r="IT264" s="291">
        <f>IF(IG264&lt;&gt;"",MAX(IT$14:IT263)+1,0)</f>
        <v>0</v>
      </c>
      <c r="IU264" s="291">
        <f>IF(IH264&lt;&gt;"",MAX(IU$14:IU263)+1,0)</f>
        <v>0</v>
      </c>
      <c r="IV264" s="291">
        <f>IF(II264&lt;&gt;"",MAX(IV$14:IV263)+1,0)</f>
        <v>0</v>
      </c>
      <c r="IW264" s="291">
        <f>IF(IJ264&lt;&gt;"",MAX(IW$14:IW263)+1,0)</f>
        <v>0</v>
      </c>
      <c r="IX264" s="291">
        <f>IF(IK264&lt;&gt;"",MAX(IX$14:IX263)+1,0)</f>
        <v>0</v>
      </c>
      <c r="IY264" s="291">
        <f>IF(IL264&lt;&gt;"",MAX(IY$14:IY263)+1,0)</f>
        <v>0</v>
      </c>
      <c r="IZ264" s="291">
        <f>IF(IM264&lt;&gt;"",MAX(IZ$14:IZ263)+1,0)</f>
        <v>0</v>
      </c>
      <c r="JA264" s="291">
        <f>IF(IN264&lt;&gt;"",MAX(JA$14:JA263)+1,0)</f>
        <v>0</v>
      </c>
      <c r="JB264" s="291">
        <f>IF(IO264&lt;&gt;"",MAX(JB$14:JB263)+1,0)</f>
        <v>0</v>
      </c>
      <c r="JC264" s="291">
        <f>IF(IP264&lt;&gt;"",MAX(JC$14:JC263)+1,0)</f>
        <v>0</v>
      </c>
      <c r="JD264" s="74" t="str">
        <f t="shared" si="651"/>
        <v/>
      </c>
      <c r="JE264" s="74" t="str">
        <f t="shared" si="652"/>
        <v/>
      </c>
      <c r="JF264" s="74" t="str">
        <f t="shared" si="653"/>
        <v/>
      </c>
      <c r="JG264" s="74" t="str">
        <f t="shared" si="654"/>
        <v/>
      </c>
      <c r="JH264" s="390" t="str">
        <f t="shared" si="655"/>
        <v/>
      </c>
      <c r="JI264" s="389">
        <f>IF(ISNUMBER(MATCH(HE264,$JG$15:$JG$313,0)),0,MAX(JI$14:JI263)+1)</f>
        <v>0</v>
      </c>
      <c r="JJ264" s="389" t="str">
        <f t="shared" si="656"/>
        <v/>
      </c>
      <c r="JK264" s="379"/>
      <c r="JL264" s="79"/>
      <c r="JM264" s="19"/>
      <c r="JN264" s="280"/>
      <c r="JO264" s="70"/>
      <c r="JP264" s="19"/>
      <c r="JQ264" s="19"/>
      <c r="JR264" s="19"/>
      <c r="JS264" s="19"/>
      <c r="JT264" s="19"/>
      <c r="JU264" s="19"/>
      <c r="JV264" s="19"/>
      <c r="JW264" s="19"/>
      <c r="JX264" s="19"/>
      <c r="JY264" s="19"/>
      <c r="JZ264" s="19"/>
      <c r="KA264" s="19"/>
      <c r="KB264" s="19"/>
      <c r="KC264" s="19"/>
      <c r="KD264" s="19"/>
      <c r="LA264" s="70"/>
      <c r="LB264" s="291" t="str">
        <f t="shared" si="607"/>
        <v/>
      </c>
      <c r="LC264" s="291" t="str">
        <f t="shared" si="608"/>
        <v/>
      </c>
      <c r="LD264" s="291" t="str">
        <f t="shared" si="609"/>
        <v/>
      </c>
      <c r="LE264" s="291" t="str">
        <f t="shared" si="610"/>
        <v/>
      </c>
      <c r="LF264" s="291" t="str">
        <f t="shared" si="611"/>
        <v/>
      </c>
      <c r="LG264" s="291" t="str">
        <f t="shared" si="612"/>
        <v/>
      </c>
      <c r="LH264" s="291" t="str">
        <f t="shared" si="613"/>
        <v/>
      </c>
      <c r="LI264" s="291" t="str">
        <f t="shared" si="614"/>
        <v/>
      </c>
      <c r="LJ264" s="291" t="str">
        <f t="shared" si="615"/>
        <v/>
      </c>
      <c r="LK264" s="291" t="str">
        <f t="shared" si="616"/>
        <v/>
      </c>
      <c r="LL264" s="291" t="str">
        <f t="shared" si="617"/>
        <v/>
      </c>
      <c r="LM264" s="291" t="str">
        <f t="shared" si="618"/>
        <v/>
      </c>
      <c r="LN264" s="291" t="str">
        <f t="shared" si="619"/>
        <v/>
      </c>
      <c r="LO264" s="291" t="str">
        <f t="shared" si="620"/>
        <v/>
      </c>
      <c r="LP264" s="291" t="str">
        <f t="shared" si="621"/>
        <v/>
      </c>
      <c r="LQ264" s="291" t="str">
        <f t="shared" si="622"/>
        <v/>
      </c>
      <c r="LR264" s="291" t="str">
        <f t="shared" si="623"/>
        <v/>
      </c>
      <c r="LS264" s="291" t="str">
        <f t="shared" si="624"/>
        <v/>
      </c>
      <c r="LT264" s="291" t="str">
        <f t="shared" si="625"/>
        <v/>
      </c>
      <c r="LU264" s="291" t="str">
        <f t="shared" si="626"/>
        <v/>
      </c>
      <c r="LV264" s="291" t="str">
        <f t="shared" si="627"/>
        <v/>
      </c>
      <c r="LW264" s="291" t="str">
        <f t="shared" si="628"/>
        <v/>
      </c>
      <c r="LX264" s="291" t="str">
        <f t="shared" si="629"/>
        <v/>
      </c>
      <c r="LY264" s="291" t="str">
        <f t="shared" si="630"/>
        <v/>
      </c>
      <c r="LZ264" s="291" t="str">
        <f t="shared" si="631"/>
        <v/>
      </c>
      <c r="MA264" s="291" t="str">
        <f t="shared" si="632"/>
        <v/>
      </c>
      <c r="MB264" s="291" t="str">
        <f t="shared" si="633"/>
        <v/>
      </c>
      <c r="MC264" s="291" t="str">
        <f t="shared" si="634"/>
        <v/>
      </c>
      <c r="MD264" s="291" t="str">
        <f t="shared" si="635"/>
        <v/>
      </c>
      <c r="ME264" s="291" t="str">
        <f t="shared" si="636"/>
        <v/>
      </c>
      <c r="MF264" s="291" t="str">
        <f t="shared" si="637"/>
        <v/>
      </c>
      <c r="MG264" s="74">
        <f t="shared" si="638"/>
        <v>0</v>
      </c>
      <c r="MH264" s="70"/>
      <c r="MI264" s="70"/>
      <c r="MJ264" s="70"/>
      <c r="MK264" s="70"/>
      <c r="ML264" s="70"/>
      <c r="MM264" s="70"/>
      <c r="MN264" s="70"/>
      <c r="MO264" s="70"/>
      <c r="MP264" s="70"/>
      <c r="MQ264" s="70"/>
      <c r="MR264" s="70"/>
      <c r="MS264" s="70"/>
      <c r="MT264" s="70"/>
      <c r="MU264" s="70"/>
    </row>
    <row r="265" spans="1:359" ht="6" customHeight="1" x14ac:dyDescent="0.25">
      <c r="A265" s="79"/>
      <c r="B265" s="303">
        <f t="shared" si="657"/>
        <v>251</v>
      </c>
      <c r="C265" s="95" t="s">
        <v>402</v>
      </c>
      <c r="D265" s="95" t="s">
        <v>790</v>
      </c>
      <c r="E265" s="70"/>
      <c r="F265" s="258"/>
      <c r="G265" s="259"/>
      <c r="H265" s="260"/>
      <c r="I265" s="258"/>
      <c r="J265" s="259"/>
      <c r="K265" s="260"/>
      <c r="L265" s="258"/>
      <c r="M265" s="259"/>
      <c r="N265" s="260"/>
      <c r="O265" s="258"/>
      <c r="P265" s="259"/>
      <c r="Q265" s="260"/>
      <c r="R265" s="258"/>
      <c r="S265" s="259"/>
      <c r="T265" s="260"/>
      <c r="U265" s="258"/>
      <c r="V265" s="259"/>
      <c r="W265" s="260"/>
      <c r="X265" s="258"/>
      <c r="Y265" s="259"/>
      <c r="Z265" s="260"/>
      <c r="AA265" s="258"/>
      <c r="AB265" s="259"/>
      <c r="AC265" s="260"/>
      <c r="AD265" s="258"/>
      <c r="AE265" s="259"/>
      <c r="AF265" s="260"/>
      <c r="AG265" s="258"/>
      <c r="AH265" s="259"/>
      <c r="AI265" s="260"/>
      <c r="AJ265" s="258"/>
      <c r="AK265" s="259"/>
      <c r="AL265" s="260"/>
      <c r="AM265" s="258"/>
      <c r="AN265" s="259"/>
      <c r="AO265" s="260"/>
      <c r="AP265" s="281"/>
      <c r="AQ265" s="353"/>
      <c r="AR265" s="348"/>
      <c r="AS265" s="281"/>
      <c r="AT265" s="353"/>
      <c r="AU265" s="348"/>
      <c r="AV265" s="258"/>
      <c r="AW265" s="259"/>
      <c r="AX265" s="260"/>
      <c r="AY265" s="258"/>
      <c r="AZ265" s="259"/>
      <c r="BA265" s="260"/>
      <c r="BB265" s="258"/>
      <c r="BC265" s="259"/>
      <c r="BD265" s="260"/>
      <c r="BE265" s="258"/>
      <c r="BF265" s="259"/>
      <c r="BG265" s="260"/>
      <c r="BH265" s="258"/>
      <c r="BI265" s="259"/>
      <c r="BJ265" s="260"/>
      <c r="BK265" s="258"/>
      <c r="BL265" s="259"/>
      <c r="BM265" s="260"/>
      <c r="BN265" s="258"/>
      <c r="BO265" s="259"/>
      <c r="BP265" s="260"/>
      <c r="BQ265" s="258"/>
      <c r="BR265" s="259"/>
      <c r="BS265" s="260"/>
      <c r="BT265" s="258"/>
      <c r="BU265" s="259"/>
      <c r="BV265" s="260"/>
      <c r="BW265" s="258"/>
      <c r="BX265" s="259"/>
      <c r="BY265" s="260"/>
      <c r="BZ265" s="258"/>
      <c r="CA265" s="259"/>
      <c r="CB265" s="260"/>
      <c r="CC265" s="258"/>
      <c r="CD265" s="259"/>
      <c r="CE265" s="260"/>
      <c r="CF265" s="410"/>
      <c r="CG265" s="411"/>
      <c r="CH265" s="412"/>
      <c r="CI265" s="410"/>
      <c r="CJ265" s="411"/>
      <c r="CK265" s="412"/>
      <c r="CL265" s="258"/>
      <c r="CM265" s="259"/>
      <c r="CN265" s="260"/>
      <c r="CO265" s="258"/>
      <c r="CP265" s="259"/>
      <c r="CQ265" s="260"/>
      <c r="CR265" s="373" t="s">
        <v>2</v>
      </c>
      <c r="CS265" s="228"/>
      <c r="CT265" s="229"/>
      <c r="CU265" s="7" t="str">
        <f t="shared" si="517"/>
        <v/>
      </c>
      <c r="CV265" s="7" t="str">
        <f t="shared" si="518"/>
        <v/>
      </c>
      <c r="CW265" s="7" t="str">
        <f t="shared" si="519"/>
        <v/>
      </c>
      <c r="CX265" s="7" t="str">
        <f t="shared" si="520"/>
        <v/>
      </c>
      <c r="CY265" s="7" t="str">
        <f t="shared" si="521"/>
        <v/>
      </c>
      <c r="CZ265" s="7" t="str">
        <f t="shared" si="522"/>
        <v/>
      </c>
      <c r="DA265" s="7" t="str">
        <f t="shared" si="523"/>
        <v/>
      </c>
      <c r="DB265" s="7" t="str">
        <f t="shared" si="524"/>
        <v/>
      </c>
      <c r="DC265" s="7" t="str">
        <f t="shared" si="525"/>
        <v/>
      </c>
      <c r="DD265" s="7" t="str">
        <f t="shared" si="526"/>
        <v/>
      </c>
      <c r="DE265" s="7" t="str">
        <f t="shared" si="527"/>
        <v/>
      </c>
      <c r="DF265" s="7" t="str">
        <f t="shared" si="528"/>
        <v/>
      </c>
      <c r="DG265" s="7" t="str">
        <f t="shared" si="529"/>
        <v/>
      </c>
      <c r="DH265" s="7" t="str">
        <f t="shared" si="530"/>
        <v/>
      </c>
      <c r="DI265" s="7" t="str">
        <f t="shared" si="531"/>
        <v/>
      </c>
      <c r="DJ265" s="7">
        <f t="shared" si="532"/>
        <v>26</v>
      </c>
      <c r="DK265" s="7" t="str">
        <f t="shared" si="533"/>
        <v/>
      </c>
      <c r="DL265" s="7" t="str">
        <f t="shared" si="534"/>
        <v/>
      </c>
      <c r="DM265" s="7" t="str">
        <f t="shared" si="535"/>
        <v/>
      </c>
      <c r="DN265" s="7" t="str">
        <f t="shared" si="536"/>
        <v/>
      </c>
      <c r="DO265" s="7" t="str">
        <f t="shared" si="537"/>
        <v/>
      </c>
      <c r="DP265" s="7">
        <f t="shared" si="538"/>
        <v>15</v>
      </c>
      <c r="DQ265" s="7" t="str">
        <f t="shared" si="539"/>
        <v/>
      </c>
      <c r="DR265" s="7">
        <f t="shared" si="540"/>
        <v>14</v>
      </c>
      <c r="DS265" s="7" t="str">
        <f t="shared" si="541"/>
        <v/>
      </c>
      <c r="DT265" s="7" t="str">
        <f t="shared" si="542"/>
        <v/>
      </c>
      <c r="DU265" s="7" t="str">
        <f t="shared" si="639"/>
        <v/>
      </c>
      <c r="DV265" s="7" t="str">
        <f t="shared" si="640"/>
        <v/>
      </c>
      <c r="DW265" s="7" t="str">
        <f t="shared" si="641"/>
        <v/>
      </c>
      <c r="DX265" s="7" t="str">
        <f t="shared" si="642"/>
        <v/>
      </c>
      <c r="DY265" s="7"/>
      <c r="DZ265" s="7"/>
      <c r="EA265" s="7"/>
      <c r="EB265" s="7"/>
      <c r="EC265" s="64" t="s">
        <v>2</v>
      </c>
      <c r="ED265" s="306" t="str">
        <f t="shared" si="543"/>
        <v>-</v>
      </c>
      <c r="EE265" s="306" t="str">
        <f t="shared" si="544"/>
        <v>-</v>
      </c>
      <c r="EF265" s="306" t="str">
        <f t="shared" si="545"/>
        <v>-</v>
      </c>
      <c r="EG265" s="306" t="str">
        <f t="shared" si="546"/>
        <v>-</v>
      </c>
      <c r="EH265" s="306" t="str">
        <f t="shared" si="547"/>
        <v>-</v>
      </c>
      <c r="EI265" s="306" t="str">
        <f t="shared" si="548"/>
        <v>-</v>
      </c>
      <c r="EJ265" s="306" t="str">
        <f t="shared" si="549"/>
        <v>-</v>
      </c>
      <c r="EK265" s="306" t="str">
        <f t="shared" si="550"/>
        <v>-</v>
      </c>
      <c r="EL265" s="306" t="str">
        <f t="shared" si="551"/>
        <v>-</v>
      </c>
      <c r="EM265" s="306" t="str">
        <f t="shared" si="552"/>
        <v>-</v>
      </c>
      <c r="EN265" s="306" t="str">
        <f t="shared" si="553"/>
        <v>-</v>
      </c>
      <c r="EO265" s="306" t="str">
        <f t="shared" si="554"/>
        <v>-</v>
      </c>
      <c r="EP265" s="306" t="str">
        <f t="shared" si="555"/>
        <v>-</v>
      </c>
      <c r="EQ265" s="306" t="str">
        <f t="shared" si="556"/>
        <v>-</v>
      </c>
      <c r="ER265" s="306" t="str">
        <f t="shared" si="557"/>
        <v>-</v>
      </c>
      <c r="ES265" s="306" t="str">
        <f t="shared" si="558"/>
        <v>etrate</v>
      </c>
      <c r="ET265" s="306" t="str">
        <f t="shared" si="559"/>
        <v>-</v>
      </c>
      <c r="EU265" s="306" t="str">
        <f t="shared" si="560"/>
        <v>-</v>
      </c>
      <c r="EV265" s="306" t="str">
        <f t="shared" si="561"/>
        <v>-</v>
      </c>
      <c r="EW265" s="306" t="str">
        <f t="shared" si="562"/>
        <v>-</v>
      </c>
      <c r="EX265" s="306" t="str">
        <f t="shared" si="563"/>
        <v>-</v>
      </c>
      <c r="EY265" s="306" t="str">
        <f t="shared" si="564"/>
        <v>etrate</v>
      </c>
      <c r="EZ265" s="306" t="str">
        <f t="shared" si="565"/>
        <v>-</v>
      </c>
      <c r="FA265" s="306" t="str">
        <f t="shared" si="566"/>
        <v>etrate</v>
      </c>
      <c r="FB265" s="306" t="str">
        <f t="shared" si="567"/>
        <v>-</v>
      </c>
      <c r="FC265" s="306" t="str">
        <f t="shared" si="568"/>
        <v>-</v>
      </c>
      <c r="FD265" s="306" t="str">
        <f t="shared" si="643"/>
        <v>-</v>
      </c>
      <c r="FE265" s="306" t="str">
        <f t="shared" si="644"/>
        <v>-</v>
      </c>
      <c r="FF265" s="306" t="str">
        <f t="shared" si="645"/>
        <v>-</v>
      </c>
      <c r="FG265" s="306" t="str">
        <f t="shared" si="646"/>
        <v>-</v>
      </c>
      <c r="FH265" s="306"/>
      <c r="FI265" s="306"/>
      <c r="FJ265" s="306"/>
      <c r="FK265" s="306"/>
      <c r="FL265" s="306"/>
      <c r="FM265" s="422" t="s">
        <v>2</v>
      </c>
      <c r="FN265" s="65" t="str">
        <f t="shared" si="569"/>
        <v>-</v>
      </c>
      <c r="FO265" s="65" t="str">
        <f t="shared" si="570"/>
        <v>-</v>
      </c>
      <c r="FP265" s="65" t="str">
        <f t="shared" si="571"/>
        <v>-</v>
      </c>
      <c r="FQ265" s="65" t="str">
        <f t="shared" si="572"/>
        <v>-</v>
      </c>
      <c r="FR265" s="65" t="str">
        <f t="shared" si="573"/>
        <v>-</v>
      </c>
      <c r="FS265" s="65" t="str">
        <f t="shared" si="574"/>
        <v>-</v>
      </c>
      <c r="FT265" s="65" t="str">
        <f t="shared" si="575"/>
        <v>-</v>
      </c>
      <c r="FU265" s="65" t="str">
        <f t="shared" si="576"/>
        <v>-</v>
      </c>
      <c r="FV265" s="65" t="str">
        <f t="shared" si="577"/>
        <v>-</v>
      </c>
      <c r="FW265" s="65" t="str">
        <f t="shared" si="578"/>
        <v>-</v>
      </c>
      <c r="FX265" s="65" t="str">
        <f t="shared" si="579"/>
        <v>-</v>
      </c>
      <c r="FY265" s="65" t="str">
        <f t="shared" si="580"/>
        <v>-</v>
      </c>
      <c r="FZ265" s="65" t="str">
        <f t="shared" si="581"/>
        <v>-</v>
      </c>
      <c r="GA265" s="65" t="str">
        <f t="shared" si="582"/>
        <v>-</v>
      </c>
      <c r="GB265" s="65" t="str">
        <f t="shared" si="583"/>
        <v>-</v>
      </c>
      <c r="GC265" s="65">
        <f t="shared" si="584"/>
        <v>4.0000000000000002E-4</v>
      </c>
      <c r="GD265" s="65" t="str">
        <f t="shared" si="585"/>
        <v>-</v>
      </c>
      <c r="GE265" s="65" t="str">
        <f t="shared" si="586"/>
        <v>-</v>
      </c>
      <c r="GF265" s="65" t="str">
        <f t="shared" si="587"/>
        <v>-</v>
      </c>
      <c r="GG265" s="65" t="str">
        <f t="shared" si="588"/>
        <v>-</v>
      </c>
      <c r="GH265" s="65" t="str">
        <f t="shared" si="589"/>
        <v>-</v>
      </c>
      <c r="GI265" s="65">
        <f t="shared" si="590"/>
        <v>9.5000000000000004E-8</v>
      </c>
      <c r="GJ265" s="65" t="str">
        <f t="shared" si="591"/>
        <v>-</v>
      </c>
      <c r="GK265" s="65">
        <f t="shared" si="592"/>
        <v>9.5000000000000004E-8</v>
      </c>
      <c r="GL265" s="65" t="str">
        <f t="shared" si="593"/>
        <v>-</v>
      </c>
      <c r="GM265" s="65" t="str">
        <f t="shared" si="594"/>
        <v>-</v>
      </c>
      <c r="GN265" s="65" t="str">
        <f t="shared" si="647"/>
        <v>-</v>
      </c>
      <c r="GO265" s="65" t="str">
        <f t="shared" si="648"/>
        <v>-</v>
      </c>
      <c r="GP265" s="65" t="str">
        <f t="shared" si="649"/>
        <v>-</v>
      </c>
      <c r="GQ265" s="65" t="str">
        <f t="shared" si="650"/>
        <v>-</v>
      </c>
      <c r="GR265" s="65"/>
      <c r="GS265" s="65"/>
      <c r="GT265" s="65"/>
      <c r="GU265" s="96"/>
      <c r="GV265" s="70"/>
      <c r="GW265" s="7">
        <f>IF(ISNUMBER(INDEX($CU$15:$EC$314,$B265,HG$5)),MAX(GW$14:GW264)+1,0)</f>
        <v>0</v>
      </c>
      <c r="GX265" s="7" t="str">
        <f t="shared" si="595"/>
        <v/>
      </c>
      <c r="GY265" s="7" t="str">
        <f t="shared" si="596"/>
        <v/>
      </c>
      <c r="GZ265" s="289">
        <f t="shared" si="597"/>
        <v>251</v>
      </c>
      <c r="HA265" s="289" t="str">
        <f t="shared" si="598"/>
        <v/>
      </c>
      <c r="HB265" s="289"/>
      <c r="HC265" s="84" t="str">
        <f t="shared" si="599"/>
        <v/>
      </c>
      <c r="HD265" s="335">
        <f t="shared" si="600"/>
        <v>0</v>
      </c>
      <c r="HE265" s="313" t="str">
        <f t="shared" si="601"/>
        <v/>
      </c>
      <c r="HF265" s="28" t="str">
        <f t="shared" si="602"/>
        <v/>
      </c>
      <c r="HG265" s="241"/>
      <c r="HH265" s="71"/>
      <c r="HI265" s="71"/>
      <c r="HJ265" s="71"/>
      <c r="HK265" s="71"/>
      <c r="HL265" s="71"/>
      <c r="HM265" s="71"/>
      <c r="HN265" s="71"/>
      <c r="HO265" s="71"/>
      <c r="HP265" s="71"/>
      <c r="HQ265" s="71"/>
      <c r="HR265" s="71"/>
      <c r="HS265" s="71"/>
      <c r="HT265" s="71"/>
      <c r="HU265" s="71"/>
      <c r="HV265" s="336" t="str">
        <f t="shared" si="604"/>
        <v/>
      </c>
      <c r="HW265" s="338" t="str">
        <f t="shared" si="605"/>
        <v/>
      </c>
      <c r="HX265" s="337" t="str">
        <f t="shared" si="606"/>
        <v/>
      </c>
      <c r="HY265" s="71"/>
      <c r="HZ265" s="71"/>
      <c r="IA265" s="71"/>
      <c r="IB265" s="71"/>
      <c r="IC265" s="71"/>
      <c r="ID265" s="70"/>
      <c r="IE265" s="19"/>
      <c r="IF265" s="19"/>
      <c r="IG265" s="19"/>
      <c r="IH265" s="19"/>
      <c r="II265" s="19"/>
      <c r="IJ265" s="19"/>
      <c r="IK265" s="19"/>
      <c r="IL265" s="19"/>
      <c r="IM265" s="19"/>
      <c r="IN265" s="19"/>
      <c r="IO265" s="19"/>
      <c r="IP265" s="19"/>
      <c r="IQ265" s="19"/>
      <c r="IR265" s="291">
        <f>IF(IE265&lt;&gt;"",MAX(IR$14:IR264)+1,0)</f>
        <v>0</v>
      </c>
      <c r="IS265" s="291">
        <f>IF(IF265&lt;&gt;"",MAX(IS$14:IS264)+1,0)</f>
        <v>0</v>
      </c>
      <c r="IT265" s="291">
        <f>IF(IG265&lt;&gt;"",MAX(IT$14:IT264)+1,0)</f>
        <v>0</v>
      </c>
      <c r="IU265" s="291">
        <f>IF(IH265&lt;&gt;"",MAX(IU$14:IU264)+1,0)</f>
        <v>0</v>
      </c>
      <c r="IV265" s="291">
        <f>IF(II265&lt;&gt;"",MAX(IV$14:IV264)+1,0)</f>
        <v>0</v>
      </c>
      <c r="IW265" s="291">
        <f>IF(IJ265&lt;&gt;"",MAX(IW$14:IW264)+1,0)</f>
        <v>0</v>
      </c>
      <c r="IX265" s="291">
        <f>IF(IK265&lt;&gt;"",MAX(IX$14:IX264)+1,0)</f>
        <v>0</v>
      </c>
      <c r="IY265" s="291">
        <f>IF(IL265&lt;&gt;"",MAX(IY$14:IY264)+1,0)</f>
        <v>0</v>
      </c>
      <c r="IZ265" s="291">
        <f>IF(IM265&lt;&gt;"",MAX(IZ$14:IZ264)+1,0)</f>
        <v>0</v>
      </c>
      <c r="JA265" s="291">
        <f>IF(IN265&lt;&gt;"",MAX(JA$14:JA264)+1,0)</f>
        <v>0</v>
      </c>
      <c r="JB265" s="291">
        <f>IF(IO265&lt;&gt;"",MAX(JB$14:JB264)+1,0)</f>
        <v>0</v>
      </c>
      <c r="JC265" s="291">
        <f>IF(IP265&lt;&gt;"",MAX(JC$14:JC264)+1,0)</f>
        <v>0</v>
      </c>
      <c r="JD265" s="74" t="str">
        <f t="shared" si="651"/>
        <v/>
      </c>
      <c r="JE265" s="74" t="str">
        <f t="shared" si="652"/>
        <v/>
      </c>
      <c r="JF265" s="74" t="str">
        <f t="shared" si="653"/>
        <v/>
      </c>
      <c r="JG265" s="74" t="str">
        <f t="shared" si="654"/>
        <v/>
      </c>
      <c r="JH265" s="390" t="str">
        <f t="shared" si="655"/>
        <v/>
      </c>
      <c r="JI265" s="389">
        <f>IF(ISNUMBER(MATCH(HE265,$JG$15:$JG$313,0)),0,MAX(JI$14:JI264)+1)</f>
        <v>0</v>
      </c>
      <c r="JJ265" s="389" t="str">
        <f t="shared" si="656"/>
        <v/>
      </c>
      <c r="JK265" s="379"/>
      <c r="JL265" s="79"/>
      <c r="JM265" s="19"/>
      <c r="JN265" s="280"/>
      <c r="JO265" s="70"/>
      <c r="JP265" s="19"/>
      <c r="JQ265" s="19"/>
      <c r="JR265" s="19"/>
      <c r="JS265" s="19"/>
      <c r="JT265" s="19"/>
      <c r="JU265" s="19"/>
      <c r="JV265" s="19"/>
      <c r="JW265" s="19"/>
      <c r="JX265" s="19"/>
      <c r="JY265" s="19"/>
      <c r="JZ265" s="19"/>
      <c r="KA265" s="19"/>
      <c r="KB265" s="19"/>
      <c r="KC265" s="19"/>
      <c r="KD265" s="19"/>
      <c r="LA265" s="70"/>
      <c r="LB265" s="291" t="str">
        <f t="shared" si="607"/>
        <v/>
      </c>
      <c r="LC265" s="291" t="str">
        <f t="shared" si="608"/>
        <v/>
      </c>
      <c r="LD265" s="291" t="str">
        <f t="shared" si="609"/>
        <v/>
      </c>
      <c r="LE265" s="291" t="str">
        <f t="shared" si="610"/>
        <v/>
      </c>
      <c r="LF265" s="291" t="str">
        <f t="shared" si="611"/>
        <v/>
      </c>
      <c r="LG265" s="291" t="str">
        <f t="shared" si="612"/>
        <v/>
      </c>
      <c r="LH265" s="291" t="str">
        <f t="shared" si="613"/>
        <v/>
      </c>
      <c r="LI265" s="291" t="str">
        <f t="shared" si="614"/>
        <v/>
      </c>
      <c r="LJ265" s="291" t="str">
        <f t="shared" si="615"/>
        <v/>
      </c>
      <c r="LK265" s="291" t="str">
        <f t="shared" si="616"/>
        <v/>
      </c>
      <c r="LL265" s="291" t="str">
        <f t="shared" si="617"/>
        <v/>
      </c>
      <c r="LM265" s="291" t="str">
        <f t="shared" si="618"/>
        <v/>
      </c>
      <c r="LN265" s="291" t="str">
        <f t="shared" si="619"/>
        <v/>
      </c>
      <c r="LO265" s="291" t="str">
        <f t="shared" si="620"/>
        <v/>
      </c>
      <c r="LP265" s="291" t="str">
        <f t="shared" si="621"/>
        <v/>
      </c>
      <c r="LQ265" s="291" t="str">
        <f t="shared" si="622"/>
        <v/>
      </c>
      <c r="LR265" s="291" t="str">
        <f t="shared" si="623"/>
        <v/>
      </c>
      <c r="LS265" s="291" t="str">
        <f t="shared" si="624"/>
        <v/>
      </c>
      <c r="LT265" s="291" t="str">
        <f t="shared" si="625"/>
        <v/>
      </c>
      <c r="LU265" s="291" t="str">
        <f t="shared" si="626"/>
        <v/>
      </c>
      <c r="LV265" s="291" t="str">
        <f t="shared" si="627"/>
        <v/>
      </c>
      <c r="LW265" s="291" t="str">
        <f t="shared" si="628"/>
        <v/>
      </c>
      <c r="LX265" s="291" t="str">
        <f t="shared" si="629"/>
        <v/>
      </c>
      <c r="LY265" s="291" t="str">
        <f t="shared" si="630"/>
        <v/>
      </c>
      <c r="LZ265" s="291" t="str">
        <f t="shared" si="631"/>
        <v/>
      </c>
      <c r="MA265" s="291" t="str">
        <f t="shared" si="632"/>
        <v/>
      </c>
      <c r="MB265" s="291" t="str">
        <f t="shared" si="633"/>
        <v/>
      </c>
      <c r="MC265" s="291" t="str">
        <f t="shared" si="634"/>
        <v/>
      </c>
      <c r="MD265" s="291" t="str">
        <f t="shared" si="635"/>
        <v/>
      </c>
      <c r="ME265" s="291" t="str">
        <f t="shared" si="636"/>
        <v/>
      </c>
      <c r="MF265" s="291" t="str">
        <f t="shared" si="637"/>
        <v/>
      </c>
      <c r="MG265" s="74">
        <f t="shared" si="638"/>
        <v>0</v>
      </c>
      <c r="MH265" s="70"/>
      <c r="MI265" s="70"/>
      <c r="MJ265" s="70"/>
      <c r="MK265" s="70"/>
      <c r="ML265" s="70"/>
      <c r="MM265" s="70"/>
      <c r="MN265" s="70"/>
      <c r="MO265" s="70"/>
      <c r="MP265" s="70"/>
      <c r="MQ265" s="70"/>
      <c r="MR265" s="70"/>
      <c r="MS265" s="70"/>
      <c r="MT265" s="70"/>
      <c r="MU265" s="70"/>
    </row>
    <row r="266" spans="1:359" ht="6" customHeight="1" x14ac:dyDescent="0.25">
      <c r="A266" s="79"/>
      <c r="B266" s="303">
        <f t="shared" si="657"/>
        <v>252</v>
      </c>
      <c r="C266" s="206" t="s">
        <v>403</v>
      </c>
      <c r="D266" s="206" t="s">
        <v>791</v>
      </c>
      <c r="E266" s="70"/>
      <c r="F266" s="258"/>
      <c r="G266" s="259"/>
      <c r="H266" s="260"/>
      <c r="I266" s="258"/>
      <c r="J266" s="259"/>
      <c r="K266" s="260"/>
      <c r="L266" s="258"/>
      <c r="M266" s="259"/>
      <c r="N266" s="260"/>
      <c r="O266" s="258"/>
      <c r="P266" s="259"/>
      <c r="Q266" s="260"/>
      <c r="R266" s="258"/>
      <c r="S266" s="259"/>
      <c r="T266" s="260"/>
      <c r="U266" s="258"/>
      <c r="V266" s="259"/>
      <c r="W266" s="260"/>
      <c r="X266" s="258"/>
      <c r="Y266" s="259"/>
      <c r="Z266" s="260"/>
      <c r="AA266" s="258"/>
      <c r="AB266" s="259"/>
      <c r="AC266" s="260"/>
      <c r="AD266" s="258"/>
      <c r="AE266" s="259"/>
      <c r="AF266" s="260"/>
      <c r="AG266" s="258"/>
      <c r="AH266" s="259"/>
      <c r="AI266" s="260"/>
      <c r="AJ266" s="258"/>
      <c r="AK266" s="259"/>
      <c r="AL266" s="260"/>
      <c r="AM266" s="258"/>
      <c r="AN266" s="259"/>
      <c r="AO266" s="260"/>
      <c r="AP266" s="281"/>
      <c r="AQ266" s="353"/>
      <c r="AR266" s="348"/>
      <c r="AS266" s="281"/>
      <c r="AT266" s="353"/>
      <c r="AU266" s="348"/>
      <c r="AV266" s="258"/>
      <c r="AW266" s="259"/>
      <c r="AX266" s="260"/>
      <c r="AY266" s="258"/>
      <c r="AZ266" s="259"/>
      <c r="BA266" s="260"/>
      <c r="BB266" s="258"/>
      <c r="BC266" s="259"/>
      <c r="BD266" s="260"/>
      <c r="BE266" s="258"/>
      <c r="BF266" s="259"/>
      <c r="BG266" s="260"/>
      <c r="BH266" s="258"/>
      <c r="BI266" s="259"/>
      <c r="BJ266" s="260"/>
      <c r="BK266" s="258"/>
      <c r="BL266" s="259"/>
      <c r="BM266" s="260"/>
      <c r="BN266" s="258"/>
      <c r="BO266" s="259"/>
      <c r="BP266" s="260"/>
      <c r="BQ266" s="258"/>
      <c r="BR266" s="259"/>
      <c r="BS266" s="260"/>
      <c r="BT266" s="258"/>
      <c r="BU266" s="259"/>
      <c r="BV266" s="260"/>
      <c r="BW266" s="258"/>
      <c r="BX266" s="259"/>
      <c r="BY266" s="260"/>
      <c r="BZ266" s="258"/>
      <c r="CA266" s="259"/>
      <c r="CB266" s="260"/>
      <c r="CC266" s="258"/>
      <c r="CD266" s="259"/>
      <c r="CE266" s="260"/>
      <c r="CF266" s="410"/>
      <c r="CG266" s="411"/>
      <c r="CH266" s="412"/>
      <c r="CI266" s="410"/>
      <c r="CJ266" s="411"/>
      <c r="CK266" s="412"/>
      <c r="CL266" s="258"/>
      <c r="CM266" s="259"/>
      <c r="CN266" s="260"/>
      <c r="CO266" s="258"/>
      <c r="CP266" s="259"/>
      <c r="CQ266" s="260"/>
      <c r="CR266" s="373" t="s">
        <v>2</v>
      </c>
      <c r="CS266" s="228"/>
      <c r="CT266" s="229"/>
      <c r="CU266" s="7" t="str">
        <f t="shared" si="517"/>
        <v/>
      </c>
      <c r="CV266" s="7" t="str">
        <f t="shared" si="518"/>
        <v/>
      </c>
      <c r="CW266" s="7" t="str">
        <f t="shared" si="519"/>
        <v/>
      </c>
      <c r="CX266" s="7" t="str">
        <f t="shared" si="520"/>
        <v/>
      </c>
      <c r="CY266" s="7" t="str">
        <f t="shared" si="521"/>
        <v/>
      </c>
      <c r="CZ266" s="7" t="str">
        <f t="shared" si="522"/>
        <v/>
      </c>
      <c r="DA266" s="7" t="str">
        <f t="shared" si="523"/>
        <v/>
      </c>
      <c r="DB266" s="7" t="str">
        <f t="shared" si="524"/>
        <v/>
      </c>
      <c r="DC266" s="7" t="str">
        <f t="shared" si="525"/>
        <v/>
      </c>
      <c r="DD266" s="7" t="str">
        <f t="shared" si="526"/>
        <v/>
      </c>
      <c r="DE266" s="7" t="str">
        <f t="shared" si="527"/>
        <v/>
      </c>
      <c r="DF266" s="7" t="str">
        <f t="shared" si="528"/>
        <v/>
      </c>
      <c r="DG266" s="7" t="str">
        <f t="shared" si="529"/>
        <v/>
      </c>
      <c r="DH266" s="7" t="str">
        <f t="shared" si="530"/>
        <v/>
      </c>
      <c r="DI266" s="7" t="str">
        <f t="shared" si="531"/>
        <v/>
      </c>
      <c r="DJ266" s="7">
        <f t="shared" si="532"/>
        <v>27</v>
      </c>
      <c r="DK266" s="7" t="str">
        <f t="shared" si="533"/>
        <v/>
      </c>
      <c r="DL266" s="7" t="str">
        <f t="shared" si="534"/>
        <v/>
      </c>
      <c r="DM266" s="7" t="str">
        <f t="shared" si="535"/>
        <v/>
      </c>
      <c r="DN266" s="7" t="str">
        <f t="shared" si="536"/>
        <v/>
      </c>
      <c r="DO266" s="7" t="str">
        <f t="shared" si="537"/>
        <v/>
      </c>
      <c r="DP266" s="7">
        <f t="shared" si="538"/>
        <v>16</v>
      </c>
      <c r="DQ266" s="7" t="str">
        <f t="shared" si="539"/>
        <v/>
      </c>
      <c r="DR266" s="7">
        <f t="shared" si="540"/>
        <v>15</v>
      </c>
      <c r="DS266" s="7" t="str">
        <f t="shared" si="541"/>
        <v/>
      </c>
      <c r="DT266" s="7" t="str">
        <f t="shared" si="542"/>
        <v/>
      </c>
      <c r="DU266" s="7" t="str">
        <f t="shared" si="639"/>
        <v/>
      </c>
      <c r="DV266" s="7" t="str">
        <f t="shared" si="640"/>
        <v/>
      </c>
      <c r="DW266" s="7" t="str">
        <f t="shared" si="641"/>
        <v/>
      </c>
      <c r="DX266" s="7" t="str">
        <f t="shared" si="642"/>
        <v/>
      </c>
      <c r="DY266" s="7"/>
      <c r="DZ266" s="7"/>
      <c r="EA266" s="7"/>
      <c r="EB266" s="7"/>
      <c r="EC266" s="64" t="s">
        <v>2</v>
      </c>
      <c r="ED266" s="306" t="str">
        <f t="shared" si="543"/>
        <v>-</v>
      </c>
      <c r="EE266" s="306" t="str">
        <f t="shared" si="544"/>
        <v>-</v>
      </c>
      <c r="EF266" s="306" t="str">
        <f t="shared" si="545"/>
        <v>-</v>
      </c>
      <c r="EG266" s="306" t="str">
        <f t="shared" si="546"/>
        <v>-</v>
      </c>
      <c r="EH266" s="306" t="str">
        <f t="shared" si="547"/>
        <v>-</v>
      </c>
      <c r="EI266" s="306" t="str">
        <f t="shared" si="548"/>
        <v>-</v>
      </c>
      <c r="EJ266" s="306" t="str">
        <f t="shared" si="549"/>
        <v>-</v>
      </c>
      <c r="EK266" s="306" t="str">
        <f t="shared" si="550"/>
        <v>-</v>
      </c>
      <c r="EL266" s="306" t="str">
        <f t="shared" si="551"/>
        <v>-</v>
      </c>
      <c r="EM266" s="306" t="str">
        <f t="shared" si="552"/>
        <v>-</v>
      </c>
      <c r="EN266" s="306" t="str">
        <f t="shared" si="553"/>
        <v>-</v>
      </c>
      <c r="EO266" s="306" t="str">
        <f t="shared" si="554"/>
        <v>-</v>
      </c>
      <c r="EP266" s="306" t="str">
        <f t="shared" si="555"/>
        <v>-</v>
      </c>
      <c r="EQ266" s="306" t="str">
        <f t="shared" si="556"/>
        <v>-</v>
      </c>
      <c r="ER266" s="306" t="str">
        <f t="shared" si="557"/>
        <v>-</v>
      </c>
      <c r="ES266" s="306" t="str">
        <f t="shared" si="558"/>
        <v>depth</v>
      </c>
      <c r="ET266" s="306" t="str">
        <f t="shared" si="559"/>
        <v>-</v>
      </c>
      <c r="EU266" s="306" t="str">
        <f t="shared" si="560"/>
        <v>-</v>
      </c>
      <c r="EV266" s="306" t="str">
        <f t="shared" si="561"/>
        <v>-</v>
      </c>
      <c r="EW266" s="306" t="str">
        <f t="shared" si="562"/>
        <v>-</v>
      </c>
      <c r="EX266" s="306" t="str">
        <f t="shared" si="563"/>
        <v>-</v>
      </c>
      <c r="EY266" s="306" t="str">
        <f t="shared" si="564"/>
        <v>depth</v>
      </c>
      <c r="EZ266" s="306" t="str">
        <f t="shared" si="565"/>
        <v>-</v>
      </c>
      <c r="FA266" s="306" t="str">
        <f t="shared" si="566"/>
        <v>depth</v>
      </c>
      <c r="FB266" s="306" t="str">
        <f t="shared" si="567"/>
        <v>-</v>
      </c>
      <c r="FC266" s="306" t="str">
        <f t="shared" si="568"/>
        <v>-</v>
      </c>
      <c r="FD266" s="306" t="str">
        <f t="shared" si="643"/>
        <v>-</v>
      </c>
      <c r="FE266" s="306" t="str">
        <f t="shared" si="644"/>
        <v>-</v>
      </c>
      <c r="FF266" s="306" t="str">
        <f t="shared" si="645"/>
        <v>-</v>
      </c>
      <c r="FG266" s="306" t="str">
        <f t="shared" si="646"/>
        <v>-</v>
      </c>
      <c r="FH266" s="306"/>
      <c r="FI266" s="306"/>
      <c r="FJ266" s="306"/>
      <c r="FK266" s="306"/>
      <c r="FL266" s="306"/>
      <c r="FM266" s="422" t="s">
        <v>2</v>
      </c>
      <c r="FN266" s="65" t="str">
        <f t="shared" si="569"/>
        <v>-</v>
      </c>
      <c r="FO266" s="65" t="str">
        <f t="shared" si="570"/>
        <v>-</v>
      </c>
      <c r="FP266" s="65" t="str">
        <f t="shared" si="571"/>
        <v>-</v>
      </c>
      <c r="FQ266" s="65" t="str">
        <f t="shared" si="572"/>
        <v>-</v>
      </c>
      <c r="FR266" s="65" t="str">
        <f t="shared" si="573"/>
        <v>-</v>
      </c>
      <c r="FS266" s="65" t="str">
        <f t="shared" si="574"/>
        <v>-</v>
      </c>
      <c r="FT266" s="65" t="str">
        <f t="shared" si="575"/>
        <v>-</v>
      </c>
      <c r="FU266" s="65" t="str">
        <f t="shared" si="576"/>
        <v>-</v>
      </c>
      <c r="FV266" s="65" t="str">
        <f t="shared" si="577"/>
        <v>-</v>
      </c>
      <c r="FW266" s="65" t="str">
        <f t="shared" si="578"/>
        <v>-</v>
      </c>
      <c r="FX266" s="65" t="str">
        <f t="shared" si="579"/>
        <v>-</v>
      </c>
      <c r="FY266" s="65" t="str">
        <f t="shared" si="580"/>
        <v>-</v>
      </c>
      <c r="FZ266" s="65" t="str">
        <f t="shared" si="581"/>
        <v>-</v>
      </c>
      <c r="GA266" s="65" t="str">
        <f t="shared" si="582"/>
        <v>-</v>
      </c>
      <c r="GB266" s="65" t="str">
        <f t="shared" si="583"/>
        <v>-</v>
      </c>
      <c r="GC266" s="65">
        <f t="shared" si="584"/>
        <v>10</v>
      </c>
      <c r="GD266" s="65" t="str">
        <f t="shared" si="585"/>
        <v>-</v>
      </c>
      <c r="GE266" s="65" t="str">
        <f t="shared" si="586"/>
        <v>-</v>
      </c>
      <c r="GF266" s="65" t="str">
        <f t="shared" si="587"/>
        <v>-</v>
      </c>
      <c r="GG266" s="65" t="str">
        <f t="shared" si="588"/>
        <v>-</v>
      </c>
      <c r="GH266" s="65" t="str">
        <f t="shared" si="589"/>
        <v>-</v>
      </c>
      <c r="GI266" s="65">
        <f t="shared" si="590"/>
        <v>15</v>
      </c>
      <c r="GJ266" s="65" t="str">
        <f t="shared" si="591"/>
        <v>-</v>
      </c>
      <c r="GK266" s="65">
        <f t="shared" si="592"/>
        <v>15</v>
      </c>
      <c r="GL266" s="65" t="str">
        <f t="shared" si="593"/>
        <v>-</v>
      </c>
      <c r="GM266" s="65" t="str">
        <f t="shared" si="594"/>
        <v>-</v>
      </c>
      <c r="GN266" s="65" t="str">
        <f t="shared" si="647"/>
        <v>-</v>
      </c>
      <c r="GO266" s="65" t="str">
        <f t="shared" si="648"/>
        <v>-</v>
      </c>
      <c r="GP266" s="65" t="str">
        <f t="shared" si="649"/>
        <v>-</v>
      </c>
      <c r="GQ266" s="65" t="str">
        <f t="shared" si="650"/>
        <v>-</v>
      </c>
      <c r="GR266" s="65"/>
      <c r="GS266" s="65"/>
      <c r="GT266" s="65"/>
      <c r="GU266" s="96"/>
      <c r="GV266" s="70"/>
      <c r="GW266" s="7">
        <f>IF(ISNUMBER(INDEX($CU$15:$EC$314,$B266,HG$5)),MAX(GW$14:GW265)+1,0)</f>
        <v>0</v>
      </c>
      <c r="GX266" s="7" t="str">
        <f t="shared" si="595"/>
        <v/>
      </c>
      <c r="GY266" s="7" t="str">
        <f t="shared" si="596"/>
        <v/>
      </c>
      <c r="GZ266" s="289">
        <f t="shared" si="597"/>
        <v>252</v>
      </c>
      <c r="HA266" s="289" t="str">
        <f t="shared" si="598"/>
        <v/>
      </c>
      <c r="HB266" s="289"/>
      <c r="HC266" s="84" t="str">
        <f t="shared" si="599"/>
        <v/>
      </c>
      <c r="HD266" s="335">
        <f t="shared" si="600"/>
        <v>0</v>
      </c>
      <c r="HE266" s="313" t="str">
        <f t="shared" si="601"/>
        <v/>
      </c>
      <c r="HF266" s="28" t="str">
        <f t="shared" si="602"/>
        <v/>
      </c>
      <c r="HG266" s="241"/>
      <c r="HH266" s="71"/>
      <c r="HI266" s="71"/>
      <c r="HJ266" s="71"/>
      <c r="HK266" s="71"/>
      <c r="HL266" s="71"/>
      <c r="HM266" s="71"/>
      <c r="HN266" s="71"/>
      <c r="HO266" s="71"/>
      <c r="HP266" s="71"/>
      <c r="HQ266" s="71"/>
      <c r="HR266" s="71"/>
      <c r="HS266" s="71"/>
      <c r="HT266" s="71"/>
      <c r="HU266" s="71"/>
      <c r="HV266" s="336" t="str">
        <f t="shared" si="604"/>
        <v/>
      </c>
      <c r="HW266" s="338" t="str">
        <f t="shared" si="605"/>
        <v/>
      </c>
      <c r="HX266" s="337" t="str">
        <f t="shared" si="606"/>
        <v/>
      </c>
      <c r="HY266" s="71"/>
      <c r="HZ266" s="71"/>
      <c r="IA266" s="71"/>
      <c r="IB266" s="71"/>
      <c r="IC266" s="71"/>
      <c r="ID266" s="70"/>
      <c r="IE266" s="19"/>
      <c r="IF266" s="19"/>
      <c r="IG266" s="19"/>
      <c r="IH266" s="19"/>
      <c r="II266" s="19"/>
      <c r="IJ266" s="19"/>
      <c r="IK266" s="19"/>
      <c r="IL266" s="19"/>
      <c r="IM266" s="19"/>
      <c r="IN266" s="19"/>
      <c r="IO266" s="19"/>
      <c r="IP266" s="19"/>
      <c r="IQ266" s="19"/>
      <c r="IR266" s="291">
        <f>IF(IE266&lt;&gt;"",MAX(IR$14:IR265)+1,0)</f>
        <v>0</v>
      </c>
      <c r="IS266" s="291">
        <f>IF(IF266&lt;&gt;"",MAX(IS$14:IS265)+1,0)</f>
        <v>0</v>
      </c>
      <c r="IT266" s="291">
        <f>IF(IG266&lt;&gt;"",MAX(IT$14:IT265)+1,0)</f>
        <v>0</v>
      </c>
      <c r="IU266" s="291">
        <f>IF(IH266&lt;&gt;"",MAX(IU$14:IU265)+1,0)</f>
        <v>0</v>
      </c>
      <c r="IV266" s="291">
        <f>IF(II266&lt;&gt;"",MAX(IV$14:IV265)+1,0)</f>
        <v>0</v>
      </c>
      <c r="IW266" s="291">
        <f>IF(IJ266&lt;&gt;"",MAX(IW$14:IW265)+1,0)</f>
        <v>0</v>
      </c>
      <c r="IX266" s="291">
        <f>IF(IK266&lt;&gt;"",MAX(IX$14:IX265)+1,0)</f>
        <v>0</v>
      </c>
      <c r="IY266" s="291">
        <f>IF(IL266&lt;&gt;"",MAX(IY$14:IY265)+1,0)</f>
        <v>0</v>
      </c>
      <c r="IZ266" s="291">
        <f>IF(IM266&lt;&gt;"",MAX(IZ$14:IZ265)+1,0)</f>
        <v>0</v>
      </c>
      <c r="JA266" s="291">
        <f>IF(IN266&lt;&gt;"",MAX(JA$14:JA265)+1,0)</f>
        <v>0</v>
      </c>
      <c r="JB266" s="291">
        <f>IF(IO266&lt;&gt;"",MAX(JB$14:JB265)+1,0)</f>
        <v>0</v>
      </c>
      <c r="JC266" s="291">
        <f>IF(IP266&lt;&gt;"",MAX(JC$14:JC265)+1,0)</f>
        <v>0</v>
      </c>
      <c r="JD266" s="74" t="str">
        <f t="shared" si="651"/>
        <v/>
      </c>
      <c r="JE266" s="74" t="str">
        <f t="shared" si="652"/>
        <v/>
      </c>
      <c r="JF266" s="74" t="str">
        <f t="shared" si="653"/>
        <v/>
      </c>
      <c r="JG266" s="74" t="str">
        <f t="shared" si="654"/>
        <v/>
      </c>
      <c r="JH266" s="390" t="str">
        <f t="shared" si="655"/>
        <v/>
      </c>
      <c r="JI266" s="389">
        <f>IF(ISNUMBER(MATCH(HE266,$JG$15:$JG$313,0)),0,MAX(JI$14:JI265)+1)</f>
        <v>0</v>
      </c>
      <c r="JJ266" s="389" t="str">
        <f t="shared" si="656"/>
        <v/>
      </c>
      <c r="JK266" s="379"/>
      <c r="JL266" s="79"/>
      <c r="JM266" s="19"/>
      <c r="JN266" s="280"/>
      <c r="JO266" s="70"/>
      <c r="JP266" s="19"/>
      <c r="JQ266" s="19"/>
      <c r="JR266" s="19"/>
      <c r="JS266" s="19"/>
      <c r="JT266" s="19"/>
      <c r="JU266" s="19"/>
      <c r="JV266" s="19"/>
      <c r="JW266" s="19"/>
      <c r="JX266" s="19"/>
      <c r="JY266" s="19"/>
      <c r="JZ266" s="19"/>
      <c r="KA266" s="19"/>
      <c r="KB266" s="19"/>
      <c r="KC266" s="19"/>
      <c r="KD266" s="19"/>
      <c r="LA266" s="70"/>
      <c r="LB266" s="291" t="str">
        <f t="shared" si="607"/>
        <v/>
      </c>
      <c r="LC266" s="291" t="str">
        <f t="shared" si="608"/>
        <v/>
      </c>
      <c r="LD266" s="291" t="str">
        <f t="shared" si="609"/>
        <v/>
      </c>
      <c r="LE266" s="291" t="str">
        <f t="shared" si="610"/>
        <v/>
      </c>
      <c r="LF266" s="291" t="str">
        <f t="shared" si="611"/>
        <v/>
      </c>
      <c r="LG266" s="291" t="str">
        <f t="shared" si="612"/>
        <v/>
      </c>
      <c r="LH266" s="291" t="str">
        <f t="shared" si="613"/>
        <v/>
      </c>
      <c r="LI266" s="291" t="str">
        <f t="shared" si="614"/>
        <v/>
      </c>
      <c r="LJ266" s="291" t="str">
        <f t="shared" si="615"/>
        <v/>
      </c>
      <c r="LK266" s="291" t="str">
        <f t="shared" si="616"/>
        <v/>
      </c>
      <c r="LL266" s="291" t="str">
        <f t="shared" si="617"/>
        <v/>
      </c>
      <c r="LM266" s="291" t="str">
        <f t="shared" si="618"/>
        <v/>
      </c>
      <c r="LN266" s="291" t="str">
        <f t="shared" si="619"/>
        <v/>
      </c>
      <c r="LO266" s="291" t="str">
        <f t="shared" si="620"/>
        <v/>
      </c>
      <c r="LP266" s="291" t="str">
        <f t="shared" si="621"/>
        <v/>
      </c>
      <c r="LQ266" s="291" t="str">
        <f t="shared" si="622"/>
        <v/>
      </c>
      <c r="LR266" s="291" t="str">
        <f t="shared" si="623"/>
        <v/>
      </c>
      <c r="LS266" s="291" t="str">
        <f t="shared" si="624"/>
        <v/>
      </c>
      <c r="LT266" s="291" t="str">
        <f t="shared" si="625"/>
        <v/>
      </c>
      <c r="LU266" s="291" t="str">
        <f t="shared" si="626"/>
        <v/>
      </c>
      <c r="LV266" s="291" t="str">
        <f t="shared" si="627"/>
        <v/>
      </c>
      <c r="LW266" s="291" t="str">
        <f t="shared" si="628"/>
        <v/>
      </c>
      <c r="LX266" s="291" t="str">
        <f t="shared" si="629"/>
        <v/>
      </c>
      <c r="LY266" s="291" t="str">
        <f t="shared" si="630"/>
        <v/>
      </c>
      <c r="LZ266" s="291" t="str">
        <f t="shared" si="631"/>
        <v/>
      </c>
      <c r="MA266" s="291" t="str">
        <f t="shared" si="632"/>
        <v/>
      </c>
      <c r="MB266" s="291" t="str">
        <f t="shared" si="633"/>
        <v/>
      </c>
      <c r="MC266" s="291" t="str">
        <f t="shared" si="634"/>
        <v/>
      </c>
      <c r="MD266" s="291" t="str">
        <f t="shared" si="635"/>
        <v/>
      </c>
      <c r="ME266" s="291" t="str">
        <f t="shared" si="636"/>
        <v/>
      </c>
      <c r="MF266" s="291" t="str">
        <f t="shared" si="637"/>
        <v/>
      </c>
      <c r="MG266" s="74">
        <f t="shared" si="638"/>
        <v>0</v>
      </c>
      <c r="MH266" s="70"/>
      <c r="MI266" s="70"/>
      <c r="MJ266" s="70"/>
      <c r="MK266" s="70"/>
      <c r="ML266" s="70"/>
      <c r="MM266" s="70"/>
      <c r="MN266" s="70"/>
      <c r="MO266" s="70"/>
      <c r="MP266" s="70"/>
      <c r="MQ266" s="70"/>
      <c r="MR266" s="70"/>
      <c r="MS266" s="70"/>
      <c r="MT266" s="70"/>
      <c r="MU266" s="70"/>
    </row>
    <row r="267" spans="1:359" ht="6" customHeight="1" x14ac:dyDescent="0.25">
      <c r="A267" s="79"/>
      <c r="B267" s="303">
        <f t="shared" si="657"/>
        <v>253</v>
      </c>
      <c r="C267" s="206" t="s">
        <v>404</v>
      </c>
      <c r="D267" s="206" t="s">
        <v>792</v>
      </c>
      <c r="E267" s="70"/>
      <c r="F267" s="258"/>
      <c r="G267" s="259"/>
      <c r="H267" s="260"/>
      <c r="I267" s="258"/>
      <c r="J267" s="259"/>
      <c r="K267" s="260"/>
      <c r="L267" s="258"/>
      <c r="M267" s="259"/>
      <c r="N267" s="260"/>
      <c r="O267" s="258"/>
      <c r="P267" s="259"/>
      <c r="Q267" s="260"/>
      <c r="R267" s="258"/>
      <c r="S267" s="259"/>
      <c r="T267" s="260"/>
      <c r="U267" s="258"/>
      <c r="V267" s="259"/>
      <c r="W267" s="260"/>
      <c r="X267" s="258"/>
      <c r="Y267" s="259"/>
      <c r="Z267" s="260"/>
      <c r="AA267" s="258"/>
      <c r="AB267" s="259"/>
      <c r="AC267" s="260"/>
      <c r="AD267" s="258"/>
      <c r="AE267" s="259"/>
      <c r="AF267" s="260"/>
      <c r="AG267" s="258"/>
      <c r="AH267" s="259"/>
      <c r="AI267" s="260"/>
      <c r="AJ267" s="258"/>
      <c r="AK267" s="259"/>
      <c r="AL267" s="260"/>
      <c r="AM267" s="258"/>
      <c r="AN267" s="259"/>
      <c r="AO267" s="260"/>
      <c r="AP267" s="281"/>
      <c r="AQ267" s="353"/>
      <c r="AR267" s="348"/>
      <c r="AS267" s="281"/>
      <c r="AT267" s="353"/>
      <c r="AU267" s="348"/>
      <c r="AV267" s="258"/>
      <c r="AW267" s="259"/>
      <c r="AX267" s="260"/>
      <c r="AY267" s="258"/>
      <c r="AZ267" s="259"/>
      <c r="BA267" s="260"/>
      <c r="BB267" s="258"/>
      <c r="BC267" s="259"/>
      <c r="BD267" s="260"/>
      <c r="BE267" s="258"/>
      <c r="BF267" s="259"/>
      <c r="BG267" s="260"/>
      <c r="BH267" s="258"/>
      <c r="BI267" s="259"/>
      <c r="BJ267" s="260"/>
      <c r="BK267" s="258"/>
      <c r="BL267" s="259"/>
      <c r="BM267" s="260"/>
      <c r="BN267" s="258"/>
      <c r="BO267" s="259"/>
      <c r="BP267" s="260"/>
      <c r="BQ267" s="258"/>
      <c r="BR267" s="259"/>
      <c r="BS267" s="260"/>
      <c r="BT267" s="258"/>
      <c r="BU267" s="259"/>
      <c r="BV267" s="260"/>
      <c r="BW267" s="258"/>
      <c r="BX267" s="259"/>
      <c r="BY267" s="260"/>
      <c r="BZ267" s="258"/>
      <c r="CA267" s="259"/>
      <c r="CB267" s="260"/>
      <c r="CC267" s="258"/>
      <c r="CD267" s="259"/>
      <c r="CE267" s="260"/>
      <c r="CF267" s="410"/>
      <c r="CG267" s="411"/>
      <c r="CH267" s="412"/>
      <c r="CI267" s="410"/>
      <c r="CJ267" s="411"/>
      <c r="CK267" s="412"/>
      <c r="CL267" s="258"/>
      <c r="CM267" s="259"/>
      <c r="CN267" s="260"/>
      <c r="CO267" s="258"/>
      <c r="CP267" s="259"/>
      <c r="CQ267" s="260"/>
      <c r="CR267" s="373" t="s">
        <v>2</v>
      </c>
      <c r="CS267" s="228"/>
      <c r="CT267" s="229"/>
      <c r="CU267" s="7" t="str">
        <f t="shared" si="517"/>
        <v/>
      </c>
      <c r="CV267" s="7" t="str">
        <f t="shared" si="518"/>
        <v/>
      </c>
      <c r="CW267" s="7" t="str">
        <f t="shared" si="519"/>
        <v/>
      </c>
      <c r="CX267" s="7" t="str">
        <f t="shared" si="520"/>
        <v/>
      </c>
      <c r="CY267" s="7" t="str">
        <f t="shared" si="521"/>
        <v/>
      </c>
      <c r="CZ267" s="7" t="str">
        <f t="shared" si="522"/>
        <v/>
      </c>
      <c r="DA267" s="7" t="str">
        <f t="shared" si="523"/>
        <v/>
      </c>
      <c r="DB267" s="7" t="str">
        <f t="shared" si="524"/>
        <v/>
      </c>
      <c r="DC267" s="7" t="str">
        <f t="shared" si="525"/>
        <v/>
      </c>
      <c r="DD267" s="7" t="str">
        <f t="shared" si="526"/>
        <v/>
      </c>
      <c r="DE267" s="7" t="str">
        <f t="shared" si="527"/>
        <v/>
      </c>
      <c r="DF267" s="7" t="str">
        <f t="shared" si="528"/>
        <v/>
      </c>
      <c r="DG267" s="7" t="str">
        <f t="shared" si="529"/>
        <v/>
      </c>
      <c r="DH267" s="7" t="str">
        <f t="shared" si="530"/>
        <v/>
      </c>
      <c r="DI267" s="7" t="str">
        <f t="shared" si="531"/>
        <v/>
      </c>
      <c r="DJ267" s="7">
        <f t="shared" si="532"/>
        <v>28</v>
      </c>
      <c r="DK267" s="7" t="str">
        <f t="shared" si="533"/>
        <v/>
      </c>
      <c r="DL267" s="7" t="str">
        <f t="shared" si="534"/>
        <v/>
      </c>
      <c r="DM267" s="7" t="str">
        <f t="shared" si="535"/>
        <v/>
      </c>
      <c r="DN267" s="7" t="str">
        <f t="shared" si="536"/>
        <v/>
      </c>
      <c r="DO267" s="7" t="str">
        <f t="shared" si="537"/>
        <v/>
      </c>
      <c r="DP267" s="7" t="str">
        <f t="shared" si="538"/>
        <v/>
      </c>
      <c r="DQ267" s="7" t="str">
        <f t="shared" si="539"/>
        <v/>
      </c>
      <c r="DR267" s="7" t="str">
        <f t="shared" si="540"/>
        <v/>
      </c>
      <c r="DS267" s="7" t="str">
        <f t="shared" si="541"/>
        <v/>
      </c>
      <c r="DT267" s="7" t="str">
        <f t="shared" si="542"/>
        <v/>
      </c>
      <c r="DU267" s="7" t="str">
        <f t="shared" si="639"/>
        <v/>
      </c>
      <c r="DV267" s="7" t="str">
        <f t="shared" si="640"/>
        <v/>
      </c>
      <c r="DW267" s="7" t="str">
        <f t="shared" si="641"/>
        <v/>
      </c>
      <c r="DX267" s="7" t="str">
        <f t="shared" si="642"/>
        <v/>
      </c>
      <c r="DY267" s="7"/>
      <c r="DZ267" s="7"/>
      <c r="EA267" s="7"/>
      <c r="EB267" s="7"/>
      <c r="EC267" s="64" t="s">
        <v>2</v>
      </c>
      <c r="ED267" s="306" t="str">
        <f t="shared" si="543"/>
        <v>-</v>
      </c>
      <c r="EE267" s="306" t="str">
        <f t="shared" si="544"/>
        <v>-</v>
      </c>
      <c r="EF267" s="306" t="str">
        <f t="shared" si="545"/>
        <v>-</v>
      </c>
      <c r="EG267" s="306" t="str">
        <f t="shared" si="546"/>
        <v>-</v>
      </c>
      <c r="EH267" s="306" t="str">
        <f t="shared" si="547"/>
        <v>-</v>
      </c>
      <c r="EI267" s="306" t="str">
        <f t="shared" si="548"/>
        <v>-</v>
      </c>
      <c r="EJ267" s="306" t="str">
        <f t="shared" si="549"/>
        <v>-</v>
      </c>
      <c r="EK267" s="306" t="str">
        <f t="shared" si="550"/>
        <v>-</v>
      </c>
      <c r="EL267" s="306" t="str">
        <f t="shared" si="551"/>
        <v>-</v>
      </c>
      <c r="EM267" s="306" t="str">
        <f t="shared" si="552"/>
        <v>-</v>
      </c>
      <c r="EN267" s="306" t="str">
        <f t="shared" si="553"/>
        <v>-</v>
      </c>
      <c r="EO267" s="306" t="str">
        <f t="shared" si="554"/>
        <v>-</v>
      </c>
      <c r="EP267" s="306" t="str">
        <f t="shared" si="555"/>
        <v>-</v>
      </c>
      <c r="EQ267" s="306" t="str">
        <f t="shared" si="556"/>
        <v>-</v>
      </c>
      <c r="ER267" s="306" t="str">
        <f t="shared" si="557"/>
        <v>-</v>
      </c>
      <c r="ES267" s="306" t="str">
        <f t="shared" si="558"/>
        <v>pxdp</v>
      </c>
      <c r="ET267" s="306" t="str">
        <f t="shared" si="559"/>
        <v>-</v>
      </c>
      <c r="EU267" s="306" t="str">
        <f t="shared" si="560"/>
        <v>-</v>
      </c>
      <c r="EV267" s="306" t="str">
        <f t="shared" si="561"/>
        <v>-</v>
      </c>
      <c r="EW267" s="306" t="str">
        <f t="shared" si="562"/>
        <v>-</v>
      </c>
      <c r="EX267" s="306" t="str">
        <f t="shared" si="563"/>
        <v>-</v>
      </c>
      <c r="EY267" s="306" t="str">
        <f t="shared" si="564"/>
        <v>-</v>
      </c>
      <c r="EZ267" s="306" t="str">
        <f t="shared" si="565"/>
        <v>-</v>
      </c>
      <c r="FA267" s="306" t="str">
        <f t="shared" si="566"/>
        <v>-</v>
      </c>
      <c r="FB267" s="306" t="str">
        <f t="shared" si="567"/>
        <v>-</v>
      </c>
      <c r="FC267" s="306" t="str">
        <f t="shared" si="568"/>
        <v>-</v>
      </c>
      <c r="FD267" s="306" t="str">
        <f t="shared" si="643"/>
        <v>-</v>
      </c>
      <c r="FE267" s="306" t="str">
        <f t="shared" si="644"/>
        <v>-</v>
      </c>
      <c r="FF267" s="306" t="str">
        <f t="shared" si="645"/>
        <v>-</v>
      </c>
      <c r="FG267" s="306" t="str">
        <f t="shared" si="646"/>
        <v>-</v>
      </c>
      <c r="FH267" s="306"/>
      <c r="FI267" s="306"/>
      <c r="FJ267" s="306"/>
      <c r="FK267" s="306"/>
      <c r="FL267" s="306"/>
      <c r="FM267" s="422" t="s">
        <v>2</v>
      </c>
      <c r="FN267" s="65" t="str">
        <f t="shared" si="569"/>
        <v>-</v>
      </c>
      <c r="FO267" s="65" t="str">
        <f t="shared" si="570"/>
        <v>-</v>
      </c>
      <c r="FP267" s="65" t="str">
        <f t="shared" si="571"/>
        <v>-</v>
      </c>
      <c r="FQ267" s="65" t="str">
        <f t="shared" si="572"/>
        <v>-</v>
      </c>
      <c r="FR267" s="65" t="str">
        <f t="shared" si="573"/>
        <v>-</v>
      </c>
      <c r="FS267" s="65" t="str">
        <f t="shared" si="574"/>
        <v>-</v>
      </c>
      <c r="FT267" s="65" t="str">
        <f t="shared" si="575"/>
        <v>-</v>
      </c>
      <c r="FU267" s="65" t="str">
        <f t="shared" si="576"/>
        <v>-</v>
      </c>
      <c r="FV267" s="65" t="str">
        <f t="shared" si="577"/>
        <v>-</v>
      </c>
      <c r="FW267" s="65" t="str">
        <f t="shared" si="578"/>
        <v>-</v>
      </c>
      <c r="FX267" s="65" t="str">
        <f t="shared" si="579"/>
        <v>-</v>
      </c>
      <c r="FY267" s="65" t="str">
        <f t="shared" si="580"/>
        <v>-</v>
      </c>
      <c r="FZ267" s="65" t="str">
        <f t="shared" si="581"/>
        <v>-</v>
      </c>
      <c r="GA267" s="65" t="str">
        <f t="shared" si="582"/>
        <v>-</v>
      </c>
      <c r="GB267" s="65" t="str">
        <f t="shared" si="583"/>
        <v>-</v>
      </c>
      <c r="GC267" s="65" t="str">
        <f t="shared" si="584"/>
        <v>0.2|0.5</v>
      </c>
      <c r="GD267" s="65" t="str">
        <f t="shared" si="585"/>
        <v>-</v>
      </c>
      <c r="GE267" s="65" t="str">
        <f t="shared" si="586"/>
        <v>-</v>
      </c>
      <c r="GF267" s="65" t="str">
        <f t="shared" si="587"/>
        <v>-</v>
      </c>
      <c r="GG267" s="65" t="str">
        <f t="shared" si="588"/>
        <v>-</v>
      </c>
      <c r="GH267" s="65" t="str">
        <f t="shared" si="589"/>
        <v>-</v>
      </c>
      <c r="GI267" s="65" t="str">
        <f t="shared" si="590"/>
        <v>-</v>
      </c>
      <c r="GJ267" s="65" t="str">
        <f t="shared" si="591"/>
        <v>-</v>
      </c>
      <c r="GK267" s="65" t="str">
        <f t="shared" si="592"/>
        <v>-</v>
      </c>
      <c r="GL267" s="65" t="str">
        <f t="shared" si="593"/>
        <v>-</v>
      </c>
      <c r="GM267" s="65" t="str">
        <f t="shared" si="594"/>
        <v>-</v>
      </c>
      <c r="GN267" s="65" t="str">
        <f t="shared" si="647"/>
        <v>-</v>
      </c>
      <c r="GO267" s="65" t="str">
        <f t="shared" si="648"/>
        <v>-</v>
      </c>
      <c r="GP267" s="65" t="str">
        <f t="shared" si="649"/>
        <v>-</v>
      </c>
      <c r="GQ267" s="65" t="str">
        <f t="shared" si="650"/>
        <v>-</v>
      </c>
      <c r="GR267" s="65"/>
      <c r="GS267" s="65"/>
      <c r="GT267" s="65"/>
      <c r="GU267" s="96"/>
      <c r="GV267" s="70"/>
      <c r="GW267" s="7">
        <f>IF(ISNUMBER(INDEX($CU$15:$EC$314,$B267,HG$5)),MAX(GW$14:GW266)+1,0)</f>
        <v>0</v>
      </c>
      <c r="GX267" s="7" t="str">
        <f t="shared" si="595"/>
        <v/>
      </c>
      <c r="GY267" s="7" t="str">
        <f t="shared" si="596"/>
        <v/>
      </c>
      <c r="GZ267" s="289">
        <f t="shared" si="597"/>
        <v>253</v>
      </c>
      <c r="HA267" s="289" t="str">
        <f t="shared" si="598"/>
        <v/>
      </c>
      <c r="HB267" s="289"/>
      <c r="HC267" s="84" t="str">
        <f t="shared" si="599"/>
        <v/>
      </c>
      <c r="HD267" s="335">
        <f t="shared" si="600"/>
        <v>0</v>
      </c>
      <c r="HE267" s="313" t="str">
        <f t="shared" si="601"/>
        <v/>
      </c>
      <c r="HF267" s="28" t="str">
        <f t="shared" si="602"/>
        <v/>
      </c>
      <c r="HG267" s="241"/>
      <c r="HH267" s="71"/>
      <c r="HI267" s="71"/>
      <c r="HJ267" s="71"/>
      <c r="HK267" s="71"/>
      <c r="HL267" s="71"/>
      <c r="HM267" s="71"/>
      <c r="HN267" s="71"/>
      <c r="HO267" s="71"/>
      <c r="HP267" s="71"/>
      <c r="HQ267" s="71"/>
      <c r="HR267" s="71"/>
      <c r="HS267" s="71"/>
      <c r="HT267" s="71"/>
      <c r="HU267" s="71"/>
      <c r="HV267" s="336" t="str">
        <f t="shared" si="604"/>
        <v/>
      </c>
      <c r="HW267" s="338" t="str">
        <f t="shared" si="605"/>
        <v/>
      </c>
      <c r="HX267" s="337" t="str">
        <f t="shared" si="606"/>
        <v/>
      </c>
      <c r="HY267" s="71"/>
      <c r="HZ267" s="71"/>
      <c r="IA267" s="71"/>
      <c r="IB267" s="71"/>
      <c r="IC267" s="71"/>
      <c r="ID267" s="70"/>
      <c r="IE267" s="19"/>
      <c r="IF267" s="19"/>
      <c r="IG267" s="19"/>
      <c r="IH267" s="19"/>
      <c r="II267" s="19"/>
      <c r="IJ267" s="19"/>
      <c r="IK267" s="19"/>
      <c r="IL267" s="19"/>
      <c r="IM267" s="19"/>
      <c r="IN267" s="19"/>
      <c r="IO267" s="19"/>
      <c r="IP267" s="19"/>
      <c r="IQ267" s="19"/>
      <c r="IR267" s="291">
        <f>IF(IE267&lt;&gt;"",MAX(IR$14:IR266)+1,0)</f>
        <v>0</v>
      </c>
      <c r="IS267" s="291">
        <f>IF(IF267&lt;&gt;"",MAX(IS$14:IS266)+1,0)</f>
        <v>0</v>
      </c>
      <c r="IT267" s="291">
        <f>IF(IG267&lt;&gt;"",MAX(IT$14:IT266)+1,0)</f>
        <v>0</v>
      </c>
      <c r="IU267" s="291">
        <f>IF(IH267&lt;&gt;"",MAX(IU$14:IU266)+1,0)</f>
        <v>0</v>
      </c>
      <c r="IV267" s="291">
        <f>IF(II267&lt;&gt;"",MAX(IV$14:IV266)+1,0)</f>
        <v>0</v>
      </c>
      <c r="IW267" s="291">
        <f>IF(IJ267&lt;&gt;"",MAX(IW$14:IW266)+1,0)</f>
        <v>0</v>
      </c>
      <c r="IX267" s="291">
        <f>IF(IK267&lt;&gt;"",MAX(IX$14:IX266)+1,0)</f>
        <v>0</v>
      </c>
      <c r="IY267" s="291">
        <f>IF(IL267&lt;&gt;"",MAX(IY$14:IY266)+1,0)</f>
        <v>0</v>
      </c>
      <c r="IZ267" s="291">
        <f>IF(IM267&lt;&gt;"",MAX(IZ$14:IZ266)+1,0)</f>
        <v>0</v>
      </c>
      <c r="JA267" s="291">
        <f>IF(IN267&lt;&gt;"",MAX(JA$14:JA266)+1,0)</f>
        <v>0</v>
      </c>
      <c r="JB267" s="291">
        <f>IF(IO267&lt;&gt;"",MAX(JB$14:JB266)+1,0)</f>
        <v>0</v>
      </c>
      <c r="JC267" s="291">
        <f>IF(IP267&lt;&gt;"",MAX(JC$14:JC266)+1,0)</f>
        <v>0</v>
      </c>
      <c r="JD267" s="74" t="str">
        <f t="shared" si="651"/>
        <v/>
      </c>
      <c r="JE267" s="74" t="str">
        <f t="shared" si="652"/>
        <v/>
      </c>
      <c r="JF267" s="74" t="str">
        <f t="shared" si="653"/>
        <v/>
      </c>
      <c r="JG267" s="74" t="str">
        <f t="shared" si="654"/>
        <v/>
      </c>
      <c r="JH267" s="390" t="str">
        <f t="shared" si="655"/>
        <v/>
      </c>
      <c r="JI267" s="389">
        <f>IF(ISNUMBER(MATCH(HE267,$JG$15:$JG$313,0)),0,MAX(JI$14:JI266)+1)</f>
        <v>0</v>
      </c>
      <c r="JJ267" s="389" t="str">
        <f t="shared" si="656"/>
        <v/>
      </c>
      <c r="JK267" s="379"/>
      <c r="JL267" s="79"/>
      <c r="JM267" s="19"/>
      <c r="JN267" s="280"/>
      <c r="JO267" s="70"/>
      <c r="JP267" s="19"/>
      <c r="JQ267" s="19"/>
      <c r="JR267" s="19"/>
      <c r="JS267" s="19"/>
      <c r="JT267" s="19"/>
      <c r="JU267" s="19"/>
      <c r="JV267" s="19"/>
      <c r="JW267" s="19"/>
      <c r="JX267" s="19"/>
      <c r="JY267" s="19"/>
      <c r="JZ267" s="19"/>
      <c r="KA267" s="19"/>
      <c r="KB267" s="19"/>
      <c r="KC267" s="19"/>
      <c r="KD267" s="19"/>
      <c r="LA267" s="70"/>
      <c r="LB267" s="291" t="str">
        <f t="shared" si="607"/>
        <v/>
      </c>
      <c r="LC267" s="291" t="str">
        <f t="shared" si="608"/>
        <v/>
      </c>
      <c r="LD267" s="291" t="str">
        <f t="shared" si="609"/>
        <v/>
      </c>
      <c r="LE267" s="291" t="str">
        <f t="shared" si="610"/>
        <v/>
      </c>
      <c r="LF267" s="291" t="str">
        <f t="shared" si="611"/>
        <v/>
      </c>
      <c r="LG267" s="291" t="str">
        <f t="shared" si="612"/>
        <v/>
      </c>
      <c r="LH267" s="291" t="str">
        <f t="shared" si="613"/>
        <v/>
      </c>
      <c r="LI267" s="291" t="str">
        <f t="shared" si="614"/>
        <v/>
      </c>
      <c r="LJ267" s="291" t="str">
        <f t="shared" si="615"/>
        <v/>
      </c>
      <c r="LK267" s="291" t="str">
        <f t="shared" si="616"/>
        <v/>
      </c>
      <c r="LL267" s="291" t="str">
        <f t="shared" si="617"/>
        <v/>
      </c>
      <c r="LM267" s="291" t="str">
        <f t="shared" si="618"/>
        <v/>
      </c>
      <c r="LN267" s="291" t="str">
        <f t="shared" si="619"/>
        <v/>
      </c>
      <c r="LO267" s="291" t="str">
        <f t="shared" si="620"/>
        <v/>
      </c>
      <c r="LP267" s="291" t="str">
        <f t="shared" si="621"/>
        <v/>
      </c>
      <c r="LQ267" s="291" t="str">
        <f t="shared" si="622"/>
        <v/>
      </c>
      <c r="LR267" s="291" t="str">
        <f t="shared" si="623"/>
        <v/>
      </c>
      <c r="LS267" s="291" t="str">
        <f t="shared" si="624"/>
        <v/>
      </c>
      <c r="LT267" s="291" t="str">
        <f t="shared" si="625"/>
        <v/>
      </c>
      <c r="LU267" s="291" t="str">
        <f t="shared" si="626"/>
        <v/>
      </c>
      <c r="LV267" s="291" t="str">
        <f t="shared" si="627"/>
        <v/>
      </c>
      <c r="LW267" s="291" t="str">
        <f t="shared" si="628"/>
        <v/>
      </c>
      <c r="LX267" s="291" t="str">
        <f t="shared" si="629"/>
        <v/>
      </c>
      <c r="LY267" s="291" t="str">
        <f t="shared" si="630"/>
        <v/>
      </c>
      <c r="LZ267" s="291" t="str">
        <f t="shared" si="631"/>
        <v/>
      </c>
      <c r="MA267" s="291" t="str">
        <f t="shared" si="632"/>
        <v/>
      </c>
      <c r="MB267" s="291" t="str">
        <f t="shared" si="633"/>
        <v/>
      </c>
      <c r="MC267" s="291" t="str">
        <f t="shared" si="634"/>
        <v/>
      </c>
      <c r="MD267" s="291" t="str">
        <f t="shared" si="635"/>
        <v/>
      </c>
      <c r="ME267" s="291" t="str">
        <f t="shared" si="636"/>
        <v/>
      </c>
      <c r="MF267" s="291" t="str">
        <f t="shared" si="637"/>
        <v/>
      </c>
      <c r="MG267" s="74">
        <f t="shared" si="638"/>
        <v>0</v>
      </c>
      <c r="MH267" s="70"/>
      <c r="MI267" s="70"/>
      <c r="MJ267" s="70"/>
      <c r="MK267" s="70"/>
      <c r="ML267" s="70"/>
      <c r="MM267" s="70"/>
      <c r="MN267" s="70"/>
      <c r="MO267" s="70"/>
      <c r="MP267" s="70"/>
      <c r="MQ267" s="70"/>
      <c r="MR267" s="70"/>
      <c r="MS267" s="70"/>
      <c r="MT267" s="70"/>
      <c r="MU267" s="70"/>
    </row>
    <row r="268" spans="1:359" ht="6" customHeight="1" x14ac:dyDescent="0.25">
      <c r="A268" s="79"/>
      <c r="B268" s="303">
        <f t="shared" si="657"/>
        <v>254</v>
      </c>
      <c r="C268" s="206" t="s">
        <v>405</v>
      </c>
      <c r="D268" s="206" t="s">
        <v>793</v>
      </c>
      <c r="E268" s="70"/>
      <c r="F268" s="258"/>
      <c r="G268" s="259"/>
      <c r="H268" s="260"/>
      <c r="I268" s="258"/>
      <c r="J268" s="259"/>
      <c r="K268" s="260"/>
      <c r="L268" s="258"/>
      <c r="M268" s="259"/>
      <c r="N268" s="260"/>
      <c r="O268" s="258"/>
      <c r="P268" s="259"/>
      <c r="Q268" s="260"/>
      <c r="R268" s="258"/>
      <c r="S268" s="259"/>
      <c r="T268" s="260"/>
      <c r="U268" s="258"/>
      <c r="V268" s="259"/>
      <c r="W268" s="260"/>
      <c r="X268" s="258"/>
      <c r="Y268" s="259"/>
      <c r="Z268" s="260"/>
      <c r="AA268" s="258"/>
      <c r="AB268" s="259"/>
      <c r="AC268" s="260"/>
      <c r="AD268" s="258"/>
      <c r="AE268" s="259"/>
      <c r="AF268" s="260"/>
      <c r="AG268" s="258"/>
      <c r="AH268" s="259"/>
      <c r="AI268" s="260"/>
      <c r="AJ268" s="258"/>
      <c r="AK268" s="259"/>
      <c r="AL268" s="260"/>
      <c r="AM268" s="258"/>
      <c r="AN268" s="259"/>
      <c r="AO268" s="260"/>
      <c r="AP268" s="281"/>
      <c r="AQ268" s="353"/>
      <c r="AR268" s="348"/>
      <c r="AS268" s="281"/>
      <c r="AT268" s="353"/>
      <c r="AU268" s="348"/>
      <c r="AV268" s="258"/>
      <c r="AW268" s="259"/>
      <c r="AX268" s="260"/>
      <c r="AY268" s="258"/>
      <c r="AZ268" s="259"/>
      <c r="BA268" s="260"/>
      <c r="BB268" s="258"/>
      <c r="BC268" s="259"/>
      <c r="BD268" s="260"/>
      <c r="BE268" s="258"/>
      <c r="BF268" s="259"/>
      <c r="BG268" s="260"/>
      <c r="BH268" s="258"/>
      <c r="BI268" s="259"/>
      <c r="BJ268" s="260"/>
      <c r="BK268" s="258"/>
      <c r="BL268" s="259"/>
      <c r="BM268" s="260"/>
      <c r="BN268" s="258"/>
      <c r="BO268" s="259"/>
      <c r="BP268" s="260"/>
      <c r="BQ268" s="258"/>
      <c r="BR268" s="259"/>
      <c r="BS268" s="260"/>
      <c r="BT268" s="258"/>
      <c r="BU268" s="259"/>
      <c r="BV268" s="260"/>
      <c r="BW268" s="258"/>
      <c r="BX268" s="259"/>
      <c r="BY268" s="260"/>
      <c r="BZ268" s="258"/>
      <c r="CA268" s="259"/>
      <c r="CB268" s="260"/>
      <c r="CC268" s="258"/>
      <c r="CD268" s="259"/>
      <c r="CE268" s="260"/>
      <c r="CF268" s="410"/>
      <c r="CG268" s="411"/>
      <c r="CH268" s="412"/>
      <c r="CI268" s="410"/>
      <c r="CJ268" s="411"/>
      <c r="CK268" s="412"/>
      <c r="CL268" s="258"/>
      <c r="CM268" s="259"/>
      <c r="CN268" s="260"/>
      <c r="CO268" s="258"/>
      <c r="CP268" s="259"/>
      <c r="CQ268" s="260"/>
      <c r="CR268" s="373" t="s">
        <v>2</v>
      </c>
      <c r="CS268" s="228"/>
      <c r="CT268" s="229"/>
      <c r="CU268" s="7" t="str">
        <f t="shared" si="517"/>
        <v/>
      </c>
      <c r="CV268" s="7" t="str">
        <f t="shared" si="518"/>
        <v/>
      </c>
      <c r="CW268" s="7" t="str">
        <f t="shared" si="519"/>
        <v/>
      </c>
      <c r="CX268" s="7" t="str">
        <f t="shared" si="520"/>
        <v/>
      </c>
      <c r="CY268" s="7" t="str">
        <f t="shared" si="521"/>
        <v/>
      </c>
      <c r="CZ268" s="7" t="str">
        <f t="shared" si="522"/>
        <v/>
      </c>
      <c r="DA268" s="7" t="str">
        <f t="shared" si="523"/>
        <v/>
      </c>
      <c r="DB268" s="7" t="str">
        <f t="shared" si="524"/>
        <v/>
      </c>
      <c r="DC268" s="7" t="str">
        <f t="shared" si="525"/>
        <v/>
      </c>
      <c r="DD268" s="7" t="str">
        <f t="shared" si="526"/>
        <v/>
      </c>
      <c r="DE268" s="7" t="str">
        <f t="shared" si="527"/>
        <v/>
      </c>
      <c r="DF268" s="7" t="str">
        <f t="shared" si="528"/>
        <v/>
      </c>
      <c r="DG268" s="7" t="str">
        <f t="shared" si="529"/>
        <v/>
      </c>
      <c r="DH268" s="7" t="str">
        <f t="shared" si="530"/>
        <v/>
      </c>
      <c r="DI268" s="7" t="str">
        <f t="shared" si="531"/>
        <v/>
      </c>
      <c r="DJ268" s="7">
        <f t="shared" si="532"/>
        <v>29</v>
      </c>
      <c r="DK268" s="7" t="str">
        <f t="shared" si="533"/>
        <v/>
      </c>
      <c r="DL268" s="7" t="str">
        <f t="shared" si="534"/>
        <v/>
      </c>
      <c r="DM268" s="7" t="str">
        <f t="shared" si="535"/>
        <v/>
      </c>
      <c r="DN268" s="7" t="str">
        <f t="shared" si="536"/>
        <v/>
      </c>
      <c r="DO268" s="7" t="str">
        <f t="shared" si="537"/>
        <v/>
      </c>
      <c r="DP268" s="7" t="str">
        <f t="shared" si="538"/>
        <v/>
      </c>
      <c r="DQ268" s="7" t="str">
        <f t="shared" si="539"/>
        <v/>
      </c>
      <c r="DR268" s="7" t="str">
        <f t="shared" si="540"/>
        <v/>
      </c>
      <c r="DS268" s="7" t="str">
        <f t="shared" si="541"/>
        <v/>
      </c>
      <c r="DT268" s="7" t="str">
        <f t="shared" si="542"/>
        <v/>
      </c>
      <c r="DU268" s="7" t="str">
        <f t="shared" si="639"/>
        <v/>
      </c>
      <c r="DV268" s="7" t="str">
        <f t="shared" si="640"/>
        <v/>
      </c>
      <c r="DW268" s="7" t="str">
        <f t="shared" si="641"/>
        <v/>
      </c>
      <c r="DX268" s="7" t="str">
        <f t="shared" si="642"/>
        <v/>
      </c>
      <c r="DY268" s="7"/>
      <c r="DZ268" s="7"/>
      <c r="EA268" s="7"/>
      <c r="EB268" s="7"/>
      <c r="EC268" s="64" t="s">
        <v>2</v>
      </c>
      <c r="ED268" s="306" t="str">
        <f t="shared" si="543"/>
        <v>-</v>
      </c>
      <c r="EE268" s="306" t="str">
        <f t="shared" si="544"/>
        <v>-</v>
      </c>
      <c r="EF268" s="306" t="str">
        <f t="shared" si="545"/>
        <v>-</v>
      </c>
      <c r="EG268" s="306" t="str">
        <f t="shared" si="546"/>
        <v>-</v>
      </c>
      <c r="EH268" s="306" t="str">
        <f t="shared" si="547"/>
        <v>-</v>
      </c>
      <c r="EI268" s="306" t="str">
        <f t="shared" si="548"/>
        <v>-</v>
      </c>
      <c r="EJ268" s="306" t="str">
        <f t="shared" si="549"/>
        <v>-</v>
      </c>
      <c r="EK268" s="306" t="str">
        <f t="shared" si="550"/>
        <v>-</v>
      </c>
      <c r="EL268" s="306" t="str">
        <f t="shared" si="551"/>
        <v>-</v>
      </c>
      <c r="EM268" s="306" t="str">
        <f t="shared" si="552"/>
        <v>-</v>
      </c>
      <c r="EN268" s="306" t="str">
        <f t="shared" si="553"/>
        <v>-</v>
      </c>
      <c r="EO268" s="306" t="str">
        <f t="shared" si="554"/>
        <v>-</v>
      </c>
      <c r="EP268" s="306" t="str">
        <f t="shared" si="555"/>
        <v>-</v>
      </c>
      <c r="EQ268" s="306" t="str">
        <f t="shared" si="556"/>
        <v>-</v>
      </c>
      <c r="ER268" s="306" t="str">
        <f t="shared" si="557"/>
        <v>-</v>
      </c>
      <c r="ES268" s="306" t="str">
        <f t="shared" si="558"/>
        <v>petm</v>
      </c>
      <c r="ET268" s="306" t="str">
        <f t="shared" si="559"/>
        <v>-</v>
      </c>
      <c r="EU268" s="306" t="str">
        <f t="shared" si="560"/>
        <v>-</v>
      </c>
      <c r="EV268" s="306" t="str">
        <f t="shared" si="561"/>
        <v>-</v>
      </c>
      <c r="EW268" s="306" t="str">
        <f t="shared" si="562"/>
        <v>-</v>
      </c>
      <c r="EX268" s="306" t="str">
        <f t="shared" si="563"/>
        <v>-</v>
      </c>
      <c r="EY268" s="306" t="str">
        <f t="shared" si="564"/>
        <v>-</v>
      </c>
      <c r="EZ268" s="306" t="str">
        <f t="shared" si="565"/>
        <v>-</v>
      </c>
      <c r="FA268" s="306" t="str">
        <f t="shared" si="566"/>
        <v>-</v>
      </c>
      <c r="FB268" s="306" t="str">
        <f t="shared" si="567"/>
        <v>-</v>
      </c>
      <c r="FC268" s="306" t="str">
        <f t="shared" si="568"/>
        <v>-</v>
      </c>
      <c r="FD268" s="306" t="str">
        <f t="shared" si="643"/>
        <v>-</v>
      </c>
      <c r="FE268" s="306" t="str">
        <f t="shared" si="644"/>
        <v>-</v>
      </c>
      <c r="FF268" s="306" t="str">
        <f t="shared" si="645"/>
        <v>-</v>
      </c>
      <c r="FG268" s="306" t="str">
        <f t="shared" si="646"/>
        <v>-</v>
      </c>
      <c r="FH268" s="306"/>
      <c r="FI268" s="306"/>
      <c r="FJ268" s="306"/>
      <c r="FK268" s="306"/>
      <c r="FL268" s="306"/>
      <c r="FM268" s="422" t="s">
        <v>2</v>
      </c>
      <c r="FN268" s="65" t="str">
        <f t="shared" si="569"/>
        <v>-</v>
      </c>
      <c r="FO268" s="65" t="str">
        <f t="shared" si="570"/>
        <v>-</v>
      </c>
      <c r="FP268" s="65" t="str">
        <f t="shared" si="571"/>
        <v>-</v>
      </c>
      <c r="FQ268" s="65" t="str">
        <f t="shared" si="572"/>
        <v>-</v>
      </c>
      <c r="FR268" s="65" t="str">
        <f t="shared" si="573"/>
        <v>-</v>
      </c>
      <c r="FS268" s="65" t="str">
        <f t="shared" si="574"/>
        <v>-</v>
      </c>
      <c r="FT268" s="65" t="str">
        <f t="shared" si="575"/>
        <v>-</v>
      </c>
      <c r="FU268" s="65" t="str">
        <f t="shared" si="576"/>
        <v>-</v>
      </c>
      <c r="FV268" s="65" t="str">
        <f t="shared" si="577"/>
        <v>-</v>
      </c>
      <c r="FW268" s="65" t="str">
        <f t="shared" si="578"/>
        <v>-</v>
      </c>
      <c r="FX268" s="65" t="str">
        <f t="shared" si="579"/>
        <v>-</v>
      </c>
      <c r="FY268" s="65" t="str">
        <f t="shared" si="580"/>
        <v>-</v>
      </c>
      <c r="FZ268" s="65" t="str">
        <f t="shared" si="581"/>
        <v>-</v>
      </c>
      <c r="GA268" s="65" t="str">
        <f t="shared" si="582"/>
        <v>-</v>
      </c>
      <c r="GB268" s="65" t="str">
        <f t="shared" si="583"/>
        <v>-</v>
      </c>
      <c r="GC268" s="65" t="str">
        <f t="shared" si="584"/>
        <v>0.3|0.1</v>
      </c>
      <c r="GD268" s="65" t="str">
        <f t="shared" si="585"/>
        <v>-</v>
      </c>
      <c r="GE268" s="65" t="str">
        <f t="shared" si="586"/>
        <v>-</v>
      </c>
      <c r="GF268" s="65" t="str">
        <f t="shared" si="587"/>
        <v>-</v>
      </c>
      <c r="GG268" s="65" t="str">
        <f t="shared" si="588"/>
        <v>-</v>
      </c>
      <c r="GH268" s="65" t="str">
        <f t="shared" si="589"/>
        <v>-</v>
      </c>
      <c r="GI268" s="65" t="str">
        <f t="shared" si="590"/>
        <v>-</v>
      </c>
      <c r="GJ268" s="65" t="str">
        <f t="shared" si="591"/>
        <v>-</v>
      </c>
      <c r="GK268" s="65" t="str">
        <f t="shared" si="592"/>
        <v>-</v>
      </c>
      <c r="GL268" s="65" t="str">
        <f t="shared" si="593"/>
        <v>-</v>
      </c>
      <c r="GM268" s="65" t="str">
        <f t="shared" si="594"/>
        <v>-</v>
      </c>
      <c r="GN268" s="65" t="str">
        <f t="shared" si="647"/>
        <v>-</v>
      </c>
      <c r="GO268" s="65" t="str">
        <f t="shared" si="648"/>
        <v>-</v>
      </c>
      <c r="GP268" s="65" t="str">
        <f t="shared" si="649"/>
        <v>-</v>
      </c>
      <c r="GQ268" s="65" t="str">
        <f t="shared" si="650"/>
        <v>-</v>
      </c>
      <c r="GR268" s="65"/>
      <c r="GS268" s="65"/>
      <c r="GT268" s="65"/>
      <c r="GU268" s="96"/>
      <c r="GV268" s="70"/>
      <c r="GW268" s="7">
        <f>IF(ISNUMBER(INDEX($CU$15:$EC$314,$B268,HG$5)),MAX(GW$14:GW267)+1,0)</f>
        <v>0</v>
      </c>
      <c r="GX268" s="7" t="str">
        <f t="shared" si="595"/>
        <v/>
      </c>
      <c r="GY268" s="7" t="str">
        <f t="shared" si="596"/>
        <v/>
      </c>
      <c r="GZ268" s="289">
        <f t="shared" si="597"/>
        <v>254</v>
      </c>
      <c r="HA268" s="289" t="str">
        <f t="shared" si="598"/>
        <v/>
      </c>
      <c r="HB268" s="289"/>
      <c r="HC268" s="84" t="str">
        <f t="shared" si="599"/>
        <v/>
      </c>
      <c r="HD268" s="335">
        <f t="shared" si="600"/>
        <v>0</v>
      </c>
      <c r="HE268" s="313" t="str">
        <f t="shared" si="601"/>
        <v/>
      </c>
      <c r="HF268" s="28" t="str">
        <f t="shared" si="602"/>
        <v/>
      </c>
      <c r="HG268" s="241"/>
      <c r="HH268" s="71"/>
      <c r="HI268" s="71"/>
      <c r="HJ268" s="71"/>
      <c r="HK268" s="71"/>
      <c r="HL268" s="71"/>
      <c r="HM268" s="71"/>
      <c r="HN268" s="71"/>
      <c r="HO268" s="71"/>
      <c r="HP268" s="71"/>
      <c r="HQ268" s="71"/>
      <c r="HR268" s="71"/>
      <c r="HS268" s="71"/>
      <c r="HT268" s="71"/>
      <c r="HU268" s="71"/>
      <c r="HV268" s="336" t="str">
        <f t="shared" si="604"/>
        <v/>
      </c>
      <c r="HW268" s="338" t="str">
        <f t="shared" si="605"/>
        <v/>
      </c>
      <c r="HX268" s="337" t="str">
        <f t="shared" si="606"/>
        <v/>
      </c>
      <c r="HY268" s="71"/>
      <c r="HZ268" s="71"/>
      <c r="IA268" s="71"/>
      <c r="IB268" s="71"/>
      <c r="IC268" s="71"/>
      <c r="ID268" s="70"/>
      <c r="IE268" s="19"/>
      <c r="IF268" s="19"/>
      <c r="IG268" s="19"/>
      <c r="IH268" s="19"/>
      <c r="II268" s="19"/>
      <c r="IJ268" s="19"/>
      <c r="IK268" s="19"/>
      <c r="IL268" s="19"/>
      <c r="IM268" s="19"/>
      <c r="IN268" s="19"/>
      <c r="IO268" s="19"/>
      <c r="IP268" s="19"/>
      <c r="IQ268" s="19"/>
      <c r="IR268" s="291">
        <f>IF(IE268&lt;&gt;"",MAX(IR$14:IR267)+1,0)</f>
        <v>0</v>
      </c>
      <c r="IS268" s="291">
        <f>IF(IF268&lt;&gt;"",MAX(IS$14:IS267)+1,0)</f>
        <v>0</v>
      </c>
      <c r="IT268" s="291">
        <f>IF(IG268&lt;&gt;"",MAX(IT$14:IT267)+1,0)</f>
        <v>0</v>
      </c>
      <c r="IU268" s="291">
        <f>IF(IH268&lt;&gt;"",MAX(IU$14:IU267)+1,0)</f>
        <v>0</v>
      </c>
      <c r="IV268" s="291">
        <f>IF(II268&lt;&gt;"",MAX(IV$14:IV267)+1,0)</f>
        <v>0</v>
      </c>
      <c r="IW268" s="291">
        <f>IF(IJ268&lt;&gt;"",MAX(IW$14:IW267)+1,0)</f>
        <v>0</v>
      </c>
      <c r="IX268" s="291">
        <f>IF(IK268&lt;&gt;"",MAX(IX$14:IX267)+1,0)</f>
        <v>0</v>
      </c>
      <c r="IY268" s="291">
        <f>IF(IL268&lt;&gt;"",MAX(IY$14:IY267)+1,0)</f>
        <v>0</v>
      </c>
      <c r="IZ268" s="291">
        <f>IF(IM268&lt;&gt;"",MAX(IZ$14:IZ267)+1,0)</f>
        <v>0</v>
      </c>
      <c r="JA268" s="291">
        <f>IF(IN268&lt;&gt;"",MAX(JA$14:JA267)+1,0)</f>
        <v>0</v>
      </c>
      <c r="JB268" s="291">
        <f>IF(IO268&lt;&gt;"",MAX(JB$14:JB267)+1,0)</f>
        <v>0</v>
      </c>
      <c r="JC268" s="291">
        <f>IF(IP268&lt;&gt;"",MAX(JC$14:JC267)+1,0)</f>
        <v>0</v>
      </c>
      <c r="JD268" s="74" t="str">
        <f t="shared" si="651"/>
        <v/>
      </c>
      <c r="JE268" s="74" t="str">
        <f t="shared" si="652"/>
        <v/>
      </c>
      <c r="JF268" s="74" t="str">
        <f t="shared" si="653"/>
        <v/>
      </c>
      <c r="JG268" s="74" t="str">
        <f t="shared" si="654"/>
        <v/>
      </c>
      <c r="JH268" s="390" t="str">
        <f t="shared" si="655"/>
        <v/>
      </c>
      <c r="JI268" s="389">
        <f>IF(ISNUMBER(MATCH(HE268,$JG$15:$JG$313,0)),0,MAX(JI$14:JI267)+1)</f>
        <v>0</v>
      </c>
      <c r="JJ268" s="389" t="str">
        <f t="shared" si="656"/>
        <v/>
      </c>
      <c r="JK268" s="379"/>
      <c r="JL268" s="79"/>
      <c r="JM268" s="19"/>
      <c r="JN268" s="280"/>
      <c r="JO268" s="70"/>
      <c r="JP268" s="19"/>
      <c r="JQ268" s="19"/>
      <c r="JR268" s="19"/>
      <c r="JS268" s="19"/>
      <c r="JT268" s="19"/>
      <c r="JU268" s="19"/>
      <c r="JV268" s="19"/>
      <c r="JW268" s="19"/>
      <c r="JX268" s="19"/>
      <c r="JY268" s="19"/>
      <c r="JZ268" s="19"/>
      <c r="KA268" s="19"/>
      <c r="KB268" s="19"/>
      <c r="KC268" s="19"/>
      <c r="KD268" s="19"/>
      <c r="LA268" s="70"/>
      <c r="LB268" s="291" t="str">
        <f t="shared" si="607"/>
        <v/>
      </c>
      <c r="LC268" s="291" t="str">
        <f t="shared" si="608"/>
        <v/>
      </c>
      <c r="LD268" s="291" t="str">
        <f t="shared" si="609"/>
        <v/>
      </c>
      <c r="LE268" s="291" t="str">
        <f t="shared" si="610"/>
        <v/>
      </c>
      <c r="LF268" s="291" t="str">
        <f t="shared" si="611"/>
        <v/>
      </c>
      <c r="LG268" s="291" t="str">
        <f t="shared" si="612"/>
        <v/>
      </c>
      <c r="LH268" s="291" t="str">
        <f t="shared" si="613"/>
        <v/>
      </c>
      <c r="LI268" s="291" t="str">
        <f t="shared" si="614"/>
        <v/>
      </c>
      <c r="LJ268" s="291" t="str">
        <f t="shared" si="615"/>
        <v/>
      </c>
      <c r="LK268" s="291" t="str">
        <f t="shared" si="616"/>
        <v/>
      </c>
      <c r="LL268" s="291" t="str">
        <f t="shared" si="617"/>
        <v/>
      </c>
      <c r="LM268" s="291" t="str">
        <f t="shared" si="618"/>
        <v/>
      </c>
      <c r="LN268" s="291" t="str">
        <f t="shared" si="619"/>
        <v/>
      </c>
      <c r="LO268" s="291" t="str">
        <f t="shared" si="620"/>
        <v/>
      </c>
      <c r="LP268" s="291" t="str">
        <f t="shared" si="621"/>
        <v/>
      </c>
      <c r="LQ268" s="291" t="str">
        <f t="shared" si="622"/>
        <v/>
      </c>
      <c r="LR268" s="291" t="str">
        <f t="shared" si="623"/>
        <v/>
      </c>
      <c r="LS268" s="291" t="str">
        <f t="shared" si="624"/>
        <v/>
      </c>
      <c r="LT268" s="291" t="str">
        <f t="shared" si="625"/>
        <v/>
      </c>
      <c r="LU268" s="291" t="str">
        <f t="shared" si="626"/>
        <v/>
      </c>
      <c r="LV268" s="291" t="str">
        <f t="shared" si="627"/>
        <v/>
      </c>
      <c r="LW268" s="291" t="str">
        <f t="shared" si="628"/>
        <v/>
      </c>
      <c r="LX268" s="291" t="str">
        <f t="shared" si="629"/>
        <v/>
      </c>
      <c r="LY268" s="291" t="str">
        <f t="shared" si="630"/>
        <v/>
      </c>
      <c r="LZ268" s="291" t="str">
        <f t="shared" si="631"/>
        <v/>
      </c>
      <c r="MA268" s="291" t="str">
        <f t="shared" si="632"/>
        <v/>
      </c>
      <c r="MB268" s="291" t="str">
        <f t="shared" si="633"/>
        <v/>
      </c>
      <c r="MC268" s="291" t="str">
        <f t="shared" si="634"/>
        <v/>
      </c>
      <c r="MD268" s="291" t="str">
        <f t="shared" si="635"/>
        <v/>
      </c>
      <c r="ME268" s="291" t="str">
        <f t="shared" si="636"/>
        <v/>
      </c>
      <c r="MF268" s="291" t="str">
        <f t="shared" si="637"/>
        <v/>
      </c>
      <c r="MG268" s="74">
        <f t="shared" si="638"/>
        <v>0</v>
      </c>
      <c r="MH268" s="70"/>
      <c r="MI268" s="70"/>
      <c r="MJ268" s="70"/>
      <c r="MK268" s="70"/>
      <c r="ML268" s="70"/>
      <c r="MM268" s="70"/>
      <c r="MN268" s="70"/>
      <c r="MO268" s="70"/>
      <c r="MP268" s="70"/>
      <c r="MQ268" s="70"/>
      <c r="MR268" s="70"/>
      <c r="MS268" s="70"/>
      <c r="MT268" s="70"/>
      <c r="MU268" s="70"/>
    </row>
    <row r="269" spans="1:359" ht="6" customHeight="1" x14ac:dyDescent="0.25">
      <c r="A269" s="79"/>
      <c r="B269" s="303">
        <f t="shared" si="657"/>
        <v>255</v>
      </c>
      <c r="C269" s="206" t="s">
        <v>794</v>
      </c>
      <c r="D269" s="206" t="s">
        <v>795</v>
      </c>
      <c r="E269" s="70"/>
      <c r="F269" s="258"/>
      <c r="G269" s="259"/>
      <c r="H269" s="260"/>
      <c r="I269" s="258"/>
      <c r="J269" s="259"/>
      <c r="K269" s="260"/>
      <c r="L269" s="258"/>
      <c r="M269" s="259"/>
      <c r="N269" s="260"/>
      <c r="O269" s="258"/>
      <c r="P269" s="259"/>
      <c r="Q269" s="260"/>
      <c r="R269" s="258"/>
      <c r="S269" s="259"/>
      <c r="T269" s="260"/>
      <c r="U269" s="258"/>
      <c r="V269" s="259"/>
      <c r="W269" s="260"/>
      <c r="X269" s="258"/>
      <c r="Y269" s="259"/>
      <c r="Z269" s="260"/>
      <c r="AA269" s="258"/>
      <c r="AB269" s="259"/>
      <c r="AC269" s="260"/>
      <c r="AD269" s="258"/>
      <c r="AE269" s="259"/>
      <c r="AF269" s="260"/>
      <c r="AG269" s="258"/>
      <c r="AH269" s="259"/>
      <c r="AI269" s="260"/>
      <c r="AJ269" s="258"/>
      <c r="AK269" s="259"/>
      <c r="AL269" s="260"/>
      <c r="AM269" s="258"/>
      <c r="AN269" s="259"/>
      <c r="AO269" s="260"/>
      <c r="AP269" s="281"/>
      <c r="AQ269" s="353"/>
      <c r="AR269" s="348"/>
      <c r="AS269" s="281"/>
      <c r="AT269" s="353"/>
      <c r="AU269" s="348"/>
      <c r="AV269" s="258"/>
      <c r="AW269" s="259"/>
      <c r="AX269" s="260"/>
      <c r="AY269" s="258"/>
      <c r="AZ269" s="259"/>
      <c r="BA269" s="260"/>
      <c r="BB269" s="258"/>
      <c r="BC269" s="259"/>
      <c r="BD269" s="260"/>
      <c r="BE269" s="258"/>
      <c r="BF269" s="259"/>
      <c r="BG269" s="260"/>
      <c r="BH269" s="258"/>
      <c r="BI269" s="259"/>
      <c r="BJ269" s="260"/>
      <c r="BK269" s="258"/>
      <c r="BL269" s="259"/>
      <c r="BM269" s="260"/>
      <c r="BN269" s="258"/>
      <c r="BO269" s="259"/>
      <c r="BP269" s="260"/>
      <c r="BQ269" s="258"/>
      <c r="BR269" s="259"/>
      <c r="BS269" s="260"/>
      <c r="BT269" s="258"/>
      <c r="BU269" s="259"/>
      <c r="BV269" s="260"/>
      <c r="BW269" s="258"/>
      <c r="BX269" s="259"/>
      <c r="BY269" s="260"/>
      <c r="BZ269" s="258"/>
      <c r="CA269" s="259"/>
      <c r="CB269" s="260"/>
      <c r="CC269" s="258"/>
      <c r="CD269" s="259"/>
      <c r="CE269" s="260"/>
      <c r="CF269" s="410"/>
      <c r="CG269" s="411"/>
      <c r="CH269" s="412"/>
      <c r="CI269" s="410"/>
      <c r="CJ269" s="411"/>
      <c r="CK269" s="412"/>
      <c r="CL269" s="258"/>
      <c r="CM269" s="259"/>
      <c r="CN269" s="260"/>
      <c r="CO269" s="258"/>
      <c r="CP269" s="259"/>
      <c r="CQ269" s="260"/>
      <c r="CR269" s="373" t="s">
        <v>2</v>
      </c>
      <c r="CS269" s="228"/>
      <c r="CT269" s="229"/>
      <c r="CU269" s="7" t="str">
        <f t="shared" si="517"/>
        <v/>
      </c>
      <c r="CV269" s="7" t="str">
        <f t="shared" si="518"/>
        <v/>
      </c>
      <c r="CW269" s="7" t="str">
        <f t="shared" si="519"/>
        <v/>
      </c>
      <c r="CX269" s="7" t="str">
        <f t="shared" si="520"/>
        <v/>
      </c>
      <c r="CY269" s="7" t="str">
        <f t="shared" si="521"/>
        <v/>
      </c>
      <c r="CZ269" s="7" t="str">
        <f t="shared" si="522"/>
        <v/>
      </c>
      <c r="DA269" s="7" t="str">
        <f t="shared" si="523"/>
        <v/>
      </c>
      <c r="DB269" s="7" t="str">
        <f t="shared" si="524"/>
        <v/>
      </c>
      <c r="DC269" s="7" t="str">
        <f t="shared" si="525"/>
        <v/>
      </c>
      <c r="DD269" s="7" t="str">
        <f t="shared" si="526"/>
        <v/>
      </c>
      <c r="DE269" s="7" t="str">
        <f t="shared" si="527"/>
        <v/>
      </c>
      <c r="DF269" s="7" t="str">
        <f t="shared" si="528"/>
        <v/>
      </c>
      <c r="DG269" s="7" t="str">
        <f t="shared" si="529"/>
        <v/>
      </c>
      <c r="DH269" s="7" t="str">
        <f t="shared" si="530"/>
        <v/>
      </c>
      <c r="DI269" s="7" t="str">
        <f t="shared" si="531"/>
        <v/>
      </c>
      <c r="DJ269" s="7">
        <f t="shared" si="532"/>
        <v>30</v>
      </c>
      <c r="DK269" s="7" t="str">
        <f t="shared" si="533"/>
        <v/>
      </c>
      <c r="DL269" s="7" t="str">
        <f t="shared" si="534"/>
        <v/>
      </c>
      <c r="DM269" s="7" t="str">
        <f t="shared" si="535"/>
        <v/>
      </c>
      <c r="DN269" s="7" t="str">
        <f t="shared" si="536"/>
        <v/>
      </c>
      <c r="DO269" s="7" t="str">
        <f t="shared" si="537"/>
        <v/>
      </c>
      <c r="DP269" s="7" t="str">
        <f t="shared" si="538"/>
        <v/>
      </c>
      <c r="DQ269" s="7" t="str">
        <f t="shared" si="539"/>
        <v/>
      </c>
      <c r="DR269" s="7" t="str">
        <f t="shared" si="540"/>
        <v/>
      </c>
      <c r="DS269" s="7" t="str">
        <f t="shared" si="541"/>
        <v/>
      </c>
      <c r="DT269" s="7" t="str">
        <f t="shared" si="542"/>
        <v/>
      </c>
      <c r="DU269" s="7" t="str">
        <f t="shared" si="639"/>
        <v/>
      </c>
      <c r="DV269" s="7" t="str">
        <f t="shared" si="640"/>
        <v/>
      </c>
      <c r="DW269" s="7" t="str">
        <f t="shared" si="641"/>
        <v/>
      </c>
      <c r="DX269" s="7" t="str">
        <f t="shared" si="642"/>
        <v/>
      </c>
      <c r="DY269" s="7"/>
      <c r="DZ269" s="7"/>
      <c r="EA269" s="7"/>
      <c r="EB269" s="7"/>
      <c r="EC269" s="64" t="s">
        <v>2</v>
      </c>
      <c r="ED269" s="306" t="str">
        <f t="shared" si="543"/>
        <v>-</v>
      </c>
      <c r="EE269" s="306" t="str">
        <f t="shared" si="544"/>
        <v>-</v>
      </c>
      <c r="EF269" s="306" t="str">
        <f t="shared" si="545"/>
        <v>-</v>
      </c>
      <c r="EG269" s="306" t="str">
        <f t="shared" si="546"/>
        <v>-</v>
      </c>
      <c r="EH269" s="306" t="str">
        <f t="shared" si="547"/>
        <v>-</v>
      </c>
      <c r="EI269" s="306" t="str">
        <f t="shared" si="548"/>
        <v>-</v>
      </c>
      <c r="EJ269" s="306" t="str">
        <f t="shared" si="549"/>
        <v>-</v>
      </c>
      <c r="EK269" s="306" t="str">
        <f t="shared" si="550"/>
        <v>-</v>
      </c>
      <c r="EL269" s="306" t="str">
        <f t="shared" si="551"/>
        <v>-</v>
      </c>
      <c r="EM269" s="306" t="str">
        <f t="shared" si="552"/>
        <v>-</v>
      </c>
      <c r="EN269" s="306" t="str">
        <f t="shared" si="553"/>
        <v>-</v>
      </c>
      <c r="EO269" s="306" t="str">
        <f t="shared" si="554"/>
        <v>-</v>
      </c>
      <c r="EP269" s="306" t="str">
        <f t="shared" si="555"/>
        <v>-</v>
      </c>
      <c r="EQ269" s="306" t="str">
        <f t="shared" si="556"/>
        <v>-</v>
      </c>
      <c r="ER269" s="306" t="str">
        <f t="shared" si="557"/>
        <v>-</v>
      </c>
      <c r="ES269" s="306" t="str">
        <f t="shared" si="558"/>
        <v>pname</v>
      </c>
      <c r="ET269" s="306" t="str">
        <f t="shared" si="559"/>
        <v>-</v>
      </c>
      <c r="EU269" s="306" t="str">
        <f t="shared" si="560"/>
        <v>-</v>
      </c>
      <c r="EV269" s="306" t="str">
        <f t="shared" si="561"/>
        <v>-</v>
      </c>
      <c r="EW269" s="306" t="str">
        <f t="shared" si="562"/>
        <v>-</v>
      </c>
      <c r="EX269" s="306" t="str">
        <f t="shared" si="563"/>
        <v>-</v>
      </c>
      <c r="EY269" s="306" t="str">
        <f t="shared" si="564"/>
        <v>-</v>
      </c>
      <c r="EZ269" s="306" t="str">
        <f t="shared" si="565"/>
        <v>-</v>
      </c>
      <c r="FA269" s="306" t="str">
        <f t="shared" si="566"/>
        <v>-</v>
      </c>
      <c r="FB269" s="306" t="str">
        <f t="shared" si="567"/>
        <v>-</v>
      </c>
      <c r="FC269" s="306" t="str">
        <f t="shared" si="568"/>
        <v>-</v>
      </c>
      <c r="FD269" s="306" t="str">
        <f t="shared" si="643"/>
        <v>-</v>
      </c>
      <c r="FE269" s="306" t="str">
        <f t="shared" si="644"/>
        <v>-</v>
      </c>
      <c r="FF269" s="306" t="str">
        <f t="shared" si="645"/>
        <v>-</v>
      </c>
      <c r="FG269" s="306" t="str">
        <f t="shared" si="646"/>
        <v>-</v>
      </c>
      <c r="FH269" s="306"/>
      <c r="FI269" s="306"/>
      <c r="FJ269" s="306"/>
      <c r="FK269" s="306"/>
      <c r="FL269" s="306"/>
      <c r="FM269" s="422" t="s">
        <v>2</v>
      </c>
      <c r="FN269" s="65" t="str">
        <f t="shared" si="569"/>
        <v>-</v>
      </c>
      <c r="FO269" s="65" t="str">
        <f t="shared" si="570"/>
        <v>-</v>
      </c>
      <c r="FP269" s="65" t="str">
        <f t="shared" si="571"/>
        <v>-</v>
      </c>
      <c r="FQ269" s="65" t="str">
        <f t="shared" si="572"/>
        <v>-</v>
      </c>
      <c r="FR269" s="65" t="str">
        <f t="shared" si="573"/>
        <v>-</v>
      </c>
      <c r="FS269" s="65" t="str">
        <f t="shared" si="574"/>
        <v>-</v>
      </c>
      <c r="FT269" s="65" t="str">
        <f t="shared" si="575"/>
        <v>-</v>
      </c>
      <c r="FU269" s="65" t="str">
        <f t="shared" si="576"/>
        <v>-</v>
      </c>
      <c r="FV269" s="65" t="str">
        <f t="shared" si="577"/>
        <v>-</v>
      </c>
      <c r="FW269" s="65" t="str">
        <f t="shared" si="578"/>
        <v>-</v>
      </c>
      <c r="FX269" s="65" t="str">
        <f t="shared" si="579"/>
        <v>-</v>
      </c>
      <c r="FY269" s="65" t="str">
        <f t="shared" si="580"/>
        <v>-</v>
      </c>
      <c r="FZ269" s="65" t="str">
        <f t="shared" si="581"/>
        <v>-</v>
      </c>
      <c r="GA269" s="65" t="str">
        <f t="shared" si="582"/>
        <v>-</v>
      </c>
      <c r="GB269" s="65" t="str">
        <f t="shared" si="583"/>
        <v>-</v>
      </c>
      <c r="GC269" s="65" t="str">
        <f t="shared" si="584"/>
        <v>EVT</v>
      </c>
      <c r="GD269" s="65" t="str">
        <f t="shared" si="585"/>
        <v>-</v>
      </c>
      <c r="GE269" s="65" t="str">
        <f t="shared" si="586"/>
        <v>-</v>
      </c>
      <c r="GF269" s="65" t="str">
        <f t="shared" si="587"/>
        <v>-</v>
      </c>
      <c r="GG269" s="65" t="str">
        <f t="shared" si="588"/>
        <v>-</v>
      </c>
      <c r="GH269" s="65" t="str">
        <f t="shared" si="589"/>
        <v>-</v>
      </c>
      <c r="GI269" s="65" t="str">
        <f t="shared" si="590"/>
        <v>-</v>
      </c>
      <c r="GJ269" s="65" t="str">
        <f t="shared" si="591"/>
        <v>-</v>
      </c>
      <c r="GK269" s="65" t="str">
        <f t="shared" si="592"/>
        <v>-</v>
      </c>
      <c r="GL269" s="65" t="str">
        <f t="shared" si="593"/>
        <v>-</v>
      </c>
      <c r="GM269" s="65" t="str">
        <f t="shared" si="594"/>
        <v>-</v>
      </c>
      <c r="GN269" s="65" t="str">
        <f t="shared" si="647"/>
        <v>-</v>
      </c>
      <c r="GO269" s="65" t="str">
        <f t="shared" si="648"/>
        <v>-</v>
      </c>
      <c r="GP269" s="65" t="str">
        <f t="shared" si="649"/>
        <v>-</v>
      </c>
      <c r="GQ269" s="65" t="str">
        <f t="shared" si="650"/>
        <v>-</v>
      </c>
      <c r="GR269" s="65"/>
      <c r="GS269" s="65"/>
      <c r="GT269" s="65"/>
      <c r="GU269" s="96"/>
      <c r="GV269" s="70"/>
      <c r="GW269" s="7">
        <f>IF(ISNUMBER(INDEX($CU$15:$EC$314,$B269,HG$5)),MAX(GW$14:GW268)+1,0)</f>
        <v>0</v>
      </c>
      <c r="GX269" s="7" t="str">
        <f t="shared" si="595"/>
        <v/>
      </c>
      <c r="GY269" s="7" t="str">
        <f t="shared" si="596"/>
        <v/>
      </c>
      <c r="GZ269" s="289">
        <f t="shared" si="597"/>
        <v>255</v>
      </c>
      <c r="HA269" s="289" t="str">
        <f t="shared" si="598"/>
        <v/>
      </c>
      <c r="HB269" s="289"/>
      <c r="HC269" s="84" t="str">
        <f t="shared" si="599"/>
        <v/>
      </c>
      <c r="HD269" s="335">
        <f t="shared" si="600"/>
        <v>0</v>
      </c>
      <c r="HE269" s="313" t="str">
        <f t="shared" si="601"/>
        <v/>
      </c>
      <c r="HF269" s="28" t="str">
        <f t="shared" si="602"/>
        <v/>
      </c>
      <c r="HG269" s="241"/>
      <c r="HH269" s="71"/>
      <c r="HI269" s="71"/>
      <c r="HJ269" s="71"/>
      <c r="HK269" s="71"/>
      <c r="HL269" s="71"/>
      <c r="HM269" s="71"/>
      <c r="HN269" s="71"/>
      <c r="HO269" s="71"/>
      <c r="HP269" s="71"/>
      <c r="HQ269" s="71"/>
      <c r="HR269" s="71"/>
      <c r="HS269" s="71"/>
      <c r="HT269" s="71"/>
      <c r="HU269" s="71"/>
      <c r="HV269" s="336" t="str">
        <f t="shared" si="604"/>
        <v/>
      </c>
      <c r="HW269" s="338" t="str">
        <f t="shared" si="605"/>
        <v/>
      </c>
      <c r="HX269" s="337" t="str">
        <f t="shared" si="606"/>
        <v/>
      </c>
      <c r="HY269" s="71"/>
      <c r="HZ269" s="71"/>
      <c r="IA269" s="71"/>
      <c r="IB269" s="71"/>
      <c r="IC269" s="71"/>
      <c r="ID269" s="70"/>
      <c r="IE269" s="19"/>
      <c r="IF269" s="19"/>
      <c r="IG269" s="19"/>
      <c r="IH269" s="19"/>
      <c r="II269" s="19"/>
      <c r="IJ269" s="19"/>
      <c r="IK269" s="19"/>
      <c r="IL269" s="19"/>
      <c r="IM269" s="19"/>
      <c r="IN269" s="19"/>
      <c r="IO269" s="19"/>
      <c r="IP269" s="19"/>
      <c r="IQ269" s="19"/>
      <c r="IR269" s="291">
        <f>IF(IE269&lt;&gt;"",MAX(IR$14:IR268)+1,0)</f>
        <v>0</v>
      </c>
      <c r="IS269" s="291">
        <f>IF(IF269&lt;&gt;"",MAX(IS$14:IS268)+1,0)</f>
        <v>0</v>
      </c>
      <c r="IT269" s="291">
        <f>IF(IG269&lt;&gt;"",MAX(IT$14:IT268)+1,0)</f>
        <v>0</v>
      </c>
      <c r="IU269" s="291">
        <f>IF(IH269&lt;&gt;"",MAX(IU$14:IU268)+1,0)</f>
        <v>0</v>
      </c>
      <c r="IV269" s="291">
        <f>IF(II269&lt;&gt;"",MAX(IV$14:IV268)+1,0)</f>
        <v>0</v>
      </c>
      <c r="IW269" s="291">
        <f>IF(IJ269&lt;&gt;"",MAX(IW$14:IW268)+1,0)</f>
        <v>0</v>
      </c>
      <c r="IX269" s="291">
        <f>IF(IK269&lt;&gt;"",MAX(IX$14:IX268)+1,0)</f>
        <v>0</v>
      </c>
      <c r="IY269" s="291">
        <f>IF(IL269&lt;&gt;"",MAX(IY$14:IY268)+1,0)</f>
        <v>0</v>
      </c>
      <c r="IZ269" s="291">
        <f>IF(IM269&lt;&gt;"",MAX(IZ$14:IZ268)+1,0)</f>
        <v>0</v>
      </c>
      <c r="JA269" s="291">
        <f>IF(IN269&lt;&gt;"",MAX(JA$14:JA268)+1,0)</f>
        <v>0</v>
      </c>
      <c r="JB269" s="291">
        <f>IF(IO269&lt;&gt;"",MAX(JB$14:JB268)+1,0)</f>
        <v>0</v>
      </c>
      <c r="JC269" s="291">
        <f>IF(IP269&lt;&gt;"",MAX(JC$14:JC268)+1,0)</f>
        <v>0</v>
      </c>
      <c r="JD269" s="74" t="str">
        <f t="shared" si="651"/>
        <v/>
      </c>
      <c r="JE269" s="74" t="str">
        <f t="shared" si="652"/>
        <v/>
      </c>
      <c r="JF269" s="74" t="str">
        <f t="shared" si="653"/>
        <v/>
      </c>
      <c r="JG269" s="74" t="str">
        <f t="shared" si="654"/>
        <v/>
      </c>
      <c r="JH269" s="390" t="str">
        <f t="shared" si="655"/>
        <v/>
      </c>
      <c r="JI269" s="389">
        <f>IF(ISNUMBER(MATCH(HE269,$JG$15:$JG$313,0)),0,MAX(JI$14:JI268)+1)</f>
        <v>0</v>
      </c>
      <c r="JJ269" s="389" t="str">
        <f t="shared" si="656"/>
        <v/>
      </c>
      <c r="JK269" s="379"/>
      <c r="JL269" s="79"/>
      <c r="JM269" s="19"/>
      <c r="JN269" s="280"/>
      <c r="JO269" s="70"/>
      <c r="JP269" s="19"/>
      <c r="JQ269" s="19"/>
      <c r="JR269" s="19"/>
      <c r="JS269" s="19"/>
      <c r="JT269" s="19"/>
      <c r="JU269" s="19"/>
      <c r="JV269" s="19"/>
      <c r="JW269" s="19"/>
      <c r="JX269" s="19"/>
      <c r="JY269" s="19"/>
      <c r="JZ269" s="19"/>
      <c r="KA269" s="19"/>
      <c r="KB269" s="19"/>
      <c r="KC269" s="19"/>
      <c r="KD269" s="19"/>
      <c r="LA269" s="70"/>
      <c r="LB269" s="291" t="str">
        <f t="shared" si="607"/>
        <v/>
      </c>
      <c r="LC269" s="291" t="str">
        <f t="shared" si="608"/>
        <v/>
      </c>
      <c r="LD269" s="291" t="str">
        <f t="shared" si="609"/>
        <v/>
      </c>
      <c r="LE269" s="291" t="str">
        <f t="shared" si="610"/>
        <v/>
      </c>
      <c r="LF269" s="291" t="str">
        <f t="shared" si="611"/>
        <v/>
      </c>
      <c r="LG269" s="291" t="str">
        <f t="shared" si="612"/>
        <v/>
      </c>
      <c r="LH269" s="291" t="str">
        <f t="shared" si="613"/>
        <v/>
      </c>
      <c r="LI269" s="291" t="str">
        <f t="shared" si="614"/>
        <v/>
      </c>
      <c r="LJ269" s="291" t="str">
        <f t="shared" si="615"/>
        <v/>
      </c>
      <c r="LK269" s="291" t="str">
        <f t="shared" si="616"/>
        <v/>
      </c>
      <c r="LL269" s="291" t="str">
        <f t="shared" si="617"/>
        <v/>
      </c>
      <c r="LM269" s="291" t="str">
        <f t="shared" si="618"/>
        <v/>
      </c>
      <c r="LN269" s="291" t="str">
        <f t="shared" si="619"/>
        <v/>
      </c>
      <c r="LO269" s="291" t="str">
        <f t="shared" si="620"/>
        <v/>
      </c>
      <c r="LP269" s="291" t="str">
        <f t="shared" si="621"/>
        <v/>
      </c>
      <c r="LQ269" s="291" t="str">
        <f t="shared" si="622"/>
        <v/>
      </c>
      <c r="LR269" s="291" t="str">
        <f t="shared" si="623"/>
        <v/>
      </c>
      <c r="LS269" s="291" t="str">
        <f t="shared" si="624"/>
        <v/>
      </c>
      <c r="LT269" s="291" t="str">
        <f t="shared" si="625"/>
        <v/>
      </c>
      <c r="LU269" s="291" t="str">
        <f t="shared" si="626"/>
        <v/>
      </c>
      <c r="LV269" s="291" t="str">
        <f t="shared" si="627"/>
        <v/>
      </c>
      <c r="LW269" s="291" t="str">
        <f t="shared" si="628"/>
        <v/>
      </c>
      <c r="LX269" s="291" t="str">
        <f t="shared" si="629"/>
        <v/>
      </c>
      <c r="LY269" s="291" t="str">
        <f t="shared" si="630"/>
        <v/>
      </c>
      <c r="LZ269" s="291" t="str">
        <f t="shared" si="631"/>
        <v/>
      </c>
      <c r="MA269" s="291" t="str">
        <f t="shared" si="632"/>
        <v/>
      </c>
      <c r="MB269" s="291" t="str">
        <f t="shared" si="633"/>
        <v/>
      </c>
      <c r="MC269" s="291" t="str">
        <f t="shared" si="634"/>
        <v/>
      </c>
      <c r="MD269" s="291" t="str">
        <f t="shared" si="635"/>
        <v/>
      </c>
      <c r="ME269" s="291" t="str">
        <f t="shared" si="636"/>
        <v/>
      </c>
      <c r="MF269" s="291" t="str">
        <f t="shared" si="637"/>
        <v/>
      </c>
      <c r="MG269" s="74">
        <f t="shared" si="638"/>
        <v>0</v>
      </c>
      <c r="MH269" s="70"/>
      <c r="MI269" s="70"/>
      <c r="MJ269" s="70"/>
      <c r="MK269" s="70"/>
      <c r="ML269" s="70"/>
      <c r="MM269" s="70"/>
      <c r="MN269" s="70"/>
      <c r="MO269" s="70"/>
      <c r="MP269" s="70"/>
      <c r="MQ269" s="70"/>
      <c r="MR269" s="70"/>
      <c r="MS269" s="70"/>
      <c r="MT269" s="70"/>
      <c r="MU269" s="70"/>
    </row>
    <row r="270" spans="1:359" ht="6" customHeight="1" x14ac:dyDescent="0.25">
      <c r="A270" s="79"/>
      <c r="B270" s="303">
        <f t="shared" si="657"/>
        <v>256</v>
      </c>
      <c r="C270" s="285" t="s">
        <v>807</v>
      </c>
      <c r="D270" s="206" t="s">
        <v>771</v>
      </c>
      <c r="E270" s="70"/>
      <c r="F270" s="258"/>
      <c r="G270" s="259"/>
      <c r="H270" s="260"/>
      <c r="I270" s="258"/>
      <c r="J270" s="259"/>
      <c r="K270" s="260"/>
      <c r="L270" s="258"/>
      <c r="M270" s="259"/>
      <c r="N270" s="260"/>
      <c r="O270" s="258"/>
      <c r="P270" s="259"/>
      <c r="Q270" s="260"/>
      <c r="R270" s="258"/>
      <c r="S270" s="259"/>
      <c r="T270" s="260"/>
      <c r="U270" s="258"/>
      <c r="V270" s="259"/>
      <c r="W270" s="260"/>
      <c r="X270" s="258"/>
      <c r="Y270" s="259"/>
      <c r="Z270" s="260"/>
      <c r="AA270" s="258"/>
      <c r="AB270" s="259"/>
      <c r="AC270" s="260"/>
      <c r="AD270" s="258"/>
      <c r="AE270" s="259"/>
      <c r="AF270" s="260"/>
      <c r="AG270" s="258"/>
      <c r="AH270" s="259"/>
      <c r="AI270" s="260"/>
      <c r="AJ270" s="258"/>
      <c r="AK270" s="259"/>
      <c r="AL270" s="260"/>
      <c r="AM270" s="258"/>
      <c r="AN270" s="259"/>
      <c r="AO270" s="260"/>
      <c r="AP270" s="281"/>
      <c r="AQ270" s="353"/>
      <c r="AR270" s="348"/>
      <c r="AS270" s="281"/>
      <c r="AT270" s="353"/>
      <c r="AU270" s="348"/>
      <c r="AV270" s="258"/>
      <c r="AW270" s="259"/>
      <c r="AX270" s="260"/>
      <c r="AY270" s="258"/>
      <c r="AZ270" s="259"/>
      <c r="BA270" s="260"/>
      <c r="BB270" s="258"/>
      <c r="BC270" s="259"/>
      <c r="BD270" s="260"/>
      <c r="BE270" s="258"/>
      <c r="BF270" s="259"/>
      <c r="BG270" s="260"/>
      <c r="BH270" s="258"/>
      <c r="BI270" s="259"/>
      <c r="BJ270" s="260"/>
      <c r="BK270" s="258"/>
      <c r="BL270" s="259"/>
      <c r="BM270" s="260"/>
      <c r="BN270" s="258"/>
      <c r="BO270" s="259"/>
      <c r="BP270" s="260"/>
      <c r="BQ270" s="258"/>
      <c r="BR270" s="259"/>
      <c r="BS270" s="260"/>
      <c r="BT270" s="258"/>
      <c r="BU270" s="259"/>
      <c r="BV270" s="260"/>
      <c r="BW270" s="258"/>
      <c r="BX270" s="259"/>
      <c r="BY270" s="260"/>
      <c r="BZ270" s="258"/>
      <c r="CA270" s="259"/>
      <c r="CB270" s="260"/>
      <c r="CC270" s="258"/>
      <c r="CD270" s="259"/>
      <c r="CE270" s="260"/>
      <c r="CF270" s="410"/>
      <c r="CG270" s="411"/>
      <c r="CH270" s="412"/>
      <c r="CI270" s="410"/>
      <c r="CJ270" s="411"/>
      <c r="CK270" s="412"/>
      <c r="CL270" s="258"/>
      <c r="CM270" s="259"/>
      <c r="CN270" s="260"/>
      <c r="CO270" s="258"/>
      <c r="CP270" s="259"/>
      <c r="CQ270" s="260"/>
      <c r="CR270" s="373" t="s">
        <v>2</v>
      </c>
      <c r="CS270" s="228"/>
      <c r="CT270" s="229"/>
      <c r="CU270" s="7" t="str">
        <f t="shared" si="517"/>
        <v/>
      </c>
      <c r="CV270" s="7" t="str">
        <f t="shared" si="518"/>
        <v/>
      </c>
      <c r="CW270" s="7" t="str">
        <f t="shared" si="519"/>
        <v/>
      </c>
      <c r="CX270" s="7" t="str">
        <f t="shared" si="520"/>
        <v/>
      </c>
      <c r="CY270" s="7" t="str">
        <f t="shared" si="521"/>
        <v/>
      </c>
      <c r="CZ270" s="7" t="str">
        <f t="shared" si="522"/>
        <v/>
      </c>
      <c r="DA270" s="7" t="str">
        <f t="shared" si="523"/>
        <v/>
      </c>
      <c r="DB270" s="7" t="str">
        <f t="shared" si="524"/>
        <v/>
      </c>
      <c r="DC270" s="7" t="str">
        <f t="shared" si="525"/>
        <v/>
      </c>
      <c r="DD270" s="7" t="str">
        <f t="shared" si="526"/>
        <v/>
      </c>
      <c r="DE270" s="7" t="str">
        <f t="shared" si="527"/>
        <v/>
      </c>
      <c r="DF270" s="7" t="str">
        <f t="shared" si="528"/>
        <v/>
      </c>
      <c r="DG270" s="7" t="str">
        <f t="shared" si="529"/>
        <v/>
      </c>
      <c r="DH270" s="7" t="str">
        <f t="shared" si="530"/>
        <v/>
      </c>
      <c r="DI270" s="7" t="str">
        <f t="shared" si="531"/>
        <v/>
      </c>
      <c r="DJ270" s="7" t="str">
        <f t="shared" si="532"/>
        <v/>
      </c>
      <c r="DK270" s="7">
        <f t="shared" si="533"/>
        <v>16</v>
      </c>
      <c r="DL270" s="7" t="str">
        <f t="shared" si="534"/>
        <v/>
      </c>
      <c r="DM270" s="7" t="str">
        <f t="shared" si="535"/>
        <v/>
      </c>
      <c r="DN270" s="7" t="str">
        <f t="shared" si="536"/>
        <v/>
      </c>
      <c r="DO270" s="7" t="str">
        <f t="shared" si="537"/>
        <v/>
      </c>
      <c r="DP270" s="7" t="str">
        <f t="shared" si="538"/>
        <v/>
      </c>
      <c r="DQ270" s="7" t="str">
        <f t="shared" si="539"/>
        <v/>
      </c>
      <c r="DR270" s="7" t="str">
        <f t="shared" si="540"/>
        <v/>
      </c>
      <c r="DS270" s="7" t="str">
        <f t="shared" si="541"/>
        <v/>
      </c>
      <c r="DT270" s="7" t="str">
        <f t="shared" si="542"/>
        <v/>
      </c>
      <c r="DU270" s="7" t="str">
        <f t="shared" si="639"/>
        <v/>
      </c>
      <c r="DV270" s="7" t="str">
        <f t="shared" si="640"/>
        <v/>
      </c>
      <c r="DW270" s="7" t="str">
        <f t="shared" si="641"/>
        <v/>
      </c>
      <c r="DX270" s="7" t="str">
        <f t="shared" si="642"/>
        <v/>
      </c>
      <c r="DY270" s="7"/>
      <c r="DZ270" s="7"/>
      <c r="EA270" s="7"/>
      <c r="EB270" s="7"/>
      <c r="EC270" s="64" t="s">
        <v>2</v>
      </c>
      <c r="ED270" s="306" t="str">
        <f t="shared" si="543"/>
        <v>-</v>
      </c>
      <c r="EE270" s="306" t="str">
        <f t="shared" si="544"/>
        <v>-</v>
      </c>
      <c r="EF270" s="306" t="str">
        <f t="shared" si="545"/>
        <v>-</v>
      </c>
      <c r="EG270" s="306" t="str">
        <f t="shared" si="546"/>
        <v>-</v>
      </c>
      <c r="EH270" s="306" t="str">
        <f t="shared" si="547"/>
        <v>-</v>
      </c>
      <c r="EI270" s="306" t="str">
        <f t="shared" si="548"/>
        <v>-</v>
      </c>
      <c r="EJ270" s="306" t="str">
        <f t="shared" si="549"/>
        <v>-</v>
      </c>
      <c r="EK270" s="306" t="str">
        <f t="shared" si="550"/>
        <v>-</v>
      </c>
      <c r="EL270" s="306" t="str">
        <f t="shared" si="551"/>
        <v>-</v>
      </c>
      <c r="EM270" s="306" t="str">
        <f t="shared" si="552"/>
        <v>-</v>
      </c>
      <c r="EN270" s="306" t="str">
        <f t="shared" si="553"/>
        <v>-</v>
      </c>
      <c r="EO270" s="306" t="str">
        <f t="shared" si="554"/>
        <v>-</v>
      </c>
      <c r="EP270" s="306" t="str">
        <f t="shared" si="555"/>
        <v>-</v>
      </c>
      <c r="EQ270" s="306" t="str">
        <f t="shared" si="556"/>
        <v>-</v>
      </c>
      <c r="ER270" s="306" t="str">
        <f t="shared" si="557"/>
        <v>-</v>
      </c>
      <c r="ES270" s="306" t="str">
        <f t="shared" si="558"/>
        <v>-</v>
      </c>
      <c r="ET270" s="306" t="str">
        <f t="shared" si="559"/>
        <v>iconvert</v>
      </c>
      <c r="EU270" s="306" t="str">
        <f t="shared" si="560"/>
        <v>-</v>
      </c>
      <c r="EV270" s="306" t="str">
        <f t="shared" si="561"/>
        <v>-</v>
      </c>
      <c r="EW270" s="306" t="str">
        <f t="shared" si="562"/>
        <v>-</v>
      </c>
      <c r="EX270" s="306" t="str">
        <f t="shared" si="563"/>
        <v>-</v>
      </c>
      <c r="EY270" s="306" t="str">
        <f t="shared" si="564"/>
        <v>-</v>
      </c>
      <c r="EZ270" s="306" t="str">
        <f t="shared" si="565"/>
        <v>-</v>
      </c>
      <c r="FA270" s="306" t="str">
        <f t="shared" si="566"/>
        <v>-</v>
      </c>
      <c r="FB270" s="306" t="str">
        <f t="shared" si="567"/>
        <v>-</v>
      </c>
      <c r="FC270" s="306" t="str">
        <f t="shared" si="568"/>
        <v>-</v>
      </c>
      <c r="FD270" s="306" t="str">
        <f t="shared" si="643"/>
        <v>-</v>
      </c>
      <c r="FE270" s="306" t="str">
        <f t="shared" si="644"/>
        <v>-</v>
      </c>
      <c r="FF270" s="306" t="str">
        <f t="shared" si="645"/>
        <v>-</v>
      </c>
      <c r="FG270" s="306" t="str">
        <f t="shared" si="646"/>
        <v>-</v>
      </c>
      <c r="FH270" s="306"/>
      <c r="FI270" s="306"/>
      <c r="FJ270" s="306"/>
      <c r="FK270" s="306"/>
      <c r="FL270" s="306"/>
      <c r="FM270" s="422" t="s">
        <v>2</v>
      </c>
      <c r="FN270" s="65" t="str">
        <f t="shared" si="569"/>
        <v>-</v>
      </c>
      <c r="FO270" s="65" t="str">
        <f t="shared" si="570"/>
        <v>-</v>
      </c>
      <c r="FP270" s="65" t="str">
        <f t="shared" si="571"/>
        <v>-</v>
      </c>
      <c r="FQ270" s="65" t="str">
        <f t="shared" si="572"/>
        <v>-</v>
      </c>
      <c r="FR270" s="65" t="str">
        <f t="shared" si="573"/>
        <v>-</v>
      </c>
      <c r="FS270" s="65" t="str">
        <f t="shared" si="574"/>
        <v>-</v>
      </c>
      <c r="FT270" s="65" t="str">
        <f t="shared" si="575"/>
        <v>-</v>
      </c>
      <c r="FU270" s="65" t="str">
        <f t="shared" si="576"/>
        <v>-</v>
      </c>
      <c r="FV270" s="65" t="str">
        <f t="shared" si="577"/>
        <v>-</v>
      </c>
      <c r="FW270" s="65" t="str">
        <f t="shared" si="578"/>
        <v>-</v>
      </c>
      <c r="FX270" s="65" t="str">
        <f t="shared" si="579"/>
        <v>-</v>
      </c>
      <c r="FY270" s="65" t="str">
        <f t="shared" si="580"/>
        <v>-</v>
      </c>
      <c r="FZ270" s="65" t="str">
        <f t="shared" si="581"/>
        <v>-</v>
      </c>
      <c r="GA270" s="65" t="str">
        <f t="shared" si="582"/>
        <v>-</v>
      </c>
      <c r="GB270" s="65" t="str">
        <f t="shared" si="583"/>
        <v>-</v>
      </c>
      <c r="GC270" s="65" t="str">
        <f t="shared" si="584"/>
        <v>-</v>
      </c>
      <c r="GD270" s="65">
        <f t="shared" si="585"/>
        <v>0</v>
      </c>
      <c r="GE270" s="65" t="str">
        <f t="shared" si="586"/>
        <v>-</v>
      </c>
      <c r="GF270" s="65" t="str">
        <f t="shared" si="587"/>
        <v>-</v>
      </c>
      <c r="GG270" s="65" t="str">
        <f t="shared" si="588"/>
        <v>-</v>
      </c>
      <c r="GH270" s="65" t="str">
        <f t="shared" si="589"/>
        <v>-</v>
      </c>
      <c r="GI270" s="65" t="str">
        <f t="shared" si="590"/>
        <v>-</v>
      </c>
      <c r="GJ270" s="65" t="str">
        <f t="shared" si="591"/>
        <v>-</v>
      </c>
      <c r="GK270" s="65" t="str">
        <f t="shared" si="592"/>
        <v>-</v>
      </c>
      <c r="GL270" s="65" t="str">
        <f t="shared" si="593"/>
        <v>-</v>
      </c>
      <c r="GM270" s="65" t="str">
        <f t="shared" si="594"/>
        <v>-</v>
      </c>
      <c r="GN270" s="65" t="str">
        <f t="shared" si="647"/>
        <v>-</v>
      </c>
      <c r="GO270" s="65" t="str">
        <f t="shared" si="648"/>
        <v>-</v>
      </c>
      <c r="GP270" s="65" t="str">
        <f t="shared" si="649"/>
        <v>-</v>
      </c>
      <c r="GQ270" s="65" t="str">
        <f t="shared" si="650"/>
        <v>-</v>
      </c>
      <c r="GR270" s="65"/>
      <c r="GS270" s="65"/>
      <c r="GT270" s="65"/>
      <c r="GU270" s="96"/>
      <c r="GV270" s="70"/>
      <c r="GW270" s="7">
        <f>IF(ISNUMBER(INDEX($CU$15:$EC$314,$B270,HG$5)),MAX(GW$14:GW269)+1,0)</f>
        <v>0</v>
      </c>
      <c r="GX270" s="7" t="str">
        <f t="shared" si="595"/>
        <v/>
      </c>
      <c r="GY270" s="7" t="str">
        <f t="shared" si="596"/>
        <v/>
      </c>
      <c r="GZ270" s="289">
        <f t="shared" si="597"/>
        <v>256</v>
      </c>
      <c r="HA270" s="289" t="str">
        <f t="shared" si="598"/>
        <v/>
      </c>
      <c r="HB270" s="289"/>
      <c r="HC270" s="84" t="str">
        <f t="shared" si="599"/>
        <v/>
      </c>
      <c r="HD270" s="335">
        <f t="shared" si="600"/>
        <v>0</v>
      </c>
      <c r="HE270" s="313" t="str">
        <f t="shared" si="601"/>
        <v/>
      </c>
      <c r="HF270" s="28" t="str">
        <f t="shared" si="602"/>
        <v/>
      </c>
      <c r="HG270" s="241"/>
      <c r="HH270" s="71"/>
      <c r="HI270" s="71"/>
      <c r="HJ270" s="71"/>
      <c r="HK270" s="71"/>
      <c r="HL270" s="71"/>
      <c r="HM270" s="71"/>
      <c r="HN270" s="71"/>
      <c r="HO270" s="71"/>
      <c r="HP270" s="71"/>
      <c r="HQ270" s="71"/>
      <c r="HR270" s="71"/>
      <c r="HS270" s="71"/>
      <c r="HT270" s="71"/>
      <c r="HU270" s="71"/>
      <c r="HV270" s="336" t="str">
        <f t="shared" si="604"/>
        <v/>
      </c>
      <c r="HW270" s="338" t="str">
        <f t="shared" si="605"/>
        <v/>
      </c>
      <c r="HX270" s="337" t="str">
        <f t="shared" si="606"/>
        <v/>
      </c>
      <c r="HY270" s="71"/>
      <c r="HZ270" s="71"/>
      <c r="IA270" s="71"/>
      <c r="IB270" s="71"/>
      <c r="IC270" s="71"/>
      <c r="ID270" s="70"/>
      <c r="IE270" s="19"/>
      <c r="IF270" s="19"/>
      <c r="IG270" s="19"/>
      <c r="IH270" s="19"/>
      <c r="II270" s="19"/>
      <c r="IJ270" s="19"/>
      <c r="IK270" s="19"/>
      <c r="IL270" s="19"/>
      <c r="IM270" s="19"/>
      <c r="IN270" s="19"/>
      <c r="IO270" s="19"/>
      <c r="IP270" s="19"/>
      <c r="IQ270" s="19"/>
      <c r="IR270" s="291">
        <f>IF(IE270&lt;&gt;"",MAX(IR$14:IR269)+1,0)</f>
        <v>0</v>
      </c>
      <c r="IS270" s="291">
        <f>IF(IF270&lt;&gt;"",MAX(IS$14:IS269)+1,0)</f>
        <v>0</v>
      </c>
      <c r="IT270" s="291">
        <f>IF(IG270&lt;&gt;"",MAX(IT$14:IT269)+1,0)</f>
        <v>0</v>
      </c>
      <c r="IU270" s="291">
        <f>IF(IH270&lt;&gt;"",MAX(IU$14:IU269)+1,0)</f>
        <v>0</v>
      </c>
      <c r="IV270" s="291">
        <f>IF(II270&lt;&gt;"",MAX(IV$14:IV269)+1,0)</f>
        <v>0</v>
      </c>
      <c r="IW270" s="291">
        <f>IF(IJ270&lt;&gt;"",MAX(IW$14:IW269)+1,0)</f>
        <v>0</v>
      </c>
      <c r="IX270" s="291">
        <f>IF(IK270&lt;&gt;"",MAX(IX$14:IX269)+1,0)</f>
        <v>0</v>
      </c>
      <c r="IY270" s="291">
        <f>IF(IL270&lt;&gt;"",MAX(IY$14:IY269)+1,0)</f>
        <v>0</v>
      </c>
      <c r="IZ270" s="291">
        <f>IF(IM270&lt;&gt;"",MAX(IZ$14:IZ269)+1,0)</f>
        <v>0</v>
      </c>
      <c r="JA270" s="291">
        <f>IF(IN270&lt;&gt;"",MAX(JA$14:JA269)+1,0)</f>
        <v>0</v>
      </c>
      <c r="JB270" s="291">
        <f>IF(IO270&lt;&gt;"",MAX(JB$14:JB269)+1,0)</f>
        <v>0</v>
      </c>
      <c r="JC270" s="291">
        <f>IF(IP270&lt;&gt;"",MAX(JC$14:JC269)+1,0)</f>
        <v>0</v>
      </c>
      <c r="JD270" s="74" t="str">
        <f t="shared" si="651"/>
        <v/>
      </c>
      <c r="JE270" s="74" t="str">
        <f t="shared" si="652"/>
        <v/>
      </c>
      <c r="JF270" s="74" t="str">
        <f t="shared" si="653"/>
        <v/>
      </c>
      <c r="JG270" s="74" t="str">
        <f t="shared" si="654"/>
        <v/>
      </c>
      <c r="JH270" s="390" t="str">
        <f t="shared" si="655"/>
        <v/>
      </c>
      <c r="JI270" s="389">
        <f>IF(ISNUMBER(MATCH(HE270,$JG$15:$JG$313,0)),0,MAX(JI$14:JI269)+1)</f>
        <v>0</v>
      </c>
      <c r="JJ270" s="389" t="str">
        <f t="shared" si="656"/>
        <v/>
      </c>
      <c r="JK270" s="379"/>
      <c r="JL270" s="79"/>
      <c r="JM270" s="19"/>
      <c r="JN270" s="280"/>
      <c r="JO270" s="70"/>
      <c r="JP270" s="19"/>
      <c r="JQ270" s="19"/>
      <c r="JR270" s="19"/>
      <c r="JS270" s="19"/>
      <c r="JT270" s="19"/>
      <c r="JU270" s="19"/>
      <c r="JV270" s="19"/>
      <c r="JW270" s="19"/>
      <c r="JX270" s="19"/>
      <c r="JY270" s="19"/>
      <c r="JZ270" s="19"/>
      <c r="KA270" s="19"/>
      <c r="KB270" s="19"/>
      <c r="KC270" s="19"/>
      <c r="KD270" s="19"/>
      <c r="LA270" s="70"/>
      <c r="LB270" s="291" t="str">
        <f t="shared" si="607"/>
        <v/>
      </c>
      <c r="LC270" s="291" t="str">
        <f t="shared" si="608"/>
        <v/>
      </c>
      <c r="LD270" s="291" t="str">
        <f t="shared" si="609"/>
        <v/>
      </c>
      <c r="LE270" s="291" t="str">
        <f t="shared" si="610"/>
        <v/>
      </c>
      <c r="LF270" s="291" t="str">
        <f t="shared" si="611"/>
        <v/>
      </c>
      <c r="LG270" s="291" t="str">
        <f t="shared" si="612"/>
        <v/>
      </c>
      <c r="LH270" s="291" t="str">
        <f t="shared" si="613"/>
        <v/>
      </c>
      <c r="LI270" s="291" t="str">
        <f t="shared" si="614"/>
        <v/>
      </c>
      <c r="LJ270" s="291" t="str">
        <f t="shared" si="615"/>
        <v/>
      </c>
      <c r="LK270" s="291" t="str">
        <f t="shared" si="616"/>
        <v/>
      </c>
      <c r="LL270" s="291" t="str">
        <f t="shared" si="617"/>
        <v/>
      </c>
      <c r="LM270" s="291" t="str">
        <f t="shared" si="618"/>
        <v/>
      </c>
      <c r="LN270" s="291" t="str">
        <f t="shared" si="619"/>
        <v/>
      </c>
      <c r="LO270" s="291" t="str">
        <f t="shared" si="620"/>
        <v/>
      </c>
      <c r="LP270" s="291" t="str">
        <f t="shared" si="621"/>
        <v/>
      </c>
      <c r="LQ270" s="291" t="str">
        <f t="shared" si="622"/>
        <v/>
      </c>
      <c r="LR270" s="291" t="str">
        <f t="shared" si="623"/>
        <v/>
      </c>
      <c r="LS270" s="291" t="str">
        <f t="shared" si="624"/>
        <v/>
      </c>
      <c r="LT270" s="291" t="str">
        <f t="shared" si="625"/>
        <v/>
      </c>
      <c r="LU270" s="291" t="str">
        <f t="shared" si="626"/>
        <v/>
      </c>
      <c r="LV270" s="291" t="str">
        <f t="shared" si="627"/>
        <v/>
      </c>
      <c r="LW270" s="291" t="str">
        <f t="shared" si="628"/>
        <v/>
      </c>
      <c r="LX270" s="291" t="str">
        <f t="shared" si="629"/>
        <v/>
      </c>
      <c r="LY270" s="291" t="str">
        <f t="shared" si="630"/>
        <v/>
      </c>
      <c r="LZ270" s="291" t="str">
        <f t="shared" si="631"/>
        <v/>
      </c>
      <c r="MA270" s="291" t="str">
        <f t="shared" si="632"/>
        <v/>
      </c>
      <c r="MB270" s="291" t="str">
        <f t="shared" si="633"/>
        <v/>
      </c>
      <c r="MC270" s="291" t="str">
        <f t="shared" si="634"/>
        <v/>
      </c>
      <c r="MD270" s="291" t="str">
        <f t="shared" si="635"/>
        <v/>
      </c>
      <c r="ME270" s="291" t="str">
        <f t="shared" si="636"/>
        <v/>
      </c>
      <c r="MF270" s="291" t="str">
        <f t="shared" si="637"/>
        <v/>
      </c>
      <c r="MG270" s="74">
        <f t="shared" si="638"/>
        <v>0</v>
      </c>
      <c r="MH270" s="70"/>
      <c r="MI270" s="70"/>
      <c r="MJ270" s="70"/>
      <c r="MK270" s="70"/>
      <c r="ML270" s="70"/>
      <c r="MM270" s="70"/>
      <c r="MN270" s="70"/>
      <c r="MO270" s="70"/>
      <c r="MP270" s="70"/>
      <c r="MQ270" s="70"/>
      <c r="MR270" s="70"/>
      <c r="MS270" s="70"/>
      <c r="MT270" s="70"/>
      <c r="MU270" s="70"/>
    </row>
    <row r="271" spans="1:359" ht="6" customHeight="1" x14ac:dyDescent="0.25">
      <c r="A271" s="79"/>
      <c r="B271" s="303">
        <f t="shared" si="657"/>
        <v>257</v>
      </c>
      <c r="C271" s="285" t="s">
        <v>808</v>
      </c>
      <c r="D271" s="206" t="s">
        <v>771</v>
      </c>
      <c r="E271" s="70"/>
      <c r="F271" s="258"/>
      <c r="G271" s="259"/>
      <c r="H271" s="260"/>
      <c r="I271" s="258"/>
      <c r="J271" s="259"/>
      <c r="K271" s="260"/>
      <c r="L271" s="258"/>
      <c r="M271" s="259"/>
      <c r="N271" s="260"/>
      <c r="O271" s="258"/>
      <c r="P271" s="259"/>
      <c r="Q271" s="260"/>
      <c r="R271" s="258"/>
      <c r="S271" s="259"/>
      <c r="T271" s="260"/>
      <c r="U271" s="258"/>
      <c r="V271" s="259"/>
      <c r="W271" s="260"/>
      <c r="X271" s="258"/>
      <c r="Y271" s="259"/>
      <c r="Z271" s="260"/>
      <c r="AA271" s="258"/>
      <c r="AB271" s="259"/>
      <c r="AC271" s="260"/>
      <c r="AD271" s="258"/>
      <c r="AE271" s="259"/>
      <c r="AF271" s="260"/>
      <c r="AG271" s="258"/>
      <c r="AH271" s="259"/>
      <c r="AI271" s="260"/>
      <c r="AJ271" s="258"/>
      <c r="AK271" s="259"/>
      <c r="AL271" s="260"/>
      <c r="AM271" s="258"/>
      <c r="AN271" s="259"/>
      <c r="AO271" s="260"/>
      <c r="AP271" s="281"/>
      <c r="AQ271" s="353"/>
      <c r="AR271" s="348"/>
      <c r="AS271" s="281"/>
      <c r="AT271" s="353"/>
      <c r="AU271" s="348"/>
      <c r="AV271" s="258"/>
      <c r="AW271" s="259"/>
      <c r="AX271" s="260"/>
      <c r="AY271" s="258"/>
      <c r="AZ271" s="259"/>
      <c r="BA271" s="260"/>
      <c r="BB271" s="258"/>
      <c r="BC271" s="259"/>
      <c r="BD271" s="260"/>
      <c r="BE271" s="258"/>
      <c r="BF271" s="259"/>
      <c r="BG271" s="260"/>
      <c r="BH271" s="258"/>
      <c r="BI271" s="259"/>
      <c r="BJ271" s="260"/>
      <c r="BK271" s="258"/>
      <c r="BL271" s="259"/>
      <c r="BM271" s="260"/>
      <c r="BN271" s="258"/>
      <c r="BO271" s="259"/>
      <c r="BP271" s="260"/>
      <c r="BQ271" s="258"/>
      <c r="BR271" s="259"/>
      <c r="BS271" s="260"/>
      <c r="BT271" s="258"/>
      <c r="BU271" s="259"/>
      <c r="BV271" s="260"/>
      <c r="BW271" s="258"/>
      <c r="BX271" s="259"/>
      <c r="BY271" s="260"/>
      <c r="BZ271" s="258"/>
      <c r="CA271" s="259"/>
      <c r="CB271" s="260"/>
      <c r="CC271" s="258"/>
      <c r="CD271" s="259"/>
      <c r="CE271" s="260"/>
      <c r="CF271" s="410"/>
      <c r="CG271" s="411"/>
      <c r="CH271" s="412"/>
      <c r="CI271" s="410"/>
      <c r="CJ271" s="411"/>
      <c r="CK271" s="412"/>
      <c r="CL271" s="258"/>
      <c r="CM271" s="259"/>
      <c r="CN271" s="260"/>
      <c r="CO271" s="258"/>
      <c r="CP271" s="259"/>
      <c r="CQ271" s="260"/>
      <c r="CR271" s="373" t="s">
        <v>2</v>
      </c>
      <c r="CS271" s="228"/>
      <c r="CT271" s="229"/>
      <c r="CU271" s="7" t="str">
        <f t="shared" ref="CU271:CU313" si="660">IF(ISNUMBER(MATCH($C271,$G$15:$G$314,0)),MATCH($C271,$G$15:$G$314,0),(((IF(ISNUMBER(MATCH($C271,$F$15:$F$314,0)),MATCH($C271,$F$15:$F$314,0),"")))))</f>
        <v/>
      </c>
      <c r="CV271" s="7" t="str">
        <f t="shared" ref="CV271:CV313" si="661">IF(ISNUMBER(MATCH($C271,$J$15:$J$314,0)),MATCH($C271,$J$15:$J$314,0),(((IF(ISNUMBER(MATCH($C271,$I$15:$I$314,0)),MATCH($C271,$I$15:$I$314,0),"")))))</f>
        <v/>
      </c>
      <c r="CW271" s="7" t="str">
        <f t="shared" ref="CW271:CW313" si="662">IF(ISNUMBER(MATCH($C271,$M$15:$M$314,0)),MATCH($C271,$M$15:$M$314,0),(((IF(ISNUMBER(MATCH($C271,$L$15:$L$314,0)),MATCH($C271,$L$15:$L$314,0),"")))))</f>
        <v/>
      </c>
      <c r="CX271" s="7" t="str">
        <f t="shared" ref="CX271:CX313" si="663">IF(ISNUMBER(MATCH($C271,$P$15:$P$314,0)),MATCH($C271,$P$15:$P$314,0),(((IF(ISNUMBER(MATCH($C271,$O$15:$O$314,0)),MATCH($C271,$O$15:$O$314,0),"")))))</f>
        <v/>
      </c>
      <c r="CY271" s="7" t="str">
        <f t="shared" ref="CY271:CY313" si="664">IF(ISNUMBER(MATCH($C271,$S$15:$S$314,0)),MATCH($C271,$S$15:$S$314,0),(((IF(ISNUMBER(MATCH($C271,$R$15:$R$314,0)),MATCH($C271,$R$15:$R$314,0),"")))))</f>
        <v/>
      </c>
      <c r="CZ271" s="7" t="str">
        <f t="shared" ref="CZ271:CZ313" si="665">IF(ISNUMBER(MATCH($C271,$V$15:$V$314,0)),MATCH($C271,$V$15:$V$314,0),(((IF(ISNUMBER(MATCH($C271,$U$15:$U$314,0)),MATCH($C271,$U$15:$U$314,0),"")))))</f>
        <v/>
      </c>
      <c r="DA271" s="7" t="str">
        <f t="shared" ref="DA271:DA313" si="666">IF(ISNUMBER(MATCH($C271,$Y$15:$Y$314,0)),MATCH($C271,$Y$15:$Y$314,0),(((IF(ISNUMBER(MATCH($C271,$X$15:$X$314,0)),MATCH($C271,$X$15:$X$314,0),"")))))</f>
        <v/>
      </c>
      <c r="DB271" s="7" t="str">
        <f t="shared" ref="DB271:DB313" si="667">IF(ISNUMBER(MATCH($C271,$AB$15:$AB$314,0)),MATCH($C271,$AB$15:$AB$314,0),(((IF(ISNUMBER(MATCH($C271,$AA$15:$AA$314,0)),MATCH($C271,$AA$15:$AA$314,0),"")))))</f>
        <v/>
      </c>
      <c r="DC271" s="7" t="str">
        <f t="shared" ref="DC271:DC313" si="668">IF(ISNUMBER(MATCH($C271,$AE$15:$AE$314,0)),MATCH($C271,$AE$15:$AE$314,0),(((IF(ISNUMBER(MATCH($C271,$AD$15:$AD$314,0)),MATCH($C271,$AD$15:$AD$314,0),"")))))</f>
        <v/>
      </c>
      <c r="DD271" s="7" t="str">
        <f t="shared" ref="DD271:DD313" si="669">IF(ISNUMBER(MATCH($C271,$AH$15:$AH$314,0)),MATCH($C271,$AH$15:$AH$314,0),(((IF(ISNUMBER(MATCH($C271,$AG$15:$AG$314,0)),MATCH($C271,$AG$15:$AG$314,0),"")))))</f>
        <v/>
      </c>
      <c r="DE271" s="7" t="str">
        <f t="shared" ref="DE271:DE313" si="670">IF(ISNUMBER(MATCH($C271,$AK$15:$AK$314,0)),MATCH($C271,$AK$15:$AK$314,0),(((IF(ISNUMBER(MATCH($C271,$AJ$15:$AJ$314,0)),MATCH($C271,$AJ$15:$AJ$314,0),"")))))</f>
        <v/>
      </c>
      <c r="DF271" s="7" t="str">
        <f t="shared" ref="DF271:DF313" si="671">IF(ISNUMBER(MATCH($C271,$AN$15:$AN$314,0)),MATCH($C271,$AN$15:$AN$314,0),(((IF(ISNUMBER(MATCH($C271,$AM$15:$AM$314,0)),MATCH($C271,$AM$15:$AM$314,0),"")))))</f>
        <v/>
      </c>
      <c r="DG271" s="7" t="str">
        <f t="shared" ref="DG271:DG313" si="672">IF(ISNUMBER(MATCH($C271,$AQ$15:$AQ$314,0)),MATCH($C271,$AQ$15:$AQ$314,0),(((IF(ISNUMBER(MATCH($C271,$AP$15:$AP$314,0)),MATCH($C271,$AP$15:$AP$314,0),"")))))</f>
        <v/>
      </c>
      <c r="DH271" s="7" t="str">
        <f t="shared" ref="DH271:DH313" si="673">IF(ISNUMBER(MATCH($C271,$AT$15:$AT$314,0)),MATCH($C271,$AT$15:$AT$314,0),(((IF(ISNUMBER(MATCH($C271,$AS$15:$AS$314,0)),MATCH($C271,$AS$15:$AS$314,0),"")))))</f>
        <v/>
      </c>
      <c r="DI271" s="7" t="str">
        <f t="shared" ref="DI271:DI313" si="674">IF(ISNUMBER(MATCH($C271,$AW$15:$AW$314,0)),MATCH($C271,$AW$15:$AW$314,0),(((IF(ISNUMBER(MATCH($C271,$AV$15:$AV$314,0)),MATCH($C271,$AV$15:$AV$314,0),"")))))</f>
        <v/>
      </c>
      <c r="DJ271" s="7" t="str">
        <f t="shared" ref="DJ271:DJ313" si="675">IF(ISNUMBER(MATCH($C271,$AZ$15:$AZ$314,0)),MATCH($C271,$AZ$15:$AZ$314,0),(((IF(ISNUMBER(MATCH($C271,$AY$15:$AY$314,0)),MATCH($C271,$AY$15:$AY$314,0),"")))))</f>
        <v/>
      </c>
      <c r="DK271" s="7">
        <f t="shared" ref="DK271:DK313" si="676">IF(ISNUMBER(MATCH($C271,$BC$15:$BC$314,0)),MATCH($C271,$BC$15:$BC$314,0),(((IF(ISNUMBER(MATCH($C271,$BB$15:$BB$314,0)),MATCH($C271,$BB$15:$BB$314,0),"")))))</f>
        <v>17</v>
      </c>
      <c r="DL271" s="7" t="str">
        <f t="shared" ref="DL271:DL313" si="677">IF(ISNUMBER(MATCH($C271,$BF$15:$BF$314,0)),MATCH($C271,$BF$15:$BF$314,0),(((IF(ISNUMBER(MATCH($C271,$BE$15:$BE$314,0)),MATCH($C271,$BE$15:$BE$314,0),"")))))</f>
        <v/>
      </c>
      <c r="DM271" s="7" t="str">
        <f t="shared" ref="DM271:DM313" si="678">IF(ISNUMBER(MATCH($C271,$BI$15:$BI$314,0)),MATCH($C271,$BI$15:$BI$314,0),(((IF(ISNUMBER(MATCH($C271,$BH$15:$BH$314,0)),MATCH($C271,$BH$15:$BH$314,0),"")))))</f>
        <v/>
      </c>
      <c r="DN271" s="7" t="str">
        <f t="shared" ref="DN271:DN313" si="679">IF(ISNUMBER(MATCH($C271,$BL$15:$BL$314,0)),MATCH($C271,$BL$15:$BL$314,0),(((IF(ISNUMBER(MATCH($C271,$BK$15:$BK$314,0)),MATCH($C271,$BK$15:$BK$314,0),"")))))</f>
        <v/>
      </c>
      <c r="DO271" s="7" t="str">
        <f t="shared" ref="DO271:DO313" si="680">IF(ISNUMBER(MATCH($C271,$BO$15:$BO$314,0)),MATCH($C271,$BO$15:$BO$314,0),(((IF(ISNUMBER(MATCH($C271,$BN$15:$BN$314,0)),MATCH($C271,$BN$15:$BN$314,0),"")))))</f>
        <v/>
      </c>
      <c r="DP271" s="7" t="str">
        <f t="shared" ref="DP271:DP313" si="681">IF(ISNUMBER(MATCH($C271,$BR$15:$BR$314,0)),MATCH($C271,$BR$15:$BR$314,0),(((IF(ISNUMBER(MATCH($C271,$BQ$15:$BQ$314,0)),MATCH($C271,$BQ$15:$BQ$314,0),"")))))</f>
        <v/>
      </c>
      <c r="DQ271" s="7" t="str">
        <f t="shared" ref="DQ271:DQ313" si="682">IF(ISNUMBER(MATCH($C271,$BU$15:$BU$314,0)),MATCH($C271,$BU$15:$BU$314,0),(((IF(ISNUMBER(MATCH($C271,$BT$15:$BT$314,0)),MATCH($C271,$BT$15:$BT$314,0),"")))))</f>
        <v/>
      </c>
      <c r="DR271" s="7" t="str">
        <f t="shared" ref="DR271:DR313" si="683">IF(ISNUMBER(MATCH($C271,$BX$15:$BX$314,0)),MATCH($C271,$BX$15:$BX$314,0),(((IF(ISNUMBER(MATCH($C271,$BW$15:$BW$314,0)),MATCH($C271,$BW$15:$BW$314,0),"")))))</f>
        <v/>
      </c>
      <c r="DS271" s="7" t="str">
        <f t="shared" ref="DS271:DS313" si="684">IF(ISNUMBER(MATCH($C271,$CA$15:$CA$314,0)),MATCH($C271,$CA$15:$CA$314,0),(((IF(ISNUMBER(MATCH($C271,$BZ$15:$BZ$314,0)),MATCH($C271,$BZ$15:$BZ$314,0),"")))))</f>
        <v/>
      </c>
      <c r="DT271" s="7" t="str">
        <f t="shared" ref="DT271:DT313" si="685">IF(ISNUMBER(MATCH($C271,$CD$15:$CD$314,0)),MATCH($C271,$CD$15:$CD$314,0),(((IF(ISNUMBER(MATCH($C271,$CC$15:$CC$314,0)),MATCH($C271,$CC$15:$CC$314,0),"")))))</f>
        <v/>
      </c>
      <c r="DU271" s="7" t="str">
        <f t="shared" si="639"/>
        <v/>
      </c>
      <c r="DV271" s="7" t="str">
        <f t="shared" si="640"/>
        <v/>
      </c>
      <c r="DW271" s="7" t="str">
        <f t="shared" si="641"/>
        <v/>
      </c>
      <c r="DX271" s="7" t="str">
        <f t="shared" si="642"/>
        <v/>
      </c>
      <c r="DY271" s="7"/>
      <c r="DZ271" s="7"/>
      <c r="EA271" s="7"/>
      <c r="EB271" s="7"/>
      <c r="EC271" s="64" t="s">
        <v>2</v>
      </c>
      <c r="ED271" s="306" t="str">
        <f t="shared" ref="ED271:ED313" si="686">IF(ISTEXT(INDEX($F$15:$H$314,CU271,1)),INDEX($F$15:$H$314,CU271,1),IF(ISNUMBER(CU271),INDEX($F$15:$H$314,CU271,2),"-"))</f>
        <v>-</v>
      </c>
      <c r="EE271" s="306" t="str">
        <f t="shared" ref="EE271:EE313" si="687">IF(ISTEXT(INDEX($I$15:$K$314,CV271,1)),INDEX($I$15:$K$314,CV271,1),IF(ISNUMBER(CV271),INDEX($I$15:$K$314,CV271,2),"-"))</f>
        <v>-</v>
      </c>
      <c r="EF271" s="306" t="str">
        <f t="shared" ref="EF271:EF313" si="688">IF(ISTEXT(INDEX($L$15:$N$314,CW271,1)),INDEX($L$15:$N$314,CW271,1),IF(ISNUMBER(CW271),INDEX($L$15:$N$314,CW271,2),"-"))</f>
        <v>-</v>
      </c>
      <c r="EG271" s="306" t="str">
        <f t="shared" ref="EG271:EG313" si="689">IF(ISTEXT(INDEX($O$15:$Q$314,CX271,1)),INDEX($O$15:$Q$314,CX271,1),IF(ISNUMBER(CX271),INDEX($O$15:$Q$314,CX271,2),"-"))</f>
        <v>-</v>
      </c>
      <c r="EH271" s="306" t="str">
        <f t="shared" ref="EH271:EH313" si="690">IF(ISTEXT(INDEX($R$15:$T$314,CY271,1)),INDEX($R$15:$T$314,CY271,1),IF(ISNUMBER(CY271),INDEX($R$15:$T$314,CY271,2),"-"))</f>
        <v>-</v>
      </c>
      <c r="EI271" s="306" t="str">
        <f t="shared" ref="EI271:EI313" si="691">IF(ISTEXT(INDEX($U$15:$W$314,CZ271,1)),INDEX($U$15:$W$314,CZ271,1),IF(ISNUMBER(CZ271),INDEX($U$15:$W$314,CZ271,2),"-"))</f>
        <v>-</v>
      </c>
      <c r="EJ271" s="306" t="str">
        <f t="shared" ref="EJ271:EJ313" si="692">IF(ISTEXT(INDEX($X$15:$Z$314,DA271,1)),INDEX($X$15:$Z$314,DA271,1),IF(ISNUMBER(DA271),INDEX($X$15:$Z$314,DA271,2),"-"))</f>
        <v>-</v>
      </c>
      <c r="EK271" s="306" t="str">
        <f t="shared" ref="EK271:EK313" si="693">IF(ISTEXT(INDEX($AA$15:$AC$314,DB271,1)),INDEX($AA$15:$AC$314,DB271,1),IF(ISNUMBER(DB271),INDEX($AA$15:$AC$314,DB271,2),"-"))</f>
        <v>-</v>
      </c>
      <c r="EL271" s="306" t="str">
        <f t="shared" ref="EL271:EL313" si="694">IF(ISTEXT(INDEX($AD$15:$AF$314,DC271,1)),INDEX($AD$15:$AF$314,DC271,1),IF(ISNUMBER(DC271),INDEX($AD$15:$AF$314,DC271,2),"-"))</f>
        <v>-</v>
      </c>
      <c r="EM271" s="306" t="str">
        <f t="shared" ref="EM271:EM313" si="695">IF(ISTEXT(INDEX($AG$15:$AI$314,DD271,1)),INDEX($AG$15:$AI$314,DD271,1),IF(ISNUMBER(DD271),INDEX($AG$15:$AI$314,DD271,2),"-"))</f>
        <v>-</v>
      </c>
      <c r="EN271" s="306" t="str">
        <f t="shared" ref="EN271:EN313" si="696">IF(ISTEXT(INDEX($AJ$15:$AL$314,DE271,1)),INDEX($AJ$15:$AL$314,DE271,1),IF(ISNUMBER(DE271),INDEX($AJ$15:$AL$314,DE271,2),"-"))</f>
        <v>-</v>
      </c>
      <c r="EO271" s="306" t="str">
        <f t="shared" ref="EO271:EO313" si="697">IF(ISTEXT(INDEX($AM$15:$AO$314,DF271,1)),INDEX($AM$15:$AO$314,DF271,1),IF(ISNUMBER(DF271),INDEX($AM$15:$AO$314,DF271,2),"-"))</f>
        <v>-</v>
      </c>
      <c r="EP271" s="306" t="str">
        <f t="shared" ref="EP271:EP313" si="698">IF(ISTEXT(INDEX($AP$15:$AR$314,DG271,1)),INDEX($AP$15:$AR$314,DG271,1),IF(ISNUMBER(DG271),INDEX($AP$15:$AR$314,DG271,2),"-"))</f>
        <v>-</v>
      </c>
      <c r="EQ271" s="306" t="str">
        <f t="shared" ref="EQ271:EQ313" si="699">IF(ISTEXT(INDEX($AS$15:$AU$314,DH271,1)),INDEX($AS$15:$AU$314,DH271,1),IF(ISNUMBER(DH271),INDEX($AS$15:$AU$314,DH271,2),"-"))</f>
        <v>-</v>
      </c>
      <c r="ER271" s="306" t="str">
        <f t="shared" ref="ER271:ER313" si="700">IF(ISTEXT(INDEX($AV$15:$AX$314,DI271,1)),INDEX($AV$15:$AX$314,DI271,1),IF(ISNUMBER(DI271),INDEX($AV$15:$AX$314,DI271,2),"-"))</f>
        <v>-</v>
      </c>
      <c r="ES271" s="306" t="str">
        <f t="shared" ref="ES271:ES313" si="701">IF(ISTEXT(INDEX($AY$15:$BA$314,DJ271,1)),INDEX($AY$15:$BA$314,DJ271,1),IF(ISNUMBER(DJ271),INDEX($AY$15:$BA$314,DJ271,2),"-"))</f>
        <v>-</v>
      </c>
      <c r="ET271" s="306" t="str">
        <f t="shared" ref="ET271:ET313" si="702">IF(ISTEXT(INDEX($BB$15:$BD$314,DK271,1)),INDEX($BB$15:$BD$314,DK271,1),IF(ISNUMBER(DK271),INDEX($BB$15:$BD$314,DK271,2),"-"))</f>
        <v>transient</v>
      </c>
      <c r="EU271" s="306" t="str">
        <f t="shared" ref="EU271:EU313" si="703">IF(ISTEXT(INDEX($BE$15:$BG$314,DL271,1)),INDEX($BE$15:$BG$314,DL271,1),IF(ISNUMBER(DL271),INDEX($BE$15:$BG$314,DL271,2),"-"))</f>
        <v>-</v>
      </c>
      <c r="EV271" s="306" t="str">
        <f t="shared" ref="EV271:EV313" si="704">IF(ISTEXT(INDEX($BH$15:$BJ$314,DM271,1)),INDEX($BH$15:$BJ$314,DM271,1),IF(ISNUMBER(DM271),INDEX($BH$15:$BJ$314,DM271,2),"-"))</f>
        <v>-</v>
      </c>
      <c r="EW271" s="306" t="str">
        <f t="shared" ref="EW271:EW313" si="705">IF(ISTEXT(INDEX($BK$15:$BM$314,DN271,1)),INDEX($BK$15:$BM$314,DN271,1),IF(ISNUMBER(DN271),INDEX($BK$15:$BM$314,DN271,2),"-"))</f>
        <v>-</v>
      </c>
      <c r="EX271" s="306" t="str">
        <f t="shared" ref="EX271:EX313" si="706">IF(ISTEXT(INDEX($BN$15:$BP$314,DO271,1)),INDEX($BN$15:$BP$314,DO271,1),IF(ISNUMBER(DO271),INDEX($BN$15:$BP$314,DO271,2),"-"))</f>
        <v>-</v>
      </c>
      <c r="EY271" s="306" t="str">
        <f t="shared" ref="EY271:EY313" si="707">IF(ISTEXT(INDEX($BQ$15:$BS$314,DP271,1)),INDEX($BQ$15:$BS$314,DP271,1),IF(ISNUMBER(DP271),INDEX($BQ$15:$BS$314,DP271,2),"-"))</f>
        <v>-</v>
      </c>
      <c r="EZ271" s="306" t="str">
        <f t="shared" ref="EZ271:EZ313" si="708">IF(ISTEXT(INDEX($BT$15:$BV$314,DQ271,1)),INDEX($BT$15:$BV$314,DQ271,1),IF(ISNUMBER(DQ271),INDEX($BT$15:$BV$314,DQ271,2),"-"))</f>
        <v>-</v>
      </c>
      <c r="FA271" s="306" t="str">
        <f t="shared" ref="FA271:FA313" si="709">IF(ISTEXT(INDEX($BW$15:$BY$314,DR271,1)),INDEX($BW$15:$BY$314,DR271,1),IF(ISNUMBER(DR271),INDEX($BW$15:$BY$314,DR271,2),"-"))</f>
        <v>-</v>
      </c>
      <c r="FB271" s="306" t="str">
        <f t="shared" ref="FB271:FB313" si="710">IF(ISTEXT(INDEX($BZ$15:$CB$314,DS271,1)),INDEX($BZ$15:$CB$314,DS271,1),IF(ISNUMBER(DS271),INDEX($BZ$15:$CB$314,DS271,2),"-"))</f>
        <v>-</v>
      </c>
      <c r="FC271" s="306" t="str">
        <f t="shared" ref="FC271:FC313" si="711">IF(ISTEXT(INDEX($CC$15:$CE$314,DT271,1)),INDEX($CC$15:$CE$314,DT271,1),IF(ISNUMBER(DT271),INDEX($CC$15:$CE$314,DT271,2),"-"))</f>
        <v>-</v>
      </c>
      <c r="FD271" s="306" t="str">
        <f t="shared" si="643"/>
        <v>-</v>
      </c>
      <c r="FE271" s="306" t="str">
        <f t="shared" si="644"/>
        <v>-</v>
      </c>
      <c r="FF271" s="306" t="str">
        <f t="shared" si="645"/>
        <v>-</v>
      </c>
      <c r="FG271" s="306" t="str">
        <f t="shared" si="646"/>
        <v>-</v>
      </c>
      <c r="FH271" s="306"/>
      <c r="FI271" s="306"/>
      <c r="FJ271" s="306"/>
      <c r="FK271" s="306"/>
      <c r="FL271" s="306"/>
      <c r="FM271" s="422" t="s">
        <v>2</v>
      </c>
      <c r="FN271" s="65" t="str">
        <f t="shared" ref="FN271:FN313" si="712">IF(ISNUMBER($CU271),INDEX($G$15:$H$314,$CU271,2),"-")</f>
        <v>-</v>
      </c>
      <c r="FO271" s="65" t="str">
        <f t="shared" ref="FO271:FO313" si="713">IF(ISNUMBER($CV271),INDEX($J$15:$K$314,$CV271,2),"-")</f>
        <v>-</v>
      </c>
      <c r="FP271" s="65" t="str">
        <f t="shared" ref="FP271:FP313" si="714">IF(ISNUMBER($CW271),INDEX($M$15:$N$314,$CW271,2),"-")</f>
        <v>-</v>
      </c>
      <c r="FQ271" s="65" t="str">
        <f t="shared" ref="FQ271:FQ313" si="715">IF(ISNUMBER($CX271),INDEX($P$15:$Q$314,$CX271,2),"-")</f>
        <v>-</v>
      </c>
      <c r="FR271" s="65" t="str">
        <f t="shared" ref="FR271:FR313" si="716">IF(ISNUMBER(CY271),INDEX($S$15:$T$314,CY271,2),"-")</f>
        <v>-</v>
      </c>
      <c r="FS271" s="65" t="str">
        <f t="shared" ref="FS271:FS313" si="717">IF(ISNUMBER(CZ271),INDEX($V$15:$W$314,CZ271,2),"-")</f>
        <v>-</v>
      </c>
      <c r="FT271" s="65" t="str">
        <f t="shared" ref="FT271:FT313" si="718">IF(ISNUMBER(DA271),INDEX($Y$15:$Z$314,DA271,2),"-")</f>
        <v>-</v>
      </c>
      <c r="FU271" s="65" t="str">
        <f t="shared" ref="FU271:FU313" si="719">IF(ISNUMBER(DB271),INDEX($AB$15:$AC$314,DB271,2),"-")</f>
        <v>-</v>
      </c>
      <c r="FV271" s="65" t="str">
        <f t="shared" ref="FV271:FV313" si="720">IF(ISNUMBER(DC271),INDEX($AE$15:$AF$314,DC271,2),"-")</f>
        <v>-</v>
      </c>
      <c r="FW271" s="65" t="str">
        <f t="shared" ref="FW271:FW313" si="721">IF(ISNUMBER(DD271),INDEX($AH$15:$AI$314,DD271,2),"-")</f>
        <v>-</v>
      </c>
      <c r="FX271" s="65" t="str">
        <f t="shared" ref="FX271:FX313" si="722">IF(ISNUMBER(DE271),INDEX($AK$15:$AL$314,DE271,2),"-")</f>
        <v>-</v>
      </c>
      <c r="FY271" s="65" t="str">
        <f t="shared" ref="FY271:FY313" si="723">IF(ISNUMBER(DF271),INDEX($AN$15:$AO$314,DF271,2),"-")</f>
        <v>-</v>
      </c>
      <c r="FZ271" s="65" t="str">
        <f t="shared" ref="FZ271:FZ313" si="724">IF(ISNUMBER(DG271),INDEX($AQ$15:$AR$314,DG271,2),"-")</f>
        <v>-</v>
      </c>
      <c r="GA271" s="65" t="str">
        <f t="shared" ref="GA271:GA313" si="725">IF(ISNUMBER(DH271),INDEX($AT$15:$AU$314,DH271,2),"-")</f>
        <v>-</v>
      </c>
      <c r="GB271" s="65" t="str">
        <f t="shared" ref="GB271:GB313" si="726">IF(ISNUMBER(DI271),INDEX($AW$15:$AX$314,DI271,2),"-")</f>
        <v>-</v>
      </c>
      <c r="GC271" s="65" t="str">
        <f t="shared" ref="GC271:GC313" si="727">IF(ISNUMBER(DJ271),INDEX($AZ$15:$BA$314,DJ271,2),"-")</f>
        <v>-</v>
      </c>
      <c r="GD271" s="65" t="str">
        <f t="shared" ref="GD271:GD313" si="728">IF(ISNUMBER(DK271),INDEX($BC$15:$BD$314,DK271,2),"-")</f>
        <v>0|T</v>
      </c>
      <c r="GE271" s="65" t="str">
        <f t="shared" ref="GE271:GE313" si="729">IF(ISNUMBER(DL271),INDEX($BF$15:$BG$314,DL271,2),"-")</f>
        <v>-</v>
      </c>
      <c r="GF271" s="65" t="str">
        <f t="shared" ref="GF271:GF313" si="730">IF(ISNUMBER(DM271),INDEX($BI$15:$BJ$314,DM271,2),"-")</f>
        <v>-</v>
      </c>
      <c r="GG271" s="65" t="str">
        <f t="shared" ref="GG271:GG313" si="731">IF(ISNUMBER(DN271),INDEX($BL$15:$BM$314,DN271,2),"-")</f>
        <v>-</v>
      </c>
      <c r="GH271" s="65" t="str">
        <f t="shared" ref="GH271:GH313" si="732">IF(ISNUMBER(DO271),INDEX($BO$15:$BP$314,DO271,2),"-")</f>
        <v>-</v>
      </c>
      <c r="GI271" s="65" t="str">
        <f t="shared" ref="GI271:GI313" si="733">IF(ISNUMBER(DP271),INDEX($BR$15:$BS$314,DP271,2),"-")</f>
        <v>-</v>
      </c>
      <c r="GJ271" s="65" t="str">
        <f t="shared" ref="GJ271:GJ313" si="734">IF(ISNUMBER(DQ271),INDEX($BU$15:$BV$314,DQ271,2),"-")</f>
        <v>-</v>
      </c>
      <c r="GK271" s="65" t="str">
        <f t="shared" ref="GK271:GK313" si="735">IF(ISNUMBER(DR271),INDEX($BX$15:$BY$314,DR271,2),"-")</f>
        <v>-</v>
      </c>
      <c r="GL271" s="65" t="str">
        <f t="shared" ref="GL271:GL313" si="736">IF(ISNUMBER(DS271),INDEX($CA$15:$CB$314,DS271,2),"-")</f>
        <v>-</v>
      </c>
      <c r="GM271" s="65" t="str">
        <f t="shared" ref="GM271:GM313" si="737">IF(ISNUMBER(DT271),INDEX($CD$15:$CE$314,DT271,2),"-")</f>
        <v>-</v>
      </c>
      <c r="GN271" s="65" t="str">
        <f t="shared" si="647"/>
        <v>-</v>
      </c>
      <c r="GO271" s="65" t="str">
        <f t="shared" si="648"/>
        <v>-</v>
      </c>
      <c r="GP271" s="65" t="str">
        <f t="shared" si="649"/>
        <v>-</v>
      </c>
      <c r="GQ271" s="65" t="str">
        <f t="shared" si="650"/>
        <v>-</v>
      </c>
      <c r="GR271" s="65"/>
      <c r="GS271" s="65"/>
      <c r="GT271" s="65"/>
      <c r="GU271" s="96"/>
      <c r="GV271" s="70"/>
      <c r="GW271" s="7">
        <f>IF(ISNUMBER(INDEX($CU$15:$EC$314,$B271,HG$5)),MAX(GW$14:GW270)+1,0)</f>
        <v>0</v>
      </c>
      <c r="GX271" s="7" t="str">
        <f t="shared" ref="GX271:GX312" si="738">IF(GX270="","",IF($B271&lt;=$GW$13,$B271,""))</f>
        <v/>
      </c>
      <c r="GY271" s="7" t="str">
        <f t="shared" ref="GY271:GY313" si="739">IF(ISNUMBER($GX271),MATCH(GX271,$GW$15:$GW$316,0),"")</f>
        <v/>
      </c>
      <c r="GZ271" s="289">
        <f t="shared" ref="GZ271:GZ313" si="740">IF(AND(ISNUMBER(B271),HA271=""),B271,IF(MATCH(HE271,$HE$15:$HE$314,0)&lt;&gt;HA271,"",0))</f>
        <v>257</v>
      </c>
      <c r="HA271" s="289" t="str">
        <f t="shared" ref="HA271:HA313" si="741">IF(ISNUMBER(GY271),B271,"")</f>
        <v/>
      </c>
      <c r="HB271" s="289"/>
      <c r="HC271" s="84" t="str">
        <f t="shared" ref="HC271:HC313" si="742">IF(HE271="","",IF($HC$13=1,IF(ISNUMBER(B271),IF(ISNUMBER(MATCH(HE271,$D$15:$D$314,0)),HE271,INDEX($D$15:$D$314,MATCH(HE271,$C$15:$C$315,0),1)),""),""))</f>
        <v/>
      </c>
      <c r="HD271" s="335">
        <f t="shared" ref="HD271:HD313" si="743">IF($HC$13=1,IF(AND(ISNUMBER($GZ271),ISNUMBER(B271)),INDEX($HB$15:$HB$314,$B271,1),""),"")</f>
        <v>0</v>
      </c>
      <c r="HE271" s="313" t="str">
        <f t="shared" ref="HE271:HE313" si="744">IF(ISNUMBER($GX271),INDEX($ED$15:$FM$314,$GY271,HG$5),"")</f>
        <v/>
      </c>
      <c r="HF271" s="28" t="str">
        <f t="shared" ref="HF271:HF272" si="745">IF(HE271="","",IF(HE271=HE272,1,""))</f>
        <v/>
      </c>
      <c r="HG271" s="241"/>
      <c r="HH271" s="71"/>
      <c r="HI271" s="71"/>
      <c r="HJ271" s="71"/>
      <c r="HK271" s="71"/>
      <c r="HL271" s="71"/>
      <c r="HM271" s="71"/>
      <c r="HN271" s="71"/>
      <c r="HO271" s="71"/>
      <c r="HP271" s="71"/>
      <c r="HQ271" s="71"/>
      <c r="HR271" s="71"/>
      <c r="HS271" s="71"/>
      <c r="HT271" s="71"/>
      <c r="HU271" s="71"/>
      <c r="HV271" s="336" t="str">
        <f t="shared" ref="HV271:HV313" si="746">IF(ISNUMBER(JJ271),INDEX($HE$15:$HE$313,MATCH(JJ271,$JI$15:$JI$190,0),1),"")</f>
        <v/>
      </c>
      <c r="HW271" s="338" t="str">
        <f t="shared" ref="HW271:HW313" si="747">IF(HV271="","",INDEX($HD$15:$HD$313,MATCH(HV271,$HE$15:$HE$313,0),1))</f>
        <v/>
      </c>
      <c r="HX271" s="337" t="str">
        <f t="shared" ref="HX271:HX313" si="748">IF(HV271="","",INDEX($HC$15:$HC$313,MATCH(HV271,$HE$15:$HE$313,0),1))</f>
        <v/>
      </c>
      <c r="HY271" s="71"/>
      <c r="HZ271" s="71"/>
      <c r="IA271" s="71"/>
      <c r="IB271" s="71"/>
      <c r="IC271" s="71"/>
      <c r="ID271" s="70"/>
      <c r="IE271" s="19"/>
      <c r="IF271" s="19"/>
      <c r="IG271" s="19"/>
      <c r="IH271" s="19"/>
      <c r="II271" s="19"/>
      <c r="IJ271" s="19"/>
      <c r="IK271" s="19"/>
      <c r="IL271" s="19"/>
      <c r="IM271" s="19"/>
      <c r="IN271" s="19"/>
      <c r="IO271" s="19"/>
      <c r="IP271" s="19"/>
      <c r="IQ271" s="19"/>
      <c r="IR271" s="291">
        <f>IF(IE271&lt;&gt;"",MAX(IR$14:IR270)+1,0)</f>
        <v>0</v>
      </c>
      <c r="IS271" s="291">
        <f>IF(IF271&lt;&gt;"",MAX(IS$14:IS270)+1,0)</f>
        <v>0</v>
      </c>
      <c r="IT271" s="291">
        <f>IF(IG271&lt;&gt;"",MAX(IT$14:IT270)+1,0)</f>
        <v>0</v>
      </c>
      <c r="IU271" s="291">
        <f>IF(IH271&lt;&gt;"",MAX(IU$14:IU270)+1,0)</f>
        <v>0</v>
      </c>
      <c r="IV271" s="291">
        <f>IF(II271&lt;&gt;"",MAX(IV$14:IV270)+1,0)</f>
        <v>0</v>
      </c>
      <c r="IW271" s="291">
        <f>IF(IJ271&lt;&gt;"",MAX(IW$14:IW270)+1,0)</f>
        <v>0</v>
      </c>
      <c r="IX271" s="291">
        <f>IF(IK271&lt;&gt;"",MAX(IX$14:IX270)+1,0)</f>
        <v>0</v>
      </c>
      <c r="IY271" s="291">
        <f>IF(IL271&lt;&gt;"",MAX(IY$14:IY270)+1,0)</f>
        <v>0</v>
      </c>
      <c r="IZ271" s="291">
        <f>IF(IM271&lt;&gt;"",MAX(IZ$14:IZ270)+1,0)</f>
        <v>0</v>
      </c>
      <c r="JA271" s="291">
        <f>IF(IN271&lt;&gt;"",MAX(JA$14:JA270)+1,0)</f>
        <v>0</v>
      </c>
      <c r="JB271" s="291">
        <f>IF(IO271&lt;&gt;"",MAX(JB$14:JB270)+1,0)</f>
        <v>0</v>
      </c>
      <c r="JC271" s="291">
        <f>IF(IP271&lt;&gt;"",MAX(JC$14:JC270)+1,0)</f>
        <v>0</v>
      </c>
      <c r="JD271" s="74" t="str">
        <f t="shared" si="651"/>
        <v/>
      </c>
      <c r="JE271" s="74" t="str">
        <f t="shared" si="652"/>
        <v/>
      </c>
      <c r="JF271" s="74" t="str">
        <f t="shared" si="653"/>
        <v/>
      </c>
      <c r="JG271" s="74" t="str">
        <f t="shared" si="654"/>
        <v/>
      </c>
      <c r="JH271" s="390" t="str">
        <f t="shared" si="655"/>
        <v/>
      </c>
      <c r="JI271" s="389">
        <f>IF(ISNUMBER(MATCH(HE271,$JG$15:$JG$313,0)),0,MAX(JI$14:JI270)+1)</f>
        <v>0</v>
      </c>
      <c r="JJ271" s="389" t="str">
        <f t="shared" si="656"/>
        <v/>
      </c>
      <c r="JK271" s="379"/>
      <c r="JL271" s="79"/>
      <c r="JM271" s="19"/>
      <c r="JN271" s="280"/>
      <c r="JO271" s="70"/>
      <c r="JP271" s="19"/>
      <c r="JQ271" s="19"/>
      <c r="JR271" s="19"/>
      <c r="JS271" s="19"/>
      <c r="JT271" s="19"/>
      <c r="JU271" s="19"/>
      <c r="JV271" s="19"/>
      <c r="JW271" s="19"/>
      <c r="JX271" s="19"/>
      <c r="JY271" s="19"/>
      <c r="JZ271" s="19"/>
      <c r="KA271" s="19"/>
      <c r="KB271" s="19"/>
      <c r="KC271" s="19"/>
      <c r="KD271" s="19"/>
      <c r="LA271" s="70"/>
      <c r="LB271" s="291" t="str">
        <f t="shared" ref="LB271:LB313" si="749">IF(AND(ISNUMBER(LB$14),ISNUMBER(MATCH($JG271,ED$15:ED$313,0))),$JG271,"")</f>
        <v/>
      </c>
      <c r="LC271" s="291" t="str">
        <f t="shared" ref="LC271:LC313" si="750">IF(AND(ISNUMBER(LC$14),ISNUMBER(MATCH($JG271,EE$15:EE$313,0))),$JG271,"")</f>
        <v/>
      </c>
      <c r="LD271" s="291" t="str">
        <f t="shared" ref="LD271:LD313" si="751">IF(AND(ISNUMBER(LD$14),ISNUMBER(MATCH($JG271,EF$15:EF$313,0))),$JG271,"")</f>
        <v/>
      </c>
      <c r="LE271" s="291" t="str">
        <f t="shared" ref="LE271:LE313" si="752">IF(AND(ISNUMBER(LE$14),ISNUMBER(MATCH($JG271,EG$15:EG$313,0))),$JG271,"")</f>
        <v/>
      </c>
      <c r="LF271" s="291" t="str">
        <f t="shared" ref="LF271:LF313" si="753">IF(AND(ISNUMBER(LF$14),ISNUMBER(MATCH($JG271,EH$15:EH$313,0))),$JG271,"")</f>
        <v/>
      </c>
      <c r="LG271" s="291" t="str">
        <f t="shared" ref="LG271:LG313" si="754">IF(AND(ISNUMBER(LG$14),ISNUMBER(MATCH($JG271,EI$15:EI$313,0))),$JG271,"")</f>
        <v/>
      </c>
      <c r="LH271" s="291" t="str">
        <f t="shared" ref="LH271:LH313" si="755">IF(AND(ISNUMBER(LH$14),ISNUMBER(MATCH($JG271,EJ$15:EJ$313,0))),$JG271,"")</f>
        <v/>
      </c>
      <c r="LI271" s="291" t="str">
        <f t="shared" ref="LI271:LI313" si="756">IF(AND(ISNUMBER(LI$14),ISNUMBER(MATCH($JG271,EK$15:EK$313,0))),$JG271,"")</f>
        <v/>
      </c>
      <c r="LJ271" s="291" t="str">
        <f t="shared" ref="LJ271:LJ313" si="757">IF(AND(ISNUMBER(LJ$14),ISNUMBER(MATCH($JG271,EL$15:EL$313,0))),$JG271,"")</f>
        <v/>
      </c>
      <c r="LK271" s="291" t="str">
        <f t="shared" ref="LK271:LK313" si="758">IF(AND(ISNUMBER(LK$14),ISNUMBER(MATCH($JG271,EM$15:EM$313,0))),$JG271,"")</f>
        <v/>
      </c>
      <c r="LL271" s="291" t="str">
        <f t="shared" ref="LL271:LL313" si="759">IF(AND(ISNUMBER(LL$14),ISNUMBER(MATCH($JG271,EN$15:EN$313,0))),$JG271,"")</f>
        <v/>
      </c>
      <c r="LM271" s="291" t="str">
        <f t="shared" ref="LM271:LM313" si="760">IF(AND(ISNUMBER(LM$14),ISNUMBER(MATCH($JG271,EO$15:EO$313,0))),$JG271,"")</f>
        <v/>
      </c>
      <c r="LN271" s="291" t="str">
        <f t="shared" ref="LN271:LN313" si="761">IF(AND(ISNUMBER(LN$14),ISNUMBER(MATCH($JG271,EP$15:EP$313,0))),$JG271,"")</f>
        <v/>
      </c>
      <c r="LO271" s="291" t="str">
        <f t="shared" ref="LO271:LO313" si="762">IF(AND(ISNUMBER(LO$14),ISNUMBER(MATCH($JG271,EQ$15:EQ$313,0))),$JG271,"")</f>
        <v/>
      </c>
      <c r="LP271" s="291" t="str">
        <f t="shared" ref="LP271:LP313" si="763">IF(AND(ISNUMBER(LP$14),ISNUMBER(MATCH($JG271,ER$15:ER$313,0))),$JG271,"")</f>
        <v/>
      </c>
      <c r="LQ271" s="291" t="str">
        <f t="shared" ref="LQ271:LQ313" si="764">IF(AND(ISNUMBER(LQ$14),ISNUMBER(MATCH($JG271,ES$15:ES$313,0))),$JG271,"")</f>
        <v/>
      </c>
      <c r="LR271" s="291" t="str">
        <f t="shared" ref="LR271:LR313" si="765">IF(AND(ISNUMBER(LR$14),ISNUMBER(MATCH($JG271,ET$15:ET$313,0))),$JG271,"")</f>
        <v/>
      </c>
      <c r="LS271" s="291" t="str">
        <f t="shared" ref="LS271:LS313" si="766">IF(AND(ISNUMBER(LS$14),ISNUMBER(MATCH($JG271,EU$15:EU$313,0))),$JG271,"")</f>
        <v/>
      </c>
      <c r="LT271" s="291" t="str">
        <f t="shared" ref="LT271:LT313" si="767">IF(AND(ISNUMBER(LT$14),ISNUMBER(MATCH($JG271,EV$15:EV$313,0))),$JG271,"")</f>
        <v/>
      </c>
      <c r="LU271" s="291" t="str">
        <f t="shared" ref="LU271:LU313" si="768">IF(AND(ISNUMBER(LU$14),ISNUMBER(MATCH($JG271,EW$15:EW$313,0))),$JG271,"")</f>
        <v/>
      </c>
      <c r="LV271" s="291" t="str">
        <f t="shared" ref="LV271:LV313" si="769">IF(AND(ISNUMBER(LV$14),ISNUMBER(MATCH($JG271,EX$15:EX$313,0))),$JG271,"")</f>
        <v/>
      </c>
      <c r="LW271" s="291" t="str">
        <f t="shared" ref="LW271:LW313" si="770">IF(AND(ISNUMBER(LW$14),ISNUMBER(MATCH($JG271,EY$15:EY$313,0))),$JG271,"")</f>
        <v/>
      </c>
      <c r="LX271" s="291" t="str">
        <f t="shared" ref="LX271:LX313" si="771">IF(AND(ISNUMBER(LX$14),ISNUMBER(MATCH($JG271,EZ$15:EZ$313,0))),$JG271,"")</f>
        <v/>
      </c>
      <c r="LY271" s="291" t="str">
        <f t="shared" ref="LY271:LY313" si="772">IF(AND(ISNUMBER(LY$14),ISNUMBER(MATCH($JG271,FA$15:FA$313,0))),$JG271,"")</f>
        <v/>
      </c>
      <c r="LZ271" s="291" t="str">
        <f t="shared" ref="LZ271:LZ313" si="773">IF(AND(ISNUMBER(LZ$14),ISNUMBER(MATCH($JG271,FB$15:FB$313,0))),$JG271,"")</f>
        <v/>
      </c>
      <c r="MA271" s="291" t="str">
        <f t="shared" ref="MA271:MA313" si="774">IF(AND(ISNUMBER(MA$14),ISNUMBER(MATCH($JG271,FC$15:FC$313,0))),$JG271,"")</f>
        <v/>
      </c>
      <c r="MB271" s="291" t="str">
        <f t="shared" ref="MB271:MB313" si="775">IF(AND(ISNUMBER(MB$14),ISNUMBER(MATCH($JG271,FD$15:FD$313,0))),$JG271,"")</f>
        <v/>
      </c>
      <c r="MC271" s="291" t="str">
        <f t="shared" ref="MC271:MC313" si="776">IF(AND(ISNUMBER(MC$14),ISNUMBER(MATCH($JG271,FE$15:FE$313,0))),$JG271,"")</f>
        <v/>
      </c>
      <c r="MD271" s="291" t="str">
        <f t="shared" ref="MD271:MD313" si="777">IF(AND(ISNUMBER(MD$14),ISNUMBER(MATCH($JG271,FF$15:FF$313,0))),$JG271,"")</f>
        <v/>
      </c>
      <c r="ME271" s="291" t="str">
        <f t="shared" ref="ME271:ME313" si="778">IF(AND(ISNUMBER(ME$14),ISNUMBER(MATCH($JG271,FG$15:FG$313,0))),$JG271,"")</f>
        <v/>
      </c>
      <c r="MF271" s="291" t="str">
        <f t="shared" ref="MF271:MF313" si="779">IF(AND(ISNUMBER(MF$14),ISNUMBER(MATCH($JG271,FH$15:FH$313,0))),$JG271,"")</f>
        <v/>
      </c>
      <c r="MG271" s="74">
        <f t="shared" ref="MG271:MG313" si="780">COUNTIF(LB271:MC271,"="&amp;JG271)</f>
        <v>0</v>
      </c>
      <c r="MH271" s="70"/>
      <c r="MI271" s="70"/>
      <c r="MJ271" s="70"/>
      <c r="MK271" s="70"/>
      <c r="ML271" s="70"/>
      <c r="MM271" s="70"/>
      <c r="MN271" s="70"/>
      <c r="MO271" s="70"/>
      <c r="MP271" s="70"/>
      <c r="MQ271" s="70"/>
      <c r="MR271" s="70"/>
      <c r="MS271" s="70"/>
      <c r="MT271" s="70"/>
      <c r="MU271" s="70"/>
    </row>
    <row r="272" spans="1:359" ht="6" customHeight="1" x14ac:dyDescent="0.25">
      <c r="A272" s="79"/>
      <c r="B272" s="303">
        <f t="shared" si="657"/>
        <v>258</v>
      </c>
      <c r="C272" s="206" t="s">
        <v>730</v>
      </c>
      <c r="D272" s="206" t="s">
        <v>821</v>
      </c>
      <c r="E272" s="70"/>
      <c r="F272" s="258"/>
      <c r="G272" s="259"/>
      <c r="H272" s="260"/>
      <c r="I272" s="258"/>
      <c r="J272" s="259"/>
      <c r="K272" s="260"/>
      <c r="L272" s="258"/>
      <c r="M272" s="259"/>
      <c r="N272" s="260"/>
      <c r="O272" s="258"/>
      <c r="P272" s="259"/>
      <c r="Q272" s="260"/>
      <c r="R272" s="258"/>
      <c r="S272" s="259"/>
      <c r="T272" s="260"/>
      <c r="U272" s="258"/>
      <c r="V272" s="259"/>
      <c r="W272" s="260"/>
      <c r="X272" s="258"/>
      <c r="Y272" s="259"/>
      <c r="Z272" s="260"/>
      <c r="AA272" s="258"/>
      <c r="AB272" s="259"/>
      <c r="AC272" s="260"/>
      <c r="AD272" s="258"/>
      <c r="AE272" s="259"/>
      <c r="AF272" s="260"/>
      <c r="AG272" s="258"/>
      <c r="AH272" s="259"/>
      <c r="AI272" s="260"/>
      <c r="AJ272" s="258"/>
      <c r="AK272" s="259"/>
      <c r="AL272" s="260"/>
      <c r="AM272" s="258"/>
      <c r="AN272" s="259"/>
      <c r="AO272" s="260"/>
      <c r="AP272" s="281"/>
      <c r="AQ272" s="353"/>
      <c r="AR272" s="348"/>
      <c r="AS272" s="281"/>
      <c r="AT272" s="353"/>
      <c r="AU272" s="348"/>
      <c r="AV272" s="258"/>
      <c r="AW272" s="259"/>
      <c r="AX272" s="260"/>
      <c r="AY272" s="258"/>
      <c r="AZ272" s="259"/>
      <c r="BA272" s="260"/>
      <c r="BB272" s="258"/>
      <c r="BC272" s="259"/>
      <c r="BD272" s="260"/>
      <c r="BE272" s="258"/>
      <c r="BF272" s="259"/>
      <c r="BG272" s="260"/>
      <c r="BH272" s="258"/>
      <c r="BI272" s="259"/>
      <c r="BJ272" s="260"/>
      <c r="BK272" s="258"/>
      <c r="BL272" s="259"/>
      <c r="BM272" s="260"/>
      <c r="BN272" s="258"/>
      <c r="BO272" s="259"/>
      <c r="BP272" s="260"/>
      <c r="BQ272" s="258"/>
      <c r="BR272" s="259"/>
      <c r="BS272" s="260"/>
      <c r="BT272" s="258"/>
      <c r="BU272" s="259"/>
      <c r="BV272" s="260"/>
      <c r="BW272" s="258"/>
      <c r="BX272" s="259"/>
      <c r="BY272" s="260"/>
      <c r="BZ272" s="258"/>
      <c r="CA272" s="259"/>
      <c r="CB272" s="260"/>
      <c r="CC272" s="258"/>
      <c r="CD272" s="259"/>
      <c r="CE272" s="260"/>
      <c r="CF272" s="410"/>
      <c r="CG272" s="411"/>
      <c r="CH272" s="412"/>
      <c r="CI272" s="410"/>
      <c r="CJ272" s="411"/>
      <c r="CK272" s="412"/>
      <c r="CL272" s="258"/>
      <c r="CM272" s="259"/>
      <c r="CN272" s="260"/>
      <c r="CO272" s="258"/>
      <c r="CP272" s="259"/>
      <c r="CQ272" s="260"/>
      <c r="CR272" s="373" t="s">
        <v>2</v>
      </c>
      <c r="CS272" s="228"/>
      <c r="CT272" s="229"/>
      <c r="CU272" s="7" t="str">
        <f t="shared" si="660"/>
        <v/>
      </c>
      <c r="CV272" s="7" t="str">
        <f t="shared" si="661"/>
        <v/>
      </c>
      <c r="CW272" s="7" t="str">
        <f t="shared" si="662"/>
        <v/>
      </c>
      <c r="CX272" s="7" t="str">
        <f t="shared" si="663"/>
        <v/>
      </c>
      <c r="CY272" s="7" t="str">
        <f t="shared" si="664"/>
        <v/>
      </c>
      <c r="CZ272" s="7" t="str">
        <f t="shared" si="665"/>
        <v/>
      </c>
      <c r="DA272" s="7" t="str">
        <f t="shared" si="666"/>
        <v/>
      </c>
      <c r="DB272" s="7" t="str">
        <f t="shared" si="667"/>
        <v/>
      </c>
      <c r="DC272" s="7" t="str">
        <f t="shared" si="668"/>
        <v/>
      </c>
      <c r="DD272" s="7" t="str">
        <f t="shared" si="669"/>
        <v/>
      </c>
      <c r="DE272" s="7" t="str">
        <f t="shared" si="670"/>
        <v/>
      </c>
      <c r="DF272" s="7" t="str">
        <f t="shared" si="671"/>
        <v/>
      </c>
      <c r="DG272" s="7" t="str">
        <f t="shared" si="672"/>
        <v/>
      </c>
      <c r="DH272" s="7" t="str">
        <f t="shared" si="673"/>
        <v/>
      </c>
      <c r="DI272" s="7" t="str">
        <f t="shared" si="674"/>
        <v/>
      </c>
      <c r="DJ272" s="7" t="str">
        <f t="shared" si="675"/>
        <v/>
      </c>
      <c r="DK272" s="7" t="str">
        <f t="shared" si="676"/>
        <v/>
      </c>
      <c r="DL272" s="7">
        <f t="shared" si="677"/>
        <v>41</v>
      </c>
      <c r="DM272" s="7" t="str">
        <f t="shared" si="678"/>
        <v/>
      </c>
      <c r="DN272" s="7" t="str">
        <f t="shared" si="679"/>
        <v/>
      </c>
      <c r="DO272" s="7" t="str">
        <f t="shared" si="680"/>
        <v/>
      </c>
      <c r="DP272" s="7" t="str">
        <f t="shared" si="681"/>
        <v/>
      </c>
      <c r="DQ272" s="7" t="str">
        <f t="shared" si="682"/>
        <v/>
      </c>
      <c r="DR272" s="7" t="str">
        <f t="shared" si="683"/>
        <v/>
      </c>
      <c r="DS272" s="7" t="str">
        <f t="shared" si="684"/>
        <v/>
      </c>
      <c r="DT272" s="7" t="str">
        <f t="shared" si="685"/>
        <v/>
      </c>
      <c r="DU272" s="7" t="str">
        <f t="shared" ref="DU272:DU313" si="781">IF(ISNUMBER(MATCH($C272,$CG$15:$CG$314,0)),MATCH($C272,$CG$15:$CG$314,0),(((IF(ISNUMBER(MATCH($C272,$CF$15:$CF$314,0)),MATCH($C272,$CF$15:$CF$314,0),"")))))</f>
        <v/>
      </c>
      <c r="DV272" s="7" t="str">
        <f t="shared" ref="DV272:DV313" si="782">IF(ISNUMBER(MATCH($C272,$CJ$15:$CJ$314,0)),MATCH($C272,$CJ$15:$CJ$314,0),(((IF(ISNUMBER(MATCH($C272,$CI$15:$CI$314,0)),MATCH($C272,$CI$15:$CI$314,0),"")))))</f>
        <v/>
      </c>
      <c r="DW272" s="7" t="str">
        <f t="shared" ref="DW272:DW313" si="783">IF(ISNUMBER(MATCH($C272,$CM$15:$CM$314,0)),MATCH($C272,$CM$15:$CM$314,0),(((IF(ISNUMBER(MATCH($C272,$CL$15:$CL$314,0)),MATCH($C272,$CL$15:$CL$314,0),"")))))</f>
        <v/>
      </c>
      <c r="DX272" s="7" t="str">
        <f t="shared" ref="DX272:DX313" si="784">IF(ISNUMBER(MATCH($C272,$CP$15:$CP$314,0)),MATCH($C272,$CP$15:$CP$314,0),(((IF(ISNUMBER(MATCH($C272,$CO$15:$CO$314,0)),MATCH($C272,$CO$15:$CO$314,0),"")))))</f>
        <v/>
      </c>
      <c r="DY272" s="7"/>
      <c r="DZ272" s="7"/>
      <c r="EA272" s="7"/>
      <c r="EB272" s="7"/>
      <c r="EC272" s="64" t="s">
        <v>2</v>
      </c>
      <c r="ED272" s="306" t="str">
        <f t="shared" si="686"/>
        <v>-</v>
      </c>
      <c r="EE272" s="306" t="str">
        <f t="shared" si="687"/>
        <v>-</v>
      </c>
      <c r="EF272" s="306" t="str">
        <f t="shared" si="688"/>
        <v>-</v>
      </c>
      <c r="EG272" s="306" t="str">
        <f t="shared" si="689"/>
        <v>-</v>
      </c>
      <c r="EH272" s="306" t="str">
        <f t="shared" si="690"/>
        <v>-</v>
      </c>
      <c r="EI272" s="306" t="str">
        <f t="shared" si="691"/>
        <v>-</v>
      </c>
      <c r="EJ272" s="306" t="str">
        <f t="shared" si="692"/>
        <v>-</v>
      </c>
      <c r="EK272" s="306" t="str">
        <f t="shared" si="693"/>
        <v>-</v>
      </c>
      <c r="EL272" s="306" t="str">
        <f t="shared" si="694"/>
        <v>-</v>
      </c>
      <c r="EM272" s="306" t="str">
        <f t="shared" si="695"/>
        <v>-</v>
      </c>
      <c r="EN272" s="306" t="str">
        <f t="shared" si="696"/>
        <v>-</v>
      </c>
      <c r="EO272" s="306" t="str">
        <f t="shared" si="697"/>
        <v>-</v>
      </c>
      <c r="EP272" s="306" t="str">
        <f t="shared" si="698"/>
        <v>-</v>
      </c>
      <c r="EQ272" s="306" t="str">
        <f t="shared" si="699"/>
        <v>-</v>
      </c>
      <c r="ER272" s="306" t="str">
        <f t="shared" si="700"/>
        <v>-</v>
      </c>
      <c r="ES272" s="306" t="str">
        <f t="shared" si="701"/>
        <v>-</v>
      </c>
      <c r="ET272" s="306" t="str">
        <f t="shared" si="702"/>
        <v>-</v>
      </c>
      <c r="EU272" s="306" t="str">
        <f t="shared" si="703"/>
        <v>DISV</v>
      </c>
      <c r="EV272" s="306" t="str">
        <f t="shared" si="704"/>
        <v>-</v>
      </c>
      <c r="EW272" s="306" t="str">
        <f t="shared" si="705"/>
        <v>-</v>
      </c>
      <c r="EX272" s="306" t="str">
        <f t="shared" si="706"/>
        <v>-</v>
      </c>
      <c r="EY272" s="306" t="str">
        <f t="shared" si="707"/>
        <v>-</v>
      </c>
      <c r="EZ272" s="306" t="str">
        <f t="shared" si="708"/>
        <v>-</v>
      </c>
      <c r="FA272" s="306" t="str">
        <f t="shared" si="709"/>
        <v>-</v>
      </c>
      <c r="FB272" s="306" t="str">
        <f t="shared" si="710"/>
        <v>-</v>
      </c>
      <c r="FC272" s="306" t="str">
        <f t="shared" si="711"/>
        <v>-</v>
      </c>
      <c r="FD272" s="306" t="str">
        <f t="shared" ref="FD272:FD313" si="785">IF(ISTEXT(INDEX($CF$15:$CH$314,DU272,1)),INDEX($CF$15:$CH$314,DU272,1),IF(ISNUMBER(DU272),INDEX($CF$15:$CH$314,DU272,2),"-"))</f>
        <v>-</v>
      </c>
      <c r="FE272" s="306" t="str">
        <f t="shared" ref="FE272:FE313" si="786">IF(ISTEXT(INDEX($CI$15:$CK$314,DV272,1)),INDEX($CI$15:$CK$314,DV272,1),IF(ISNUMBER(DV272),INDEX($CI$15:$CK$314,DV272,2),"-"))</f>
        <v>-</v>
      </c>
      <c r="FF272" s="306" t="str">
        <f t="shared" ref="FF272:FF313" si="787">IF(ISTEXT(INDEX($CL$15:$CN$314,DW272,1)),INDEX($CL$15:$CN$314,DW272,1),IF(ISNUMBER(DW272),INDEX($CL$15:$CN$314,DW272,2),"-"))</f>
        <v>-</v>
      </c>
      <c r="FG272" s="306" t="str">
        <f t="shared" ref="FG272:FG313" si="788">IF(ISTEXT(INDEX($CO$15:$CQ$314,DX272,1)),INDEX($CO$15:$CQ$314,DX272,1),IF(ISNUMBER(DX272),INDEX($CO$15:$CQ$314,DX272,2),"-"))</f>
        <v>-</v>
      </c>
      <c r="FH272" s="306"/>
      <c r="FI272" s="306"/>
      <c r="FJ272" s="306"/>
      <c r="FK272" s="306"/>
      <c r="FL272" s="306"/>
      <c r="FM272" s="422" t="s">
        <v>2</v>
      </c>
      <c r="FN272" s="65" t="str">
        <f t="shared" si="712"/>
        <v>-</v>
      </c>
      <c r="FO272" s="65" t="str">
        <f t="shared" si="713"/>
        <v>-</v>
      </c>
      <c r="FP272" s="65" t="str">
        <f t="shared" si="714"/>
        <v>-</v>
      </c>
      <c r="FQ272" s="65" t="str">
        <f t="shared" si="715"/>
        <v>-</v>
      </c>
      <c r="FR272" s="65" t="str">
        <f t="shared" si="716"/>
        <v>-</v>
      </c>
      <c r="FS272" s="65" t="str">
        <f t="shared" si="717"/>
        <v>-</v>
      </c>
      <c r="FT272" s="65" t="str">
        <f t="shared" si="718"/>
        <v>-</v>
      </c>
      <c r="FU272" s="65" t="str">
        <f t="shared" si="719"/>
        <v>-</v>
      </c>
      <c r="FV272" s="65" t="str">
        <f t="shared" si="720"/>
        <v>-</v>
      </c>
      <c r="FW272" s="65" t="str">
        <f t="shared" si="721"/>
        <v>-</v>
      </c>
      <c r="FX272" s="65" t="str">
        <f t="shared" si="722"/>
        <v>-</v>
      </c>
      <c r="FY272" s="65" t="str">
        <f t="shared" si="723"/>
        <v>-</v>
      </c>
      <c r="FZ272" s="65" t="str">
        <f t="shared" si="724"/>
        <v>-</v>
      </c>
      <c r="GA272" s="65" t="str">
        <f t="shared" si="725"/>
        <v>-</v>
      </c>
      <c r="GB272" s="65" t="str">
        <f t="shared" si="726"/>
        <v>-</v>
      </c>
      <c r="GC272" s="65" t="str">
        <f t="shared" si="727"/>
        <v>-</v>
      </c>
      <c r="GD272" s="65" t="str">
        <f t="shared" si="728"/>
        <v>-</v>
      </c>
      <c r="GE272" s="65" t="str">
        <f t="shared" si="729"/>
        <v>---------------</v>
      </c>
      <c r="GF272" s="65" t="str">
        <f t="shared" si="730"/>
        <v>-</v>
      </c>
      <c r="GG272" s="65" t="str">
        <f t="shared" si="731"/>
        <v>-</v>
      </c>
      <c r="GH272" s="65" t="str">
        <f t="shared" si="732"/>
        <v>-</v>
      </c>
      <c r="GI272" s="65" t="str">
        <f t="shared" si="733"/>
        <v>-</v>
      </c>
      <c r="GJ272" s="65" t="str">
        <f t="shared" si="734"/>
        <v>-</v>
      </c>
      <c r="GK272" s="65" t="str">
        <f t="shared" si="735"/>
        <v>-</v>
      </c>
      <c r="GL272" s="65" t="str">
        <f t="shared" si="736"/>
        <v>-</v>
      </c>
      <c r="GM272" s="65" t="str">
        <f t="shared" si="737"/>
        <v>-</v>
      </c>
      <c r="GN272" s="65" t="str">
        <f t="shared" ref="GN272:GN313" si="789">IF(ISNUMBER(DU272),INDEX($CG$15:$CH$314,DU272,2),"-")</f>
        <v>-</v>
      </c>
      <c r="GO272" s="65" t="str">
        <f t="shared" ref="GO272:GO313" si="790">IF(ISNUMBER(DV272),INDEX($CJ$15:$CK$314,DV272,2),"-")</f>
        <v>-</v>
      </c>
      <c r="GP272" s="65" t="str">
        <f t="shared" ref="GP272:GP313" si="791">IF(ISNUMBER(DW272),INDEX($CM$15:$CN$314,DW272,2),"-")</f>
        <v>-</v>
      </c>
      <c r="GQ272" s="65" t="str">
        <f t="shared" ref="GQ272:GQ313" si="792">IF(ISNUMBER(DX272),INDEX($CP$15:$CQ$314,DX272,2),"-")</f>
        <v>-</v>
      </c>
      <c r="GR272" s="65"/>
      <c r="GS272" s="65"/>
      <c r="GT272" s="65"/>
      <c r="GU272" s="96"/>
      <c r="GV272" s="70"/>
      <c r="GW272" s="7">
        <f>IF(ISNUMBER(INDEX($CU$15:$EC$314,$B272,HG$5)),MAX(GW$14:GW271)+1,0)</f>
        <v>0</v>
      </c>
      <c r="GX272" s="7" t="str">
        <f t="shared" si="738"/>
        <v/>
      </c>
      <c r="GY272" s="7" t="str">
        <f t="shared" si="739"/>
        <v/>
      </c>
      <c r="GZ272" s="289">
        <f t="shared" si="740"/>
        <v>258</v>
      </c>
      <c r="HA272" s="289" t="str">
        <f t="shared" si="741"/>
        <v/>
      </c>
      <c r="HB272" s="289"/>
      <c r="HC272" s="84" t="str">
        <f t="shared" si="742"/>
        <v/>
      </c>
      <c r="HD272" s="335">
        <f t="shared" si="743"/>
        <v>0</v>
      </c>
      <c r="HE272" s="313" t="str">
        <f t="shared" si="744"/>
        <v/>
      </c>
      <c r="HF272" s="28" t="str">
        <f t="shared" si="745"/>
        <v/>
      </c>
      <c r="HG272" s="241"/>
      <c r="HH272" s="71"/>
      <c r="HI272" s="71"/>
      <c r="HJ272" s="71"/>
      <c r="HK272" s="71"/>
      <c r="HL272" s="71"/>
      <c r="HM272" s="71"/>
      <c r="HN272" s="71"/>
      <c r="HO272" s="71"/>
      <c r="HP272" s="71"/>
      <c r="HQ272" s="71"/>
      <c r="HR272" s="71"/>
      <c r="HS272" s="71"/>
      <c r="HT272" s="71"/>
      <c r="HU272" s="71"/>
      <c r="HV272" s="336" t="str">
        <f t="shared" si="746"/>
        <v/>
      </c>
      <c r="HW272" s="338" t="str">
        <f t="shared" si="747"/>
        <v/>
      </c>
      <c r="HX272" s="337" t="str">
        <f t="shared" si="748"/>
        <v/>
      </c>
      <c r="HY272" s="71"/>
      <c r="HZ272" s="71"/>
      <c r="IA272" s="71"/>
      <c r="IB272" s="71"/>
      <c r="IC272" s="71"/>
      <c r="ID272" s="70"/>
      <c r="IE272" s="19"/>
      <c r="IF272" s="19"/>
      <c r="IG272" s="19"/>
      <c r="IH272" s="19"/>
      <c r="II272" s="19"/>
      <c r="IJ272" s="19"/>
      <c r="IK272" s="19"/>
      <c r="IL272" s="19"/>
      <c r="IM272" s="19"/>
      <c r="IN272" s="19"/>
      <c r="IO272" s="19"/>
      <c r="IP272" s="19"/>
      <c r="IQ272" s="19"/>
      <c r="IR272" s="291">
        <f>IF(IE272&lt;&gt;"",MAX(IR$14:IR271)+1,0)</f>
        <v>0</v>
      </c>
      <c r="IS272" s="291">
        <f>IF(IF272&lt;&gt;"",MAX(IS$14:IS271)+1,0)</f>
        <v>0</v>
      </c>
      <c r="IT272" s="291">
        <f>IF(IG272&lt;&gt;"",MAX(IT$14:IT271)+1,0)</f>
        <v>0</v>
      </c>
      <c r="IU272" s="291">
        <f>IF(IH272&lt;&gt;"",MAX(IU$14:IU271)+1,0)</f>
        <v>0</v>
      </c>
      <c r="IV272" s="291">
        <f>IF(II272&lt;&gt;"",MAX(IV$14:IV271)+1,0)</f>
        <v>0</v>
      </c>
      <c r="IW272" s="291">
        <f>IF(IJ272&lt;&gt;"",MAX(IW$14:IW271)+1,0)</f>
        <v>0</v>
      </c>
      <c r="IX272" s="291">
        <f>IF(IK272&lt;&gt;"",MAX(IX$14:IX271)+1,0)</f>
        <v>0</v>
      </c>
      <c r="IY272" s="291">
        <f>IF(IL272&lt;&gt;"",MAX(IY$14:IY271)+1,0)</f>
        <v>0</v>
      </c>
      <c r="IZ272" s="291">
        <f>IF(IM272&lt;&gt;"",MAX(IZ$14:IZ271)+1,0)</f>
        <v>0</v>
      </c>
      <c r="JA272" s="291">
        <f>IF(IN272&lt;&gt;"",MAX(JA$14:JA271)+1,0)</f>
        <v>0</v>
      </c>
      <c r="JB272" s="291">
        <f>IF(IO272&lt;&gt;"",MAX(JB$14:JB271)+1,0)</f>
        <v>0</v>
      </c>
      <c r="JC272" s="291">
        <f>IF(IP272&lt;&gt;"",MAX(JC$14:JC271)+1,0)</f>
        <v>0</v>
      </c>
      <c r="JD272" s="74" t="str">
        <f t="shared" ref="JD272:JD313" si="793">IF(B272&gt;$JD$12,"",_xlfn.IFS(B272&lt;=IR$12,$IR$13,B272&lt;=IS$12,$IS$13,B272&lt;=IT$12,$IT$13,B272&lt;=IU$12,$IU$13,B272&lt;=IV$12,$IV$13,B272&lt;=IW$12,$IW$13,B272&lt;=IX$12,$IX$13,B272&lt;=IY$12,$IY$13,B272&lt;=IZ$12,$IZ$13,B272&lt;=JA$12,$JA$13,B272&lt;=JB$12,$JB$13,B272&lt;=JC$12,$JC$13))</f>
        <v/>
      </c>
      <c r="JE272" s="74" t="str">
        <f t="shared" ref="JE272:JE313" si="794">IF(JD272="","",IF(JD271=JD272,0,1))</f>
        <v/>
      </c>
      <c r="JF272" s="74" t="str">
        <f t="shared" ref="JF272:JF313" si="795">IF(JD272="","",IF(JE272=1,1,JF271+1))</f>
        <v/>
      </c>
      <c r="JG272" s="74" t="str">
        <f t="shared" ref="JG272:JG313" si="796">IF(ISNUMBER(JD272),INDEX($IE$15:$IP$67,JF272,JD272),"")</f>
        <v/>
      </c>
      <c r="JH272" s="390" t="str">
        <f t="shared" ref="JH272:JH313" si="797">IF(HE272="","",MATCH(HE272,$JG$15:$JG$313,0))</f>
        <v/>
      </c>
      <c r="JI272" s="389">
        <f>IF(ISNUMBER(MATCH(HE272,$JG$15:$JG$313,0)),0,MAX(JI$14:JI271)+1)</f>
        <v>0</v>
      </c>
      <c r="JJ272" s="389" t="str">
        <f t="shared" ref="JJ272:JJ313" si="798">IF(B272&lt;=$JJ$14,B272,"")</f>
        <v/>
      </c>
      <c r="JK272" s="379"/>
      <c r="JL272" s="79"/>
      <c r="JM272" s="19"/>
      <c r="JN272" s="280"/>
      <c r="JO272" s="70"/>
      <c r="JP272" s="19"/>
      <c r="JQ272" s="19"/>
      <c r="JR272" s="19"/>
      <c r="JS272" s="19"/>
      <c r="JT272" s="19"/>
      <c r="JU272" s="19"/>
      <c r="JV272" s="19"/>
      <c r="JW272" s="19"/>
      <c r="JX272" s="19"/>
      <c r="JY272" s="19"/>
      <c r="JZ272" s="19"/>
      <c r="KA272" s="19"/>
      <c r="KB272" s="19"/>
      <c r="KC272" s="19"/>
      <c r="KD272" s="19"/>
      <c r="LA272" s="70"/>
      <c r="LB272" s="291" t="str">
        <f t="shared" si="749"/>
        <v/>
      </c>
      <c r="LC272" s="291" t="str">
        <f t="shared" si="750"/>
        <v/>
      </c>
      <c r="LD272" s="291" t="str">
        <f t="shared" si="751"/>
        <v/>
      </c>
      <c r="LE272" s="291" t="str">
        <f t="shared" si="752"/>
        <v/>
      </c>
      <c r="LF272" s="291" t="str">
        <f t="shared" si="753"/>
        <v/>
      </c>
      <c r="LG272" s="291" t="str">
        <f t="shared" si="754"/>
        <v/>
      </c>
      <c r="LH272" s="291" t="str">
        <f t="shared" si="755"/>
        <v/>
      </c>
      <c r="LI272" s="291" t="str">
        <f t="shared" si="756"/>
        <v/>
      </c>
      <c r="LJ272" s="291" t="str">
        <f t="shared" si="757"/>
        <v/>
      </c>
      <c r="LK272" s="291" t="str">
        <f t="shared" si="758"/>
        <v/>
      </c>
      <c r="LL272" s="291" t="str">
        <f t="shared" si="759"/>
        <v/>
      </c>
      <c r="LM272" s="291" t="str">
        <f t="shared" si="760"/>
        <v/>
      </c>
      <c r="LN272" s="291" t="str">
        <f t="shared" si="761"/>
        <v/>
      </c>
      <c r="LO272" s="291" t="str">
        <f t="shared" si="762"/>
        <v/>
      </c>
      <c r="LP272" s="291" t="str">
        <f t="shared" si="763"/>
        <v/>
      </c>
      <c r="LQ272" s="291" t="str">
        <f t="shared" si="764"/>
        <v/>
      </c>
      <c r="LR272" s="291" t="str">
        <f t="shared" si="765"/>
        <v/>
      </c>
      <c r="LS272" s="291" t="str">
        <f t="shared" si="766"/>
        <v/>
      </c>
      <c r="LT272" s="291" t="str">
        <f t="shared" si="767"/>
        <v/>
      </c>
      <c r="LU272" s="291" t="str">
        <f t="shared" si="768"/>
        <v/>
      </c>
      <c r="LV272" s="291" t="str">
        <f t="shared" si="769"/>
        <v/>
      </c>
      <c r="LW272" s="291" t="str">
        <f t="shared" si="770"/>
        <v/>
      </c>
      <c r="LX272" s="291" t="str">
        <f t="shared" si="771"/>
        <v/>
      </c>
      <c r="LY272" s="291" t="str">
        <f t="shared" si="772"/>
        <v/>
      </c>
      <c r="LZ272" s="291" t="str">
        <f t="shared" si="773"/>
        <v/>
      </c>
      <c r="MA272" s="291" t="str">
        <f t="shared" si="774"/>
        <v/>
      </c>
      <c r="MB272" s="291" t="str">
        <f t="shared" si="775"/>
        <v/>
      </c>
      <c r="MC272" s="291" t="str">
        <f t="shared" si="776"/>
        <v/>
      </c>
      <c r="MD272" s="291" t="str">
        <f t="shared" si="777"/>
        <v/>
      </c>
      <c r="ME272" s="291" t="str">
        <f t="shared" si="778"/>
        <v/>
      </c>
      <c r="MF272" s="291" t="str">
        <f t="shared" si="779"/>
        <v/>
      </c>
      <c r="MG272" s="74">
        <f t="shared" si="780"/>
        <v>0</v>
      </c>
      <c r="MH272" s="70"/>
      <c r="MI272" s="70"/>
      <c r="MJ272" s="70"/>
      <c r="MK272" s="70"/>
      <c r="ML272" s="70"/>
      <c r="MM272" s="70"/>
      <c r="MN272" s="70"/>
      <c r="MO272" s="70"/>
      <c r="MP272" s="70"/>
      <c r="MQ272" s="70"/>
      <c r="MR272" s="70"/>
      <c r="MS272" s="70"/>
      <c r="MT272" s="70"/>
      <c r="MU272" s="70"/>
    </row>
    <row r="273" spans="1:359" ht="6.75" customHeight="1" x14ac:dyDescent="0.25">
      <c r="A273" s="79"/>
      <c r="B273" s="303">
        <f t="shared" ref="B273:B313" si="799">IF(C273="","",ROW()-$A$14)</f>
        <v>259</v>
      </c>
      <c r="C273" s="206" t="s">
        <v>822</v>
      </c>
      <c r="D273" s="206" t="s">
        <v>823</v>
      </c>
      <c r="E273" s="70"/>
      <c r="F273" s="258"/>
      <c r="G273" s="259"/>
      <c r="H273" s="260"/>
      <c r="I273" s="258"/>
      <c r="J273" s="259"/>
      <c r="K273" s="260"/>
      <c r="L273" s="258"/>
      <c r="M273" s="259"/>
      <c r="N273" s="260"/>
      <c r="O273" s="258"/>
      <c r="P273" s="259"/>
      <c r="Q273" s="260"/>
      <c r="R273" s="258"/>
      <c r="S273" s="259"/>
      <c r="T273" s="260"/>
      <c r="U273" s="258"/>
      <c r="V273" s="259"/>
      <c r="W273" s="260"/>
      <c r="X273" s="258"/>
      <c r="Y273" s="259"/>
      <c r="Z273" s="260"/>
      <c r="AA273" s="258"/>
      <c r="AB273" s="259"/>
      <c r="AC273" s="260"/>
      <c r="AD273" s="258"/>
      <c r="AE273" s="259"/>
      <c r="AF273" s="260"/>
      <c r="AG273" s="258"/>
      <c r="AH273" s="259"/>
      <c r="AI273" s="260"/>
      <c r="AJ273" s="258"/>
      <c r="AK273" s="259"/>
      <c r="AL273" s="260"/>
      <c r="AM273" s="258"/>
      <c r="AN273" s="259"/>
      <c r="AO273" s="260"/>
      <c r="AP273" s="281"/>
      <c r="AQ273" s="353"/>
      <c r="AR273" s="348"/>
      <c r="AS273" s="281"/>
      <c r="AT273" s="353"/>
      <c r="AU273" s="348"/>
      <c r="AV273" s="258"/>
      <c r="AW273" s="259"/>
      <c r="AX273" s="260"/>
      <c r="AY273" s="258"/>
      <c r="AZ273" s="259"/>
      <c r="BA273" s="260"/>
      <c r="BB273" s="258"/>
      <c r="BC273" s="259"/>
      <c r="BD273" s="260"/>
      <c r="BE273" s="258"/>
      <c r="BF273" s="259"/>
      <c r="BG273" s="260"/>
      <c r="BH273" s="258"/>
      <c r="BI273" s="259"/>
      <c r="BJ273" s="260"/>
      <c r="BK273" s="258"/>
      <c r="BL273" s="259"/>
      <c r="BM273" s="260"/>
      <c r="BN273" s="258"/>
      <c r="BO273" s="259"/>
      <c r="BP273" s="260"/>
      <c r="BQ273" s="258"/>
      <c r="BR273" s="259"/>
      <c r="BS273" s="260"/>
      <c r="BT273" s="258"/>
      <c r="BU273" s="259"/>
      <c r="BV273" s="260"/>
      <c r="BW273" s="258"/>
      <c r="BX273" s="259"/>
      <c r="BY273" s="260"/>
      <c r="BZ273" s="258"/>
      <c r="CA273" s="259"/>
      <c r="CB273" s="260"/>
      <c r="CC273" s="258"/>
      <c r="CD273" s="259"/>
      <c r="CE273" s="260"/>
      <c r="CF273" s="410"/>
      <c r="CG273" s="411"/>
      <c r="CH273" s="412"/>
      <c r="CI273" s="410"/>
      <c r="CJ273" s="411"/>
      <c r="CK273" s="412"/>
      <c r="CL273" s="258"/>
      <c r="CM273" s="259"/>
      <c r="CN273" s="260"/>
      <c r="CO273" s="258"/>
      <c r="CP273" s="259"/>
      <c r="CQ273" s="260"/>
      <c r="CR273" s="373" t="s">
        <v>2</v>
      </c>
      <c r="CS273" s="228"/>
      <c r="CT273" s="229"/>
      <c r="CU273" s="7" t="str">
        <f t="shared" si="660"/>
        <v/>
      </c>
      <c r="CV273" s="7" t="str">
        <f t="shared" si="661"/>
        <v/>
      </c>
      <c r="CW273" s="7" t="str">
        <f t="shared" si="662"/>
        <v/>
      </c>
      <c r="CX273" s="7" t="str">
        <f t="shared" si="663"/>
        <v/>
      </c>
      <c r="CY273" s="7" t="str">
        <f t="shared" si="664"/>
        <v/>
      </c>
      <c r="CZ273" s="7" t="str">
        <f t="shared" si="665"/>
        <v/>
      </c>
      <c r="DA273" s="7" t="str">
        <f t="shared" si="666"/>
        <v/>
      </c>
      <c r="DB273" s="7" t="str">
        <f t="shared" si="667"/>
        <v/>
      </c>
      <c r="DC273" s="7" t="str">
        <f t="shared" si="668"/>
        <v/>
      </c>
      <c r="DD273" s="7" t="str">
        <f t="shared" si="669"/>
        <v/>
      </c>
      <c r="DE273" s="7" t="str">
        <f t="shared" si="670"/>
        <v/>
      </c>
      <c r="DF273" s="7" t="str">
        <f t="shared" si="671"/>
        <v/>
      </c>
      <c r="DG273" s="7" t="str">
        <f t="shared" si="672"/>
        <v/>
      </c>
      <c r="DH273" s="7" t="str">
        <f t="shared" si="673"/>
        <v/>
      </c>
      <c r="DI273" s="7" t="str">
        <f t="shared" si="674"/>
        <v/>
      </c>
      <c r="DJ273" s="7" t="str">
        <f t="shared" si="675"/>
        <v/>
      </c>
      <c r="DK273" s="7" t="str">
        <f t="shared" si="676"/>
        <v/>
      </c>
      <c r="DL273" s="7">
        <f t="shared" si="677"/>
        <v>31</v>
      </c>
      <c r="DM273" s="7" t="str">
        <f t="shared" si="678"/>
        <v/>
      </c>
      <c r="DN273" s="7" t="str">
        <f t="shared" si="679"/>
        <v/>
      </c>
      <c r="DO273" s="7" t="str">
        <f t="shared" si="680"/>
        <v/>
      </c>
      <c r="DP273" s="7" t="str">
        <f t="shared" si="681"/>
        <v/>
      </c>
      <c r="DQ273" s="7" t="str">
        <f t="shared" si="682"/>
        <v/>
      </c>
      <c r="DR273" s="7" t="str">
        <f t="shared" si="683"/>
        <v/>
      </c>
      <c r="DS273" s="7" t="str">
        <f t="shared" si="684"/>
        <v/>
      </c>
      <c r="DT273" s="7" t="str">
        <f t="shared" si="685"/>
        <v/>
      </c>
      <c r="DU273" s="7" t="str">
        <f t="shared" si="781"/>
        <v/>
      </c>
      <c r="DV273" s="7" t="str">
        <f t="shared" si="782"/>
        <v/>
      </c>
      <c r="DW273" s="7" t="str">
        <f t="shared" si="783"/>
        <v/>
      </c>
      <c r="DX273" s="7" t="str">
        <f t="shared" si="784"/>
        <v/>
      </c>
      <c r="DY273" s="7"/>
      <c r="DZ273" s="7"/>
      <c r="EA273" s="7"/>
      <c r="EB273" s="7"/>
      <c r="EC273" s="64" t="s">
        <v>2</v>
      </c>
      <c r="ED273" s="306" t="str">
        <f t="shared" si="686"/>
        <v>-</v>
      </c>
      <c r="EE273" s="306" t="str">
        <f t="shared" si="687"/>
        <v>-</v>
      </c>
      <c r="EF273" s="306" t="str">
        <f t="shared" si="688"/>
        <v>-</v>
      </c>
      <c r="EG273" s="306" t="str">
        <f t="shared" si="689"/>
        <v>-</v>
      </c>
      <c r="EH273" s="306" t="str">
        <f t="shared" si="690"/>
        <v>-</v>
      </c>
      <c r="EI273" s="306" t="str">
        <f t="shared" si="691"/>
        <v>-</v>
      </c>
      <c r="EJ273" s="306" t="str">
        <f t="shared" si="692"/>
        <v>-</v>
      </c>
      <c r="EK273" s="306" t="str">
        <f t="shared" si="693"/>
        <v>-</v>
      </c>
      <c r="EL273" s="306" t="str">
        <f t="shared" si="694"/>
        <v>-</v>
      </c>
      <c r="EM273" s="306" t="str">
        <f t="shared" si="695"/>
        <v>-</v>
      </c>
      <c r="EN273" s="306" t="str">
        <f t="shared" si="696"/>
        <v>-</v>
      </c>
      <c r="EO273" s="306" t="str">
        <f t="shared" si="697"/>
        <v>-</v>
      </c>
      <c r="EP273" s="306" t="str">
        <f t="shared" si="698"/>
        <v>-</v>
      </c>
      <c r="EQ273" s="306" t="str">
        <f t="shared" si="699"/>
        <v>-</v>
      </c>
      <c r="ER273" s="306" t="str">
        <f t="shared" si="700"/>
        <v>-</v>
      </c>
      <c r="ES273" s="306" t="str">
        <f t="shared" si="701"/>
        <v>-</v>
      </c>
      <c r="ET273" s="306" t="str">
        <f t="shared" si="702"/>
        <v>-</v>
      </c>
      <c r="EU273" s="306" t="str">
        <f t="shared" si="703"/>
        <v>gridprops</v>
      </c>
      <c r="EV273" s="306" t="str">
        <f t="shared" si="704"/>
        <v>-</v>
      </c>
      <c r="EW273" s="306" t="str">
        <f t="shared" si="705"/>
        <v>-</v>
      </c>
      <c r="EX273" s="306" t="str">
        <f t="shared" si="706"/>
        <v>-</v>
      </c>
      <c r="EY273" s="306" t="str">
        <f t="shared" si="707"/>
        <v>-</v>
      </c>
      <c r="EZ273" s="306" t="str">
        <f t="shared" si="708"/>
        <v>-</v>
      </c>
      <c r="FA273" s="306" t="str">
        <f t="shared" si="709"/>
        <v>-</v>
      </c>
      <c r="FB273" s="306" t="str">
        <f t="shared" si="710"/>
        <v>-</v>
      </c>
      <c r="FC273" s="306" t="str">
        <f t="shared" si="711"/>
        <v>-</v>
      </c>
      <c r="FD273" s="306" t="str">
        <f t="shared" si="785"/>
        <v>-</v>
      </c>
      <c r="FE273" s="306" t="str">
        <f t="shared" si="786"/>
        <v>-</v>
      </c>
      <c r="FF273" s="306" t="str">
        <f t="shared" si="787"/>
        <v>-</v>
      </c>
      <c r="FG273" s="306" t="str">
        <f t="shared" si="788"/>
        <v>-</v>
      </c>
      <c r="FH273" s="306"/>
      <c r="FI273" s="306"/>
      <c r="FJ273" s="306"/>
      <c r="FK273" s="306"/>
      <c r="FL273" s="306"/>
      <c r="FM273" s="422" t="s">
        <v>2</v>
      </c>
      <c r="FN273" s="65" t="str">
        <f t="shared" si="712"/>
        <v>-</v>
      </c>
      <c r="FO273" s="65" t="str">
        <f t="shared" si="713"/>
        <v>-</v>
      </c>
      <c r="FP273" s="65" t="str">
        <f t="shared" si="714"/>
        <v>-</v>
      </c>
      <c r="FQ273" s="65" t="str">
        <f t="shared" si="715"/>
        <v>-</v>
      </c>
      <c r="FR273" s="65" t="str">
        <f t="shared" si="716"/>
        <v>-</v>
      </c>
      <c r="FS273" s="65" t="str">
        <f t="shared" si="717"/>
        <v>-</v>
      </c>
      <c r="FT273" s="65" t="str">
        <f t="shared" si="718"/>
        <v>-</v>
      </c>
      <c r="FU273" s="65" t="str">
        <f t="shared" si="719"/>
        <v>-</v>
      </c>
      <c r="FV273" s="65" t="str">
        <f t="shared" si="720"/>
        <v>-</v>
      </c>
      <c r="FW273" s="65" t="str">
        <f t="shared" si="721"/>
        <v>-</v>
      </c>
      <c r="FX273" s="65" t="str">
        <f t="shared" si="722"/>
        <v>-</v>
      </c>
      <c r="FY273" s="65" t="str">
        <f t="shared" si="723"/>
        <v>-</v>
      </c>
      <c r="FZ273" s="65" t="str">
        <f t="shared" si="724"/>
        <v>-</v>
      </c>
      <c r="GA273" s="65" t="str">
        <f t="shared" si="725"/>
        <v>-</v>
      </c>
      <c r="GB273" s="65" t="str">
        <f t="shared" si="726"/>
        <v>-</v>
      </c>
      <c r="GC273" s="65" t="str">
        <f t="shared" si="727"/>
        <v>-</v>
      </c>
      <c r="GD273" s="65" t="str">
        <f t="shared" si="728"/>
        <v>-</v>
      </c>
      <c r="GE273" s="65" t="str">
        <f t="shared" si="729"/>
        <v>GD</v>
      </c>
      <c r="GF273" s="65" t="str">
        <f t="shared" si="730"/>
        <v>-</v>
      </c>
      <c r="GG273" s="65" t="str">
        <f t="shared" si="731"/>
        <v>-</v>
      </c>
      <c r="GH273" s="65" t="str">
        <f t="shared" si="732"/>
        <v>-</v>
      </c>
      <c r="GI273" s="65" t="str">
        <f t="shared" si="733"/>
        <v>-</v>
      </c>
      <c r="GJ273" s="65" t="str">
        <f t="shared" si="734"/>
        <v>-</v>
      </c>
      <c r="GK273" s="65" t="str">
        <f t="shared" si="735"/>
        <v>-</v>
      </c>
      <c r="GL273" s="65" t="str">
        <f t="shared" si="736"/>
        <v>-</v>
      </c>
      <c r="GM273" s="65" t="str">
        <f t="shared" si="737"/>
        <v>-</v>
      </c>
      <c r="GN273" s="65" t="str">
        <f t="shared" si="789"/>
        <v>-</v>
      </c>
      <c r="GO273" s="65" t="str">
        <f t="shared" si="790"/>
        <v>-</v>
      </c>
      <c r="GP273" s="65" t="str">
        <f t="shared" si="791"/>
        <v>-</v>
      </c>
      <c r="GQ273" s="65" t="str">
        <f t="shared" si="792"/>
        <v>-</v>
      </c>
      <c r="GR273" s="65"/>
      <c r="GS273" s="65"/>
      <c r="GT273" s="65"/>
      <c r="GU273" s="96"/>
      <c r="GV273" s="70"/>
      <c r="GW273" s="7">
        <f>IF(ISNUMBER(INDEX($CU$15:$EC$314,$B273,HG$5)),MAX(GW$14:GW272)+1,0)</f>
        <v>0</v>
      </c>
      <c r="GX273" s="7" t="str">
        <f t="shared" si="738"/>
        <v/>
      </c>
      <c r="GY273" s="7" t="str">
        <f t="shared" si="739"/>
        <v/>
      </c>
      <c r="GZ273" s="289">
        <f t="shared" si="740"/>
        <v>259</v>
      </c>
      <c r="HA273" s="289" t="str">
        <f t="shared" si="741"/>
        <v/>
      </c>
      <c r="HB273" s="289"/>
      <c r="HC273" s="84" t="str">
        <f t="shared" si="742"/>
        <v/>
      </c>
      <c r="HD273" s="335">
        <f t="shared" si="743"/>
        <v>0</v>
      </c>
      <c r="HE273" s="313" t="str">
        <f t="shared" si="744"/>
        <v/>
      </c>
      <c r="HF273" s="28" t="str">
        <f>IF(HE273="","",IF(HE273=HE312,1,""))</f>
        <v/>
      </c>
      <c r="HG273" s="241"/>
      <c r="HH273" s="71"/>
      <c r="HI273" s="71"/>
      <c r="HJ273" s="71"/>
      <c r="HK273" s="71"/>
      <c r="HL273" s="71"/>
      <c r="HM273" s="71"/>
      <c r="HN273" s="71"/>
      <c r="HO273" s="71"/>
      <c r="HP273" s="71"/>
      <c r="HQ273" s="71"/>
      <c r="HR273" s="71"/>
      <c r="HS273" s="71"/>
      <c r="HT273" s="71"/>
      <c r="HU273" s="71"/>
      <c r="HV273" s="336" t="str">
        <f t="shared" si="746"/>
        <v/>
      </c>
      <c r="HW273" s="338" t="str">
        <f t="shared" si="747"/>
        <v/>
      </c>
      <c r="HX273" s="337" t="str">
        <f t="shared" si="748"/>
        <v/>
      </c>
      <c r="HY273" s="71"/>
      <c r="HZ273" s="71"/>
      <c r="IA273" s="71"/>
      <c r="IB273" s="71"/>
      <c r="IC273" s="71"/>
      <c r="ID273" s="70"/>
      <c r="IE273" s="19"/>
      <c r="IF273" s="19"/>
      <c r="IG273" s="19"/>
      <c r="IH273" s="19"/>
      <c r="II273" s="19"/>
      <c r="IJ273" s="19"/>
      <c r="IK273" s="19"/>
      <c r="IL273" s="19"/>
      <c r="IM273" s="19"/>
      <c r="IN273" s="19"/>
      <c r="IO273" s="19"/>
      <c r="IP273" s="19"/>
      <c r="IQ273" s="19"/>
      <c r="IR273" s="291">
        <f>IF(IE273&lt;&gt;"",MAX(IR$14:IR272)+1,0)</f>
        <v>0</v>
      </c>
      <c r="IS273" s="291">
        <f>IF(IF273&lt;&gt;"",MAX(IS$14:IS272)+1,0)</f>
        <v>0</v>
      </c>
      <c r="IT273" s="291">
        <f>IF(IG273&lt;&gt;"",MAX(IT$14:IT272)+1,0)</f>
        <v>0</v>
      </c>
      <c r="IU273" s="291">
        <f>IF(IH273&lt;&gt;"",MAX(IU$14:IU272)+1,0)</f>
        <v>0</v>
      </c>
      <c r="IV273" s="291">
        <f>IF(II273&lt;&gt;"",MAX(IV$14:IV272)+1,0)</f>
        <v>0</v>
      </c>
      <c r="IW273" s="291">
        <f>IF(IJ273&lt;&gt;"",MAX(IW$14:IW272)+1,0)</f>
        <v>0</v>
      </c>
      <c r="IX273" s="291">
        <f>IF(IK273&lt;&gt;"",MAX(IX$14:IX272)+1,0)</f>
        <v>0</v>
      </c>
      <c r="IY273" s="291">
        <f>IF(IL273&lt;&gt;"",MAX(IY$14:IY272)+1,0)</f>
        <v>0</v>
      </c>
      <c r="IZ273" s="291">
        <f>IF(IM273&lt;&gt;"",MAX(IZ$14:IZ272)+1,0)</f>
        <v>0</v>
      </c>
      <c r="JA273" s="291">
        <f>IF(IN273&lt;&gt;"",MAX(JA$14:JA272)+1,0)</f>
        <v>0</v>
      </c>
      <c r="JB273" s="291">
        <f>IF(IO273&lt;&gt;"",MAX(JB$14:JB272)+1,0)</f>
        <v>0</v>
      </c>
      <c r="JC273" s="291">
        <f>IF(IP273&lt;&gt;"",MAX(JC$14:JC272)+1,0)</f>
        <v>0</v>
      </c>
      <c r="JD273" s="74" t="str">
        <f t="shared" si="793"/>
        <v/>
      </c>
      <c r="JE273" s="74" t="str">
        <f t="shared" si="794"/>
        <v/>
      </c>
      <c r="JF273" s="74" t="str">
        <f t="shared" si="795"/>
        <v/>
      </c>
      <c r="JG273" s="74" t="str">
        <f t="shared" si="796"/>
        <v/>
      </c>
      <c r="JH273" s="390" t="str">
        <f t="shared" si="797"/>
        <v/>
      </c>
      <c r="JI273" s="389">
        <f>IF(ISNUMBER(MATCH(HE273,$JG$15:$JG$313,0)),0,MAX(JI$14:JI272)+1)</f>
        <v>0</v>
      </c>
      <c r="JJ273" s="389" t="str">
        <f t="shared" si="798"/>
        <v/>
      </c>
      <c r="JK273" s="379"/>
      <c r="JL273" s="79"/>
      <c r="JM273" s="19"/>
      <c r="JN273" s="280"/>
      <c r="JO273" s="70"/>
      <c r="JP273" s="19"/>
      <c r="JQ273" s="19"/>
      <c r="JR273" s="19"/>
      <c r="JS273" s="19"/>
      <c r="JT273" s="19"/>
      <c r="JU273" s="19"/>
      <c r="JV273" s="19"/>
      <c r="JW273" s="19"/>
      <c r="JX273" s="19"/>
      <c r="JY273" s="19"/>
      <c r="JZ273" s="19"/>
      <c r="KA273" s="19"/>
      <c r="KB273" s="19"/>
      <c r="KC273" s="19"/>
      <c r="KD273" s="19"/>
      <c r="LA273" s="70"/>
      <c r="LB273" s="291" t="str">
        <f t="shared" si="749"/>
        <v/>
      </c>
      <c r="LC273" s="291" t="str">
        <f t="shared" si="750"/>
        <v/>
      </c>
      <c r="LD273" s="291" t="str">
        <f t="shared" si="751"/>
        <v/>
      </c>
      <c r="LE273" s="291" t="str">
        <f t="shared" si="752"/>
        <v/>
      </c>
      <c r="LF273" s="291" t="str">
        <f t="shared" si="753"/>
        <v/>
      </c>
      <c r="LG273" s="291" t="str">
        <f t="shared" si="754"/>
        <v/>
      </c>
      <c r="LH273" s="291" t="str">
        <f t="shared" si="755"/>
        <v/>
      </c>
      <c r="LI273" s="291" t="str">
        <f t="shared" si="756"/>
        <v/>
      </c>
      <c r="LJ273" s="291" t="str">
        <f t="shared" si="757"/>
        <v/>
      </c>
      <c r="LK273" s="291" t="str">
        <f t="shared" si="758"/>
        <v/>
      </c>
      <c r="LL273" s="291" t="str">
        <f t="shared" si="759"/>
        <v/>
      </c>
      <c r="LM273" s="291" t="str">
        <f t="shared" si="760"/>
        <v/>
      </c>
      <c r="LN273" s="291" t="str">
        <f t="shared" si="761"/>
        <v/>
      </c>
      <c r="LO273" s="291" t="str">
        <f t="shared" si="762"/>
        <v/>
      </c>
      <c r="LP273" s="291" t="str">
        <f t="shared" si="763"/>
        <v/>
      </c>
      <c r="LQ273" s="291" t="str">
        <f t="shared" si="764"/>
        <v/>
      </c>
      <c r="LR273" s="291" t="str">
        <f t="shared" si="765"/>
        <v/>
      </c>
      <c r="LS273" s="291" t="str">
        <f t="shared" si="766"/>
        <v/>
      </c>
      <c r="LT273" s="291" t="str">
        <f t="shared" si="767"/>
        <v/>
      </c>
      <c r="LU273" s="291" t="str">
        <f t="shared" si="768"/>
        <v/>
      </c>
      <c r="LV273" s="291" t="str">
        <f t="shared" si="769"/>
        <v/>
      </c>
      <c r="LW273" s="291" t="str">
        <f t="shared" si="770"/>
        <v/>
      </c>
      <c r="LX273" s="291" t="str">
        <f t="shared" si="771"/>
        <v/>
      </c>
      <c r="LY273" s="291" t="str">
        <f t="shared" si="772"/>
        <v/>
      </c>
      <c r="LZ273" s="291" t="str">
        <f t="shared" si="773"/>
        <v/>
      </c>
      <c r="MA273" s="291" t="str">
        <f t="shared" si="774"/>
        <v/>
      </c>
      <c r="MB273" s="291" t="str">
        <f t="shared" si="775"/>
        <v/>
      </c>
      <c r="MC273" s="291" t="str">
        <f t="shared" si="776"/>
        <v/>
      </c>
      <c r="MD273" s="291" t="str">
        <f t="shared" si="777"/>
        <v/>
      </c>
      <c r="ME273" s="291" t="str">
        <f t="shared" si="778"/>
        <v/>
      </c>
      <c r="MF273" s="291" t="str">
        <f t="shared" si="779"/>
        <v/>
      </c>
      <c r="MG273" s="74">
        <f t="shared" si="780"/>
        <v>0</v>
      </c>
      <c r="MH273" s="70"/>
      <c r="MI273" s="70"/>
      <c r="MJ273" s="70"/>
      <c r="MK273" s="70"/>
      <c r="ML273" s="70"/>
      <c r="MM273" s="70"/>
      <c r="MN273" s="70"/>
      <c r="MO273" s="70"/>
      <c r="MP273" s="70"/>
      <c r="MQ273" s="70"/>
      <c r="MR273" s="70"/>
      <c r="MS273" s="70"/>
      <c r="MT273" s="70"/>
      <c r="MU273" s="70"/>
    </row>
    <row r="274" spans="1:359" ht="6.75" customHeight="1" x14ac:dyDescent="0.25">
      <c r="A274" s="79"/>
      <c r="B274" s="303">
        <f t="shared" si="799"/>
        <v>260</v>
      </c>
      <c r="C274" s="206" t="s">
        <v>872</v>
      </c>
      <c r="D274" s="206" t="s">
        <v>826</v>
      </c>
      <c r="E274" s="70"/>
      <c r="F274" s="258"/>
      <c r="G274" s="259"/>
      <c r="H274" s="260"/>
      <c r="I274" s="258"/>
      <c r="J274" s="259"/>
      <c r="K274" s="260"/>
      <c r="L274" s="258"/>
      <c r="M274" s="259"/>
      <c r="N274" s="260"/>
      <c r="O274" s="258"/>
      <c r="P274" s="259"/>
      <c r="Q274" s="260"/>
      <c r="R274" s="258"/>
      <c r="S274" s="259"/>
      <c r="T274" s="260"/>
      <c r="U274" s="258"/>
      <c r="V274" s="259"/>
      <c r="W274" s="260"/>
      <c r="X274" s="258"/>
      <c r="Y274" s="259"/>
      <c r="Z274" s="260"/>
      <c r="AA274" s="258"/>
      <c r="AB274" s="259"/>
      <c r="AC274" s="260"/>
      <c r="AD274" s="258"/>
      <c r="AE274" s="259"/>
      <c r="AF274" s="260"/>
      <c r="AG274" s="258"/>
      <c r="AH274" s="259"/>
      <c r="AI274" s="260"/>
      <c r="AJ274" s="258"/>
      <c r="AK274" s="259"/>
      <c r="AL274" s="260"/>
      <c r="AM274" s="258"/>
      <c r="AN274" s="259"/>
      <c r="AO274" s="260"/>
      <c r="AP274" s="281"/>
      <c r="AQ274" s="353"/>
      <c r="AR274" s="348"/>
      <c r="AS274" s="281"/>
      <c r="AT274" s="353"/>
      <c r="AU274" s="348"/>
      <c r="AV274" s="258"/>
      <c r="AW274" s="259"/>
      <c r="AX274" s="260"/>
      <c r="AY274" s="258"/>
      <c r="AZ274" s="259"/>
      <c r="BA274" s="260"/>
      <c r="BB274" s="258"/>
      <c r="BC274" s="259"/>
      <c r="BD274" s="260"/>
      <c r="BE274" s="258"/>
      <c r="BF274" s="259"/>
      <c r="BG274" s="260"/>
      <c r="BH274" s="258"/>
      <c r="BI274" s="259"/>
      <c r="BJ274" s="260"/>
      <c r="BK274" s="258"/>
      <c r="BL274" s="259"/>
      <c r="BM274" s="260"/>
      <c r="BN274" s="258"/>
      <c r="BO274" s="259"/>
      <c r="BP274" s="260"/>
      <c r="BQ274" s="258"/>
      <c r="BR274" s="259"/>
      <c r="BS274" s="260"/>
      <c r="BT274" s="258"/>
      <c r="BU274" s="259"/>
      <c r="BV274" s="260"/>
      <c r="BW274" s="258"/>
      <c r="BX274" s="259"/>
      <c r="BY274" s="260"/>
      <c r="BZ274" s="258"/>
      <c r="CA274" s="259"/>
      <c r="CB274" s="260"/>
      <c r="CC274" s="258"/>
      <c r="CD274" s="259"/>
      <c r="CE274" s="260"/>
      <c r="CF274" s="410"/>
      <c r="CG274" s="411"/>
      <c r="CH274" s="412"/>
      <c r="CI274" s="410"/>
      <c r="CJ274" s="411"/>
      <c r="CK274" s="412"/>
      <c r="CL274" s="258"/>
      <c r="CM274" s="259"/>
      <c r="CN274" s="260"/>
      <c r="CO274" s="258"/>
      <c r="CP274" s="259"/>
      <c r="CQ274" s="260"/>
      <c r="CR274" s="373" t="s">
        <v>2</v>
      </c>
      <c r="CS274" s="228"/>
      <c r="CT274" s="229"/>
      <c r="CU274" s="7" t="str">
        <f t="shared" si="660"/>
        <v/>
      </c>
      <c r="CV274" s="7" t="str">
        <f t="shared" si="661"/>
        <v/>
      </c>
      <c r="CW274" s="7" t="str">
        <f t="shared" si="662"/>
        <v/>
      </c>
      <c r="CX274" s="7" t="str">
        <f t="shared" si="663"/>
        <v/>
      </c>
      <c r="CY274" s="7" t="str">
        <f t="shared" si="664"/>
        <v/>
      </c>
      <c r="CZ274" s="7" t="str">
        <f t="shared" si="665"/>
        <v/>
      </c>
      <c r="DA274" s="7" t="str">
        <f t="shared" si="666"/>
        <v/>
      </c>
      <c r="DB274" s="7" t="str">
        <f t="shared" si="667"/>
        <v/>
      </c>
      <c r="DC274" s="7" t="str">
        <f t="shared" si="668"/>
        <v/>
      </c>
      <c r="DD274" s="7" t="str">
        <f t="shared" si="669"/>
        <v/>
      </c>
      <c r="DE274" s="7" t="str">
        <f t="shared" si="670"/>
        <v/>
      </c>
      <c r="DF274" s="7" t="str">
        <f t="shared" si="671"/>
        <v/>
      </c>
      <c r="DG274" s="7" t="str">
        <f t="shared" si="672"/>
        <v/>
      </c>
      <c r="DH274" s="7" t="str">
        <f t="shared" si="673"/>
        <v/>
      </c>
      <c r="DI274" s="7" t="str">
        <f t="shared" si="674"/>
        <v/>
      </c>
      <c r="DJ274" s="7" t="str">
        <f t="shared" si="675"/>
        <v/>
      </c>
      <c r="DK274" s="7" t="str">
        <f t="shared" si="676"/>
        <v/>
      </c>
      <c r="DL274" s="7">
        <f t="shared" si="677"/>
        <v>32</v>
      </c>
      <c r="DM274" s="7">
        <f t="shared" si="678"/>
        <v>23</v>
      </c>
      <c r="DN274" s="7" t="str">
        <f t="shared" si="679"/>
        <v/>
      </c>
      <c r="DO274" s="7" t="str">
        <f t="shared" si="680"/>
        <v/>
      </c>
      <c r="DP274" s="7" t="str">
        <f t="shared" si="681"/>
        <v/>
      </c>
      <c r="DQ274" s="7" t="str">
        <f t="shared" si="682"/>
        <v/>
      </c>
      <c r="DR274" s="7" t="str">
        <f t="shared" si="683"/>
        <v/>
      </c>
      <c r="DS274" s="7" t="str">
        <f t="shared" si="684"/>
        <v/>
      </c>
      <c r="DT274" s="7" t="str">
        <f t="shared" si="685"/>
        <v/>
      </c>
      <c r="DU274" s="7" t="str">
        <f t="shared" si="781"/>
        <v/>
      </c>
      <c r="DV274" s="7" t="str">
        <f t="shared" si="782"/>
        <v/>
      </c>
      <c r="DW274" s="7" t="str">
        <f t="shared" si="783"/>
        <v/>
      </c>
      <c r="DX274" s="7" t="str">
        <f t="shared" si="784"/>
        <v/>
      </c>
      <c r="DY274" s="7"/>
      <c r="DZ274" s="7"/>
      <c r="EA274" s="7"/>
      <c r="EB274" s="7"/>
      <c r="EC274" s="64" t="s">
        <v>2</v>
      </c>
      <c r="ED274" s="306" t="str">
        <f t="shared" si="686"/>
        <v>-</v>
      </c>
      <c r="EE274" s="306" t="str">
        <f t="shared" si="687"/>
        <v>-</v>
      </c>
      <c r="EF274" s="306" t="str">
        <f t="shared" si="688"/>
        <v>-</v>
      </c>
      <c r="EG274" s="306" t="str">
        <f t="shared" si="689"/>
        <v>-</v>
      </c>
      <c r="EH274" s="306" t="str">
        <f t="shared" si="690"/>
        <v>-</v>
      </c>
      <c r="EI274" s="306" t="str">
        <f t="shared" si="691"/>
        <v>-</v>
      </c>
      <c r="EJ274" s="306" t="str">
        <f t="shared" si="692"/>
        <v>-</v>
      </c>
      <c r="EK274" s="306" t="str">
        <f t="shared" si="693"/>
        <v>-</v>
      </c>
      <c r="EL274" s="306" t="str">
        <f t="shared" si="694"/>
        <v>-</v>
      </c>
      <c r="EM274" s="306" t="str">
        <f t="shared" si="695"/>
        <v>-</v>
      </c>
      <c r="EN274" s="306" t="str">
        <f t="shared" si="696"/>
        <v>-</v>
      </c>
      <c r="EO274" s="306" t="str">
        <f t="shared" si="697"/>
        <v>-</v>
      </c>
      <c r="EP274" s="306" t="str">
        <f t="shared" si="698"/>
        <v>-</v>
      </c>
      <c r="EQ274" s="306" t="str">
        <f t="shared" si="699"/>
        <v>-</v>
      </c>
      <c r="ER274" s="306" t="str">
        <f t="shared" si="700"/>
        <v>-</v>
      </c>
      <c r="ES274" s="306" t="str">
        <f t="shared" si="701"/>
        <v>-</v>
      </c>
      <c r="ET274" s="306" t="str">
        <f t="shared" si="702"/>
        <v>-</v>
      </c>
      <c r="EU274" s="306" t="str">
        <f t="shared" si="703"/>
        <v>chd_spd_R</v>
      </c>
      <c r="EV274" s="306" t="str">
        <f t="shared" si="704"/>
        <v>chd_spd_R</v>
      </c>
      <c r="EW274" s="306" t="str">
        <f t="shared" si="705"/>
        <v>-</v>
      </c>
      <c r="EX274" s="306" t="str">
        <f t="shared" si="706"/>
        <v>-</v>
      </c>
      <c r="EY274" s="306" t="str">
        <f t="shared" si="707"/>
        <v>-</v>
      </c>
      <c r="EZ274" s="306" t="str">
        <f t="shared" si="708"/>
        <v>-</v>
      </c>
      <c r="FA274" s="306" t="str">
        <f t="shared" si="709"/>
        <v>-</v>
      </c>
      <c r="FB274" s="306" t="str">
        <f t="shared" si="710"/>
        <v>-</v>
      </c>
      <c r="FC274" s="306" t="str">
        <f t="shared" si="711"/>
        <v>-</v>
      </c>
      <c r="FD274" s="306" t="str">
        <f t="shared" si="785"/>
        <v>-</v>
      </c>
      <c r="FE274" s="306" t="str">
        <f t="shared" si="786"/>
        <v>-</v>
      </c>
      <c r="FF274" s="306" t="str">
        <f t="shared" si="787"/>
        <v>-</v>
      </c>
      <c r="FG274" s="306" t="str">
        <f t="shared" si="788"/>
        <v>-</v>
      </c>
      <c r="FH274" s="306"/>
      <c r="FI274" s="306"/>
      <c r="FJ274" s="306"/>
      <c r="FK274" s="306"/>
      <c r="FL274" s="306"/>
      <c r="FM274" s="422" t="s">
        <v>2</v>
      </c>
      <c r="FN274" s="65" t="str">
        <f t="shared" si="712"/>
        <v>-</v>
      </c>
      <c r="FO274" s="65" t="str">
        <f t="shared" si="713"/>
        <v>-</v>
      </c>
      <c r="FP274" s="65" t="str">
        <f t="shared" si="714"/>
        <v>-</v>
      </c>
      <c r="FQ274" s="65" t="str">
        <f t="shared" si="715"/>
        <v>-</v>
      </c>
      <c r="FR274" s="65" t="str">
        <f t="shared" si="716"/>
        <v>-</v>
      </c>
      <c r="FS274" s="65" t="str">
        <f t="shared" si="717"/>
        <v>-</v>
      </c>
      <c r="FT274" s="65" t="str">
        <f t="shared" si="718"/>
        <v>-</v>
      </c>
      <c r="FU274" s="65" t="str">
        <f t="shared" si="719"/>
        <v>-</v>
      </c>
      <c r="FV274" s="65" t="str">
        <f t="shared" si="720"/>
        <v>-</v>
      </c>
      <c r="FW274" s="65" t="str">
        <f t="shared" si="721"/>
        <v>-</v>
      </c>
      <c r="FX274" s="65" t="str">
        <f t="shared" si="722"/>
        <v>-</v>
      </c>
      <c r="FY274" s="65" t="str">
        <f t="shared" si="723"/>
        <v>-</v>
      </c>
      <c r="FZ274" s="65" t="str">
        <f t="shared" si="724"/>
        <v>-</v>
      </c>
      <c r="GA274" s="65" t="str">
        <f t="shared" si="725"/>
        <v>-</v>
      </c>
      <c r="GB274" s="65" t="str">
        <f t="shared" si="726"/>
        <v>-</v>
      </c>
      <c r="GC274" s="65" t="str">
        <f t="shared" si="727"/>
        <v>-</v>
      </c>
      <c r="GD274" s="65" t="str">
        <f t="shared" si="728"/>
        <v>-</v>
      </c>
      <c r="GE274" s="65" t="str">
        <f t="shared" si="729"/>
        <v>R</v>
      </c>
      <c r="GF274" s="65" t="str">
        <f t="shared" si="730"/>
        <v>R</v>
      </c>
      <c r="GG274" s="65" t="str">
        <f t="shared" si="731"/>
        <v>-</v>
      </c>
      <c r="GH274" s="65" t="str">
        <f t="shared" si="732"/>
        <v>-</v>
      </c>
      <c r="GI274" s="65" t="str">
        <f t="shared" si="733"/>
        <v>-</v>
      </c>
      <c r="GJ274" s="65" t="str">
        <f t="shared" si="734"/>
        <v>-</v>
      </c>
      <c r="GK274" s="65" t="str">
        <f t="shared" si="735"/>
        <v>-</v>
      </c>
      <c r="GL274" s="65" t="str">
        <f t="shared" si="736"/>
        <v>-</v>
      </c>
      <c r="GM274" s="65" t="str">
        <f t="shared" si="737"/>
        <v>-</v>
      </c>
      <c r="GN274" s="65" t="str">
        <f t="shared" si="789"/>
        <v>-</v>
      </c>
      <c r="GO274" s="65" t="str">
        <f t="shared" si="790"/>
        <v>-</v>
      </c>
      <c r="GP274" s="65" t="str">
        <f t="shared" si="791"/>
        <v>-</v>
      </c>
      <c r="GQ274" s="65" t="str">
        <f t="shared" si="792"/>
        <v>-</v>
      </c>
      <c r="GR274" s="65"/>
      <c r="GS274" s="65"/>
      <c r="GT274" s="65"/>
      <c r="GU274" s="96"/>
      <c r="GV274" s="70"/>
      <c r="GW274" s="7">
        <f>IF(ISNUMBER(INDEX($CU$15:$EC$314,$B274,HG$5)),MAX(GW$14:GW273)+1,0)</f>
        <v>0</v>
      </c>
      <c r="GX274" s="7" t="str">
        <f t="shared" si="738"/>
        <v/>
      </c>
      <c r="GY274" s="7" t="str">
        <f t="shared" si="739"/>
        <v/>
      </c>
      <c r="GZ274" s="289">
        <f t="shared" si="740"/>
        <v>260</v>
      </c>
      <c r="HA274" s="289" t="str">
        <f t="shared" ref="HA274:HA312" si="800">IF(ISNUMBER(GY274),B274,"")</f>
        <v/>
      </c>
      <c r="HB274" s="289"/>
      <c r="HC274" s="84" t="str">
        <f t="shared" si="742"/>
        <v/>
      </c>
      <c r="HD274" s="335">
        <f t="shared" si="743"/>
        <v>0</v>
      </c>
      <c r="HE274" s="313" t="str">
        <f t="shared" si="744"/>
        <v/>
      </c>
      <c r="HF274" s="28" t="str">
        <f>IF(HE274="","",IF(HE274=#REF!,1,""))</f>
        <v/>
      </c>
      <c r="HG274" s="241"/>
      <c r="HH274" s="71"/>
      <c r="HI274" s="71"/>
      <c r="HJ274" s="71"/>
      <c r="HK274" s="71"/>
      <c r="HL274" s="71"/>
      <c r="HM274" s="71"/>
      <c r="HN274" s="71"/>
      <c r="HO274" s="71"/>
      <c r="HP274" s="71"/>
      <c r="HQ274" s="71"/>
      <c r="HR274" s="71"/>
      <c r="HS274" s="71"/>
      <c r="HT274" s="71"/>
      <c r="HU274" s="71"/>
      <c r="HV274" s="336" t="str">
        <f t="shared" si="746"/>
        <v/>
      </c>
      <c r="HW274" s="338" t="str">
        <f t="shared" si="747"/>
        <v/>
      </c>
      <c r="HX274" s="337" t="str">
        <f t="shared" si="748"/>
        <v/>
      </c>
      <c r="HY274" s="71"/>
      <c r="HZ274" s="71"/>
      <c r="IA274" s="71"/>
      <c r="IB274" s="71"/>
      <c r="IC274" s="71"/>
      <c r="ID274" s="70"/>
      <c r="IE274" s="19"/>
      <c r="IF274" s="19"/>
      <c r="IG274" s="19"/>
      <c r="IH274" s="19"/>
      <c r="II274" s="19"/>
      <c r="IJ274" s="19"/>
      <c r="IK274" s="19"/>
      <c r="IL274" s="19"/>
      <c r="IM274" s="19"/>
      <c r="IN274" s="19"/>
      <c r="IO274" s="19"/>
      <c r="IP274" s="19"/>
      <c r="IQ274" s="19"/>
      <c r="IR274" s="291">
        <f>IF(IE274&lt;&gt;"",MAX(IR$14:IR273)+1,0)</f>
        <v>0</v>
      </c>
      <c r="IS274" s="291">
        <f>IF(IF274&lt;&gt;"",MAX(IS$14:IS273)+1,0)</f>
        <v>0</v>
      </c>
      <c r="IT274" s="291">
        <f>IF(IG274&lt;&gt;"",MAX(IT$14:IT273)+1,0)</f>
        <v>0</v>
      </c>
      <c r="IU274" s="291">
        <f>IF(IH274&lt;&gt;"",MAX(IU$14:IU273)+1,0)</f>
        <v>0</v>
      </c>
      <c r="IV274" s="291">
        <f>IF(II274&lt;&gt;"",MAX(IV$14:IV273)+1,0)</f>
        <v>0</v>
      </c>
      <c r="IW274" s="291">
        <f>IF(IJ274&lt;&gt;"",MAX(IW$14:IW273)+1,0)</f>
        <v>0</v>
      </c>
      <c r="IX274" s="291">
        <f>IF(IK274&lt;&gt;"",MAX(IX$14:IX273)+1,0)</f>
        <v>0</v>
      </c>
      <c r="IY274" s="291">
        <f>IF(IL274&lt;&gt;"",MAX(IY$14:IY273)+1,0)</f>
        <v>0</v>
      </c>
      <c r="IZ274" s="291">
        <f>IF(IM274&lt;&gt;"",MAX(IZ$14:IZ273)+1,0)</f>
        <v>0</v>
      </c>
      <c r="JA274" s="291">
        <f>IF(IN274&lt;&gt;"",MAX(JA$14:JA273)+1,0)</f>
        <v>0</v>
      </c>
      <c r="JB274" s="291">
        <f>IF(IO274&lt;&gt;"",MAX(JB$14:JB273)+1,0)</f>
        <v>0</v>
      </c>
      <c r="JC274" s="291">
        <f>IF(IP274&lt;&gt;"",MAX(JC$14:JC273)+1,0)</f>
        <v>0</v>
      </c>
      <c r="JD274" s="74" t="str">
        <f t="shared" si="793"/>
        <v/>
      </c>
      <c r="JE274" s="74" t="str">
        <f t="shared" si="794"/>
        <v/>
      </c>
      <c r="JF274" s="74" t="str">
        <f t="shared" si="795"/>
        <v/>
      </c>
      <c r="JG274" s="74" t="str">
        <f t="shared" si="796"/>
        <v/>
      </c>
      <c r="JH274" s="390" t="str">
        <f t="shared" si="797"/>
        <v/>
      </c>
      <c r="JI274" s="389">
        <f>IF(ISNUMBER(MATCH(HE274,$JG$15:$JG$313,0)),0,MAX(JI$14:JI273)+1)</f>
        <v>0</v>
      </c>
      <c r="JJ274" s="389" t="str">
        <f t="shared" si="798"/>
        <v/>
      </c>
      <c r="JK274" s="379"/>
      <c r="JL274" s="79"/>
      <c r="JM274" s="19"/>
      <c r="JN274" s="280"/>
      <c r="JO274" s="70"/>
      <c r="JP274" s="19"/>
      <c r="JQ274" s="19"/>
      <c r="JR274" s="19"/>
      <c r="JS274" s="19"/>
      <c r="JT274" s="19"/>
      <c r="JU274" s="19"/>
      <c r="JV274" s="19"/>
      <c r="JW274" s="19"/>
      <c r="JX274" s="19"/>
      <c r="JY274" s="19"/>
      <c r="JZ274" s="19"/>
      <c r="KA274" s="19"/>
      <c r="KB274" s="19"/>
      <c r="KC274" s="19"/>
      <c r="KD274" s="19"/>
      <c r="LA274" s="70"/>
      <c r="LB274" s="291" t="str">
        <f t="shared" si="749"/>
        <v/>
      </c>
      <c r="LC274" s="291" t="str">
        <f t="shared" si="750"/>
        <v/>
      </c>
      <c r="LD274" s="291" t="str">
        <f t="shared" si="751"/>
        <v/>
      </c>
      <c r="LE274" s="291" t="str">
        <f t="shared" si="752"/>
        <v/>
      </c>
      <c r="LF274" s="291" t="str">
        <f t="shared" si="753"/>
        <v/>
      </c>
      <c r="LG274" s="291" t="str">
        <f t="shared" si="754"/>
        <v/>
      </c>
      <c r="LH274" s="291" t="str">
        <f t="shared" si="755"/>
        <v/>
      </c>
      <c r="LI274" s="291" t="str">
        <f t="shared" si="756"/>
        <v/>
      </c>
      <c r="LJ274" s="291" t="str">
        <f t="shared" si="757"/>
        <v/>
      </c>
      <c r="LK274" s="291" t="str">
        <f t="shared" si="758"/>
        <v/>
      </c>
      <c r="LL274" s="291" t="str">
        <f t="shared" si="759"/>
        <v/>
      </c>
      <c r="LM274" s="291" t="str">
        <f t="shared" si="760"/>
        <v/>
      </c>
      <c r="LN274" s="291" t="str">
        <f t="shared" si="761"/>
        <v/>
      </c>
      <c r="LO274" s="291" t="str">
        <f t="shared" si="762"/>
        <v/>
      </c>
      <c r="LP274" s="291" t="str">
        <f t="shared" si="763"/>
        <v/>
      </c>
      <c r="LQ274" s="291" t="str">
        <f t="shared" si="764"/>
        <v/>
      </c>
      <c r="LR274" s="291" t="str">
        <f t="shared" si="765"/>
        <v/>
      </c>
      <c r="LS274" s="291" t="str">
        <f t="shared" si="766"/>
        <v/>
      </c>
      <c r="LT274" s="291" t="str">
        <f t="shared" si="767"/>
        <v/>
      </c>
      <c r="LU274" s="291" t="str">
        <f t="shared" si="768"/>
        <v/>
      </c>
      <c r="LV274" s="291" t="str">
        <f t="shared" si="769"/>
        <v/>
      </c>
      <c r="LW274" s="291" t="str">
        <f t="shared" si="770"/>
        <v/>
      </c>
      <c r="LX274" s="291" t="str">
        <f t="shared" si="771"/>
        <v/>
      </c>
      <c r="LY274" s="291" t="str">
        <f t="shared" si="772"/>
        <v/>
      </c>
      <c r="LZ274" s="291" t="str">
        <f t="shared" si="773"/>
        <v/>
      </c>
      <c r="MA274" s="291" t="str">
        <f t="shared" si="774"/>
        <v/>
      </c>
      <c r="MB274" s="291" t="str">
        <f t="shared" si="775"/>
        <v/>
      </c>
      <c r="MC274" s="291" t="str">
        <f t="shared" si="776"/>
        <v/>
      </c>
      <c r="MD274" s="291" t="str">
        <f t="shared" si="777"/>
        <v/>
      </c>
      <c r="ME274" s="291" t="str">
        <f t="shared" si="778"/>
        <v/>
      </c>
      <c r="MF274" s="291" t="str">
        <f t="shared" si="779"/>
        <v/>
      </c>
      <c r="MG274" s="74">
        <f t="shared" si="780"/>
        <v>0</v>
      </c>
      <c r="MH274" s="70"/>
      <c r="MI274" s="70"/>
      <c r="MJ274" s="70"/>
      <c r="MK274" s="70"/>
      <c r="ML274" s="70"/>
      <c r="MM274" s="70"/>
      <c r="MN274" s="70"/>
      <c r="MO274" s="70"/>
      <c r="MP274" s="70"/>
      <c r="MQ274" s="70"/>
      <c r="MR274" s="70"/>
      <c r="MS274" s="70"/>
      <c r="MT274" s="70"/>
      <c r="MU274" s="70"/>
    </row>
    <row r="275" spans="1:359" ht="6.75" customHeight="1" x14ac:dyDescent="0.25">
      <c r="A275" s="79"/>
      <c r="B275" s="303">
        <f t="shared" si="799"/>
        <v>261</v>
      </c>
      <c r="C275" s="206" t="s">
        <v>871</v>
      </c>
      <c r="D275" s="206" t="s">
        <v>827</v>
      </c>
      <c r="E275" s="70"/>
      <c r="F275" s="258"/>
      <c r="G275" s="259"/>
      <c r="H275" s="260"/>
      <c r="I275" s="258"/>
      <c r="J275" s="259"/>
      <c r="K275" s="260"/>
      <c r="L275" s="258"/>
      <c r="M275" s="259"/>
      <c r="N275" s="260"/>
      <c r="O275" s="258"/>
      <c r="P275" s="259"/>
      <c r="Q275" s="260"/>
      <c r="R275" s="258"/>
      <c r="S275" s="259"/>
      <c r="T275" s="260"/>
      <c r="U275" s="258"/>
      <c r="V275" s="259"/>
      <c r="W275" s="260"/>
      <c r="X275" s="258"/>
      <c r="Y275" s="259"/>
      <c r="Z275" s="260"/>
      <c r="AA275" s="258"/>
      <c r="AB275" s="259"/>
      <c r="AC275" s="260"/>
      <c r="AD275" s="258"/>
      <c r="AE275" s="259"/>
      <c r="AF275" s="260"/>
      <c r="AG275" s="258"/>
      <c r="AH275" s="259"/>
      <c r="AI275" s="260"/>
      <c r="AJ275" s="258"/>
      <c r="AK275" s="259"/>
      <c r="AL275" s="260"/>
      <c r="AM275" s="258"/>
      <c r="AN275" s="259"/>
      <c r="AO275" s="260"/>
      <c r="AP275" s="281"/>
      <c r="AQ275" s="353"/>
      <c r="AR275" s="348"/>
      <c r="AS275" s="281"/>
      <c r="AT275" s="353"/>
      <c r="AU275" s="348"/>
      <c r="AV275" s="258"/>
      <c r="AW275" s="259"/>
      <c r="AX275" s="260"/>
      <c r="AY275" s="258"/>
      <c r="AZ275" s="259"/>
      <c r="BA275" s="260"/>
      <c r="BB275" s="258"/>
      <c r="BC275" s="259"/>
      <c r="BD275" s="260"/>
      <c r="BE275" s="258"/>
      <c r="BF275" s="259"/>
      <c r="BG275" s="260"/>
      <c r="BH275" s="258"/>
      <c r="BI275" s="259"/>
      <c r="BJ275" s="260"/>
      <c r="BK275" s="258"/>
      <c r="BL275" s="259"/>
      <c r="BM275" s="260"/>
      <c r="BN275" s="258"/>
      <c r="BO275" s="259"/>
      <c r="BP275" s="260"/>
      <c r="BQ275" s="258"/>
      <c r="BR275" s="259"/>
      <c r="BS275" s="260"/>
      <c r="BT275" s="258"/>
      <c r="BU275" s="259"/>
      <c r="BV275" s="260"/>
      <c r="BW275" s="258"/>
      <c r="BX275" s="259"/>
      <c r="BY275" s="260"/>
      <c r="BZ275" s="258"/>
      <c r="CA275" s="259"/>
      <c r="CB275" s="260"/>
      <c r="CC275" s="258"/>
      <c r="CD275" s="259"/>
      <c r="CE275" s="260"/>
      <c r="CF275" s="410"/>
      <c r="CG275" s="411"/>
      <c r="CH275" s="412"/>
      <c r="CI275" s="410"/>
      <c r="CJ275" s="411"/>
      <c r="CK275" s="412"/>
      <c r="CL275" s="258"/>
      <c r="CM275" s="259"/>
      <c r="CN275" s="260"/>
      <c r="CO275" s="258"/>
      <c r="CP275" s="259"/>
      <c r="CQ275" s="260"/>
      <c r="CR275" s="373" t="s">
        <v>2</v>
      </c>
      <c r="CS275" s="228"/>
      <c r="CT275" s="229"/>
      <c r="CU275" s="7" t="str">
        <f t="shared" si="660"/>
        <v/>
      </c>
      <c r="CV275" s="7" t="str">
        <f t="shared" si="661"/>
        <v/>
      </c>
      <c r="CW275" s="7" t="str">
        <f t="shared" si="662"/>
        <v/>
      </c>
      <c r="CX275" s="7" t="str">
        <f t="shared" si="663"/>
        <v/>
      </c>
      <c r="CY275" s="7" t="str">
        <f t="shared" si="664"/>
        <v/>
      </c>
      <c r="CZ275" s="7" t="str">
        <f t="shared" si="665"/>
        <v/>
      </c>
      <c r="DA275" s="7" t="str">
        <f t="shared" si="666"/>
        <v/>
      </c>
      <c r="DB275" s="7" t="str">
        <f t="shared" si="667"/>
        <v/>
      </c>
      <c r="DC275" s="7" t="str">
        <f t="shared" si="668"/>
        <v/>
      </c>
      <c r="DD275" s="7" t="str">
        <f t="shared" si="669"/>
        <v/>
      </c>
      <c r="DE275" s="7" t="str">
        <f t="shared" si="670"/>
        <v/>
      </c>
      <c r="DF275" s="7" t="str">
        <f t="shared" si="671"/>
        <v/>
      </c>
      <c r="DG275" s="7" t="str">
        <f t="shared" si="672"/>
        <v/>
      </c>
      <c r="DH275" s="7" t="str">
        <f t="shared" si="673"/>
        <v/>
      </c>
      <c r="DI275" s="7" t="str">
        <f t="shared" si="674"/>
        <v/>
      </c>
      <c r="DJ275" s="7" t="str">
        <f t="shared" si="675"/>
        <v/>
      </c>
      <c r="DK275" s="7" t="str">
        <f t="shared" si="676"/>
        <v/>
      </c>
      <c r="DL275" s="7">
        <f t="shared" si="677"/>
        <v>33</v>
      </c>
      <c r="DM275" s="7">
        <f t="shared" si="678"/>
        <v>24</v>
      </c>
      <c r="DN275" s="7" t="str">
        <f t="shared" si="679"/>
        <v/>
      </c>
      <c r="DO275" s="7" t="str">
        <f t="shared" si="680"/>
        <v/>
      </c>
      <c r="DP275" s="7" t="str">
        <f t="shared" si="681"/>
        <v/>
      </c>
      <c r="DQ275" s="7" t="str">
        <f t="shared" si="682"/>
        <v/>
      </c>
      <c r="DR275" s="7" t="str">
        <f t="shared" si="683"/>
        <v/>
      </c>
      <c r="DS275" s="7" t="str">
        <f t="shared" si="684"/>
        <v/>
      </c>
      <c r="DT275" s="7" t="str">
        <f t="shared" si="685"/>
        <v/>
      </c>
      <c r="DU275" s="7" t="str">
        <f t="shared" si="781"/>
        <v/>
      </c>
      <c r="DV275" s="7" t="str">
        <f t="shared" si="782"/>
        <v/>
      </c>
      <c r="DW275" s="7" t="str">
        <f t="shared" si="783"/>
        <v/>
      </c>
      <c r="DX275" s="7" t="str">
        <f t="shared" si="784"/>
        <v/>
      </c>
      <c r="DY275" s="7"/>
      <c r="DZ275" s="7"/>
      <c r="EA275" s="7"/>
      <c r="EB275" s="7"/>
      <c r="EC275" s="64" t="s">
        <v>2</v>
      </c>
      <c r="ED275" s="306" t="str">
        <f t="shared" si="686"/>
        <v>-</v>
      </c>
      <c r="EE275" s="306" t="str">
        <f t="shared" si="687"/>
        <v>-</v>
      </c>
      <c r="EF275" s="306" t="str">
        <f t="shared" si="688"/>
        <v>-</v>
      </c>
      <c r="EG275" s="306" t="str">
        <f t="shared" si="689"/>
        <v>-</v>
      </c>
      <c r="EH275" s="306" t="str">
        <f t="shared" si="690"/>
        <v>-</v>
      </c>
      <c r="EI275" s="306" t="str">
        <f t="shared" si="691"/>
        <v>-</v>
      </c>
      <c r="EJ275" s="306" t="str">
        <f t="shared" si="692"/>
        <v>-</v>
      </c>
      <c r="EK275" s="306" t="str">
        <f t="shared" si="693"/>
        <v>-</v>
      </c>
      <c r="EL275" s="306" t="str">
        <f t="shared" si="694"/>
        <v>-</v>
      </c>
      <c r="EM275" s="306" t="str">
        <f t="shared" si="695"/>
        <v>-</v>
      </c>
      <c r="EN275" s="306" t="str">
        <f t="shared" si="696"/>
        <v>-</v>
      </c>
      <c r="EO275" s="306" t="str">
        <f t="shared" si="697"/>
        <v>-</v>
      </c>
      <c r="EP275" s="306" t="str">
        <f t="shared" si="698"/>
        <v>-</v>
      </c>
      <c r="EQ275" s="306" t="str">
        <f t="shared" si="699"/>
        <v>-</v>
      </c>
      <c r="ER275" s="306" t="str">
        <f t="shared" si="700"/>
        <v>-</v>
      </c>
      <c r="ES275" s="306" t="str">
        <f t="shared" si="701"/>
        <v>-</v>
      </c>
      <c r="ET275" s="306" t="str">
        <f t="shared" si="702"/>
        <v>-</v>
      </c>
      <c r="EU275" s="306" t="str">
        <f t="shared" si="703"/>
        <v>chd_spd_L</v>
      </c>
      <c r="EV275" s="306" t="str">
        <f t="shared" si="704"/>
        <v>chd_spd_L</v>
      </c>
      <c r="EW275" s="306" t="str">
        <f t="shared" si="705"/>
        <v>-</v>
      </c>
      <c r="EX275" s="306" t="str">
        <f t="shared" si="706"/>
        <v>-</v>
      </c>
      <c r="EY275" s="306" t="str">
        <f t="shared" si="707"/>
        <v>-</v>
      </c>
      <c r="EZ275" s="306" t="str">
        <f t="shared" si="708"/>
        <v>-</v>
      </c>
      <c r="FA275" s="306" t="str">
        <f t="shared" si="709"/>
        <v>-</v>
      </c>
      <c r="FB275" s="306" t="str">
        <f t="shared" si="710"/>
        <v>-</v>
      </c>
      <c r="FC275" s="306" t="str">
        <f t="shared" si="711"/>
        <v>-</v>
      </c>
      <c r="FD275" s="306" t="str">
        <f t="shared" si="785"/>
        <v>-</v>
      </c>
      <c r="FE275" s="306" t="str">
        <f t="shared" si="786"/>
        <v>-</v>
      </c>
      <c r="FF275" s="306" t="str">
        <f t="shared" si="787"/>
        <v>-</v>
      </c>
      <c r="FG275" s="306" t="str">
        <f t="shared" si="788"/>
        <v>-</v>
      </c>
      <c r="FH275" s="306"/>
      <c r="FI275" s="306"/>
      <c r="FJ275" s="306"/>
      <c r="FK275" s="306"/>
      <c r="FL275" s="306"/>
      <c r="FM275" s="422" t="s">
        <v>2</v>
      </c>
      <c r="FN275" s="65" t="str">
        <f t="shared" si="712"/>
        <v>-</v>
      </c>
      <c r="FO275" s="65" t="str">
        <f t="shared" si="713"/>
        <v>-</v>
      </c>
      <c r="FP275" s="65" t="str">
        <f t="shared" si="714"/>
        <v>-</v>
      </c>
      <c r="FQ275" s="65" t="str">
        <f t="shared" si="715"/>
        <v>-</v>
      </c>
      <c r="FR275" s="65" t="str">
        <f t="shared" si="716"/>
        <v>-</v>
      </c>
      <c r="FS275" s="65" t="str">
        <f t="shared" si="717"/>
        <v>-</v>
      </c>
      <c r="FT275" s="65" t="str">
        <f t="shared" si="718"/>
        <v>-</v>
      </c>
      <c r="FU275" s="65" t="str">
        <f t="shared" si="719"/>
        <v>-</v>
      </c>
      <c r="FV275" s="65" t="str">
        <f t="shared" si="720"/>
        <v>-</v>
      </c>
      <c r="FW275" s="65" t="str">
        <f t="shared" si="721"/>
        <v>-</v>
      </c>
      <c r="FX275" s="65" t="str">
        <f t="shared" si="722"/>
        <v>-</v>
      </c>
      <c r="FY275" s="65" t="str">
        <f t="shared" si="723"/>
        <v>-</v>
      </c>
      <c r="FZ275" s="65" t="str">
        <f t="shared" si="724"/>
        <v>-</v>
      </c>
      <c r="GA275" s="65" t="str">
        <f t="shared" si="725"/>
        <v>-</v>
      </c>
      <c r="GB275" s="65" t="str">
        <f t="shared" si="726"/>
        <v>-</v>
      </c>
      <c r="GC275" s="65" t="str">
        <f t="shared" si="727"/>
        <v>-</v>
      </c>
      <c r="GD275" s="65" t="str">
        <f t="shared" si="728"/>
        <v>-</v>
      </c>
      <c r="GE275" s="65" t="str">
        <f t="shared" si="729"/>
        <v>L</v>
      </c>
      <c r="GF275" s="65" t="str">
        <f t="shared" si="730"/>
        <v>L</v>
      </c>
      <c r="GG275" s="65" t="str">
        <f t="shared" si="731"/>
        <v>-</v>
      </c>
      <c r="GH275" s="65" t="str">
        <f t="shared" si="732"/>
        <v>-</v>
      </c>
      <c r="GI275" s="65" t="str">
        <f t="shared" si="733"/>
        <v>-</v>
      </c>
      <c r="GJ275" s="65" t="str">
        <f t="shared" si="734"/>
        <v>-</v>
      </c>
      <c r="GK275" s="65" t="str">
        <f t="shared" si="735"/>
        <v>-</v>
      </c>
      <c r="GL275" s="65" t="str">
        <f t="shared" si="736"/>
        <v>-</v>
      </c>
      <c r="GM275" s="65" t="str">
        <f t="shared" si="737"/>
        <v>-</v>
      </c>
      <c r="GN275" s="65" t="str">
        <f t="shared" si="789"/>
        <v>-</v>
      </c>
      <c r="GO275" s="65" t="str">
        <f t="shared" si="790"/>
        <v>-</v>
      </c>
      <c r="GP275" s="65" t="str">
        <f t="shared" si="791"/>
        <v>-</v>
      </c>
      <c r="GQ275" s="65" t="str">
        <f t="shared" si="792"/>
        <v>-</v>
      </c>
      <c r="GR275" s="65"/>
      <c r="GS275" s="65"/>
      <c r="GT275" s="65"/>
      <c r="GU275" s="96"/>
      <c r="GV275" s="70"/>
      <c r="GW275" s="7">
        <f>IF(ISNUMBER(INDEX($CU$15:$EC$314,$B275,HG$5)),MAX(GW$14:GW274)+1,0)</f>
        <v>0</v>
      </c>
      <c r="GX275" s="7" t="str">
        <f t="shared" si="738"/>
        <v/>
      </c>
      <c r="GY275" s="7" t="str">
        <f t="shared" si="739"/>
        <v/>
      </c>
      <c r="GZ275" s="289">
        <f t="shared" si="740"/>
        <v>261</v>
      </c>
      <c r="HA275" s="289" t="str">
        <f t="shared" si="800"/>
        <v/>
      </c>
      <c r="HB275" s="289"/>
      <c r="HC275" s="84" t="str">
        <f t="shared" si="742"/>
        <v/>
      </c>
      <c r="HD275" s="335">
        <f t="shared" si="743"/>
        <v>0</v>
      </c>
      <c r="HE275" s="313" t="str">
        <f t="shared" si="744"/>
        <v/>
      </c>
      <c r="HF275" s="28" t="str">
        <f>IF(HE275="","",IF(HE275=#REF!,1,""))</f>
        <v/>
      </c>
      <c r="HG275" s="241"/>
      <c r="HH275" s="71"/>
      <c r="HI275" s="71"/>
      <c r="HJ275" s="71"/>
      <c r="HK275" s="71"/>
      <c r="HL275" s="71"/>
      <c r="HM275" s="71"/>
      <c r="HN275" s="71"/>
      <c r="HO275" s="71"/>
      <c r="HP275" s="71"/>
      <c r="HQ275" s="71"/>
      <c r="HR275" s="71"/>
      <c r="HS275" s="71"/>
      <c r="HT275" s="71"/>
      <c r="HU275" s="71"/>
      <c r="HV275" s="336" t="str">
        <f t="shared" si="746"/>
        <v/>
      </c>
      <c r="HW275" s="338" t="str">
        <f t="shared" si="747"/>
        <v/>
      </c>
      <c r="HX275" s="337" t="str">
        <f t="shared" si="748"/>
        <v/>
      </c>
      <c r="HY275" s="71"/>
      <c r="HZ275" s="71"/>
      <c r="IA275" s="71"/>
      <c r="IB275" s="71"/>
      <c r="IC275" s="71"/>
      <c r="ID275" s="70"/>
      <c r="IE275" s="19"/>
      <c r="IF275" s="19"/>
      <c r="IG275" s="19"/>
      <c r="IH275" s="19"/>
      <c r="II275" s="19"/>
      <c r="IJ275" s="19"/>
      <c r="IK275" s="19"/>
      <c r="IL275" s="19"/>
      <c r="IM275" s="19"/>
      <c r="IN275" s="19"/>
      <c r="IO275" s="19"/>
      <c r="IP275" s="19"/>
      <c r="IQ275" s="19"/>
      <c r="IR275" s="291">
        <f>IF(IE275&lt;&gt;"",MAX(IR$14:IR274)+1,0)</f>
        <v>0</v>
      </c>
      <c r="IS275" s="291">
        <f>IF(IF275&lt;&gt;"",MAX(IS$14:IS274)+1,0)</f>
        <v>0</v>
      </c>
      <c r="IT275" s="291">
        <f>IF(IG275&lt;&gt;"",MAX(IT$14:IT274)+1,0)</f>
        <v>0</v>
      </c>
      <c r="IU275" s="291">
        <f>IF(IH275&lt;&gt;"",MAX(IU$14:IU274)+1,0)</f>
        <v>0</v>
      </c>
      <c r="IV275" s="291">
        <f>IF(II275&lt;&gt;"",MAX(IV$14:IV274)+1,0)</f>
        <v>0</v>
      </c>
      <c r="IW275" s="291">
        <f>IF(IJ275&lt;&gt;"",MAX(IW$14:IW274)+1,0)</f>
        <v>0</v>
      </c>
      <c r="IX275" s="291">
        <f>IF(IK275&lt;&gt;"",MAX(IX$14:IX274)+1,0)</f>
        <v>0</v>
      </c>
      <c r="IY275" s="291">
        <f>IF(IL275&lt;&gt;"",MAX(IY$14:IY274)+1,0)</f>
        <v>0</v>
      </c>
      <c r="IZ275" s="291">
        <f>IF(IM275&lt;&gt;"",MAX(IZ$14:IZ274)+1,0)</f>
        <v>0</v>
      </c>
      <c r="JA275" s="291">
        <f>IF(IN275&lt;&gt;"",MAX(JA$14:JA274)+1,0)</f>
        <v>0</v>
      </c>
      <c r="JB275" s="291">
        <f>IF(IO275&lt;&gt;"",MAX(JB$14:JB274)+1,0)</f>
        <v>0</v>
      </c>
      <c r="JC275" s="291">
        <f>IF(IP275&lt;&gt;"",MAX(JC$14:JC274)+1,0)</f>
        <v>0</v>
      </c>
      <c r="JD275" s="74" t="str">
        <f t="shared" si="793"/>
        <v/>
      </c>
      <c r="JE275" s="74" t="str">
        <f t="shared" si="794"/>
        <v/>
      </c>
      <c r="JF275" s="74" t="str">
        <f t="shared" si="795"/>
        <v/>
      </c>
      <c r="JG275" s="74" t="str">
        <f t="shared" si="796"/>
        <v/>
      </c>
      <c r="JH275" s="390" t="str">
        <f t="shared" si="797"/>
        <v/>
      </c>
      <c r="JI275" s="389">
        <f>IF(ISNUMBER(MATCH(HE275,$JG$15:$JG$313,0)),0,MAX(JI$14:JI274)+1)</f>
        <v>0</v>
      </c>
      <c r="JJ275" s="389" t="str">
        <f t="shared" si="798"/>
        <v/>
      </c>
      <c r="JK275" s="379"/>
      <c r="JL275" s="79"/>
      <c r="JM275" s="19"/>
      <c r="JN275" s="280"/>
      <c r="JO275" s="70"/>
      <c r="JP275" s="19"/>
      <c r="JQ275" s="19"/>
      <c r="JR275" s="19"/>
      <c r="JS275" s="19"/>
      <c r="JT275" s="19"/>
      <c r="JU275" s="19"/>
      <c r="JV275" s="19"/>
      <c r="JW275" s="19"/>
      <c r="JX275" s="19"/>
      <c r="JY275" s="19"/>
      <c r="JZ275" s="19"/>
      <c r="KA275" s="19"/>
      <c r="KB275" s="19"/>
      <c r="KC275" s="19"/>
      <c r="KD275" s="19"/>
      <c r="LA275" s="70"/>
      <c r="LB275" s="291" t="str">
        <f t="shared" si="749"/>
        <v/>
      </c>
      <c r="LC275" s="291" t="str">
        <f t="shared" si="750"/>
        <v/>
      </c>
      <c r="LD275" s="291" t="str">
        <f t="shared" si="751"/>
        <v/>
      </c>
      <c r="LE275" s="291" t="str">
        <f t="shared" si="752"/>
        <v/>
      </c>
      <c r="LF275" s="291" t="str">
        <f t="shared" si="753"/>
        <v/>
      </c>
      <c r="LG275" s="291" t="str">
        <f t="shared" si="754"/>
        <v/>
      </c>
      <c r="LH275" s="291" t="str">
        <f t="shared" si="755"/>
        <v/>
      </c>
      <c r="LI275" s="291" t="str">
        <f t="shared" si="756"/>
        <v/>
      </c>
      <c r="LJ275" s="291" t="str">
        <f t="shared" si="757"/>
        <v/>
      </c>
      <c r="LK275" s="291" t="str">
        <f t="shared" si="758"/>
        <v/>
      </c>
      <c r="LL275" s="291" t="str">
        <f t="shared" si="759"/>
        <v/>
      </c>
      <c r="LM275" s="291" t="str">
        <f t="shared" si="760"/>
        <v/>
      </c>
      <c r="LN275" s="291" t="str">
        <f t="shared" si="761"/>
        <v/>
      </c>
      <c r="LO275" s="291" t="str">
        <f t="shared" si="762"/>
        <v/>
      </c>
      <c r="LP275" s="291" t="str">
        <f t="shared" si="763"/>
        <v/>
      </c>
      <c r="LQ275" s="291" t="str">
        <f t="shared" si="764"/>
        <v/>
      </c>
      <c r="LR275" s="291" t="str">
        <f t="shared" si="765"/>
        <v/>
      </c>
      <c r="LS275" s="291" t="str">
        <f t="shared" si="766"/>
        <v/>
      </c>
      <c r="LT275" s="291" t="str">
        <f t="shared" si="767"/>
        <v/>
      </c>
      <c r="LU275" s="291" t="str">
        <f t="shared" si="768"/>
        <v/>
      </c>
      <c r="LV275" s="291" t="str">
        <f t="shared" si="769"/>
        <v/>
      </c>
      <c r="LW275" s="291" t="str">
        <f t="shared" si="770"/>
        <v/>
      </c>
      <c r="LX275" s="291" t="str">
        <f t="shared" si="771"/>
        <v/>
      </c>
      <c r="LY275" s="291" t="str">
        <f t="shared" si="772"/>
        <v/>
      </c>
      <c r="LZ275" s="291" t="str">
        <f t="shared" si="773"/>
        <v/>
      </c>
      <c r="MA275" s="291" t="str">
        <f t="shared" si="774"/>
        <v/>
      </c>
      <c r="MB275" s="291" t="str">
        <f t="shared" si="775"/>
        <v/>
      </c>
      <c r="MC275" s="291" t="str">
        <f t="shared" si="776"/>
        <v/>
      </c>
      <c r="MD275" s="291" t="str">
        <f t="shared" si="777"/>
        <v/>
      </c>
      <c r="ME275" s="291" t="str">
        <f t="shared" si="778"/>
        <v/>
      </c>
      <c r="MF275" s="291" t="str">
        <f t="shared" si="779"/>
        <v/>
      </c>
      <c r="MG275" s="74">
        <f t="shared" si="780"/>
        <v>0</v>
      </c>
      <c r="MH275" s="70"/>
      <c r="MI275" s="70"/>
      <c r="MJ275" s="70"/>
      <c r="MK275" s="70"/>
      <c r="ML275" s="70"/>
      <c r="MM275" s="70"/>
      <c r="MN275" s="70"/>
      <c r="MO275" s="70"/>
      <c r="MP275" s="70"/>
      <c r="MQ275" s="70"/>
      <c r="MR275" s="70"/>
      <c r="MS275" s="70"/>
      <c r="MT275" s="70"/>
      <c r="MU275" s="70"/>
    </row>
    <row r="276" spans="1:359" ht="6.75" customHeight="1" x14ac:dyDescent="0.25">
      <c r="A276" s="79"/>
      <c r="B276" s="303">
        <f t="shared" si="799"/>
        <v>262</v>
      </c>
      <c r="C276" s="85" t="s">
        <v>828</v>
      </c>
      <c r="D276" s="206" t="s">
        <v>837</v>
      </c>
      <c r="E276" s="70"/>
      <c r="F276" s="258"/>
      <c r="G276" s="259"/>
      <c r="H276" s="260"/>
      <c r="I276" s="258"/>
      <c r="J276" s="259"/>
      <c r="K276" s="260"/>
      <c r="L276" s="258"/>
      <c r="M276" s="259"/>
      <c r="N276" s="260"/>
      <c r="O276" s="258"/>
      <c r="P276" s="259"/>
      <c r="Q276" s="260"/>
      <c r="R276" s="258"/>
      <c r="S276" s="259"/>
      <c r="T276" s="260"/>
      <c r="U276" s="258"/>
      <c r="V276" s="259"/>
      <c r="W276" s="260"/>
      <c r="X276" s="258"/>
      <c r="Y276" s="259"/>
      <c r="Z276" s="260"/>
      <c r="AA276" s="258"/>
      <c r="AB276" s="259"/>
      <c r="AC276" s="260"/>
      <c r="AD276" s="258"/>
      <c r="AE276" s="259"/>
      <c r="AF276" s="260"/>
      <c r="AG276" s="258"/>
      <c r="AH276" s="259"/>
      <c r="AI276" s="260"/>
      <c r="AJ276" s="258"/>
      <c r="AK276" s="259"/>
      <c r="AL276" s="260"/>
      <c r="AM276" s="258"/>
      <c r="AN276" s="259"/>
      <c r="AO276" s="260"/>
      <c r="AP276" s="281"/>
      <c r="AQ276" s="353"/>
      <c r="AR276" s="348"/>
      <c r="AS276" s="281"/>
      <c r="AT276" s="353"/>
      <c r="AU276" s="348"/>
      <c r="AV276" s="258"/>
      <c r="AW276" s="259"/>
      <c r="AX276" s="260"/>
      <c r="AY276" s="258"/>
      <c r="AZ276" s="259"/>
      <c r="BA276" s="260"/>
      <c r="BB276" s="258"/>
      <c r="BC276" s="259"/>
      <c r="BD276" s="260"/>
      <c r="BE276" s="258"/>
      <c r="BF276" s="259"/>
      <c r="BG276" s="260"/>
      <c r="BH276" s="258"/>
      <c r="BI276" s="259"/>
      <c r="BJ276" s="260"/>
      <c r="BK276" s="258"/>
      <c r="BL276" s="259"/>
      <c r="BM276" s="260"/>
      <c r="BN276" s="258"/>
      <c r="BO276" s="259"/>
      <c r="BP276" s="260"/>
      <c r="BQ276" s="258"/>
      <c r="BR276" s="259"/>
      <c r="BS276" s="260"/>
      <c r="BT276" s="258"/>
      <c r="BU276" s="259"/>
      <c r="BV276" s="260"/>
      <c r="BW276" s="258"/>
      <c r="BX276" s="259"/>
      <c r="BY276" s="260"/>
      <c r="BZ276" s="258"/>
      <c r="CA276" s="259"/>
      <c r="CB276" s="260"/>
      <c r="CC276" s="258"/>
      <c r="CD276" s="259"/>
      <c r="CE276" s="260"/>
      <c r="CF276" s="410"/>
      <c r="CG276" s="411"/>
      <c r="CH276" s="412"/>
      <c r="CI276" s="410"/>
      <c r="CJ276" s="411"/>
      <c r="CK276" s="412"/>
      <c r="CL276" s="258"/>
      <c r="CM276" s="259"/>
      <c r="CN276" s="260"/>
      <c r="CO276" s="258"/>
      <c r="CP276" s="259"/>
      <c r="CQ276" s="260"/>
      <c r="CR276" s="373" t="s">
        <v>2</v>
      </c>
      <c r="CS276" s="228"/>
      <c r="CT276" s="229"/>
      <c r="CU276" s="7" t="str">
        <f t="shared" si="660"/>
        <v/>
      </c>
      <c r="CV276" s="7" t="str">
        <f t="shared" si="661"/>
        <v/>
      </c>
      <c r="CW276" s="7" t="str">
        <f t="shared" si="662"/>
        <v/>
      </c>
      <c r="CX276" s="7" t="str">
        <f t="shared" si="663"/>
        <v/>
      </c>
      <c r="CY276" s="7" t="str">
        <f t="shared" si="664"/>
        <v/>
      </c>
      <c r="CZ276" s="7" t="str">
        <f t="shared" si="665"/>
        <v/>
      </c>
      <c r="DA276" s="7" t="str">
        <f t="shared" si="666"/>
        <v/>
      </c>
      <c r="DB276" s="7" t="str">
        <f t="shared" si="667"/>
        <v/>
      </c>
      <c r="DC276" s="7" t="str">
        <f t="shared" si="668"/>
        <v/>
      </c>
      <c r="DD276" s="7" t="str">
        <f t="shared" si="669"/>
        <v/>
      </c>
      <c r="DE276" s="7" t="str">
        <f t="shared" si="670"/>
        <v/>
      </c>
      <c r="DF276" s="7" t="str">
        <f t="shared" si="671"/>
        <v/>
      </c>
      <c r="DG276" s="7" t="str">
        <f t="shared" si="672"/>
        <v/>
      </c>
      <c r="DH276" s="7" t="str">
        <f t="shared" si="673"/>
        <v/>
      </c>
      <c r="DI276" s="7" t="str">
        <f t="shared" si="674"/>
        <v/>
      </c>
      <c r="DJ276" s="7" t="str">
        <f t="shared" si="675"/>
        <v/>
      </c>
      <c r="DK276" s="7" t="str">
        <f t="shared" si="676"/>
        <v/>
      </c>
      <c r="DL276" s="7">
        <f t="shared" si="677"/>
        <v>45</v>
      </c>
      <c r="DM276" s="7" t="str">
        <f t="shared" si="678"/>
        <v/>
      </c>
      <c r="DN276" s="7" t="str">
        <f t="shared" si="679"/>
        <v/>
      </c>
      <c r="DO276" s="7" t="str">
        <f t="shared" si="680"/>
        <v/>
      </c>
      <c r="DP276" s="7" t="str">
        <f t="shared" si="681"/>
        <v/>
      </c>
      <c r="DQ276" s="7" t="str">
        <f t="shared" si="682"/>
        <v/>
      </c>
      <c r="DR276" s="7" t="str">
        <f t="shared" si="683"/>
        <v/>
      </c>
      <c r="DS276" s="7" t="str">
        <f t="shared" si="684"/>
        <v/>
      </c>
      <c r="DT276" s="7" t="str">
        <f t="shared" si="685"/>
        <v/>
      </c>
      <c r="DU276" s="7" t="str">
        <f t="shared" si="781"/>
        <v/>
      </c>
      <c r="DV276" s="7" t="str">
        <f t="shared" si="782"/>
        <v/>
      </c>
      <c r="DW276" s="7" t="str">
        <f t="shared" si="783"/>
        <v/>
      </c>
      <c r="DX276" s="7" t="str">
        <f t="shared" si="784"/>
        <v/>
      </c>
      <c r="DY276" s="7"/>
      <c r="DZ276" s="7"/>
      <c r="EA276" s="7"/>
      <c r="EB276" s="7"/>
      <c r="EC276" s="64" t="s">
        <v>2</v>
      </c>
      <c r="ED276" s="306" t="str">
        <f t="shared" si="686"/>
        <v>-</v>
      </c>
      <c r="EE276" s="306" t="str">
        <f t="shared" si="687"/>
        <v>-</v>
      </c>
      <c r="EF276" s="306" t="str">
        <f t="shared" si="688"/>
        <v>-</v>
      </c>
      <c r="EG276" s="306" t="str">
        <f t="shared" si="689"/>
        <v>-</v>
      </c>
      <c r="EH276" s="306" t="str">
        <f t="shared" si="690"/>
        <v>-</v>
      </c>
      <c r="EI276" s="306" t="str">
        <f t="shared" si="691"/>
        <v>-</v>
      </c>
      <c r="EJ276" s="306" t="str">
        <f t="shared" si="692"/>
        <v>-</v>
      </c>
      <c r="EK276" s="306" t="str">
        <f t="shared" si="693"/>
        <v>-</v>
      </c>
      <c r="EL276" s="306" t="str">
        <f t="shared" si="694"/>
        <v>-</v>
      </c>
      <c r="EM276" s="306" t="str">
        <f t="shared" si="695"/>
        <v>-</v>
      </c>
      <c r="EN276" s="306" t="str">
        <f t="shared" si="696"/>
        <v>-</v>
      </c>
      <c r="EO276" s="306" t="str">
        <f t="shared" si="697"/>
        <v>-</v>
      </c>
      <c r="EP276" s="306" t="str">
        <f t="shared" si="698"/>
        <v>-</v>
      </c>
      <c r="EQ276" s="306" t="str">
        <f t="shared" si="699"/>
        <v>-</v>
      </c>
      <c r="ER276" s="306" t="str">
        <f t="shared" si="700"/>
        <v>-</v>
      </c>
      <c r="ES276" s="306" t="str">
        <f t="shared" si="701"/>
        <v>-</v>
      </c>
      <c r="ET276" s="306" t="str">
        <f t="shared" si="702"/>
        <v>-</v>
      </c>
      <c r="EU276" s="306" t="str">
        <f t="shared" si="703"/>
        <v>OC_rec</v>
      </c>
      <c r="EV276" s="306" t="str">
        <f t="shared" si="704"/>
        <v>-</v>
      </c>
      <c r="EW276" s="306" t="str">
        <f t="shared" si="705"/>
        <v>-</v>
      </c>
      <c r="EX276" s="306" t="str">
        <f t="shared" si="706"/>
        <v>-</v>
      </c>
      <c r="EY276" s="306" t="str">
        <f t="shared" si="707"/>
        <v>-</v>
      </c>
      <c r="EZ276" s="306" t="str">
        <f t="shared" si="708"/>
        <v>-</v>
      </c>
      <c r="FA276" s="306" t="str">
        <f t="shared" si="709"/>
        <v>-</v>
      </c>
      <c r="FB276" s="306" t="str">
        <f t="shared" si="710"/>
        <v>-</v>
      </c>
      <c r="FC276" s="306" t="str">
        <f t="shared" si="711"/>
        <v>-</v>
      </c>
      <c r="FD276" s="306" t="str">
        <f t="shared" si="785"/>
        <v>-</v>
      </c>
      <c r="FE276" s="306" t="str">
        <f t="shared" si="786"/>
        <v>-</v>
      </c>
      <c r="FF276" s="306" t="str">
        <f t="shared" si="787"/>
        <v>-</v>
      </c>
      <c r="FG276" s="306" t="str">
        <f t="shared" si="788"/>
        <v>-</v>
      </c>
      <c r="FH276" s="306"/>
      <c r="FI276" s="306"/>
      <c r="FJ276" s="306"/>
      <c r="FK276" s="306"/>
      <c r="FL276" s="306"/>
      <c r="FM276" s="422" t="s">
        <v>2</v>
      </c>
      <c r="FN276" s="65" t="str">
        <f t="shared" si="712"/>
        <v>-</v>
      </c>
      <c r="FO276" s="65" t="str">
        <f t="shared" si="713"/>
        <v>-</v>
      </c>
      <c r="FP276" s="65" t="str">
        <f t="shared" si="714"/>
        <v>-</v>
      </c>
      <c r="FQ276" s="65" t="str">
        <f t="shared" si="715"/>
        <v>-</v>
      </c>
      <c r="FR276" s="65" t="str">
        <f t="shared" si="716"/>
        <v>-</v>
      </c>
      <c r="FS276" s="65" t="str">
        <f t="shared" si="717"/>
        <v>-</v>
      </c>
      <c r="FT276" s="65" t="str">
        <f t="shared" si="718"/>
        <v>-</v>
      </c>
      <c r="FU276" s="65" t="str">
        <f t="shared" si="719"/>
        <v>-</v>
      </c>
      <c r="FV276" s="65" t="str">
        <f t="shared" si="720"/>
        <v>-</v>
      </c>
      <c r="FW276" s="65" t="str">
        <f t="shared" si="721"/>
        <v>-</v>
      </c>
      <c r="FX276" s="65" t="str">
        <f t="shared" si="722"/>
        <v>-</v>
      </c>
      <c r="FY276" s="65" t="str">
        <f t="shared" si="723"/>
        <v>-</v>
      </c>
      <c r="FZ276" s="65" t="str">
        <f t="shared" si="724"/>
        <v>-</v>
      </c>
      <c r="GA276" s="65" t="str">
        <f t="shared" si="725"/>
        <v>-</v>
      </c>
      <c r="GB276" s="65" t="str">
        <f t="shared" si="726"/>
        <v>-</v>
      </c>
      <c r="GC276" s="65" t="str">
        <f t="shared" si="727"/>
        <v>-</v>
      </c>
      <c r="GD276" s="65" t="str">
        <f t="shared" si="728"/>
        <v>-</v>
      </c>
      <c r="GE276" s="65" t="str">
        <f t="shared" si="729"/>
        <v>|oc</v>
      </c>
      <c r="GF276" s="65" t="str">
        <f t="shared" si="730"/>
        <v>-</v>
      </c>
      <c r="GG276" s="65" t="str">
        <f t="shared" si="731"/>
        <v>-</v>
      </c>
      <c r="GH276" s="65" t="str">
        <f t="shared" si="732"/>
        <v>-</v>
      </c>
      <c r="GI276" s="65" t="str">
        <f t="shared" si="733"/>
        <v>-</v>
      </c>
      <c r="GJ276" s="65" t="str">
        <f t="shared" si="734"/>
        <v>-</v>
      </c>
      <c r="GK276" s="65" t="str">
        <f t="shared" si="735"/>
        <v>-</v>
      </c>
      <c r="GL276" s="65" t="str">
        <f t="shared" si="736"/>
        <v>-</v>
      </c>
      <c r="GM276" s="65" t="str">
        <f t="shared" si="737"/>
        <v>-</v>
      </c>
      <c r="GN276" s="65" t="str">
        <f t="shared" si="789"/>
        <v>-</v>
      </c>
      <c r="GO276" s="65" t="str">
        <f t="shared" si="790"/>
        <v>-</v>
      </c>
      <c r="GP276" s="65" t="str">
        <f t="shared" si="791"/>
        <v>-</v>
      </c>
      <c r="GQ276" s="65" t="str">
        <f t="shared" si="792"/>
        <v>-</v>
      </c>
      <c r="GR276" s="65"/>
      <c r="GS276" s="65"/>
      <c r="GT276" s="65"/>
      <c r="GU276" s="96"/>
      <c r="GV276" s="70"/>
      <c r="GW276" s="7">
        <f>IF(ISNUMBER(INDEX($CU$15:$EC$314,$B276,HG$5)),MAX(GW$14:GW275)+1,0)</f>
        <v>0</v>
      </c>
      <c r="GX276" s="7" t="str">
        <f t="shared" si="738"/>
        <v/>
      </c>
      <c r="GY276" s="7" t="str">
        <f t="shared" si="739"/>
        <v/>
      </c>
      <c r="GZ276" s="289">
        <f t="shared" si="740"/>
        <v>262</v>
      </c>
      <c r="HA276" s="289" t="str">
        <f t="shared" si="800"/>
        <v/>
      </c>
      <c r="HB276" s="289"/>
      <c r="HC276" s="84" t="str">
        <f t="shared" si="742"/>
        <v/>
      </c>
      <c r="HD276" s="335">
        <f t="shared" si="743"/>
        <v>0</v>
      </c>
      <c r="HE276" s="313" t="str">
        <f t="shared" si="744"/>
        <v/>
      </c>
      <c r="HF276" s="28" t="str">
        <f>IF(HE276="","",IF(HE276=#REF!,1,""))</f>
        <v/>
      </c>
      <c r="HG276" s="241"/>
      <c r="HH276" s="71"/>
      <c r="HI276" s="71"/>
      <c r="HJ276" s="71"/>
      <c r="HK276" s="71"/>
      <c r="HL276" s="71"/>
      <c r="HM276" s="71"/>
      <c r="HN276" s="71"/>
      <c r="HO276" s="71"/>
      <c r="HP276" s="71"/>
      <c r="HQ276" s="71"/>
      <c r="HR276" s="71"/>
      <c r="HS276" s="71"/>
      <c r="HT276" s="71"/>
      <c r="HU276" s="71"/>
      <c r="HV276" s="336" t="str">
        <f t="shared" si="746"/>
        <v/>
      </c>
      <c r="HW276" s="338" t="str">
        <f t="shared" si="747"/>
        <v/>
      </c>
      <c r="HX276" s="337" t="str">
        <f t="shared" si="748"/>
        <v/>
      </c>
      <c r="HY276" s="71"/>
      <c r="HZ276" s="71"/>
      <c r="IA276" s="71"/>
      <c r="IB276" s="71"/>
      <c r="IC276" s="71"/>
      <c r="ID276" s="70"/>
      <c r="IE276" s="19"/>
      <c r="IF276" s="19"/>
      <c r="IG276" s="19"/>
      <c r="IH276" s="19"/>
      <c r="II276" s="19"/>
      <c r="IJ276" s="19"/>
      <c r="IK276" s="19"/>
      <c r="IL276" s="19"/>
      <c r="IM276" s="19"/>
      <c r="IN276" s="19"/>
      <c r="IO276" s="19"/>
      <c r="IP276" s="19"/>
      <c r="IQ276" s="19"/>
      <c r="IR276" s="291">
        <f>IF(IE276&lt;&gt;"",MAX(IR$14:IR275)+1,0)</f>
        <v>0</v>
      </c>
      <c r="IS276" s="291">
        <f>IF(IF276&lt;&gt;"",MAX(IS$14:IS275)+1,0)</f>
        <v>0</v>
      </c>
      <c r="IT276" s="291">
        <f>IF(IG276&lt;&gt;"",MAX(IT$14:IT275)+1,0)</f>
        <v>0</v>
      </c>
      <c r="IU276" s="291">
        <f>IF(IH276&lt;&gt;"",MAX(IU$14:IU275)+1,0)</f>
        <v>0</v>
      </c>
      <c r="IV276" s="291">
        <f>IF(II276&lt;&gt;"",MAX(IV$14:IV275)+1,0)</f>
        <v>0</v>
      </c>
      <c r="IW276" s="291">
        <f>IF(IJ276&lt;&gt;"",MAX(IW$14:IW275)+1,0)</f>
        <v>0</v>
      </c>
      <c r="IX276" s="291">
        <f>IF(IK276&lt;&gt;"",MAX(IX$14:IX275)+1,0)</f>
        <v>0</v>
      </c>
      <c r="IY276" s="291">
        <f>IF(IL276&lt;&gt;"",MAX(IY$14:IY275)+1,0)</f>
        <v>0</v>
      </c>
      <c r="IZ276" s="291">
        <f>IF(IM276&lt;&gt;"",MAX(IZ$14:IZ275)+1,0)</f>
        <v>0</v>
      </c>
      <c r="JA276" s="291">
        <f>IF(IN276&lt;&gt;"",MAX(JA$14:JA275)+1,0)</f>
        <v>0</v>
      </c>
      <c r="JB276" s="291">
        <f>IF(IO276&lt;&gt;"",MAX(JB$14:JB275)+1,0)</f>
        <v>0</v>
      </c>
      <c r="JC276" s="291">
        <f>IF(IP276&lt;&gt;"",MAX(JC$14:JC275)+1,0)</f>
        <v>0</v>
      </c>
      <c r="JD276" s="74" t="str">
        <f t="shared" si="793"/>
        <v/>
      </c>
      <c r="JE276" s="74" t="str">
        <f t="shared" si="794"/>
        <v/>
      </c>
      <c r="JF276" s="74" t="str">
        <f t="shared" si="795"/>
        <v/>
      </c>
      <c r="JG276" s="74" t="str">
        <f t="shared" si="796"/>
        <v/>
      </c>
      <c r="JH276" s="390" t="str">
        <f t="shared" si="797"/>
        <v/>
      </c>
      <c r="JI276" s="389">
        <f>IF(ISNUMBER(MATCH(HE276,$JG$15:$JG$313,0)),0,MAX(JI$14:JI275)+1)</f>
        <v>0</v>
      </c>
      <c r="JJ276" s="389" t="str">
        <f t="shared" si="798"/>
        <v/>
      </c>
      <c r="JK276" s="379"/>
      <c r="JL276" s="79"/>
      <c r="JM276" s="19"/>
      <c r="JN276" s="280"/>
      <c r="JO276" s="70"/>
      <c r="JP276" s="19"/>
      <c r="JQ276" s="19"/>
      <c r="JR276" s="19"/>
      <c r="JS276" s="19"/>
      <c r="JT276" s="19"/>
      <c r="JU276" s="19"/>
      <c r="JV276" s="19"/>
      <c r="JW276" s="19"/>
      <c r="JX276" s="19"/>
      <c r="JY276" s="19"/>
      <c r="JZ276" s="19"/>
      <c r="KA276" s="19"/>
      <c r="KB276" s="19"/>
      <c r="KC276" s="19"/>
      <c r="KD276" s="19"/>
      <c r="LA276" s="70"/>
      <c r="LB276" s="291" t="str">
        <f t="shared" si="749"/>
        <v/>
      </c>
      <c r="LC276" s="291" t="str">
        <f t="shared" si="750"/>
        <v/>
      </c>
      <c r="LD276" s="291" t="str">
        <f t="shared" si="751"/>
        <v/>
      </c>
      <c r="LE276" s="291" t="str">
        <f t="shared" si="752"/>
        <v/>
      </c>
      <c r="LF276" s="291" t="str">
        <f t="shared" si="753"/>
        <v/>
      </c>
      <c r="LG276" s="291" t="str">
        <f t="shared" si="754"/>
        <v/>
      </c>
      <c r="LH276" s="291" t="str">
        <f t="shared" si="755"/>
        <v/>
      </c>
      <c r="LI276" s="291" t="str">
        <f t="shared" si="756"/>
        <v/>
      </c>
      <c r="LJ276" s="291" t="str">
        <f t="shared" si="757"/>
        <v/>
      </c>
      <c r="LK276" s="291" t="str">
        <f t="shared" si="758"/>
        <v/>
      </c>
      <c r="LL276" s="291" t="str">
        <f t="shared" si="759"/>
        <v/>
      </c>
      <c r="LM276" s="291" t="str">
        <f t="shared" si="760"/>
        <v/>
      </c>
      <c r="LN276" s="291" t="str">
        <f t="shared" si="761"/>
        <v/>
      </c>
      <c r="LO276" s="291" t="str">
        <f t="shared" si="762"/>
        <v/>
      </c>
      <c r="LP276" s="291" t="str">
        <f t="shared" si="763"/>
        <v/>
      </c>
      <c r="LQ276" s="291" t="str">
        <f t="shared" si="764"/>
        <v/>
      </c>
      <c r="LR276" s="291" t="str">
        <f t="shared" si="765"/>
        <v/>
      </c>
      <c r="LS276" s="291" t="str">
        <f t="shared" si="766"/>
        <v/>
      </c>
      <c r="LT276" s="291" t="str">
        <f t="shared" si="767"/>
        <v/>
      </c>
      <c r="LU276" s="291" t="str">
        <f t="shared" si="768"/>
        <v/>
      </c>
      <c r="LV276" s="291" t="str">
        <f t="shared" si="769"/>
        <v/>
      </c>
      <c r="LW276" s="291" t="str">
        <f t="shared" si="770"/>
        <v/>
      </c>
      <c r="LX276" s="291" t="str">
        <f t="shared" si="771"/>
        <v/>
      </c>
      <c r="LY276" s="291" t="str">
        <f t="shared" si="772"/>
        <v/>
      </c>
      <c r="LZ276" s="291" t="str">
        <f t="shared" si="773"/>
        <v/>
      </c>
      <c r="MA276" s="291" t="str">
        <f t="shared" si="774"/>
        <v/>
      </c>
      <c r="MB276" s="291" t="str">
        <f t="shared" si="775"/>
        <v/>
      </c>
      <c r="MC276" s="291" t="str">
        <f t="shared" si="776"/>
        <v/>
      </c>
      <c r="MD276" s="291" t="str">
        <f t="shared" si="777"/>
        <v/>
      </c>
      <c r="ME276" s="291" t="str">
        <f t="shared" si="778"/>
        <v/>
      </c>
      <c r="MF276" s="291" t="str">
        <f t="shared" si="779"/>
        <v/>
      </c>
      <c r="MG276" s="74">
        <f t="shared" si="780"/>
        <v>0</v>
      </c>
      <c r="MH276" s="70"/>
      <c r="MI276" s="70"/>
      <c r="MJ276" s="70"/>
      <c r="MK276" s="70"/>
      <c r="ML276" s="70"/>
      <c r="MM276" s="70"/>
      <c r="MN276" s="70"/>
      <c r="MO276" s="70"/>
      <c r="MP276" s="70"/>
      <c r="MQ276" s="70"/>
      <c r="MR276" s="70"/>
      <c r="MS276" s="70"/>
      <c r="MT276" s="70"/>
      <c r="MU276" s="70"/>
    </row>
    <row r="277" spans="1:359" ht="6.75" customHeight="1" x14ac:dyDescent="0.25">
      <c r="A277" s="79"/>
      <c r="B277" s="303">
        <f t="shared" si="799"/>
        <v>263</v>
      </c>
      <c r="C277" s="85" t="s">
        <v>829</v>
      </c>
      <c r="D277" s="206" t="s">
        <v>831</v>
      </c>
      <c r="E277" s="70"/>
      <c r="F277" s="258"/>
      <c r="G277" s="259"/>
      <c r="H277" s="260"/>
      <c r="I277" s="258"/>
      <c r="J277" s="259"/>
      <c r="K277" s="260"/>
      <c r="L277" s="258"/>
      <c r="M277" s="259"/>
      <c r="N277" s="260"/>
      <c r="O277" s="258"/>
      <c r="P277" s="259"/>
      <c r="Q277" s="260"/>
      <c r="R277" s="258"/>
      <c r="S277" s="259"/>
      <c r="T277" s="260"/>
      <c r="U277" s="258"/>
      <c r="V277" s="259"/>
      <c r="W277" s="260"/>
      <c r="X277" s="258"/>
      <c r="Y277" s="259"/>
      <c r="Z277" s="260"/>
      <c r="AA277" s="258"/>
      <c r="AB277" s="259"/>
      <c r="AC277" s="260"/>
      <c r="AD277" s="258"/>
      <c r="AE277" s="259"/>
      <c r="AF277" s="260"/>
      <c r="AG277" s="258"/>
      <c r="AH277" s="259"/>
      <c r="AI277" s="260"/>
      <c r="AJ277" s="258"/>
      <c r="AK277" s="259"/>
      <c r="AL277" s="260"/>
      <c r="AM277" s="258"/>
      <c r="AN277" s="259"/>
      <c r="AO277" s="260"/>
      <c r="AP277" s="281"/>
      <c r="AQ277" s="353"/>
      <c r="AR277" s="348"/>
      <c r="AS277" s="281"/>
      <c r="AT277" s="353"/>
      <c r="AU277" s="348"/>
      <c r="AV277" s="258"/>
      <c r="AW277" s="259"/>
      <c r="AX277" s="260"/>
      <c r="AY277" s="258"/>
      <c r="AZ277" s="259"/>
      <c r="BA277" s="260"/>
      <c r="BB277" s="258"/>
      <c r="BC277" s="259"/>
      <c r="BD277" s="260"/>
      <c r="BE277" s="258"/>
      <c r="BF277" s="259"/>
      <c r="BG277" s="260"/>
      <c r="BH277" s="258"/>
      <c r="BI277" s="259"/>
      <c r="BJ277" s="260"/>
      <c r="BK277" s="258"/>
      <c r="BL277" s="259"/>
      <c r="BM277" s="260"/>
      <c r="BN277" s="258"/>
      <c r="BO277" s="259"/>
      <c r="BP277" s="260"/>
      <c r="BQ277" s="258"/>
      <c r="BR277" s="259"/>
      <c r="BS277" s="260"/>
      <c r="BT277" s="258"/>
      <c r="BU277" s="259"/>
      <c r="BV277" s="260"/>
      <c r="BW277" s="258"/>
      <c r="BX277" s="259"/>
      <c r="BY277" s="260"/>
      <c r="BZ277" s="258"/>
      <c r="CA277" s="259"/>
      <c r="CB277" s="260"/>
      <c r="CC277" s="258"/>
      <c r="CD277" s="259"/>
      <c r="CE277" s="260"/>
      <c r="CF277" s="410"/>
      <c r="CG277" s="411"/>
      <c r="CH277" s="412"/>
      <c r="CI277" s="410"/>
      <c r="CJ277" s="411"/>
      <c r="CK277" s="412"/>
      <c r="CL277" s="258"/>
      <c r="CM277" s="259"/>
      <c r="CN277" s="260"/>
      <c r="CO277" s="258"/>
      <c r="CP277" s="259"/>
      <c r="CQ277" s="260"/>
      <c r="CR277" s="373" t="s">
        <v>2</v>
      </c>
      <c r="CS277" s="228"/>
      <c r="CT277" s="229"/>
      <c r="CU277" s="7" t="str">
        <f t="shared" si="660"/>
        <v/>
      </c>
      <c r="CV277" s="7" t="str">
        <f t="shared" si="661"/>
        <v/>
      </c>
      <c r="CW277" s="7" t="str">
        <f t="shared" si="662"/>
        <v/>
      </c>
      <c r="CX277" s="7" t="str">
        <f t="shared" si="663"/>
        <v/>
      </c>
      <c r="CY277" s="7" t="str">
        <f t="shared" si="664"/>
        <v/>
      </c>
      <c r="CZ277" s="7" t="str">
        <f t="shared" si="665"/>
        <v/>
      </c>
      <c r="DA277" s="7" t="str">
        <f t="shared" si="666"/>
        <v/>
      </c>
      <c r="DB277" s="7" t="str">
        <f t="shared" si="667"/>
        <v/>
      </c>
      <c r="DC277" s="7" t="str">
        <f t="shared" si="668"/>
        <v/>
      </c>
      <c r="DD277" s="7" t="str">
        <f t="shared" si="669"/>
        <v/>
      </c>
      <c r="DE277" s="7" t="str">
        <f t="shared" si="670"/>
        <v/>
      </c>
      <c r="DF277" s="7" t="str">
        <f t="shared" si="671"/>
        <v/>
      </c>
      <c r="DG277" s="7" t="str">
        <f t="shared" si="672"/>
        <v/>
      </c>
      <c r="DH277" s="7" t="str">
        <f t="shared" si="673"/>
        <v/>
      </c>
      <c r="DI277" s="7" t="str">
        <f t="shared" si="674"/>
        <v/>
      </c>
      <c r="DJ277" s="7" t="str">
        <f t="shared" si="675"/>
        <v/>
      </c>
      <c r="DK277" s="7" t="str">
        <f t="shared" si="676"/>
        <v/>
      </c>
      <c r="DL277" s="7">
        <f t="shared" si="677"/>
        <v>34</v>
      </c>
      <c r="DM277" s="7" t="str">
        <f t="shared" si="678"/>
        <v/>
      </c>
      <c r="DN277" s="7" t="str">
        <f t="shared" si="679"/>
        <v/>
      </c>
      <c r="DO277" s="7" t="str">
        <f t="shared" si="680"/>
        <v/>
      </c>
      <c r="DP277" s="7" t="str">
        <f t="shared" si="681"/>
        <v/>
      </c>
      <c r="DQ277" s="7" t="str">
        <f t="shared" si="682"/>
        <v/>
      </c>
      <c r="DR277" s="7" t="str">
        <f t="shared" si="683"/>
        <v/>
      </c>
      <c r="DS277" s="7" t="str">
        <f t="shared" si="684"/>
        <v/>
      </c>
      <c r="DT277" s="7" t="str">
        <f t="shared" si="685"/>
        <v/>
      </c>
      <c r="DU277" s="7" t="str">
        <f t="shared" si="781"/>
        <v/>
      </c>
      <c r="DV277" s="7" t="str">
        <f t="shared" si="782"/>
        <v/>
      </c>
      <c r="DW277" s="7" t="str">
        <f t="shared" si="783"/>
        <v/>
      </c>
      <c r="DX277" s="7" t="str">
        <f t="shared" si="784"/>
        <v/>
      </c>
      <c r="DY277" s="7"/>
      <c r="DZ277" s="7"/>
      <c r="EA277" s="7"/>
      <c r="EB277" s="7"/>
      <c r="EC277" s="64" t="s">
        <v>2</v>
      </c>
      <c r="ED277" s="306" t="str">
        <f t="shared" si="686"/>
        <v>-</v>
      </c>
      <c r="EE277" s="306" t="str">
        <f t="shared" si="687"/>
        <v>-</v>
      </c>
      <c r="EF277" s="306" t="str">
        <f t="shared" si="688"/>
        <v>-</v>
      </c>
      <c r="EG277" s="306" t="str">
        <f t="shared" si="689"/>
        <v>-</v>
      </c>
      <c r="EH277" s="306" t="str">
        <f t="shared" si="690"/>
        <v>-</v>
      </c>
      <c r="EI277" s="306" t="str">
        <f t="shared" si="691"/>
        <v>-</v>
      </c>
      <c r="EJ277" s="306" t="str">
        <f t="shared" si="692"/>
        <v>-</v>
      </c>
      <c r="EK277" s="306" t="str">
        <f t="shared" si="693"/>
        <v>-</v>
      </c>
      <c r="EL277" s="306" t="str">
        <f t="shared" si="694"/>
        <v>-</v>
      </c>
      <c r="EM277" s="306" t="str">
        <f t="shared" si="695"/>
        <v>-</v>
      </c>
      <c r="EN277" s="306" t="str">
        <f t="shared" si="696"/>
        <v>-</v>
      </c>
      <c r="EO277" s="306" t="str">
        <f t="shared" si="697"/>
        <v>-</v>
      </c>
      <c r="EP277" s="306" t="str">
        <f t="shared" si="698"/>
        <v>-</v>
      </c>
      <c r="EQ277" s="306" t="str">
        <f t="shared" si="699"/>
        <v>-</v>
      </c>
      <c r="ER277" s="306" t="str">
        <f t="shared" si="700"/>
        <v>-</v>
      </c>
      <c r="ES277" s="306" t="str">
        <f t="shared" si="701"/>
        <v>-</v>
      </c>
      <c r="ET277" s="306" t="str">
        <f t="shared" si="702"/>
        <v>-</v>
      </c>
      <c r="EU277" s="306" t="str">
        <f t="shared" si="703"/>
        <v>xoff</v>
      </c>
      <c r="EV277" s="306" t="str">
        <f t="shared" si="704"/>
        <v>-</v>
      </c>
      <c r="EW277" s="306" t="str">
        <f t="shared" si="705"/>
        <v>-</v>
      </c>
      <c r="EX277" s="306" t="str">
        <f t="shared" si="706"/>
        <v>-</v>
      </c>
      <c r="EY277" s="306" t="str">
        <f t="shared" si="707"/>
        <v>-</v>
      </c>
      <c r="EZ277" s="306" t="str">
        <f t="shared" si="708"/>
        <v>-</v>
      </c>
      <c r="FA277" s="306" t="str">
        <f t="shared" si="709"/>
        <v>-</v>
      </c>
      <c r="FB277" s="306" t="str">
        <f t="shared" si="710"/>
        <v>-</v>
      </c>
      <c r="FC277" s="306" t="str">
        <f t="shared" si="711"/>
        <v>-</v>
      </c>
      <c r="FD277" s="306" t="str">
        <f t="shared" si="785"/>
        <v>-</v>
      </c>
      <c r="FE277" s="306" t="str">
        <f t="shared" si="786"/>
        <v>-</v>
      </c>
      <c r="FF277" s="306" t="str">
        <f t="shared" si="787"/>
        <v>-</v>
      </c>
      <c r="FG277" s="306" t="str">
        <f t="shared" si="788"/>
        <v>-</v>
      </c>
      <c r="FH277" s="306"/>
      <c r="FI277" s="306"/>
      <c r="FJ277" s="306"/>
      <c r="FK277" s="306"/>
      <c r="FL277" s="306"/>
      <c r="FM277" s="422" t="s">
        <v>2</v>
      </c>
      <c r="FN277" s="65" t="str">
        <f t="shared" si="712"/>
        <v>-</v>
      </c>
      <c r="FO277" s="65" t="str">
        <f t="shared" si="713"/>
        <v>-</v>
      </c>
      <c r="FP277" s="65" t="str">
        <f t="shared" si="714"/>
        <v>-</v>
      </c>
      <c r="FQ277" s="65" t="str">
        <f t="shared" si="715"/>
        <v>-</v>
      </c>
      <c r="FR277" s="65" t="str">
        <f t="shared" si="716"/>
        <v>-</v>
      </c>
      <c r="FS277" s="65" t="str">
        <f t="shared" si="717"/>
        <v>-</v>
      </c>
      <c r="FT277" s="65" t="str">
        <f t="shared" si="718"/>
        <v>-</v>
      </c>
      <c r="FU277" s="65" t="str">
        <f t="shared" si="719"/>
        <v>-</v>
      </c>
      <c r="FV277" s="65" t="str">
        <f t="shared" si="720"/>
        <v>-</v>
      </c>
      <c r="FW277" s="65" t="str">
        <f t="shared" si="721"/>
        <v>-</v>
      </c>
      <c r="FX277" s="65" t="str">
        <f t="shared" si="722"/>
        <v>-</v>
      </c>
      <c r="FY277" s="65" t="str">
        <f t="shared" si="723"/>
        <v>-</v>
      </c>
      <c r="FZ277" s="65" t="str">
        <f t="shared" si="724"/>
        <v>-</v>
      </c>
      <c r="GA277" s="65" t="str">
        <f t="shared" si="725"/>
        <v>-</v>
      </c>
      <c r="GB277" s="65" t="str">
        <f t="shared" si="726"/>
        <v>-</v>
      </c>
      <c r="GC277" s="65" t="str">
        <f t="shared" si="727"/>
        <v>-</v>
      </c>
      <c r="GD277" s="65" t="str">
        <f t="shared" si="728"/>
        <v>-</v>
      </c>
      <c r="GE277" s="65">
        <f t="shared" si="729"/>
        <v>200</v>
      </c>
      <c r="GF277" s="65" t="str">
        <f t="shared" si="730"/>
        <v>-</v>
      </c>
      <c r="GG277" s="65" t="str">
        <f t="shared" si="731"/>
        <v>-</v>
      </c>
      <c r="GH277" s="65" t="str">
        <f t="shared" si="732"/>
        <v>-</v>
      </c>
      <c r="GI277" s="65" t="str">
        <f t="shared" si="733"/>
        <v>-</v>
      </c>
      <c r="GJ277" s="65" t="str">
        <f t="shared" si="734"/>
        <v>-</v>
      </c>
      <c r="GK277" s="65" t="str">
        <f t="shared" si="735"/>
        <v>-</v>
      </c>
      <c r="GL277" s="65" t="str">
        <f t="shared" si="736"/>
        <v>-</v>
      </c>
      <c r="GM277" s="65" t="str">
        <f t="shared" si="737"/>
        <v>-</v>
      </c>
      <c r="GN277" s="65" t="str">
        <f t="shared" si="789"/>
        <v>-</v>
      </c>
      <c r="GO277" s="65" t="str">
        <f t="shared" si="790"/>
        <v>-</v>
      </c>
      <c r="GP277" s="65" t="str">
        <f t="shared" si="791"/>
        <v>-</v>
      </c>
      <c r="GQ277" s="65" t="str">
        <f t="shared" si="792"/>
        <v>-</v>
      </c>
      <c r="GR277" s="65"/>
      <c r="GS277" s="65"/>
      <c r="GT277" s="65"/>
      <c r="GU277" s="96"/>
      <c r="GV277" s="70"/>
      <c r="GW277" s="7">
        <f>IF(ISNUMBER(INDEX($CU$15:$EC$314,$B277,HG$5)),MAX(GW$14:GW276)+1,0)</f>
        <v>0</v>
      </c>
      <c r="GX277" s="7" t="str">
        <f t="shared" si="738"/>
        <v/>
      </c>
      <c r="GY277" s="7" t="str">
        <f t="shared" si="739"/>
        <v/>
      </c>
      <c r="GZ277" s="289">
        <f t="shared" si="740"/>
        <v>263</v>
      </c>
      <c r="HA277" s="289" t="str">
        <f t="shared" si="800"/>
        <v/>
      </c>
      <c r="HB277" s="289"/>
      <c r="HC277" s="84" t="str">
        <f t="shared" si="742"/>
        <v/>
      </c>
      <c r="HD277" s="335">
        <f t="shared" si="743"/>
        <v>0</v>
      </c>
      <c r="HE277" s="313" t="str">
        <f t="shared" si="744"/>
        <v/>
      </c>
      <c r="HF277" s="28" t="str">
        <f>IF(HE277="","",IF(HE277=#REF!,1,""))</f>
        <v/>
      </c>
      <c r="HG277" s="241"/>
      <c r="HH277" s="71"/>
      <c r="HI277" s="71"/>
      <c r="HJ277" s="71"/>
      <c r="HK277" s="71"/>
      <c r="HL277" s="71"/>
      <c r="HM277" s="71"/>
      <c r="HN277" s="71"/>
      <c r="HO277" s="71"/>
      <c r="HP277" s="71"/>
      <c r="HQ277" s="71"/>
      <c r="HR277" s="71"/>
      <c r="HS277" s="71"/>
      <c r="HT277" s="71"/>
      <c r="HU277" s="71"/>
      <c r="HV277" s="336" t="str">
        <f t="shared" si="746"/>
        <v/>
      </c>
      <c r="HW277" s="338" t="str">
        <f t="shared" si="747"/>
        <v/>
      </c>
      <c r="HX277" s="337" t="str">
        <f t="shared" si="748"/>
        <v/>
      </c>
      <c r="HY277" s="71"/>
      <c r="HZ277" s="71"/>
      <c r="IA277" s="71"/>
      <c r="IB277" s="71"/>
      <c r="IC277" s="71"/>
      <c r="ID277" s="70"/>
      <c r="IE277" s="19"/>
      <c r="IF277" s="19"/>
      <c r="IG277" s="19"/>
      <c r="IH277" s="19"/>
      <c r="II277" s="19"/>
      <c r="IJ277" s="19"/>
      <c r="IK277" s="19"/>
      <c r="IL277" s="19"/>
      <c r="IM277" s="19"/>
      <c r="IN277" s="19"/>
      <c r="IO277" s="19"/>
      <c r="IP277" s="19"/>
      <c r="IQ277" s="19"/>
      <c r="IR277" s="291">
        <f>IF(IE277&lt;&gt;"",MAX(IR$14:IR276)+1,0)</f>
        <v>0</v>
      </c>
      <c r="IS277" s="291">
        <f>IF(IF277&lt;&gt;"",MAX(IS$14:IS276)+1,0)</f>
        <v>0</v>
      </c>
      <c r="IT277" s="291">
        <f>IF(IG277&lt;&gt;"",MAX(IT$14:IT276)+1,0)</f>
        <v>0</v>
      </c>
      <c r="IU277" s="291">
        <f>IF(IH277&lt;&gt;"",MAX(IU$14:IU276)+1,0)</f>
        <v>0</v>
      </c>
      <c r="IV277" s="291">
        <f>IF(II277&lt;&gt;"",MAX(IV$14:IV276)+1,0)</f>
        <v>0</v>
      </c>
      <c r="IW277" s="291">
        <f>IF(IJ277&lt;&gt;"",MAX(IW$14:IW276)+1,0)</f>
        <v>0</v>
      </c>
      <c r="IX277" s="291">
        <f>IF(IK277&lt;&gt;"",MAX(IX$14:IX276)+1,0)</f>
        <v>0</v>
      </c>
      <c r="IY277" s="291">
        <f>IF(IL277&lt;&gt;"",MAX(IY$14:IY276)+1,0)</f>
        <v>0</v>
      </c>
      <c r="IZ277" s="291">
        <f>IF(IM277&lt;&gt;"",MAX(IZ$14:IZ276)+1,0)</f>
        <v>0</v>
      </c>
      <c r="JA277" s="291">
        <f>IF(IN277&lt;&gt;"",MAX(JA$14:JA276)+1,0)</f>
        <v>0</v>
      </c>
      <c r="JB277" s="291">
        <f>IF(IO277&lt;&gt;"",MAX(JB$14:JB276)+1,0)</f>
        <v>0</v>
      </c>
      <c r="JC277" s="291">
        <f>IF(IP277&lt;&gt;"",MAX(JC$14:JC276)+1,0)</f>
        <v>0</v>
      </c>
      <c r="JD277" s="74" t="str">
        <f t="shared" si="793"/>
        <v/>
      </c>
      <c r="JE277" s="74" t="str">
        <f t="shared" si="794"/>
        <v/>
      </c>
      <c r="JF277" s="74" t="str">
        <f t="shared" si="795"/>
        <v/>
      </c>
      <c r="JG277" s="74" t="str">
        <f t="shared" si="796"/>
        <v/>
      </c>
      <c r="JH277" s="390" t="str">
        <f t="shared" si="797"/>
        <v/>
      </c>
      <c r="JI277" s="389">
        <f>IF(ISNUMBER(MATCH(HE277,$JG$15:$JG$313,0)),0,MAX(JI$14:JI276)+1)</f>
        <v>0</v>
      </c>
      <c r="JJ277" s="389" t="str">
        <f t="shared" si="798"/>
        <v/>
      </c>
      <c r="JK277" s="379"/>
      <c r="JL277" s="79"/>
      <c r="JM277" s="19"/>
      <c r="JN277" s="280"/>
      <c r="JO277" s="70"/>
      <c r="JP277" s="19"/>
      <c r="JQ277" s="19"/>
      <c r="JR277" s="19"/>
      <c r="JS277" s="19"/>
      <c r="JT277" s="19"/>
      <c r="JU277" s="19"/>
      <c r="JV277" s="19"/>
      <c r="JW277" s="19"/>
      <c r="JX277" s="19"/>
      <c r="JY277" s="19"/>
      <c r="JZ277" s="19"/>
      <c r="KA277" s="19"/>
      <c r="KB277" s="19"/>
      <c r="KC277" s="19"/>
      <c r="KD277" s="19"/>
      <c r="LA277" s="70"/>
      <c r="LB277" s="291" t="str">
        <f t="shared" si="749"/>
        <v/>
      </c>
      <c r="LC277" s="291" t="str">
        <f t="shared" si="750"/>
        <v/>
      </c>
      <c r="LD277" s="291" t="str">
        <f t="shared" si="751"/>
        <v/>
      </c>
      <c r="LE277" s="291" t="str">
        <f t="shared" si="752"/>
        <v/>
      </c>
      <c r="LF277" s="291" t="str">
        <f t="shared" si="753"/>
        <v/>
      </c>
      <c r="LG277" s="291" t="str">
        <f t="shared" si="754"/>
        <v/>
      </c>
      <c r="LH277" s="291" t="str">
        <f t="shared" si="755"/>
        <v/>
      </c>
      <c r="LI277" s="291" t="str">
        <f t="shared" si="756"/>
        <v/>
      </c>
      <c r="LJ277" s="291" t="str">
        <f t="shared" si="757"/>
        <v/>
      </c>
      <c r="LK277" s="291" t="str">
        <f t="shared" si="758"/>
        <v/>
      </c>
      <c r="LL277" s="291" t="str">
        <f t="shared" si="759"/>
        <v/>
      </c>
      <c r="LM277" s="291" t="str">
        <f t="shared" si="760"/>
        <v/>
      </c>
      <c r="LN277" s="291" t="str">
        <f t="shared" si="761"/>
        <v/>
      </c>
      <c r="LO277" s="291" t="str">
        <f t="shared" si="762"/>
        <v/>
      </c>
      <c r="LP277" s="291" t="str">
        <f t="shared" si="763"/>
        <v/>
      </c>
      <c r="LQ277" s="291" t="str">
        <f t="shared" si="764"/>
        <v/>
      </c>
      <c r="LR277" s="291" t="str">
        <f t="shared" si="765"/>
        <v/>
      </c>
      <c r="LS277" s="291" t="str">
        <f t="shared" si="766"/>
        <v/>
      </c>
      <c r="LT277" s="291" t="str">
        <f t="shared" si="767"/>
        <v/>
      </c>
      <c r="LU277" s="291" t="str">
        <f t="shared" si="768"/>
        <v/>
      </c>
      <c r="LV277" s="291" t="str">
        <f t="shared" si="769"/>
        <v/>
      </c>
      <c r="LW277" s="291" t="str">
        <f t="shared" si="770"/>
        <v/>
      </c>
      <c r="LX277" s="291" t="str">
        <f t="shared" si="771"/>
        <v/>
      </c>
      <c r="LY277" s="291" t="str">
        <f t="shared" si="772"/>
        <v/>
      </c>
      <c r="LZ277" s="291" t="str">
        <f t="shared" si="773"/>
        <v/>
      </c>
      <c r="MA277" s="291" t="str">
        <f t="shared" si="774"/>
        <v/>
      </c>
      <c r="MB277" s="291" t="str">
        <f t="shared" si="775"/>
        <v/>
      </c>
      <c r="MC277" s="291" t="str">
        <f t="shared" si="776"/>
        <v/>
      </c>
      <c r="MD277" s="291" t="str">
        <f t="shared" si="777"/>
        <v/>
      </c>
      <c r="ME277" s="291" t="str">
        <f t="shared" si="778"/>
        <v/>
      </c>
      <c r="MF277" s="291" t="str">
        <f t="shared" si="779"/>
        <v/>
      </c>
      <c r="MG277" s="74">
        <f t="shared" si="780"/>
        <v>0</v>
      </c>
      <c r="MH277" s="70"/>
      <c r="MI277" s="70"/>
      <c r="MJ277" s="70"/>
      <c r="MK277" s="70"/>
      <c r="ML277" s="70"/>
      <c r="MM277" s="70"/>
      <c r="MN277" s="70"/>
      <c r="MO277" s="70"/>
      <c r="MP277" s="70"/>
      <c r="MQ277" s="70"/>
      <c r="MR277" s="70"/>
      <c r="MS277" s="70"/>
      <c r="MT277" s="70"/>
      <c r="MU277" s="70"/>
    </row>
    <row r="278" spans="1:359" ht="6.75" customHeight="1" x14ac:dyDescent="0.25">
      <c r="A278" s="79"/>
      <c r="B278" s="303">
        <f t="shared" si="799"/>
        <v>264</v>
      </c>
      <c r="C278" s="85" t="s">
        <v>830</v>
      </c>
      <c r="D278" s="206" t="s">
        <v>832</v>
      </c>
      <c r="E278" s="70"/>
      <c r="F278" s="258"/>
      <c r="G278" s="259"/>
      <c r="H278" s="260"/>
      <c r="I278" s="258"/>
      <c r="J278" s="259"/>
      <c r="K278" s="260"/>
      <c r="L278" s="258"/>
      <c r="M278" s="259"/>
      <c r="N278" s="260"/>
      <c r="O278" s="258"/>
      <c r="P278" s="259"/>
      <c r="Q278" s="260"/>
      <c r="R278" s="258"/>
      <c r="S278" s="259"/>
      <c r="T278" s="260"/>
      <c r="U278" s="258"/>
      <c r="V278" s="259"/>
      <c r="W278" s="260"/>
      <c r="X278" s="258"/>
      <c r="Y278" s="259"/>
      <c r="Z278" s="260"/>
      <c r="AA278" s="258"/>
      <c r="AB278" s="259"/>
      <c r="AC278" s="260"/>
      <c r="AD278" s="258"/>
      <c r="AE278" s="259"/>
      <c r="AF278" s="260"/>
      <c r="AG278" s="258"/>
      <c r="AH278" s="259"/>
      <c r="AI278" s="260"/>
      <c r="AJ278" s="258"/>
      <c r="AK278" s="259"/>
      <c r="AL278" s="260"/>
      <c r="AM278" s="258"/>
      <c r="AN278" s="259"/>
      <c r="AO278" s="260"/>
      <c r="AP278" s="281"/>
      <c r="AQ278" s="353"/>
      <c r="AR278" s="348"/>
      <c r="AS278" s="281"/>
      <c r="AT278" s="353"/>
      <c r="AU278" s="348"/>
      <c r="AV278" s="258"/>
      <c r="AW278" s="259"/>
      <c r="AX278" s="260"/>
      <c r="AY278" s="258"/>
      <c r="AZ278" s="259"/>
      <c r="BA278" s="260"/>
      <c r="BB278" s="258"/>
      <c r="BC278" s="259"/>
      <c r="BD278" s="260"/>
      <c r="BE278" s="258"/>
      <c r="BF278" s="259"/>
      <c r="BG278" s="260"/>
      <c r="BH278" s="258"/>
      <c r="BI278" s="259"/>
      <c r="BJ278" s="260"/>
      <c r="BK278" s="258"/>
      <c r="BL278" s="259"/>
      <c r="BM278" s="260"/>
      <c r="BN278" s="258"/>
      <c r="BO278" s="259"/>
      <c r="BP278" s="260"/>
      <c r="BQ278" s="258"/>
      <c r="BR278" s="259"/>
      <c r="BS278" s="260"/>
      <c r="BT278" s="258"/>
      <c r="BU278" s="259"/>
      <c r="BV278" s="260"/>
      <c r="BW278" s="258"/>
      <c r="BX278" s="259"/>
      <c r="BY278" s="260"/>
      <c r="BZ278" s="258"/>
      <c r="CA278" s="259"/>
      <c r="CB278" s="260"/>
      <c r="CC278" s="258"/>
      <c r="CD278" s="259"/>
      <c r="CE278" s="260"/>
      <c r="CF278" s="410"/>
      <c r="CG278" s="411"/>
      <c r="CH278" s="412"/>
      <c r="CI278" s="410"/>
      <c r="CJ278" s="411"/>
      <c r="CK278" s="412"/>
      <c r="CL278" s="258"/>
      <c r="CM278" s="259"/>
      <c r="CN278" s="260"/>
      <c r="CO278" s="258"/>
      <c r="CP278" s="259"/>
      <c r="CQ278" s="260"/>
      <c r="CR278" s="373" t="s">
        <v>2</v>
      </c>
      <c r="CS278" s="228"/>
      <c r="CT278" s="229"/>
      <c r="CU278" s="7" t="str">
        <f t="shared" si="660"/>
        <v/>
      </c>
      <c r="CV278" s="7" t="str">
        <f t="shared" si="661"/>
        <v/>
      </c>
      <c r="CW278" s="7" t="str">
        <f t="shared" si="662"/>
        <v/>
      </c>
      <c r="CX278" s="7" t="str">
        <f t="shared" si="663"/>
        <v/>
      </c>
      <c r="CY278" s="7" t="str">
        <f t="shared" si="664"/>
        <v/>
      </c>
      <c r="CZ278" s="7" t="str">
        <f t="shared" si="665"/>
        <v/>
      </c>
      <c r="DA278" s="7" t="str">
        <f t="shared" si="666"/>
        <v/>
      </c>
      <c r="DB278" s="7" t="str">
        <f t="shared" si="667"/>
        <v/>
      </c>
      <c r="DC278" s="7" t="str">
        <f t="shared" si="668"/>
        <v/>
      </c>
      <c r="DD278" s="7" t="str">
        <f t="shared" si="669"/>
        <v/>
      </c>
      <c r="DE278" s="7" t="str">
        <f t="shared" si="670"/>
        <v/>
      </c>
      <c r="DF278" s="7" t="str">
        <f t="shared" si="671"/>
        <v/>
      </c>
      <c r="DG278" s="7" t="str">
        <f t="shared" si="672"/>
        <v/>
      </c>
      <c r="DH278" s="7" t="str">
        <f t="shared" si="673"/>
        <v/>
      </c>
      <c r="DI278" s="7" t="str">
        <f t="shared" si="674"/>
        <v/>
      </c>
      <c r="DJ278" s="7" t="str">
        <f t="shared" si="675"/>
        <v/>
      </c>
      <c r="DK278" s="7" t="str">
        <f t="shared" si="676"/>
        <v/>
      </c>
      <c r="DL278" s="7">
        <f t="shared" si="677"/>
        <v>35</v>
      </c>
      <c r="DM278" s="7" t="str">
        <f t="shared" si="678"/>
        <v/>
      </c>
      <c r="DN278" s="7" t="str">
        <f t="shared" si="679"/>
        <v/>
      </c>
      <c r="DO278" s="7" t="str">
        <f t="shared" si="680"/>
        <v/>
      </c>
      <c r="DP278" s="7" t="str">
        <f t="shared" si="681"/>
        <v/>
      </c>
      <c r="DQ278" s="7" t="str">
        <f t="shared" si="682"/>
        <v/>
      </c>
      <c r="DR278" s="7" t="str">
        <f t="shared" si="683"/>
        <v/>
      </c>
      <c r="DS278" s="7" t="str">
        <f t="shared" si="684"/>
        <v/>
      </c>
      <c r="DT278" s="7" t="str">
        <f t="shared" si="685"/>
        <v/>
      </c>
      <c r="DU278" s="7" t="str">
        <f t="shared" si="781"/>
        <v/>
      </c>
      <c r="DV278" s="7" t="str">
        <f t="shared" si="782"/>
        <v/>
      </c>
      <c r="DW278" s="7" t="str">
        <f t="shared" si="783"/>
        <v/>
      </c>
      <c r="DX278" s="7" t="str">
        <f t="shared" si="784"/>
        <v/>
      </c>
      <c r="DY278" s="7"/>
      <c r="DZ278" s="7"/>
      <c r="EA278" s="7"/>
      <c r="EB278" s="7"/>
      <c r="EC278" s="64" t="s">
        <v>2</v>
      </c>
      <c r="ED278" s="306" t="str">
        <f t="shared" si="686"/>
        <v>-</v>
      </c>
      <c r="EE278" s="306" t="str">
        <f t="shared" si="687"/>
        <v>-</v>
      </c>
      <c r="EF278" s="306" t="str">
        <f t="shared" si="688"/>
        <v>-</v>
      </c>
      <c r="EG278" s="306" t="str">
        <f t="shared" si="689"/>
        <v>-</v>
      </c>
      <c r="EH278" s="306" t="str">
        <f t="shared" si="690"/>
        <v>-</v>
      </c>
      <c r="EI278" s="306" t="str">
        <f t="shared" si="691"/>
        <v>-</v>
      </c>
      <c r="EJ278" s="306" t="str">
        <f t="shared" si="692"/>
        <v>-</v>
      </c>
      <c r="EK278" s="306" t="str">
        <f t="shared" si="693"/>
        <v>-</v>
      </c>
      <c r="EL278" s="306" t="str">
        <f t="shared" si="694"/>
        <v>-</v>
      </c>
      <c r="EM278" s="306" t="str">
        <f t="shared" si="695"/>
        <v>-</v>
      </c>
      <c r="EN278" s="306" t="str">
        <f t="shared" si="696"/>
        <v>-</v>
      </c>
      <c r="EO278" s="306" t="str">
        <f t="shared" si="697"/>
        <v>-</v>
      </c>
      <c r="EP278" s="306" t="str">
        <f t="shared" si="698"/>
        <v>-</v>
      </c>
      <c r="EQ278" s="306" t="str">
        <f t="shared" si="699"/>
        <v>-</v>
      </c>
      <c r="ER278" s="306" t="str">
        <f t="shared" si="700"/>
        <v>-</v>
      </c>
      <c r="ES278" s="306" t="str">
        <f t="shared" si="701"/>
        <v>-</v>
      </c>
      <c r="ET278" s="306" t="str">
        <f t="shared" si="702"/>
        <v>-</v>
      </c>
      <c r="EU278" s="306" t="str">
        <f t="shared" si="703"/>
        <v>yoff</v>
      </c>
      <c r="EV278" s="306" t="str">
        <f t="shared" si="704"/>
        <v>-</v>
      </c>
      <c r="EW278" s="306" t="str">
        <f t="shared" si="705"/>
        <v>-</v>
      </c>
      <c r="EX278" s="306" t="str">
        <f t="shared" si="706"/>
        <v>-</v>
      </c>
      <c r="EY278" s="306" t="str">
        <f t="shared" si="707"/>
        <v>-</v>
      </c>
      <c r="EZ278" s="306" t="str">
        <f t="shared" si="708"/>
        <v>-</v>
      </c>
      <c r="FA278" s="306" t="str">
        <f t="shared" si="709"/>
        <v>-</v>
      </c>
      <c r="FB278" s="306" t="str">
        <f t="shared" si="710"/>
        <v>-</v>
      </c>
      <c r="FC278" s="306" t="str">
        <f t="shared" si="711"/>
        <v>-</v>
      </c>
      <c r="FD278" s="306" t="str">
        <f t="shared" si="785"/>
        <v>-</v>
      </c>
      <c r="FE278" s="306" t="str">
        <f t="shared" si="786"/>
        <v>-</v>
      </c>
      <c r="FF278" s="306" t="str">
        <f t="shared" si="787"/>
        <v>-</v>
      </c>
      <c r="FG278" s="306" t="str">
        <f t="shared" si="788"/>
        <v>-</v>
      </c>
      <c r="FH278" s="306"/>
      <c r="FI278" s="306"/>
      <c r="FJ278" s="306"/>
      <c r="FK278" s="306"/>
      <c r="FL278" s="306"/>
      <c r="FM278" s="422" t="s">
        <v>2</v>
      </c>
      <c r="FN278" s="65" t="str">
        <f t="shared" si="712"/>
        <v>-</v>
      </c>
      <c r="FO278" s="65" t="str">
        <f t="shared" si="713"/>
        <v>-</v>
      </c>
      <c r="FP278" s="65" t="str">
        <f t="shared" si="714"/>
        <v>-</v>
      </c>
      <c r="FQ278" s="65" t="str">
        <f t="shared" si="715"/>
        <v>-</v>
      </c>
      <c r="FR278" s="65" t="str">
        <f t="shared" si="716"/>
        <v>-</v>
      </c>
      <c r="FS278" s="65" t="str">
        <f t="shared" si="717"/>
        <v>-</v>
      </c>
      <c r="FT278" s="65" t="str">
        <f t="shared" si="718"/>
        <v>-</v>
      </c>
      <c r="FU278" s="65" t="str">
        <f t="shared" si="719"/>
        <v>-</v>
      </c>
      <c r="FV278" s="65" t="str">
        <f t="shared" si="720"/>
        <v>-</v>
      </c>
      <c r="FW278" s="65" t="str">
        <f t="shared" si="721"/>
        <v>-</v>
      </c>
      <c r="FX278" s="65" t="str">
        <f t="shared" si="722"/>
        <v>-</v>
      </c>
      <c r="FY278" s="65" t="str">
        <f t="shared" si="723"/>
        <v>-</v>
      </c>
      <c r="FZ278" s="65" t="str">
        <f t="shared" si="724"/>
        <v>-</v>
      </c>
      <c r="GA278" s="65" t="str">
        <f t="shared" si="725"/>
        <v>-</v>
      </c>
      <c r="GB278" s="65" t="str">
        <f t="shared" si="726"/>
        <v>-</v>
      </c>
      <c r="GC278" s="65" t="str">
        <f t="shared" si="727"/>
        <v>-</v>
      </c>
      <c r="GD278" s="65" t="str">
        <f t="shared" si="728"/>
        <v>-</v>
      </c>
      <c r="GE278" s="65">
        <f t="shared" si="729"/>
        <v>200</v>
      </c>
      <c r="GF278" s="65" t="str">
        <f t="shared" si="730"/>
        <v>-</v>
      </c>
      <c r="GG278" s="65" t="str">
        <f t="shared" si="731"/>
        <v>-</v>
      </c>
      <c r="GH278" s="65" t="str">
        <f t="shared" si="732"/>
        <v>-</v>
      </c>
      <c r="GI278" s="65" t="str">
        <f t="shared" si="733"/>
        <v>-</v>
      </c>
      <c r="GJ278" s="65" t="str">
        <f t="shared" si="734"/>
        <v>-</v>
      </c>
      <c r="GK278" s="65" t="str">
        <f t="shared" si="735"/>
        <v>-</v>
      </c>
      <c r="GL278" s="65" t="str">
        <f t="shared" si="736"/>
        <v>-</v>
      </c>
      <c r="GM278" s="65" t="str">
        <f t="shared" si="737"/>
        <v>-</v>
      </c>
      <c r="GN278" s="65" t="str">
        <f t="shared" si="789"/>
        <v>-</v>
      </c>
      <c r="GO278" s="65" t="str">
        <f t="shared" si="790"/>
        <v>-</v>
      </c>
      <c r="GP278" s="65" t="str">
        <f t="shared" si="791"/>
        <v>-</v>
      </c>
      <c r="GQ278" s="65" t="str">
        <f t="shared" si="792"/>
        <v>-</v>
      </c>
      <c r="GR278" s="65"/>
      <c r="GS278" s="65"/>
      <c r="GT278" s="65"/>
      <c r="GU278" s="96"/>
      <c r="GV278" s="70"/>
      <c r="GW278" s="7">
        <f>IF(ISNUMBER(INDEX($CU$15:$EC$314,$B278,HG$5)),MAX(GW$14:GW277)+1,0)</f>
        <v>0</v>
      </c>
      <c r="GX278" s="7" t="str">
        <f t="shared" si="738"/>
        <v/>
      </c>
      <c r="GY278" s="7" t="str">
        <f t="shared" si="739"/>
        <v/>
      </c>
      <c r="GZ278" s="289">
        <f t="shared" si="740"/>
        <v>264</v>
      </c>
      <c r="HA278" s="289" t="str">
        <f t="shared" si="800"/>
        <v/>
      </c>
      <c r="HB278" s="289"/>
      <c r="HC278" s="84" t="str">
        <f t="shared" si="742"/>
        <v/>
      </c>
      <c r="HD278" s="335">
        <f t="shared" si="743"/>
        <v>0</v>
      </c>
      <c r="HE278" s="313" t="str">
        <f t="shared" si="744"/>
        <v/>
      </c>
      <c r="HF278" s="28" t="str">
        <f>IF(HE278="","",IF(HE278=#REF!,1,""))</f>
        <v/>
      </c>
      <c r="HG278" s="241"/>
      <c r="HH278" s="71"/>
      <c r="HI278" s="71"/>
      <c r="HJ278" s="71"/>
      <c r="HK278" s="71"/>
      <c r="HL278" s="71"/>
      <c r="HM278" s="71"/>
      <c r="HN278" s="71"/>
      <c r="HO278" s="71"/>
      <c r="HP278" s="71"/>
      <c r="HQ278" s="71"/>
      <c r="HR278" s="71"/>
      <c r="HS278" s="71"/>
      <c r="HT278" s="71"/>
      <c r="HU278" s="71"/>
      <c r="HV278" s="336" t="str">
        <f t="shared" si="746"/>
        <v/>
      </c>
      <c r="HW278" s="338" t="str">
        <f t="shared" si="747"/>
        <v/>
      </c>
      <c r="HX278" s="337" t="str">
        <f t="shared" si="748"/>
        <v/>
      </c>
      <c r="HY278" s="71"/>
      <c r="HZ278" s="71"/>
      <c r="IA278" s="71"/>
      <c r="IB278" s="71"/>
      <c r="IC278" s="71"/>
      <c r="ID278" s="70"/>
      <c r="IE278" s="19"/>
      <c r="IF278" s="19"/>
      <c r="IG278" s="19"/>
      <c r="IH278" s="19"/>
      <c r="II278" s="19"/>
      <c r="IJ278" s="19"/>
      <c r="IK278" s="19"/>
      <c r="IL278" s="19"/>
      <c r="IM278" s="19"/>
      <c r="IN278" s="19"/>
      <c r="IO278" s="19"/>
      <c r="IP278" s="19"/>
      <c r="IQ278" s="19"/>
      <c r="IR278" s="291">
        <f>IF(IE278&lt;&gt;"",MAX(IR$14:IR277)+1,0)</f>
        <v>0</v>
      </c>
      <c r="IS278" s="291">
        <f>IF(IF278&lt;&gt;"",MAX(IS$14:IS277)+1,0)</f>
        <v>0</v>
      </c>
      <c r="IT278" s="291">
        <f>IF(IG278&lt;&gt;"",MAX(IT$14:IT277)+1,0)</f>
        <v>0</v>
      </c>
      <c r="IU278" s="291">
        <f>IF(IH278&lt;&gt;"",MAX(IU$14:IU277)+1,0)</f>
        <v>0</v>
      </c>
      <c r="IV278" s="291">
        <f>IF(II278&lt;&gt;"",MAX(IV$14:IV277)+1,0)</f>
        <v>0</v>
      </c>
      <c r="IW278" s="291">
        <f>IF(IJ278&lt;&gt;"",MAX(IW$14:IW277)+1,0)</f>
        <v>0</v>
      </c>
      <c r="IX278" s="291">
        <f>IF(IK278&lt;&gt;"",MAX(IX$14:IX277)+1,0)</f>
        <v>0</v>
      </c>
      <c r="IY278" s="291">
        <f>IF(IL278&lt;&gt;"",MAX(IY$14:IY277)+1,0)</f>
        <v>0</v>
      </c>
      <c r="IZ278" s="291">
        <f>IF(IM278&lt;&gt;"",MAX(IZ$14:IZ277)+1,0)</f>
        <v>0</v>
      </c>
      <c r="JA278" s="291">
        <f>IF(IN278&lt;&gt;"",MAX(JA$14:JA277)+1,0)</f>
        <v>0</v>
      </c>
      <c r="JB278" s="291">
        <f>IF(IO278&lt;&gt;"",MAX(JB$14:JB277)+1,0)</f>
        <v>0</v>
      </c>
      <c r="JC278" s="291">
        <f>IF(IP278&lt;&gt;"",MAX(JC$14:JC277)+1,0)</f>
        <v>0</v>
      </c>
      <c r="JD278" s="74" t="str">
        <f t="shared" si="793"/>
        <v/>
      </c>
      <c r="JE278" s="74" t="str">
        <f t="shared" si="794"/>
        <v/>
      </c>
      <c r="JF278" s="74" t="str">
        <f t="shared" si="795"/>
        <v/>
      </c>
      <c r="JG278" s="74" t="str">
        <f t="shared" si="796"/>
        <v/>
      </c>
      <c r="JH278" s="390" t="str">
        <f t="shared" si="797"/>
        <v/>
      </c>
      <c r="JI278" s="389">
        <f>IF(ISNUMBER(MATCH(HE278,$JG$15:$JG$313,0)),0,MAX(JI$14:JI277)+1)</f>
        <v>0</v>
      </c>
      <c r="JJ278" s="389" t="str">
        <f t="shared" si="798"/>
        <v/>
      </c>
      <c r="JK278" s="379"/>
      <c r="JL278" s="79"/>
      <c r="JM278" s="19"/>
      <c r="JN278" s="280"/>
      <c r="JO278" s="70"/>
      <c r="JP278" s="19"/>
      <c r="JQ278" s="19"/>
      <c r="JR278" s="19"/>
      <c r="JS278" s="19"/>
      <c r="JT278" s="19"/>
      <c r="JU278" s="19"/>
      <c r="JV278" s="19"/>
      <c r="JW278" s="19"/>
      <c r="JX278" s="19"/>
      <c r="JY278" s="19"/>
      <c r="JZ278" s="19"/>
      <c r="KA278" s="19"/>
      <c r="KB278" s="19"/>
      <c r="KC278" s="19"/>
      <c r="KD278" s="19"/>
      <c r="LA278" s="70"/>
      <c r="LB278" s="291" t="str">
        <f t="shared" si="749"/>
        <v/>
      </c>
      <c r="LC278" s="291" t="str">
        <f t="shared" si="750"/>
        <v/>
      </c>
      <c r="LD278" s="291" t="str">
        <f t="shared" si="751"/>
        <v/>
      </c>
      <c r="LE278" s="291" t="str">
        <f t="shared" si="752"/>
        <v/>
      </c>
      <c r="LF278" s="291" t="str">
        <f t="shared" si="753"/>
        <v/>
      </c>
      <c r="LG278" s="291" t="str">
        <f t="shared" si="754"/>
        <v/>
      </c>
      <c r="LH278" s="291" t="str">
        <f t="shared" si="755"/>
        <v/>
      </c>
      <c r="LI278" s="291" t="str">
        <f t="shared" si="756"/>
        <v/>
      </c>
      <c r="LJ278" s="291" t="str">
        <f t="shared" si="757"/>
        <v/>
      </c>
      <c r="LK278" s="291" t="str">
        <f t="shared" si="758"/>
        <v/>
      </c>
      <c r="LL278" s="291" t="str">
        <f t="shared" si="759"/>
        <v/>
      </c>
      <c r="LM278" s="291" t="str">
        <f t="shared" si="760"/>
        <v/>
      </c>
      <c r="LN278" s="291" t="str">
        <f t="shared" si="761"/>
        <v/>
      </c>
      <c r="LO278" s="291" t="str">
        <f t="shared" si="762"/>
        <v/>
      </c>
      <c r="LP278" s="291" t="str">
        <f t="shared" si="763"/>
        <v/>
      </c>
      <c r="LQ278" s="291" t="str">
        <f t="shared" si="764"/>
        <v/>
      </c>
      <c r="LR278" s="291" t="str">
        <f t="shared" si="765"/>
        <v/>
      </c>
      <c r="LS278" s="291" t="str">
        <f t="shared" si="766"/>
        <v/>
      </c>
      <c r="LT278" s="291" t="str">
        <f t="shared" si="767"/>
        <v/>
      </c>
      <c r="LU278" s="291" t="str">
        <f t="shared" si="768"/>
        <v/>
      </c>
      <c r="LV278" s="291" t="str">
        <f t="shared" si="769"/>
        <v/>
      </c>
      <c r="LW278" s="291" t="str">
        <f t="shared" si="770"/>
        <v/>
      </c>
      <c r="LX278" s="291" t="str">
        <f t="shared" si="771"/>
        <v/>
      </c>
      <c r="LY278" s="291" t="str">
        <f t="shared" si="772"/>
        <v/>
      </c>
      <c r="LZ278" s="291" t="str">
        <f t="shared" si="773"/>
        <v/>
      </c>
      <c r="MA278" s="291" t="str">
        <f t="shared" si="774"/>
        <v/>
      </c>
      <c r="MB278" s="291" t="str">
        <f t="shared" si="775"/>
        <v/>
      </c>
      <c r="MC278" s="291" t="str">
        <f t="shared" si="776"/>
        <v/>
      </c>
      <c r="MD278" s="291" t="str">
        <f t="shared" si="777"/>
        <v/>
      </c>
      <c r="ME278" s="291" t="str">
        <f t="shared" si="778"/>
        <v/>
      </c>
      <c r="MF278" s="291" t="str">
        <f t="shared" si="779"/>
        <v/>
      </c>
      <c r="MG278" s="74">
        <f t="shared" si="780"/>
        <v>0</v>
      </c>
      <c r="MH278" s="70"/>
      <c r="MI278" s="70"/>
      <c r="MJ278" s="70"/>
      <c r="MK278" s="70"/>
      <c r="ML278" s="70"/>
      <c r="MM278" s="70"/>
      <c r="MN278" s="70"/>
      <c r="MO278" s="70"/>
      <c r="MP278" s="70"/>
      <c r="MQ278" s="70"/>
      <c r="MR278" s="70"/>
      <c r="MS278" s="70"/>
      <c r="MT278" s="70"/>
      <c r="MU278" s="70"/>
    </row>
    <row r="279" spans="1:359" ht="6.75" customHeight="1" x14ac:dyDescent="0.25">
      <c r="A279" s="79"/>
      <c r="B279" s="303">
        <f t="shared" si="799"/>
        <v>265</v>
      </c>
      <c r="C279" s="85" t="s">
        <v>833</v>
      </c>
      <c r="D279" s="206" t="s">
        <v>834</v>
      </c>
      <c r="E279" s="70"/>
      <c r="F279" s="258"/>
      <c r="G279" s="259"/>
      <c r="H279" s="260"/>
      <c r="I279" s="258"/>
      <c r="J279" s="259"/>
      <c r="K279" s="260"/>
      <c r="L279" s="258"/>
      <c r="M279" s="259"/>
      <c r="N279" s="260"/>
      <c r="O279" s="258"/>
      <c r="P279" s="259"/>
      <c r="Q279" s="260"/>
      <c r="R279" s="258"/>
      <c r="S279" s="259"/>
      <c r="T279" s="260"/>
      <c r="U279" s="258"/>
      <c r="V279" s="259"/>
      <c r="W279" s="260"/>
      <c r="X279" s="258"/>
      <c r="Y279" s="259"/>
      <c r="Z279" s="260"/>
      <c r="AA279" s="258"/>
      <c r="AB279" s="259"/>
      <c r="AC279" s="260"/>
      <c r="AD279" s="258"/>
      <c r="AE279" s="259"/>
      <c r="AF279" s="260"/>
      <c r="AG279" s="258"/>
      <c r="AH279" s="259"/>
      <c r="AI279" s="260"/>
      <c r="AJ279" s="258"/>
      <c r="AK279" s="259"/>
      <c r="AL279" s="260"/>
      <c r="AM279" s="258"/>
      <c r="AN279" s="259"/>
      <c r="AO279" s="260"/>
      <c r="AP279" s="281"/>
      <c r="AQ279" s="353"/>
      <c r="AR279" s="348"/>
      <c r="AS279" s="281"/>
      <c r="AT279" s="353"/>
      <c r="AU279" s="348"/>
      <c r="AV279" s="258"/>
      <c r="AW279" s="259"/>
      <c r="AX279" s="260"/>
      <c r="AY279" s="258"/>
      <c r="AZ279" s="259"/>
      <c r="BA279" s="260"/>
      <c r="BB279" s="258"/>
      <c r="BC279" s="259"/>
      <c r="BD279" s="260"/>
      <c r="BE279" s="258"/>
      <c r="BF279" s="259"/>
      <c r="BG279" s="260"/>
      <c r="BH279" s="258"/>
      <c r="BI279" s="259"/>
      <c r="BJ279" s="260"/>
      <c r="BK279" s="258"/>
      <c r="BL279" s="259"/>
      <c r="BM279" s="260"/>
      <c r="BN279" s="258"/>
      <c r="BO279" s="259"/>
      <c r="BP279" s="260"/>
      <c r="BQ279" s="258"/>
      <c r="BR279" s="259"/>
      <c r="BS279" s="260"/>
      <c r="BT279" s="258"/>
      <c r="BU279" s="259"/>
      <c r="BV279" s="260"/>
      <c r="BW279" s="258"/>
      <c r="BX279" s="259"/>
      <c r="BY279" s="260"/>
      <c r="BZ279" s="258"/>
      <c r="CA279" s="259"/>
      <c r="CB279" s="260"/>
      <c r="CC279" s="258"/>
      <c r="CD279" s="259"/>
      <c r="CE279" s="260"/>
      <c r="CF279" s="410"/>
      <c r="CG279" s="411"/>
      <c r="CH279" s="412"/>
      <c r="CI279" s="410"/>
      <c r="CJ279" s="411"/>
      <c r="CK279" s="412"/>
      <c r="CL279" s="258"/>
      <c r="CM279" s="259"/>
      <c r="CN279" s="260"/>
      <c r="CO279" s="258"/>
      <c r="CP279" s="259"/>
      <c r="CQ279" s="260"/>
      <c r="CR279" s="373" t="s">
        <v>2</v>
      </c>
      <c r="CS279" s="228"/>
      <c r="CT279" s="229"/>
      <c r="CU279" s="7" t="str">
        <f t="shared" si="660"/>
        <v/>
      </c>
      <c r="CV279" s="7" t="str">
        <f t="shared" si="661"/>
        <v/>
      </c>
      <c r="CW279" s="7" t="str">
        <f t="shared" si="662"/>
        <v/>
      </c>
      <c r="CX279" s="7" t="str">
        <f t="shared" si="663"/>
        <v/>
      </c>
      <c r="CY279" s="7" t="str">
        <f t="shared" si="664"/>
        <v/>
      </c>
      <c r="CZ279" s="7" t="str">
        <f t="shared" si="665"/>
        <v/>
      </c>
      <c r="DA279" s="7" t="str">
        <f t="shared" si="666"/>
        <v/>
      </c>
      <c r="DB279" s="7" t="str">
        <f t="shared" si="667"/>
        <v/>
      </c>
      <c r="DC279" s="7" t="str">
        <f t="shared" si="668"/>
        <v/>
      </c>
      <c r="DD279" s="7" t="str">
        <f t="shared" si="669"/>
        <v/>
      </c>
      <c r="DE279" s="7" t="str">
        <f t="shared" si="670"/>
        <v/>
      </c>
      <c r="DF279" s="7" t="str">
        <f t="shared" si="671"/>
        <v/>
      </c>
      <c r="DG279" s="7" t="str">
        <f t="shared" si="672"/>
        <v/>
      </c>
      <c r="DH279" s="7" t="str">
        <f t="shared" si="673"/>
        <v/>
      </c>
      <c r="DI279" s="7" t="str">
        <f t="shared" si="674"/>
        <v/>
      </c>
      <c r="DJ279" s="7" t="str">
        <f t="shared" si="675"/>
        <v/>
      </c>
      <c r="DK279" s="7" t="str">
        <f t="shared" si="676"/>
        <v/>
      </c>
      <c r="DL279" s="7">
        <f t="shared" si="677"/>
        <v>38</v>
      </c>
      <c r="DM279" s="7" t="str">
        <f t="shared" si="678"/>
        <v/>
      </c>
      <c r="DN279" s="7" t="str">
        <f t="shared" si="679"/>
        <v/>
      </c>
      <c r="DO279" s="7" t="str">
        <f t="shared" si="680"/>
        <v/>
      </c>
      <c r="DP279" s="7" t="str">
        <f t="shared" si="681"/>
        <v/>
      </c>
      <c r="DQ279" s="7" t="str">
        <f t="shared" si="682"/>
        <v/>
      </c>
      <c r="DR279" s="7" t="str">
        <f t="shared" si="683"/>
        <v/>
      </c>
      <c r="DS279" s="7" t="str">
        <f t="shared" si="684"/>
        <v/>
      </c>
      <c r="DT279" s="7" t="str">
        <f t="shared" si="685"/>
        <v/>
      </c>
      <c r="DU279" s="7" t="str">
        <f t="shared" si="781"/>
        <v/>
      </c>
      <c r="DV279" s="7" t="str">
        <f t="shared" si="782"/>
        <v/>
      </c>
      <c r="DW279" s="7" t="str">
        <f t="shared" si="783"/>
        <v/>
      </c>
      <c r="DX279" s="7" t="str">
        <f t="shared" si="784"/>
        <v/>
      </c>
      <c r="DY279" s="7"/>
      <c r="DZ279" s="7"/>
      <c r="EA279" s="7"/>
      <c r="EB279" s="7"/>
      <c r="EC279" s="64" t="s">
        <v>2</v>
      </c>
      <c r="ED279" s="306" t="str">
        <f t="shared" si="686"/>
        <v>-</v>
      </c>
      <c r="EE279" s="306" t="str">
        <f t="shared" si="687"/>
        <v>-</v>
      </c>
      <c r="EF279" s="306" t="str">
        <f t="shared" si="688"/>
        <v>-</v>
      </c>
      <c r="EG279" s="306" t="str">
        <f t="shared" si="689"/>
        <v>-</v>
      </c>
      <c r="EH279" s="306" t="str">
        <f t="shared" si="690"/>
        <v>-</v>
      </c>
      <c r="EI279" s="306" t="str">
        <f t="shared" si="691"/>
        <v>-</v>
      </c>
      <c r="EJ279" s="306" t="str">
        <f t="shared" si="692"/>
        <v>-</v>
      </c>
      <c r="EK279" s="306" t="str">
        <f t="shared" si="693"/>
        <v>-</v>
      </c>
      <c r="EL279" s="306" t="str">
        <f t="shared" si="694"/>
        <v>-</v>
      </c>
      <c r="EM279" s="306" t="str">
        <f t="shared" si="695"/>
        <v>-</v>
      </c>
      <c r="EN279" s="306" t="str">
        <f t="shared" si="696"/>
        <v>-</v>
      </c>
      <c r="EO279" s="306" t="str">
        <f t="shared" si="697"/>
        <v>-</v>
      </c>
      <c r="EP279" s="306" t="str">
        <f t="shared" si="698"/>
        <v>-</v>
      </c>
      <c r="EQ279" s="306" t="str">
        <f t="shared" si="699"/>
        <v>-</v>
      </c>
      <c r="ER279" s="306" t="str">
        <f t="shared" si="700"/>
        <v>-</v>
      </c>
      <c r="ES279" s="306" t="str">
        <f t="shared" si="701"/>
        <v>-</v>
      </c>
      <c r="ET279" s="306" t="str">
        <f t="shared" si="702"/>
        <v>-</v>
      </c>
      <c r="EU279" s="306" t="str">
        <f t="shared" si="703"/>
        <v>xt3doptions</v>
      </c>
      <c r="EV279" s="306" t="str">
        <f t="shared" si="704"/>
        <v>-</v>
      </c>
      <c r="EW279" s="306" t="str">
        <f t="shared" si="705"/>
        <v>-</v>
      </c>
      <c r="EX279" s="306" t="str">
        <f t="shared" si="706"/>
        <v>-</v>
      </c>
      <c r="EY279" s="306" t="str">
        <f t="shared" si="707"/>
        <v>-</v>
      </c>
      <c r="EZ279" s="306" t="str">
        <f t="shared" si="708"/>
        <v>-</v>
      </c>
      <c r="FA279" s="306" t="str">
        <f t="shared" si="709"/>
        <v>-</v>
      </c>
      <c r="FB279" s="306" t="str">
        <f t="shared" si="710"/>
        <v>-</v>
      </c>
      <c r="FC279" s="306" t="str">
        <f t="shared" si="711"/>
        <v>-</v>
      </c>
      <c r="FD279" s="306" t="str">
        <f t="shared" si="785"/>
        <v>-</v>
      </c>
      <c r="FE279" s="306" t="str">
        <f t="shared" si="786"/>
        <v>-</v>
      </c>
      <c r="FF279" s="306" t="str">
        <f t="shared" si="787"/>
        <v>-</v>
      </c>
      <c r="FG279" s="306" t="str">
        <f t="shared" si="788"/>
        <v>-</v>
      </c>
      <c r="FH279" s="306"/>
      <c r="FI279" s="306"/>
      <c r="FJ279" s="306"/>
      <c r="FK279" s="306"/>
      <c r="FL279" s="306"/>
      <c r="FM279" s="422" t="s">
        <v>2</v>
      </c>
      <c r="FN279" s="65" t="str">
        <f t="shared" si="712"/>
        <v>-</v>
      </c>
      <c r="FO279" s="65" t="str">
        <f t="shared" si="713"/>
        <v>-</v>
      </c>
      <c r="FP279" s="65" t="str">
        <f t="shared" si="714"/>
        <v>-</v>
      </c>
      <c r="FQ279" s="65" t="str">
        <f t="shared" si="715"/>
        <v>-</v>
      </c>
      <c r="FR279" s="65" t="str">
        <f t="shared" si="716"/>
        <v>-</v>
      </c>
      <c r="FS279" s="65" t="str">
        <f t="shared" si="717"/>
        <v>-</v>
      </c>
      <c r="FT279" s="65" t="str">
        <f t="shared" si="718"/>
        <v>-</v>
      </c>
      <c r="FU279" s="65" t="str">
        <f t="shared" si="719"/>
        <v>-</v>
      </c>
      <c r="FV279" s="65" t="str">
        <f t="shared" si="720"/>
        <v>-</v>
      </c>
      <c r="FW279" s="65" t="str">
        <f t="shared" si="721"/>
        <v>-</v>
      </c>
      <c r="FX279" s="65" t="str">
        <f t="shared" si="722"/>
        <v>-</v>
      </c>
      <c r="FY279" s="65" t="str">
        <f t="shared" si="723"/>
        <v>-</v>
      </c>
      <c r="FZ279" s="65" t="str">
        <f t="shared" si="724"/>
        <v>-</v>
      </c>
      <c r="GA279" s="65" t="str">
        <f t="shared" si="725"/>
        <v>-</v>
      </c>
      <c r="GB279" s="65" t="str">
        <f t="shared" si="726"/>
        <v>-</v>
      </c>
      <c r="GC279" s="65" t="str">
        <f t="shared" si="727"/>
        <v>-</v>
      </c>
      <c r="GD279" s="65" t="str">
        <f t="shared" si="728"/>
        <v>-</v>
      </c>
      <c r="GE279" s="65" t="str">
        <f t="shared" si="729"/>
        <v>xt3d</v>
      </c>
      <c r="GF279" s="65" t="str">
        <f t="shared" si="730"/>
        <v>-</v>
      </c>
      <c r="GG279" s="65" t="str">
        <f t="shared" si="731"/>
        <v>-</v>
      </c>
      <c r="GH279" s="65" t="str">
        <f t="shared" si="732"/>
        <v>-</v>
      </c>
      <c r="GI279" s="65" t="str">
        <f t="shared" si="733"/>
        <v>-</v>
      </c>
      <c r="GJ279" s="65" t="str">
        <f t="shared" si="734"/>
        <v>-</v>
      </c>
      <c r="GK279" s="65" t="str">
        <f t="shared" si="735"/>
        <v>-</v>
      </c>
      <c r="GL279" s="65" t="str">
        <f t="shared" si="736"/>
        <v>-</v>
      </c>
      <c r="GM279" s="65" t="str">
        <f t="shared" si="737"/>
        <v>-</v>
      </c>
      <c r="GN279" s="65" t="str">
        <f t="shared" si="789"/>
        <v>-</v>
      </c>
      <c r="GO279" s="65" t="str">
        <f t="shared" si="790"/>
        <v>-</v>
      </c>
      <c r="GP279" s="65" t="str">
        <f t="shared" si="791"/>
        <v>-</v>
      </c>
      <c r="GQ279" s="65" t="str">
        <f t="shared" si="792"/>
        <v>-</v>
      </c>
      <c r="GR279" s="65"/>
      <c r="GS279" s="65"/>
      <c r="GT279" s="65"/>
      <c r="GU279" s="96"/>
      <c r="GV279" s="70"/>
      <c r="GW279" s="7">
        <f>IF(ISNUMBER(INDEX($CU$15:$EC$314,$B279,HG$5)),MAX(GW$14:GW278)+1,0)</f>
        <v>0</v>
      </c>
      <c r="GX279" s="7" t="str">
        <f t="shared" si="738"/>
        <v/>
      </c>
      <c r="GY279" s="7" t="str">
        <f t="shared" si="739"/>
        <v/>
      </c>
      <c r="GZ279" s="289">
        <f t="shared" si="740"/>
        <v>265</v>
      </c>
      <c r="HA279" s="289" t="str">
        <f t="shared" si="800"/>
        <v/>
      </c>
      <c r="HB279" s="289"/>
      <c r="HC279" s="84" t="str">
        <f t="shared" si="742"/>
        <v/>
      </c>
      <c r="HD279" s="335">
        <f t="shared" si="743"/>
        <v>0</v>
      </c>
      <c r="HE279" s="313" t="str">
        <f t="shared" si="744"/>
        <v/>
      </c>
      <c r="HF279" s="28" t="str">
        <f>IF(HE279="","",IF(HE279=#REF!,1,""))</f>
        <v/>
      </c>
      <c r="HG279" s="241"/>
      <c r="HH279" s="71"/>
      <c r="HI279" s="71"/>
      <c r="HJ279" s="71"/>
      <c r="HK279" s="71"/>
      <c r="HL279" s="71"/>
      <c r="HM279" s="71"/>
      <c r="HN279" s="71"/>
      <c r="HO279" s="71"/>
      <c r="HP279" s="71"/>
      <c r="HQ279" s="71"/>
      <c r="HR279" s="71"/>
      <c r="HS279" s="71"/>
      <c r="HT279" s="71"/>
      <c r="HU279" s="71"/>
      <c r="HV279" s="336" t="str">
        <f t="shared" si="746"/>
        <v/>
      </c>
      <c r="HW279" s="338" t="str">
        <f t="shared" si="747"/>
        <v/>
      </c>
      <c r="HX279" s="337" t="str">
        <f t="shared" si="748"/>
        <v/>
      </c>
      <c r="HY279" s="71"/>
      <c r="HZ279" s="71"/>
      <c r="IA279" s="71"/>
      <c r="IB279" s="71"/>
      <c r="IC279" s="71"/>
      <c r="ID279" s="70"/>
      <c r="IE279" s="19"/>
      <c r="IF279" s="19"/>
      <c r="IG279" s="19"/>
      <c r="IH279" s="19"/>
      <c r="II279" s="19"/>
      <c r="IJ279" s="19"/>
      <c r="IK279" s="19"/>
      <c r="IL279" s="19"/>
      <c r="IM279" s="19"/>
      <c r="IN279" s="19"/>
      <c r="IO279" s="19"/>
      <c r="IP279" s="19"/>
      <c r="IQ279" s="19"/>
      <c r="IR279" s="291">
        <f>IF(IE279&lt;&gt;"",MAX(IR$14:IR278)+1,0)</f>
        <v>0</v>
      </c>
      <c r="IS279" s="291">
        <f>IF(IF279&lt;&gt;"",MAX(IS$14:IS278)+1,0)</f>
        <v>0</v>
      </c>
      <c r="IT279" s="291">
        <f>IF(IG279&lt;&gt;"",MAX(IT$14:IT278)+1,0)</f>
        <v>0</v>
      </c>
      <c r="IU279" s="291">
        <f>IF(IH279&lt;&gt;"",MAX(IU$14:IU278)+1,0)</f>
        <v>0</v>
      </c>
      <c r="IV279" s="291">
        <f>IF(II279&lt;&gt;"",MAX(IV$14:IV278)+1,0)</f>
        <v>0</v>
      </c>
      <c r="IW279" s="291">
        <f>IF(IJ279&lt;&gt;"",MAX(IW$14:IW278)+1,0)</f>
        <v>0</v>
      </c>
      <c r="IX279" s="291">
        <f>IF(IK279&lt;&gt;"",MAX(IX$14:IX278)+1,0)</f>
        <v>0</v>
      </c>
      <c r="IY279" s="291">
        <f>IF(IL279&lt;&gt;"",MAX(IY$14:IY278)+1,0)</f>
        <v>0</v>
      </c>
      <c r="IZ279" s="291">
        <f>IF(IM279&lt;&gt;"",MAX(IZ$14:IZ278)+1,0)</f>
        <v>0</v>
      </c>
      <c r="JA279" s="291">
        <f>IF(IN279&lt;&gt;"",MAX(JA$14:JA278)+1,0)</f>
        <v>0</v>
      </c>
      <c r="JB279" s="291">
        <f>IF(IO279&lt;&gt;"",MAX(JB$14:JB278)+1,0)</f>
        <v>0</v>
      </c>
      <c r="JC279" s="291">
        <f>IF(IP279&lt;&gt;"",MAX(JC$14:JC278)+1,0)</f>
        <v>0</v>
      </c>
      <c r="JD279" s="74" t="str">
        <f t="shared" si="793"/>
        <v/>
      </c>
      <c r="JE279" s="74" t="str">
        <f t="shared" si="794"/>
        <v/>
      </c>
      <c r="JF279" s="74" t="str">
        <f t="shared" si="795"/>
        <v/>
      </c>
      <c r="JG279" s="74" t="str">
        <f t="shared" si="796"/>
        <v/>
      </c>
      <c r="JH279" s="390" t="str">
        <f t="shared" si="797"/>
        <v/>
      </c>
      <c r="JI279" s="389">
        <f>IF(ISNUMBER(MATCH(HE279,$JG$15:$JG$313,0)),0,MAX(JI$14:JI278)+1)</f>
        <v>0</v>
      </c>
      <c r="JJ279" s="389" t="str">
        <f t="shared" si="798"/>
        <v/>
      </c>
      <c r="JK279" s="379"/>
      <c r="JL279" s="79"/>
      <c r="JM279" s="19"/>
      <c r="JN279" s="280"/>
      <c r="JO279" s="70"/>
      <c r="JP279" s="19"/>
      <c r="JQ279" s="19"/>
      <c r="JR279" s="19"/>
      <c r="JS279" s="19"/>
      <c r="JT279" s="19"/>
      <c r="JU279" s="19"/>
      <c r="JV279" s="19"/>
      <c r="JW279" s="19"/>
      <c r="JX279" s="19"/>
      <c r="JY279" s="19"/>
      <c r="JZ279" s="19"/>
      <c r="KA279" s="19"/>
      <c r="KB279" s="19"/>
      <c r="KC279" s="19"/>
      <c r="KD279" s="19"/>
      <c r="LA279" s="70"/>
      <c r="LB279" s="291" t="str">
        <f t="shared" si="749"/>
        <v/>
      </c>
      <c r="LC279" s="291" t="str">
        <f t="shared" si="750"/>
        <v/>
      </c>
      <c r="LD279" s="291" t="str">
        <f t="shared" si="751"/>
        <v/>
      </c>
      <c r="LE279" s="291" t="str">
        <f t="shared" si="752"/>
        <v/>
      </c>
      <c r="LF279" s="291" t="str">
        <f t="shared" si="753"/>
        <v/>
      </c>
      <c r="LG279" s="291" t="str">
        <f t="shared" si="754"/>
        <v/>
      </c>
      <c r="LH279" s="291" t="str">
        <f t="shared" si="755"/>
        <v/>
      </c>
      <c r="LI279" s="291" t="str">
        <f t="shared" si="756"/>
        <v/>
      </c>
      <c r="LJ279" s="291" t="str">
        <f t="shared" si="757"/>
        <v/>
      </c>
      <c r="LK279" s="291" t="str">
        <f t="shared" si="758"/>
        <v/>
      </c>
      <c r="LL279" s="291" t="str">
        <f t="shared" si="759"/>
        <v/>
      </c>
      <c r="LM279" s="291" t="str">
        <f t="shared" si="760"/>
        <v/>
      </c>
      <c r="LN279" s="291" t="str">
        <f t="shared" si="761"/>
        <v/>
      </c>
      <c r="LO279" s="291" t="str">
        <f t="shared" si="762"/>
        <v/>
      </c>
      <c r="LP279" s="291" t="str">
        <f t="shared" si="763"/>
        <v/>
      </c>
      <c r="LQ279" s="291" t="str">
        <f t="shared" si="764"/>
        <v/>
      </c>
      <c r="LR279" s="291" t="str">
        <f t="shared" si="765"/>
        <v/>
      </c>
      <c r="LS279" s="291" t="str">
        <f t="shared" si="766"/>
        <v/>
      </c>
      <c r="LT279" s="291" t="str">
        <f t="shared" si="767"/>
        <v/>
      </c>
      <c r="LU279" s="291" t="str">
        <f t="shared" si="768"/>
        <v/>
      </c>
      <c r="LV279" s="291" t="str">
        <f t="shared" si="769"/>
        <v/>
      </c>
      <c r="LW279" s="291" t="str">
        <f t="shared" si="770"/>
        <v/>
      </c>
      <c r="LX279" s="291" t="str">
        <f t="shared" si="771"/>
        <v/>
      </c>
      <c r="LY279" s="291" t="str">
        <f t="shared" si="772"/>
        <v/>
      </c>
      <c r="LZ279" s="291" t="str">
        <f t="shared" si="773"/>
        <v/>
      </c>
      <c r="MA279" s="291" t="str">
        <f t="shared" si="774"/>
        <v/>
      </c>
      <c r="MB279" s="291" t="str">
        <f t="shared" si="775"/>
        <v/>
      </c>
      <c r="MC279" s="291" t="str">
        <f t="shared" si="776"/>
        <v/>
      </c>
      <c r="MD279" s="291" t="str">
        <f t="shared" si="777"/>
        <v/>
      </c>
      <c r="ME279" s="291" t="str">
        <f t="shared" si="778"/>
        <v/>
      </c>
      <c r="MF279" s="291" t="str">
        <f t="shared" si="779"/>
        <v/>
      </c>
      <c r="MG279" s="74">
        <f t="shared" si="780"/>
        <v>0</v>
      </c>
      <c r="MH279" s="70"/>
      <c r="MI279" s="70"/>
      <c r="MJ279" s="70"/>
      <c r="MK279" s="70"/>
      <c r="ML279" s="70"/>
      <c r="MM279" s="70"/>
      <c r="MN279" s="70"/>
      <c r="MO279" s="70"/>
      <c r="MP279" s="70"/>
      <c r="MQ279" s="70"/>
      <c r="MR279" s="70"/>
      <c r="MS279" s="70"/>
      <c r="MT279" s="70"/>
      <c r="MU279" s="70"/>
    </row>
    <row r="280" spans="1:359" ht="6.75" customHeight="1" x14ac:dyDescent="0.25">
      <c r="A280" s="79"/>
      <c r="B280" s="303">
        <f t="shared" si="799"/>
        <v>266</v>
      </c>
      <c r="C280" s="85" t="s">
        <v>843</v>
      </c>
      <c r="D280" s="206" t="s">
        <v>858</v>
      </c>
      <c r="E280" s="70"/>
      <c r="F280" s="258"/>
      <c r="G280" s="259"/>
      <c r="H280" s="260"/>
      <c r="I280" s="258"/>
      <c r="J280" s="259"/>
      <c r="K280" s="260"/>
      <c r="L280" s="258"/>
      <c r="M280" s="259"/>
      <c r="N280" s="260"/>
      <c r="O280" s="258"/>
      <c r="P280" s="259"/>
      <c r="Q280" s="260"/>
      <c r="R280" s="258"/>
      <c r="S280" s="259"/>
      <c r="T280" s="260"/>
      <c r="U280" s="258"/>
      <c r="V280" s="259"/>
      <c r="W280" s="260"/>
      <c r="X280" s="258"/>
      <c r="Y280" s="259"/>
      <c r="Z280" s="260"/>
      <c r="AA280" s="258"/>
      <c r="AB280" s="259"/>
      <c r="AC280" s="260"/>
      <c r="AD280" s="258"/>
      <c r="AE280" s="259"/>
      <c r="AF280" s="260"/>
      <c r="AG280" s="258"/>
      <c r="AH280" s="259"/>
      <c r="AI280" s="260"/>
      <c r="AJ280" s="258"/>
      <c r="AK280" s="259"/>
      <c r="AL280" s="260"/>
      <c r="AM280" s="258"/>
      <c r="AN280" s="259"/>
      <c r="AO280" s="260"/>
      <c r="AP280" s="281"/>
      <c r="AQ280" s="353"/>
      <c r="AR280" s="348"/>
      <c r="AS280" s="281"/>
      <c r="AT280" s="353"/>
      <c r="AU280" s="348"/>
      <c r="AV280" s="258"/>
      <c r="AW280" s="259"/>
      <c r="AX280" s="260"/>
      <c r="AY280" s="258"/>
      <c r="AZ280" s="259"/>
      <c r="BA280" s="260"/>
      <c r="BB280" s="258"/>
      <c r="BC280" s="259"/>
      <c r="BD280" s="260"/>
      <c r="BE280" s="258"/>
      <c r="BF280" s="259"/>
      <c r="BG280" s="260"/>
      <c r="BH280" s="258"/>
      <c r="BI280" s="259"/>
      <c r="BJ280" s="260"/>
      <c r="BK280" s="258"/>
      <c r="BL280" s="259"/>
      <c r="BM280" s="260"/>
      <c r="BN280" s="258"/>
      <c r="BO280" s="259"/>
      <c r="BP280" s="260"/>
      <c r="BQ280" s="258"/>
      <c r="BR280" s="259"/>
      <c r="BS280" s="260"/>
      <c r="BT280" s="258"/>
      <c r="BU280" s="259"/>
      <c r="BV280" s="260"/>
      <c r="BW280" s="258"/>
      <c r="BX280" s="259"/>
      <c r="BY280" s="260"/>
      <c r="BZ280" s="258"/>
      <c r="CA280" s="259"/>
      <c r="CB280" s="260"/>
      <c r="CC280" s="258"/>
      <c r="CD280" s="259"/>
      <c r="CE280" s="260"/>
      <c r="CF280" s="410"/>
      <c r="CG280" s="411"/>
      <c r="CH280" s="412"/>
      <c r="CI280" s="410"/>
      <c r="CJ280" s="411"/>
      <c r="CK280" s="412"/>
      <c r="CL280" s="258"/>
      <c r="CM280" s="259"/>
      <c r="CN280" s="260"/>
      <c r="CO280" s="258"/>
      <c r="CP280" s="259"/>
      <c r="CQ280" s="260"/>
      <c r="CR280" s="373" t="s">
        <v>2</v>
      </c>
      <c r="CS280" s="228"/>
      <c r="CT280" s="229"/>
      <c r="CU280" s="7" t="str">
        <f t="shared" si="660"/>
        <v/>
      </c>
      <c r="CV280" s="7" t="str">
        <f t="shared" si="661"/>
        <v/>
      </c>
      <c r="CW280" s="7" t="str">
        <f t="shared" si="662"/>
        <v/>
      </c>
      <c r="CX280" s="7" t="str">
        <f t="shared" si="663"/>
        <v/>
      </c>
      <c r="CY280" s="7" t="str">
        <f t="shared" si="664"/>
        <v/>
      </c>
      <c r="CZ280" s="7" t="str">
        <f t="shared" si="665"/>
        <v/>
      </c>
      <c r="DA280" s="7" t="str">
        <f t="shared" si="666"/>
        <v/>
      </c>
      <c r="DB280" s="7" t="str">
        <f t="shared" si="667"/>
        <v/>
      </c>
      <c r="DC280" s="7" t="str">
        <f t="shared" si="668"/>
        <v/>
      </c>
      <c r="DD280" s="7" t="str">
        <f t="shared" si="669"/>
        <v/>
      </c>
      <c r="DE280" s="7" t="str">
        <f t="shared" si="670"/>
        <v/>
      </c>
      <c r="DF280" s="7" t="str">
        <f t="shared" si="671"/>
        <v/>
      </c>
      <c r="DG280" s="7" t="str">
        <f t="shared" si="672"/>
        <v/>
      </c>
      <c r="DH280" s="7" t="str">
        <f t="shared" si="673"/>
        <v/>
      </c>
      <c r="DI280" s="7" t="str">
        <f t="shared" si="674"/>
        <v/>
      </c>
      <c r="DJ280" s="7" t="str">
        <f t="shared" si="675"/>
        <v/>
      </c>
      <c r="DK280" s="7" t="str">
        <f t="shared" si="676"/>
        <v/>
      </c>
      <c r="DL280" s="7" t="str">
        <f t="shared" si="677"/>
        <v/>
      </c>
      <c r="DM280" s="7" t="str">
        <f t="shared" si="678"/>
        <v/>
      </c>
      <c r="DN280" s="7" t="str">
        <f t="shared" si="679"/>
        <v/>
      </c>
      <c r="DO280" s="7" t="str">
        <f t="shared" si="680"/>
        <v/>
      </c>
      <c r="DP280" s="7" t="str">
        <f t="shared" si="681"/>
        <v/>
      </c>
      <c r="DQ280" s="7" t="str">
        <f t="shared" si="682"/>
        <v/>
      </c>
      <c r="DR280" s="7" t="str">
        <f t="shared" si="683"/>
        <v/>
      </c>
      <c r="DS280" s="7" t="str">
        <f t="shared" si="684"/>
        <v/>
      </c>
      <c r="DT280" s="7" t="str">
        <f t="shared" si="685"/>
        <v/>
      </c>
      <c r="DU280" s="7" t="str">
        <f t="shared" si="781"/>
        <v/>
      </c>
      <c r="DV280" s="7" t="str">
        <f t="shared" si="782"/>
        <v/>
      </c>
      <c r="DW280" s="7" t="str">
        <f t="shared" si="783"/>
        <v/>
      </c>
      <c r="DX280" s="7" t="str">
        <f t="shared" si="784"/>
        <v/>
      </c>
      <c r="DY280" s="7"/>
      <c r="DZ280" s="7"/>
      <c r="EA280" s="7"/>
      <c r="EB280" s="7"/>
      <c r="EC280" s="64" t="s">
        <v>2</v>
      </c>
      <c r="ED280" s="306" t="str">
        <f t="shared" si="686"/>
        <v>-</v>
      </c>
      <c r="EE280" s="306" t="str">
        <f t="shared" si="687"/>
        <v>-</v>
      </c>
      <c r="EF280" s="306" t="str">
        <f t="shared" si="688"/>
        <v>-</v>
      </c>
      <c r="EG280" s="306" t="str">
        <f t="shared" si="689"/>
        <v>-</v>
      </c>
      <c r="EH280" s="306" t="str">
        <f t="shared" si="690"/>
        <v>-</v>
      </c>
      <c r="EI280" s="306" t="str">
        <f t="shared" si="691"/>
        <v>-</v>
      </c>
      <c r="EJ280" s="306" t="str">
        <f t="shared" si="692"/>
        <v>-</v>
      </c>
      <c r="EK280" s="306" t="str">
        <f t="shared" si="693"/>
        <v>-</v>
      </c>
      <c r="EL280" s="306" t="str">
        <f t="shared" si="694"/>
        <v>-</v>
      </c>
      <c r="EM280" s="306" t="str">
        <f t="shared" si="695"/>
        <v>-</v>
      </c>
      <c r="EN280" s="306" t="str">
        <f t="shared" si="696"/>
        <v>-</v>
      </c>
      <c r="EO280" s="306" t="str">
        <f t="shared" si="697"/>
        <v>-</v>
      </c>
      <c r="EP280" s="306" t="str">
        <f t="shared" si="698"/>
        <v>-</v>
      </c>
      <c r="EQ280" s="306" t="str">
        <f t="shared" si="699"/>
        <v>-</v>
      </c>
      <c r="ER280" s="306" t="str">
        <f t="shared" si="700"/>
        <v>-</v>
      </c>
      <c r="ES280" s="306" t="str">
        <f t="shared" si="701"/>
        <v>-</v>
      </c>
      <c r="ET280" s="306" t="str">
        <f t="shared" si="702"/>
        <v>-</v>
      </c>
      <c r="EU280" s="306" t="str">
        <f t="shared" si="703"/>
        <v>-</v>
      </c>
      <c r="EV280" s="306" t="str">
        <f t="shared" si="704"/>
        <v>-</v>
      </c>
      <c r="EW280" s="306" t="str">
        <f t="shared" si="705"/>
        <v>-</v>
      </c>
      <c r="EX280" s="306" t="str">
        <f t="shared" si="706"/>
        <v>-</v>
      </c>
      <c r="EY280" s="306" t="str">
        <f t="shared" si="707"/>
        <v>-</v>
      </c>
      <c r="EZ280" s="306" t="str">
        <f t="shared" si="708"/>
        <v>-</v>
      </c>
      <c r="FA280" s="306" t="str">
        <f t="shared" si="709"/>
        <v>-</v>
      </c>
      <c r="FB280" s="306" t="str">
        <f t="shared" si="710"/>
        <v>-</v>
      </c>
      <c r="FC280" s="306" t="str">
        <f t="shared" si="711"/>
        <v>-</v>
      </c>
      <c r="FD280" s="306" t="str">
        <f t="shared" si="785"/>
        <v>-</v>
      </c>
      <c r="FE280" s="306" t="str">
        <f t="shared" si="786"/>
        <v>-</v>
      </c>
      <c r="FF280" s="306" t="str">
        <f t="shared" si="787"/>
        <v>-</v>
      </c>
      <c r="FG280" s="306" t="str">
        <f t="shared" si="788"/>
        <v>-</v>
      </c>
      <c r="FH280" s="306"/>
      <c r="FI280" s="306"/>
      <c r="FJ280" s="306"/>
      <c r="FK280" s="306"/>
      <c r="FL280" s="306"/>
      <c r="FM280" s="422" t="s">
        <v>2</v>
      </c>
      <c r="FN280" s="65" t="str">
        <f t="shared" si="712"/>
        <v>-</v>
      </c>
      <c r="FO280" s="65" t="str">
        <f t="shared" si="713"/>
        <v>-</v>
      </c>
      <c r="FP280" s="65" t="str">
        <f t="shared" si="714"/>
        <v>-</v>
      </c>
      <c r="FQ280" s="65" t="str">
        <f t="shared" si="715"/>
        <v>-</v>
      </c>
      <c r="FR280" s="65" t="str">
        <f t="shared" si="716"/>
        <v>-</v>
      </c>
      <c r="FS280" s="65" t="str">
        <f t="shared" si="717"/>
        <v>-</v>
      </c>
      <c r="FT280" s="65" t="str">
        <f t="shared" si="718"/>
        <v>-</v>
      </c>
      <c r="FU280" s="65" t="str">
        <f t="shared" si="719"/>
        <v>-</v>
      </c>
      <c r="FV280" s="65" t="str">
        <f t="shared" si="720"/>
        <v>-</v>
      </c>
      <c r="FW280" s="65" t="str">
        <f t="shared" si="721"/>
        <v>-</v>
      </c>
      <c r="FX280" s="65" t="str">
        <f t="shared" si="722"/>
        <v>-</v>
      </c>
      <c r="FY280" s="65" t="str">
        <f t="shared" si="723"/>
        <v>-</v>
      </c>
      <c r="FZ280" s="65" t="str">
        <f t="shared" si="724"/>
        <v>-</v>
      </c>
      <c r="GA280" s="65" t="str">
        <f t="shared" si="725"/>
        <v>-</v>
      </c>
      <c r="GB280" s="65" t="str">
        <f t="shared" si="726"/>
        <v>-</v>
      </c>
      <c r="GC280" s="65" t="str">
        <f t="shared" si="727"/>
        <v>-</v>
      </c>
      <c r="GD280" s="65" t="str">
        <f t="shared" si="728"/>
        <v>-</v>
      </c>
      <c r="GE280" s="65" t="str">
        <f t="shared" si="729"/>
        <v>-</v>
      </c>
      <c r="GF280" s="65" t="str">
        <f t="shared" si="730"/>
        <v>-</v>
      </c>
      <c r="GG280" s="65" t="str">
        <f t="shared" si="731"/>
        <v>-</v>
      </c>
      <c r="GH280" s="65" t="str">
        <f t="shared" si="732"/>
        <v>-</v>
      </c>
      <c r="GI280" s="65" t="str">
        <f t="shared" si="733"/>
        <v>-</v>
      </c>
      <c r="GJ280" s="65" t="str">
        <f t="shared" si="734"/>
        <v>-</v>
      </c>
      <c r="GK280" s="65" t="str">
        <f t="shared" si="735"/>
        <v>-</v>
      </c>
      <c r="GL280" s="65" t="str">
        <f t="shared" si="736"/>
        <v>-</v>
      </c>
      <c r="GM280" s="65" t="str">
        <f t="shared" si="737"/>
        <v>-</v>
      </c>
      <c r="GN280" s="65" t="str">
        <f t="shared" si="789"/>
        <v>-</v>
      </c>
      <c r="GO280" s="65" t="str">
        <f t="shared" si="790"/>
        <v>-</v>
      </c>
      <c r="GP280" s="65" t="str">
        <f t="shared" si="791"/>
        <v>-</v>
      </c>
      <c r="GQ280" s="65" t="str">
        <f t="shared" si="792"/>
        <v>-</v>
      </c>
      <c r="GR280" s="65"/>
      <c r="GS280" s="65"/>
      <c r="GT280" s="65"/>
      <c r="GU280" s="96"/>
      <c r="GV280" s="70"/>
      <c r="GW280" s="7">
        <f>IF(ISNUMBER(INDEX($CU$15:$EC$314,$B280,HG$5)),MAX(GW$14:GW279)+1,0)</f>
        <v>0</v>
      </c>
      <c r="GX280" s="7" t="str">
        <f t="shared" si="738"/>
        <v/>
      </c>
      <c r="GY280" s="7" t="str">
        <f t="shared" si="739"/>
        <v/>
      </c>
      <c r="GZ280" s="289">
        <f t="shared" si="740"/>
        <v>266</v>
      </c>
      <c r="HA280" s="289" t="str">
        <f t="shared" si="800"/>
        <v/>
      </c>
      <c r="HB280" s="289"/>
      <c r="HC280" s="84" t="str">
        <f t="shared" si="742"/>
        <v/>
      </c>
      <c r="HD280" s="335">
        <f t="shared" si="743"/>
        <v>0</v>
      </c>
      <c r="HE280" s="313" t="str">
        <f t="shared" si="744"/>
        <v/>
      </c>
      <c r="HF280" s="28" t="str">
        <f>IF(HE280="","",IF(HE280=#REF!,1,""))</f>
        <v/>
      </c>
      <c r="HG280" s="241"/>
      <c r="HH280" s="71"/>
      <c r="HI280" s="71"/>
      <c r="HJ280" s="71"/>
      <c r="HK280" s="71"/>
      <c r="HL280" s="71"/>
      <c r="HM280" s="71"/>
      <c r="HN280" s="71"/>
      <c r="HO280" s="71"/>
      <c r="HP280" s="71"/>
      <c r="HQ280" s="71"/>
      <c r="HR280" s="71"/>
      <c r="HS280" s="71"/>
      <c r="HT280" s="71"/>
      <c r="HU280" s="71"/>
      <c r="HV280" s="336" t="str">
        <f t="shared" si="746"/>
        <v/>
      </c>
      <c r="HW280" s="338" t="str">
        <f t="shared" si="747"/>
        <v/>
      </c>
      <c r="HX280" s="337" t="str">
        <f t="shared" si="748"/>
        <v/>
      </c>
      <c r="HY280" s="71"/>
      <c r="HZ280" s="71"/>
      <c r="IA280" s="71"/>
      <c r="IB280" s="71"/>
      <c r="IC280" s="71"/>
      <c r="ID280" s="70"/>
      <c r="IE280" s="19"/>
      <c r="IF280" s="19"/>
      <c r="IG280" s="19"/>
      <c r="IH280" s="19"/>
      <c r="II280" s="19"/>
      <c r="IJ280" s="19"/>
      <c r="IK280" s="19"/>
      <c r="IL280" s="19"/>
      <c r="IM280" s="19"/>
      <c r="IN280" s="19"/>
      <c r="IO280" s="19"/>
      <c r="IP280" s="19"/>
      <c r="IQ280" s="19"/>
      <c r="IR280" s="291">
        <f>IF(IE280&lt;&gt;"",MAX(IR$14:IR279)+1,0)</f>
        <v>0</v>
      </c>
      <c r="IS280" s="291">
        <f>IF(IF280&lt;&gt;"",MAX(IS$14:IS279)+1,0)</f>
        <v>0</v>
      </c>
      <c r="IT280" s="291">
        <f>IF(IG280&lt;&gt;"",MAX(IT$14:IT279)+1,0)</f>
        <v>0</v>
      </c>
      <c r="IU280" s="291">
        <f>IF(IH280&lt;&gt;"",MAX(IU$14:IU279)+1,0)</f>
        <v>0</v>
      </c>
      <c r="IV280" s="291">
        <f>IF(II280&lt;&gt;"",MAX(IV$14:IV279)+1,0)</f>
        <v>0</v>
      </c>
      <c r="IW280" s="291">
        <f>IF(IJ280&lt;&gt;"",MAX(IW$14:IW279)+1,0)</f>
        <v>0</v>
      </c>
      <c r="IX280" s="291">
        <f>IF(IK280&lt;&gt;"",MAX(IX$14:IX279)+1,0)</f>
        <v>0</v>
      </c>
      <c r="IY280" s="291">
        <f>IF(IL280&lt;&gt;"",MAX(IY$14:IY279)+1,0)</f>
        <v>0</v>
      </c>
      <c r="IZ280" s="291">
        <f>IF(IM280&lt;&gt;"",MAX(IZ$14:IZ279)+1,0)</f>
        <v>0</v>
      </c>
      <c r="JA280" s="291">
        <f>IF(IN280&lt;&gt;"",MAX(JA$14:JA279)+1,0)</f>
        <v>0</v>
      </c>
      <c r="JB280" s="291">
        <f>IF(IO280&lt;&gt;"",MAX(JB$14:JB279)+1,0)</f>
        <v>0</v>
      </c>
      <c r="JC280" s="291">
        <f>IF(IP280&lt;&gt;"",MAX(JC$14:JC279)+1,0)</f>
        <v>0</v>
      </c>
      <c r="JD280" s="74" t="str">
        <f t="shared" si="793"/>
        <v/>
      </c>
      <c r="JE280" s="74" t="str">
        <f t="shared" si="794"/>
        <v/>
      </c>
      <c r="JF280" s="74" t="str">
        <f t="shared" si="795"/>
        <v/>
      </c>
      <c r="JG280" s="74" t="str">
        <f t="shared" si="796"/>
        <v/>
      </c>
      <c r="JH280" s="390" t="str">
        <f t="shared" si="797"/>
        <v/>
      </c>
      <c r="JI280" s="389">
        <f>IF(ISNUMBER(MATCH(HE280,$JG$15:$JG$313,0)),0,MAX(JI$14:JI279)+1)</f>
        <v>0</v>
      </c>
      <c r="JJ280" s="389" t="str">
        <f t="shared" si="798"/>
        <v/>
      </c>
      <c r="JK280" s="379"/>
      <c r="JL280" s="79"/>
      <c r="JM280" s="19"/>
      <c r="JN280" s="280"/>
      <c r="JO280" s="70"/>
      <c r="JP280" s="19"/>
      <c r="JQ280" s="19"/>
      <c r="JR280" s="19"/>
      <c r="JS280" s="19"/>
      <c r="JT280" s="19"/>
      <c r="JU280" s="19"/>
      <c r="JV280" s="19"/>
      <c r="JW280" s="19"/>
      <c r="JX280" s="19"/>
      <c r="JY280" s="19"/>
      <c r="JZ280" s="19"/>
      <c r="KA280" s="19"/>
      <c r="KB280" s="19"/>
      <c r="KC280" s="19"/>
      <c r="KD280" s="19"/>
      <c r="LA280" s="70"/>
      <c r="LB280" s="291" t="str">
        <f t="shared" si="749"/>
        <v/>
      </c>
      <c r="LC280" s="291" t="str">
        <f t="shared" si="750"/>
        <v/>
      </c>
      <c r="LD280" s="291" t="str">
        <f t="shared" si="751"/>
        <v/>
      </c>
      <c r="LE280" s="291" t="str">
        <f t="shared" si="752"/>
        <v/>
      </c>
      <c r="LF280" s="291" t="str">
        <f t="shared" si="753"/>
        <v/>
      </c>
      <c r="LG280" s="291" t="str">
        <f t="shared" si="754"/>
        <v/>
      </c>
      <c r="LH280" s="291" t="str">
        <f t="shared" si="755"/>
        <v/>
      </c>
      <c r="LI280" s="291" t="str">
        <f t="shared" si="756"/>
        <v/>
      </c>
      <c r="LJ280" s="291" t="str">
        <f t="shared" si="757"/>
        <v/>
      </c>
      <c r="LK280" s="291" t="str">
        <f t="shared" si="758"/>
        <v/>
      </c>
      <c r="LL280" s="291" t="str">
        <f t="shared" si="759"/>
        <v/>
      </c>
      <c r="LM280" s="291" t="str">
        <f t="shared" si="760"/>
        <v/>
      </c>
      <c r="LN280" s="291" t="str">
        <f t="shared" si="761"/>
        <v/>
      </c>
      <c r="LO280" s="291" t="str">
        <f t="shared" si="762"/>
        <v/>
      </c>
      <c r="LP280" s="291" t="str">
        <f t="shared" si="763"/>
        <v/>
      </c>
      <c r="LQ280" s="291" t="str">
        <f t="shared" si="764"/>
        <v/>
      </c>
      <c r="LR280" s="291" t="str">
        <f t="shared" si="765"/>
        <v/>
      </c>
      <c r="LS280" s="291" t="str">
        <f t="shared" si="766"/>
        <v/>
      </c>
      <c r="LT280" s="291" t="str">
        <f t="shared" si="767"/>
        <v/>
      </c>
      <c r="LU280" s="291" t="str">
        <f t="shared" si="768"/>
        <v/>
      </c>
      <c r="LV280" s="291" t="str">
        <f t="shared" si="769"/>
        <v/>
      </c>
      <c r="LW280" s="291" t="str">
        <f t="shared" si="770"/>
        <v/>
      </c>
      <c r="LX280" s="291" t="str">
        <f t="shared" si="771"/>
        <v/>
      </c>
      <c r="LY280" s="291" t="str">
        <f t="shared" si="772"/>
        <v/>
      </c>
      <c r="LZ280" s="291" t="str">
        <f t="shared" si="773"/>
        <v/>
      </c>
      <c r="MA280" s="291" t="str">
        <f t="shared" si="774"/>
        <v/>
      </c>
      <c r="MB280" s="291" t="str">
        <f t="shared" si="775"/>
        <v/>
      </c>
      <c r="MC280" s="291" t="str">
        <f t="shared" si="776"/>
        <v/>
      </c>
      <c r="MD280" s="291" t="str">
        <f t="shared" si="777"/>
        <v/>
      </c>
      <c r="ME280" s="291" t="str">
        <f t="shared" si="778"/>
        <v/>
      </c>
      <c r="MF280" s="291" t="str">
        <f t="shared" si="779"/>
        <v/>
      </c>
      <c r="MG280" s="74">
        <f t="shared" si="780"/>
        <v>0</v>
      </c>
      <c r="MH280" s="70"/>
      <c r="MI280" s="70"/>
      <c r="MJ280" s="70"/>
      <c r="MK280" s="70"/>
      <c r="ML280" s="70"/>
      <c r="MM280" s="70"/>
      <c r="MN280" s="70"/>
      <c r="MO280" s="70"/>
      <c r="MP280" s="70"/>
      <c r="MQ280" s="70"/>
      <c r="MR280" s="70"/>
      <c r="MS280" s="70"/>
      <c r="MT280" s="70"/>
      <c r="MU280" s="70"/>
    </row>
    <row r="281" spans="1:359" ht="6.75" customHeight="1" x14ac:dyDescent="0.25">
      <c r="A281" s="79"/>
      <c r="B281" s="303">
        <f t="shared" si="799"/>
        <v>267</v>
      </c>
      <c r="C281" s="85" t="s">
        <v>844</v>
      </c>
      <c r="D281" s="206" t="s">
        <v>859</v>
      </c>
      <c r="E281" s="70"/>
      <c r="F281" s="258"/>
      <c r="G281" s="259"/>
      <c r="H281" s="260"/>
      <c r="I281" s="258"/>
      <c r="J281" s="259"/>
      <c r="K281" s="260"/>
      <c r="L281" s="258"/>
      <c r="M281" s="259"/>
      <c r="N281" s="260"/>
      <c r="O281" s="258"/>
      <c r="P281" s="259"/>
      <c r="Q281" s="260"/>
      <c r="R281" s="258"/>
      <c r="S281" s="259"/>
      <c r="T281" s="260"/>
      <c r="U281" s="258"/>
      <c r="V281" s="259"/>
      <c r="W281" s="260"/>
      <c r="X281" s="258"/>
      <c r="Y281" s="259"/>
      <c r="Z281" s="260"/>
      <c r="AA281" s="258"/>
      <c r="AB281" s="259"/>
      <c r="AC281" s="260"/>
      <c r="AD281" s="258"/>
      <c r="AE281" s="259"/>
      <c r="AF281" s="260"/>
      <c r="AG281" s="258"/>
      <c r="AH281" s="259"/>
      <c r="AI281" s="260"/>
      <c r="AJ281" s="258"/>
      <c r="AK281" s="259"/>
      <c r="AL281" s="260"/>
      <c r="AM281" s="258"/>
      <c r="AN281" s="259"/>
      <c r="AO281" s="260"/>
      <c r="AP281" s="281"/>
      <c r="AQ281" s="353"/>
      <c r="AR281" s="348"/>
      <c r="AS281" s="281"/>
      <c r="AT281" s="353"/>
      <c r="AU281" s="348"/>
      <c r="AV281" s="258"/>
      <c r="AW281" s="259"/>
      <c r="AX281" s="260"/>
      <c r="AY281" s="258"/>
      <c r="AZ281" s="259"/>
      <c r="BA281" s="260"/>
      <c r="BB281" s="258"/>
      <c r="BC281" s="259"/>
      <c r="BD281" s="260"/>
      <c r="BE281" s="258"/>
      <c r="BF281" s="259"/>
      <c r="BG281" s="260"/>
      <c r="BH281" s="258"/>
      <c r="BI281" s="259"/>
      <c r="BJ281" s="260"/>
      <c r="BK281" s="258"/>
      <c r="BL281" s="259"/>
      <c r="BM281" s="260"/>
      <c r="BN281" s="258"/>
      <c r="BO281" s="259"/>
      <c r="BP281" s="260"/>
      <c r="BQ281" s="258"/>
      <c r="BR281" s="259"/>
      <c r="BS281" s="260"/>
      <c r="BT281" s="258"/>
      <c r="BU281" s="259"/>
      <c r="BV281" s="260"/>
      <c r="BW281" s="258"/>
      <c r="BX281" s="259"/>
      <c r="BY281" s="260"/>
      <c r="BZ281" s="258"/>
      <c r="CA281" s="259"/>
      <c r="CB281" s="260"/>
      <c r="CC281" s="258"/>
      <c r="CD281" s="259"/>
      <c r="CE281" s="260"/>
      <c r="CF281" s="410"/>
      <c r="CG281" s="411"/>
      <c r="CH281" s="412"/>
      <c r="CI281" s="410"/>
      <c r="CJ281" s="411"/>
      <c r="CK281" s="412"/>
      <c r="CL281" s="258"/>
      <c r="CM281" s="259"/>
      <c r="CN281" s="260"/>
      <c r="CO281" s="258"/>
      <c r="CP281" s="259"/>
      <c r="CQ281" s="260"/>
      <c r="CR281" s="373" t="s">
        <v>2</v>
      </c>
      <c r="CS281" s="228"/>
      <c r="CT281" s="229"/>
      <c r="CU281" s="7" t="str">
        <f t="shared" si="660"/>
        <v/>
      </c>
      <c r="CV281" s="7" t="str">
        <f t="shared" si="661"/>
        <v/>
      </c>
      <c r="CW281" s="7" t="str">
        <f t="shared" si="662"/>
        <v/>
      </c>
      <c r="CX281" s="7" t="str">
        <f t="shared" si="663"/>
        <v/>
      </c>
      <c r="CY281" s="7" t="str">
        <f t="shared" si="664"/>
        <v/>
      </c>
      <c r="CZ281" s="7" t="str">
        <f t="shared" si="665"/>
        <v/>
      </c>
      <c r="DA281" s="7" t="str">
        <f t="shared" si="666"/>
        <v/>
      </c>
      <c r="DB281" s="7" t="str">
        <f t="shared" si="667"/>
        <v/>
      </c>
      <c r="DC281" s="7" t="str">
        <f t="shared" si="668"/>
        <v/>
      </c>
      <c r="DD281" s="7" t="str">
        <f t="shared" si="669"/>
        <v/>
      </c>
      <c r="DE281" s="7" t="str">
        <f t="shared" si="670"/>
        <v/>
      </c>
      <c r="DF281" s="7" t="str">
        <f t="shared" si="671"/>
        <v/>
      </c>
      <c r="DG281" s="7" t="str">
        <f t="shared" si="672"/>
        <v/>
      </c>
      <c r="DH281" s="7" t="str">
        <f t="shared" si="673"/>
        <v/>
      </c>
      <c r="DI281" s="7" t="str">
        <f t="shared" si="674"/>
        <v/>
      </c>
      <c r="DJ281" s="7" t="str">
        <f t="shared" si="675"/>
        <v/>
      </c>
      <c r="DK281" s="7" t="str">
        <f t="shared" si="676"/>
        <v/>
      </c>
      <c r="DL281" s="7" t="str">
        <f t="shared" si="677"/>
        <v/>
      </c>
      <c r="DM281" s="7" t="str">
        <f t="shared" si="678"/>
        <v/>
      </c>
      <c r="DN281" s="7" t="str">
        <f t="shared" si="679"/>
        <v/>
      </c>
      <c r="DO281" s="7" t="str">
        <f t="shared" si="680"/>
        <v/>
      </c>
      <c r="DP281" s="7" t="str">
        <f t="shared" si="681"/>
        <v/>
      </c>
      <c r="DQ281" s="7" t="str">
        <f t="shared" si="682"/>
        <v/>
      </c>
      <c r="DR281" s="7" t="str">
        <f t="shared" si="683"/>
        <v/>
      </c>
      <c r="DS281" s="7" t="str">
        <f t="shared" si="684"/>
        <v/>
      </c>
      <c r="DT281" s="7" t="str">
        <f t="shared" si="685"/>
        <v/>
      </c>
      <c r="DU281" s="7" t="str">
        <f t="shared" si="781"/>
        <v/>
      </c>
      <c r="DV281" s="7" t="str">
        <f t="shared" si="782"/>
        <v/>
      </c>
      <c r="DW281" s="7" t="str">
        <f t="shared" si="783"/>
        <v/>
      </c>
      <c r="DX281" s="7" t="str">
        <f t="shared" si="784"/>
        <v/>
      </c>
      <c r="DY281" s="7"/>
      <c r="DZ281" s="7"/>
      <c r="EA281" s="7"/>
      <c r="EB281" s="7"/>
      <c r="EC281" s="64" t="s">
        <v>2</v>
      </c>
      <c r="ED281" s="306" t="str">
        <f t="shared" si="686"/>
        <v>-</v>
      </c>
      <c r="EE281" s="306" t="str">
        <f t="shared" si="687"/>
        <v>-</v>
      </c>
      <c r="EF281" s="306" t="str">
        <f t="shared" si="688"/>
        <v>-</v>
      </c>
      <c r="EG281" s="306" t="str">
        <f t="shared" si="689"/>
        <v>-</v>
      </c>
      <c r="EH281" s="306" t="str">
        <f t="shared" si="690"/>
        <v>-</v>
      </c>
      <c r="EI281" s="306" t="str">
        <f t="shared" si="691"/>
        <v>-</v>
      </c>
      <c r="EJ281" s="306" t="str">
        <f t="shared" si="692"/>
        <v>-</v>
      </c>
      <c r="EK281" s="306" t="str">
        <f t="shared" si="693"/>
        <v>-</v>
      </c>
      <c r="EL281" s="306" t="str">
        <f t="shared" si="694"/>
        <v>-</v>
      </c>
      <c r="EM281" s="306" t="str">
        <f t="shared" si="695"/>
        <v>-</v>
      </c>
      <c r="EN281" s="306" t="str">
        <f t="shared" si="696"/>
        <v>-</v>
      </c>
      <c r="EO281" s="306" t="str">
        <f t="shared" si="697"/>
        <v>-</v>
      </c>
      <c r="EP281" s="306" t="str">
        <f t="shared" si="698"/>
        <v>-</v>
      </c>
      <c r="EQ281" s="306" t="str">
        <f t="shared" si="699"/>
        <v>-</v>
      </c>
      <c r="ER281" s="306" t="str">
        <f t="shared" si="700"/>
        <v>-</v>
      </c>
      <c r="ES281" s="306" t="str">
        <f t="shared" si="701"/>
        <v>-</v>
      </c>
      <c r="ET281" s="306" t="str">
        <f t="shared" si="702"/>
        <v>-</v>
      </c>
      <c r="EU281" s="306" t="str">
        <f t="shared" si="703"/>
        <v>-</v>
      </c>
      <c r="EV281" s="306" t="str">
        <f t="shared" si="704"/>
        <v>-</v>
      </c>
      <c r="EW281" s="306" t="str">
        <f t="shared" si="705"/>
        <v>-</v>
      </c>
      <c r="EX281" s="306" t="str">
        <f t="shared" si="706"/>
        <v>-</v>
      </c>
      <c r="EY281" s="306" t="str">
        <f t="shared" si="707"/>
        <v>-</v>
      </c>
      <c r="EZ281" s="306" t="str">
        <f t="shared" si="708"/>
        <v>-</v>
      </c>
      <c r="FA281" s="306" t="str">
        <f t="shared" si="709"/>
        <v>-</v>
      </c>
      <c r="FB281" s="306" t="str">
        <f t="shared" si="710"/>
        <v>-</v>
      </c>
      <c r="FC281" s="306" t="str">
        <f t="shared" si="711"/>
        <v>-</v>
      </c>
      <c r="FD281" s="306" t="str">
        <f t="shared" si="785"/>
        <v>-</v>
      </c>
      <c r="FE281" s="306" t="str">
        <f t="shared" si="786"/>
        <v>-</v>
      </c>
      <c r="FF281" s="306" t="str">
        <f t="shared" si="787"/>
        <v>-</v>
      </c>
      <c r="FG281" s="306" t="str">
        <f t="shared" si="788"/>
        <v>-</v>
      </c>
      <c r="FH281" s="306"/>
      <c r="FI281" s="306"/>
      <c r="FJ281" s="306"/>
      <c r="FK281" s="306"/>
      <c r="FL281" s="306"/>
      <c r="FM281" s="422" t="s">
        <v>2</v>
      </c>
      <c r="FN281" s="65" t="str">
        <f t="shared" si="712"/>
        <v>-</v>
      </c>
      <c r="FO281" s="65" t="str">
        <f t="shared" si="713"/>
        <v>-</v>
      </c>
      <c r="FP281" s="65" t="str">
        <f t="shared" si="714"/>
        <v>-</v>
      </c>
      <c r="FQ281" s="65" t="str">
        <f t="shared" si="715"/>
        <v>-</v>
      </c>
      <c r="FR281" s="65" t="str">
        <f t="shared" si="716"/>
        <v>-</v>
      </c>
      <c r="FS281" s="65" t="str">
        <f t="shared" si="717"/>
        <v>-</v>
      </c>
      <c r="FT281" s="65" t="str">
        <f t="shared" si="718"/>
        <v>-</v>
      </c>
      <c r="FU281" s="65" t="str">
        <f t="shared" si="719"/>
        <v>-</v>
      </c>
      <c r="FV281" s="65" t="str">
        <f t="shared" si="720"/>
        <v>-</v>
      </c>
      <c r="FW281" s="65" t="str">
        <f t="shared" si="721"/>
        <v>-</v>
      </c>
      <c r="FX281" s="65" t="str">
        <f t="shared" si="722"/>
        <v>-</v>
      </c>
      <c r="FY281" s="65" t="str">
        <f t="shared" si="723"/>
        <v>-</v>
      </c>
      <c r="FZ281" s="65" t="str">
        <f t="shared" si="724"/>
        <v>-</v>
      </c>
      <c r="GA281" s="65" t="str">
        <f t="shared" si="725"/>
        <v>-</v>
      </c>
      <c r="GB281" s="65" t="str">
        <f t="shared" si="726"/>
        <v>-</v>
      </c>
      <c r="GC281" s="65" t="str">
        <f t="shared" si="727"/>
        <v>-</v>
      </c>
      <c r="GD281" s="65" t="str">
        <f t="shared" si="728"/>
        <v>-</v>
      </c>
      <c r="GE281" s="65" t="str">
        <f t="shared" si="729"/>
        <v>-</v>
      </c>
      <c r="GF281" s="65" t="str">
        <f t="shared" si="730"/>
        <v>-</v>
      </c>
      <c r="GG281" s="65" t="str">
        <f t="shared" si="731"/>
        <v>-</v>
      </c>
      <c r="GH281" s="65" t="str">
        <f t="shared" si="732"/>
        <v>-</v>
      </c>
      <c r="GI281" s="65" t="str">
        <f t="shared" si="733"/>
        <v>-</v>
      </c>
      <c r="GJ281" s="65" t="str">
        <f t="shared" si="734"/>
        <v>-</v>
      </c>
      <c r="GK281" s="65" t="str">
        <f t="shared" si="735"/>
        <v>-</v>
      </c>
      <c r="GL281" s="65" t="str">
        <f t="shared" si="736"/>
        <v>-</v>
      </c>
      <c r="GM281" s="65" t="str">
        <f t="shared" si="737"/>
        <v>-</v>
      </c>
      <c r="GN281" s="65" t="str">
        <f t="shared" si="789"/>
        <v>-</v>
      </c>
      <c r="GO281" s="65" t="str">
        <f t="shared" si="790"/>
        <v>-</v>
      </c>
      <c r="GP281" s="65" t="str">
        <f t="shared" si="791"/>
        <v>-</v>
      </c>
      <c r="GQ281" s="65" t="str">
        <f t="shared" si="792"/>
        <v>-</v>
      </c>
      <c r="GR281" s="65"/>
      <c r="GS281" s="65"/>
      <c r="GT281" s="65"/>
      <c r="GU281" s="96"/>
      <c r="GV281" s="70"/>
      <c r="GW281" s="7">
        <f>IF(ISNUMBER(INDEX($CU$15:$EC$314,$B281,HG$5)),MAX(GW$14:GW280)+1,0)</f>
        <v>0</v>
      </c>
      <c r="GX281" s="7" t="str">
        <f t="shared" si="738"/>
        <v/>
      </c>
      <c r="GY281" s="7" t="str">
        <f t="shared" si="739"/>
        <v/>
      </c>
      <c r="GZ281" s="289">
        <f t="shared" si="740"/>
        <v>267</v>
      </c>
      <c r="HA281" s="289" t="str">
        <f t="shared" si="800"/>
        <v/>
      </c>
      <c r="HB281" s="289"/>
      <c r="HC281" s="84" t="str">
        <f t="shared" si="742"/>
        <v/>
      </c>
      <c r="HD281" s="335">
        <f t="shared" si="743"/>
        <v>0</v>
      </c>
      <c r="HE281" s="313" t="str">
        <f t="shared" si="744"/>
        <v/>
      </c>
      <c r="HF281" s="28" t="str">
        <f>IF(HE281="","",IF(HE281=#REF!,1,""))</f>
        <v/>
      </c>
      <c r="HG281" s="241"/>
      <c r="HH281" s="71"/>
      <c r="HI281" s="71"/>
      <c r="HJ281" s="71"/>
      <c r="HK281" s="71"/>
      <c r="HL281" s="71"/>
      <c r="HM281" s="71"/>
      <c r="HN281" s="71"/>
      <c r="HO281" s="71"/>
      <c r="HP281" s="71"/>
      <c r="HQ281" s="71"/>
      <c r="HR281" s="71"/>
      <c r="HS281" s="71"/>
      <c r="HT281" s="71"/>
      <c r="HU281" s="71"/>
      <c r="HV281" s="336" t="str">
        <f t="shared" si="746"/>
        <v/>
      </c>
      <c r="HW281" s="338" t="str">
        <f t="shared" si="747"/>
        <v/>
      </c>
      <c r="HX281" s="337" t="str">
        <f t="shared" si="748"/>
        <v/>
      </c>
      <c r="HY281" s="71"/>
      <c r="HZ281" s="71"/>
      <c r="IA281" s="71"/>
      <c r="IB281" s="71"/>
      <c r="IC281" s="71"/>
      <c r="ID281" s="70"/>
      <c r="IE281" s="19"/>
      <c r="IF281" s="19"/>
      <c r="IG281" s="19"/>
      <c r="IH281" s="19"/>
      <c r="II281" s="19"/>
      <c r="IJ281" s="19"/>
      <c r="IK281" s="19"/>
      <c r="IL281" s="19"/>
      <c r="IM281" s="19"/>
      <c r="IN281" s="19"/>
      <c r="IO281" s="19"/>
      <c r="IP281" s="19"/>
      <c r="IQ281" s="19"/>
      <c r="IR281" s="291">
        <f>IF(IE281&lt;&gt;"",MAX(IR$14:IR280)+1,0)</f>
        <v>0</v>
      </c>
      <c r="IS281" s="291">
        <f>IF(IF281&lt;&gt;"",MAX(IS$14:IS280)+1,0)</f>
        <v>0</v>
      </c>
      <c r="IT281" s="291">
        <f>IF(IG281&lt;&gt;"",MAX(IT$14:IT280)+1,0)</f>
        <v>0</v>
      </c>
      <c r="IU281" s="291">
        <f>IF(IH281&lt;&gt;"",MAX(IU$14:IU280)+1,0)</f>
        <v>0</v>
      </c>
      <c r="IV281" s="291">
        <f>IF(II281&lt;&gt;"",MAX(IV$14:IV280)+1,0)</f>
        <v>0</v>
      </c>
      <c r="IW281" s="291">
        <f>IF(IJ281&lt;&gt;"",MAX(IW$14:IW280)+1,0)</f>
        <v>0</v>
      </c>
      <c r="IX281" s="291">
        <f>IF(IK281&lt;&gt;"",MAX(IX$14:IX280)+1,0)</f>
        <v>0</v>
      </c>
      <c r="IY281" s="291">
        <f>IF(IL281&lt;&gt;"",MAX(IY$14:IY280)+1,0)</f>
        <v>0</v>
      </c>
      <c r="IZ281" s="291">
        <f>IF(IM281&lt;&gt;"",MAX(IZ$14:IZ280)+1,0)</f>
        <v>0</v>
      </c>
      <c r="JA281" s="291">
        <f>IF(IN281&lt;&gt;"",MAX(JA$14:JA280)+1,0)</f>
        <v>0</v>
      </c>
      <c r="JB281" s="291">
        <f>IF(IO281&lt;&gt;"",MAX(JB$14:JB280)+1,0)</f>
        <v>0</v>
      </c>
      <c r="JC281" s="291">
        <f>IF(IP281&lt;&gt;"",MAX(JC$14:JC280)+1,0)</f>
        <v>0</v>
      </c>
      <c r="JD281" s="74" t="str">
        <f t="shared" si="793"/>
        <v/>
      </c>
      <c r="JE281" s="74" t="str">
        <f t="shared" si="794"/>
        <v/>
      </c>
      <c r="JF281" s="74" t="str">
        <f t="shared" si="795"/>
        <v/>
      </c>
      <c r="JG281" s="74" t="str">
        <f t="shared" si="796"/>
        <v/>
      </c>
      <c r="JH281" s="390" t="str">
        <f t="shared" si="797"/>
        <v/>
      </c>
      <c r="JI281" s="389">
        <f>IF(ISNUMBER(MATCH(HE281,$JG$15:$JG$313,0)),0,MAX(JI$14:JI280)+1)</f>
        <v>0</v>
      </c>
      <c r="JJ281" s="389" t="str">
        <f t="shared" si="798"/>
        <v/>
      </c>
      <c r="JK281" s="379"/>
      <c r="JL281" s="79"/>
      <c r="JM281" s="19"/>
      <c r="JN281" s="280"/>
      <c r="JO281" s="70"/>
      <c r="JP281" s="19"/>
      <c r="JQ281" s="19"/>
      <c r="JR281" s="19"/>
      <c r="JS281" s="19"/>
      <c r="JT281" s="19"/>
      <c r="JU281" s="19"/>
      <c r="JV281" s="19"/>
      <c r="JW281" s="19"/>
      <c r="JX281" s="19"/>
      <c r="JY281" s="19"/>
      <c r="JZ281" s="19"/>
      <c r="KA281" s="19"/>
      <c r="KB281" s="19"/>
      <c r="KC281" s="19"/>
      <c r="KD281" s="19"/>
      <c r="LA281" s="70"/>
      <c r="LB281" s="291" t="str">
        <f t="shared" si="749"/>
        <v/>
      </c>
      <c r="LC281" s="291" t="str">
        <f t="shared" si="750"/>
        <v/>
      </c>
      <c r="LD281" s="291" t="str">
        <f t="shared" si="751"/>
        <v/>
      </c>
      <c r="LE281" s="291" t="str">
        <f t="shared" si="752"/>
        <v/>
      </c>
      <c r="LF281" s="291" t="str">
        <f t="shared" si="753"/>
        <v/>
      </c>
      <c r="LG281" s="291" t="str">
        <f t="shared" si="754"/>
        <v/>
      </c>
      <c r="LH281" s="291" t="str">
        <f t="shared" si="755"/>
        <v/>
      </c>
      <c r="LI281" s="291" t="str">
        <f t="shared" si="756"/>
        <v/>
      </c>
      <c r="LJ281" s="291" t="str">
        <f t="shared" si="757"/>
        <v/>
      </c>
      <c r="LK281" s="291" t="str">
        <f t="shared" si="758"/>
        <v/>
      </c>
      <c r="LL281" s="291" t="str">
        <f t="shared" si="759"/>
        <v/>
      </c>
      <c r="LM281" s="291" t="str">
        <f t="shared" si="760"/>
        <v/>
      </c>
      <c r="LN281" s="291" t="str">
        <f t="shared" si="761"/>
        <v/>
      </c>
      <c r="LO281" s="291" t="str">
        <f t="shared" si="762"/>
        <v/>
      </c>
      <c r="LP281" s="291" t="str">
        <f t="shared" si="763"/>
        <v/>
      </c>
      <c r="LQ281" s="291" t="str">
        <f t="shared" si="764"/>
        <v/>
      </c>
      <c r="LR281" s="291" t="str">
        <f t="shared" si="765"/>
        <v/>
      </c>
      <c r="LS281" s="291" t="str">
        <f t="shared" si="766"/>
        <v/>
      </c>
      <c r="LT281" s="291" t="str">
        <f t="shared" si="767"/>
        <v/>
      </c>
      <c r="LU281" s="291" t="str">
        <f t="shared" si="768"/>
        <v/>
      </c>
      <c r="LV281" s="291" t="str">
        <f t="shared" si="769"/>
        <v/>
      </c>
      <c r="LW281" s="291" t="str">
        <f t="shared" si="770"/>
        <v/>
      </c>
      <c r="LX281" s="291" t="str">
        <f t="shared" si="771"/>
        <v/>
      </c>
      <c r="LY281" s="291" t="str">
        <f t="shared" si="772"/>
        <v/>
      </c>
      <c r="LZ281" s="291" t="str">
        <f t="shared" si="773"/>
        <v/>
      </c>
      <c r="MA281" s="291" t="str">
        <f t="shared" si="774"/>
        <v/>
      </c>
      <c r="MB281" s="291" t="str">
        <f t="shared" si="775"/>
        <v/>
      </c>
      <c r="MC281" s="291" t="str">
        <f t="shared" si="776"/>
        <v/>
      </c>
      <c r="MD281" s="291" t="str">
        <f t="shared" si="777"/>
        <v/>
      </c>
      <c r="ME281" s="291" t="str">
        <f t="shared" si="778"/>
        <v/>
      </c>
      <c r="MF281" s="291" t="str">
        <f t="shared" si="779"/>
        <v/>
      </c>
      <c r="MG281" s="74">
        <f t="shared" si="780"/>
        <v>0</v>
      </c>
      <c r="MH281" s="70"/>
      <c r="MI281" s="70"/>
      <c r="MJ281" s="70"/>
      <c r="MK281" s="70"/>
      <c r="ML281" s="70"/>
      <c r="MM281" s="70"/>
      <c r="MN281" s="70"/>
      <c r="MO281" s="70"/>
      <c r="MP281" s="70"/>
      <c r="MQ281" s="70"/>
      <c r="MR281" s="70"/>
      <c r="MS281" s="70"/>
      <c r="MT281" s="70"/>
      <c r="MU281" s="70"/>
    </row>
    <row r="282" spans="1:359" ht="6.75" customHeight="1" x14ac:dyDescent="0.25">
      <c r="A282" s="79"/>
      <c r="B282" s="303">
        <f t="shared" si="799"/>
        <v>268</v>
      </c>
      <c r="C282" s="85" t="s">
        <v>813</v>
      </c>
      <c r="D282" s="206" t="s">
        <v>860</v>
      </c>
      <c r="E282" s="70"/>
      <c r="F282" s="258"/>
      <c r="G282" s="259"/>
      <c r="H282" s="260"/>
      <c r="I282" s="258"/>
      <c r="J282" s="259"/>
      <c r="K282" s="260"/>
      <c r="L282" s="258"/>
      <c r="M282" s="259"/>
      <c r="N282" s="260"/>
      <c r="O282" s="258"/>
      <c r="P282" s="259"/>
      <c r="Q282" s="260"/>
      <c r="R282" s="258"/>
      <c r="S282" s="259"/>
      <c r="T282" s="260"/>
      <c r="U282" s="258"/>
      <c r="V282" s="259"/>
      <c r="W282" s="260"/>
      <c r="X282" s="258"/>
      <c r="Y282" s="259"/>
      <c r="Z282" s="260"/>
      <c r="AA282" s="258"/>
      <c r="AB282" s="259"/>
      <c r="AC282" s="260"/>
      <c r="AD282" s="258"/>
      <c r="AE282" s="259"/>
      <c r="AF282" s="260"/>
      <c r="AG282" s="258"/>
      <c r="AH282" s="259"/>
      <c r="AI282" s="260"/>
      <c r="AJ282" s="258"/>
      <c r="AK282" s="259"/>
      <c r="AL282" s="260"/>
      <c r="AM282" s="258"/>
      <c r="AN282" s="259"/>
      <c r="AO282" s="260"/>
      <c r="AP282" s="281"/>
      <c r="AQ282" s="353"/>
      <c r="AR282" s="348"/>
      <c r="AS282" s="281"/>
      <c r="AT282" s="353"/>
      <c r="AU282" s="348"/>
      <c r="AV282" s="258"/>
      <c r="AW282" s="259"/>
      <c r="AX282" s="260"/>
      <c r="AY282" s="258"/>
      <c r="AZ282" s="259"/>
      <c r="BA282" s="260"/>
      <c r="BB282" s="258"/>
      <c r="BC282" s="259"/>
      <c r="BD282" s="260"/>
      <c r="BE282" s="258"/>
      <c r="BF282" s="259"/>
      <c r="BG282" s="260"/>
      <c r="BH282" s="258"/>
      <c r="BI282" s="259"/>
      <c r="BJ282" s="260"/>
      <c r="BK282" s="258"/>
      <c r="BL282" s="259"/>
      <c r="BM282" s="260"/>
      <c r="BN282" s="258"/>
      <c r="BO282" s="259"/>
      <c r="BP282" s="260"/>
      <c r="BQ282" s="258"/>
      <c r="BR282" s="259"/>
      <c r="BS282" s="260"/>
      <c r="BT282" s="258"/>
      <c r="BU282" s="259"/>
      <c r="BV282" s="260"/>
      <c r="BW282" s="258"/>
      <c r="BX282" s="259"/>
      <c r="BY282" s="260"/>
      <c r="BZ282" s="258"/>
      <c r="CA282" s="259"/>
      <c r="CB282" s="260"/>
      <c r="CC282" s="258"/>
      <c r="CD282" s="259"/>
      <c r="CE282" s="260"/>
      <c r="CF282" s="410"/>
      <c r="CG282" s="411"/>
      <c r="CH282" s="412"/>
      <c r="CI282" s="410"/>
      <c r="CJ282" s="411"/>
      <c r="CK282" s="412"/>
      <c r="CL282" s="258"/>
      <c r="CM282" s="259"/>
      <c r="CN282" s="260"/>
      <c r="CO282" s="258"/>
      <c r="CP282" s="259"/>
      <c r="CQ282" s="260"/>
      <c r="CR282" s="373" t="s">
        <v>2</v>
      </c>
      <c r="CS282" s="228"/>
      <c r="CT282" s="229"/>
      <c r="CU282" s="7" t="str">
        <f t="shared" si="660"/>
        <v/>
      </c>
      <c r="CV282" s="7" t="str">
        <f t="shared" si="661"/>
        <v/>
      </c>
      <c r="CW282" s="7" t="str">
        <f t="shared" si="662"/>
        <v/>
      </c>
      <c r="CX282" s="7" t="str">
        <f t="shared" si="663"/>
        <v/>
      </c>
      <c r="CY282" s="7" t="str">
        <f t="shared" si="664"/>
        <v/>
      </c>
      <c r="CZ282" s="7" t="str">
        <f t="shared" si="665"/>
        <v/>
      </c>
      <c r="DA282" s="7" t="str">
        <f t="shared" si="666"/>
        <v/>
      </c>
      <c r="DB282" s="7" t="str">
        <f t="shared" si="667"/>
        <v/>
      </c>
      <c r="DC282" s="7" t="str">
        <f t="shared" si="668"/>
        <v/>
      </c>
      <c r="DD282" s="7" t="str">
        <f t="shared" si="669"/>
        <v/>
      </c>
      <c r="DE282" s="7" t="str">
        <f t="shared" si="670"/>
        <v/>
      </c>
      <c r="DF282" s="7" t="str">
        <f t="shared" si="671"/>
        <v/>
      </c>
      <c r="DG282" s="7" t="str">
        <f t="shared" si="672"/>
        <v/>
      </c>
      <c r="DH282" s="7" t="str">
        <f t="shared" si="673"/>
        <v/>
      </c>
      <c r="DI282" s="7" t="str">
        <f t="shared" si="674"/>
        <v/>
      </c>
      <c r="DJ282" s="7" t="str">
        <f t="shared" si="675"/>
        <v/>
      </c>
      <c r="DK282" s="7">
        <f t="shared" si="676"/>
        <v>21</v>
      </c>
      <c r="DL282" s="7" t="str">
        <f t="shared" si="677"/>
        <v/>
      </c>
      <c r="DM282" s="7" t="str">
        <f t="shared" si="678"/>
        <v/>
      </c>
      <c r="DN282" s="7" t="str">
        <f t="shared" si="679"/>
        <v/>
      </c>
      <c r="DO282" s="7" t="str">
        <f t="shared" si="680"/>
        <v/>
      </c>
      <c r="DP282" s="7" t="str">
        <f t="shared" si="681"/>
        <v/>
      </c>
      <c r="DQ282" s="7" t="str">
        <f t="shared" si="682"/>
        <v/>
      </c>
      <c r="DR282" s="7" t="str">
        <f t="shared" si="683"/>
        <v/>
      </c>
      <c r="DS282" s="7" t="str">
        <f t="shared" si="684"/>
        <v/>
      </c>
      <c r="DT282" s="7" t="str">
        <f t="shared" si="685"/>
        <v/>
      </c>
      <c r="DU282" s="7" t="str">
        <f t="shared" si="781"/>
        <v/>
      </c>
      <c r="DV282" s="7" t="str">
        <f t="shared" si="782"/>
        <v/>
      </c>
      <c r="DW282" s="7" t="str">
        <f t="shared" si="783"/>
        <v/>
      </c>
      <c r="DX282" s="7" t="str">
        <f t="shared" si="784"/>
        <v/>
      </c>
      <c r="DY282" s="7"/>
      <c r="DZ282" s="7"/>
      <c r="EA282" s="7"/>
      <c r="EB282" s="7"/>
      <c r="EC282" s="64" t="s">
        <v>2</v>
      </c>
      <c r="ED282" s="306" t="str">
        <f t="shared" si="686"/>
        <v>-</v>
      </c>
      <c r="EE282" s="306" t="str">
        <f t="shared" si="687"/>
        <v>-</v>
      </c>
      <c r="EF282" s="306" t="str">
        <f t="shared" si="688"/>
        <v>-</v>
      </c>
      <c r="EG282" s="306" t="str">
        <f t="shared" si="689"/>
        <v>-</v>
      </c>
      <c r="EH282" s="306" t="str">
        <f t="shared" si="690"/>
        <v>-</v>
      </c>
      <c r="EI282" s="306" t="str">
        <f t="shared" si="691"/>
        <v>-</v>
      </c>
      <c r="EJ282" s="306" t="str">
        <f t="shared" si="692"/>
        <v>-</v>
      </c>
      <c r="EK282" s="306" t="str">
        <f t="shared" si="693"/>
        <v>-</v>
      </c>
      <c r="EL282" s="306" t="str">
        <f t="shared" si="694"/>
        <v>-</v>
      </c>
      <c r="EM282" s="306" t="str">
        <f t="shared" si="695"/>
        <v>-</v>
      </c>
      <c r="EN282" s="306" t="str">
        <f t="shared" si="696"/>
        <v>-</v>
      </c>
      <c r="EO282" s="306" t="str">
        <f t="shared" si="697"/>
        <v>-</v>
      </c>
      <c r="EP282" s="306" t="str">
        <f t="shared" si="698"/>
        <v>-</v>
      </c>
      <c r="EQ282" s="306" t="str">
        <f t="shared" si="699"/>
        <v>-</v>
      </c>
      <c r="ER282" s="306" t="str">
        <f t="shared" si="700"/>
        <v>-</v>
      </c>
      <c r="ES282" s="306" t="str">
        <f t="shared" si="701"/>
        <v>-</v>
      </c>
      <c r="ET282" s="306" t="str">
        <f t="shared" si="702"/>
        <v>tdis</v>
      </c>
      <c r="EU282" s="306" t="str">
        <f t="shared" si="703"/>
        <v>-</v>
      </c>
      <c r="EV282" s="306" t="str">
        <f t="shared" si="704"/>
        <v>-</v>
      </c>
      <c r="EW282" s="306" t="str">
        <f t="shared" si="705"/>
        <v>-</v>
      </c>
      <c r="EX282" s="306" t="str">
        <f t="shared" si="706"/>
        <v>-</v>
      </c>
      <c r="EY282" s="306" t="str">
        <f t="shared" si="707"/>
        <v>-</v>
      </c>
      <c r="EZ282" s="306" t="str">
        <f t="shared" si="708"/>
        <v>-</v>
      </c>
      <c r="FA282" s="306" t="str">
        <f t="shared" si="709"/>
        <v>-</v>
      </c>
      <c r="FB282" s="306" t="str">
        <f t="shared" si="710"/>
        <v>-</v>
      </c>
      <c r="FC282" s="306" t="str">
        <f t="shared" si="711"/>
        <v>-</v>
      </c>
      <c r="FD282" s="306" t="str">
        <f t="shared" si="785"/>
        <v>-</v>
      </c>
      <c r="FE282" s="306" t="str">
        <f t="shared" si="786"/>
        <v>-</v>
      </c>
      <c r="FF282" s="306" t="str">
        <f t="shared" si="787"/>
        <v>-</v>
      </c>
      <c r="FG282" s="306" t="str">
        <f t="shared" si="788"/>
        <v>-</v>
      </c>
      <c r="FH282" s="306"/>
      <c r="FI282" s="306"/>
      <c r="FJ282" s="306"/>
      <c r="FK282" s="306"/>
      <c r="FL282" s="306"/>
      <c r="FM282" s="422" t="s">
        <v>2</v>
      </c>
      <c r="FN282" s="65" t="str">
        <f t="shared" si="712"/>
        <v>-</v>
      </c>
      <c r="FO282" s="65" t="str">
        <f t="shared" si="713"/>
        <v>-</v>
      </c>
      <c r="FP282" s="65" t="str">
        <f t="shared" si="714"/>
        <v>-</v>
      </c>
      <c r="FQ282" s="65" t="str">
        <f t="shared" si="715"/>
        <v>-</v>
      </c>
      <c r="FR282" s="65" t="str">
        <f t="shared" si="716"/>
        <v>-</v>
      </c>
      <c r="FS282" s="65" t="str">
        <f t="shared" si="717"/>
        <v>-</v>
      </c>
      <c r="FT282" s="65" t="str">
        <f t="shared" si="718"/>
        <v>-</v>
      </c>
      <c r="FU282" s="65" t="str">
        <f t="shared" si="719"/>
        <v>-</v>
      </c>
      <c r="FV282" s="65" t="str">
        <f t="shared" si="720"/>
        <v>-</v>
      </c>
      <c r="FW282" s="65" t="str">
        <f t="shared" si="721"/>
        <v>-</v>
      </c>
      <c r="FX282" s="65" t="str">
        <f t="shared" si="722"/>
        <v>-</v>
      </c>
      <c r="FY282" s="65" t="str">
        <f t="shared" si="723"/>
        <v>-</v>
      </c>
      <c r="FZ282" s="65" t="str">
        <f t="shared" si="724"/>
        <v>-</v>
      </c>
      <c r="GA282" s="65" t="str">
        <f t="shared" si="725"/>
        <v>-</v>
      </c>
      <c r="GB282" s="65" t="str">
        <f t="shared" si="726"/>
        <v>-</v>
      </c>
      <c r="GC282" s="65" t="str">
        <f t="shared" si="727"/>
        <v>-</v>
      </c>
      <c r="GD282" s="65" t="str">
        <f t="shared" si="728"/>
        <v>perlen|nstp|tsmult</v>
      </c>
      <c r="GE282" s="65" t="str">
        <f t="shared" si="729"/>
        <v>-</v>
      </c>
      <c r="GF282" s="65" t="str">
        <f t="shared" si="730"/>
        <v>-</v>
      </c>
      <c r="GG282" s="65" t="str">
        <f t="shared" si="731"/>
        <v>-</v>
      </c>
      <c r="GH282" s="65" t="str">
        <f t="shared" si="732"/>
        <v>-</v>
      </c>
      <c r="GI282" s="65" t="str">
        <f t="shared" si="733"/>
        <v>-</v>
      </c>
      <c r="GJ282" s="65" t="str">
        <f t="shared" si="734"/>
        <v>-</v>
      </c>
      <c r="GK282" s="65" t="str">
        <f t="shared" si="735"/>
        <v>-</v>
      </c>
      <c r="GL282" s="65" t="str">
        <f t="shared" si="736"/>
        <v>-</v>
      </c>
      <c r="GM282" s="65" t="str">
        <f t="shared" si="737"/>
        <v>-</v>
      </c>
      <c r="GN282" s="65" t="str">
        <f t="shared" si="789"/>
        <v>-</v>
      </c>
      <c r="GO282" s="65" t="str">
        <f t="shared" si="790"/>
        <v>-</v>
      </c>
      <c r="GP282" s="65" t="str">
        <f t="shared" si="791"/>
        <v>-</v>
      </c>
      <c r="GQ282" s="65" t="str">
        <f t="shared" si="792"/>
        <v>-</v>
      </c>
      <c r="GR282" s="65"/>
      <c r="GS282" s="65"/>
      <c r="GT282" s="65"/>
      <c r="GU282" s="96"/>
      <c r="GV282" s="70"/>
      <c r="GW282" s="7">
        <f>IF(ISNUMBER(INDEX($CU$15:$EC$314,$B282,HG$5)),MAX(GW$14:GW281)+1,0)</f>
        <v>0</v>
      </c>
      <c r="GX282" s="7" t="str">
        <f t="shared" si="738"/>
        <v/>
      </c>
      <c r="GY282" s="7" t="str">
        <f t="shared" si="739"/>
        <v/>
      </c>
      <c r="GZ282" s="289">
        <f t="shared" si="740"/>
        <v>268</v>
      </c>
      <c r="HA282" s="289" t="str">
        <f t="shared" si="800"/>
        <v/>
      </c>
      <c r="HB282" s="289"/>
      <c r="HC282" s="84" t="str">
        <f t="shared" si="742"/>
        <v/>
      </c>
      <c r="HD282" s="335">
        <f t="shared" si="743"/>
        <v>0</v>
      </c>
      <c r="HE282" s="313" t="str">
        <f t="shared" si="744"/>
        <v/>
      </c>
      <c r="HF282" s="28" t="str">
        <f t="shared" ref="HF282:HF312" si="801">IF(HE282="","",IF(HE282=HE313,1,""))</f>
        <v/>
      </c>
      <c r="HG282" s="241"/>
      <c r="HH282" s="71"/>
      <c r="HI282" s="71"/>
      <c r="HJ282" s="71"/>
      <c r="HK282" s="71"/>
      <c r="HL282" s="71"/>
      <c r="HM282" s="71"/>
      <c r="HN282" s="71"/>
      <c r="HO282" s="71"/>
      <c r="HP282" s="71"/>
      <c r="HQ282" s="71"/>
      <c r="HR282" s="71"/>
      <c r="HS282" s="71"/>
      <c r="HT282" s="71"/>
      <c r="HU282" s="71"/>
      <c r="HV282" s="336" t="str">
        <f t="shared" si="746"/>
        <v/>
      </c>
      <c r="HW282" s="338" t="str">
        <f t="shared" si="747"/>
        <v/>
      </c>
      <c r="HX282" s="337" t="str">
        <f t="shared" si="748"/>
        <v/>
      </c>
      <c r="HY282" s="71"/>
      <c r="HZ282" s="71"/>
      <c r="IA282" s="71"/>
      <c r="IB282" s="71"/>
      <c r="IC282" s="71"/>
      <c r="ID282" s="70"/>
      <c r="IE282" s="19"/>
      <c r="IF282" s="19"/>
      <c r="IG282" s="19"/>
      <c r="IH282" s="19"/>
      <c r="II282" s="19"/>
      <c r="IJ282" s="19"/>
      <c r="IK282" s="19"/>
      <c r="IL282" s="19"/>
      <c r="IM282" s="19"/>
      <c r="IN282" s="19"/>
      <c r="IO282" s="19"/>
      <c r="IP282" s="19"/>
      <c r="IQ282" s="19"/>
      <c r="IR282" s="291">
        <f>IF(IE282&lt;&gt;"",MAX(IR$14:IR281)+1,0)</f>
        <v>0</v>
      </c>
      <c r="IS282" s="291">
        <f>IF(IF282&lt;&gt;"",MAX(IS$14:IS281)+1,0)</f>
        <v>0</v>
      </c>
      <c r="IT282" s="291">
        <f>IF(IG282&lt;&gt;"",MAX(IT$14:IT281)+1,0)</f>
        <v>0</v>
      </c>
      <c r="IU282" s="291">
        <f>IF(IH282&lt;&gt;"",MAX(IU$14:IU281)+1,0)</f>
        <v>0</v>
      </c>
      <c r="IV282" s="291">
        <f>IF(II282&lt;&gt;"",MAX(IV$14:IV281)+1,0)</f>
        <v>0</v>
      </c>
      <c r="IW282" s="291">
        <f>IF(IJ282&lt;&gt;"",MAX(IW$14:IW281)+1,0)</f>
        <v>0</v>
      </c>
      <c r="IX282" s="291">
        <f>IF(IK282&lt;&gt;"",MAX(IX$14:IX281)+1,0)</f>
        <v>0</v>
      </c>
      <c r="IY282" s="291">
        <f>IF(IL282&lt;&gt;"",MAX(IY$14:IY281)+1,0)</f>
        <v>0</v>
      </c>
      <c r="IZ282" s="291">
        <f>IF(IM282&lt;&gt;"",MAX(IZ$14:IZ281)+1,0)</f>
        <v>0</v>
      </c>
      <c r="JA282" s="291">
        <f>IF(IN282&lt;&gt;"",MAX(JA$14:JA281)+1,0)</f>
        <v>0</v>
      </c>
      <c r="JB282" s="291">
        <f>IF(IO282&lt;&gt;"",MAX(JB$14:JB281)+1,0)</f>
        <v>0</v>
      </c>
      <c r="JC282" s="291">
        <f>IF(IP282&lt;&gt;"",MAX(JC$14:JC281)+1,0)</f>
        <v>0</v>
      </c>
      <c r="JD282" s="74" t="str">
        <f t="shared" si="793"/>
        <v/>
      </c>
      <c r="JE282" s="74" t="str">
        <f t="shared" si="794"/>
        <v/>
      </c>
      <c r="JF282" s="74" t="str">
        <f t="shared" si="795"/>
        <v/>
      </c>
      <c r="JG282" s="74" t="str">
        <f t="shared" si="796"/>
        <v/>
      </c>
      <c r="JH282" s="390" t="str">
        <f t="shared" si="797"/>
        <v/>
      </c>
      <c r="JI282" s="389">
        <f>IF(ISNUMBER(MATCH(HE282,$JG$15:$JG$313,0)),0,MAX(JI$14:JI281)+1)</f>
        <v>0</v>
      </c>
      <c r="JJ282" s="389" t="str">
        <f t="shared" si="798"/>
        <v/>
      </c>
      <c r="JK282" s="379"/>
      <c r="JL282" s="79"/>
      <c r="JM282" s="19"/>
      <c r="JN282" s="280"/>
      <c r="JO282" s="70"/>
      <c r="JP282" s="19"/>
      <c r="JQ282" s="19"/>
      <c r="JR282" s="19"/>
      <c r="JS282" s="19"/>
      <c r="JT282" s="19"/>
      <c r="JU282" s="19"/>
      <c r="JV282" s="19"/>
      <c r="JW282" s="19"/>
      <c r="JX282" s="19"/>
      <c r="JY282" s="19"/>
      <c r="JZ282" s="19"/>
      <c r="KA282" s="19"/>
      <c r="KB282" s="19"/>
      <c r="KC282" s="19"/>
      <c r="KD282" s="19"/>
      <c r="LA282" s="70"/>
      <c r="LB282" s="291" t="str">
        <f t="shared" si="749"/>
        <v/>
      </c>
      <c r="LC282" s="291" t="str">
        <f t="shared" si="750"/>
        <v/>
      </c>
      <c r="LD282" s="291" t="str">
        <f t="shared" si="751"/>
        <v/>
      </c>
      <c r="LE282" s="291" t="str">
        <f t="shared" si="752"/>
        <v/>
      </c>
      <c r="LF282" s="291" t="str">
        <f t="shared" si="753"/>
        <v/>
      </c>
      <c r="LG282" s="291" t="str">
        <f t="shared" si="754"/>
        <v/>
      </c>
      <c r="LH282" s="291" t="str">
        <f t="shared" si="755"/>
        <v/>
      </c>
      <c r="LI282" s="291" t="str">
        <f t="shared" si="756"/>
        <v/>
      </c>
      <c r="LJ282" s="291" t="str">
        <f t="shared" si="757"/>
        <v/>
      </c>
      <c r="LK282" s="291" t="str">
        <f t="shared" si="758"/>
        <v/>
      </c>
      <c r="LL282" s="291" t="str">
        <f t="shared" si="759"/>
        <v/>
      </c>
      <c r="LM282" s="291" t="str">
        <f t="shared" si="760"/>
        <v/>
      </c>
      <c r="LN282" s="291" t="str">
        <f t="shared" si="761"/>
        <v/>
      </c>
      <c r="LO282" s="291" t="str">
        <f t="shared" si="762"/>
        <v/>
      </c>
      <c r="LP282" s="291" t="str">
        <f t="shared" si="763"/>
        <v/>
      </c>
      <c r="LQ282" s="291" t="str">
        <f t="shared" si="764"/>
        <v/>
      </c>
      <c r="LR282" s="291" t="str">
        <f t="shared" si="765"/>
        <v/>
      </c>
      <c r="LS282" s="291" t="str">
        <f t="shared" si="766"/>
        <v/>
      </c>
      <c r="LT282" s="291" t="str">
        <f t="shared" si="767"/>
        <v/>
      </c>
      <c r="LU282" s="291" t="str">
        <f t="shared" si="768"/>
        <v/>
      </c>
      <c r="LV282" s="291" t="str">
        <f t="shared" si="769"/>
        <v/>
      </c>
      <c r="LW282" s="291" t="str">
        <f t="shared" si="770"/>
        <v/>
      </c>
      <c r="LX282" s="291" t="str">
        <f t="shared" si="771"/>
        <v/>
      </c>
      <c r="LY282" s="291" t="str">
        <f t="shared" si="772"/>
        <v/>
      </c>
      <c r="LZ282" s="291" t="str">
        <f t="shared" si="773"/>
        <v/>
      </c>
      <c r="MA282" s="291" t="str">
        <f t="shared" si="774"/>
        <v/>
      </c>
      <c r="MB282" s="291" t="str">
        <f t="shared" si="775"/>
        <v/>
      </c>
      <c r="MC282" s="291" t="str">
        <f t="shared" si="776"/>
        <v/>
      </c>
      <c r="MD282" s="291" t="str">
        <f t="shared" si="777"/>
        <v/>
      </c>
      <c r="ME282" s="291" t="str">
        <f t="shared" si="778"/>
        <v/>
      </c>
      <c r="MF282" s="291" t="str">
        <f t="shared" si="779"/>
        <v/>
      </c>
      <c r="MG282" s="74">
        <f t="shared" si="780"/>
        <v>0</v>
      </c>
      <c r="MH282" s="70"/>
      <c r="MI282" s="70"/>
      <c r="MJ282" s="70"/>
      <c r="MK282" s="70"/>
      <c r="ML282" s="70"/>
      <c r="MM282" s="70"/>
      <c r="MN282" s="70"/>
      <c r="MO282" s="70"/>
      <c r="MP282" s="70"/>
      <c r="MQ282" s="70"/>
      <c r="MR282" s="70"/>
      <c r="MS282" s="70"/>
      <c r="MT282" s="70"/>
      <c r="MU282" s="70"/>
    </row>
    <row r="283" spans="1:359" ht="6.75" customHeight="1" x14ac:dyDescent="0.25">
      <c r="A283" s="79"/>
      <c r="B283" s="303">
        <f t="shared" si="799"/>
        <v>269</v>
      </c>
      <c r="C283" s="85" t="s">
        <v>846</v>
      </c>
      <c r="D283" s="206" t="s">
        <v>861</v>
      </c>
      <c r="E283" s="70"/>
      <c r="F283" s="258"/>
      <c r="G283" s="259"/>
      <c r="H283" s="260"/>
      <c r="I283" s="258"/>
      <c r="J283" s="259"/>
      <c r="K283" s="260"/>
      <c r="L283" s="258"/>
      <c r="M283" s="259"/>
      <c r="N283" s="260"/>
      <c r="O283" s="258"/>
      <c r="P283" s="259"/>
      <c r="Q283" s="260"/>
      <c r="R283" s="258"/>
      <c r="S283" s="259"/>
      <c r="T283" s="260"/>
      <c r="U283" s="258"/>
      <c r="V283" s="259"/>
      <c r="W283" s="260"/>
      <c r="X283" s="258"/>
      <c r="Y283" s="259"/>
      <c r="Z283" s="260"/>
      <c r="AA283" s="258"/>
      <c r="AB283" s="259"/>
      <c r="AC283" s="260"/>
      <c r="AD283" s="258"/>
      <c r="AE283" s="259"/>
      <c r="AF283" s="260"/>
      <c r="AG283" s="258"/>
      <c r="AH283" s="259"/>
      <c r="AI283" s="260"/>
      <c r="AJ283" s="258"/>
      <c r="AK283" s="259"/>
      <c r="AL283" s="260"/>
      <c r="AM283" s="258"/>
      <c r="AN283" s="259"/>
      <c r="AO283" s="260"/>
      <c r="AP283" s="281"/>
      <c r="AQ283" s="353"/>
      <c r="AR283" s="348"/>
      <c r="AS283" s="281"/>
      <c r="AT283" s="353"/>
      <c r="AU283" s="348"/>
      <c r="AV283" s="258"/>
      <c r="AW283" s="259"/>
      <c r="AX283" s="260"/>
      <c r="AY283" s="258"/>
      <c r="AZ283" s="259"/>
      <c r="BA283" s="260"/>
      <c r="BB283" s="258"/>
      <c r="BC283" s="259"/>
      <c r="BD283" s="260"/>
      <c r="BE283" s="258"/>
      <c r="BF283" s="259"/>
      <c r="BG283" s="260"/>
      <c r="BH283" s="258"/>
      <c r="BI283" s="259"/>
      <c r="BJ283" s="260"/>
      <c r="BK283" s="258"/>
      <c r="BL283" s="259"/>
      <c r="BM283" s="260"/>
      <c r="BN283" s="258"/>
      <c r="BO283" s="259"/>
      <c r="BP283" s="260"/>
      <c r="BQ283" s="258"/>
      <c r="BR283" s="259"/>
      <c r="BS283" s="260"/>
      <c r="BT283" s="258"/>
      <c r="BU283" s="259"/>
      <c r="BV283" s="260"/>
      <c r="BW283" s="258"/>
      <c r="BX283" s="259"/>
      <c r="BY283" s="260"/>
      <c r="BZ283" s="258"/>
      <c r="CA283" s="259"/>
      <c r="CB283" s="260"/>
      <c r="CC283" s="258"/>
      <c r="CD283" s="259"/>
      <c r="CE283" s="260"/>
      <c r="CF283" s="410"/>
      <c r="CG283" s="411"/>
      <c r="CH283" s="412"/>
      <c r="CI283" s="410"/>
      <c r="CJ283" s="411"/>
      <c r="CK283" s="412"/>
      <c r="CL283" s="258"/>
      <c r="CM283" s="259"/>
      <c r="CN283" s="260"/>
      <c r="CO283" s="258"/>
      <c r="CP283" s="259"/>
      <c r="CQ283" s="260"/>
      <c r="CR283" s="373" t="s">
        <v>2</v>
      </c>
      <c r="CS283" s="228"/>
      <c r="CT283" s="229"/>
      <c r="CU283" s="7" t="str">
        <f t="shared" si="660"/>
        <v/>
      </c>
      <c r="CV283" s="7" t="str">
        <f t="shared" si="661"/>
        <v/>
      </c>
      <c r="CW283" s="7" t="str">
        <f t="shared" si="662"/>
        <v/>
      </c>
      <c r="CX283" s="7" t="str">
        <f t="shared" si="663"/>
        <v/>
      </c>
      <c r="CY283" s="7" t="str">
        <f t="shared" si="664"/>
        <v/>
      </c>
      <c r="CZ283" s="7" t="str">
        <f t="shared" si="665"/>
        <v/>
      </c>
      <c r="DA283" s="7" t="str">
        <f t="shared" si="666"/>
        <v/>
      </c>
      <c r="DB283" s="7" t="str">
        <f t="shared" si="667"/>
        <v/>
      </c>
      <c r="DC283" s="7" t="str">
        <f t="shared" si="668"/>
        <v/>
      </c>
      <c r="DD283" s="7" t="str">
        <f t="shared" si="669"/>
        <v/>
      </c>
      <c r="DE283" s="7" t="str">
        <f t="shared" si="670"/>
        <v/>
      </c>
      <c r="DF283" s="7" t="str">
        <f t="shared" si="671"/>
        <v/>
      </c>
      <c r="DG283" s="7" t="str">
        <f t="shared" si="672"/>
        <v/>
      </c>
      <c r="DH283" s="7" t="str">
        <f t="shared" si="673"/>
        <v/>
      </c>
      <c r="DI283" s="7" t="str">
        <f t="shared" si="674"/>
        <v/>
      </c>
      <c r="DJ283" s="7" t="str">
        <f t="shared" si="675"/>
        <v/>
      </c>
      <c r="DK283" s="7" t="str">
        <f t="shared" si="676"/>
        <v/>
      </c>
      <c r="DL283" s="7" t="str">
        <f t="shared" si="677"/>
        <v/>
      </c>
      <c r="DM283" s="7" t="str">
        <f t="shared" si="678"/>
        <v/>
      </c>
      <c r="DN283" s="7" t="str">
        <f t="shared" si="679"/>
        <v/>
      </c>
      <c r="DO283" s="7" t="str">
        <f t="shared" si="680"/>
        <v/>
      </c>
      <c r="DP283" s="7" t="str">
        <f t="shared" si="681"/>
        <v/>
      </c>
      <c r="DQ283" s="7" t="str">
        <f t="shared" si="682"/>
        <v/>
      </c>
      <c r="DR283" s="7" t="str">
        <f t="shared" si="683"/>
        <v/>
      </c>
      <c r="DS283" s="7" t="str">
        <f t="shared" si="684"/>
        <v/>
      </c>
      <c r="DT283" s="7" t="str">
        <f t="shared" si="685"/>
        <v/>
      </c>
      <c r="DU283" s="7" t="str">
        <f t="shared" si="781"/>
        <v/>
      </c>
      <c r="DV283" s="7" t="str">
        <f t="shared" si="782"/>
        <v/>
      </c>
      <c r="DW283" s="7" t="str">
        <f t="shared" si="783"/>
        <v/>
      </c>
      <c r="DX283" s="7" t="str">
        <f t="shared" si="784"/>
        <v/>
      </c>
      <c r="DY283" s="7"/>
      <c r="DZ283" s="7"/>
      <c r="EA283" s="7"/>
      <c r="EB283" s="7"/>
      <c r="EC283" s="64" t="s">
        <v>2</v>
      </c>
      <c r="ED283" s="306" t="str">
        <f t="shared" si="686"/>
        <v>-</v>
      </c>
      <c r="EE283" s="306" t="str">
        <f t="shared" si="687"/>
        <v>-</v>
      </c>
      <c r="EF283" s="306" t="str">
        <f t="shared" si="688"/>
        <v>-</v>
      </c>
      <c r="EG283" s="306" t="str">
        <f t="shared" si="689"/>
        <v>-</v>
      </c>
      <c r="EH283" s="306" t="str">
        <f t="shared" si="690"/>
        <v>-</v>
      </c>
      <c r="EI283" s="306" t="str">
        <f t="shared" si="691"/>
        <v>-</v>
      </c>
      <c r="EJ283" s="306" t="str">
        <f t="shared" si="692"/>
        <v>-</v>
      </c>
      <c r="EK283" s="306" t="str">
        <f t="shared" si="693"/>
        <v>-</v>
      </c>
      <c r="EL283" s="306" t="str">
        <f t="shared" si="694"/>
        <v>-</v>
      </c>
      <c r="EM283" s="306" t="str">
        <f t="shared" si="695"/>
        <v>-</v>
      </c>
      <c r="EN283" s="306" t="str">
        <f t="shared" si="696"/>
        <v>-</v>
      </c>
      <c r="EO283" s="306" t="str">
        <f t="shared" si="697"/>
        <v>-</v>
      </c>
      <c r="EP283" s="306" t="str">
        <f t="shared" si="698"/>
        <v>-</v>
      </c>
      <c r="EQ283" s="306" t="str">
        <f t="shared" si="699"/>
        <v>-</v>
      </c>
      <c r="ER283" s="306" t="str">
        <f t="shared" si="700"/>
        <v>-</v>
      </c>
      <c r="ES283" s="306" t="str">
        <f t="shared" si="701"/>
        <v>-</v>
      </c>
      <c r="ET283" s="306" t="str">
        <f t="shared" si="702"/>
        <v>-</v>
      </c>
      <c r="EU283" s="306" t="str">
        <f t="shared" si="703"/>
        <v>-</v>
      </c>
      <c r="EV283" s="306" t="str">
        <f t="shared" si="704"/>
        <v>-</v>
      </c>
      <c r="EW283" s="306" t="str">
        <f t="shared" si="705"/>
        <v>-</v>
      </c>
      <c r="EX283" s="306" t="str">
        <f t="shared" si="706"/>
        <v>-</v>
      </c>
      <c r="EY283" s="306" t="str">
        <f t="shared" si="707"/>
        <v>-</v>
      </c>
      <c r="EZ283" s="306" t="str">
        <f t="shared" si="708"/>
        <v>-</v>
      </c>
      <c r="FA283" s="306" t="str">
        <f t="shared" si="709"/>
        <v>-</v>
      </c>
      <c r="FB283" s="306" t="str">
        <f t="shared" si="710"/>
        <v>-</v>
      </c>
      <c r="FC283" s="306" t="str">
        <f t="shared" si="711"/>
        <v>-</v>
      </c>
      <c r="FD283" s="306" t="str">
        <f t="shared" si="785"/>
        <v>-</v>
      </c>
      <c r="FE283" s="306" t="str">
        <f t="shared" si="786"/>
        <v>-</v>
      </c>
      <c r="FF283" s="306" t="str">
        <f t="shared" si="787"/>
        <v>-</v>
      </c>
      <c r="FG283" s="306" t="str">
        <f t="shared" si="788"/>
        <v>-</v>
      </c>
      <c r="FH283" s="306"/>
      <c r="FI283" s="306"/>
      <c r="FJ283" s="306"/>
      <c r="FK283" s="306"/>
      <c r="FL283" s="306"/>
      <c r="FM283" s="422" t="s">
        <v>2</v>
      </c>
      <c r="FN283" s="65" t="str">
        <f t="shared" si="712"/>
        <v>-</v>
      </c>
      <c r="FO283" s="65" t="str">
        <f t="shared" si="713"/>
        <v>-</v>
      </c>
      <c r="FP283" s="65" t="str">
        <f t="shared" si="714"/>
        <v>-</v>
      </c>
      <c r="FQ283" s="65" t="str">
        <f t="shared" si="715"/>
        <v>-</v>
      </c>
      <c r="FR283" s="65" t="str">
        <f t="shared" si="716"/>
        <v>-</v>
      </c>
      <c r="FS283" s="65" t="str">
        <f t="shared" si="717"/>
        <v>-</v>
      </c>
      <c r="FT283" s="65" t="str">
        <f t="shared" si="718"/>
        <v>-</v>
      </c>
      <c r="FU283" s="65" t="str">
        <f t="shared" si="719"/>
        <v>-</v>
      </c>
      <c r="FV283" s="65" t="str">
        <f t="shared" si="720"/>
        <v>-</v>
      </c>
      <c r="FW283" s="65" t="str">
        <f t="shared" si="721"/>
        <v>-</v>
      </c>
      <c r="FX283" s="65" t="str">
        <f t="shared" si="722"/>
        <v>-</v>
      </c>
      <c r="FY283" s="65" t="str">
        <f t="shared" si="723"/>
        <v>-</v>
      </c>
      <c r="FZ283" s="65" t="str">
        <f t="shared" si="724"/>
        <v>-</v>
      </c>
      <c r="GA283" s="65" t="str">
        <f t="shared" si="725"/>
        <v>-</v>
      </c>
      <c r="GB283" s="65" t="str">
        <f t="shared" si="726"/>
        <v>-</v>
      </c>
      <c r="GC283" s="65" t="str">
        <f t="shared" si="727"/>
        <v>-</v>
      </c>
      <c r="GD283" s="65" t="str">
        <f t="shared" si="728"/>
        <v>-</v>
      </c>
      <c r="GE283" s="65" t="str">
        <f t="shared" si="729"/>
        <v>-</v>
      </c>
      <c r="GF283" s="65" t="str">
        <f t="shared" si="730"/>
        <v>-</v>
      </c>
      <c r="GG283" s="65" t="str">
        <f t="shared" si="731"/>
        <v>-</v>
      </c>
      <c r="GH283" s="65" t="str">
        <f t="shared" si="732"/>
        <v>-</v>
      </c>
      <c r="GI283" s="65" t="str">
        <f t="shared" si="733"/>
        <v>-</v>
      </c>
      <c r="GJ283" s="65" t="str">
        <f t="shared" si="734"/>
        <v>-</v>
      </c>
      <c r="GK283" s="65" t="str">
        <f t="shared" si="735"/>
        <v>-</v>
      </c>
      <c r="GL283" s="65" t="str">
        <f t="shared" si="736"/>
        <v>-</v>
      </c>
      <c r="GM283" s="65" t="str">
        <f t="shared" si="737"/>
        <v>-</v>
      </c>
      <c r="GN283" s="65" t="str">
        <f t="shared" si="789"/>
        <v>-</v>
      </c>
      <c r="GO283" s="65" t="str">
        <f t="shared" si="790"/>
        <v>-</v>
      </c>
      <c r="GP283" s="65" t="str">
        <f t="shared" si="791"/>
        <v>-</v>
      </c>
      <c r="GQ283" s="65" t="str">
        <f t="shared" si="792"/>
        <v>-</v>
      </c>
      <c r="GR283" s="65"/>
      <c r="GS283" s="65"/>
      <c r="GT283" s="65"/>
      <c r="GU283" s="96"/>
      <c r="GV283" s="70"/>
      <c r="GW283" s="7">
        <f>IF(ISNUMBER(INDEX($CU$15:$EC$314,$B283,HG$5)),MAX(GW$14:GW282)+1,0)</f>
        <v>0</v>
      </c>
      <c r="GX283" s="7" t="str">
        <f t="shared" si="738"/>
        <v/>
      </c>
      <c r="GY283" s="7" t="str">
        <f t="shared" si="739"/>
        <v/>
      </c>
      <c r="GZ283" s="289">
        <f t="shared" si="740"/>
        <v>269</v>
      </c>
      <c r="HA283" s="289" t="str">
        <f t="shared" si="800"/>
        <v/>
      </c>
      <c r="HB283" s="289"/>
      <c r="HC283" s="84" t="str">
        <f t="shared" si="742"/>
        <v/>
      </c>
      <c r="HD283" s="335">
        <f t="shared" si="743"/>
        <v>0</v>
      </c>
      <c r="HE283" s="313" t="str">
        <f t="shared" si="744"/>
        <v/>
      </c>
      <c r="HF283" s="28" t="str">
        <f t="shared" si="801"/>
        <v/>
      </c>
      <c r="HG283" s="241"/>
      <c r="HH283" s="71"/>
      <c r="HI283" s="71"/>
      <c r="HJ283" s="71"/>
      <c r="HK283" s="71"/>
      <c r="HL283" s="71"/>
      <c r="HM283" s="71"/>
      <c r="HN283" s="71"/>
      <c r="HO283" s="71"/>
      <c r="HP283" s="71"/>
      <c r="HQ283" s="71"/>
      <c r="HR283" s="71"/>
      <c r="HS283" s="71"/>
      <c r="HT283" s="71"/>
      <c r="HU283" s="71"/>
      <c r="HV283" s="336" t="str">
        <f t="shared" si="746"/>
        <v/>
      </c>
      <c r="HW283" s="338" t="str">
        <f t="shared" si="747"/>
        <v/>
      </c>
      <c r="HX283" s="337" t="str">
        <f t="shared" si="748"/>
        <v/>
      </c>
      <c r="HY283" s="71"/>
      <c r="HZ283" s="71"/>
      <c r="IA283" s="71"/>
      <c r="IB283" s="71"/>
      <c r="IC283" s="71"/>
      <c r="ID283" s="70"/>
      <c r="IE283" s="19"/>
      <c r="IF283" s="19"/>
      <c r="IG283" s="19"/>
      <c r="IH283" s="19"/>
      <c r="II283" s="19"/>
      <c r="IJ283" s="19"/>
      <c r="IK283" s="19"/>
      <c r="IL283" s="19"/>
      <c r="IM283" s="19"/>
      <c r="IN283" s="19"/>
      <c r="IO283" s="19"/>
      <c r="IP283" s="19"/>
      <c r="IQ283" s="19"/>
      <c r="IR283" s="291">
        <f>IF(IE283&lt;&gt;"",MAX(IR$14:IR282)+1,0)</f>
        <v>0</v>
      </c>
      <c r="IS283" s="291">
        <f>IF(IF283&lt;&gt;"",MAX(IS$14:IS282)+1,0)</f>
        <v>0</v>
      </c>
      <c r="IT283" s="291">
        <f>IF(IG283&lt;&gt;"",MAX(IT$14:IT282)+1,0)</f>
        <v>0</v>
      </c>
      <c r="IU283" s="291">
        <f>IF(IH283&lt;&gt;"",MAX(IU$14:IU282)+1,0)</f>
        <v>0</v>
      </c>
      <c r="IV283" s="291">
        <f>IF(II283&lt;&gt;"",MAX(IV$14:IV282)+1,0)</f>
        <v>0</v>
      </c>
      <c r="IW283" s="291">
        <f>IF(IJ283&lt;&gt;"",MAX(IW$14:IW282)+1,0)</f>
        <v>0</v>
      </c>
      <c r="IX283" s="291">
        <f>IF(IK283&lt;&gt;"",MAX(IX$14:IX282)+1,0)</f>
        <v>0</v>
      </c>
      <c r="IY283" s="291">
        <f>IF(IL283&lt;&gt;"",MAX(IY$14:IY282)+1,0)</f>
        <v>0</v>
      </c>
      <c r="IZ283" s="291">
        <f>IF(IM283&lt;&gt;"",MAX(IZ$14:IZ282)+1,0)</f>
        <v>0</v>
      </c>
      <c r="JA283" s="291">
        <f>IF(IN283&lt;&gt;"",MAX(JA$14:JA282)+1,0)</f>
        <v>0</v>
      </c>
      <c r="JB283" s="291">
        <f>IF(IO283&lt;&gt;"",MAX(JB$14:JB282)+1,0)</f>
        <v>0</v>
      </c>
      <c r="JC283" s="291">
        <f>IF(IP283&lt;&gt;"",MAX(JC$14:JC282)+1,0)</f>
        <v>0</v>
      </c>
      <c r="JD283" s="74" t="str">
        <f t="shared" si="793"/>
        <v/>
      </c>
      <c r="JE283" s="74" t="str">
        <f t="shared" si="794"/>
        <v/>
      </c>
      <c r="JF283" s="74" t="str">
        <f t="shared" si="795"/>
        <v/>
      </c>
      <c r="JG283" s="74" t="str">
        <f t="shared" si="796"/>
        <v/>
      </c>
      <c r="JH283" s="390" t="str">
        <f t="shared" si="797"/>
        <v/>
      </c>
      <c r="JI283" s="389">
        <f>IF(ISNUMBER(MATCH(HE283,$JG$15:$JG$313,0)),0,MAX(JI$14:JI282)+1)</f>
        <v>0</v>
      </c>
      <c r="JJ283" s="389" t="str">
        <f t="shared" si="798"/>
        <v/>
      </c>
      <c r="JK283" s="379"/>
      <c r="JL283" s="79"/>
      <c r="JM283" s="19"/>
      <c r="JN283" s="280"/>
      <c r="JO283" s="70"/>
      <c r="JP283" s="19"/>
      <c r="JQ283" s="19"/>
      <c r="JR283" s="19"/>
      <c r="JS283" s="19"/>
      <c r="JT283" s="19"/>
      <c r="JU283" s="19"/>
      <c r="JV283" s="19"/>
      <c r="JW283" s="19"/>
      <c r="JX283" s="19"/>
      <c r="JY283" s="19"/>
      <c r="JZ283" s="19"/>
      <c r="KA283" s="19"/>
      <c r="KB283" s="19"/>
      <c r="KC283" s="19"/>
      <c r="KD283" s="19"/>
      <c r="LA283" s="70"/>
      <c r="LB283" s="291" t="str">
        <f t="shared" si="749"/>
        <v/>
      </c>
      <c r="LC283" s="291" t="str">
        <f t="shared" si="750"/>
        <v/>
      </c>
      <c r="LD283" s="291" t="str">
        <f t="shared" si="751"/>
        <v/>
      </c>
      <c r="LE283" s="291" t="str">
        <f t="shared" si="752"/>
        <v/>
      </c>
      <c r="LF283" s="291" t="str">
        <f t="shared" si="753"/>
        <v/>
      </c>
      <c r="LG283" s="291" t="str">
        <f t="shared" si="754"/>
        <v/>
      </c>
      <c r="LH283" s="291" t="str">
        <f t="shared" si="755"/>
        <v/>
      </c>
      <c r="LI283" s="291" t="str">
        <f t="shared" si="756"/>
        <v/>
      </c>
      <c r="LJ283" s="291" t="str">
        <f t="shared" si="757"/>
        <v/>
      </c>
      <c r="LK283" s="291" t="str">
        <f t="shared" si="758"/>
        <v/>
      </c>
      <c r="LL283" s="291" t="str">
        <f t="shared" si="759"/>
        <v/>
      </c>
      <c r="LM283" s="291" t="str">
        <f t="shared" si="760"/>
        <v/>
      </c>
      <c r="LN283" s="291" t="str">
        <f t="shared" si="761"/>
        <v/>
      </c>
      <c r="LO283" s="291" t="str">
        <f t="shared" si="762"/>
        <v/>
      </c>
      <c r="LP283" s="291" t="str">
        <f t="shared" si="763"/>
        <v/>
      </c>
      <c r="LQ283" s="291" t="str">
        <f t="shared" si="764"/>
        <v/>
      </c>
      <c r="LR283" s="291" t="str">
        <f t="shared" si="765"/>
        <v/>
      </c>
      <c r="LS283" s="291" t="str">
        <f t="shared" si="766"/>
        <v/>
      </c>
      <c r="LT283" s="291" t="str">
        <f t="shared" si="767"/>
        <v/>
      </c>
      <c r="LU283" s="291" t="str">
        <f t="shared" si="768"/>
        <v/>
      </c>
      <c r="LV283" s="291" t="str">
        <f t="shared" si="769"/>
        <v/>
      </c>
      <c r="LW283" s="291" t="str">
        <f t="shared" si="770"/>
        <v/>
      </c>
      <c r="LX283" s="291" t="str">
        <f t="shared" si="771"/>
        <v/>
      </c>
      <c r="LY283" s="291" t="str">
        <f t="shared" si="772"/>
        <v/>
      </c>
      <c r="LZ283" s="291" t="str">
        <f t="shared" si="773"/>
        <v/>
      </c>
      <c r="MA283" s="291" t="str">
        <f t="shared" si="774"/>
        <v/>
      </c>
      <c r="MB283" s="291" t="str">
        <f t="shared" si="775"/>
        <v/>
      </c>
      <c r="MC283" s="291" t="str">
        <f t="shared" si="776"/>
        <v/>
      </c>
      <c r="MD283" s="291" t="str">
        <f t="shared" si="777"/>
        <v/>
      </c>
      <c r="ME283" s="291" t="str">
        <f t="shared" si="778"/>
        <v/>
      </c>
      <c r="MF283" s="291" t="str">
        <f t="shared" si="779"/>
        <v/>
      </c>
      <c r="MG283" s="74">
        <f t="shared" si="780"/>
        <v>0</v>
      </c>
      <c r="MH283" s="70"/>
      <c r="MI283" s="70"/>
      <c r="MJ283" s="70"/>
      <c r="MK283" s="70"/>
      <c r="ML283" s="70"/>
      <c r="MM283" s="70"/>
      <c r="MN283" s="70"/>
      <c r="MO283" s="70"/>
      <c r="MP283" s="70"/>
      <c r="MQ283" s="70"/>
      <c r="MR283" s="70"/>
      <c r="MS283" s="70"/>
      <c r="MT283" s="70"/>
      <c r="MU283" s="70"/>
    </row>
    <row r="284" spans="1:359" ht="6.75" customHeight="1" x14ac:dyDescent="0.25">
      <c r="A284" s="79"/>
      <c r="B284" s="303">
        <f t="shared" si="799"/>
        <v>270</v>
      </c>
      <c r="C284" s="85" t="s">
        <v>847</v>
      </c>
      <c r="D284" s="206" t="s">
        <v>862</v>
      </c>
      <c r="E284" s="70"/>
      <c r="F284" s="258"/>
      <c r="G284" s="259"/>
      <c r="H284" s="260"/>
      <c r="I284" s="258"/>
      <c r="J284" s="259"/>
      <c r="K284" s="260"/>
      <c r="L284" s="258"/>
      <c r="M284" s="259"/>
      <c r="N284" s="260"/>
      <c r="O284" s="258"/>
      <c r="P284" s="259"/>
      <c r="Q284" s="260"/>
      <c r="R284" s="258"/>
      <c r="S284" s="259"/>
      <c r="T284" s="260"/>
      <c r="U284" s="258"/>
      <c r="V284" s="259"/>
      <c r="W284" s="260"/>
      <c r="X284" s="258"/>
      <c r="Y284" s="259"/>
      <c r="Z284" s="260"/>
      <c r="AA284" s="258"/>
      <c r="AB284" s="259"/>
      <c r="AC284" s="260"/>
      <c r="AD284" s="258"/>
      <c r="AE284" s="259"/>
      <c r="AF284" s="260"/>
      <c r="AG284" s="258"/>
      <c r="AH284" s="259"/>
      <c r="AI284" s="260"/>
      <c r="AJ284" s="258"/>
      <c r="AK284" s="259"/>
      <c r="AL284" s="260"/>
      <c r="AM284" s="258"/>
      <c r="AN284" s="259"/>
      <c r="AO284" s="260"/>
      <c r="AP284" s="281"/>
      <c r="AQ284" s="353"/>
      <c r="AR284" s="348"/>
      <c r="AS284" s="281"/>
      <c r="AT284" s="353"/>
      <c r="AU284" s="348"/>
      <c r="AV284" s="258"/>
      <c r="AW284" s="259"/>
      <c r="AX284" s="260"/>
      <c r="AY284" s="258"/>
      <c r="AZ284" s="259"/>
      <c r="BA284" s="260"/>
      <c r="BB284" s="258"/>
      <c r="BC284" s="259"/>
      <c r="BD284" s="260"/>
      <c r="BE284" s="258"/>
      <c r="BF284" s="259"/>
      <c r="BG284" s="260"/>
      <c r="BH284" s="258"/>
      <c r="BI284" s="259"/>
      <c r="BJ284" s="260"/>
      <c r="BK284" s="258"/>
      <c r="BL284" s="259"/>
      <c r="BM284" s="260"/>
      <c r="BN284" s="258"/>
      <c r="BO284" s="259"/>
      <c r="BP284" s="260"/>
      <c r="BQ284" s="258"/>
      <c r="BR284" s="259"/>
      <c r="BS284" s="260"/>
      <c r="BT284" s="258"/>
      <c r="BU284" s="259"/>
      <c r="BV284" s="260"/>
      <c r="BW284" s="258"/>
      <c r="BX284" s="259"/>
      <c r="BY284" s="260"/>
      <c r="BZ284" s="258"/>
      <c r="CA284" s="259"/>
      <c r="CB284" s="260"/>
      <c r="CC284" s="258"/>
      <c r="CD284" s="259"/>
      <c r="CE284" s="260"/>
      <c r="CF284" s="410"/>
      <c r="CG284" s="411"/>
      <c r="CH284" s="412"/>
      <c r="CI284" s="410"/>
      <c r="CJ284" s="411"/>
      <c r="CK284" s="412"/>
      <c r="CL284" s="258"/>
      <c r="CM284" s="259"/>
      <c r="CN284" s="260"/>
      <c r="CO284" s="258"/>
      <c r="CP284" s="259"/>
      <c r="CQ284" s="260"/>
      <c r="CR284" s="373" t="s">
        <v>2</v>
      </c>
      <c r="CS284" s="228"/>
      <c r="CT284" s="229"/>
      <c r="CU284" s="7" t="str">
        <f t="shared" si="660"/>
        <v/>
      </c>
      <c r="CV284" s="7" t="str">
        <f t="shared" si="661"/>
        <v/>
      </c>
      <c r="CW284" s="7" t="str">
        <f t="shared" si="662"/>
        <v/>
      </c>
      <c r="CX284" s="7" t="str">
        <f t="shared" si="663"/>
        <v/>
      </c>
      <c r="CY284" s="7" t="str">
        <f t="shared" si="664"/>
        <v/>
      </c>
      <c r="CZ284" s="7" t="str">
        <f t="shared" si="665"/>
        <v/>
      </c>
      <c r="DA284" s="7" t="str">
        <f t="shared" si="666"/>
        <v/>
      </c>
      <c r="DB284" s="7" t="str">
        <f t="shared" si="667"/>
        <v/>
      </c>
      <c r="DC284" s="7" t="str">
        <f t="shared" si="668"/>
        <v/>
      </c>
      <c r="DD284" s="7" t="str">
        <f t="shared" si="669"/>
        <v/>
      </c>
      <c r="DE284" s="7" t="str">
        <f t="shared" si="670"/>
        <v/>
      </c>
      <c r="DF284" s="7" t="str">
        <f t="shared" si="671"/>
        <v/>
      </c>
      <c r="DG284" s="7" t="str">
        <f t="shared" si="672"/>
        <v/>
      </c>
      <c r="DH284" s="7" t="str">
        <f t="shared" si="673"/>
        <v/>
      </c>
      <c r="DI284" s="7" t="str">
        <f t="shared" si="674"/>
        <v/>
      </c>
      <c r="DJ284" s="7" t="str">
        <f t="shared" si="675"/>
        <v/>
      </c>
      <c r="DK284" s="7" t="str">
        <f t="shared" si="676"/>
        <v/>
      </c>
      <c r="DL284" s="7" t="str">
        <f t="shared" si="677"/>
        <v/>
      </c>
      <c r="DM284" s="7">
        <f t="shared" si="678"/>
        <v>25</v>
      </c>
      <c r="DN284" s="7" t="str">
        <f t="shared" si="679"/>
        <v/>
      </c>
      <c r="DO284" s="7" t="str">
        <f t="shared" si="680"/>
        <v/>
      </c>
      <c r="DP284" s="7" t="str">
        <f t="shared" si="681"/>
        <v/>
      </c>
      <c r="DQ284" s="7" t="str">
        <f t="shared" si="682"/>
        <v/>
      </c>
      <c r="DR284" s="7" t="str">
        <f t="shared" si="683"/>
        <v/>
      </c>
      <c r="DS284" s="7" t="str">
        <f t="shared" si="684"/>
        <v/>
      </c>
      <c r="DT284" s="7" t="str">
        <f t="shared" si="685"/>
        <v/>
      </c>
      <c r="DU284" s="7" t="str">
        <f t="shared" si="781"/>
        <v/>
      </c>
      <c r="DV284" s="7" t="str">
        <f t="shared" si="782"/>
        <v/>
      </c>
      <c r="DW284" s="7" t="str">
        <f t="shared" si="783"/>
        <v/>
      </c>
      <c r="DX284" s="7" t="str">
        <f t="shared" si="784"/>
        <v/>
      </c>
      <c r="DY284" s="7"/>
      <c r="DZ284" s="7"/>
      <c r="EA284" s="7"/>
      <c r="EB284" s="7"/>
      <c r="EC284" s="64" t="s">
        <v>2</v>
      </c>
      <c r="ED284" s="306" t="str">
        <f t="shared" si="686"/>
        <v>-</v>
      </c>
      <c r="EE284" s="306" t="str">
        <f t="shared" si="687"/>
        <v>-</v>
      </c>
      <c r="EF284" s="306" t="str">
        <f t="shared" si="688"/>
        <v>-</v>
      </c>
      <c r="EG284" s="306" t="str">
        <f t="shared" si="689"/>
        <v>-</v>
      </c>
      <c r="EH284" s="306" t="str">
        <f t="shared" si="690"/>
        <v>-</v>
      </c>
      <c r="EI284" s="306" t="str">
        <f t="shared" si="691"/>
        <v>-</v>
      </c>
      <c r="EJ284" s="306" t="str">
        <f t="shared" si="692"/>
        <v>-</v>
      </c>
      <c r="EK284" s="306" t="str">
        <f t="shared" si="693"/>
        <v>-</v>
      </c>
      <c r="EL284" s="306" t="str">
        <f t="shared" si="694"/>
        <v>-</v>
      </c>
      <c r="EM284" s="306" t="str">
        <f t="shared" si="695"/>
        <v>-</v>
      </c>
      <c r="EN284" s="306" t="str">
        <f t="shared" si="696"/>
        <v>-</v>
      </c>
      <c r="EO284" s="306" t="str">
        <f t="shared" si="697"/>
        <v>-</v>
      </c>
      <c r="EP284" s="306" t="str">
        <f t="shared" si="698"/>
        <v>-</v>
      </c>
      <c r="EQ284" s="306" t="str">
        <f t="shared" si="699"/>
        <v>-</v>
      </c>
      <c r="ER284" s="306" t="str">
        <f t="shared" si="700"/>
        <v>-</v>
      </c>
      <c r="ES284" s="306" t="str">
        <f t="shared" si="701"/>
        <v>-</v>
      </c>
      <c r="ET284" s="306" t="str">
        <f t="shared" si="702"/>
        <v>-</v>
      </c>
      <c r="EU284" s="306" t="str">
        <f t="shared" si="703"/>
        <v>-</v>
      </c>
      <c r="EV284" s="306" t="str">
        <f t="shared" si="704"/>
        <v>rfct</v>
      </c>
      <c r="EW284" s="306" t="str">
        <f t="shared" si="705"/>
        <v>-</v>
      </c>
      <c r="EX284" s="306" t="str">
        <f t="shared" si="706"/>
        <v>-</v>
      </c>
      <c r="EY284" s="306" t="str">
        <f t="shared" si="707"/>
        <v>-</v>
      </c>
      <c r="EZ284" s="306" t="str">
        <f t="shared" si="708"/>
        <v>-</v>
      </c>
      <c r="FA284" s="306" t="str">
        <f t="shared" si="709"/>
        <v>-</v>
      </c>
      <c r="FB284" s="306" t="str">
        <f t="shared" si="710"/>
        <v>-</v>
      </c>
      <c r="FC284" s="306" t="str">
        <f t="shared" si="711"/>
        <v>-</v>
      </c>
      <c r="FD284" s="306" t="str">
        <f t="shared" si="785"/>
        <v>-</v>
      </c>
      <c r="FE284" s="306" t="str">
        <f t="shared" si="786"/>
        <v>-</v>
      </c>
      <c r="FF284" s="306" t="str">
        <f t="shared" si="787"/>
        <v>-</v>
      </c>
      <c r="FG284" s="306" t="str">
        <f t="shared" si="788"/>
        <v>-</v>
      </c>
      <c r="FH284" s="306"/>
      <c r="FI284" s="306"/>
      <c r="FJ284" s="306"/>
      <c r="FK284" s="306"/>
      <c r="FL284" s="306"/>
      <c r="FM284" s="422" t="s">
        <v>2</v>
      </c>
      <c r="FN284" s="65" t="str">
        <f t="shared" si="712"/>
        <v>-</v>
      </c>
      <c r="FO284" s="65" t="str">
        <f t="shared" si="713"/>
        <v>-</v>
      </c>
      <c r="FP284" s="65" t="str">
        <f t="shared" si="714"/>
        <v>-</v>
      </c>
      <c r="FQ284" s="65" t="str">
        <f t="shared" si="715"/>
        <v>-</v>
      </c>
      <c r="FR284" s="65" t="str">
        <f t="shared" si="716"/>
        <v>-</v>
      </c>
      <c r="FS284" s="65" t="str">
        <f t="shared" si="717"/>
        <v>-</v>
      </c>
      <c r="FT284" s="65" t="str">
        <f t="shared" si="718"/>
        <v>-</v>
      </c>
      <c r="FU284" s="65" t="str">
        <f t="shared" si="719"/>
        <v>-</v>
      </c>
      <c r="FV284" s="65" t="str">
        <f t="shared" si="720"/>
        <v>-</v>
      </c>
      <c r="FW284" s="65" t="str">
        <f t="shared" si="721"/>
        <v>-</v>
      </c>
      <c r="FX284" s="65" t="str">
        <f t="shared" si="722"/>
        <v>-</v>
      </c>
      <c r="FY284" s="65" t="str">
        <f t="shared" si="723"/>
        <v>-</v>
      </c>
      <c r="FZ284" s="65" t="str">
        <f t="shared" si="724"/>
        <v>-</v>
      </c>
      <c r="GA284" s="65" t="str">
        <f t="shared" si="725"/>
        <v>-</v>
      </c>
      <c r="GB284" s="65" t="str">
        <f t="shared" si="726"/>
        <v>-</v>
      </c>
      <c r="GC284" s="65" t="str">
        <f t="shared" si="727"/>
        <v>-</v>
      </c>
      <c r="GD284" s="65" t="str">
        <f t="shared" si="728"/>
        <v>-</v>
      </c>
      <c r="GE284" s="65" t="str">
        <f t="shared" si="729"/>
        <v>-</v>
      </c>
      <c r="GF284" s="65">
        <f t="shared" si="730"/>
        <v>3</v>
      </c>
      <c r="GG284" s="65" t="str">
        <f t="shared" si="731"/>
        <v>-</v>
      </c>
      <c r="GH284" s="65" t="str">
        <f t="shared" si="732"/>
        <v>-</v>
      </c>
      <c r="GI284" s="65" t="str">
        <f t="shared" si="733"/>
        <v>-</v>
      </c>
      <c r="GJ284" s="65" t="str">
        <f t="shared" si="734"/>
        <v>-</v>
      </c>
      <c r="GK284" s="65" t="str">
        <f t="shared" si="735"/>
        <v>-</v>
      </c>
      <c r="GL284" s="65" t="str">
        <f t="shared" si="736"/>
        <v>-</v>
      </c>
      <c r="GM284" s="65" t="str">
        <f t="shared" si="737"/>
        <v>-</v>
      </c>
      <c r="GN284" s="65" t="str">
        <f t="shared" si="789"/>
        <v>-</v>
      </c>
      <c r="GO284" s="65" t="str">
        <f t="shared" si="790"/>
        <v>-</v>
      </c>
      <c r="GP284" s="65" t="str">
        <f t="shared" si="791"/>
        <v>-</v>
      </c>
      <c r="GQ284" s="65" t="str">
        <f t="shared" si="792"/>
        <v>-</v>
      </c>
      <c r="GR284" s="65"/>
      <c r="GS284" s="65"/>
      <c r="GT284" s="65"/>
      <c r="GU284" s="96"/>
      <c r="GV284" s="70"/>
      <c r="GW284" s="7">
        <f>IF(ISNUMBER(INDEX($CU$15:$EC$314,$B284,HG$5)),MAX(GW$14:GW283)+1,0)</f>
        <v>0</v>
      </c>
      <c r="GX284" s="7" t="str">
        <f t="shared" si="738"/>
        <v/>
      </c>
      <c r="GY284" s="7" t="str">
        <f t="shared" si="739"/>
        <v/>
      </c>
      <c r="GZ284" s="289">
        <f t="shared" si="740"/>
        <v>270</v>
      </c>
      <c r="HA284" s="289" t="str">
        <f t="shared" si="800"/>
        <v/>
      </c>
      <c r="HB284" s="289"/>
      <c r="HC284" s="84" t="str">
        <f t="shared" si="742"/>
        <v/>
      </c>
      <c r="HD284" s="335">
        <f t="shared" si="743"/>
        <v>0</v>
      </c>
      <c r="HE284" s="313" t="str">
        <f t="shared" si="744"/>
        <v/>
      </c>
      <c r="HF284" s="28" t="str">
        <f t="shared" si="801"/>
        <v/>
      </c>
      <c r="HG284" s="241"/>
      <c r="HH284" s="71"/>
      <c r="HI284" s="71"/>
      <c r="HJ284" s="71"/>
      <c r="HK284" s="71"/>
      <c r="HL284" s="71"/>
      <c r="HM284" s="71"/>
      <c r="HN284" s="71"/>
      <c r="HO284" s="71"/>
      <c r="HP284" s="71"/>
      <c r="HQ284" s="71"/>
      <c r="HR284" s="71"/>
      <c r="HS284" s="71"/>
      <c r="HT284" s="71"/>
      <c r="HU284" s="71"/>
      <c r="HV284" s="336" t="str">
        <f t="shared" si="746"/>
        <v/>
      </c>
      <c r="HW284" s="338" t="str">
        <f t="shared" si="747"/>
        <v/>
      </c>
      <c r="HX284" s="337" t="str">
        <f t="shared" si="748"/>
        <v/>
      </c>
      <c r="HY284" s="71"/>
      <c r="HZ284" s="71"/>
      <c r="IA284" s="71"/>
      <c r="IB284" s="71"/>
      <c r="IC284" s="71"/>
      <c r="ID284" s="70"/>
      <c r="IE284" s="19"/>
      <c r="IF284" s="19"/>
      <c r="IG284" s="19"/>
      <c r="IH284" s="19"/>
      <c r="II284" s="19"/>
      <c r="IJ284" s="19"/>
      <c r="IK284" s="19"/>
      <c r="IL284" s="19"/>
      <c r="IM284" s="19"/>
      <c r="IN284" s="19"/>
      <c r="IO284" s="19"/>
      <c r="IP284" s="19"/>
      <c r="IQ284" s="19"/>
      <c r="IR284" s="291">
        <f>IF(IE284&lt;&gt;"",MAX(IR$14:IR283)+1,0)</f>
        <v>0</v>
      </c>
      <c r="IS284" s="291">
        <f>IF(IF284&lt;&gt;"",MAX(IS$14:IS283)+1,0)</f>
        <v>0</v>
      </c>
      <c r="IT284" s="291">
        <f>IF(IG284&lt;&gt;"",MAX(IT$14:IT283)+1,0)</f>
        <v>0</v>
      </c>
      <c r="IU284" s="291">
        <f>IF(IH284&lt;&gt;"",MAX(IU$14:IU283)+1,0)</f>
        <v>0</v>
      </c>
      <c r="IV284" s="291">
        <f>IF(II284&lt;&gt;"",MAX(IV$14:IV283)+1,0)</f>
        <v>0</v>
      </c>
      <c r="IW284" s="291">
        <f>IF(IJ284&lt;&gt;"",MAX(IW$14:IW283)+1,0)</f>
        <v>0</v>
      </c>
      <c r="IX284" s="291">
        <f>IF(IK284&lt;&gt;"",MAX(IX$14:IX283)+1,0)</f>
        <v>0</v>
      </c>
      <c r="IY284" s="291">
        <f>IF(IL284&lt;&gt;"",MAX(IY$14:IY283)+1,0)</f>
        <v>0</v>
      </c>
      <c r="IZ284" s="291">
        <f>IF(IM284&lt;&gt;"",MAX(IZ$14:IZ283)+1,0)</f>
        <v>0</v>
      </c>
      <c r="JA284" s="291">
        <f>IF(IN284&lt;&gt;"",MAX(JA$14:JA283)+1,0)</f>
        <v>0</v>
      </c>
      <c r="JB284" s="291">
        <f>IF(IO284&lt;&gt;"",MAX(JB$14:JB283)+1,0)</f>
        <v>0</v>
      </c>
      <c r="JC284" s="291">
        <f>IF(IP284&lt;&gt;"",MAX(JC$14:JC283)+1,0)</f>
        <v>0</v>
      </c>
      <c r="JD284" s="74" t="str">
        <f t="shared" si="793"/>
        <v/>
      </c>
      <c r="JE284" s="74" t="str">
        <f t="shared" si="794"/>
        <v/>
      </c>
      <c r="JF284" s="74" t="str">
        <f t="shared" si="795"/>
        <v/>
      </c>
      <c r="JG284" s="74" t="str">
        <f t="shared" si="796"/>
        <v/>
      </c>
      <c r="JH284" s="390" t="str">
        <f t="shared" si="797"/>
        <v/>
      </c>
      <c r="JI284" s="389">
        <f>IF(ISNUMBER(MATCH(HE284,$JG$15:$JG$313,0)),0,MAX(JI$14:JI283)+1)</f>
        <v>0</v>
      </c>
      <c r="JJ284" s="389" t="str">
        <f t="shared" si="798"/>
        <v/>
      </c>
      <c r="JK284" s="379"/>
      <c r="JL284" s="79"/>
      <c r="JM284" s="19"/>
      <c r="JN284" s="280"/>
      <c r="JO284" s="70"/>
      <c r="JP284" s="19"/>
      <c r="JQ284" s="19"/>
      <c r="JR284" s="19"/>
      <c r="JS284" s="19"/>
      <c r="JT284" s="19"/>
      <c r="JU284" s="19"/>
      <c r="JV284" s="19"/>
      <c r="JW284" s="19"/>
      <c r="JX284" s="19"/>
      <c r="JY284" s="19"/>
      <c r="JZ284" s="19"/>
      <c r="KA284" s="19"/>
      <c r="KB284" s="19"/>
      <c r="KC284" s="19"/>
      <c r="KD284" s="19"/>
      <c r="LA284" s="70"/>
      <c r="LB284" s="291" t="str">
        <f t="shared" si="749"/>
        <v/>
      </c>
      <c r="LC284" s="291" t="str">
        <f t="shared" si="750"/>
        <v/>
      </c>
      <c r="LD284" s="291" t="str">
        <f t="shared" si="751"/>
        <v/>
      </c>
      <c r="LE284" s="291" t="str">
        <f t="shared" si="752"/>
        <v/>
      </c>
      <c r="LF284" s="291" t="str">
        <f t="shared" si="753"/>
        <v/>
      </c>
      <c r="LG284" s="291" t="str">
        <f t="shared" si="754"/>
        <v/>
      </c>
      <c r="LH284" s="291" t="str">
        <f t="shared" si="755"/>
        <v/>
      </c>
      <c r="LI284" s="291" t="str">
        <f t="shared" si="756"/>
        <v/>
      </c>
      <c r="LJ284" s="291" t="str">
        <f t="shared" si="757"/>
        <v/>
      </c>
      <c r="LK284" s="291" t="str">
        <f t="shared" si="758"/>
        <v/>
      </c>
      <c r="LL284" s="291" t="str">
        <f t="shared" si="759"/>
        <v/>
      </c>
      <c r="LM284" s="291" t="str">
        <f t="shared" si="760"/>
        <v/>
      </c>
      <c r="LN284" s="291" t="str">
        <f t="shared" si="761"/>
        <v/>
      </c>
      <c r="LO284" s="291" t="str">
        <f t="shared" si="762"/>
        <v/>
      </c>
      <c r="LP284" s="291" t="str">
        <f t="shared" si="763"/>
        <v/>
      </c>
      <c r="LQ284" s="291" t="str">
        <f t="shared" si="764"/>
        <v/>
      </c>
      <c r="LR284" s="291" t="str">
        <f t="shared" si="765"/>
        <v/>
      </c>
      <c r="LS284" s="291" t="str">
        <f t="shared" si="766"/>
        <v/>
      </c>
      <c r="LT284" s="291" t="str">
        <f t="shared" si="767"/>
        <v/>
      </c>
      <c r="LU284" s="291" t="str">
        <f t="shared" si="768"/>
        <v/>
      </c>
      <c r="LV284" s="291" t="str">
        <f t="shared" si="769"/>
        <v/>
      </c>
      <c r="LW284" s="291" t="str">
        <f t="shared" si="770"/>
        <v/>
      </c>
      <c r="LX284" s="291" t="str">
        <f t="shared" si="771"/>
        <v/>
      </c>
      <c r="LY284" s="291" t="str">
        <f t="shared" si="772"/>
        <v/>
      </c>
      <c r="LZ284" s="291" t="str">
        <f t="shared" si="773"/>
        <v/>
      </c>
      <c r="MA284" s="291" t="str">
        <f t="shared" si="774"/>
        <v/>
      </c>
      <c r="MB284" s="291" t="str">
        <f t="shared" si="775"/>
        <v/>
      </c>
      <c r="MC284" s="291" t="str">
        <f t="shared" si="776"/>
        <v/>
      </c>
      <c r="MD284" s="291" t="str">
        <f t="shared" si="777"/>
        <v/>
      </c>
      <c r="ME284" s="291" t="str">
        <f t="shared" si="778"/>
        <v/>
      </c>
      <c r="MF284" s="291" t="str">
        <f t="shared" si="779"/>
        <v/>
      </c>
      <c r="MG284" s="74">
        <f t="shared" si="780"/>
        <v>0</v>
      </c>
      <c r="MH284" s="70"/>
      <c r="MI284" s="70"/>
      <c r="MJ284" s="70"/>
      <c r="MK284" s="70"/>
      <c r="ML284" s="70"/>
      <c r="MM284" s="70"/>
      <c r="MN284" s="70"/>
      <c r="MO284" s="70"/>
      <c r="MP284" s="70"/>
      <c r="MQ284" s="70"/>
      <c r="MR284" s="70"/>
      <c r="MS284" s="70"/>
      <c r="MT284" s="70"/>
      <c r="MU284" s="70"/>
    </row>
    <row r="285" spans="1:359" ht="6.75" customHeight="1" x14ac:dyDescent="0.25">
      <c r="A285" s="79"/>
      <c r="B285" s="303">
        <f t="shared" si="799"/>
        <v>271</v>
      </c>
      <c r="C285" s="85" t="s">
        <v>848</v>
      </c>
      <c r="D285" s="206" t="s">
        <v>863</v>
      </c>
      <c r="E285" s="70"/>
      <c r="F285" s="258"/>
      <c r="G285" s="259"/>
      <c r="H285" s="260"/>
      <c r="I285" s="258"/>
      <c r="J285" s="259"/>
      <c r="K285" s="260"/>
      <c r="L285" s="258"/>
      <c r="M285" s="259"/>
      <c r="N285" s="260"/>
      <c r="O285" s="258"/>
      <c r="P285" s="259"/>
      <c r="Q285" s="260"/>
      <c r="R285" s="258"/>
      <c r="S285" s="259"/>
      <c r="T285" s="260"/>
      <c r="U285" s="258"/>
      <c r="V285" s="259"/>
      <c r="W285" s="260"/>
      <c r="X285" s="258"/>
      <c r="Y285" s="259"/>
      <c r="Z285" s="260"/>
      <c r="AA285" s="258"/>
      <c r="AB285" s="259"/>
      <c r="AC285" s="260"/>
      <c r="AD285" s="258"/>
      <c r="AE285" s="259"/>
      <c r="AF285" s="260"/>
      <c r="AG285" s="258"/>
      <c r="AH285" s="259"/>
      <c r="AI285" s="260"/>
      <c r="AJ285" s="258"/>
      <c r="AK285" s="259"/>
      <c r="AL285" s="260"/>
      <c r="AM285" s="258"/>
      <c r="AN285" s="259"/>
      <c r="AO285" s="260"/>
      <c r="AP285" s="281"/>
      <c r="AQ285" s="353"/>
      <c r="AR285" s="348"/>
      <c r="AS285" s="281"/>
      <c r="AT285" s="353"/>
      <c r="AU285" s="348"/>
      <c r="AV285" s="258"/>
      <c r="AW285" s="259"/>
      <c r="AX285" s="260"/>
      <c r="AY285" s="258"/>
      <c r="AZ285" s="259"/>
      <c r="BA285" s="260"/>
      <c r="BB285" s="258"/>
      <c r="BC285" s="259"/>
      <c r="BD285" s="260"/>
      <c r="BE285" s="258"/>
      <c r="BF285" s="259"/>
      <c r="BG285" s="260"/>
      <c r="BH285" s="258"/>
      <c r="BI285" s="259"/>
      <c r="BJ285" s="260"/>
      <c r="BK285" s="258"/>
      <c r="BL285" s="259"/>
      <c r="BM285" s="260"/>
      <c r="BN285" s="258"/>
      <c r="BO285" s="259"/>
      <c r="BP285" s="260"/>
      <c r="BQ285" s="258"/>
      <c r="BR285" s="259"/>
      <c r="BS285" s="260"/>
      <c r="BT285" s="258"/>
      <c r="BU285" s="259"/>
      <c r="BV285" s="260"/>
      <c r="BW285" s="258"/>
      <c r="BX285" s="259"/>
      <c r="BY285" s="260"/>
      <c r="BZ285" s="258"/>
      <c r="CA285" s="259"/>
      <c r="CB285" s="260"/>
      <c r="CC285" s="258"/>
      <c r="CD285" s="259"/>
      <c r="CE285" s="260"/>
      <c r="CF285" s="410"/>
      <c r="CG285" s="411"/>
      <c r="CH285" s="412"/>
      <c r="CI285" s="410"/>
      <c r="CJ285" s="411"/>
      <c r="CK285" s="412"/>
      <c r="CL285" s="258"/>
      <c r="CM285" s="259"/>
      <c r="CN285" s="260"/>
      <c r="CO285" s="258"/>
      <c r="CP285" s="259"/>
      <c r="CQ285" s="260"/>
      <c r="CR285" s="373" t="s">
        <v>2</v>
      </c>
      <c r="CS285" s="228"/>
      <c r="CT285" s="229"/>
      <c r="CU285" s="7" t="str">
        <f t="shared" si="660"/>
        <v/>
      </c>
      <c r="CV285" s="7" t="str">
        <f t="shared" si="661"/>
        <v/>
      </c>
      <c r="CW285" s="7" t="str">
        <f t="shared" si="662"/>
        <v/>
      </c>
      <c r="CX285" s="7" t="str">
        <f t="shared" si="663"/>
        <v/>
      </c>
      <c r="CY285" s="7" t="str">
        <f t="shared" si="664"/>
        <v/>
      </c>
      <c r="CZ285" s="7" t="str">
        <f t="shared" si="665"/>
        <v/>
      </c>
      <c r="DA285" s="7" t="str">
        <f t="shared" si="666"/>
        <v/>
      </c>
      <c r="DB285" s="7" t="str">
        <f t="shared" si="667"/>
        <v/>
      </c>
      <c r="DC285" s="7" t="str">
        <f t="shared" si="668"/>
        <v/>
      </c>
      <c r="DD285" s="7" t="str">
        <f t="shared" si="669"/>
        <v/>
      </c>
      <c r="DE285" s="7" t="str">
        <f t="shared" si="670"/>
        <v/>
      </c>
      <c r="DF285" s="7" t="str">
        <f t="shared" si="671"/>
        <v/>
      </c>
      <c r="DG285" s="7" t="str">
        <f t="shared" si="672"/>
        <v/>
      </c>
      <c r="DH285" s="7" t="str">
        <f t="shared" si="673"/>
        <v/>
      </c>
      <c r="DI285" s="7" t="str">
        <f t="shared" si="674"/>
        <v/>
      </c>
      <c r="DJ285" s="7" t="str">
        <f t="shared" si="675"/>
        <v/>
      </c>
      <c r="DK285" s="7" t="str">
        <f t="shared" si="676"/>
        <v/>
      </c>
      <c r="DL285" s="7" t="str">
        <f t="shared" si="677"/>
        <v/>
      </c>
      <c r="DM285" s="7">
        <f t="shared" si="678"/>
        <v>26</v>
      </c>
      <c r="DN285" s="7" t="str">
        <f t="shared" si="679"/>
        <v/>
      </c>
      <c r="DO285" s="7" t="str">
        <f t="shared" si="680"/>
        <v/>
      </c>
      <c r="DP285" s="7" t="str">
        <f t="shared" si="681"/>
        <v/>
      </c>
      <c r="DQ285" s="7" t="str">
        <f t="shared" si="682"/>
        <v/>
      </c>
      <c r="DR285" s="7" t="str">
        <f t="shared" si="683"/>
        <v/>
      </c>
      <c r="DS285" s="7" t="str">
        <f t="shared" si="684"/>
        <v/>
      </c>
      <c r="DT285" s="7" t="str">
        <f t="shared" si="685"/>
        <v/>
      </c>
      <c r="DU285" s="7" t="str">
        <f t="shared" si="781"/>
        <v/>
      </c>
      <c r="DV285" s="7" t="str">
        <f t="shared" si="782"/>
        <v/>
      </c>
      <c r="DW285" s="7" t="str">
        <f t="shared" si="783"/>
        <v/>
      </c>
      <c r="DX285" s="7" t="str">
        <f t="shared" si="784"/>
        <v/>
      </c>
      <c r="DY285" s="7"/>
      <c r="DZ285" s="7"/>
      <c r="EA285" s="7"/>
      <c r="EB285" s="7"/>
      <c r="EC285" s="64" t="s">
        <v>2</v>
      </c>
      <c r="ED285" s="306" t="str">
        <f t="shared" si="686"/>
        <v>-</v>
      </c>
      <c r="EE285" s="306" t="str">
        <f t="shared" si="687"/>
        <v>-</v>
      </c>
      <c r="EF285" s="306" t="str">
        <f t="shared" si="688"/>
        <v>-</v>
      </c>
      <c r="EG285" s="306" t="str">
        <f t="shared" si="689"/>
        <v>-</v>
      </c>
      <c r="EH285" s="306" t="str">
        <f t="shared" si="690"/>
        <v>-</v>
      </c>
      <c r="EI285" s="306" t="str">
        <f t="shared" si="691"/>
        <v>-</v>
      </c>
      <c r="EJ285" s="306" t="str">
        <f t="shared" si="692"/>
        <v>-</v>
      </c>
      <c r="EK285" s="306" t="str">
        <f t="shared" si="693"/>
        <v>-</v>
      </c>
      <c r="EL285" s="306" t="str">
        <f t="shared" si="694"/>
        <v>-</v>
      </c>
      <c r="EM285" s="306" t="str">
        <f t="shared" si="695"/>
        <v>-</v>
      </c>
      <c r="EN285" s="306" t="str">
        <f t="shared" si="696"/>
        <v>-</v>
      </c>
      <c r="EO285" s="306" t="str">
        <f t="shared" si="697"/>
        <v>-</v>
      </c>
      <c r="EP285" s="306" t="str">
        <f t="shared" si="698"/>
        <v>-</v>
      </c>
      <c r="EQ285" s="306" t="str">
        <f t="shared" si="699"/>
        <v>-</v>
      </c>
      <c r="ER285" s="306" t="str">
        <f t="shared" si="700"/>
        <v>-</v>
      </c>
      <c r="ES285" s="306" t="str">
        <f t="shared" si="701"/>
        <v>-</v>
      </c>
      <c r="ET285" s="306" t="str">
        <f t="shared" si="702"/>
        <v>-</v>
      </c>
      <c r="EU285" s="306" t="str">
        <f t="shared" si="703"/>
        <v>-</v>
      </c>
      <c r="EV285" s="306" t="str">
        <f t="shared" si="704"/>
        <v>nrow_inner</v>
      </c>
      <c r="EW285" s="306" t="str">
        <f t="shared" si="705"/>
        <v>-</v>
      </c>
      <c r="EX285" s="306" t="str">
        <f t="shared" si="706"/>
        <v>-</v>
      </c>
      <c r="EY285" s="306" t="str">
        <f t="shared" si="707"/>
        <v>-</v>
      </c>
      <c r="EZ285" s="306" t="str">
        <f t="shared" si="708"/>
        <v>-</v>
      </c>
      <c r="FA285" s="306" t="str">
        <f t="shared" si="709"/>
        <v>-</v>
      </c>
      <c r="FB285" s="306" t="str">
        <f t="shared" si="710"/>
        <v>-</v>
      </c>
      <c r="FC285" s="306" t="str">
        <f t="shared" si="711"/>
        <v>-</v>
      </c>
      <c r="FD285" s="306" t="str">
        <f t="shared" si="785"/>
        <v>-</v>
      </c>
      <c r="FE285" s="306" t="str">
        <f t="shared" si="786"/>
        <v>-</v>
      </c>
      <c r="FF285" s="306" t="str">
        <f t="shared" si="787"/>
        <v>-</v>
      </c>
      <c r="FG285" s="306" t="str">
        <f t="shared" si="788"/>
        <v>-</v>
      </c>
      <c r="FH285" s="306"/>
      <c r="FI285" s="306"/>
      <c r="FJ285" s="306"/>
      <c r="FK285" s="306"/>
      <c r="FL285" s="306"/>
      <c r="FM285" s="422" t="s">
        <v>2</v>
      </c>
      <c r="FN285" s="65" t="str">
        <f t="shared" si="712"/>
        <v>-</v>
      </c>
      <c r="FO285" s="65" t="str">
        <f t="shared" si="713"/>
        <v>-</v>
      </c>
      <c r="FP285" s="65" t="str">
        <f t="shared" si="714"/>
        <v>-</v>
      </c>
      <c r="FQ285" s="65" t="str">
        <f t="shared" si="715"/>
        <v>-</v>
      </c>
      <c r="FR285" s="65" t="str">
        <f t="shared" si="716"/>
        <v>-</v>
      </c>
      <c r="FS285" s="65" t="str">
        <f t="shared" si="717"/>
        <v>-</v>
      </c>
      <c r="FT285" s="65" t="str">
        <f t="shared" si="718"/>
        <v>-</v>
      </c>
      <c r="FU285" s="65" t="str">
        <f t="shared" si="719"/>
        <v>-</v>
      </c>
      <c r="FV285" s="65" t="str">
        <f t="shared" si="720"/>
        <v>-</v>
      </c>
      <c r="FW285" s="65" t="str">
        <f t="shared" si="721"/>
        <v>-</v>
      </c>
      <c r="FX285" s="65" t="str">
        <f t="shared" si="722"/>
        <v>-</v>
      </c>
      <c r="FY285" s="65" t="str">
        <f t="shared" si="723"/>
        <v>-</v>
      </c>
      <c r="FZ285" s="65" t="str">
        <f t="shared" si="724"/>
        <v>-</v>
      </c>
      <c r="GA285" s="65" t="str">
        <f t="shared" si="725"/>
        <v>-</v>
      </c>
      <c r="GB285" s="65" t="str">
        <f t="shared" si="726"/>
        <v>-</v>
      </c>
      <c r="GC285" s="65" t="str">
        <f t="shared" si="727"/>
        <v>-</v>
      </c>
      <c r="GD285" s="65" t="str">
        <f t="shared" si="728"/>
        <v>-</v>
      </c>
      <c r="GE285" s="65" t="str">
        <f t="shared" si="729"/>
        <v>-</v>
      </c>
      <c r="GF285" s="65">
        <f t="shared" si="730"/>
        <v>9</v>
      </c>
      <c r="GG285" s="65" t="str">
        <f t="shared" si="731"/>
        <v>-</v>
      </c>
      <c r="GH285" s="65" t="str">
        <f t="shared" si="732"/>
        <v>-</v>
      </c>
      <c r="GI285" s="65" t="str">
        <f t="shared" si="733"/>
        <v>-</v>
      </c>
      <c r="GJ285" s="65" t="str">
        <f t="shared" si="734"/>
        <v>-</v>
      </c>
      <c r="GK285" s="65" t="str">
        <f t="shared" si="735"/>
        <v>-</v>
      </c>
      <c r="GL285" s="65" t="str">
        <f t="shared" si="736"/>
        <v>-</v>
      </c>
      <c r="GM285" s="65" t="str">
        <f t="shared" si="737"/>
        <v>-</v>
      </c>
      <c r="GN285" s="65" t="str">
        <f t="shared" si="789"/>
        <v>-</v>
      </c>
      <c r="GO285" s="65" t="str">
        <f t="shared" si="790"/>
        <v>-</v>
      </c>
      <c r="GP285" s="65" t="str">
        <f t="shared" si="791"/>
        <v>-</v>
      </c>
      <c r="GQ285" s="65" t="str">
        <f t="shared" si="792"/>
        <v>-</v>
      </c>
      <c r="GR285" s="65"/>
      <c r="GS285" s="65"/>
      <c r="GT285" s="65"/>
      <c r="GU285" s="96"/>
      <c r="GV285" s="70"/>
      <c r="GW285" s="7">
        <f>IF(ISNUMBER(INDEX($CU$15:$EC$314,$B285,HG$5)),MAX(GW$14:GW284)+1,0)</f>
        <v>0</v>
      </c>
      <c r="GX285" s="7" t="str">
        <f t="shared" si="738"/>
        <v/>
      </c>
      <c r="GY285" s="7" t="str">
        <f t="shared" si="739"/>
        <v/>
      </c>
      <c r="GZ285" s="289">
        <f t="shared" si="740"/>
        <v>271</v>
      </c>
      <c r="HA285" s="289" t="str">
        <f t="shared" si="800"/>
        <v/>
      </c>
      <c r="HB285" s="289"/>
      <c r="HC285" s="84" t="str">
        <f t="shared" si="742"/>
        <v/>
      </c>
      <c r="HD285" s="335">
        <f t="shared" si="743"/>
        <v>0</v>
      </c>
      <c r="HE285" s="313" t="str">
        <f t="shared" si="744"/>
        <v/>
      </c>
      <c r="HF285" s="28" t="str">
        <f t="shared" si="801"/>
        <v/>
      </c>
      <c r="HG285" s="241"/>
      <c r="HH285" s="71"/>
      <c r="HI285" s="71"/>
      <c r="HJ285" s="71"/>
      <c r="HK285" s="71"/>
      <c r="HL285" s="71"/>
      <c r="HM285" s="71"/>
      <c r="HN285" s="71"/>
      <c r="HO285" s="71"/>
      <c r="HP285" s="71"/>
      <c r="HQ285" s="71"/>
      <c r="HR285" s="71"/>
      <c r="HS285" s="71"/>
      <c r="HT285" s="71"/>
      <c r="HU285" s="71"/>
      <c r="HV285" s="336" t="str">
        <f t="shared" si="746"/>
        <v/>
      </c>
      <c r="HW285" s="338" t="str">
        <f t="shared" si="747"/>
        <v/>
      </c>
      <c r="HX285" s="337" t="str">
        <f t="shared" si="748"/>
        <v/>
      </c>
      <c r="HY285" s="71"/>
      <c r="HZ285" s="71"/>
      <c r="IA285" s="71"/>
      <c r="IB285" s="71"/>
      <c r="IC285" s="71"/>
      <c r="ID285" s="70"/>
      <c r="IE285" s="19"/>
      <c r="IF285" s="19"/>
      <c r="IG285" s="19"/>
      <c r="IH285" s="19"/>
      <c r="II285" s="19"/>
      <c r="IJ285" s="19"/>
      <c r="IK285" s="19"/>
      <c r="IL285" s="19"/>
      <c r="IM285" s="19"/>
      <c r="IN285" s="19"/>
      <c r="IO285" s="19"/>
      <c r="IP285" s="19"/>
      <c r="IQ285" s="19"/>
      <c r="IR285" s="291">
        <f>IF(IE285&lt;&gt;"",MAX(IR$14:IR284)+1,0)</f>
        <v>0</v>
      </c>
      <c r="IS285" s="291">
        <f>IF(IF285&lt;&gt;"",MAX(IS$14:IS284)+1,0)</f>
        <v>0</v>
      </c>
      <c r="IT285" s="291">
        <f>IF(IG285&lt;&gt;"",MAX(IT$14:IT284)+1,0)</f>
        <v>0</v>
      </c>
      <c r="IU285" s="291">
        <f>IF(IH285&lt;&gt;"",MAX(IU$14:IU284)+1,0)</f>
        <v>0</v>
      </c>
      <c r="IV285" s="291">
        <f>IF(II285&lt;&gt;"",MAX(IV$14:IV284)+1,0)</f>
        <v>0</v>
      </c>
      <c r="IW285" s="291">
        <f>IF(IJ285&lt;&gt;"",MAX(IW$14:IW284)+1,0)</f>
        <v>0</v>
      </c>
      <c r="IX285" s="291">
        <f>IF(IK285&lt;&gt;"",MAX(IX$14:IX284)+1,0)</f>
        <v>0</v>
      </c>
      <c r="IY285" s="291">
        <f>IF(IL285&lt;&gt;"",MAX(IY$14:IY284)+1,0)</f>
        <v>0</v>
      </c>
      <c r="IZ285" s="291">
        <f>IF(IM285&lt;&gt;"",MAX(IZ$14:IZ284)+1,0)</f>
        <v>0</v>
      </c>
      <c r="JA285" s="291">
        <f>IF(IN285&lt;&gt;"",MAX(JA$14:JA284)+1,0)</f>
        <v>0</v>
      </c>
      <c r="JB285" s="291">
        <f>IF(IO285&lt;&gt;"",MAX(JB$14:JB284)+1,0)</f>
        <v>0</v>
      </c>
      <c r="JC285" s="291">
        <f>IF(IP285&lt;&gt;"",MAX(JC$14:JC284)+1,0)</f>
        <v>0</v>
      </c>
      <c r="JD285" s="74" t="str">
        <f t="shared" si="793"/>
        <v/>
      </c>
      <c r="JE285" s="74" t="str">
        <f t="shared" si="794"/>
        <v/>
      </c>
      <c r="JF285" s="74" t="str">
        <f t="shared" si="795"/>
        <v/>
      </c>
      <c r="JG285" s="74" t="str">
        <f t="shared" si="796"/>
        <v/>
      </c>
      <c r="JH285" s="390" t="str">
        <f t="shared" si="797"/>
        <v/>
      </c>
      <c r="JI285" s="389">
        <f>IF(ISNUMBER(MATCH(HE285,$JG$15:$JG$313,0)),0,MAX(JI$14:JI284)+1)</f>
        <v>0</v>
      </c>
      <c r="JJ285" s="389" t="str">
        <f t="shared" si="798"/>
        <v/>
      </c>
      <c r="JK285" s="379"/>
      <c r="JL285" s="79"/>
      <c r="JM285" s="19"/>
      <c r="JN285" s="280"/>
      <c r="JO285" s="70"/>
      <c r="JP285" s="19"/>
      <c r="JQ285" s="19"/>
      <c r="JR285" s="19"/>
      <c r="JS285" s="19"/>
      <c r="JT285" s="19"/>
      <c r="JU285" s="19"/>
      <c r="JV285" s="19"/>
      <c r="JW285" s="19"/>
      <c r="JX285" s="19"/>
      <c r="JY285" s="19"/>
      <c r="JZ285" s="19"/>
      <c r="KA285" s="19"/>
      <c r="KB285" s="19"/>
      <c r="KC285" s="19"/>
      <c r="KD285" s="19"/>
      <c r="LA285" s="70"/>
      <c r="LB285" s="291" t="str">
        <f t="shared" si="749"/>
        <v/>
      </c>
      <c r="LC285" s="291" t="str">
        <f t="shared" si="750"/>
        <v/>
      </c>
      <c r="LD285" s="291" t="str">
        <f t="shared" si="751"/>
        <v/>
      </c>
      <c r="LE285" s="291" t="str">
        <f t="shared" si="752"/>
        <v/>
      </c>
      <c r="LF285" s="291" t="str">
        <f t="shared" si="753"/>
        <v/>
      </c>
      <c r="LG285" s="291" t="str">
        <f t="shared" si="754"/>
        <v/>
      </c>
      <c r="LH285" s="291" t="str">
        <f t="shared" si="755"/>
        <v/>
      </c>
      <c r="LI285" s="291" t="str">
        <f t="shared" si="756"/>
        <v/>
      </c>
      <c r="LJ285" s="291" t="str">
        <f t="shared" si="757"/>
        <v/>
      </c>
      <c r="LK285" s="291" t="str">
        <f t="shared" si="758"/>
        <v/>
      </c>
      <c r="LL285" s="291" t="str">
        <f t="shared" si="759"/>
        <v/>
      </c>
      <c r="LM285" s="291" t="str">
        <f t="shared" si="760"/>
        <v/>
      </c>
      <c r="LN285" s="291" t="str">
        <f t="shared" si="761"/>
        <v/>
      </c>
      <c r="LO285" s="291" t="str">
        <f t="shared" si="762"/>
        <v/>
      </c>
      <c r="LP285" s="291" t="str">
        <f t="shared" si="763"/>
        <v/>
      </c>
      <c r="LQ285" s="291" t="str">
        <f t="shared" si="764"/>
        <v/>
      </c>
      <c r="LR285" s="291" t="str">
        <f t="shared" si="765"/>
        <v/>
      </c>
      <c r="LS285" s="291" t="str">
        <f t="shared" si="766"/>
        <v/>
      </c>
      <c r="LT285" s="291" t="str">
        <f t="shared" si="767"/>
        <v/>
      </c>
      <c r="LU285" s="291" t="str">
        <f t="shared" si="768"/>
        <v/>
      </c>
      <c r="LV285" s="291" t="str">
        <f t="shared" si="769"/>
        <v/>
      </c>
      <c r="LW285" s="291" t="str">
        <f t="shared" si="770"/>
        <v/>
      </c>
      <c r="LX285" s="291" t="str">
        <f t="shared" si="771"/>
        <v/>
      </c>
      <c r="LY285" s="291" t="str">
        <f t="shared" si="772"/>
        <v/>
      </c>
      <c r="LZ285" s="291" t="str">
        <f t="shared" si="773"/>
        <v/>
      </c>
      <c r="MA285" s="291" t="str">
        <f t="shared" si="774"/>
        <v/>
      </c>
      <c r="MB285" s="291" t="str">
        <f t="shared" si="775"/>
        <v/>
      </c>
      <c r="MC285" s="291" t="str">
        <f t="shared" si="776"/>
        <v/>
      </c>
      <c r="MD285" s="291" t="str">
        <f t="shared" si="777"/>
        <v/>
      </c>
      <c r="ME285" s="291" t="str">
        <f t="shared" si="778"/>
        <v/>
      </c>
      <c r="MF285" s="291" t="str">
        <f t="shared" si="779"/>
        <v/>
      </c>
      <c r="MG285" s="74">
        <f t="shared" si="780"/>
        <v>0</v>
      </c>
      <c r="MH285" s="70"/>
      <c r="MI285" s="70"/>
      <c r="MJ285" s="70"/>
      <c r="MK285" s="70"/>
      <c r="ML285" s="70"/>
      <c r="MM285" s="70"/>
      <c r="MN285" s="70"/>
      <c r="MO285" s="70"/>
      <c r="MP285" s="70"/>
      <c r="MQ285" s="70"/>
      <c r="MR285" s="70"/>
      <c r="MS285" s="70"/>
      <c r="MT285" s="70"/>
      <c r="MU285" s="70"/>
    </row>
    <row r="286" spans="1:359" ht="6.75" customHeight="1" x14ac:dyDescent="0.25">
      <c r="A286" s="79"/>
      <c r="B286" s="303">
        <f t="shared" si="799"/>
        <v>272</v>
      </c>
      <c r="C286" s="85" t="s">
        <v>849</v>
      </c>
      <c r="D286" s="206" t="s">
        <v>864</v>
      </c>
      <c r="E286" s="70"/>
      <c r="F286" s="258"/>
      <c r="G286" s="259"/>
      <c r="H286" s="260"/>
      <c r="I286" s="258"/>
      <c r="J286" s="259"/>
      <c r="K286" s="260"/>
      <c r="L286" s="258"/>
      <c r="M286" s="259"/>
      <c r="N286" s="260"/>
      <c r="O286" s="258"/>
      <c r="P286" s="259"/>
      <c r="Q286" s="260"/>
      <c r="R286" s="258"/>
      <c r="S286" s="259"/>
      <c r="T286" s="260"/>
      <c r="U286" s="258"/>
      <c r="V286" s="259"/>
      <c r="W286" s="260"/>
      <c r="X286" s="258"/>
      <c r="Y286" s="259"/>
      <c r="Z286" s="260"/>
      <c r="AA286" s="258"/>
      <c r="AB286" s="259"/>
      <c r="AC286" s="260"/>
      <c r="AD286" s="258"/>
      <c r="AE286" s="259"/>
      <c r="AF286" s="260"/>
      <c r="AG286" s="258"/>
      <c r="AH286" s="259"/>
      <c r="AI286" s="260"/>
      <c r="AJ286" s="258"/>
      <c r="AK286" s="259"/>
      <c r="AL286" s="260"/>
      <c r="AM286" s="258"/>
      <c r="AN286" s="259"/>
      <c r="AO286" s="260"/>
      <c r="AP286" s="281"/>
      <c r="AQ286" s="353"/>
      <c r="AR286" s="348"/>
      <c r="AS286" s="281"/>
      <c r="AT286" s="353"/>
      <c r="AU286" s="348"/>
      <c r="AV286" s="258"/>
      <c r="AW286" s="259"/>
      <c r="AX286" s="260"/>
      <c r="AY286" s="258"/>
      <c r="AZ286" s="259"/>
      <c r="BA286" s="260"/>
      <c r="BB286" s="258"/>
      <c r="BC286" s="259"/>
      <c r="BD286" s="260"/>
      <c r="BE286" s="258"/>
      <c r="BF286" s="259"/>
      <c r="BG286" s="260"/>
      <c r="BH286" s="258"/>
      <c r="BI286" s="259"/>
      <c r="BJ286" s="260"/>
      <c r="BK286" s="258"/>
      <c r="BL286" s="259"/>
      <c r="BM286" s="260"/>
      <c r="BN286" s="258"/>
      <c r="BO286" s="259"/>
      <c r="BP286" s="260"/>
      <c r="BQ286" s="258"/>
      <c r="BR286" s="259"/>
      <c r="BS286" s="260"/>
      <c r="BT286" s="258"/>
      <c r="BU286" s="259"/>
      <c r="BV286" s="260"/>
      <c r="BW286" s="258"/>
      <c r="BX286" s="259"/>
      <c r="BY286" s="260"/>
      <c r="BZ286" s="258"/>
      <c r="CA286" s="259"/>
      <c r="CB286" s="260"/>
      <c r="CC286" s="258"/>
      <c r="CD286" s="259"/>
      <c r="CE286" s="260"/>
      <c r="CF286" s="410"/>
      <c r="CG286" s="411"/>
      <c r="CH286" s="412"/>
      <c r="CI286" s="410"/>
      <c r="CJ286" s="411"/>
      <c r="CK286" s="412"/>
      <c r="CL286" s="258"/>
      <c r="CM286" s="259"/>
      <c r="CN286" s="260"/>
      <c r="CO286" s="258"/>
      <c r="CP286" s="259"/>
      <c r="CQ286" s="260"/>
      <c r="CR286" s="373" t="s">
        <v>2</v>
      </c>
      <c r="CS286" s="228"/>
      <c r="CT286" s="229"/>
      <c r="CU286" s="7" t="str">
        <f t="shared" si="660"/>
        <v/>
      </c>
      <c r="CV286" s="7" t="str">
        <f t="shared" si="661"/>
        <v/>
      </c>
      <c r="CW286" s="7" t="str">
        <f t="shared" si="662"/>
        <v/>
      </c>
      <c r="CX286" s="7" t="str">
        <f t="shared" si="663"/>
        <v/>
      </c>
      <c r="CY286" s="7" t="str">
        <f t="shared" si="664"/>
        <v/>
      </c>
      <c r="CZ286" s="7" t="str">
        <f t="shared" si="665"/>
        <v/>
      </c>
      <c r="DA286" s="7" t="str">
        <f t="shared" si="666"/>
        <v/>
      </c>
      <c r="DB286" s="7" t="str">
        <f t="shared" si="667"/>
        <v/>
      </c>
      <c r="DC286" s="7" t="str">
        <f t="shared" si="668"/>
        <v/>
      </c>
      <c r="DD286" s="7" t="str">
        <f t="shared" si="669"/>
        <v/>
      </c>
      <c r="DE286" s="7" t="str">
        <f t="shared" si="670"/>
        <v/>
      </c>
      <c r="DF286" s="7" t="str">
        <f t="shared" si="671"/>
        <v/>
      </c>
      <c r="DG286" s="7" t="str">
        <f t="shared" si="672"/>
        <v/>
      </c>
      <c r="DH286" s="7" t="str">
        <f t="shared" si="673"/>
        <v/>
      </c>
      <c r="DI286" s="7" t="str">
        <f t="shared" si="674"/>
        <v/>
      </c>
      <c r="DJ286" s="7" t="str">
        <f t="shared" si="675"/>
        <v/>
      </c>
      <c r="DK286" s="7" t="str">
        <f t="shared" si="676"/>
        <v/>
      </c>
      <c r="DL286" s="7" t="str">
        <f t="shared" si="677"/>
        <v/>
      </c>
      <c r="DM286" s="7">
        <f t="shared" si="678"/>
        <v>27</v>
      </c>
      <c r="DN286" s="7" t="str">
        <f t="shared" si="679"/>
        <v/>
      </c>
      <c r="DO286" s="7" t="str">
        <f t="shared" si="680"/>
        <v/>
      </c>
      <c r="DP286" s="7" t="str">
        <f t="shared" si="681"/>
        <v/>
      </c>
      <c r="DQ286" s="7" t="str">
        <f t="shared" si="682"/>
        <v/>
      </c>
      <c r="DR286" s="7" t="str">
        <f t="shared" si="683"/>
        <v/>
      </c>
      <c r="DS286" s="7" t="str">
        <f t="shared" si="684"/>
        <v/>
      </c>
      <c r="DT286" s="7" t="str">
        <f t="shared" si="685"/>
        <v/>
      </c>
      <c r="DU286" s="7" t="str">
        <f t="shared" si="781"/>
        <v/>
      </c>
      <c r="DV286" s="7" t="str">
        <f t="shared" si="782"/>
        <v/>
      </c>
      <c r="DW286" s="7" t="str">
        <f t="shared" si="783"/>
        <v/>
      </c>
      <c r="DX286" s="7" t="str">
        <f t="shared" si="784"/>
        <v/>
      </c>
      <c r="DY286" s="7"/>
      <c r="DZ286" s="7"/>
      <c r="EA286" s="7"/>
      <c r="EB286" s="7"/>
      <c r="EC286" s="64" t="s">
        <v>2</v>
      </c>
      <c r="ED286" s="306" t="str">
        <f t="shared" si="686"/>
        <v>-</v>
      </c>
      <c r="EE286" s="306" t="str">
        <f t="shared" si="687"/>
        <v>-</v>
      </c>
      <c r="EF286" s="306" t="str">
        <f t="shared" si="688"/>
        <v>-</v>
      </c>
      <c r="EG286" s="306" t="str">
        <f t="shared" si="689"/>
        <v>-</v>
      </c>
      <c r="EH286" s="306" t="str">
        <f t="shared" si="690"/>
        <v>-</v>
      </c>
      <c r="EI286" s="306" t="str">
        <f t="shared" si="691"/>
        <v>-</v>
      </c>
      <c r="EJ286" s="306" t="str">
        <f t="shared" si="692"/>
        <v>-</v>
      </c>
      <c r="EK286" s="306" t="str">
        <f t="shared" si="693"/>
        <v>-</v>
      </c>
      <c r="EL286" s="306" t="str">
        <f t="shared" si="694"/>
        <v>-</v>
      </c>
      <c r="EM286" s="306" t="str">
        <f t="shared" si="695"/>
        <v>-</v>
      </c>
      <c r="EN286" s="306" t="str">
        <f t="shared" si="696"/>
        <v>-</v>
      </c>
      <c r="EO286" s="306" t="str">
        <f t="shared" si="697"/>
        <v>-</v>
      </c>
      <c r="EP286" s="306" t="str">
        <f t="shared" si="698"/>
        <v>-</v>
      </c>
      <c r="EQ286" s="306" t="str">
        <f t="shared" si="699"/>
        <v>-</v>
      </c>
      <c r="ER286" s="306" t="str">
        <f t="shared" si="700"/>
        <v>-</v>
      </c>
      <c r="ES286" s="306" t="str">
        <f t="shared" si="701"/>
        <v>-</v>
      </c>
      <c r="ET286" s="306" t="str">
        <f t="shared" si="702"/>
        <v>-</v>
      </c>
      <c r="EU286" s="306" t="str">
        <f t="shared" si="703"/>
        <v>-</v>
      </c>
      <c r="EV286" s="306" t="str">
        <f t="shared" si="704"/>
        <v>ncol_inner</v>
      </c>
      <c r="EW286" s="306" t="str">
        <f t="shared" si="705"/>
        <v>-</v>
      </c>
      <c r="EX286" s="306" t="str">
        <f t="shared" si="706"/>
        <v>-</v>
      </c>
      <c r="EY286" s="306" t="str">
        <f t="shared" si="707"/>
        <v>-</v>
      </c>
      <c r="EZ286" s="306" t="str">
        <f t="shared" si="708"/>
        <v>-</v>
      </c>
      <c r="FA286" s="306" t="str">
        <f t="shared" si="709"/>
        <v>-</v>
      </c>
      <c r="FB286" s="306" t="str">
        <f t="shared" si="710"/>
        <v>-</v>
      </c>
      <c r="FC286" s="306" t="str">
        <f t="shared" si="711"/>
        <v>-</v>
      </c>
      <c r="FD286" s="306" t="str">
        <f t="shared" si="785"/>
        <v>-</v>
      </c>
      <c r="FE286" s="306" t="str">
        <f t="shared" si="786"/>
        <v>-</v>
      </c>
      <c r="FF286" s="306" t="str">
        <f t="shared" si="787"/>
        <v>-</v>
      </c>
      <c r="FG286" s="306" t="str">
        <f t="shared" si="788"/>
        <v>-</v>
      </c>
      <c r="FH286" s="306"/>
      <c r="FI286" s="306"/>
      <c r="FJ286" s="306"/>
      <c r="FK286" s="306"/>
      <c r="FL286" s="306"/>
      <c r="FM286" s="422" t="s">
        <v>2</v>
      </c>
      <c r="FN286" s="65" t="str">
        <f t="shared" si="712"/>
        <v>-</v>
      </c>
      <c r="FO286" s="65" t="str">
        <f t="shared" si="713"/>
        <v>-</v>
      </c>
      <c r="FP286" s="65" t="str">
        <f t="shared" si="714"/>
        <v>-</v>
      </c>
      <c r="FQ286" s="65" t="str">
        <f t="shared" si="715"/>
        <v>-</v>
      </c>
      <c r="FR286" s="65" t="str">
        <f t="shared" si="716"/>
        <v>-</v>
      </c>
      <c r="FS286" s="65" t="str">
        <f t="shared" si="717"/>
        <v>-</v>
      </c>
      <c r="FT286" s="65" t="str">
        <f t="shared" si="718"/>
        <v>-</v>
      </c>
      <c r="FU286" s="65" t="str">
        <f t="shared" si="719"/>
        <v>-</v>
      </c>
      <c r="FV286" s="65" t="str">
        <f t="shared" si="720"/>
        <v>-</v>
      </c>
      <c r="FW286" s="65" t="str">
        <f t="shared" si="721"/>
        <v>-</v>
      </c>
      <c r="FX286" s="65" t="str">
        <f t="shared" si="722"/>
        <v>-</v>
      </c>
      <c r="FY286" s="65" t="str">
        <f t="shared" si="723"/>
        <v>-</v>
      </c>
      <c r="FZ286" s="65" t="str">
        <f t="shared" si="724"/>
        <v>-</v>
      </c>
      <c r="GA286" s="65" t="str">
        <f t="shared" si="725"/>
        <v>-</v>
      </c>
      <c r="GB286" s="65" t="str">
        <f t="shared" si="726"/>
        <v>-</v>
      </c>
      <c r="GC286" s="65" t="str">
        <f t="shared" si="727"/>
        <v>-</v>
      </c>
      <c r="GD286" s="65" t="str">
        <f t="shared" si="728"/>
        <v>-</v>
      </c>
      <c r="GE286" s="65" t="str">
        <f t="shared" si="729"/>
        <v>-</v>
      </c>
      <c r="GF286" s="65">
        <f t="shared" si="730"/>
        <v>9</v>
      </c>
      <c r="GG286" s="65" t="str">
        <f t="shared" si="731"/>
        <v>-</v>
      </c>
      <c r="GH286" s="65" t="str">
        <f t="shared" si="732"/>
        <v>-</v>
      </c>
      <c r="GI286" s="65" t="str">
        <f t="shared" si="733"/>
        <v>-</v>
      </c>
      <c r="GJ286" s="65" t="str">
        <f t="shared" si="734"/>
        <v>-</v>
      </c>
      <c r="GK286" s="65" t="str">
        <f t="shared" si="735"/>
        <v>-</v>
      </c>
      <c r="GL286" s="65" t="str">
        <f t="shared" si="736"/>
        <v>-</v>
      </c>
      <c r="GM286" s="65" t="str">
        <f t="shared" si="737"/>
        <v>-</v>
      </c>
      <c r="GN286" s="65" t="str">
        <f t="shared" si="789"/>
        <v>-</v>
      </c>
      <c r="GO286" s="65" t="str">
        <f t="shared" si="790"/>
        <v>-</v>
      </c>
      <c r="GP286" s="65" t="str">
        <f t="shared" si="791"/>
        <v>-</v>
      </c>
      <c r="GQ286" s="65" t="str">
        <f t="shared" si="792"/>
        <v>-</v>
      </c>
      <c r="GR286" s="65"/>
      <c r="GS286" s="65"/>
      <c r="GT286" s="65"/>
      <c r="GU286" s="96"/>
      <c r="GV286" s="70"/>
      <c r="GW286" s="7">
        <f>IF(ISNUMBER(INDEX($CU$15:$EC$314,$B286,HG$5)),MAX(GW$14:GW285)+1,0)</f>
        <v>0</v>
      </c>
      <c r="GX286" s="7" t="str">
        <f t="shared" si="738"/>
        <v/>
      </c>
      <c r="GY286" s="7" t="str">
        <f t="shared" si="739"/>
        <v/>
      </c>
      <c r="GZ286" s="289">
        <f t="shared" si="740"/>
        <v>272</v>
      </c>
      <c r="HA286" s="289" t="str">
        <f t="shared" si="800"/>
        <v/>
      </c>
      <c r="HB286" s="289"/>
      <c r="HC286" s="84" t="str">
        <f t="shared" si="742"/>
        <v/>
      </c>
      <c r="HD286" s="335">
        <f t="shared" si="743"/>
        <v>0</v>
      </c>
      <c r="HE286" s="313" t="str">
        <f t="shared" si="744"/>
        <v/>
      </c>
      <c r="HF286" s="28" t="str">
        <f t="shared" si="801"/>
        <v/>
      </c>
      <c r="HG286" s="241"/>
      <c r="HH286" s="71"/>
      <c r="HI286" s="71"/>
      <c r="HJ286" s="71"/>
      <c r="HK286" s="71"/>
      <c r="HL286" s="71"/>
      <c r="HM286" s="71"/>
      <c r="HN286" s="71"/>
      <c r="HO286" s="71"/>
      <c r="HP286" s="71"/>
      <c r="HQ286" s="71"/>
      <c r="HR286" s="71"/>
      <c r="HS286" s="71"/>
      <c r="HT286" s="71"/>
      <c r="HU286" s="71"/>
      <c r="HV286" s="336" t="str">
        <f t="shared" si="746"/>
        <v/>
      </c>
      <c r="HW286" s="338" t="str">
        <f t="shared" si="747"/>
        <v/>
      </c>
      <c r="HX286" s="337" t="str">
        <f t="shared" si="748"/>
        <v/>
      </c>
      <c r="HY286" s="71"/>
      <c r="HZ286" s="71"/>
      <c r="IA286" s="71"/>
      <c r="IB286" s="71"/>
      <c r="IC286" s="71"/>
      <c r="ID286" s="70"/>
      <c r="IE286" s="19"/>
      <c r="IF286" s="19"/>
      <c r="IG286" s="19"/>
      <c r="IH286" s="19"/>
      <c r="II286" s="19"/>
      <c r="IJ286" s="19"/>
      <c r="IK286" s="19"/>
      <c r="IL286" s="19"/>
      <c r="IM286" s="19"/>
      <c r="IN286" s="19"/>
      <c r="IO286" s="19"/>
      <c r="IP286" s="19"/>
      <c r="IQ286" s="19"/>
      <c r="IR286" s="291">
        <f>IF(IE286&lt;&gt;"",MAX(IR$14:IR285)+1,0)</f>
        <v>0</v>
      </c>
      <c r="IS286" s="291">
        <f>IF(IF286&lt;&gt;"",MAX(IS$14:IS285)+1,0)</f>
        <v>0</v>
      </c>
      <c r="IT286" s="291">
        <f>IF(IG286&lt;&gt;"",MAX(IT$14:IT285)+1,0)</f>
        <v>0</v>
      </c>
      <c r="IU286" s="291">
        <f>IF(IH286&lt;&gt;"",MAX(IU$14:IU285)+1,0)</f>
        <v>0</v>
      </c>
      <c r="IV286" s="291">
        <f>IF(II286&lt;&gt;"",MAX(IV$14:IV285)+1,0)</f>
        <v>0</v>
      </c>
      <c r="IW286" s="291">
        <f>IF(IJ286&lt;&gt;"",MAX(IW$14:IW285)+1,0)</f>
        <v>0</v>
      </c>
      <c r="IX286" s="291">
        <f>IF(IK286&lt;&gt;"",MAX(IX$14:IX285)+1,0)</f>
        <v>0</v>
      </c>
      <c r="IY286" s="291">
        <f>IF(IL286&lt;&gt;"",MAX(IY$14:IY285)+1,0)</f>
        <v>0</v>
      </c>
      <c r="IZ286" s="291">
        <f>IF(IM286&lt;&gt;"",MAX(IZ$14:IZ285)+1,0)</f>
        <v>0</v>
      </c>
      <c r="JA286" s="291">
        <f>IF(IN286&lt;&gt;"",MAX(JA$14:JA285)+1,0)</f>
        <v>0</v>
      </c>
      <c r="JB286" s="291">
        <f>IF(IO286&lt;&gt;"",MAX(JB$14:JB285)+1,0)</f>
        <v>0</v>
      </c>
      <c r="JC286" s="291">
        <f>IF(IP286&lt;&gt;"",MAX(JC$14:JC285)+1,0)</f>
        <v>0</v>
      </c>
      <c r="JD286" s="74" t="str">
        <f t="shared" si="793"/>
        <v/>
      </c>
      <c r="JE286" s="74" t="str">
        <f t="shared" si="794"/>
        <v/>
      </c>
      <c r="JF286" s="74" t="str">
        <f t="shared" si="795"/>
        <v/>
      </c>
      <c r="JG286" s="74" t="str">
        <f t="shared" si="796"/>
        <v/>
      </c>
      <c r="JH286" s="390" t="str">
        <f t="shared" si="797"/>
        <v/>
      </c>
      <c r="JI286" s="389">
        <f>IF(ISNUMBER(MATCH(HE286,$JG$15:$JG$313,0)),0,MAX(JI$14:JI285)+1)</f>
        <v>0</v>
      </c>
      <c r="JJ286" s="389" t="str">
        <f t="shared" si="798"/>
        <v/>
      </c>
      <c r="JK286" s="379"/>
      <c r="JL286" s="79"/>
      <c r="JM286" s="19"/>
      <c r="JN286" s="280"/>
      <c r="JO286" s="70"/>
      <c r="JP286" s="19"/>
      <c r="JQ286" s="19"/>
      <c r="JR286" s="19"/>
      <c r="JS286" s="19"/>
      <c r="JT286" s="19"/>
      <c r="JU286" s="19"/>
      <c r="JV286" s="19"/>
      <c r="JW286" s="19"/>
      <c r="JX286" s="19"/>
      <c r="JY286" s="19"/>
      <c r="JZ286" s="19"/>
      <c r="KA286" s="19"/>
      <c r="KB286" s="19"/>
      <c r="KC286" s="19"/>
      <c r="KD286" s="19"/>
      <c r="LA286" s="70"/>
      <c r="LB286" s="291" t="str">
        <f t="shared" si="749"/>
        <v/>
      </c>
      <c r="LC286" s="291" t="str">
        <f t="shared" si="750"/>
        <v/>
      </c>
      <c r="LD286" s="291" t="str">
        <f t="shared" si="751"/>
        <v/>
      </c>
      <c r="LE286" s="291" t="str">
        <f t="shared" si="752"/>
        <v/>
      </c>
      <c r="LF286" s="291" t="str">
        <f t="shared" si="753"/>
        <v/>
      </c>
      <c r="LG286" s="291" t="str">
        <f t="shared" si="754"/>
        <v/>
      </c>
      <c r="LH286" s="291" t="str">
        <f t="shared" si="755"/>
        <v/>
      </c>
      <c r="LI286" s="291" t="str">
        <f t="shared" si="756"/>
        <v/>
      </c>
      <c r="LJ286" s="291" t="str">
        <f t="shared" si="757"/>
        <v/>
      </c>
      <c r="LK286" s="291" t="str">
        <f t="shared" si="758"/>
        <v/>
      </c>
      <c r="LL286" s="291" t="str">
        <f t="shared" si="759"/>
        <v/>
      </c>
      <c r="LM286" s="291" t="str">
        <f t="shared" si="760"/>
        <v/>
      </c>
      <c r="LN286" s="291" t="str">
        <f t="shared" si="761"/>
        <v/>
      </c>
      <c r="LO286" s="291" t="str">
        <f t="shared" si="762"/>
        <v/>
      </c>
      <c r="LP286" s="291" t="str">
        <f t="shared" si="763"/>
        <v/>
      </c>
      <c r="LQ286" s="291" t="str">
        <f t="shared" si="764"/>
        <v/>
      </c>
      <c r="LR286" s="291" t="str">
        <f t="shared" si="765"/>
        <v/>
      </c>
      <c r="LS286" s="291" t="str">
        <f t="shared" si="766"/>
        <v/>
      </c>
      <c r="LT286" s="291" t="str">
        <f t="shared" si="767"/>
        <v/>
      </c>
      <c r="LU286" s="291" t="str">
        <f t="shared" si="768"/>
        <v/>
      </c>
      <c r="LV286" s="291" t="str">
        <f t="shared" si="769"/>
        <v/>
      </c>
      <c r="LW286" s="291" t="str">
        <f t="shared" si="770"/>
        <v/>
      </c>
      <c r="LX286" s="291" t="str">
        <f t="shared" si="771"/>
        <v/>
      </c>
      <c r="LY286" s="291" t="str">
        <f t="shared" si="772"/>
        <v/>
      </c>
      <c r="LZ286" s="291" t="str">
        <f t="shared" si="773"/>
        <v/>
      </c>
      <c r="MA286" s="291" t="str">
        <f t="shared" si="774"/>
        <v/>
      </c>
      <c r="MB286" s="291" t="str">
        <f t="shared" si="775"/>
        <v/>
      </c>
      <c r="MC286" s="291" t="str">
        <f t="shared" si="776"/>
        <v/>
      </c>
      <c r="MD286" s="291" t="str">
        <f t="shared" si="777"/>
        <v/>
      </c>
      <c r="ME286" s="291" t="str">
        <f t="shared" si="778"/>
        <v/>
      </c>
      <c r="MF286" s="291" t="str">
        <f t="shared" si="779"/>
        <v/>
      </c>
      <c r="MG286" s="74">
        <f t="shared" si="780"/>
        <v>0</v>
      </c>
      <c r="MH286" s="70"/>
      <c r="MI286" s="70"/>
      <c r="MJ286" s="70"/>
      <c r="MK286" s="70"/>
      <c r="ML286" s="70"/>
      <c r="MM286" s="70"/>
      <c r="MN286" s="70"/>
      <c r="MO286" s="70"/>
      <c r="MP286" s="70"/>
      <c r="MQ286" s="70"/>
      <c r="MR286" s="70"/>
      <c r="MS286" s="70"/>
      <c r="MT286" s="70"/>
      <c r="MU286" s="70"/>
    </row>
    <row r="287" spans="1:359" ht="6.75" customHeight="1" x14ac:dyDescent="0.25">
      <c r="A287" s="79"/>
      <c r="B287" s="303">
        <f t="shared" si="799"/>
        <v>273</v>
      </c>
      <c r="C287" s="85" t="s">
        <v>850</v>
      </c>
      <c r="D287" s="206" t="s">
        <v>865</v>
      </c>
      <c r="E287" s="70"/>
      <c r="F287" s="258"/>
      <c r="G287" s="259"/>
      <c r="H287" s="260"/>
      <c r="I287" s="258"/>
      <c r="J287" s="259"/>
      <c r="K287" s="260"/>
      <c r="L287" s="258"/>
      <c r="M287" s="259"/>
      <c r="N287" s="260"/>
      <c r="O287" s="258"/>
      <c r="P287" s="259"/>
      <c r="Q287" s="260"/>
      <c r="R287" s="258"/>
      <c r="S287" s="259"/>
      <c r="T287" s="260"/>
      <c r="U287" s="258"/>
      <c r="V287" s="259"/>
      <c r="W287" s="260"/>
      <c r="X287" s="258"/>
      <c r="Y287" s="259"/>
      <c r="Z287" s="260"/>
      <c r="AA287" s="258"/>
      <c r="AB287" s="259"/>
      <c r="AC287" s="260"/>
      <c r="AD287" s="258"/>
      <c r="AE287" s="259"/>
      <c r="AF287" s="260"/>
      <c r="AG287" s="258"/>
      <c r="AH287" s="259"/>
      <c r="AI287" s="260"/>
      <c r="AJ287" s="258"/>
      <c r="AK287" s="259"/>
      <c r="AL287" s="260"/>
      <c r="AM287" s="258"/>
      <c r="AN287" s="259"/>
      <c r="AO287" s="260"/>
      <c r="AP287" s="281"/>
      <c r="AQ287" s="353"/>
      <c r="AR287" s="348"/>
      <c r="AS287" s="281"/>
      <c r="AT287" s="353"/>
      <c r="AU287" s="348"/>
      <c r="AV287" s="258"/>
      <c r="AW287" s="259"/>
      <c r="AX287" s="260"/>
      <c r="AY287" s="258"/>
      <c r="AZ287" s="259"/>
      <c r="BA287" s="260"/>
      <c r="BB287" s="258"/>
      <c r="BC287" s="259"/>
      <c r="BD287" s="260"/>
      <c r="BE287" s="258"/>
      <c r="BF287" s="259"/>
      <c r="BG287" s="260"/>
      <c r="BH287" s="258"/>
      <c r="BI287" s="259"/>
      <c r="BJ287" s="260"/>
      <c r="BK287" s="258"/>
      <c r="BL287" s="259"/>
      <c r="BM287" s="260"/>
      <c r="BN287" s="258"/>
      <c r="BO287" s="259"/>
      <c r="BP287" s="260"/>
      <c r="BQ287" s="258"/>
      <c r="BR287" s="259"/>
      <c r="BS287" s="260"/>
      <c r="BT287" s="258"/>
      <c r="BU287" s="259"/>
      <c r="BV287" s="260"/>
      <c r="BW287" s="258"/>
      <c r="BX287" s="259"/>
      <c r="BY287" s="260"/>
      <c r="BZ287" s="258"/>
      <c r="CA287" s="259"/>
      <c r="CB287" s="260"/>
      <c r="CC287" s="258"/>
      <c r="CD287" s="259"/>
      <c r="CE287" s="260"/>
      <c r="CF287" s="410"/>
      <c r="CG287" s="411"/>
      <c r="CH287" s="412"/>
      <c r="CI287" s="410"/>
      <c r="CJ287" s="411"/>
      <c r="CK287" s="412"/>
      <c r="CL287" s="258"/>
      <c r="CM287" s="259"/>
      <c r="CN287" s="260"/>
      <c r="CO287" s="258"/>
      <c r="CP287" s="259"/>
      <c r="CQ287" s="260"/>
      <c r="CR287" s="373" t="s">
        <v>2</v>
      </c>
      <c r="CS287" s="228"/>
      <c r="CT287" s="229"/>
      <c r="CU287" s="7" t="str">
        <f t="shared" si="660"/>
        <v/>
      </c>
      <c r="CV287" s="7" t="str">
        <f t="shared" si="661"/>
        <v/>
      </c>
      <c r="CW287" s="7" t="str">
        <f t="shared" si="662"/>
        <v/>
      </c>
      <c r="CX287" s="7" t="str">
        <f t="shared" si="663"/>
        <v/>
      </c>
      <c r="CY287" s="7" t="str">
        <f t="shared" si="664"/>
        <v/>
      </c>
      <c r="CZ287" s="7" t="str">
        <f t="shared" si="665"/>
        <v/>
      </c>
      <c r="DA287" s="7" t="str">
        <f t="shared" si="666"/>
        <v/>
      </c>
      <c r="DB287" s="7" t="str">
        <f t="shared" si="667"/>
        <v/>
      </c>
      <c r="DC287" s="7" t="str">
        <f t="shared" si="668"/>
        <v/>
      </c>
      <c r="DD287" s="7" t="str">
        <f t="shared" si="669"/>
        <v/>
      </c>
      <c r="DE287" s="7" t="str">
        <f t="shared" si="670"/>
        <v/>
      </c>
      <c r="DF287" s="7" t="str">
        <f t="shared" si="671"/>
        <v/>
      </c>
      <c r="DG287" s="7" t="str">
        <f t="shared" si="672"/>
        <v/>
      </c>
      <c r="DH287" s="7" t="str">
        <f t="shared" si="673"/>
        <v/>
      </c>
      <c r="DI287" s="7" t="str">
        <f t="shared" si="674"/>
        <v/>
      </c>
      <c r="DJ287" s="7" t="str">
        <f t="shared" si="675"/>
        <v/>
      </c>
      <c r="DK287" s="7" t="str">
        <f t="shared" si="676"/>
        <v/>
      </c>
      <c r="DL287" s="7" t="str">
        <f t="shared" si="677"/>
        <v/>
      </c>
      <c r="DM287" s="7">
        <f t="shared" si="678"/>
        <v>28</v>
      </c>
      <c r="DN287" s="7" t="str">
        <f t="shared" si="679"/>
        <v/>
      </c>
      <c r="DO287" s="7" t="str">
        <f t="shared" si="680"/>
        <v/>
      </c>
      <c r="DP287" s="7" t="str">
        <f t="shared" si="681"/>
        <v/>
      </c>
      <c r="DQ287" s="7" t="str">
        <f t="shared" si="682"/>
        <v/>
      </c>
      <c r="DR287" s="7" t="str">
        <f t="shared" si="683"/>
        <v/>
      </c>
      <c r="DS287" s="7" t="str">
        <f t="shared" si="684"/>
        <v/>
      </c>
      <c r="DT287" s="7" t="str">
        <f t="shared" si="685"/>
        <v/>
      </c>
      <c r="DU287" s="7" t="str">
        <f t="shared" si="781"/>
        <v/>
      </c>
      <c r="DV287" s="7" t="str">
        <f t="shared" si="782"/>
        <v/>
      </c>
      <c r="DW287" s="7" t="str">
        <f t="shared" si="783"/>
        <v/>
      </c>
      <c r="DX287" s="7" t="str">
        <f t="shared" si="784"/>
        <v/>
      </c>
      <c r="DY287" s="7"/>
      <c r="DZ287" s="7"/>
      <c r="EA287" s="7"/>
      <c r="EB287" s="7"/>
      <c r="EC287" s="64" t="s">
        <v>2</v>
      </c>
      <c r="ED287" s="306" t="str">
        <f t="shared" si="686"/>
        <v>-</v>
      </c>
      <c r="EE287" s="306" t="str">
        <f t="shared" si="687"/>
        <v>-</v>
      </c>
      <c r="EF287" s="306" t="str">
        <f t="shared" si="688"/>
        <v>-</v>
      </c>
      <c r="EG287" s="306" t="str">
        <f t="shared" si="689"/>
        <v>-</v>
      </c>
      <c r="EH287" s="306" t="str">
        <f t="shared" si="690"/>
        <v>-</v>
      </c>
      <c r="EI287" s="306" t="str">
        <f t="shared" si="691"/>
        <v>-</v>
      </c>
      <c r="EJ287" s="306" t="str">
        <f t="shared" si="692"/>
        <v>-</v>
      </c>
      <c r="EK287" s="306" t="str">
        <f t="shared" si="693"/>
        <v>-</v>
      </c>
      <c r="EL287" s="306" t="str">
        <f t="shared" si="694"/>
        <v>-</v>
      </c>
      <c r="EM287" s="306" t="str">
        <f t="shared" si="695"/>
        <v>-</v>
      </c>
      <c r="EN287" s="306" t="str">
        <f t="shared" si="696"/>
        <v>-</v>
      </c>
      <c r="EO287" s="306" t="str">
        <f t="shared" si="697"/>
        <v>-</v>
      </c>
      <c r="EP287" s="306" t="str">
        <f t="shared" si="698"/>
        <v>-</v>
      </c>
      <c r="EQ287" s="306" t="str">
        <f t="shared" si="699"/>
        <v>-</v>
      </c>
      <c r="ER287" s="306" t="str">
        <f t="shared" si="700"/>
        <v>-</v>
      </c>
      <c r="ES287" s="306" t="str">
        <f t="shared" si="701"/>
        <v>-</v>
      </c>
      <c r="ET287" s="306" t="str">
        <f t="shared" si="702"/>
        <v>-</v>
      </c>
      <c r="EU287" s="306" t="str">
        <f t="shared" si="703"/>
        <v>-</v>
      </c>
      <c r="EV287" s="306" t="str">
        <f t="shared" si="704"/>
        <v>delr_inner</v>
      </c>
      <c r="EW287" s="306" t="str">
        <f t="shared" si="705"/>
        <v>-</v>
      </c>
      <c r="EX287" s="306" t="str">
        <f t="shared" si="706"/>
        <v>-</v>
      </c>
      <c r="EY287" s="306" t="str">
        <f t="shared" si="707"/>
        <v>-</v>
      </c>
      <c r="EZ287" s="306" t="str">
        <f t="shared" si="708"/>
        <v>-</v>
      </c>
      <c r="FA287" s="306" t="str">
        <f t="shared" si="709"/>
        <v>-</v>
      </c>
      <c r="FB287" s="306" t="str">
        <f t="shared" si="710"/>
        <v>-</v>
      </c>
      <c r="FC287" s="306" t="str">
        <f t="shared" si="711"/>
        <v>-</v>
      </c>
      <c r="FD287" s="306" t="str">
        <f t="shared" si="785"/>
        <v>-</v>
      </c>
      <c r="FE287" s="306" t="str">
        <f t="shared" si="786"/>
        <v>-</v>
      </c>
      <c r="FF287" s="306" t="str">
        <f t="shared" si="787"/>
        <v>-</v>
      </c>
      <c r="FG287" s="306" t="str">
        <f t="shared" si="788"/>
        <v>-</v>
      </c>
      <c r="FH287" s="306"/>
      <c r="FI287" s="306"/>
      <c r="FJ287" s="306"/>
      <c r="FK287" s="306"/>
      <c r="FL287" s="306"/>
      <c r="FM287" s="422" t="s">
        <v>2</v>
      </c>
      <c r="FN287" s="65" t="str">
        <f t="shared" si="712"/>
        <v>-</v>
      </c>
      <c r="FO287" s="65" t="str">
        <f t="shared" si="713"/>
        <v>-</v>
      </c>
      <c r="FP287" s="65" t="str">
        <f t="shared" si="714"/>
        <v>-</v>
      </c>
      <c r="FQ287" s="65" t="str">
        <f t="shared" si="715"/>
        <v>-</v>
      </c>
      <c r="FR287" s="65" t="str">
        <f t="shared" si="716"/>
        <v>-</v>
      </c>
      <c r="FS287" s="65" t="str">
        <f t="shared" si="717"/>
        <v>-</v>
      </c>
      <c r="FT287" s="65" t="str">
        <f t="shared" si="718"/>
        <v>-</v>
      </c>
      <c r="FU287" s="65" t="str">
        <f t="shared" si="719"/>
        <v>-</v>
      </c>
      <c r="FV287" s="65" t="str">
        <f t="shared" si="720"/>
        <v>-</v>
      </c>
      <c r="FW287" s="65" t="str">
        <f t="shared" si="721"/>
        <v>-</v>
      </c>
      <c r="FX287" s="65" t="str">
        <f t="shared" si="722"/>
        <v>-</v>
      </c>
      <c r="FY287" s="65" t="str">
        <f t="shared" si="723"/>
        <v>-</v>
      </c>
      <c r="FZ287" s="65" t="str">
        <f t="shared" si="724"/>
        <v>-</v>
      </c>
      <c r="GA287" s="65" t="str">
        <f t="shared" si="725"/>
        <v>-</v>
      </c>
      <c r="GB287" s="65" t="str">
        <f t="shared" si="726"/>
        <v>-</v>
      </c>
      <c r="GC287" s="65" t="str">
        <f t="shared" si="727"/>
        <v>-</v>
      </c>
      <c r="GD287" s="65" t="str">
        <f t="shared" si="728"/>
        <v>-</v>
      </c>
      <c r="GE287" s="65" t="str">
        <f t="shared" si="729"/>
        <v>-</v>
      </c>
      <c r="GF287" s="65" t="str">
        <f t="shared" si="730"/>
        <v>100.0/rfct</v>
      </c>
      <c r="GG287" s="65" t="str">
        <f t="shared" si="731"/>
        <v>-</v>
      </c>
      <c r="GH287" s="65" t="str">
        <f t="shared" si="732"/>
        <v>-</v>
      </c>
      <c r="GI287" s="65" t="str">
        <f t="shared" si="733"/>
        <v>-</v>
      </c>
      <c r="GJ287" s="65" t="str">
        <f t="shared" si="734"/>
        <v>-</v>
      </c>
      <c r="GK287" s="65" t="str">
        <f t="shared" si="735"/>
        <v>-</v>
      </c>
      <c r="GL287" s="65" t="str">
        <f t="shared" si="736"/>
        <v>-</v>
      </c>
      <c r="GM287" s="65" t="str">
        <f t="shared" si="737"/>
        <v>-</v>
      </c>
      <c r="GN287" s="65" t="str">
        <f t="shared" si="789"/>
        <v>-</v>
      </c>
      <c r="GO287" s="65" t="str">
        <f t="shared" si="790"/>
        <v>-</v>
      </c>
      <c r="GP287" s="65" t="str">
        <f t="shared" si="791"/>
        <v>-</v>
      </c>
      <c r="GQ287" s="65" t="str">
        <f t="shared" si="792"/>
        <v>-</v>
      </c>
      <c r="GR287" s="65"/>
      <c r="GS287" s="65"/>
      <c r="GT287" s="65"/>
      <c r="GU287" s="96"/>
      <c r="GV287" s="70"/>
      <c r="GW287" s="7">
        <f>IF(ISNUMBER(INDEX($CU$15:$EC$314,$B287,HG$5)),MAX(GW$14:GW286)+1,0)</f>
        <v>0</v>
      </c>
      <c r="GX287" s="7" t="str">
        <f t="shared" si="738"/>
        <v/>
      </c>
      <c r="GY287" s="7" t="str">
        <f t="shared" si="739"/>
        <v/>
      </c>
      <c r="GZ287" s="289">
        <f t="shared" si="740"/>
        <v>273</v>
      </c>
      <c r="HA287" s="289" t="str">
        <f t="shared" si="800"/>
        <v/>
      </c>
      <c r="HB287" s="289"/>
      <c r="HC287" s="84" t="str">
        <f t="shared" si="742"/>
        <v/>
      </c>
      <c r="HD287" s="335">
        <f t="shared" si="743"/>
        <v>0</v>
      </c>
      <c r="HE287" s="313" t="str">
        <f t="shared" si="744"/>
        <v/>
      </c>
      <c r="HF287" s="28" t="str">
        <f t="shared" si="801"/>
        <v/>
      </c>
      <c r="HG287" s="241"/>
      <c r="HH287" s="71"/>
      <c r="HI287" s="71"/>
      <c r="HJ287" s="71"/>
      <c r="HK287" s="71"/>
      <c r="HL287" s="71"/>
      <c r="HM287" s="71"/>
      <c r="HN287" s="71"/>
      <c r="HO287" s="71"/>
      <c r="HP287" s="71"/>
      <c r="HQ287" s="71"/>
      <c r="HR287" s="71"/>
      <c r="HS287" s="71"/>
      <c r="HT287" s="71"/>
      <c r="HU287" s="71"/>
      <c r="HV287" s="336" t="str">
        <f t="shared" si="746"/>
        <v/>
      </c>
      <c r="HW287" s="338" t="str">
        <f t="shared" si="747"/>
        <v/>
      </c>
      <c r="HX287" s="337" t="str">
        <f t="shared" si="748"/>
        <v/>
      </c>
      <c r="HY287" s="71"/>
      <c r="HZ287" s="71"/>
      <c r="IA287" s="71"/>
      <c r="IB287" s="71"/>
      <c r="IC287" s="71"/>
      <c r="ID287" s="70"/>
      <c r="IE287" s="19"/>
      <c r="IF287" s="19"/>
      <c r="IG287" s="19"/>
      <c r="IH287" s="19"/>
      <c r="II287" s="19"/>
      <c r="IJ287" s="19"/>
      <c r="IK287" s="19"/>
      <c r="IL287" s="19"/>
      <c r="IM287" s="19"/>
      <c r="IN287" s="19"/>
      <c r="IO287" s="19"/>
      <c r="IP287" s="19"/>
      <c r="IQ287" s="19"/>
      <c r="IR287" s="291">
        <f>IF(IE287&lt;&gt;"",MAX(IR$14:IR286)+1,0)</f>
        <v>0</v>
      </c>
      <c r="IS287" s="291">
        <f>IF(IF287&lt;&gt;"",MAX(IS$14:IS286)+1,0)</f>
        <v>0</v>
      </c>
      <c r="IT287" s="291">
        <f>IF(IG287&lt;&gt;"",MAX(IT$14:IT286)+1,0)</f>
        <v>0</v>
      </c>
      <c r="IU287" s="291">
        <f>IF(IH287&lt;&gt;"",MAX(IU$14:IU286)+1,0)</f>
        <v>0</v>
      </c>
      <c r="IV287" s="291">
        <f>IF(II287&lt;&gt;"",MAX(IV$14:IV286)+1,0)</f>
        <v>0</v>
      </c>
      <c r="IW287" s="291">
        <f>IF(IJ287&lt;&gt;"",MAX(IW$14:IW286)+1,0)</f>
        <v>0</v>
      </c>
      <c r="IX287" s="291">
        <f>IF(IK287&lt;&gt;"",MAX(IX$14:IX286)+1,0)</f>
        <v>0</v>
      </c>
      <c r="IY287" s="291">
        <f>IF(IL287&lt;&gt;"",MAX(IY$14:IY286)+1,0)</f>
        <v>0</v>
      </c>
      <c r="IZ287" s="291">
        <f>IF(IM287&lt;&gt;"",MAX(IZ$14:IZ286)+1,0)</f>
        <v>0</v>
      </c>
      <c r="JA287" s="291">
        <f>IF(IN287&lt;&gt;"",MAX(JA$14:JA286)+1,0)</f>
        <v>0</v>
      </c>
      <c r="JB287" s="291">
        <f>IF(IO287&lt;&gt;"",MAX(JB$14:JB286)+1,0)</f>
        <v>0</v>
      </c>
      <c r="JC287" s="291">
        <f>IF(IP287&lt;&gt;"",MAX(JC$14:JC286)+1,0)</f>
        <v>0</v>
      </c>
      <c r="JD287" s="74" t="str">
        <f t="shared" si="793"/>
        <v/>
      </c>
      <c r="JE287" s="74" t="str">
        <f t="shared" si="794"/>
        <v/>
      </c>
      <c r="JF287" s="74" t="str">
        <f t="shared" si="795"/>
        <v/>
      </c>
      <c r="JG287" s="74" t="str">
        <f t="shared" si="796"/>
        <v/>
      </c>
      <c r="JH287" s="390" t="str">
        <f t="shared" si="797"/>
        <v/>
      </c>
      <c r="JI287" s="389">
        <f>IF(ISNUMBER(MATCH(HE287,$JG$15:$JG$313,0)),0,MAX(JI$14:JI286)+1)</f>
        <v>0</v>
      </c>
      <c r="JJ287" s="389" t="str">
        <f t="shared" si="798"/>
        <v/>
      </c>
      <c r="JK287" s="379"/>
      <c r="JL287" s="79"/>
      <c r="JM287" s="19"/>
      <c r="JN287" s="280"/>
      <c r="JO287" s="70"/>
      <c r="JP287" s="19"/>
      <c r="JQ287" s="19"/>
      <c r="JR287" s="19"/>
      <c r="JS287" s="19"/>
      <c r="JT287" s="19"/>
      <c r="JU287" s="19"/>
      <c r="JV287" s="19"/>
      <c r="JW287" s="19"/>
      <c r="JX287" s="19"/>
      <c r="JY287" s="19"/>
      <c r="JZ287" s="19"/>
      <c r="KA287" s="19"/>
      <c r="KB287" s="19"/>
      <c r="KC287" s="19"/>
      <c r="KD287" s="19"/>
      <c r="LA287" s="70"/>
      <c r="LB287" s="291" t="str">
        <f t="shared" si="749"/>
        <v/>
      </c>
      <c r="LC287" s="291" t="str">
        <f t="shared" si="750"/>
        <v/>
      </c>
      <c r="LD287" s="291" t="str">
        <f t="shared" si="751"/>
        <v/>
      </c>
      <c r="LE287" s="291" t="str">
        <f t="shared" si="752"/>
        <v/>
      </c>
      <c r="LF287" s="291" t="str">
        <f t="shared" si="753"/>
        <v/>
      </c>
      <c r="LG287" s="291" t="str">
        <f t="shared" si="754"/>
        <v/>
      </c>
      <c r="LH287" s="291" t="str">
        <f t="shared" si="755"/>
        <v/>
      </c>
      <c r="LI287" s="291" t="str">
        <f t="shared" si="756"/>
        <v/>
      </c>
      <c r="LJ287" s="291" t="str">
        <f t="shared" si="757"/>
        <v/>
      </c>
      <c r="LK287" s="291" t="str">
        <f t="shared" si="758"/>
        <v/>
      </c>
      <c r="LL287" s="291" t="str">
        <f t="shared" si="759"/>
        <v/>
      </c>
      <c r="LM287" s="291" t="str">
        <f t="shared" si="760"/>
        <v/>
      </c>
      <c r="LN287" s="291" t="str">
        <f t="shared" si="761"/>
        <v/>
      </c>
      <c r="LO287" s="291" t="str">
        <f t="shared" si="762"/>
        <v/>
      </c>
      <c r="LP287" s="291" t="str">
        <f t="shared" si="763"/>
        <v/>
      </c>
      <c r="LQ287" s="291" t="str">
        <f t="shared" si="764"/>
        <v/>
      </c>
      <c r="LR287" s="291" t="str">
        <f t="shared" si="765"/>
        <v/>
      </c>
      <c r="LS287" s="291" t="str">
        <f t="shared" si="766"/>
        <v/>
      </c>
      <c r="LT287" s="291" t="str">
        <f t="shared" si="767"/>
        <v/>
      </c>
      <c r="LU287" s="291" t="str">
        <f t="shared" si="768"/>
        <v/>
      </c>
      <c r="LV287" s="291" t="str">
        <f t="shared" si="769"/>
        <v/>
      </c>
      <c r="LW287" s="291" t="str">
        <f t="shared" si="770"/>
        <v/>
      </c>
      <c r="LX287" s="291" t="str">
        <f t="shared" si="771"/>
        <v/>
      </c>
      <c r="LY287" s="291" t="str">
        <f t="shared" si="772"/>
        <v/>
      </c>
      <c r="LZ287" s="291" t="str">
        <f t="shared" si="773"/>
        <v/>
      </c>
      <c r="MA287" s="291" t="str">
        <f t="shared" si="774"/>
        <v/>
      </c>
      <c r="MB287" s="291" t="str">
        <f t="shared" si="775"/>
        <v/>
      </c>
      <c r="MC287" s="291" t="str">
        <f t="shared" si="776"/>
        <v/>
      </c>
      <c r="MD287" s="291" t="str">
        <f t="shared" si="777"/>
        <v/>
      </c>
      <c r="ME287" s="291" t="str">
        <f t="shared" si="778"/>
        <v/>
      </c>
      <c r="MF287" s="291" t="str">
        <f t="shared" si="779"/>
        <v/>
      </c>
      <c r="MG287" s="74">
        <f t="shared" si="780"/>
        <v>0</v>
      </c>
      <c r="MH287" s="70"/>
      <c r="MI287" s="70"/>
      <c r="MJ287" s="70"/>
      <c r="MK287" s="70"/>
      <c r="ML287" s="70"/>
      <c r="MM287" s="70"/>
      <c r="MN287" s="70"/>
      <c r="MO287" s="70"/>
      <c r="MP287" s="70"/>
      <c r="MQ287" s="70"/>
      <c r="MR287" s="70"/>
      <c r="MS287" s="70"/>
      <c r="MT287" s="70"/>
      <c r="MU287" s="70"/>
    </row>
    <row r="288" spans="1:359" ht="6.75" customHeight="1" x14ac:dyDescent="0.25">
      <c r="A288" s="79"/>
      <c r="B288" s="303">
        <f t="shared" si="799"/>
        <v>274</v>
      </c>
      <c r="C288" s="85" t="s">
        <v>852</v>
      </c>
      <c r="D288" s="206" t="s">
        <v>866</v>
      </c>
      <c r="E288" s="70"/>
      <c r="F288" s="258"/>
      <c r="G288" s="259"/>
      <c r="H288" s="260"/>
      <c r="I288" s="258"/>
      <c r="J288" s="259"/>
      <c r="K288" s="260"/>
      <c r="L288" s="258"/>
      <c r="M288" s="259"/>
      <c r="N288" s="260"/>
      <c r="O288" s="258"/>
      <c r="P288" s="259"/>
      <c r="Q288" s="260"/>
      <c r="R288" s="258"/>
      <c r="S288" s="259"/>
      <c r="T288" s="260"/>
      <c r="U288" s="258"/>
      <c r="V288" s="259"/>
      <c r="W288" s="260"/>
      <c r="X288" s="258"/>
      <c r="Y288" s="259"/>
      <c r="Z288" s="260"/>
      <c r="AA288" s="258"/>
      <c r="AB288" s="259"/>
      <c r="AC288" s="260"/>
      <c r="AD288" s="258"/>
      <c r="AE288" s="259"/>
      <c r="AF288" s="260"/>
      <c r="AG288" s="258"/>
      <c r="AH288" s="259"/>
      <c r="AI288" s="260"/>
      <c r="AJ288" s="258"/>
      <c r="AK288" s="259"/>
      <c r="AL288" s="260"/>
      <c r="AM288" s="258"/>
      <c r="AN288" s="259"/>
      <c r="AO288" s="260"/>
      <c r="AP288" s="281"/>
      <c r="AQ288" s="353"/>
      <c r="AR288" s="348"/>
      <c r="AS288" s="281"/>
      <c r="AT288" s="353"/>
      <c r="AU288" s="348"/>
      <c r="AV288" s="258"/>
      <c r="AW288" s="259"/>
      <c r="AX288" s="260"/>
      <c r="AY288" s="258"/>
      <c r="AZ288" s="259"/>
      <c r="BA288" s="260"/>
      <c r="BB288" s="258"/>
      <c r="BC288" s="259"/>
      <c r="BD288" s="260"/>
      <c r="BE288" s="258"/>
      <c r="BF288" s="259"/>
      <c r="BG288" s="260"/>
      <c r="BH288" s="258"/>
      <c r="BI288" s="259"/>
      <c r="BJ288" s="260"/>
      <c r="BK288" s="258"/>
      <c r="BL288" s="259"/>
      <c r="BM288" s="260"/>
      <c r="BN288" s="258"/>
      <c r="BO288" s="259"/>
      <c r="BP288" s="260"/>
      <c r="BQ288" s="258"/>
      <c r="BR288" s="259"/>
      <c r="BS288" s="260"/>
      <c r="BT288" s="258"/>
      <c r="BU288" s="259"/>
      <c r="BV288" s="260"/>
      <c r="BW288" s="258"/>
      <c r="BX288" s="259"/>
      <c r="BY288" s="260"/>
      <c r="BZ288" s="258"/>
      <c r="CA288" s="259"/>
      <c r="CB288" s="260"/>
      <c r="CC288" s="258"/>
      <c r="CD288" s="259"/>
      <c r="CE288" s="260"/>
      <c r="CF288" s="410"/>
      <c r="CG288" s="411"/>
      <c r="CH288" s="412"/>
      <c r="CI288" s="410"/>
      <c r="CJ288" s="411"/>
      <c r="CK288" s="412"/>
      <c r="CL288" s="258"/>
      <c r="CM288" s="259"/>
      <c r="CN288" s="260"/>
      <c r="CO288" s="258"/>
      <c r="CP288" s="259"/>
      <c r="CQ288" s="260"/>
      <c r="CR288" s="373" t="s">
        <v>2</v>
      </c>
      <c r="CS288" s="228"/>
      <c r="CT288" s="229"/>
      <c r="CU288" s="7" t="str">
        <f t="shared" si="660"/>
        <v/>
      </c>
      <c r="CV288" s="7" t="str">
        <f t="shared" si="661"/>
        <v/>
      </c>
      <c r="CW288" s="7" t="str">
        <f t="shared" si="662"/>
        <v/>
      </c>
      <c r="CX288" s="7" t="str">
        <f t="shared" si="663"/>
        <v/>
      </c>
      <c r="CY288" s="7" t="str">
        <f t="shared" si="664"/>
        <v/>
      </c>
      <c r="CZ288" s="7" t="str">
        <f t="shared" si="665"/>
        <v/>
      </c>
      <c r="DA288" s="7" t="str">
        <f t="shared" si="666"/>
        <v/>
      </c>
      <c r="DB288" s="7" t="str">
        <f t="shared" si="667"/>
        <v/>
      </c>
      <c r="DC288" s="7" t="str">
        <f t="shared" si="668"/>
        <v/>
      </c>
      <c r="DD288" s="7" t="str">
        <f t="shared" si="669"/>
        <v/>
      </c>
      <c r="DE288" s="7" t="str">
        <f t="shared" si="670"/>
        <v/>
      </c>
      <c r="DF288" s="7" t="str">
        <f t="shared" si="671"/>
        <v/>
      </c>
      <c r="DG288" s="7" t="str">
        <f t="shared" si="672"/>
        <v/>
      </c>
      <c r="DH288" s="7" t="str">
        <f t="shared" si="673"/>
        <v/>
      </c>
      <c r="DI288" s="7" t="str">
        <f t="shared" si="674"/>
        <v/>
      </c>
      <c r="DJ288" s="7" t="str">
        <f t="shared" si="675"/>
        <v/>
      </c>
      <c r="DK288" s="7" t="str">
        <f t="shared" si="676"/>
        <v/>
      </c>
      <c r="DL288" s="7" t="str">
        <f t="shared" si="677"/>
        <v/>
      </c>
      <c r="DM288" s="7">
        <f t="shared" si="678"/>
        <v>29</v>
      </c>
      <c r="DN288" s="7" t="str">
        <f t="shared" si="679"/>
        <v/>
      </c>
      <c r="DO288" s="7" t="str">
        <f t="shared" si="680"/>
        <v/>
      </c>
      <c r="DP288" s="7" t="str">
        <f t="shared" si="681"/>
        <v/>
      </c>
      <c r="DQ288" s="7" t="str">
        <f t="shared" si="682"/>
        <v/>
      </c>
      <c r="DR288" s="7" t="str">
        <f t="shared" si="683"/>
        <v/>
      </c>
      <c r="DS288" s="7" t="str">
        <f t="shared" si="684"/>
        <v/>
      </c>
      <c r="DT288" s="7" t="str">
        <f t="shared" si="685"/>
        <v/>
      </c>
      <c r="DU288" s="7" t="str">
        <f t="shared" si="781"/>
        <v/>
      </c>
      <c r="DV288" s="7" t="str">
        <f t="shared" si="782"/>
        <v/>
      </c>
      <c r="DW288" s="7" t="str">
        <f t="shared" si="783"/>
        <v/>
      </c>
      <c r="DX288" s="7" t="str">
        <f t="shared" si="784"/>
        <v/>
      </c>
      <c r="DY288" s="7"/>
      <c r="DZ288" s="7"/>
      <c r="EA288" s="7"/>
      <c r="EB288" s="7"/>
      <c r="EC288" s="64" t="s">
        <v>2</v>
      </c>
      <c r="ED288" s="306" t="str">
        <f t="shared" si="686"/>
        <v>-</v>
      </c>
      <c r="EE288" s="306" t="str">
        <f t="shared" si="687"/>
        <v>-</v>
      </c>
      <c r="EF288" s="306" t="str">
        <f t="shared" si="688"/>
        <v>-</v>
      </c>
      <c r="EG288" s="306" t="str">
        <f t="shared" si="689"/>
        <v>-</v>
      </c>
      <c r="EH288" s="306" t="str">
        <f t="shared" si="690"/>
        <v>-</v>
      </c>
      <c r="EI288" s="306" t="str">
        <f t="shared" si="691"/>
        <v>-</v>
      </c>
      <c r="EJ288" s="306" t="str">
        <f t="shared" si="692"/>
        <v>-</v>
      </c>
      <c r="EK288" s="306" t="str">
        <f t="shared" si="693"/>
        <v>-</v>
      </c>
      <c r="EL288" s="306" t="str">
        <f t="shared" si="694"/>
        <v>-</v>
      </c>
      <c r="EM288" s="306" t="str">
        <f t="shared" si="695"/>
        <v>-</v>
      </c>
      <c r="EN288" s="306" t="str">
        <f t="shared" si="696"/>
        <v>-</v>
      </c>
      <c r="EO288" s="306" t="str">
        <f t="shared" si="697"/>
        <v>-</v>
      </c>
      <c r="EP288" s="306" t="str">
        <f t="shared" si="698"/>
        <v>-</v>
      </c>
      <c r="EQ288" s="306" t="str">
        <f t="shared" si="699"/>
        <v>-</v>
      </c>
      <c r="ER288" s="306" t="str">
        <f t="shared" si="700"/>
        <v>-</v>
      </c>
      <c r="ES288" s="306" t="str">
        <f t="shared" si="701"/>
        <v>-</v>
      </c>
      <c r="ET288" s="306" t="str">
        <f t="shared" si="702"/>
        <v>-</v>
      </c>
      <c r="EU288" s="306" t="str">
        <f t="shared" si="703"/>
        <v>-</v>
      </c>
      <c r="EV288" s="306" t="str">
        <f t="shared" si="704"/>
        <v>delc_inner</v>
      </c>
      <c r="EW288" s="306" t="str">
        <f t="shared" si="705"/>
        <v>-</v>
      </c>
      <c r="EX288" s="306" t="str">
        <f t="shared" si="706"/>
        <v>-</v>
      </c>
      <c r="EY288" s="306" t="str">
        <f t="shared" si="707"/>
        <v>-</v>
      </c>
      <c r="EZ288" s="306" t="str">
        <f t="shared" si="708"/>
        <v>-</v>
      </c>
      <c r="FA288" s="306" t="str">
        <f t="shared" si="709"/>
        <v>-</v>
      </c>
      <c r="FB288" s="306" t="str">
        <f t="shared" si="710"/>
        <v>-</v>
      </c>
      <c r="FC288" s="306" t="str">
        <f t="shared" si="711"/>
        <v>-</v>
      </c>
      <c r="FD288" s="306" t="str">
        <f t="shared" si="785"/>
        <v>-</v>
      </c>
      <c r="FE288" s="306" t="str">
        <f t="shared" si="786"/>
        <v>-</v>
      </c>
      <c r="FF288" s="306" t="str">
        <f t="shared" si="787"/>
        <v>-</v>
      </c>
      <c r="FG288" s="306" t="str">
        <f t="shared" si="788"/>
        <v>-</v>
      </c>
      <c r="FH288" s="306"/>
      <c r="FI288" s="306"/>
      <c r="FJ288" s="306"/>
      <c r="FK288" s="306"/>
      <c r="FL288" s="306"/>
      <c r="FM288" s="422" t="s">
        <v>2</v>
      </c>
      <c r="FN288" s="65" t="str">
        <f t="shared" si="712"/>
        <v>-</v>
      </c>
      <c r="FO288" s="65" t="str">
        <f t="shared" si="713"/>
        <v>-</v>
      </c>
      <c r="FP288" s="65" t="str">
        <f t="shared" si="714"/>
        <v>-</v>
      </c>
      <c r="FQ288" s="65" t="str">
        <f t="shared" si="715"/>
        <v>-</v>
      </c>
      <c r="FR288" s="65" t="str">
        <f t="shared" si="716"/>
        <v>-</v>
      </c>
      <c r="FS288" s="65" t="str">
        <f t="shared" si="717"/>
        <v>-</v>
      </c>
      <c r="FT288" s="65" t="str">
        <f t="shared" si="718"/>
        <v>-</v>
      </c>
      <c r="FU288" s="65" t="str">
        <f t="shared" si="719"/>
        <v>-</v>
      </c>
      <c r="FV288" s="65" t="str">
        <f t="shared" si="720"/>
        <v>-</v>
      </c>
      <c r="FW288" s="65" t="str">
        <f t="shared" si="721"/>
        <v>-</v>
      </c>
      <c r="FX288" s="65" t="str">
        <f t="shared" si="722"/>
        <v>-</v>
      </c>
      <c r="FY288" s="65" t="str">
        <f t="shared" si="723"/>
        <v>-</v>
      </c>
      <c r="FZ288" s="65" t="str">
        <f t="shared" si="724"/>
        <v>-</v>
      </c>
      <c r="GA288" s="65" t="str">
        <f t="shared" si="725"/>
        <v>-</v>
      </c>
      <c r="GB288" s="65" t="str">
        <f t="shared" si="726"/>
        <v>-</v>
      </c>
      <c r="GC288" s="65" t="str">
        <f t="shared" si="727"/>
        <v>-</v>
      </c>
      <c r="GD288" s="65" t="str">
        <f t="shared" si="728"/>
        <v>-</v>
      </c>
      <c r="GE288" s="65" t="str">
        <f t="shared" si="729"/>
        <v>-</v>
      </c>
      <c r="GF288" s="65" t="str">
        <f t="shared" si="730"/>
        <v>100.0/rfct</v>
      </c>
      <c r="GG288" s="65" t="str">
        <f t="shared" si="731"/>
        <v>-</v>
      </c>
      <c r="GH288" s="65" t="str">
        <f t="shared" si="732"/>
        <v>-</v>
      </c>
      <c r="GI288" s="65" t="str">
        <f t="shared" si="733"/>
        <v>-</v>
      </c>
      <c r="GJ288" s="65" t="str">
        <f t="shared" si="734"/>
        <v>-</v>
      </c>
      <c r="GK288" s="65" t="str">
        <f t="shared" si="735"/>
        <v>-</v>
      </c>
      <c r="GL288" s="65" t="str">
        <f t="shared" si="736"/>
        <v>-</v>
      </c>
      <c r="GM288" s="65" t="str">
        <f t="shared" si="737"/>
        <v>-</v>
      </c>
      <c r="GN288" s="65" t="str">
        <f t="shared" si="789"/>
        <v>-</v>
      </c>
      <c r="GO288" s="65" t="str">
        <f t="shared" si="790"/>
        <v>-</v>
      </c>
      <c r="GP288" s="65" t="str">
        <f t="shared" si="791"/>
        <v>-</v>
      </c>
      <c r="GQ288" s="65" t="str">
        <f t="shared" si="792"/>
        <v>-</v>
      </c>
      <c r="GR288" s="65"/>
      <c r="GS288" s="65"/>
      <c r="GT288" s="65"/>
      <c r="GU288" s="96"/>
      <c r="GV288" s="70"/>
      <c r="GW288" s="7">
        <f>IF(ISNUMBER(INDEX($CU$15:$EC$314,$B288,HG$5)),MAX(GW$14:GW287)+1,0)</f>
        <v>0</v>
      </c>
      <c r="GX288" s="7" t="str">
        <f t="shared" si="738"/>
        <v/>
      </c>
      <c r="GY288" s="7" t="str">
        <f t="shared" si="739"/>
        <v/>
      </c>
      <c r="GZ288" s="289">
        <f t="shared" si="740"/>
        <v>274</v>
      </c>
      <c r="HA288" s="289" t="str">
        <f t="shared" si="800"/>
        <v/>
      </c>
      <c r="HB288" s="289"/>
      <c r="HC288" s="84" t="str">
        <f t="shared" si="742"/>
        <v/>
      </c>
      <c r="HD288" s="335">
        <f t="shared" si="743"/>
        <v>0</v>
      </c>
      <c r="HE288" s="313" t="str">
        <f t="shared" si="744"/>
        <v/>
      </c>
      <c r="HF288" s="28" t="str">
        <f t="shared" si="801"/>
        <v/>
      </c>
      <c r="HG288" s="241"/>
      <c r="HH288" s="71"/>
      <c r="HI288" s="71"/>
      <c r="HJ288" s="71"/>
      <c r="HK288" s="71"/>
      <c r="HL288" s="71"/>
      <c r="HM288" s="71"/>
      <c r="HN288" s="71"/>
      <c r="HO288" s="71"/>
      <c r="HP288" s="71"/>
      <c r="HQ288" s="71"/>
      <c r="HR288" s="71"/>
      <c r="HS288" s="71"/>
      <c r="HT288" s="71"/>
      <c r="HU288" s="71"/>
      <c r="HV288" s="336" t="str">
        <f t="shared" si="746"/>
        <v/>
      </c>
      <c r="HW288" s="338" t="str">
        <f t="shared" si="747"/>
        <v/>
      </c>
      <c r="HX288" s="337" t="str">
        <f t="shared" si="748"/>
        <v/>
      </c>
      <c r="HY288" s="71"/>
      <c r="HZ288" s="71"/>
      <c r="IA288" s="71"/>
      <c r="IB288" s="71"/>
      <c r="IC288" s="71"/>
      <c r="ID288" s="70"/>
      <c r="IE288" s="19"/>
      <c r="IF288" s="19"/>
      <c r="IG288" s="19"/>
      <c r="IH288" s="19"/>
      <c r="II288" s="19"/>
      <c r="IJ288" s="19"/>
      <c r="IK288" s="19"/>
      <c r="IL288" s="19"/>
      <c r="IM288" s="19"/>
      <c r="IN288" s="19"/>
      <c r="IO288" s="19"/>
      <c r="IP288" s="19"/>
      <c r="IQ288" s="19"/>
      <c r="IR288" s="291">
        <f>IF(IE288&lt;&gt;"",MAX(IR$14:IR287)+1,0)</f>
        <v>0</v>
      </c>
      <c r="IS288" s="291">
        <f>IF(IF288&lt;&gt;"",MAX(IS$14:IS287)+1,0)</f>
        <v>0</v>
      </c>
      <c r="IT288" s="291">
        <f>IF(IG288&lt;&gt;"",MAX(IT$14:IT287)+1,0)</f>
        <v>0</v>
      </c>
      <c r="IU288" s="291">
        <f>IF(IH288&lt;&gt;"",MAX(IU$14:IU287)+1,0)</f>
        <v>0</v>
      </c>
      <c r="IV288" s="291">
        <f>IF(II288&lt;&gt;"",MAX(IV$14:IV287)+1,0)</f>
        <v>0</v>
      </c>
      <c r="IW288" s="291">
        <f>IF(IJ288&lt;&gt;"",MAX(IW$14:IW287)+1,0)</f>
        <v>0</v>
      </c>
      <c r="IX288" s="291">
        <f>IF(IK288&lt;&gt;"",MAX(IX$14:IX287)+1,0)</f>
        <v>0</v>
      </c>
      <c r="IY288" s="291">
        <f>IF(IL288&lt;&gt;"",MAX(IY$14:IY287)+1,0)</f>
        <v>0</v>
      </c>
      <c r="IZ288" s="291">
        <f>IF(IM288&lt;&gt;"",MAX(IZ$14:IZ287)+1,0)</f>
        <v>0</v>
      </c>
      <c r="JA288" s="291">
        <f>IF(IN288&lt;&gt;"",MAX(JA$14:JA287)+1,0)</f>
        <v>0</v>
      </c>
      <c r="JB288" s="291">
        <f>IF(IO288&lt;&gt;"",MAX(JB$14:JB287)+1,0)</f>
        <v>0</v>
      </c>
      <c r="JC288" s="291">
        <f>IF(IP288&lt;&gt;"",MAX(JC$14:JC287)+1,0)</f>
        <v>0</v>
      </c>
      <c r="JD288" s="74" t="str">
        <f t="shared" si="793"/>
        <v/>
      </c>
      <c r="JE288" s="74" t="str">
        <f t="shared" si="794"/>
        <v/>
      </c>
      <c r="JF288" s="74" t="str">
        <f t="shared" si="795"/>
        <v/>
      </c>
      <c r="JG288" s="74" t="str">
        <f t="shared" si="796"/>
        <v/>
      </c>
      <c r="JH288" s="390" t="str">
        <f t="shared" si="797"/>
        <v/>
      </c>
      <c r="JI288" s="389">
        <f>IF(ISNUMBER(MATCH(HE288,$JG$15:$JG$313,0)),0,MAX(JI$14:JI287)+1)</f>
        <v>0</v>
      </c>
      <c r="JJ288" s="389" t="str">
        <f t="shared" si="798"/>
        <v/>
      </c>
      <c r="JK288" s="379"/>
      <c r="JL288" s="79"/>
      <c r="JM288" s="19"/>
      <c r="JN288" s="280"/>
      <c r="JO288" s="70"/>
      <c r="JP288" s="19"/>
      <c r="JQ288" s="19"/>
      <c r="JR288" s="19"/>
      <c r="JS288" s="19"/>
      <c r="JT288" s="19"/>
      <c r="JU288" s="19"/>
      <c r="JV288" s="19"/>
      <c r="JW288" s="19"/>
      <c r="JX288" s="19"/>
      <c r="JY288" s="19"/>
      <c r="JZ288" s="19"/>
      <c r="KA288" s="19"/>
      <c r="KB288" s="19"/>
      <c r="KC288" s="19"/>
      <c r="KD288" s="19"/>
      <c r="LA288" s="70"/>
      <c r="LB288" s="291" t="str">
        <f t="shared" si="749"/>
        <v/>
      </c>
      <c r="LC288" s="291" t="str">
        <f t="shared" si="750"/>
        <v/>
      </c>
      <c r="LD288" s="291" t="str">
        <f t="shared" si="751"/>
        <v/>
      </c>
      <c r="LE288" s="291" t="str">
        <f t="shared" si="752"/>
        <v/>
      </c>
      <c r="LF288" s="291" t="str">
        <f t="shared" si="753"/>
        <v/>
      </c>
      <c r="LG288" s="291" t="str">
        <f t="shared" si="754"/>
        <v/>
      </c>
      <c r="LH288" s="291" t="str">
        <f t="shared" si="755"/>
        <v/>
      </c>
      <c r="LI288" s="291" t="str">
        <f t="shared" si="756"/>
        <v/>
      </c>
      <c r="LJ288" s="291" t="str">
        <f t="shared" si="757"/>
        <v/>
      </c>
      <c r="LK288" s="291" t="str">
        <f t="shared" si="758"/>
        <v/>
      </c>
      <c r="LL288" s="291" t="str">
        <f t="shared" si="759"/>
        <v/>
      </c>
      <c r="LM288" s="291" t="str">
        <f t="shared" si="760"/>
        <v/>
      </c>
      <c r="LN288" s="291" t="str">
        <f t="shared" si="761"/>
        <v/>
      </c>
      <c r="LO288" s="291" t="str">
        <f t="shared" si="762"/>
        <v/>
      </c>
      <c r="LP288" s="291" t="str">
        <f t="shared" si="763"/>
        <v/>
      </c>
      <c r="LQ288" s="291" t="str">
        <f t="shared" si="764"/>
        <v/>
      </c>
      <c r="LR288" s="291" t="str">
        <f t="shared" si="765"/>
        <v/>
      </c>
      <c r="LS288" s="291" t="str">
        <f t="shared" si="766"/>
        <v/>
      </c>
      <c r="LT288" s="291" t="str">
        <f t="shared" si="767"/>
        <v/>
      </c>
      <c r="LU288" s="291" t="str">
        <f t="shared" si="768"/>
        <v/>
      </c>
      <c r="LV288" s="291" t="str">
        <f t="shared" si="769"/>
        <v/>
      </c>
      <c r="LW288" s="291" t="str">
        <f t="shared" si="770"/>
        <v/>
      </c>
      <c r="LX288" s="291" t="str">
        <f t="shared" si="771"/>
        <v/>
      </c>
      <c r="LY288" s="291" t="str">
        <f t="shared" si="772"/>
        <v/>
      </c>
      <c r="LZ288" s="291" t="str">
        <f t="shared" si="773"/>
        <v/>
      </c>
      <c r="MA288" s="291" t="str">
        <f t="shared" si="774"/>
        <v/>
      </c>
      <c r="MB288" s="291" t="str">
        <f t="shared" si="775"/>
        <v/>
      </c>
      <c r="MC288" s="291" t="str">
        <f t="shared" si="776"/>
        <v/>
      </c>
      <c r="MD288" s="291" t="str">
        <f t="shared" si="777"/>
        <v/>
      </c>
      <c r="ME288" s="291" t="str">
        <f t="shared" si="778"/>
        <v/>
      </c>
      <c r="MF288" s="291" t="str">
        <f t="shared" si="779"/>
        <v/>
      </c>
      <c r="MG288" s="74">
        <f t="shared" si="780"/>
        <v>0</v>
      </c>
      <c r="MH288" s="70"/>
      <c r="MI288" s="70"/>
      <c r="MJ288" s="70"/>
      <c r="MK288" s="70"/>
      <c r="ML288" s="70"/>
      <c r="MM288" s="70"/>
      <c r="MN288" s="70"/>
      <c r="MO288" s="70"/>
      <c r="MP288" s="70"/>
      <c r="MQ288" s="70"/>
      <c r="MR288" s="70"/>
      <c r="MS288" s="70"/>
      <c r="MT288" s="70"/>
      <c r="MU288" s="70"/>
    </row>
    <row r="289" spans="1:359" ht="6.75" customHeight="1" x14ac:dyDescent="0.25">
      <c r="A289" s="79"/>
      <c r="B289" s="303">
        <f t="shared" si="799"/>
        <v>275</v>
      </c>
      <c r="C289" s="85" t="s">
        <v>853</v>
      </c>
      <c r="D289" s="206" t="s">
        <v>867</v>
      </c>
      <c r="E289" s="70"/>
      <c r="F289" s="258"/>
      <c r="G289" s="259"/>
      <c r="H289" s="260"/>
      <c r="I289" s="258"/>
      <c r="J289" s="259"/>
      <c r="K289" s="260"/>
      <c r="L289" s="258"/>
      <c r="M289" s="259"/>
      <c r="N289" s="260"/>
      <c r="O289" s="258"/>
      <c r="P289" s="259"/>
      <c r="Q289" s="260"/>
      <c r="R289" s="258"/>
      <c r="S289" s="259"/>
      <c r="T289" s="260"/>
      <c r="U289" s="258"/>
      <c r="V289" s="259"/>
      <c r="W289" s="260"/>
      <c r="X289" s="258"/>
      <c r="Y289" s="259"/>
      <c r="Z289" s="260"/>
      <c r="AA289" s="258"/>
      <c r="AB289" s="259"/>
      <c r="AC289" s="260"/>
      <c r="AD289" s="258"/>
      <c r="AE289" s="259"/>
      <c r="AF289" s="260"/>
      <c r="AG289" s="258"/>
      <c r="AH289" s="259"/>
      <c r="AI289" s="260"/>
      <c r="AJ289" s="258"/>
      <c r="AK289" s="259"/>
      <c r="AL289" s="260"/>
      <c r="AM289" s="258"/>
      <c r="AN289" s="259"/>
      <c r="AO289" s="260"/>
      <c r="AP289" s="281"/>
      <c r="AQ289" s="353"/>
      <c r="AR289" s="348"/>
      <c r="AS289" s="281"/>
      <c r="AT289" s="353"/>
      <c r="AU289" s="348"/>
      <c r="AV289" s="258"/>
      <c r="AW289" s="259"/>
      <c r="AX289" s="260"/>
      <c r="AY289" s="258"/>
      <c r="AZ289" s="259"/>
      <c r="BA289" s="260"/>
      <c r="BB289" s="258"/>
      <c r="BC289" s="259"/>
      <c r="BD289" s="260"/>
      <c r="BE289" s="258"/>
      <c r="BF289" s="259"/>
      <c r="BG289" s="260"/>
      <c r="BH289" s="258"/>
      <c r="BI289" s="259"/>
      <c r="BJ289" s="260"/>
      <c r="BK289" s="258"/>
      <c r="BL289" s="259"/>
      <c r="BM289" s="260"/>
      <c r="BN289" s="258"/>
      <c r="BO289" s="259"/>
      <c r="BP289" s="260"/>
      <c r="BQ289" s="258"/>
      <c r="BR289" s="259"/>
      <c r="BS289" s="260"/>
      <c r="BT289" s="258"/>
      <c r="BU289" s="259"/>
      <c r="BV289" s="260"/>
      <c r="BW289" s="258"/>
      <c r="BX289" s="259"/>
      <c r="BY289" s="260"/>
      <c r="BZ289" s="258"/>
      <c r="CA289" s="259"/>
      <c r="CB289" s="260"/>
      <c r="CC289" s="258"/>
      <c r="CD289" s="259"/>
      <c r="CE289" s="260"/>
      <c r="CF289" s="410"/>
      <c r="CG289" s="411"/>
      <c r="CH289" s="412"/>
      <c r="CI289" s="410"/>
      <c r="CJ289" s="411"/>
      <c r="CK289" s="412"/>
      <c r="CL289" s="258"/>
      <c r="CM289" s="259"/>
      <c r="CN289" s="260"/>
      <c r="CO289" s="258"/>
      <c r="CP289" s="259"/>
      <c r="CQ289" s="260"/>
      <c r="CR289" s="373" t="s">
        <v>2</v>
      </c>
      <c r="CS289" s="228"/>
      <c r="CT289" s="229"/>
      <c r="CU289" s="7" t="str">
        <f t="shared" si="660"/>
        <v/>
      </c>
      <c r="CV289" s="7" t="str">
        <f t="shared" si="661"/>
        <v/>
      </c>
      <c r="CW289" s="7" t="str">
        <f t="shared" si="662"/>
        <v/>
      </c>
      <c r="CX289" s="7" t="str">
        <f t="shared" si="663"/>
        <v/>
      </c>
      <c r="CY289" s="7" t="str">
        <f t="shared" si="664"/>
        <v/>
      </c>
      <c r="CZ289" s="7" t="str">
        <f t="shared" si="665"/>
        <v/>
      </c>
      <c r="DA289" s="7" t="str">
        <f t="shared" si="666"/>
        <v/>
      </c>
      <c r="DB289" s="7" t="str">
        <f t="shared" si="667"/>
        <v/>
      </c>
      <c r="DC289" s="7" t="str">
        <f t="shared" si="668"/>
        <v/>
      </c>
      <c r="DD289" s="7" t="str">
        <f t="shared" si="669"/>
        <v/>
      </c>
      <c r="DE289" s="7" t="str">
        <f t="shared" si="670"/>
        <v/>
      </c>
      <c r="DF289" s="7" t="str">
        <f t="shared" si="671"/>
        <v/>
      </c>
      <c r="DG289" s="7" t="str">
        <f t="shared" si="672"/>
        <v/>
      </c>
      <c r="DH289" s="7" t="str">
        <f t="shared" si="673"/>
        <v/>
      </c>
      <c r="DI289" s="7" t="str">
        <f t="shared" si="674"/>
        <v/>
      </c>
      <c r="DJ289" s="7" t="str">
        <f t="shared" si="675"/>
        <v/>
      </c>
      <c r="DK289" s="7" t="str">
        <f t="shared" si="676"/>
        <v/>
      </c>
      <c r="DL289" s="7" t="str">
        <f t="shared" si="677"/>
        <v/>
      </c>
      <c r="DM289" s="7">
        <f t="shared" si="678"/>
        <v>22</v>
      </c>
      <c r="DN289" s="7" t="str">
        <f t="shared" si="679"/>
        <v/>
      </c>
      <c r="DO289" s="7" t="str">
        <f t="shared" si="680"/>
        <v/>
      </c>
      <c r="DP289" s="7" t="str">
        <f t="shared" si="681"/>
        <v/>
      </c>
      <c r="DQ289" s="7" t="str">
        <f t="shared" si="682"/>
        <v/>
      </c>
      <c r="DR289" s="7" t="str">
        <f t="shared" si="683"/>
        <v/>
      </c>
      <c r="DS289" s="7" t="str">
        <f t="shared" si="684"/>
        <v/>
      </c>
      <c r="DT289" s="7" t="str">
        <f t="shared" si="685"/>
        <v/>
      </c>
      <c r="DU289" s="7" t="str">
        <f t="shared" si="781"/>
        <v/>
      </c>
      <c r="DV289" s="7" t="str">
        <f t="shared" si="782"/>
        <v/>
      </c>
      <c r="DW289" s="7" t="str">
        <f t="shared" si="783"/>
        <v/>
      </c>
      <c r="DX289" s="7" t="str">
        <f t="shared" si="784"/>
        <v/>
      </c>
      <c r="DY289" s="7"/>
      <c r="DZ289" s="7"/>
      <c r="EA289" s="7"/>
      <c r="EB289" s="7"/>
      <c r="EC289" s="64" t="s">
        <v>2</v>
      </c>
      <c r="ED289" s="306" t="str">
        <f t="shared" si="686"/>
        <v>-</v>
      </c>
      <c r="EE289" s="306" t="str">
        <f t="shared" si="687"/>
        <v>-</v>
      </c>
      <c r="EF289" s="306" t="str">
        <f t="shared" si="688"/>
        <v>-</v>
      </c>
      <c r="EG289" s="306" t="str">
        <f t="shared" si="689"/>
        <v>-</v>
      </c>
      <c r="EH289" s="306" t="str">
        <f t="shared" si="690"/>
        <v>-</v>
      </c>
      <c r="EI289" s="306" t="str">
        <f t="shared" si="691"/>
        <v>-</v>
      </c>
      <c r="EJ289" s="306" t="str">
        <f t="shared" si="692"/>
        <v>-</v>
      </c>
      <c r="EK289" s="306" t="str">
        <f t="shared" si="693"/>
        <v>-</v>
      </c>
      <c r="EL289" s="306" t="str">
        <f t="shared" si="694"/>
        <v>-</v>
      </c>
      <c r="EM289" s="306" t="str">
        <f t="shared" si="695"/>
        <v>-</v>
      </c>
      <c r="EN289" s="306" t="str">
        <f t="shared" si="696"/>
        <v>-</v>
      </c>
      <c r="EO289" s="306" t="str">
        <f t="shared" si="697"/>
        <v>-</v>
      </c>
      <c r="EP289" s="306" t="str">
        <f t="shared" si="698"/>
        <v>-</v>
      </c>
      <c r="EQ289" s="306" t="str">
        <f t="shared" si="699"/>
        <v>-</v>
      </c>
      <c r="ER289" s="306" t="str">
        <f t="shared" si="700"/>
        <v>-</v>
      </c>
      <c r="ES289" s="306" t="str">
        <f t="shared" si="701"/>
        <v>-</v>
      </c>
      <c r="ET289" s="306" t="str">
        <f t="shared" si="702"/>
        <v>-</v>
      </c>
      <c r="EU289" s="306" t="str">
        <f t="shared" si="703"/>
        <v>-</v>
      </c>
      <c r="EV289" s="306" t="str">
        <f t="shared" si="704"/>
        <v>Idomain_inner</v>
      </c>
      <c r="EW289" s="306" t="str">
        <f t="shared" si="705"/>
        <v>-</v>
      </c>
      <c r="EX289" s="306" t="str">
        <f t="shared" si="706"/>
        <v>-</v>
      </c>
      <c r="EY289" s="306" t="str">
        <f t="shared" si="707"/>
        <v>-</v>
      </c>
      <c r="EZ289" s="306" t="str">
        <f t="shared" si="708"/>
        <v>-</v>
      </c>
      <c r="FA289" s="306" t="str">
        <f t="shared" si="709"/>
        <v>-</v>
      </c>
      <c r="FB289" s="306" t="str">
        <f t="shared" si="710"/>
        <v>-</v>
      </c>
      <c r="FC289" s="306" t="str">
        <f t="shared" si="711"/>
        <v>-</v>
      </c>
      <c r="FD289" s="306" t="str">
        <f t="shared" si="785"/>
        <v>-</v>
      </c>
      <c r="FE289" s="306" t="str">
        <f t="shared" si="786"/>
        <v>-</v>
      </c>
      <c r="FF289" s="306" t="str">
        <f t="shared" si="787"/>
        <v>-</v>
      </c>
      <c r="FG289" s="306" t="str">
        <f t="shared" si="788"/>
        <v>-</v>
      </c>
      <c r="FH289" s="306"/>
      <c r="FI289" s="306"/>
      <c r="FJ289" s="306"/>
      <c r="FK289" s="306"/>
      <c r="FL289" s="306"/>
      <c r="FM289" s="422" t="s">
        <v>2</v>
      </c>
      <c r="FN289" s="65" t="str">
        <f t="shared" si="712"/>
        <v>-</v>
      </c>
      <c r="FO289" s="65" t="str">
        <f t="shared" si="713"/>
        <v>-</v>
      </c>
      <c r="FP289" s="65" t="str">
        <f t="shared" si="714"/>
        <v>-</v>
      </c>
      <c r="FQ289" s="65" t="str">
        <f t="shared" si="715"/>
        <v>-</v>
      </c>
      <c r="FR289" s="65" t="str">
        <f t="shared" si="716"/>
        <v>-</v>
      </c>
      <c r="FS289" s="65" t="str">
        <f t="shared" si="717"/>
        <v>-</v>
      </c>
      <c r="FT289" s="65" t="str">
        <f t="shared" si="718"/>
        <v>-</v>
      </c>
      <c r="FU289" s="65" t="str">
        <f t="shared" si="719"/>
        <v>-</v>
      </c>
      <c r="FV289" s="65" t="str">
        <f t="shared" si="720"/>
        <v>-</v>
      </c>
      <c r="FW289" s="65" t="str">
        <f t="shared" si="721"/>
        <v>-</v>
      </c>
      <c r="FX289" s="65" t="str">
        <f t="shared" si="722"/>
        <v>-</v>
      </c>
      <c r="FY289" s="65" t="str">
        <f t="shared" si="723"/>
        <v>-</v>
      </c>
      <c r="FZ289" s="65" t="str">
        <f t="shared" si="724"/>
        <v>-</v>
      </c>
      <c r="GA289" s="65" t="str">
        <f t="shared" si="725"/>
        <v>-</v>
      </c>
      <c r="GB289" s="65" t="str">
        <f t="shared" si="726"/>
        <v>-</v>
      </c>
      <c r="GC289" s="65" t="str">
        <f t="shared" si="727"/>
        <v>-</v>
      </c>
      <c r="GD289" s="65" t="str">
        <f t="shared" si="728"/>
        <v>-</v>
      </c>
      <c r="GE289" s="65" t="str">
        <f t="shared" si="729"/>
        <v>-</v>
      </c>
      <c r="GF289" s="65" t="str">
        <f t="shared" si="730"/>
        <v>2|2x</v>
      </c>
      <c r="GG289" s="65" t="str">
        <f t="shared" si="731"/>
        <v>-</v>
      </c>
      <c r="GH289" s="65" t="str">
        <f t="shared" si="732"/>
        <v>-</v>
      </c>
      <c r="GI289" s="65" t="str">
        <f t="shared" si="733"/>
        <v>-</v>
      </c>
      <c r="GJ289" s="65" t="str">
        <f t="shared" si="734"/>
        <v>-</v>
      </c>
      <c r="GK289" s="65" t="str">
        <f t="shared" si="735"/>
        <v>-</v>
      </c>
      <c r="GL289" s="65" t="str">
        <f t="shared" si="736"/>
        <v>-</v>
      </c>
      <c r="GM289" s="65" t="str">
        <f t="shared" si="737"/>
        <v>-</v>
      </c>
      <c r="GN289" s="65" t="str">
        <f t="shared" si="789"/>
        <v>-</v>
      </c>
      <c r="GO289" s="65" t="str">
        <f t="shared" si="790"/>
        <v>-</v>
      </c>
      <c r="GP289" s="65" t="str">
        <f t="shared" si="791"/>
        <v>-</v>
      </c>
      <c r="GQ289" s="65" t="str">
        <f t="shared" si="792"/>
        <v>-</v>
      </c>
      <c r="GR289" s="65"/>
      <c r="GS289" s="65"/>
      <c r="GT289" s="65"/>
      <c r="GU289" s="96"/>
      <c r="GV289" s="70"/>
      <c r="GW289" s="7">
        <f>IF(ISNUMBER(INDEX($CU$15:$EC$314,$B289,HG$5)),MAX(GW$14:GW288)+1,0)</f>
        <v>0</v>
      </c>
      <c r="GX289" s="7" t="str">
        <f t="shared" si="738"/>
        <v/>
      </c>
      <c r="GY289" s="7" t="str">
        <f t="shared" si="739"/>
        <v/>
      </c>
      <c r="GZ289" s="289">
        <f t="shared" si="740"/>
        <v>275</v>
      </c>
      <c r="HA289" s="289" t="str">
        <f t="shared" si="800"/>
        <v/>
      </c>
      <c r="HB289" s="289"/>
      <c r="HC289" s="84" t="str">
        <f t="shared" si="742"/>
        <v/>
      </c>
      <c r="HD289" s="335">
        <f t="shared" si="743"/>
        <v>0</v>
      </c>
      <c r="HE289" s="313" t="str">
        <f t="shared" si="744"/>
        <v/>
      </c>
      <c r="HF289" s="28" t="str">
        <f t="shared" si="801"/>
        <v/>
      </c>
      <c r="HG289" s="241"/>
      <c r="HH289" s="71"/>
      <c r="HI289" s="71"/>
      <c r="HJ289" s="71"/>
      <c r="HK289" s="71"/>
      <c r="HL289" s="71"/>
      <c r="HM289" s="71"/>
      <c r="HN289" s="71"/>
      <c r="HO289" s="71"/>
      <c r="HP289" s="71"/>
      <c r="HQ289" s="71"/>
      <c r="HR289" s="71"/>
      <c r="HS289" s="71"/>
      <c r="HT289" s="71"/>
      <c r="HU289" s="71"/>
      <c r="HV289" s="336" t="str">
        <f t="shared" si="746"/>
        <v/>
      </c>
      <c r="HW289" s="338" t="str">
        <f t="shared" si="747"/>
        <v/>
      </c>
      <c r="HX289" s="337" t="str">
        <f t="shared" si="748"/>
        <v/>
      </c>
      <c r="HY289" s="71"/>
      <c r="HZ289" s="71"/>
      <c r="IA289" s="71"/>
      <c r="IB289" s="71"/>
      <c r="IC289" s="71"/>
      <c r="ID289" s="70"/>
      <c r="IE289" s="19"/>
      <c r="IF289" s="19"/>
      <c r="IG289" s="19"/>
      <c r="IH289" s="19"/>
      <c r="II289" s="19"/>
      <c r="IJ289" s="19"/>
      <c r="IK289" s="19"/>
      <c r="IL289" s="19"/>
      <c r="IM289" s="19"/>
      <c r="IN289" s="19"/>
      <c r="IO289" s="19"/>
      <c r="IP289" s="19"/>
      <c r="IQ289" s="19"/>
      <c r="IR289" s="291">
        <f>IF(IE289&lt;&gt;"",MAX(IR$14:IR288)+1,0)</f>
        <v>0</v>
      </c>
      <c r="IS289" s="291">
        <f>IF(IF289&lt;&gt;"",MAX(IS$14:IS288)+1,0)</f>
        <v>0</v>
      </c>
      <c r="IT289" s="291">
        <f>IF(IG289&lt;&gt;"",MAX(IT$14:IT288)+1,0)</f>
        <v>0</v>
      </c>
      <c r="IU289" s="291">
        <f>IF(IH289&lt;&gt;"",MAX(IU$14:IU288)+1,0)</f>
        <v>0</v>
      </c>
      <c r="IV289" s="291">
        <f>IF(II289&lt;&gt;"",MAX(IV$14:IV288)+1,0)</f>
        <v>0</v>
      </c>
      <c r="IW289" s="291">
        <f>IF(IJ289&lt;&gt;"",MAX(IW$14:IW288)+1,0)</f>
        <v>0</v>
      </c>
      <c r="IX289" s="291">
        <f>IF(IK289&lt;&gt;"",MAX(IX$14:IX288)+1,0)</f>
        <v>0</v>
      </c>
      <c r="IY289" s="291">
        <f>IF(IL289&lt;&gt;"",MAX(IY$14:IY288)+1,0)</f>
        <v>0</v>
      </c>
      <c r="IZ289" s="291">
        <f>IF(IM289&lt;&gt;"",MAX(IZ$14:IZ288)+1,0)</f>
        <v>0</v>
      </c>
      <c r="JA289" s="291">
        <f>IF(IN289&lt;&gt;"",MAX(JA$14:JA288)+1,0)</f>
        <v>0</v>
      </c>
      <c r="JB289" s="291">
        <f>IF(IO289&lt;&gt;"",MAX(JB$14:JB288)+1,0)</f>
        <v>0</v>
      </c>
      <c r="JC289" s="291">
        <f>IF(IP289&lt;&gt;"",MAX(JC$14:JC288)+1,0)</f>
        <v>0</v>
      </c>
      <c r="JD289" s="74" t="str">
        <f t="shared" si="793"/>
        <v/>
      </c>
      <c r="JE289" s="74" t="str">
        <f t="shared" si="794"/>
        <v/>
      </c>
      <c r="JF289" s="74" t="str">
        <f t="shared" si="795"/>
        <v/>
      </c>
      <c r="JG289" s="74" t="str">
        <f t="shared" si="796"/>
        <v/>
      </c>
      <c r="JH289" s="390" t="str">
        <f t="shared" si="797"/>
        <v/>
      </c>
      <c r="JI289" s="389">
        <f>IF(ISNUMBER(MATCH(HE289,$JG$15:$JG$313,0)),0,MAX(JI$14:JI288)+1)</f>
        <v>0</v>
      </c>
      <c r="JJ289" s="389" t="str">
        <f t="shared" si="798"/>
        <v/>
      </c>
      <c r="JK289" s="379"/>
      <c r="JL289" s="79"/>
      <c r="JM289" s="19"/>
      <c r="JN289" s="280"/>
      <c r="JO289" s="70"/>
      <c r="JP289" s="19"/>
      <c r="JQ289" s="19"/>
      <c r="JR289" s="19"/>
      <c r="JS289" s="19"/>
      <c r="JT289" s="19"/>
      <c r="JU289" s="19"/>
      <c r="JV289" s="19"/>
      <c r="JW289" s="19"/>
      <c r="JX289" s="19"/>
      <c r="JY289" s="19"/>
      <c r="JZ289" s="19"/>
      <c r="KA289" s="19"/>
      <c r="KB289" s="19"/>
      <c r="KC289" s="19"/>
      <c r="KD289" s="19"/>
      <c r="LA289" s="70"/>
      <c r="LB289" s="291" t="str">
        <f t="shared" si="749"/>
        <v/>
      </c>
      <c r="LC289" s="291" t="str">
        <f t="shared" si="750"/>
        <v/>
      </c>
      <c r="LD289" s="291" t="str">
        <f t="shared" si="751"/>
        <v/>
      </c>
      <c r="LE289" s="291" t="str">
        <f t="shared" si="752"/>
        <v/>
      </c>
      <c r="LF289" s="291" t="str">
        <f t="shared" si="753"/>
        <v/>
      </c>
      <c r="LG289" s="291" t="str">
        <f t="shared" si="754"/>
        <v/>
      </c>
      <c r="LH289" s="291" t="str">
        <f t="shared" si="755"/>
        <v/>
      </c>
      <c r="LI289" s="291" t="str">
        <f t="shared" si="756"/>
        <v/>
      </c>
      <c r="LJ289" s="291" t="str">
        <f t="shared" si="757"/>
        <v/>
      </c>
      <c r="LK289" s="291" t="str">
        <f t="shared" si="758"/>
        <v/>
      </c>
      <c r="LL289" s="291" t="str">
        <f t="shared" si="759"/>
        <v/>
      </c>
      <c r="LM289" s="291" t="str">
        <f t="shared" si="760"/>
        <v/>
      </c>
      <c r="LN289" s="291" t="str">
        <f t="shared" si="761"/>
        <v/>
      </c>
      <c r="LO289" s="291" t="str">
        <f t="shared" si="762"/>
        <v/>
      </c>
      <c r="LP289" s="291" t="str">
        <f t="shared" si="763"/>
        <v/>
      </c>
      <c r="LQ289" s="291" t="str">
        <f t="shared" si="764"/>
        <v/>
      </c>
      <c r="LR289" s="291" t="str">
        <f t="shared" si="765"/>
        <v/>
      </c>
      <c r="LS289" s="291" t="str">
        <f t="shared" si="766"/>
        <v/>
      </c>
      <c r="LT289" s="291" t="str">
        <f t="shared" si="767"/>
        <v/>
      </c>
      <c r="LU289" s="291" t="str">
        <f t="shared" si="768"/>
        <v/>
      </c>
      <c r="LV289" s="291" t="str">
        <f t="shared" si="769"/>
        <v/>
      </c>
      <c r="LW289" s="291" t="str">
        <f t="shared" si="770"/>
        <v/>
      </c>
      <c r="LX289" s="291" t="str">
        <f t="shared" si="771"/>
        <v/>
      </c>
      <c r="LY289" s="291" t="str">
        <f t="shared" si="772"/>
        <v/>
      </c>
      <c r="LZ289" s="291" t="str">
        <f t="shared" si="773"/>
        <v/>
      </c>
      <c r="MA289" s="291" t="str">
        <f t="shared" si="774"/>
        <v/>
      </c>
      <c r="MB289" s="291" t="str">
        <f t="shared" si="775"/>
        <v/>
      </c>
      <c r="MC289" s="291" t="str">
        <f t="shared" si="776"/>
        <v/>
      </c>
      <c r="MD289" s="291" t="str">
        <f t="shared" si="777"/>
        <v/>
      </c>
      <c r="ME289" s="291" t="str">
        <f t="shared" si="778"/>
        <v/>
      </c>
      <c r="MF289" s="291" t="str">
        <f t="shared" si="779"/>
        <v/>
      </c>
      <c r="MG289" s="74">
        <f t="shared" si="780"/>
        <v>0</v>
      </c>
      <c r="MH289" s="70"/>
      <c r="MI289" s="70"/>
      <c r="MJ289" s="70"/>
      <c r="MK289" s="70"/>
      <c r="ML289" s="70"/>
      <c r="MM289" s="70"/>
      <c r="MN289" s="70"/>
      <c r="MO289" s="70"/>
      <c r="MP289" s="70"/>
      <c r="MQ289" s="70"/>
      <c r="MR289" s="70"/>
      <c r="MS289" s="70"/>
      <c r="MT289" s="70"/>
      <c r="MU289" s="70"/>
    </row>
    <row r="290" spans="1:359" ht="6.75" customHeight="1" x14ac:dyDescent="0.25">
      <c r="A290" s="79"/>
      <c r="B290" s="303">
        <f t="shared" si="799"/>
        <v>276</v>
      </c>
      <c r="C290" s="85" t="s">
        <v>855</v>
      </c>
      <c r="D290" s="206" t="s">
        <v>868</v>
      </c>
      <c r="E290" s="70"/>
      <c r="F290" s="258"/>
      <c r="G290" s="259"/>
      <c r="H290" s="260"/>
      <c r="I290" s="258"/>
      <c r="J290" s="259"/>
      <c r="K290" s="260"/>
      <c r="L290" s="258"/>
      <c r="M290" s="259"/>
      <c r="N290" s="260"/>
      <c r="O290" s="258"/>
      <c r="P290" s="259"/>
      <c r="Q290" s="260"/>
      <c r="R290" s="258"/>
      <c r="S290" s="259"/>
      <c r="T290" s="260"/>
      <c r="U290" s="258"/>
      <c r="V290" s="259"/>
      <c r="W290" s="260"/>
      <c r="X290" s="258"/>
      <c r="Y290" s="259"/>
      <c r="Z290" s="260"/>
      <c r="AA290" s="258"/>
      <c r="AB290" s="259"/>
      <c r="AC290" s="260"/>
      <c r="AD290" s="258"/>
      <c r="AE290" s="259"/>
      <c r="AF290" s="260"/>
      <c r="AG290" s="258"/>
      <c r="AH290" s="259"/>
      <c r="AI290" s="260"/>
      <c r="AJ290" s="258"/>
      <c r="AK290" s="259"/>
      <c r="AL290" s="260"/>
      <c r="AM290" s="258"/>
      <c r="AN290" s="259"/>
      <c r="AO290" s="260"/>
      <c r="AP290" s="281"/>
      <c r="AQ290" s="353"/>
      <c r="AR290" s="348"/>
      <c r="AS290" s="281"/>
      <c r="AT290" s="353"/>
      <c r="AU290" s="348"/>
      <c r="AV290" s="258"/>
      <c r="AW290" s="259"/>
      <c r="AX290" s="260"/>
      <c r="AY290" s="258"/>
      <c r="AZ290" s="259"/>
      <c r="BA290" s="260"/>
      <c r="BB290" s="258"/>
      <c r="BC290" s="259"/>
      <c r="BD290" s="260"/>
      <c r="BE290" s="258"/>
      <c r="BF290" s="259"/>
      <c r="BG290" s="260"/>
      <c r="BH290" s="258"/>
      <c r="BI290" s="259"/>
      <c r="BJ290" s="260"/>
      <c r="BK290" s="258"/>
      <c r="BL290" s="259"/>
      <c r="BM290" s="260"/>
      <c r="BN290" s="258"/>
      <c r="BO290" s="259"/>
      <c r="BP290" s="260"/>
      <c r="BQ290" s="258"/>
      <c r="BR290" s="259"/>
      <c r="BS290" s="260"/>
      <c r="BT290" s="258"/>
      <c r="BU290" s="259"/>
      <c r="BV290" s="260"/>
      <c r="BW290" s="258"/>
      <c r="BX290" s="259"/>
      <c r="BY290" s="260"/>
      <c r="BZ290" s="258"/>
      <c r="CA290" s="259"/>
      <c r="CB290" s="260"/>
      <c r="CC290" s="258"/>
      <c r="CD290" s="259"/>
      <c r="CE290" s="260"/>
      <c r="CF290" s="410"/>
      <c r="CG290" s="411"/>
      <c r="CH290" s="412"/>
      <c r="CI290" s="410"/>
      <c r="CJ290" s="411"/>
      <c r="CK290" s="412"/>
      <c r="CL290" s="258"/>
      <c r="CM290" s="259"/>
      <c r="CN290" s="260"/>
      <c r="CO290" s="258"/>
      <c r="CP290" s="259"/>
      <c r="CQ290" s="260"/>
      <c r="CR290" s="373" t="s">
        <v>2</v>
      </c>
      <c r="CS290" s="228"/>
      <c r="CT290" s="229"/>
      <c r="CU290" s="7" t="str">
        <f t="shared" si="660"/>
        <v/>
      </c>
      <c r="CV290" s="7" t="str">
        <f t="shared" si="661"/>
        <v/>
      </c>
      <c r="CW290" s="7" t="str">
        <f t="shared" si="662"/>
        <v/>
      </c>
      <c r="CX290" s="7" t="str">
        <f t="shared" si="663"/>
        <v/>
      </c>
      <c r="CY290" s="7" t="str">
        <f t="shared" si="664"/>
        <v/>
      </c>
      <c r="CZ290" s="7" t="str">
        <f t="shared" si="665"/>
        <v/>
      </c>
      <c r="DA290" s="7" t="str">
        <f t="shared" si="666"/>
        <v/>
      </c>
      <c r="DB290" s="7" t="str">
        <f t="shared" si="667"/>
        <v/>
      </c>
      <c r="DC290" s="7" t="str">
        <f t="shared" si="668"/>
        <v/>
      </c>
      <c r="DD290" s="7" t="str">
        <f t="shared" si="669"/>
        <v/>
      </c>
      <c r="DE290" s="7" t="str">
        <f t="shared" si="670"/>
        <v/>
      </c>
      <c r="DF290" s="7" t="str">
        <f t="shared" si="671"/>
        <v/>
      </c>
      <c r="DG290" s="7" t="str">
        <f t="shared" si="672"/>
        <v/>
      </c>
      <c r="DH290" s="7" t="str">
        <f t="shared" si="673"/>
        <v/>
      </c>
      <c r="DI290" s="7" t="str">
        <f t="shared" si="674"/>
        <v/>
      </c>
      <c r="DJ290" s="7" t="str">
        <f t="shared" si="675"/>
        <v/>
      </c>
      <c r="DK290" s="7" t="str">
        <f t="shared" si="676"/>
        <v/>
      </c>
      <c r="DL290" s="7" t="str">
        <f t="shared" si="677"/>
        <v/>
      </c>
      <c r="DM290" s="7">
        <f t="shared" si="678"/>
        <v>31</v>
      </c>
      <c r="DN290" s="7" t="str">
        <f t="shared" si="679"/>
        <v/>
      </c>
      <c r="DO290" s="7" t="str">
        <f t="shared" si="680"/>
        <v/>
      </c>
      <c r="DP290" s="7" t="str">
        <f t="shared" si="681"/>
        <v/>
      </c>
      <c r="DQ290" s="7" t="str">
        <f t="shared" si="682"/>
        <v/>
      </c>
      <c r="DR290" s="7" t="str">
        <f t="shared" si="683"/>
        <v/>
      </c>
      <c r="DS290" s="7" t="str">
        <f t="shared" si="684"/>
        <v/>
      </c>
      <c r="DT290" s="7" t="str">
        <f t="shared" si="685"/>
        <v/>
      </c>
      <c r="DU290" s="7" t="str">
        <f t="shared" si="781"/>
        <v/>
      </c>
      <c r="DV290" s="7" t="str">
        <f t="shared" si="782"/>
        <v/>
      </c>
      <c r="DW290" s="7" t="str">
        <f t="shared" si="783"/>
        <v/>
      </c>
      <c r="DX290" s="7" t="str">
        <f t="shared" si="784"/>
        <v/>
      </c>
      <c r="DY290" s="7"/>
      <c r="DZ290" s="7"/>
      <c r="EA290" s="7"/>
      <c r="EB290" s="7"/>
      <c r="EC290" s="64" t="s">
        <v>2</v>
      </c>
      <c r="ED290" s="306" t="str">
        <f t="shared" si="686"/>
        <v>-</v>
      </c>
      <c r="EE290" s="306" t="str">
        <f t="shared" si="687"/>
        <v>-</v>
      </c>
      <c r="EF290" s="306" t="str">
        <f t="shared" si="688"/>
        <v>-</v>
      </c>
      <c r="EG290" s="306" t="str">
        <f t="shared" si="689"/>
        <v>-</v>
      </c>
      <c r="EH290" s="306" t="str">
        <f t="shared" si="690"/>
        <v>-</v>
      </c>
      <c r="EI290" s="306" t="str">
        <f t="shared" si="691"/>
        <v>-</v>
      </c>
      <c r="EJ290" s="306" t="str">
        <f t="shared" si="692"/>
        <v>-</v>
      </c>
      <c r="EK290" s="306" t="str">
        <f t="shared" si="693"/>
        <v>-</v>
      </c>
      <c r="EL290" s="306" t="str">
        <f t="shared" si="694"/>
        <v>-</v>
      </c>
      <c r="EM290" s="306" t="str">
        <f t="shared" si="695"/>
        <v>-</v>
      </c>
      <c r="EN290" s="306" t="str">
        <f t="shared" si="696"/>
        <v>-</v>
      </c>
      <c r="EO290" s="306" t="str">
        <f t="shared" si="697"/>
        <v>-</v>
      </c>
      <c r="EP290" s="306" t="str">
        <f t="shared" si="698"/>
        <v>-</v>
      </c>
      <c r="EQ290" s="306" t="str">
        <f t="shared" si="699"/>
        <v>-</v>
      </c>
      <c r="ER290" s="306" t="str">
        <f t="shared" si="700"/>
        <v>-</v>
      </c>
      <c r="ES290" s="306" t="str">
        <f t="shared" si="701"/>
        <v>-</v>
      </c>
      <c r="ET290" s="306" t="str">
        <f t="shared" si="702"/>
        <v>-</v>
      </c>
      <c r="EU290" s="306" t="str">
        <f t="shared" si="703"/>
        <v>-</v>
      </c>
      <c r="EV290" s="306" t="str">
        <f t="shared" si="704"/>
        <v>xorigin</v>
      </c>
      <c r="EW290" s="306" t="str">
        <f t="shared" si="705"/>
        <v>-</v>
      </c>
      <c r="EX290" s="306" t="str">
        <f t="shared" si="706"/>
        <v>-</v>
      </c>
      <c r="EY290" s="306" t="str">
        <f t="shared" si="707"/>
        <v>-</v>
      </c>
      <c r="EZ290" s="306" t="str">
        <f t="shared" si="708"/>
        <v>-</v>
      </c>
      <c r="FA290" s="306" t="str">
        <f t="shared" si="709"/>
        <v>-</v>
      </c>
      <c r="FB290" s="306" t="str">
        <f t="shared" si="710"/>
        <v>-</v>
      </c>
      <c r="FC290" s="306" t="str">
        <f t="shared" si="711"/>
        <v>-</v>
      </c>
      <c r="FD290" s="306" t="str">
        <f t="shared" si="785"/>
        <v>-</v>
      </c>
      <c r="FE290" s="306" t="str">
        <f t="shared" si="786"/>
        <v>-</v>
      </c>
      <c r="FF290" s="306" t="str">
        <f t="shared" si="787"/>
        <v>-</v>
      </c>
      <c r="FG290" s="306" t="str">
        <f t="shared" si="788"/>
        <v>-</v>
      </c>
      <c r="FH290" s="306"/>
      <c r="FI290" s="306"/>
      <c r="FJ290" s="306"/>
      <c r="FK290" s="306"/>
      <c r="FL290" s="306"/>
      <c r="FM290" s="422" t="s">
        <v>2</v>
      </c>
      <c r="FN290" s="65" t="str">
        <f t="shared" si="712"/>
        <v>-</v>
      </c>
      <c r="FO290" s="65" t="str">
        <f t="shared" si="713"/>
        <v>-</v>
      </c>
      <c r="FP290" s="65" t="str">
        <f t="shared" si="714"/>
        <v>-</v>
      </c>
      <c r="FQ290" s="65" t="str">
        <f t="shared" si="715"/>
        <v>-</v>
      </c>
      <c r="FR290" s="65" t="str">
        <f t="shared" si="716"/>
        <v>-</v>
      </c>
      <c r="FS290" s="65" t="str">
        <f t="shared" si="717"/>
        <v>-</v>
      </c>
      <c r="FT290" s="65" t="str">
        <f t="shared" si="718"/>
        <v>-</v>
      </c>
      <c r="FU290" s="65" t="str">
        <f t="shared" si="719"/>
        <v>-</v>
      </c>
      <c r="FV290" s="65" t="str">
        <f t="shared" si="720"/>
        <v>-</v>
      </c>
      <c r="FW290" s="65" t="str">
        <f t="shared" si="721"/>
        <v>-</v>
      </c>
      <c r="FX290" s="65" t="str">
        <f t="shared" si="722"/>
        <v>-</v>
      </c>
      <c r="FY290" s="65" t="str">
        <f t="shared" si="723"/>
        <v>-</v>
      </c>
      <c r="FZ290" s="65" t="str">
        <f t="shared" si="724"/>
        <v>-</v>
      </c>
      <c r="GA290" s="65" t="str">
        <f t="shared" si="725"/>
        <v>-</v>
      </c>
      <c r="GB290" s="65" t="str">
        <f t="shared" si="726"/>
        <v>-</v>
      </c>
      <c r="GC290" s="65" t="str">
        <f t="shared" si="727"/>
        <v>-</v>
      </c>
      <c r="GD290" s="65" t="str">
        <f t="shared" si="728"/>
        <v>-</v>
      </c>
      <c r="GE290" s="65" t="str">
        <f t="shared" si="729"/>
        <v>-</v>
      </c>
      <c r="GF290" s="65">
        <f t="shared" si="730"/>
        <v>200</v>
      </c>
      <c r="GG290" s="65" t="str">
        <f t="shared" si="731"/>
        <v>-</v>
      </c>
      <c r="GH290" s="65" t="str">
        <f t="shared" si="732"/>
        <v>-</v>
      </c>
      <c r="GI290" s="65" t="str">
        <f t="shared" si="733"/>
        <v>-</v>
      </c>
      <c r="GJ290" s="65" t="str">
        <f t="shared" si="734"/>
        <v>-</v>
      </c>
      <c r="GK290" s="65" t="str">
        <f t="shared" si="735"/>
        <v>-</v>
      </c>
      <c r="GL290" s="65" t="str">
        <f t="shared" si="736"/>
        <v>-</v>
      </c>
      <c r="GM290" s="65" t="str">
        <f t="shared" si="737"/>
        <v>-</v>
      </c>
      <c r="GN290" s="65" t="str">
        <f t="shared" si="789"/>
        <v>-</v>
      </c>
      <c r="GO290" s="65" t="str">
        <f t="shared" si="790"/>
        <v>-</v>
      </c>
      <c r="GP290" s="65" t="str">
        <f t="shared" si="791"/>
        <v>-</v>
      </c>
      <c r="GQ290" s="65" t="str">
        <f t="shared" si="792"/>
        <v>-</v>
      </c>
      <c r="GR290" s="65"/>
      <c r="GS290" s="65"/>
      <c r="GT290" s="65"/>
      <c r="GU290" s="96"/>
      <c r="GV290" s="70"/>
      <c r="GW290" s="7">
        <f>IF(ISNUMBER(INDEX($CU$15:$EC$314,$B290,HG$5)),MAX(GW$14:GW289)+1,0)</f>
        <v>0</v>
      </c>
      <c r="GX290" s="7" t="str">
        <f t="shared" si="738"/>
        <v/>
      </c>
      <c r="GY290" s="7" t="str">
        <f t="shared" si="739"/>
        <v/>
      </c>
      <c r="GZ290" s="289">
        <f t="shared" si="740"/>
        <v>276</v>
      </c>
      <c r="HA290" s="289" t="str">
        <f t="shared" si="800"/>
        <v/>
      </c>
      <c r="HB290" s="289"/>
      <c r="HC290" s="84" t="str">
        <f t="shared" si="742"/>
        <v/>
      </c>
      <c r="HD290" s="335">
        <f t="shared" si="743"/>
        <v>0</v>
      </c>
      <c r="HE290" s="313" t="str">
        <f t="shared" si="744"/>
        <v/>
      </c>
      <c r="HF290" s="28" t="str">
        <f t="shared" si="801"/>
        <v/>
      </c>
      <c r="HG290" s="241"/>
      <c r="HH290" s="71"/>
      <c r="HI290" s="71"/>
      <c r="HJ290" s="71"/>
      <c r="HK290" s="71"/>
      <c r="HL290" s="71"/>
      <c r="HM290" s="71"/>
      <c r="HN290" s="71"/>
      <c r="HO290" s="71"/>
      <c r="HP290" s="71"/>
      <c r="HQ290" s="71"/>
      <c r="HR290" s="71"/>
      <c r="HS290" s="71"/>
      <c r="HT290" s="71"/>
      <c r="HU290" s="71"/>
      <c r="HV290" s="336" t="str">
        <f t="shared" si="746"/>
        <v/>
      </c>
      <c r="HW290" s="338" t="str">
        <f t="shared" si="747"/>
        <v/>
      </c>
      <c r="HX290" s="337" t="str">
        <f t="shared" si="748"/>
        <v/>
      </c>
      <c r="HY290" s="71"/>
      <c r="HZ290" s="71"/>
      <c r="IA290" s="71"/>
      <c r="IB290" s="71"/>
      <c r="IC290" s="71"/>
      <c r="ID290" s="70"/>
      <c r="IE290" s="19"/>
      <c r="IF290" s="19"/>
      <c r="IG290" s="19"/>
      <c r="IH290" s="19"/>
      <c r="II290" s="19"/>
      <c r="IJ290" s="19"/>
      <c r="IK290" s="19"/>
      <c r="IL290" s="19"/>
      <c r="IM290" s="19"/>
      <c r="IN290" s="19"/>
      <c r="IO290" s="19"/>
      <c r="IP290" s="19"/>
      <c r="IQ290" s="19"/>
      <c r="IR290" s="291">
        <f>IF(IE290&lt;&gt;"",MAX(IR$14:IR289)+1,0)</f>
        <v>0</v>
      </c>
      <c r="IS290" s="291">
        <f>IF(IF290&lt;&gt;"",MAX(IS$14:IS289)+1,0)</f>
        <v>0</v>
      </c>
      <c r="IT290" s="291">
        <f>IF(IG290&lt;&gt;"",MAX(IT$14:IT289)+1,0)</f>
        <v>0</v>
      </c>
      <c r="IU290" s="291">
        <f>IF(IH290&lt;&gt;"",MAX(IU$14:IU289)+1,0)</f>
        <v>0</v>
      </c>
      <c r="IV290" s="291">
        <f>IF(II290&lt;&gt;"",MAX(IV$14:IV289)+1,0)</f>
        <v>0</v>
      </c>
      <c r="IW290" s="291">
        <f>IF(IJ290&lt;&gt;"",MAX(IW$14:IW289)+1,0)</f>
        <v>0</v>
      </c>
      <c r="IX290" s="291">
        <f>IF(IK290&lt;&gt;"",MAX(IX$14:IX289)+1,0)</f>
        <v>0</v>
      </c>
      <c r="IY290" s="291">
        <f>IF(IL290&lt;&gt;"",MAX(IY$14:IY289)+1,0)</f>
        <v>0</v>
      </c>
      <c r="IZ290" s="291">
        <f>IF(IM290&lt;&gt;"",MAX(IZ$14:IZ289)+1,0)</f>
        <v>0</v>
      </c>
      <c r="JA290" s="291">
        <f>IF(IN290&lt;&gt;"",MAX(JA$14:JA289)+1,0)</f>
        <v>0</v>
      </c>
      <c r="JB290" s="291">
        <f>IF(IO290&lt;&gt;"",MAX(JB$14:JB289)+1,0)</f>
        <v>0</v>
      </c>
      <c r="JC290" s="291">
        <f>IF(IP290&lt;&gt;"",MAX(JC$14:JC289)+1,0)</f>
        <v>0</v>
      </c>
      <c r="JD290" s="74" t="str">
        <f t="shared" si="793"/>
        <v/>
      </c>
      <c r="JE290" s="74" t="str">
        <f t="shared" si="794"/>
        <v/>
      </c>
      <c r="JF290" s="74" t="str">
        <f t="shared" si="795"/>
        <v/>
      </c>
      <c r="JG290" s="74" t="str">
        <f t="shared" si="796"/>
        <v/>
      </c>
      <c r="JH290" s="390" t="str">
        <f t="shared" si="797"/>
        <v/>
      </c>
      <c r="JI290" s="389">
        <f>IF(ISNUMBER(MATCH(HE290,$JG$15:$JG$313,0)),0,MAX(JI$14:JI289)+1)</f>
        <v>0</v>
      </c>
      <c r="JJ290" s="389" t="str">
        <f t="shared" si="798"/>
        <v/>
      </c>
      <c r="JK290" s="379"/>
      <c r="JL290" s="79"/>
      <c r="JM290" s="19"/>
      <c r="JN290" s="280"/>
      <c r="JO290" s="70"/>
      <c r="JP290" s="19"/>
      <c r="JQ290" s="19"/>
      <c r="JR290" s="19"/>
      <c r="JS290" s="19"/>
      <c r="JT290" s="19"/>
      <c r="JU290" s="19"/>
      <c r="JV290" s="19"/>
      <c r="JW290" s="19"/>
      <c r="JX290" s="19"/>
      <c r="JY290" s="19"/>
      <c r="JZ290" s="19"/>
      <c r="KA290" s="19"/>
      <c r="KB290" s="19"/>
      <c r="KC290" s="19"/>
      <c r="KD290" s="19"/>
      <c r="LA290" s="70"/>
      <c r="LB290" s="291" t="str">
        <f t="shared" si="749"/>
        <v/>
      </c>
      <c r="LC290" s="291" t="str">
        <f t="shared" si="750"/>
        <v/>
      </c>
      <c r="LD290" s="291" t="str">
        <f t="shared" si="751"/>
        <v/>
      </c>
      <c r="LE290" s="291" t="str">
        <f t="shared" si="752"/>
        <v/>
      </c>
      <c r="LF290" s="291" t="str">
        <f t="shared" si="753"/>
        <v/>
      </c>
      <c r="LG290" s="291" t="str">
        <f t="shared" si="754"/>
        <v/>
      </c>
      <c r="LH290" s="291" t="str">
        <f t="shared" si="755"/>
        <v/>
      </c>
      <c r="LI290" s="291" t="str">
        <f t="shared" si="756"/>
        <v/>
      </c>
      <c r="LJ290" s="291" t="str">
        <f t="shared" si="757"/>
        <v/>
      </c>
      <c r="LK290" s="291" t="str">
        <f t="shared" si="758"/>
        <v/>
      </c>
      <c r="LL290" s="291" t="str">
        <f t="shared" si="759"/>
        <v/>
      </c>
      <c r="LM290" s="291" t="str">
        <f t="shared" si="760"/>
        <v/>
      </c>
      <c r="LN290" s="291" t="str">
        <f t="shared" si="761"/>
        <v/>
      </c>
      <c r="LO290" s="291" t="str">
        <f t="shared" si="762"/>
        <v/>
      </c>
      <c r="LP290" s="291" t="str">
        <f t="shared" si="763"/>
        <v/>
      </c>
      <c r="LQ290" s="291" t="str">
        <f t="shared" si="764"/>
        <v/>
      </c>
      <c r="LR290" s="291" t="str">
        <f t="shared" si="765"/>
        <v/>
      </c>
      <c r="LS290" s="291" t="str">
        <f t="shared" si="766"/>
        <v/>
      </c>
      <c r="LT290" s="291" t="str">
        <f t="shared" si="767"/>
        <v/>
      </c>
      <c r="LU290" s="291" t="str">
        <f t="shared" si="768"/>
        <v/>
      </c>
      <c r="LV290" s="291" t="str">
        <f t="shared" si="769"/>
        <v/>
      </c>
      <c r="LW290" s="291" t="str">
        <f t="shared" si="770"/>
        <v/>
      </c>
      <c r="LX290" s="291" t="str">
        <f t="shared" si="771"/>
        <v/>
      </c>
      <c r="LY290" s="291" t="str">
        <f t="shared" si="772"/>
        <v/>
      </c>
      <c r="LZ290" s="291" t="str">
        <f t="shared" si="773"/>
        <v/>
      </c>
      <c r="MA290" s="291" t="str">
        <f t="shared" si="774"/>
        <v/>
      </c>
      <c r="MB290" s="291" t="str">
        <f t="shared" si="775"/>
        <v/>
      </c>
      <c r="MC290" s="291" t="str">
        <f t="shared" si="776"/>
        <v/>
      </c>
      <c r="MD290" s="291" t="str">
        <f t="shared" si="777"/>
        <v/>
      </c>
      <c r="ME290" s="291" t="str">
        <f t="shared" si="778"/>
        <v/>
      </c>
      <c r="MF290" s="291" t="str">
        <f t="shared" si="779"/>
        <v/>
      </c>
      <c r="MG290" s="74">
        <f t="shared" si="780"/>
        <v>0</v>
      </c>
      <c r="MH290" s="70"/>
      <c r="MI290" s="70"/>
      <c r="MJ290" s="70"/>
      <c r="MK290" s="70"/>
      <c r="ML290" s="70"/>
      <c r="MM290" s="70"/>
      <c r="MN290" s="70"/>
      <c r="MO290" s="70"/>
      <c r="MP290" s="70"/>
      <c r="MQ290" s="70"/>
      <c r="MR290" s="70"/>
      <c r="MS290" s="70"/>
      <c r="MT290" s="70"/>
      <c r="MU290" s="70"/>
    </row>
    <row r="291" spans="1:359" ht="6.75" customHeight="1" x14ac:dyDescent="0.25">
      <c r="A291" s="79"/>
      <c r="B291" s="303">
        <f t="shared" si="799"/>
        <v>277</v>
      </c>
      <c r="C291" s="206" t="s">
        <v>856</v>
      </c>
      <c r="D291" s="206" t="s">
        <v>869</v>
      </c>
      <c r="E291" s="70"/>
      <c r="F291" s="258"/>
      <c r="G291" s="259"/>
      <c r="H291" s="260"/>
      <c r="I291" s="258"/>
      <c r="J291" s="259"/>
      <c r="K291" s="260"/>
      <c r="L291" s="258"/>
      <c r="M291" s="259"/>
      <c r="N291" s="260"/>
      <c r="O291" s="258"/>
      <c r="P291" s="259"/>
      <c r="Q291" s="260"/>
      <c r="R291" s="258"/>
      <c r="S291" s="259"/>
      <c r="T291" s="260"/>
      <c r="U291" s="258"/>
      <c r="V291" s="259"/>
      <c r="W291" s="260"/>
      <c r="X291" s="258"/>
      <c r="Y291" s="259"/>
      <c r="Z291" s="260"/>
      <c r="AA291" s="258"/>
      <c r="AB291" s="259"/>
      <c r="AC291" s="260"/>
      <c r="AD291" s="258"/>
      <c r="AE291" s="259"/>
      <c r="AF291" s="260"/>
      <c r="AG291" s="258"/>
      <c r="AH291" s="259"/>
      <c r="AI291" s="260"/>
      <c r="AJ291" s="258"/>
      <c r="AK291" s="259"/>
      <c r="AL291" s="260"/>
      <c r="AM291" s="258"/>
      <c r="AN291" s="259"/>
      <c r="AO291" s="260"/>
      <c r="AP291" s="281"/>
      <c r="AQ291" s="353"/>
      <c r="AR291" s="348"/>
      <c r="AS291" s="281"/>
      <c r="AT291" s="353"/>
      <c r="AU291" s="348"/>
      <c r="AV291" s="258"/>
      <c r="AW291" s="259"/>
      <c r="AX291" s="260"/>
      <c r="AY291" s="258"/>
      <c r="AZ291" s="259"/>
      <c r="BA291" s="260"/>
      <c r="BB291" s="258"/>
      <c r="BC291" s="259"/>
      <c r="BD291" s="260"/>
      <c r="BE291" s="258"/>
      <c r="BF291" s="259"/>
      <c r="BG291" s="260"/>
      <c r="BH291" s="258"/>
      <c r="BI291" s="259"/>
      <c r="BJ291" s="260"/>
      <c r="BK291" s="258"/>
      <c r="BL291" s="259"/>
      <c r="BM291" s="260"/>
      <c r="BN291" s="258"/>
      <c r="BO291" s="259"/>
      <c r="BP291" s="260"/>
      <c r="BQ291" s="258"/>
      <c r="BR291" s="259"/>
      <c r="BS291" s="260"/>
      <c r="BT291" s="258"/>
      <c r="BU291" s="259"/>
      <c r="BV291" s="260"/>
      <c r="BW291" s="258"/>
      <c r="BX291" s="259"/>
      <c r="BY291" s="260"/>
      <c r="BZ291" s="258"/>
      <c r="CA291" s="259"/>
      <c r="CB291" s="260"/>
      <c r="CC291" s="258"/>
      <c r="CD291" s="259"/>
      <c r="CE291" s="260"/>
      <c r="CF291" s="410"/>
      <c r="CG291" s="411"/>
      <c r="CH291" s="412"/>
      <c r="CI291" s="410"/>
      <c r="CJ291" s="411"/>
      <c r="CK291" s="412"/>
      <c r="CL291" s="258"/>
      <c r="CM291" s="259"/>
      <c r="CN291" s="260"/>
      <c r="CO291" s="258"/>
      <c r="CP291" s="259"/>
      <c r="CQ291" s="260"/>
      <c r="CR291" s="373" t="s">
        <v>2</v>
      </c>
      <c r="CS291" s="228"/>
      <c r="CT291" s="229"/>
      <c r="CU291" s="7" t="str">
        <f t="shared" si="660"/>
        <v/>
      </c>
      <c r="CV291" s="7" t="str">
        <f t="shared" si="661"/>
        <v/>
      </c>
      <c r="CW291" s="7" t="str">
        <f t="shared" si="662"/>
        <v/>
      </c>
      <c r="CX291" s="7" t="str">
        <f t="shared" si="663"/>
        <v/>
      </c>
      <c r="CY291" s="7" t="str">
        <f t="shared" si="664"/>
        <v/>
      </c>
      <c r="CZ291" s="7" t="str">
        <f t="shared" si="665"/>
        <v/>
      </c>
      <c r="DA291" s="7" t="str">
        <f t="shared" si="666"/>
        <v/>
      </c>
      <c r="DB291" s="7" t="str">
        <f t="shared" si="667"/>
        <v/>
      </c>
      <c r="DC291" s="7" t="str">
        <f t="shared" si="668"/>
        <v/>
      </c>
      <c r="DD291" s="7" t="str">
        <f t="shared" si="669"/>
        <v/>
      </c>
      <c r="DE291" s="7" t="str">
        <f t="shared" si="670"/>
        <v/>
      </c>
      <c r="DF291" s="7" t="str">
        <f t="shared" si="671"/>
        <v/>
      </c>
      <c r="DG291" s="7" t="str">
        <f t="shared" si="672"/>
        <v/>
      </c>
      <c r="DH291" s="7" t="str">
        <f t="shared" si="673"/>
        <v/>
      </c>
      <c r="DI291" s="7" t="str">
        <f t="shared" si="674"/>
        <v/>
      </c>
      <c r="DJ291" s="7" t="str">
        <f t="shared" si="675"/>
        <v/>
      </c>
      <c r="DK291" s="7" t="str">
        <f t="shared" si="676"/>
        <v/>
      </c>
      <c r="DL291" s="7" t="str">
        <f t="shared" si="677"/>
        <v/>
      </c>
      <c r="DM291" s="7">
        <f t="shared" si="678"/>
        <v>32</v>
      </c>
      <c r="DN291" s="7" t="str">
        <f t="shared" si="679"/>
        <v/>
      </c>
      <c r="DO291" s="7" t="str">
        <f t="shared" si="680"/>
        <v/>
      </c>
      <c r="DP291" s="7" t="str">
        <f t="shared" si="681"/>
        <v/>
      </c>
      <c r="DQ291" s="7" t="str">
        <f t="shared" si="682"/>
        <v/>
      </c>
      <c r="DR291" s="7" t="str">
        <f t="shared" si="683"/>
        <v/>
      </c>
      <c r="DS291" s="7" t="str">
        <f t="shared" si="684"/>
        <v/>
      </c>
      <c r="DT291" s="7" t="str">
        <f t="shared" si="685"/>
        <v/>
      </c>
      <c r="DU291" s="7" t="str">
        <f t="shared" si="781"/>
        <v/>
      </c>
      <c r="DV291" s="7" t="str">
        <f t="shared" si="782"/>
        <v/>
      </c>
      <c r="DW291" s="7" t="str">
        <f t="shared" si="783"/>
        <v/>
      </c>
      <c r="DX291" s="7" t="str">
        <f t="shared" si="784"/>
        <v/>
      </c>
      <c r="DY291" s="7"/>
      <c r="DZ291" s="7"/>
      <c r="EA291" s="7"/>
      <c r="EB291" s="7"/>
      <c r="EC291" s="64" t="s">
        <v>2</v>
      </c>
      <c r="ED291" s="306" t="str">
        <f t="shared" si="686"/>
        <v>-</v>
      </c>
      <c r="EE291" s="306" t="str">
        <f t="shared" si="687"/>
        <v>-</v>
      </c>
      <c r="EF291" s="306" t="str">
        <f t="shared" si="688"/>
        <v>-</v>
      </c>
      <c r="EG291" s="306" t="str">
        <f t="shared" si="689"/>
        <v>-</v>
      </c>
      <c r="EH291" s="306" t="str">
        <f t="shared" si="690"/>
        <v>-</v>
      </c>
      <c r="EI291" s="306" t="str">
        <f t="shared" si="691"/>
        <v>-</v>
      </c>
      <c r="EJ291" s="306" t="str">
        <f t="shared" si="692"/>
        <v>-</v>
      </c>
      <c r="EK291" s="306" t="str">
        <f t="shared" si="693"/>
        <v>-</v>
      </c>
      <c r="EL291" s="306" t="str">
        <f t="shared" si="694"/>
        <v>-</v>
      </c>
      <c r="EM291" s="306" t="str">
        <f t="shared" si="695"/>
        <v>-</v>
      </c>
      <c r="EN291" s="306" t="str">
        <f t="shared" si="696"/>
        <v>-</v>
      </c>
      <c r="EO291" s="306" t="str">
        <f t="shared" si="697"/>
        <v>-</v>
      </c>
      <c r="EP291" s="306" t="str">
        <f t="shared" si="698"/>
        <v>-</v>
      </c>
      <c r="EQ291" s="306" t="str">
        <f t="shared" si="699"/>
        <v>-</v>
      </c>
      <c r="ER291" s="306" t="str">
        <f t="shared" si="700"/>
        <v>-</v>
      </c>
      <c r="ES291" s="306" t="str">
        <f t="shared" si="701"/>
        <v>-</v>
      </c>
      <c r="ET291" s="306" t="str">
        <f t="shared" si="702"/>
        <v>-</v>
      </c>
      <c r="EU291" s="306" t="str">
        <f t="shared" si="703"/>
        <v>-</v>
      </c>
      <c r="EV291" s="306" t="str">
        <f t="shared" si="704"/>
        <v>yorigin</v>
      </c>
      <c r="EW291" s="306" t="str">
        <f t="shared" si="705"/>
        <v>-</v>
      </c>
      <c r="EX291" s="306" t="str">
        <f t="shared" si="706"/>
        <v>-</v>
      </c>
      <c r="EY291" s="306" t="str">
        <f t="shared" si="707"/>
        <v>-</v>
      </c>
      <c r="EZ291" s="306" t="str">
        <f t="shared" si="708"/>
        <v>-</v>
      </c>
      <c r="FA291" s="306" t="str">
        <f t="shared" si="709"/>
        <v>-</v>
      </c>
      <c r="FB291" s="306" t="str">
        <f t="shared" si="710"/>
        <v>-</v>
      </c>
      <c r="FC291" s="306" t="str">
        <f t="shared" si="711"/>
        <v>-</v>
      </c>
      <c r="FD291" s="306" t="str">
        <f t="shared" si="785"/>
        <v>-</v>
      </c>
      <c r="FE291" s="306" t="str">
        <f t="shared" si="786"/>
        <v>-</v>
      </c>
      <c r="FF291" s="306" t="str">
        <f t="shared" si="787"/>
        <v>-</v>
      </c>
      <c r="FG291" s="306" t="str">
        <f t="shared" si="788"/>
        <v>-</v>
      </c>
      <c r="FH291" s="306"/>
      <c r="FI291" s="306"/>
      <c r="FJ291" s="306"/>
      <c r="FK291" s="306"/>
      <c r="FL291" s="306"/>
      <c r="FM291" s="422" t="s">
        <v>2</v>
      </c>
      <c r="FN291" s="65" t="str">
        <f t="shared" si="712"/>
        <v>-</v>
      </c>
      <c r="FO291" s="65" t="str">
        <f t="shared" si="713"/>
        <v>-</v>
      </c>
      <c r="FP291" s="65" t="str">
        <f t="shared" si="714"/>
        <v>-</v>
      </c>
      <c r="FQ291" s="65" t="str">
        <f t="shared" si="715"/>
        <v>-</v>
      </c>
      <c r="FR291" s="65" t="str">
        <f t="shared" si="716"/>
        <v>-</v>
      </c>
      <c r="FS291" s="65" t="str">
        <f t="shared" si="717"/>
        <v>-</v>
      </c>
      <c r="FT291" s="65" t="str">
        <f t="shared" si="718"/>
        <v>-</v>
      </c>
      <c r="FU291" s="65" t="str">
        <f t="shared" si="719"/>
        <v>-</v>
      </c>
      <c r="FV291" s="65" t="str">
        <f t="shared" si="720"/>
        <v>-</v>
      </c>
      <c r="FW291" s="65" t="str">
        <f t="shared" si="721"/>
        <v>-</v>
      </c>
      <c r="FX291" s="65" t="str">
        <f t="shared" si="722"/>
        <v>-</v>
      </c>
      <c r="FY291" s="65" t="str">
        <f t="shared" si="723"/>
        <v>-</v>
      </c>
      <c r="FZ291" s="65" t="str">
        <f t="shared" si="724"/>
        <v>-</v>
      </c>
      <c r="GA291" s="65" t="str">
        <f t="shared" si="725"/>
        <v>-</v>
      </c>
      <c r="GB291" s="65" t="str">
        <f t="shared" si="726"/>
        <v>-</v>
      </c>
      <c r="GC291" s="65" t="str">
        <f t="shared" si="727"/>
        <v>-</v>
      </c>
      <c r="GD291" s="65" t="str">
        <f t="shared" si="728"/>
        <v>-</v>
      </c>
      <c r="GE291" s="65" t="str">
        <f t="shared" si="729"/>
        <v>-</v>
      </c>
      <c r="GF291" s="65">
        <f t="shared" si="730"/>
        <v>200</v>
      </c>
      <c r="GG291" s="65" t="str">
        <f t="shared" si="731"/>
        <v>-</v>
      </c>
      <c r="GH291" s="65" t="str">
        <f t="shared" si="732"/>
        <v>-</v>
      </c>
      <c r="GI291" s="65" t="str">
        <f t="shared" si="733"/>
        <v>-</v>
      </c>
      <c r="GJ291" s="65" t="str">
        <f t="shared" si="734"/>
        <v>-</v>
      </c>
      <c r="GK291" s="65" t="str">
        <f t="shared" si="735"/>
        <v>-</v>
      </c>
      <c r="GL291" s="65" t="str">
        <f t="shared" si="736"/>
        <v>-</v>
      </c>
      <c r="GM291" s="65" t="str">
        <f t="shared" si="737"/>
        <v>-</v>
      </c>
      <c r="GN291" s="65" t="str">
        <f t="shared" si="789"/>
        <v>-</v>
      </c>
      <c r="GO291" s="65" t="str">
        <f t="shared" si="790"/>
        <v>-</v>
      </c>
      <c r="GP291" s="65" t="str">
        <f t="shared" si="791"/>
        <v>-</v>
      </c>
      <c r="GQ291" s="65" t="str">
        <f t="shared" si="792"/>
        <v>-</v>
      </c>
      <c r="GR291" s="65"/>
      <c r="GS291" s="65"/>
      <c r="GT291" s="65"/>
      <c r="GU291" s="96"/>
      <c r="GV291" s="70"/>
      <c r="GW291" s="7">
        <f>IF(ISNUMBER(INDEX($CU$15:$EC$314,$B291,HG$5)),MAX(GW$14:GW290)+1,0)</f>
        <v>0</v>
      </c>
      <c r="GX291" s="7" t="str">
        <f t="shared" si="738"/>
        <v/>
      </c>
      <c r="GY291" s="7" t="str">
        <f t="shared" si="739"/>
        <v/>
      </c>
      <c r="GZ291" s="289">
        <f t="shared" si="740"/>
        <v>277</v>
      </c>
      <c r="HA291" s="289" t="str">
        <f t="shared" si="800"/>
        <v/>
      </c>
      <c r="HB291" s="289"/>
      <c r="HC291" s="84" t="str">
        <f t="shared" si="742"/>
        <v/>
      </c>
      <c r="HD291" s="335">
        <f t="shared" si="743"/>
        <v>0</v>
      </c>
      <c r="HE291" s="313" t="str">
        <f t="shared" si="744"/>
        <v/>
      </c>
      <c r="HF291" s="28" t="str">
        <f t="shared" si="801"/>
        <v/>
      </c>
      <c r="HG291" s="241"/>
      <c r="HH291" s="71"/>
      <c r="HI291" s="71"/>
      <c r="HJ291" s="71"/>
      <c r="HK291" s="71"/>
      <c r="HL291" s="71"/>
      <c r="HM291" s="71"/>
      <c r="HN291" s="71"/>
      <c r="HO291" s="71"/>
      <c r="HP291" s="71"/>
      <c r="HQ291" s="71"/>
      <c r="HR291" s="71"/>
      <c r="HS291" s="71"/>
      <c r="HT291" s="71"/>
      <c r="HU291" s="71"/>
      <c r="HV291" s="336" t="str">
        <f t="shared" si="746"/>
        <v/>
      </c>
      <c r="HW291" s="338" t="str">
        <f t="shared" si="747"/>
        <v/>
      </c>
      <c r="HX291" s="337" t="str">
        <f t="shared" si="748"/>
        <v/>
      </c>
      <c r="HY291" s="71"/>
      <c r="HZ291" s="71"/>
      <c r="IA291" s="71"/>
      <c r="IB291" s="71"/>
      <c r="IC291" s="71"/>
      <c r="ID291" s="70"/>
      <c r="IE291" s="19"/>
      <c r="IF291" s="19"/>
      <c r="IG291" s="19"/>
      <c r="IH291" s="19"/>
      <c r="II291" s="19"/>
      <c r="IJ291" s="19"/>
      <c r="IK291" s="19"/>
      <c r="IL291" s="19"/>
      <c r="IM291" s="19"/>
      <c r="IN291" s="19"/>
      <c r="IO291" s="19"/>
      <c r="IP291" s="19"/>
      <c r="IQ291" s="19"/>
      <c r="IR291" s="291">
        <f>IF(IE291&lt;&gt;"",MAX(IR$14:IR290)+1,0)</f>
        <v>0</v>
      </c>
      <c r="IS291" s="291">
        <f>IF(IF291&lt;&gt;"",MAX(IS$14:IS290)+1,0)</f>
        <v>0</v>
      </c>
      <c r="IT291" s="291">
        <f>IF(IG291&lt;&gt;"",MAX(IT$14:IT290)+1,0)</f>
        <v>0</v>
      </c>
      <c r="IU291" s="291">
        <f>IF(IH291&lt;&gt;"",MAX(IU$14:IU290)+1,0)</f>
        <v>0</v>
      </c>
      <c r="IV291" s="291">
        <f>IF(II291&lt;&gt;"",MAX(IV$14:IV290)+1,0)</f>
        <v>0</v>
      </c>
      <c r="IW291" s="291">
        <f>IF(IJ291&lt;&gt;"",MAX(IW$14:IW290)+1,0)</f>
        <v>0</v>
      </c>
      <c r="IX291" s="291">
        <f>IF(IK291&lt;&gt;"",MAX(IX$14:IX290)+1,0)</f>
        <v>0</v>
      </c>
      <c r="IY291" s="291">
        <f>IF(IL291&lt;&gt;"",MAX(IY$14:IY290)+1,0)</f>
        <v>0</v>
      </c>
      <c r="IZ291" s="291">
        <f>IF(IM291&lt;&gt;"",MAX(IZ$14:IZ290)+1,0)</f>
        <v>0</v>
      </c>
      <c r="JA291" s="291">
        <f>IF(IN291&lt;&gt;"",MAX(JA$14:JA290)+1,0)</f>
        <v>0</v>
      </c>
      <c r="JB291" s="291">
        <f>IF(IO291&lt;&gt;"",MAX(JB$14:JB290)+1,0)</f>
        <v>0</v>
      </c>
      <c r="JC291" s="291">
        <f>IF(IP291&lt;&gt;"",MAX(JC$14:JC290)+1,0)</f>
        <v>0</v>
      </c>
      <c r="JD291" s="74" t="str">
        <f t="shared" si="793"/>
        <v/>
      </c>
      <c r="JE291" s="74" t="str">
        <f t="shared" si="794"/>
        <v/>
      </c>
      <c r="JF291" s="74" t="str">
        <f t="shared" si="795"/>
        <v/>
      </c>
      <c r="JG291" s="74" t="str">
        <f t="shared" si="796"/>
        <v/>
      </c>
      <c r="JH291" s="390" t="str">
        <f t="shared" si="797"/>
        <v/>
      </c>
      <c r="JI291" s="389">
        <f>IF(ISNUMBER(MATCH(HE291,$JG$15:$JG$313,0)),0,MAX(JI$14:JI290)+1)</f>
        <v>0</v>
      </c>
      <c r="JJ291" s="389" t="str">
        <f t="shared" si="798"/>
        <v/>
      </c>
      <c r="JK291" s="379"/>
      <c r="JL291" s="79"/>
      <c r="JM291" s="19"/>
      <c r="JN291" s="280"/>
      <c r="JO291" s="70"/>
      <c r="JP291" s="19"/>
      <c r="JQ291" s="19"/>
      <c r="JR291" s="19"/>
      <c r="JS291" s="19"/>
      <c r="JT291" s="19"/>
      <c r="JU291" s="19"/>
      <c r="JV291" s="19"/>
      <c r="JW291" s="19"/>
      <c r="JX291" s="19"/>
      <c r="JY291" s="19"/>
      <c r="JZ291" s="19"/>
      <c r="KA291" s="19"/>
      <c r="KB291" s="19"/>
      <c r="KC291" s="19"/>
      <c r="KD291" s="19"/>
      <c r="LA291" s="70"/>
      <c r="LB291" s="291" t="str">
        <f t="shared" si="749"/>
        <v/>
      </c>
      <c r="LC291" s="291" t="str">
        <f t="shared" si="750"/>
        <v/>
      </c>
      <c r="LD291" s="291" t="str">
        <f t="shared" si="751"/>
        <v/>
      </c>
      <c r="LE291" s="291" t="str">
        <f t="shared" si="752"/>
        <v/>
      </c>
      <c r="LF291" s="291" t="str">
        <f t="shared" si="753"/>
        <v/>
      </c>
      <c r="LG291" s="291" t="str">
        <f t="shared" si="754"/>
        <v/>
      </c>
      <c r="LH291" s="291" t="str">
        <f t="shared" si="755"/>
        <v/>
      </c>
      <c r="LI291" s="291" t="str">
        <f t="shared" si="756"/>
        <v/>
      </c>
      <c r="LJ291" s="291" t="str">
        <f t="shared" si="757"/>
        <v/>
      </c>
      <c r="LK291" s="291" t="str">
        <f t="shared" si="758"/>
        <v/>
      </c>
      <c r="LL291" s="291" t="str">
        <f t="shared" si="759"/>
        <v/>
      </c>
      <c r="LM291" s="291" t="str">
        <f t="shared" si="760"/>
        <v/>
      </c>
      <c r="LN291" s="291" t="str">
        <f t="shared" si="761"/>
        <v/>
      </c>
      <c r="LO291" s="291" t="str">
        <f t="shared" si="762"/>
        <v/>
      </c>
      <c r="LP291" s="291" t="str">
        <f t="shared" si="763"/>
        <v/>
      </c>
      <c r="LQ291" s="291" t="str">
        <f t="shared" si="764"/>
        <v/>
      </c>
      <c r="LR291" s="291" t="str">
        <f t="shared" si="765"/>
        <v/>
      </c>
      <c r="LS291" s="291" t="str">
        <f t="shared" si="766"/>
        <v/>
      </c>
      <c r="LT291" s="291" t="str">
        <f t="shared" si="767"/>
        <v/>
      </c>
      <c r="LU291" s="291" t="str">
        <f t="shared" si="768"/>
        <v/>
      </c>
      <c r="LV291" s="291" t="str">
        <f t="shared" si="769"/>
        <v/>
      </c>
      <c r="LW291" s="291" t="str">
        <f t="shared" si="770"/>
        <v/>
      </c>
      <c r="LX291" s="291" t="str">
        <f t="shared" si="771"/>
        <v/>
      </c>
      <c r="LY291" s="291" t="str">
        <f t="shared" si="772"/>
        <v/>
      </c>
      <c r="LZ291" s="291" t="str">
        <f t="shared" si="773"/>
        <v/>
      </c>
      <c r="MA291" s="291" t="str">
        <f t="shared" si="774"/>
        <v/>
      </c>
      <c r="MB291" s="291" t="str">
        <f t="shared" si="775"/>
        <v/>
      </c>
      <c r="MC291" s="291" t="str">
        <f t="shared" si="776"/>
        <v/>
      </c>
      <c r="MD291" s="291" t="str">
        <f t="shared" si="777"/>
        <v/>
      </c>
      <c r="ME291" s="291" t="str">
        <f t="shared" si="778"/>
        <v/>
      </c>
      <c r="MF291" s="291" t="str">
        <f t="shared" si="779"/>
        <v/>
      </c>
      <c r="MG291" s="74">
        <f t="shared" si="780"/>
        <v>0</v>
      </c>
      <c r="MH291" s="70"/>
      <c r="MI291" s="70"/>
      <c r="MJ291" s="70"/>
      <c r="MK291" s="70"/>
      <c r="ML291" s="70"/>
      <c r="MM291" s="70"/>
      <c r="MN291" s="70"/>
      <c r="MO291" s="70"/>
      <c r="MP291" s="70"/>
      <c r="MQ291" s="70"/>
      <c r="MR291" s="70"/>
      <c r="MS291" s="70"/>
      <c r="MT291" s="70"/>
      <c r="MU291" s="70"/>
    </row>
    <row r="292" spans="1:359" ht="6.75" customHeight="1" x14ac:dyDescent="0.25">
      <c r="A292" s="79"/>
      <c r="B292" s="303">
        <f t="shared" si="799"/>
        <v>278</v>
      </c>
      <c r="C292" s="206" t="s">
        <v>857</v>
      </c>
      <c r="D292" s="206" t="s">
        <v>870</v>
      </c>
      <c r="E292" s="70"/>
      <c r="F292" s="258"/>
      <c r="G292" s="259"/>
      <c r="H292" s="260"/>
      <c r="I292" s="258"/>
      <c r="J292" s="259"/>
      <c r="K292" s="260"/>
      <c r="L292" s="258"/>
      <c r="M292" s="259"/>
      <c r="N292" s="260"/>
      <c r="O292" s="258"/>
      <c r="P292" s="259"/>
      <c r="Q292" s="260"/>
      <c r="R292" s="258"/>
      <c r="S292" s="259"/>
      <c r="T292" s="260"/>
      <c r="U292" s="258"/>
      <c r="V292" s="259"/>
      <c r="W292" s="260"/>
      <c r="X292" s="258"/>
      <c r="Y292" s="259"/>
      <c r="Z292" s="260"/>
      <c r="AA292" s="258"/>
      <c r="AB292" s="259"/>
      <c r="AC292" s="260"/>
      <c r="AD292" s="258"/>
      <c r="AE292" s="259"/>
      <c r="AF292" s="260"/>
      <c r="AG292" s="258"/>
      <c r="AH292" s="259"/>
      <c r="AI292" s="260"/>
      <c r="AJ292" s="258"/>
      <c r="AK292" s="259"/>
      <c r="AL292" s="260"/>
      <c r="AM292" s="258"/>
      <c r="AN292" s="259"/>
      <c r="AO292" s="260"/>
      <c r="AP292" s="281"/>
      <c r="AQ292" s="353"/>
      <c r="AR292" s="348"/>
      <c r="AS292" s="281"/>
      <c r="AT292" s="353"/>
      <c r="AU292" s="348"/>
      <c r="AV292" s="258"/>
      <c r="AW292" s="259"/>
      <c r="AX292" s="260"/>
      <c r="AY292" s="258"/>
      <c r="AZ292" s="259"/>
      <c r="BA292" s="260"/>
      <c r="BB292" s="258"/>
      <c r="BC292" s="259"/>
      <c r="BD292" s="260"/>
      <c r="BE292" s="258"/>
      <c r="BF292" s="259"/>
      <c r="BG292" s="260"/>
      <c r="BH292" s="258"/>
      <c r="BI292" s="259"/>
      <c r="BJ292" s="260"/>
      <c r="BK292" s="258"/>
      <c r="BL292" s="259"/>
      <c r="BM292" s="260"/>
      <c r="BN292" s="258"/>
      <c r="BO292" s="259"/>
      <c r="BP292" s="260"/>
      <c r="BQ292" s="258"/>
      <c r="BR292" s="259"/>
      <c r="BS292" s="260"/>
      <c r="BT292" s="258"/>
      <c r="BU292" s="259"/>
      <c r="BV292" s="260"/>
      <c r="BW292" s="258"/>
      <c r="BX292" s="259"/>
      <c r="BY292" s="260"/>
      <c r="BZ292" s="258"/>
      <c r="CA292" s="259"/>
      <c r="CB292" s="260"/>
      <c r="CC292" s="258"/>
      <c r="CD292" s="259"/>
      <c r="CE292" s="260"/>
      <c r="CF292" s="410"/>
      <c r="CG292" s="411"/>
      <c r="CH292" s="412"/>
      <c r="CI292" s="410"/>
      <c r="CJ292" s="411"/>
      <c r="CK292" s="412"/>
      <c r="CL292" s="258"/>
      <c r="CM292" s="259"/>
      <c r="CN292" s="260"/>
      <c r="CO292" s="258"/>
      <c r="CP292" s="259"/>
      <c r="CQ292" s="260"/>
      <c r="CR292" s="373" t="s">
        <v>2</v>
      </c>
      <c r="CS292" s="228"/>
      <c r="CT292" s="229"/>
      <c r="CU292" s="7" t="str">
        <f t="shared" si="660"/>
        <v/>
      </c>
      <c r="CV292" s="7" t="str">
        <f t="shared" si="661"/>
        <v/>
      </c>
      <c r="CW292" s="7" t="str">
        <f t="shared" si="662"/>
        <v/>
      </c>
      <c r="CX292" s="7" t="str">
        <f t="shared" si="663"/>
        <v/>
      </c>
      <c r="CY292" s="7" t="str">
        <f t="shared" si="664"/>
        <v/>
      </c>
      <c r="CZ292" s="7" t="str">
        <f t="shared" si="665"/>
        <v/>
      </c>
      <c r="DA292" s="7" t="str">
        <f t="shared" si="666"/>
        <v/>
      </c>
      <c r="DB292" s="7" t="str">
        <f t="shared" si="667"/>
        <v/>
      </c>
      <c r="DC292" s="7" t="str">
        <f t="shared" si="668"/>
        <v/>
      </c>
      <c r="DD292" s="7" t="str">
        <f t="shared" si="669"/>
        <v/>
      </c>
      <c r="DE292" s="7" t="str">
        <f t="shared" si="670"/>
        <v/>
      </c>
      <c r="DF292" s="7" t="str">
        <f t="shared" si="671"/>
        <v/>
      </c>
      <c r="DG292" s="7" t="str">
        <f t="shared" si="672"/>
        <v/>
      </c>
      <c r="DH292" s="7" t="str">
        <f t="shared" si="673"/>
        <v/>
      </c>
      <c r="DI292" s="7" t="str">
        <f t="shared" si="674"/>
        <v/>
      </c>
      <c r="DJ292" s="7" t="str">
        <f t="shared" si="675"/>
        <v/>
      </c>
      <c r="DK292" s="7" t="str">
        <f t="shared" si="676"/>
        <v/>
      </c>
      <c r="DL292" s="7" t="str">
        <f t="shared" si="677"/>
        <v/>
      </c>
      <c r="DM292" s="7" t="str">
        <f t="shared" si="678"/>
        <v/>
      </c>
      <c r="DN292" s="7" t="str">
        <f t="shared" si="679"/>
        <v/>
      </c>
      <c r="DO292" s="7" t="str">
        <f t="shared" si="680"/>
        <v/>
      </c>
      <c r="DP292" s="7" t="str">
        <f t="shared" si="681"/>
        <v/>
      </c>
      <c r="DQ292" s="7" t="str">
        <f t="shared" si="682"/>
        <v/>
      </c>
      <c r="DR292" s="7" t="str">
        <f t="shared" si="683"/>
        <v/>
      </c>
      <c r="DS292" s="7" t="str">
        <f t="shared" si="684"/>
        <v/>
      </c>
      <c r="DT292" s="7" t="str">
        <f t="shared" si="685"/>
        <v/>
      </c>
      <c r="DU292" s="7" t="str">
        <f t="shared" si="781"/>
        <v/>
      </c>
      <c r="DV292" s="7" t="str">
        <f t="shared" si="782"/>
        <v/>
      </c>
      <c r="DW292" s="7" t="str">
        <f t="shared" si="783"/>
        <v/>
      </c>
      <c r="DX292" s="7" t="str">
        <f t="shared" si="784"/>
        <v/>
      </c>
      <c r="DY292" s="7"/>
      <c r="DZ292" s="7"/>
      <c r="EA292" s="7"/>
      <c r="EB292" s="7"/>
      <c r="EC292" s="64" t="s">
        <v>2</v>
      </c>
      <c r="ED292" s="306" t="str">
        <f t="shared" si="686"/>
        <v>-</v>
      </c>
      <c r="EE292" s="306" t="str">
        <f t="shared" si="687"/>
        <v>-</v>
      </c>
      <c r="EF292" s="306" t="str">
        <f t="shared" si="688"/>
        <v>-</v>
      </c>
      <c r="EG292" s="306" t="str">
        <f t="shared" si="689"/>
        <v>-</v>
      </c>
      <c r="EH292" s="306" t="str">
        <f t="shared" si="690"/>
        <v>-</v>
      </c>
      <c r="EI292" s="306" t="str">
        <f t="shared" si="691"/>
        <v>-</v>
      </c>
      <c r="EJ292" s="306" t="str">
        <f t="shared" si="692"/>
        <v>-</v>
      </c>
      <c r="EK292" s="306" t="str">
        <f t="shared" si="693"/>
        <v>-</v>
      </c>
      <c r="EL292" s="306" t="str">
        <f t="shared" si="694"/>
        <v>-</v>
      </c>
      <c r="EM292" s="306" t="str">
        <f t="shared" si="695"/>
        <v>-</v>
      </c>
      <c r="EN292" s="306" t="str">
        <f t="shared" si="696"/>
        <v>-</v>
      </c>
      <c r="EO292" s="306" t="str">
        <f t="shared" si="697"/>
        <v>-</v>
      </c>
      <c r="EP292" s="306" t="str">
        <f t="shared" si="698"/>
        <v>-</v>
      </c>
      <c r="EQ292" s="306" t="str">
        <f t="shared" si="699"/>
        <v>-</v>
      </c>
      <c r="ER292" s="306" t="str">
        <f t="shared" si="700"/>
        <v>-</v>
      </c>
      <c r="ES292" s="306" t="str">
        <f t="shared" si="701"/>
        <v>-</v>
      </c>
      <c r="ET292" s="306" t="str">
        <f t="shared" si="702"/>
        <v>-</v>
      </c>
      <c r="EU292" s="306" t="str">
        <f t="shared" si="703"/>
        <v>-</v>
      </c>
      <c r="EV292" s="306" t="str">
        <f t="shared" si="704"/>
        <v>-</v>
      </c>
      <c r="EW292" s="306" t="str">
        <f t="shared" si="705"/>
        <v>-</v>
      </c>
      <c r="EX292" s="306" t="str">
        <f t="shared" si="706"/>
        <v>-</v>
      </c>
      <c r="EY292" s="306" t="str">
        <f t="shared" si="707"/>
        <v>-</v>
      </c>
      <c r="EZ292" s="306" t="str">
        <f t="shared" si="708"/>
        <v>-</v>
      </c>
      <c r="FA292" s="306" t="str">
        <f t="shared" si="709"/>
        <v>-</v>
      </c>
      <c r="FB292" s="306" t="str">
        <f t="shared" si="710"/>
        <v>-</v>
      </c>
      <c r="FC292" s="306" t="str">
        <f t="shared" si="711"/>
        <v>-</v>
      </c>
      <c r="FD292" s="306" t="str">
        <f t="shared" si="785"/>
        <v>-</v>
      </c>
      <c r="FE292" s="306" t="str">
        <f t="shared" si="786"/>
        <v>-</v>
      </c>
      <c r="FF292" s="306" t="str">
        <f t="shared" si="787"/>
        <v>-</v>
      </c>
      <c r="FG292" s="306" t="str">
        <f t="shared" si="788"/>
        <v>-</v>
      </c>
      <c r="FH292" s="306"/>
      <c r="FI292" s="306"/>
      <c r="FJ292" s="306"/>
      <c r="FK292" s="306"/>
      <c r="FL292" s="306"/>
      <c r="FM292" s="422" t="s">
        <v>2</v>
      </c>
      <c r="FN292" s="65" t="str">
        <f t="shared" si="712"/>
        <v>-</v>
      </c>
      <c r="FO292" s="65" t="str">
        <f t="shared" si="713"/>
        <v>-</v>
      </c>
      <c r="FP292" s="65" t="str">
        <f t="shared" si="714"/>
        <v>-</v>
      </c>
      <c r="FQ292" s="65" t="str">
        <f t="shared" si="715"/>
        <v>-</v>
      </c>
      <c r="FR292" s="65" t="str">
        <f t="shared" si="716"/>
        <v>-</v>
      </c>
      <c r="FS292" s="65" t="str">
        <f t="shared" si="717"/>
        <v>-</v>
      </c>
      <c r="FT292" s="65" t="str">
        <f t="shared" si="718"/>
        <v>-</v>
      </c>
      <c r="FU292" s="65" t="str">
        <f t="shared" si="719"/>
        <v>-</v>
      </c>
      <c r="FV292" s="65" t="str">
        <f t="shared" si="720"/>
        <v>-</v>
      </c>
      <c r="FW292" s="65" t="str">
        <f t="shared" si="721"/>
        <v>-</v>
      </c>
      <c r="FX292" s="65" t="str">
        <f t="shared" si="722"/>
        <v>-</v>
      </c>
      <c r="FY292" s="65" t="str">
        <f t="shared" si="723"/>
        <v>-</v>
      </c>
      <c r="FZ292" s="65" t="str">
        <f t="shared" si="724"/>
        <v>-</v>
      </c>
      <c r="GA292" s="65" t="str">
        <f t="shared" si="725"/>
        <v>-</v>
      </c>
      <c r="GB292" s="65" t="str">
        <f t="shared" si="726"/>
        <v>-</v>
      </c>
      <c r="GC292" s="65" t="str">
        <f t="shared" si="727"/>
        <v>-</v>
      </c>
      <c r="GD292" s="65" t="str">
        <f t="shared" si="728"/>
        <v>-</v>
      </c>
      <c r="GE292" s="65" t="str">
        <f t="shared" si="729"/>
        <v>-</v>
      </c>
      <c r="GF292" s="65" t="str">
        <f t="shared" si="730"/>
        <v>-</v>
      </c>
      <c r="GG292" s="65" t="str">
        <f t="shared" si="731"/>
        <v>-</v>
      </c>
      <c r="GH292" s="65" t="str">
        <f t="shared" si="732"/>
        <v>-</v>
      </c>
      <c r="GI292" s="65" t="str">
        <f t="shared" si="733"/>
        <v>-</v>
      </c>
      <c r="GJ292" s="65" t="str">
        <f t="shared" si="734"/>
        <v>-</v>
      </c>
      <c r="GK292" s="65" t="str">
        <f t="shared" si="735"/>
        <v>-</v>
      </c>
      <c r="GL292" s="65" t="str">
        <f t="shared" si="736"/>
        <v>-</v>
      </c>
      <c r="GM292" s="65" t="str">
        <f t="shared" si="737"/>
        <v>-</v>
      </c>
      <c r="GN292" s="65" t="str">
        <f t="shared" si="789"/>
        <v>-</v>
      </c>
      <c r="GO292" s="65" t="str">
        <f t="shared" si="790"/>
        <v>-</v>
      </c>
      <c r="GP292" s="65" t="str">
        <f t="shared" si="791"/>
        <v>-</v>
      </c>
      <c r="GQ292" s="65" t="str">
        <f t="shared" si="792"/>
        <v>-</v>
      </c>
      <c r="GR292" s="65"/>
      <c r="GS292" s="65"/>
      <c r="GT292" s="65"/>
      <c r="GU292" s="96"/>
      <c r="GV292" s="70"/>
      <c r="GW292" s="7">
        <f>IF(ISNUMBER(INDEX($CU$15:$EC$314,$B292,HG$5)),MAX(GW$14:GW291)+1,0)</f>
        <v>0</v>
      </c>
      <c r="GX292" s="7" t="str">
        <f t="shared" si="738"/>
        <v/>
      </c>
      <c r="GY292" s="7" t="str">
        <f t="shared" si="739"/>
        <v/>
      </c>
      <c r="GZ292" s="289">
        <f t="shared" si="740"/>
        <v>278</v>
      </c>
      <c r="HA292" s="289" t="str">
        <f t="shared" si="800"/>
        <v/>
      </c>
      <c r="HB292" s="289"/>
      <c r="HC292" s="84" t="str">
        <f t="shared" si="742"/>
        <v/>
      </c>
      <c r="HD292" s="335">
        <f t="shared" si="743"/>
        <v>0</v>
      </c>
      <c r="HE292" s="313" t="str">
        <f t="shared" si="744"/>
        <v/>
      </c>
      <c r="HF292" s="28" t="str">
        <f t="shared" si="801"/>
        <v/>
      </c>
      <c r="HG292" s="241"/>
      <c r="HH292" s="71"/>
      <c r="HI292" s="71"/>
      <c r="HJ292" s="71"/>
      <c r="HK292" s="71"/>
      <c r="HL292" s="71"/>
      <c r="HM292" s="71"/>
      <c r="HN292" s="71"/>
      <c r="HO292" s="71"/>
      <c r="HP292" s="71"/>
      <c r="HQ292" s="71"/>
      <c r="HR292" s="71"/>
      <c r="HS292" s="71"/>
      <c r="HT292" s="71"/>
      <c r="HU292" s="71"/>
      <c r="HV292" s="336" t="str">
        <f t="shared" si="746"/>
        <v/>
      </c>
      <c r="HW292" s="338" t="str">
        <f t="shared" si="747"/>
        <v/>
      </c>
      <c r="HX292" s="337" t="str">
        <f t="shared" si="748"/>
        <v/>
      </c>
      <c r="HY292" s="71"/>
      <c r="HZ292" s="71"/>
      <c r="IA292" s="71"/>
      <c r="IB292" s="71"/>
      <c r="IC292" s="71"/>
      <c r="ID292" s="70"/>
      <c r="IE292" s="19"/>
      <c r="IF292" s="19"/>
      <c r="IG292" s="19"/>
      <c r="IH292" s="19"/>
      <c r="II292" s="19"/>
      <c r="IJ292" s="19"/>
      <c r="IK292" s="19"/>
      <c r="IL292" s="19"/>
      <c r="IM292" s="19"/>
      <c r="IN292" s="19"/>
      <c r="IO292" s="19"/>
      <c r="IP292" s="19"/>
      <c r="IQ292" s="19"/>
      <c r="IR292" s="291">
        <f>IF(IE292&lt;&gt;"",MAX(IR$14:IR291)+1,0)</f>
        <v>0</v>
      </c>
      <c r="IS292" s="291">
        <f>IF(IF292&lt;&gt;"",MAX(IS$14:IS291)+1,0)</f>
        <v>0</v>
      </c>
      <c r="IT292" s="291">
        <f>IF(IG292&lt;&gt;"",MAX(IT$14:IT291)+1,0)</f>
        <v>0</v>
      </c>
      <c r="IU292" s="291">
        <f>IF(IH292&lt;&gt;"",MAX(IU$14:IU291)+1,0)</f>
        <v>0</v>
      </c>
      <c r="IV292" s="291">
        <f>IF(II292&lt;&gt;"",MAX(IV$14:IV291)+1,0)</f>
        <v>0</v>
      </c>
      <c r="IW292" s="291">
        <f>IF(IJ292&lt;&gt;"",MAX(IW$14:IW291)+1,0)</f>
        <v>0</v>
      </c>
      <c r="IX292" s="291">
        <f>IF(IK292&lt;&gt;"",MAX(IX$14:IX291)+1,0)</f>
        <v>0</v>
      </c>
      <c r="IY292" s="291">
        <f>IF(IL292&lt;&gt;"",MAX(IY$14:IY291)+1,0)</f>
        <v>0</v>
      </c>
      <c r="IZ292" s="291">
        <f>IF(IM292&lt;&gt;"",MAX(IZ$14:IZ291)+1,0)</f>
        <v>0</v>
      </c>
      <c r="JA292" s="291">
        <f>IF(IN292&lt;&gt;"",MAX(JA$14:JA291)+1,0)</f>
        <v>0</v>
      </c>
      <c r="JB292" s="291">
        <f>IF(IO292&lt;&gt;"",MAX(JB$14:JB291)+1,0)</f>
        <v>0</v>
      </c>
      <c r="JC292" s="291">
        <f>IF(IP292&lt;&gt;"",MAX(JC$14:JC291)+1,0)</f>
        <v>0</v>
      </c>
      <c r="JD292" s="74" t="str">
        <f t="shared" si="793"/>
        <v/>
      </c>
      <c r="JE292" s="74" t="str">
        <f t="shared" si="794"/>
        <v/>
      </c>
      <c r="JF292" s="74" t="str">
        <f t="shared" si="795"/>
        <v/>
      </c>
      <c r="JG292" s="74" t="str">
        <f t="shared" si="796"/>
        <v/>
      </c>
      <c r="JH292" s="390" t="str">
        <f t="shared" si="797"/>
        <v/>
      </c>
      <c r="JI292" s="389">
        <f>IF(ISNUMBER(MATCH(HE292,$JG$15:$JG$313,0)),0,MAX(JI$14:JI291)+1)</f>
        <v>0</v>
      </c>
      <c r="JJ292" s="389" t="str">
        <f t="shared" si="798"/>
        <v/>
      </c>
      <c r="JK292" s="379"/>
      <c r="JL292" s="79"/>
      <c r="JM292" s="19"/>
      <c r="JN292" s="280"/>
      <c r="JO292" s="70"/>
      <c r="JP292" s="19"/>
      <c r="JQ292" s="19"/>
      <c r="JR292" s="19"/>
      <c r="JS292" s="19"/>
      <c r="JT292" s="19"/>
      <c r="JU292" s="19"/>
      <c r="JV292" s="19"/>
      <c r="JW292" s="19"/>
      <c r="JX292" s="19"/>
      <c r="JY292" s="19"/>
      <c r="JZ292" s="19"/>
      <c r="KA292" s="19"/>
      <c r="KB292" s="19"/>
      <c r="KC292" s="19"/>
      <c r="KD292" s="19"/>
      <c r="LA292" s="70"/>
      <c r="LB292" s="291" t="str">
        <f t="shared" si="749"/>
        <v/>
      </c>
      <c r="LC292" s="291" t="str">
        <f t="shared" si="750"/>
        <v/>
      </c>
      <c r="LD292" s="291" t="str">
        <f t="shared" si="751"/>
        <v/>
      </c>
      <c r="LE292" s="291" t="str">
        <f t="shared" si="752"/>
        <v/>
      </c>
      <c r="LF292" s="291" t="str">
        <f t="shared" si="753"/>
        <v/>
      </c>
      <c r="LG292" s="291" t="str">
        <f t="shared" si="754"/>
        <v/>
      </c>
      <c r="LH292" s="291" t="str">
        <f t="shared" si="755"/>
        <v/>
      </c>
      <c r="LI292" s="291" t="str">
        <f t="shared" si="756"/>
        <v/>
      </c>
      <c r="LJ292" s="291" t="str">
        <f t="shared" si="757"/>
        <v/>
      </c>
      <c r="LK292" s="291" t="str">
        <f t="shared" si="758"/>
        <v/>
      </c>
      <c r="LL292" s="291" t="str">
        <f t="shared" si="759"/>
        <v/>
      </c>
      <c r="LM292" s="291" t="str">
        <f t="shared" si="760"/>
        <v/>
      </c>
      <c r="LN292" s="291" t="str">
        <f t="shared" si="761"/>
        <v/>
      </c>
      <c r="LO292" s="291" t="str">
        <f t="shared" si="762"/>
        <v/>
      </c>
      <c r="LP292" s="291" t="str">
        <f t="shared" si="763"/>
        <v/>
      </c>
      <c r="LQ292" s="291" t="str">
        <f t="shared" si="764"/>
        <v/>
      </c>
      <c r="LR292" s="291" t="str">
        <f t="shared" si="765"/>
        <v/>
      </c>
      <c r="LS292" s="291" t="str">
        <f t="shared" si="766"/>
        <v/>
      </c>
      <c r="LT292" s="291" t="str">
        <f t="shared" si="767"/>
        <v/>
      </c>
      <c r="LU292" s="291" t="str">
        <f t="shared" si="768"/>
        <v/>
      </c>
      <c r="LV292" s="291" t="str">
        <f t="shared" si="769"/>
        <v/>
      </c>
      <c r="LW292" s="291" t="str">
        <f t="shared" si="770"/>
        <v/>
      </c>
      <c r="LX292" s="291" t="str">
        <f t="shared" si="771"/>
        <v/>
      </c>
      <c r="LY292" s="291" t="str">
        <f t="shared" si="772"/>
        <v/>
      </c>
      <c r="LZ292" s="291" t="str">
        <f t="shared" si="773"/>
        <v/>
      </c>
      <c r="MA292" s="291" t="str">
        <f t="shared" si="774"/>
        <v/>
      </c>
      <c r="MB292" s="291" t="str">
        <f t="shared" si="775"/>
        <v/>
      </c>
      <c r="MC292" s="291" t="str">
        <f t="shared" si="776"/>
        <v/>
      </c>
      <c r="MD292" s="291" t="str">
        <f t="shared" si="777"/>
        <v/>
      </c>
      <c r="ME292" s="291" t="str">
        <f t="shared" si="778"/>
        <v/>
      </c>
      <c r="MF292" s="291" t="str">
        <f t="shared" si="779"/>
        <v/>
      </c>
      <c r="MG292" s="74">
        <f t="shared" si="780"/>
        <v>0</v>
      </c>
      <c r="MH292" s="70"/>
      <c r="MI292" s="70"/>
      <c r="MJ292" s="70"/>
      <c r="MK292" s="70"/>
      <c r="ML292" s="70"/>
      <c r="MM292" s="70"/>
      <c r="MN292" s="70"/>
      <c r="MO292" s="70"/>
      <c r="MP292" s="70"/>
      <c r="MQ292" s="70"/>
      <c r="MR292" s="70"/>
      <c r="MS292" s="70"/>
      <c r="MT292" s="70"/>
      <c r="MU292" s="70"/>
    </row>
    <row r="293" spans="1:359" ht="6.75" customHeight="1" x14ac:dyDescent="0.25">
      <c r="A293" s="79"/>
      <c r="B293" s="303">
        <f t="shared" si="799"/>
        <v>279</v>
      </c>
      <c r="C293" s="206" t="s">
        <v>885</v>
      </c>
      <c r="D293" s="206" t="s">
        <v>886</v>
      </c>
      <c r="E293" s="70"/>
      <c r="F293" s="258"/>
      <c r="G293" s="259"/>
      <c r="H293" s="260"/>
      <c r="I293" s="258"/>
      <c r="J293" s="259"/>
      <c r="K293" s="260"/>
      <c r="L293" s="258"/>
      <c r="M293" s="259"/>
      <c r="N293" s="260"/>
      <c r="O293" s="258"/>
      <c r="P293" s="259"/>
      <c r="Q293" s="260"/>
      <c r="R293" s="258"/>
      <c r="S293" s="259"/>
      <c r="T293" s="260"/>
      <c r="U293" s="258"/>
      <c r="V293" s="259"/>
      <c r="W293" s="260"/>
      <c r="X293" s="258"/>
      <c r="Y293" s="259"/>
      <c r="Z293" s="260"/>
      <c r="AA293" s="258"/>
      <c r="AB293" s="259"/>
      <c r="AC293" s="260"/>
      <c r="AD293" s="258"/>
      <c r="AE293" s="259"/>
      <c r="AF293" s="260"/>
      <c r="AG293" s="258"/>
      <c r="AH293" s="259"/>
      <c r="AI293" s="260"/>
      <c r="AJ293" s="258"/>
      <c r="AK293" s="259"/>
      <c r="AL293" s="260"/>
      <c r="AM293" s="258"/>
      <c r="AN293" s="259"/>
      <c r="AO293" s="260"/>
      <c r="AP293" s="281"/>
      <c r="AQ293" s="353"/>
      <c r="AR293" s="348"/>
      <c r="AS293" s="281"/>
      <c r="AT293" s="353"/>
      <c r="AU293" s="348"/>
      <c r="AV293" s="258"/>
      <c r="AW293" s="259"/>
      <c r="AX293" s="260"/>
      <c r="AY293" s="258"/>
      <c r="AZ293" s="259"/>
      <c r="BA293" s="260"/>
      <c r="BB293" s="258"/>
      <c r="BC293" s="259"/>
      <c r="BD293" s="260"/>
      <c r="BE293" s="258"/>
      <c r="BF293" s="259"/>
      <c r="BG293" s="260"/>
      <c r="BH293" s="258"/>
      <c r="BI293" s="259"/>
      <c r="BJ293" s="260"/>
      <c r="BK293" s="258"/>
      <c r="BL293" s="259"/>
      <c r="BM293" s="260"/>
      <c r="BN293" s="258"/>
      <c r="BO293" s="259"/>
      <c r="BP293" s="260"/>
      <c r="BQ293" s="258"/>
      <c r="BR293" s="259"/>
      <c r="BS293" s="260"/>
      <c r="BT293" s="258"/>
      <c r="BU293" s="259"/>
      <c r="BV293" s="260"/>
      <c r="BW293" s="258"/>
      <c r="BX293" s="259"/>
      <c r="BY293" s="260"/>
      <c r="BZ293" s="258"/>
      <c r="CA293" s="259"/>
      <c r="CB293" s="260"/>
      <c r="CC293" s="258"/>
      <c r="CD293" s="259"/>
      <c r="CE293" s="260"/>
      <c r="CF293" s="410"/>
      <c r="CG293" s="411"/>
      <c r="CH293" s="412"/>
      <c r="CI293" s="410"/>
      <c r="CJ293" s="411"/>
      <c r="CK293" s="412"/>
      <c r="CL293" s="258"/>
      <c r="CM293" s="259"/>
      <c r="CN293" s="260"/>
      <c r="CO293" s="258"/>
      <c r="CP293" s="259"/>
      <c r="CQ293" s="260"/>
      <c r="CR293" s="373" t="s">
        <v>2</v>
      </c>
      <c r="CS293" s="228"/>
      <c r="CT293" s="229"/>
      <c r="CU293" s="7" t="str">
        <f t="shared" si="660"/>
        <v/>
      </c>
      <c r="CV293" s="7" t="str">
        <f t="shared" si="661"/>
        <v/>
      </c>
      <c r="CW293" s="7" t="str">
        <f t="shared" si="662"/>
        <v/>
      </c>
      <c r="CX293" s="7" t="str">
        <f t="shared" si="663"/>
        <v/>
      </c>
      <c r="CY293" s="7" t="str">
        <f t="shared" si="664"/>
        <v/>
      </c>
      <c r="CZ293" s="7" t="str">
        <f t="shared" si="665"/>
        <v/>
      </c>
      <c r="DA293" s="7" t="str">
        <f t="shared" si="666"/>
        <v/>
      </c>
      <c r="DB293" s="7" t="str">
        <f t="shared" si="667"/>
        <v/>
      </c>
      <c r="DC293" s="7" t="str">
        <f t="shared" si="668"/>
        <v/>
      </c>
      <c r="DD293" s="7" t="str">
        <f t="shared" si="669"/>
        <v/>
      </c>
      <c r="DE293" s="7" t="str">
        <f t="shared" si="670"/>
        <v/>
      </c>
      <c r="DF293" s="7" t="str">
        <f t="shared" si="671"/>
        <v/>
      </c>
      <c r="DG293" s="7" t="str">
        <f t="shared" si="672"/>
        <v/>
      </c>
      <c r="DH293" s="7" t="str">
        <f t="shared" si="673"/>
        <v/>
      </c>
      <c r="DI293" s="7" t="str">
        <f t="shared" si="674"/>
        <v/>
      </c>
      <c r="DJ293" s="7" t="str">
        <f t="shared" si="675"/>
        <v/>
      </c>
      <c r="DK293" s="7" t="str">
        <f t="shared" si="676"/>
        <v/>
      </c>
      <c r="DL293" s="7" t="str">
        <f t="shared" si="677"/>
        <v/>
      </c>
      <c r="DM293" s="7" t="str">
        <f t="shared" si="678"/>
        <v/>
      </c>
      <c r="DN293" s="7">
        <f t="shared" si="679"/>
        <v>3</v>
      </c>
      <c r="DO293" s="7" t="str">
        <f t="shared" si="680"/>
        <v/>
      </c>
      <c r="DP293" s="7" t="str">
        <f t="shared" si="681"/>
        <v/>
      </c>
      <c r="DQ293" s="7" t="str">
        <f t="shared" si="682"/>
        <v/>
      </c>
      <c r="DR293" s="7" t="str">
        <f t="shared" si="683"/>
        <v/>
      </c>
      <c r="DS293" s="7" t="str">
        <f t="shared" si="684"/>
        <v/>
      </c>
      <c r="DT293" s="7" t="str">
        <f t="shared" si="685"/>
        <v/>
      </c>
      <c r="DU293" s="7" t="str">
        <f t="shared" si="781"/>
        <v/>
      </c>
      <c r="DV293" s="7" t="str">
        <f t="shared" si="782"/>
        <v/>
      </c>
      <c r="DW293" s="7" t="str">
        <f t="shared" si="783"/>
        <v/>
      </c>
      <c r="DX293" s="7" t="str">
        <f t="shared" si="784"/>
        <v/>
      </c>
      <c r="DY293" s="7"/>
      <c r="DZ293" s="7"/>
      <c r="EA293" s="7"/>
      <c r="EB293" s="7"/>
      <c r="EC293" s="64" t="s">
        <v>2</v>
      </c>
      <c r="ED293" s="306" t="str">
        <f t="shared" si="686"/>
        <v>-</v>
      </c>
      <c r="EE293" s="306" t="str">
        <f t="shared" si="687"/>
        <v>-</v>
      </c>
      <c r="EF293" s="306" t="str">
        <f t="shared" si="688"/>
        <v>-</v>
      </c>
      <c r="EG293" s="306" t="str">
        <f t="shared" si="689"/>
        <v>-</v>
      </c>
      <c r="EH293" s="306" t="str">
        <f t="shared" si="690"/>
        <v>-</v>
      </c>
      <c r="EI293" s="306" t="str">
        <f t="shared" si="691"/>
        <v>-</v>
      </c>
      <c r="EJ293" s="306" t="str">
        <f t="shared" si="692"/>
        <v>-</v>
      </c>
      <c r="EK293" s="306" t="str">
        <f t="shared" si="693"/>
        <v>-</v>
      </c>
      <c r="EL293" s="306" t="str">
        <f t="shared" si="694"/>
        <v>-</v>
      </c>
      <c r="EM293" s="306" t="str">
        <f t="shared" si="695"/>
        <v>-</v>
      </c>
      <c r="EN293" s="306" t="str">
        <f t="shared" si="696"/>
        <v>-</v>
      </c>
      <c r="EO293" s="306" t="str">
        <f t="shared" si="697"/>
        <v>-</v>
      </c>
      <c r="EP293" s="306" t="str">
        <f t="shared" si="698"/>
        <v>-</v>
      </c>
      <c r="EQ293" s="306" t="str">
        <f t="shared" si="699"/>
        <v>-</v>
      </c>
      <c r="ER293" s="306" t="str">
        <f t="shared" si="700"/>
        <v>-</v>
      </c>
      <c r="ES293" s="306" t="str">
        <f t="shared" si="701"/>
        <v>-</v>
      </c>
      <c r="ET293" s="306" t="str">
        <f t="shared" si="702"/>
        <v>-</v>
      </c>
      <c r="EU293" s="306" t="str">
        <f t="shared" si="703"/>
        <v>-</v>
      </c>
      <c r="EV293" s="306" t="str">
        <f t="shared" si="704"/>
        <v>-</v>
      </c>
      <c r="EW293" s="306" t="str">
        <f t="shared" si="705"/>
        <v>complexity</v>
      </c>
      <c r="EX293" s="306" t="str">
        <f t="shared" si="706"/>
        <v>-</v>
      </c>
      <c r="EY293" s="306" t="str">
        <f t="shared" si="707"/>
        <v>-</v>
      </c>
      <c r="EZ293" s="306" t="str">
        <f t="shared" si="708"/>
        <v>-</v>
      </c>
      <c r="FA293" s="306" t="str">
        <f t="shared" si="709"/>
        <v>-</v>
      </c>
      <c r="FB293" s="306" t="str">
        <f t="shared" si="710"/>
        <v>-</v>
      </c>
      <c r="FC293" s="306" t="str">
        <f t="shared" si="711"/>
        <v>-</v>
      </c>
      <c r="FD293" s="306" t="str">
        <f t="shared" si="785"/>
        <v>-</v>
      </c>
      <c r="FE293" s="306" t="str">
        <f t="shared" si="786"/>
        <v>-</v>
      </c>
      <c r="FF293" s="306" t="str">
        <f t="shared" si="787"/>
        <v>-</v>
      </c>
      <c r="FG293" s="306" t="str">
        <f t="shared" si="788"/>
        <v>-</v>
      </c>
      <c r="FH293" s="306"/>
      <c r="FI293" s="306"/>
      <c r="FJ293" s="306"/>
      <c r="FK293" s="306"/>
      <c r="FL293" s="306"/>
      <c r="FM293" s="422" t="s">
        <v>2</v>
      </c>
      <c r="FN293" s="65" t="str">
        <f t="shared" si="712"/>
        <v>-</v>
      </c>
      <c r="FO293" s="65" t="str">
        <f t="shared" si="713"/>
        <v>-</v>
      </c>
      <c r="FP293" s="65" t="str">
        <f t="shared" si="714"/>
        <v>-</v>
      </c>
      <c r="FQ293" s="65" t="str">
        <f t="shared" si="715"/>
        <v>-</v>
      </c>
      <c r="FR293" s="65" t="str">
        <f t="shared" si="716"/>
        <v>-</v>
      </c>
      <c r="FS293" s="65" t="str">
        <f t="shared" si="717"/>
        <v>-</v>
      </c>
      <c r="FT293" s="65" t="str">
        <f t="shared" si="718"/>
        <v>-</v>
      </c>
      <c r="FU293" s="65" t="str">
        <f t="shared" si="719"/>
        <v>-</v>
      </c>
      <c r="FV293" s="65" t="str">
        <f t="shared" si="720"/>
        <v>-</v>
      </c>
      <c r="FW293" s="65" t="str">
        <f t="shared" si="721"/>
        <v>-</v>
      </c>
      <c r="FX293" s="65" t="str">
        <f t="shared" si="722"/>
        <v>-</v>
      </c>
      <c r="FY293" s="65" t="str">
        <f t="shared" si="723"/>
        <v>-</v>
      </c>
      <c r="FZ293" s="65" t="str">
        <f t="shared" si="724"/>
        <v>-</v>
      </c>
      <c r="GA293" s="65" t="str">
        <f t="shared" si="725"/>
        <v>-</v>
      </c>
      <c r="GB293" s="65" t="str">
        <f t="shared" si="726"/>
        <v>-</v>
      </c>
      <c r="GC293" s="65" t="str">
        <f t="shared" si="727"/>
        <v>-</v>
      </c>
      <c r="GD293" s="65" t="str">
        <f t="shared" si="728"/>
        <v>-</v>
      </c>
      <c r="GE293" s="65" t="str">
        <f t="shared" si="729"/>
        <v>-</v>
      </c>
      <c r="GF293" s="65" t="str">
        <f t="shared" si="730"/>
        <v>-</v>
      </c>
      <c r="GG293" s="65" t="str">
        <f t="shared" si="731"/>
        <v>1|2</v>
      </c>
      <c r="GH293" s="65" t="str">
        <f t="shared" si="732"/>
        <v>-</v>
      </c>
      <c r="GI293" s="65" t="str">
        <f t="shared" si="733"/>
        <v>-</v>
      </c>
      <c r="GJ293" s="65" t="str">
        <f t="shared" si="734"/>
        <v>-</v>
      </c>
      <c r="GK293" s="65" t="str">
        <f t="shared" si="735"/>
        <v>-</v>
      </c>
      <c r="GL293" s="65" t="str">
        <f t="shared" si="736"/>
        <v>-</v>
      </c>
      <c r="GM293" s="65" t="str">
        <f t="shared" si="737"/>
        <v>-</v>
      </c>
      <c r="GN293" s="65" t="str">
        <f t="shared" si="789"/>
        <v>-</v>
      </c>
      <c r="GO293" s="65" t="str">
        <f t="shared" si="790"/>
        <v>-</v>
      </c>
      <c r="GP293" s="65" t="str">
        <f t="shared" si="791"/>
        <v>-</v>
      </c>
      <c r="GQ293" s="65" t="str">
        <f t="shared" si="792"/>
        <v>-</v>
      </c>
      <c r="GR293" s="65"/>
      <c r="GS293" s="65"/>
      <c r="GT293" s="65"/>
      <c r="GU293" s="96"/>
      <c r="GV293" s="70"/>
      <c r="GW293" s="7">
        <f>IF(ISNUMBER(INDEX($CU$15:$EC$314,$B293,HG$5)),MAX(GW$14:GW292)+1,0)</f>
        <v>0</v>
      </c>
      <c r="GX293" s="7" t="str">
        <f t="shared" si="738"/>
        <v/>
      </c>
      <c r="GY293" s="7" t="str">
        <f t="shared" si="739"/>
        <v/>
      </c>
      <c r="GZ293" s="289">
        <f t="shared" si="740"/>
        <v>279</v>
      </c>
      <c r="HA293" s="289" t="str">
        <f t="shared" si="800"/>
        <v/>
      </c>
      <c r="HB293" s="289"/>
      <c r="HC293" s="84" t="str">
        <f t="shared" si="742"/>
        <v/>
      </c>
      <c r="HD293" s="335">
        <f t="shared" si="743"/>
        <v>0</v>
      </c>
      <c r="HE293" s="313" t="str">
        <f t="shared" si="744"/>
        <v/>
      </c>
      <c r="HF293" s="28" t="str">
        <f t="shared" si="801"/>
        <v/>
      </c>
      <c r="HG293" s="241"/>
      <c r="HH293" s="71"/>
      <c r="HI293" s="71"/>
      <c r="HJ293" s="71"/>
      <c r="HK293" s="71"/>
      <c r="HL293" s="71"/>
      <c r="HM293" s="71"/>
      <c r="HN293" s="71"/>
      <c r="HO293" s="71"/>
      <c r="HP293" s="71"/>
      <c r="HQ293" s="71"/>
      <c r="HR293" s="71"/>
      <c r="HS293" s="71"/>
      <c r="HT293" s="71"/>
      <c r="HU293" s="71"/>
      <c r="HV293" s="336" t="str">
        <f t="shared" si="746"/>
        <v/>
      </c>
      <c r="HW293" s="338" t="str">
        <f t="shared" si="747"/>
        <v/>
      </c>
      <c r="HX293" s="337" t="str">
        <f t="shared" si="748"/>
        <v/>
      </c>
      <c r="HY293" s="71"/>
      <c r="HZ293" s="71"/>
      <c r="IA293" s="71"/>
      <c r="IB293" s="71"/>
      <c r="IC293" s="71"/>
      <c r="ID293" s="70"/>
      <c r="IE293" s="19"/>
      <c r="IF293" s="19"/>
      <c r="IG293" s="19"/>
      <c r="IH293" s="19"/>
      <c r="II293" s="19"/>
      <c r="IJ293" s="19"/>
      <c r="IK293" s="19"/>
      <c r="IL293" s="19"/>
      <c r="IM293" s="19"/>
      <c r="IN293" s="19"/>
      <c r="IO293" s="19"/>
      <c r="IP293" s="19"/>
      <c r="IQ293" s="19"/>
      <c r="IR293" s="291">
        <f>IF(IE293&lt;&gt;"",MAX(IR$14:IR292)+1,0)</f>
        <v>0</v>
      </c>
      <c r="IS293" s="291">
        <f>IF(IF293&lt;&gt;"",MAX(IS$14:IS292)+1,0)</f>
        <v>0</v>
      </c>
      <c r="IT293" s="291">
        <f>IF(IG293&lt;&gt;"",MAX(IT$14:IT292)+1,0)</f>
        <v>0</v>
      </c>
      <c r="IU293" s="291">
        <f>IF(IH293&lt;&gt;"",MAX(IU$14:IU292)+1,0)</f>
        <v>0</v>
      </c>
      <c r="IV293" s="291">
        <f>IF(II293&lt;&gt;"",MAX(IV$14:IV292)+1,0)</f>
        <v>0</v>
      </c>
      <c r="IW293" s="291">
        <f>IF(IJ293&lt;&gt;"",MAX(IW$14:IW292)+1,0)</f>
        <v>0</v>
      </c>
      <c r="IX293" s="291">
        <f>IF(IK293&lt;&gt;"",MAX(IX$14:IX292)+1,0)</f>
        <v>0</v>
      </c>
      <c r="IY293" s="291">
        <f>IF(IL293&lt;&gt;"",MAX(IY$14:IY292)+1,0)</f>
        <v>0</v>
      </c>
      <c r="IZ293" s="291">
        <f>IF(IM293&lt;&gt;"",MAX(IZ$14:IZ292)+1,0)</f>
        <v>0</v>
      </c>
      <c r="JA293" s="291">
        <f>IF(IN293&lt;&gt;"",MAX(JA$14:JA292)+1,0)</f>
        <v>0</v>
      </c>
      <c r="JB293" s="291">
        <f>IF(IO293&lt;&gt;"",MAX(JB$14:JB292)+1,0)</f>
        <v>0</v>
      </c>
      <c r="JC293" s="291">
        <f>IF(IP293&lt;&gt;"",MAX(JC$14:JC292)+1,0)</f>
        <v>0</v>
      </c>
      <c r="JD293" s="74" t="str">
        <f t="shared" si="793"/>
        <v/>
      </c>
      <c r="JE293" s="74" t="str">
        <f t="shared" si="794"/>
        <v/>
      </c>
      <c r="JF293" s="74" t="str">
        <f t="shared" si="795"/>
        <v/>
      </c>
      <c r="JG293" s="74" t="str">
        <f t="shared" si="796"/>
        <v/>
      </c>
      <c r="JH293" s="390" t="str">
        <f t="shared" si="797"/>
        <v/>
      </c>
      <c r="JI293" s="389">
        <f>IF(ISNUMBER(MATCH(HE293,$JG$15:$JG$313,0)),0,MAX(JI$14:JI292)+1)</f>
        <v>0</v>
      </c>
      <c r="JJ293" s="389" t="str">
        <f t="shared" si="798"/>
        <v/>
      </c>
      <c r="JK293" s="379"/>
      <c r="JL293" s="79"/>
      <c r="JM293" s="19"/>
      <c r="JN293" s="280"/>
      <c r="JO293" s="70"/>
      <c r="JP293" s="19"/>
      <c r="JQ293" s="19"/>
      <c r="JR293" s="19"/>
      <c r="JS293" s="19"/>
      <c r="JT293" s="19"/>
      <c r="JU293" s="19"/>
      <c r="JV293" s="19"/>
      <c r="JW293" s="19"/>
      <c r="JX293" s="19"/>
      <c r="JY293" s="19"/>
      <c r="JZ293" s="19"/>
      <c r="KA293" s="19"/>
      <c r="KB293" s="19"/>
      <c r="KC293" s="19"/>
      <c r="KD293" s="19"/>
      <c r="LA293" s="70"/>
      <c r="LB293" s="291" t="str">
        <f t="shared" si="749"/>
        <v/>
      </c>
      <c r="LC293" s="291" t="str">
        <f t="shared" si="750"/>
        <v/>
      </c>
      <c r="LD293" s="291" t="str">
        <f t="shared" si="751"/>
        <v/>
      </c>
      <c r="LE293" s="291" t="str">
        <f t="shared" si="752"/>
        <v/>
      </c>
      <c r="LF293" s="291" t="str">
        <f t="shared" si="753"/>
        <v/>
      </c>
      <c r="LG293" s="291" t="str">
        <f t="shared" si="754"/>
        <v/>
      </c>
      <c r="LH293" s="291" t="str">
        <f t="shared" si="755"/>
        <v/>
      </c>
      <c r="LI293" s="291" t="str">
        <f t="shared" si="756"/>
        <v/>
      </c>
      <c r="LJ293" s="291" t="str">
        <f t="shared" si="757"/>
        <v/>
      </c>
      <c r="LK293" s="291" t="str">
        <f t="shared" si="758"/>
        <v/>
      </c>
      <c r="LL293" s="291" t="str">
        <f t="shared" si="759"/>
        <v/>
      </c>
      <c r="LM293" s="291" t="str">
        <f t="shared" si="760"/>
        <v/>
      </c>
      <c r="LN293" s="291" t="str">
        <f t="shared" si="761"/>
        <v/>
      </c>
      <c r="LO293" s="291" t="str">
        <f t="shared" si="762"/>
        <v/>
      </c>
      <c r="LP293" s="291" t="str">
        <f t="shared" si="763"/>
        <v/>
      </c>
      <c r="LQ293" s="291" t="str">
        <f t="shared" si="764"/>
        <v/>
      </c>
      <c r="LR293" s="291" t="str">
        <f t="shared" si="765"/>
        <v/>
      </c>
      <c r="LS293" s="291" t="str">
        <f t="shared" si="766"/>
        <v/>
      </c>
      <c r="LT293" s="291" t="str">
        <f t="shared" si="767"/>
        <v/>
      </c>
      <c r="LU293" s="291" t="str">
        <f t="shared" si="768"/>
        <v/>
      </c>
      <c r="LV293" s="291" t="str">
        <f t="shared" si="769"/>
        <v/>
      </c>
      <c r="LW293" s="291" t="str">
        <f t="shared" si="770"/>
        <v/>
      </c>
      <c r="LX293" s="291" t="str">
        <f t="shared" si="771"/>
        <v/>
      </c>
      <c r="LY293" s="291" t="str">
        <f t="shared" si="772"/>
        <v/>
      </c>
      <c r="LZ293" s="291" t="str">
        <f t="shared" si="773"/>
        <v/>
      </c>
      <c r="MA293" s="291" t="str">
        <f t="shared" si="774"/>
        <v/>
      </c>
      <c r="MB293" s="291" t="str">
        <f t="shared" si="775"/>
        <v/>
      </c>
      <c r="MC293" s="291" t="str">
        <f t="shared" si="776"/>
        <v/>
      </c>
      <c r="MD293" s="291" t="str">
        <f t="shared" si="777"/>
        <v/>
      </c>
      <c r="ME293" s="291" t="str">
        <f t="shared" si="778"/>
        <v/>
      </c>
      <c r="MF293" s="291" t="str">
        <f t="shared" si="779"/>
        <v/>
      </c>
      <c r="MG293" s="74">
        <f t="shared" si="780"/>
        <v>0</v>
      </c>
      <c r="MH293" s="70"/>
      <c r="MI293" s="70"/>
      <c r="MJ293" s="70"/>
      <c r="MK293" s="70"/>
      <c r="ML293" s="70"/>
      <c r="MM293" s="70"/>
      <c r="MN293" s="70"/>
      <c r="MO293" s="70"/>
      <c r="MP293" s="70"/>
      <c r="MQ293" s="70"/>
      <c r="MR293" s="70"/>
      <c r="MS293" s="70"/>
      <c r="MT293" s="70"/>
      <c r="MU293" s="70"/>
    </row>
    <row r="294" spans="1:359" ht="6.75" customHeight="1" x14ac:dyDescent="0.25">
      <c r="A294" s="79"/>
      <c r="B294" s="303">
        <f t="shared" si="799"/>
        <v>280</v>
      </c>
      <c r="C294" s="206" t="s">
        <v>928</v>
      </c>
      <c r="D294" s="206" t="s">
        <v>912</v>
      </c>
      <c r="E294" s="70"/>
      <c r="F294" s="258"/>
      <c r="G294" s="259"/>
      <c r="H294" s="260"/>
      <c r="I294" s="258"/>
      <c r="J294" s="259"/>
      <c r="K294" s="260"/>
      <c r="L294" s="258"/>
      <c r="M294" s="259"/>
      <c r="N294" s="260"/>
      <c r="O294" s="258"/>
      <c r="P294" s="259"/>
      <c r="Q294" s="260"/>
      <c r="R294" s="258"/>
      <c r="S294" s="259"/>
      <c r="T294" s="260"/>
      <c r="U294" s="258"/>
      <c r="V294" s="259"/>
      <c r="W294" s="260"/>
      <c r="X294" s="258"/>
      <c r="Y294" s="259"/>
      <c r="Z294" s="260"/>
      <c r="AA294" s="258"/>
      <c r="AB294" s="259"/>
      <c r="AC294" s="260"/>
      <c r="AD294" s="258"/>
      <c r="AE294" s="259"/>
      <c r="AF294" s="260"/>
      <c r="AG294" s="258"/>
      <c r="AH294" s="259"/>
      <c r="AI294" s="260"/>
      <c r="AJ294" s="258"/>
      <c r="AK294" s="259"/>
      <c r="AL294" s="260"/>
      <c r="AM294" s="258"/>
      <c r="AN294" s="259"/>
      <c r="AO294" s="260"/>
      <c r="AP294" s="281"/>
      <c r="AQ294" s="353"/>
      <c r="AR294" s="348"/>
      <c r="AS294" s="281"/>
      <c r="AT294" s="353"/>
      <c r="AU294" s="348"/>
      <c r="AV294" s="258"/>
      <c r="AW294" s="259"/>
      <c r="AX294" s="260"/>
      <c r="AY294" s="258"/>
      <c r="AZ294" s="259"/>
      <c r="BA294" s="260"/>
      <c r="BB294" s="258"/>
      <c r="BC294" s="259"/>
      <c r="BD294" s="260"/>
      <c r="BE294" s="258"/>
      <c r="BF294" s="259"/>
      <c r="BG294" s="260"/>
      <c r="BH294" s="258"/>
      <c r="BI294" s="259"/>
      <c r="BJ294" s="260"/>
      <c r="BK294" s="258"/>
      <c r="BL294" s="259"/>
      <c r="BM294" s="260"/>
      <c r="BN294" s="258"/>
      <c r="BO294" s="259"/>
      <c r="BP294" s="260"/>
      <c r="BQ294" s="258"/>
      <c r="BR294" s="259"/>
      <c r="BS294" s="260"/>
      <c r="BT294" s="258"/>
      <c r="BU294" s="259"/>
      <c r="BV294" s="260"/>
      <c r="BW294" s="258"/>
      <c r="BX294" s="259"/>
      <c r="BY294" s="260"/>
      <c r="BZ294" s="258"/>
      <c r="CA294" s="259"/>
      <c r="CB294" s="260"/>
      <c r="CC294" s="258"/>
      <c r="CD294" s="259"/>
      <c r="CE294" s="260"/>
      <c r="CF294" s="410"/>
      <c r="CG294" s="411"/>
      <c r="CH294" s="412"/>
      <c r="CI294" s="410"/>
      <c r="CJ294" s="411"/>
      <c r="CK294" s="412"/>
      <c r="CL294" s="258"/>
      <c r="CM294" s="259"/>
      <c r="CN294" s="260"/>
      <c r="CO294" s="258"/>
      <c r="CP294" s="259"/>
      <c r="CQ294" s="260"/>
      <c r="CR294" s="373" t="s">
        <v>2</v>
      </c>
      <c r="CS294" s="228"/>
      <c r="CT294" s="229"/>
      <c r="CU294" s="7" t="str">
        <f t="shared" si="660"/>
        <v/>
      </c>
      <c r="CV294" s="7" t="str">
        <f t="shared" si="661"/>
        <v/>
      </c>
      <c r="CW294" s="7" t="str">
        <f t="shared" si="662"/>
        <v/>
      </c>
      <c r="CX294" s="7" t="str">
        <f t="shared" si="663"/>
        <v/>
      </c>
      <c r="CY294" s="7" t="str">
        <f t="shared" si="664"/>
        <v/>
      </c>
      <c r="CZ294" s="7" t="str">
        <f t="shared" si="665"/>
        <v/>
      </c>
      <c r="DA294" s="7" t="str">
        <f t="shared" si="666"/>
        <v/>
      </c>
      <c r="DB294" s="7" t="str">
        <f t="shared" si="667"/>
        <v/>
      </c>
      <c r="DC294" s="7" t="str">
        <f t="shared" si="668"/>
        <v/>
      </c>
      <c r="DD294" s="7" t="str">
        <f t="shared" si="669"/>
        <v/>
      </c>
      <c r="DE294" s="7" t="str">
        <f t="shared" si="670"/>
        <v/>
      </c>
      <c r="DF294" s="7" t="str">
        <f t="shared" si="671"/>
        <v/>
      </c>
      <c r="DG294" s="7" t="str">
        <f t="shared" si="672"/>
        <v/>
      </c>
      <c r="DH294" s="7" t="str">
        <f t="shared" si="673"/>
        <v/>
      </c>
      <c r="DI294" s="7" t="str">
        <f t="shared" si="674"/>
        <v/>
      </c>
      <c r="DJ294" s="7" t="str">
        <f t="shared" si="675"/>
        <v/>
      </c>
      <c r="DK294" s="7" t="str">
        <f t="shared" si="676"/>
        <v/>
      </c>
      <c r="DL294" s="7" t="str">
        <f t="shared" si="677"/>
        <v/>
      </c>
      <c r="DM294" s="7" t="str">
        <f t="shared" si="678"/>
        <v/>
      </c>
      <c r="DN294" s="7" t="str">
        <f t="shared" si="679"/>
        <v/>
      </c>
      <c r="DO294" s="7" t="str">
        <f t="shared" si="680"/>
        <v/>
      </c>
      <c r="DP294" s="7" t="str">
        <f t="shared" si="681"/>
        <v/>
      </c>
      <c r="DQ294" s="7">
        <f t="shared" si="682"/>
        <v>3</v>
      </c>
      <c r="DR294" s="7" t="str">
        <f t="shared" si="683"/>
        <v/>
      </c>
      <c r="DS294" s="7" t="str">
        <f t="shared" si="684"/>
        <v/>
      </c>
      <c r="DT294" s="7" t="str">
        <f t="shared" si="685"/>
        <v/>
      </c>
      <c r="DU294" s="7" t="str">
        <f t="shared" si="781"/>
        <v/>
      </c>
      <c r="DV294" s="7" t="str">
        <f t="shared" si="782"/>
        <v/>
      </c>
      <c r="DW294" s="7" t="str">
        <f t="shared" si="783"/>
        <v/>
      </c>
      <c r="DX294" s="7" t="str">
        <f t="shared" si="784"/>
        <v/>
      </c>
      <c r="DY294" s="7"/>
      <c r="DZ294" s="7"/>
      <c r="EA294" s="7"/>
      <c r="EB294" s="7"/>
      <c r="EC294" s="64" t="s">
        <v>2</v>
      </c>
      <c r="ED294" s="306" t="str">
        <f t="shared" si="686"/>
        <v>-</v>
      </c>
      <c r="EE294" s="306" t="str">
        <f t="shared" si="687"/>
        <v>-</v>
      </c>
      <c r="EF294" s="306" t="str">
        <f t="shared" si="688"/>
        <v>-</v>
      </c>
      <c r="EG294" s="306" t="str">
        <f t="shared" si="689"/>
        <v>-</v>
      </c>
      <c r="EH294" s="306" t="str">
        <f t="shared" si="690"/>
        <v>-</v>
      </c>
      <c r="EI294" s="306" t="str">
        <f t="shared" si="691"/>
        <v>-</v>
      </c>
      <c r="EJ294" s="306" t="str">
        <f t="shared" si="692"/>
        <v>-</v>
      </c>
      <c r="EK294" s="306" t="str">
        <f t="shared" si="693"/>
        <v>-</v>
      </c>
      <c r="EL294" s="306" t="str">
        <f t="shared" si="694"/>
        <v>-</v>
      </c>
      <c r="EM294" s="306" t="str">
        <f t="shared" si="695"/>
        <v>-</v>
      </c>
      <c r="EN294" s="306" t="str">
        <f t="shared" si="696"/>
        <v>-</v>
      </c>
      <c r="EO294" s="306" t="str">
        <f t="shared" si="697"/>
        <v>-</v>
      </c>
      <c r="EP294" s="306" t="str">
        <f t="shared" si="698"/>
        <v>-</v>
      </c>
      <c r="EQ294" s="306" t="str">
        <f t="shared" si="699"/>
        <v>-</v>
      </c>
      <c r="ER294" s="306" t="str">
        <f t="shared" si="700"/>
        <v>-</v>
      </c>
      <c r="ES294" s="306" t="str">
        <f t="shared" si="701"/>
        <v>-</v>
      </c>
      <c r="ET294" s="306" t="str">
        <f t="shared" si="702"/>
        <v>-</v>
      </c>
      <c r="EU294" s="306" t="str">
        <f t="shared" si="703"/>
        <v>-</v>
      </c>
      <c r="EV294" s="306" t="str">
        <f t="shared" si="704"/>
        <v>-</v>
      </c>
      <c r="EW294" s="306" t="str">
        <f t="shared" si="705"/>
        <v>-</v>
      </c>
      <c r="EX294" s="306" t="str">
        <f t="shared" si="706"/>
        <v>-</v>
      </c>
      <c r="EY294" s="306" t="str">
        <f t="shared" si="707"/>
        <v>-</v>
      </c>
      <c r="EZ294" s="306" t="str">
        <f t="shared" si="708"/>
        <v>A_TCAL</v>
      </c>
      <c r="FA294" s="306" t="str">
        <f t="shared" si="709"/>
        <v>-</v>
      </c>
      <c r="FB294" s="306" t="str">
        <f t="shared" si="710"/>
        <v>-</v>
      </c>
      <c r="FC294" s="306" t="str">
        <f t="shared" si="711"/>
        <v>-</v>
      </c>
      <c r="FD294" s="306" t="str">
        <f t="shared" si="785"/>
        <v>-</v>
      </c>
      <c r="FE294" s="306" t="str">
        <f t="shared" si="786"/>
        <v>-</v>
      </c>
      <c r="FF294" s="306" t="str">
        <f t="shared" si="787"/>
        <v>-</v>
      </c>
      <c r="FG294" s="306" t="str">
        <f t="shared" si="788"/>
        <v>-</v>
      </c>
      <c r="FH294" s="306"/>
      <c r="FI294" s="306"/>
      <c r="FJ294" s="306"/>
      <c r="FK294" s="306"/>
      <c r="FL294" s="306"/>
      <c r="FM294" s="422" t="s">
        <v>2</v>
      </c>
      <c r="FN294" s="65" t="str">
        <f t="shared" si="712"/>
        <v>-</v>
      </c>
      <c r="FO294" s="65" t="str">
        <f t="shared" si="713"/>
        <v>-</v>
      </c>
      <c r="FP294" s="65" t="str">
        <f t="shared" si="714"/>
        <v>-</v>
      </c>
      <c r="FQ294" s="65" t="str">
        <f t="shared" si="715"/>
        <v>-</v>
      </c>
      <c r="FR294" s="65" t="str">
        <f t="shared" si="716"/>
        <v>-</v>
      </c>
      <c r="FS294" s="65" t="str">
        <f t="shared" si="717"/>
        <v>-</v>
      </c>
      <c r="FT294" s="65" t="str">
        <f t="shared" si="718"/>
        <v>-</v>
      </c>
      <c r="FU294" s="65" t="str">
        <f t="shared" si="719"/>
        <v>-</v>
      </c>
      <c r="FV294" s="65" t="str">
        <f t="shared" si="720"/>
        <v>-</v>
      </c>
      <c r="FW294" s="65" t="str">
        <f t="shared" si="721"/>
        <v>-</v>
      </c>
      <c r="FX294" s="65" t="str">
        <f t="shared" si="722"/>
        <v>-</v>
      </c>
      <c r="FY294" s="65" t="str">
        <f t="shared" si="723"/>
        <v>-</v>
      </c>
      <c r="FZ294" s="65" t="str">
        <f t="shared" si="724"/>
        <v>-</v>
      </c>
      <c r="GA294" s="65" t="str">
        <f t="shared" si="725"/>
        <v>-</v>
      </c>
      <c r="GB294" s="65" t="str">
        <f t="shared" si="726"/>
        <v>-</v>
      </c>
      <c r="GC294" s="65" t="str">
        <f t="shared" si="727"/>
        <v>-</v>
      </c>
      <c r="GD294" s="65" t="str">
        <f t="shared" si="728"/>
        <v>-</v>
      </c>
      <c r="GE294" s="65" t="str">
        <f t="shared" si="729"/>
        <v>-</v>
      </c>
      <c r="GF294" s="65" t="str">
        <f t="shared" si="730"/>
        <v>-</v>
      </c>
      <c r="GG294" s="65" t="str">
        <f t="shared" si="731"/>
        <v>-</v>
      </c>
      <c r="GH294" s="65" t="str">
        <f t="shared" si="732"/>
        <v>-</v>
      </c>
      <c r="GI294" s="65" t="str">
        <f t="shared" si="733"/>
        <v>-</v>
      </c>
      <c r="GJ294" s="65" t="str">
        <f t="shared" si="734"/>
        <v>---------------</v>
      </c>
      <c r="GK294" s="65" t="str">
        <f t="shared" si="735"/>
        <v>-</v>
      </c>
      <c r="GL294" s="65" t="str">
        <f t="shared" si="736"/>
        <v>-</v>
      </c>
      <c r="GM294" s="65" t="str">
        <f t="shared" si="737"/>
        <v>-</v>
      </c>
      <c r="GN294" s="65" t="str">
        <f t="shared" si="789"/>
        <v>-</v>
      </c>
      <c r="GO294" s="65" t="str">
        <f t="shared" si="790"/>
        <v>-</v>
      </c>
      <c r="GP294" s="65" t="str">
        <f t="shared" si="791"/>
        <v>-</v>
      </c>
      <c r="GQ294" s="65" t="str">
        <f t="shared" si="792"/>
        <v>-</v>
      </c>
      <c r="GR294" s="65"/>
      <c r="GS294" s="65"/>
      <c r="GT294" s="65"/>
      <c r="GU294" s="96"/>
      <c r="GV294" s="70"/>
      <c r="GW294" s="7">
        <f>IF(ISNUMBER(INDEX($CU$15:$EC$314,$B294,HG$5)),MAX(GW$14:GW293)+1,0)</f>
        <v>31</v>
      </c>
      <c r="GX294" s="7" t="str">
        <f t="shared" si="738"/>
        <v/>
      </c>
      <c r="GY294" s="7" t="str">
        <f t="shared" si="739"/>
        <v/>
      </c>
      <c r="GZ294" s="289">
        <f t="shared" si="740"/>
        <v>280</v>
      </c>
      <c r="HA294" s="289" t="str">
        <f t="shared" si="800"/>
        <v/>
      </c>
      <c r="HB294" s="289"/>
      <c r="HC294" s="84" t="str">
        <f t="shared" si="742"/>
        <v/>
      </c>
      <c r="HD294" s="335">
        <f t="shared" si="743"/>
        <v>0</v>
      </c>
      <c r="HE294" s="313" t="str">
        <f t="shared" si="744"/>
        <v/>
      </c>
      <c r="HF294" s="28" t="str">
        <f t="shared" si="801"/>
        <v/>
      </c>
      <c r="HG294" s="241"/>
      <c r="HH294" s="71"/>
      <c r="HI294" s="71"/>
      <c r="HJ294" s="71"/>
      <c r="HK294" s="71"/>
      <c r="HL294" s="71"/>
      <c r="HM294" s="71"/>
      <c r="HN294" s="71"/>
      <c r="HO294" s="71"/>
      <c r="HP294" s="71"/>
      <c r="HQ294" s="71"/>
      <c r="HR294" s="71"/>
      <c r="HS294" s="71"/>
      <c r="HT294" s="71"/>
      <c r="HU294" s="71"/>
      <c r="HV294" s="336" t="str">
        <f t="shared" si="746"/>
        <v/>
      </c>
      <c r="HW294" s="338" t="str">
        <f t="shared" si="747"/>
        <v/>
      </c>
      <c r="HX294" s="337" t="str">
        <f t="shared" si="748"/>
        <v/>
      </c>
      <c r="HY294" s="71"/>
      <c r="HZ294" s="71"/>
      <c r="IA294" s="71"/>
      <c r="IB294" s="71"/>
      <c r="IC294" s="71"/>
      <c r="ID294" s="70"/>
      <c r="IE294" s="19"/>
      <c r="IF294" s="19"/>
      <c r="IG294" s="19"/>
      <c r="IH294" s="19"/>
      <c r="II294" s="19"/>
      <c r="IJ294" s="19"/>
      <c r="IK294" s="19"/>
      <c r="IL294" s="19"/>
      <c r="IM294" s="19"/>
      <c r="IN294" s="19"/>
      <c r="IO294" s="19"/>
      <c r="IP294" s="19"/>
      <c r="IQ294" s="19"/>
      <c r="IR294" s="291">
        <f>IF(IE294&lt;&gt;"",MAX(IR$14:IR293)+1,0)</f>
        <v>0</v>
      </c>
      <c r="IS294" s="291">
        <f>IF(IF294&lt;&gt;"",MAX(IS$14:IS293)+1,0)</f>
        <v>0</v>
      </c>
      <c r="IT294" s="291">
        <f>IF(IG294&lt;&gt;"",MAX(IT$14:IT293)+1,0)</f>
        <v>0</v>
      </c>
      <c r="IU294" s="291">
        <f>IF(IH294&lt;&gt;"",MAX(IU$14:IU293)+1,0)</f>
        <v>0</v>
      </c>
      <c r="IV294" s="291">
        <f>IF(II294&lt;&gt;"",MAX(IV$14:IV293)+1,0)</f>
        <v>0</v>
      </c>
      <c r="IW294" s="291">
        <f>IF(IJ294&lt;&gt;"",MAX(IW$14:IW293)+1,0)</f>
        <v>0</v>
      </c>
      <c r="IX294" s="291">
        <f>IF(IK294&lt;&gt;"",MAX(IX$14:IX293)+1,0)</f>
        <v>0</v>
      </c>
      <c r="IY294" s="291">
        <f>IF(IL294&lt;&gt;"",MAX(IY$14:IY293)+1,0)</f>
        <v>0</v>
      </c>
      <c r="IZ294" s="291">
        <f>IF(IM294&lt;&gt;"",MAX(IZ$14:IZ293)+1,0)</f>
        <v>0</v>
      </c>
      <c r="JA294" s="291">
        <f>IF(IN294&lt;&gt;"",MAX(JA$14:JA293)+1,0)</f>
        <v>0</v>
      </c>
      <c r="JB294" s="291">
        <f>IF(IO294&lt;&gt;"",MAX(JB$14:JB293)+1,0)</f>
        <v>0</v>
      </c>
      <c r="JC294" s="291">
        <f>IF(IP294&lt;&gt;"",MAX(JC$14:JC293)+1,0)</f>
        <v>0</v>
      </c>
      <c r="JD294" s="74" t="str">
        <f t="shared" si="793"/>
        <v/>
      </c>
      <c r="JE294" s="74" t="str">
        <f t="shared" si="794"/>
        <v/>
      </c>
      <c r="JF294" s="74" t="str">
        <f t="shared" si="795"/>
        <v/>
      </c>
      <c r="JG294" s="74" t="str">
        <f t="shared" si="796"/>
        <v/>
      </c>
      <c r="JH294" s="390" t="str">
        <f t="shared" si="797"/>
        <v/>
      </c>
      <c r="JI294" s="389">
        <f>IF(ISNUMBER(MATCH(HE294,$JG$15:$JG$313,0)),0,MAX(JI$14:JI293)+1)</f>
        <v>0</v>
      </c>
      <c r="JJ294" s="389" t="str">
        <f t="shared" si="798"/>
        <v/>
      </c>
      <c r="JK294" s="379"/>
      <c r="JL294" s="79"/>
      <c r="JM294" s="19"/>
      <c r="JN294" s="280"/>
      <c r="JO294" s="70"/>
      <c r="JP294" s="19"/>
      <c r="JQ294" s="19"/>
      <c r="JR294" s="19"/>
      <c r="JS294" s="19"/>
      <c r="JT294" s="19"/>
      <c r="JU294" s="19"/>
      <c r="JV294" s="19"/>
      <c r="JW294" s="19"/>
      <c r="JX294" s="19"/>
      <c r="JY294" s="19"/>
      <c r="JZ294" s="19"/>
      <c r="KA294" s="19"/>
      <c r="KB294" s="19"/>
      <c r="KC294" s="19"/>
      <c r="KD294" s="19"/>
      <c r="LA294" s="70"/>
      <c r="LB294" s="291" t="str">
        <f t="shared" si="749"/>
        <v/>
      </c>
      <c r="LC294" s="291" t="str">
        <f t="shared" si="750"/>
        <v/>
      </c>
      <c r="LD294" s="291" t="str">
        <f t="shared" si="751"/>
        <v/>
      </c>
      <c r="LE294" s="291" t="str">
        <f t="shared" si="752"/>
        <v/>
      </c>
      <c r="LF294" s="291" t="str">
        <f t="shared" si="753"/>
        <v/>
      </c>
      <c r="LG294" s="291" t="str">
        <f t="shared" si="754"/>
        <v/>
      </c>
      <c r="LH294" s="291" t="str">
        <f t="shared" si="755"/>
        <v/>
      </c>
      <c r="LI294" s="291" t="str">
        <f t="shared" si="756"/>
        <v/>
      </c>
      <c r="LJ294" s="291" t="str">
        <f t="shared" si="757"/>
        <v/>
      </c>
      <c r="LK294" s="291" t="str">
        <f t="shared" si="758"/>
        <v/>
      </c>
      <c r="LL294" s="291" t="str">
        <f t="shared" si="759"/>
        <v/>
      </c>
      <c r="LM294" s="291" t="str">
        <f t="shared" si="760"/>
        <v/>
      </c>
      <c r="LN294" s="291" t="str">
        <f t="shared" si="761"/>
        <v/>
      </c>
      <c r="LO294" s="291" t="str">
        <f t="shared" si="762"/>
        <v/>
      </c>
      <c r="LP294" s="291" t="str">
        <f t="shared" si="763"/>
        <v/>
      </c>
      <c r="LQ294" s="291" t="str">
        <f t="shared" si="764"/>
        <v/>
      </c>
      <c r="LR294" s="291" t="str">
        <f t="shared" si="765"/>
        <v/>
      </c>
      <c r="LS294" s="291" t="str">
        <f t="shared" si="766"/>
        <v/>
      </c>
      <c r="LT294" s="291" t="str">
        <f t="shared" si="767"/>
        <v/>
      </c>
      <c r="LU294" s="291" t="str">
        <f t="shared" si="768"/>
        <v/>
      </c>
      <c r="LV294" s="291" t="str">
        <f t="shared" si="769"/>
        <v/>
      </c>
      <c r="LW294" s="291" t="str">
        <f t="shared" si="770"/>
        <v/>
      </c>
      <c r="LX294" s="291" t="str">
        <f t="shared" si="771"/>
        <v/>
      </c>
      <c r="LY294" s="291" t="str">
        <f t="shared" si="772"/>
        <v/>
      </c>
      <c r="LZ294" s="291" t="str">
        <f t="shared" si="773"/>
        <v/>
      </c>
      <c r="MA294" s="291" t="str">
        <f t="shared" si="774"/>
        <v/>
      </c>
      <c r="MB294" s="291" t="str">
        <f t="shared" si="775"/>
        <v/>
      </c>
      <c r="MC294" s="291" t="str">
        <f t="shared" si="776"/>
        <v/>
      </c>
      <c r="MD294" s="291" t="str">
        <f t="shared" si="777"/>
        <v/>
      </c>
      <c r="ME294" s="291" t="str">
        <f t="shared" si="778"/>
        <v/>
      </c>
      <c r="MF294" s="291" t="str">
        <f t="shared" si="779"/>
        <v/>
      </c>
      <c r="MG294" s="74">
        <f t="shared" si="780"/>
        <v>0</v>
      </c>
      <c r="MH294" s="70"/>
      <c r="MI294" s="70"/>
      <c r="MJ294" s="70"/>
      <c r="MK294" s="70"/>
      <c r="ML294" s="70"/>
      <c r="MM294" s="70"/>
      <c r="MN294" s="70"/>
      <c r="MO294" s="70"/>
      <c r="MP294" s="70"/>
      <c r="MQ294" s="70"/>
      <c r="MR294" s="70"/>
      <c r="MS294" s="70"/>
      <c r="MT294" s="70"/>
      <c r="MU294" s="70"/>
    </row>
    <row r="295" spans="1:359" ht="6.75" customHeight="1" x14ac:dyDescent="0.25">
      <c r="A295" s="79"/>
      <c r="B295" s="303">
        <f t="shared" si="799"/>
        <v>281</v>
      </c>
      <c r="C295" s="206" t="s">
        <v>913</v>
      </c>
      <c r="D295" s="206" t="s">
        <v>921</v>
      </c>
      <c r="E295" s="70"/>
      <c r="F295" s="258"/>
      <c r="G295" s="259"/>
      <c r="H295" s="260"/>
      <c r="I295" s="258"/>
      <c r="J295" s="259"/>
      <c r="K295" s="260"/>
      <c r="L295" s="258"/>
      <c r="M295" s="259"/>
      <c r="N295" s="260"/>
      <c r="O295" s="258"/>
      <c r="P295" s="259"/>
      <c r="Q295" s="260"/>
      <c r="R295" s="258"/>
      <c r="S295" s="259"/>
      <c r="T295" s="260"/>
      <c r="U295" s="258"/>
      <c r="V295" s="259"/>
      <c r="W295" s="260"/>
      <c r="X295" s="258"/>
      <c r="Y295" s="259"/>
      <c r="Z295" s="260"/>
      <c r="AA295" s="258"/>
      <c r="AB295" s="259"/>
      <c r="AC295" s="260"/>
      <c r="AD295" s="258"/>
      <c r="AE295" s="259"/>
      <c r="AF295" s="260"/>
      <c r="AG295" s="258"/>
      <c r="AH295" s="259"/>
      <c r="AI295" s="260"/>
      <c r="AJ295" s="258"/>
      <c r="AK295" s="259"/>
      <c r="AL295" s="260"/>
      <c r="AM295" s="258"/>
      <c r="AN295" s="259"/>
      <c r="AO295" s="260"/>
      <c r="AP295" s="281"/>
      <c r="AQ295" s="353"/>
      <c r="AR295" s="348"/>
      <c r="AS295" s="281"/>
      <c r="AT295" s="353"/>
      <c r="AU295" s="348"/>
      <c r="AV295" s="258"/>
      <c r="AW295" s="259"/>
      <c r="AX295" s="260"/>
      <c r="AY295" s="258"/>
      <c r="AZ295" s="259"/>
      <c r="BA295" s="260"/>
      <c r="BB295" s="258"/>
      <c r="BC295" s="259"/>
      <c r="BD295" s="260"/>
      <c r="BE295" s="258"/>
      <c r="BF295" s="259"/>
      <c r="BG295" s="260"/>
      <c r="BH295" s="258"/>
      <c r="BI295" s="259"/>
      <c r="BJ295" s="260"/>
      <c r="BK295" s="258"/>
      <c r="BL295" s="259"/>
      <c r="BM295" s="260"/>
      <c r="BN295" s="258"/>
      <c r="BO295" s="259"/>
      <c r="BP295" s="260"/>
      <c r="BQ295" s="258"/>
      <c r="BR295" s="259"/>
      <c r="BS295" s="260"/>
      <c r="BT295" s="258"/>
      <c r="BU295" s="259"/>
      <c r="BV295" s="260"/>
      <c r="BW295" s="258"/>
      <c r="BX295" s="259"/>
      <c r="BY295" s="260"/>
      <c r="BZ295" s="258"/>
      <c r="CA295" s="259"/>
      <c r="CB295" s="260"/>
      <c r="CC295" s="258"/>
      <c r="CD295" s="259"/>
      <c r="CE295" s="260"/>
      <c r="CF295" s="410"/>
      <c r="CG295" s="411"/>
      <c r="CH295" s="412"/>
      <c r="CI295" s="410"/>
      <c r="CJ295" s="411"/>
      <c r="CK295" s="412"/>
      <c r="CL295" s="258"/>
      <c r="CM295" s="259"/>
      <c r="CN295" s="260"/>
      <c r="CO295" s="258"/>
      <c r="CP295" s="259"/>
      <c r="CQ295" s="260"/>
      <c r="CR295" s="373" t="s">
        <v>2</v>
      </c>
      <c r="CS295" s="228"/>
      <c r="CT295" s="229"/>
      <c r="CU295" s="7" t="str">
        <f t="shared" si="660"/>
        <v/>
      </c>
      <c r="CV295" s="7" t="str">
        <f t="shared" si="661"/>
        <v/>
      </c>
      <c r="CW295" s="7" t="str">
        <f t="shared" si="662"/>
        <v/>
      </c>
      <c r="CX295" s="7" t="str">
        <f t="shared" si="663"/>
        <v/>
      </c>
      <c r="CY295" s="7" t="str">
        <f t="shared" si="664"/>
        <v/>
      </c>
      <c r="CZ295" s="7" t="str">
        <f t="shared" si="665"/>
        <v/>
      </c>
      <c r="DA295" s="7" t="str">
        <f t="shared" si="666"/>
        <v/>
      </c>
      <c r="DB295" s="7" t="str">
        <f t="shared" si="667"/>
        <v/>
      </c>
      <c r="DC295" s="7" t="str">
        <f t="shared" si="668"/>
        <v/>
      </c>
      <c r="DD295" s="7" t="str">
        <f t="shared" si="669"/>
        <v/>
      </c>
      <c r="DE295" s="7" t="str">
        <f t="shared" si="670"/>
        <v/>
      </c>
      <c r="DF295" s="7" t="str">
        <f t="shared" si="671"/>
        <v/>
      </c>
      <c r="DG295" s="7" t="str">
        <f t="shared" si="672"/>
        <v/>
      </c>
      <c r="DH295" s="7" t="str">
        <f t="shared" si="673"/>
        <v/>
      </c>
      <c r="DI295" s="7" t="str">
        <f t="shared" si="674"/>
        <v/>
      </c>
      <c r="DJ295" s="7" t="str">
        <f t="shared" si="675"/>
        <v/>
      </c>
      <c r="DK295" s="7" t="str">
        <f t="shared" si="676"/>
        <v/>
      </c>
      <c r="DL295" s="7" t="str">
        <f t="shared" si="677"/>
        <v/>
      </c>
      <c r="DM295" s="7" t="str">
        <f t="shared" si="678"/>
        <v/>
      </c>
      <c r="DN295" s="7" t="str">
        <f t="shared" si="679"/>
        <v/>
      </c>
      <c r="DO295" s="7" t="str">
        <f t="shared" si="680"/>
        <v/>
      </c>
      <c r="DP295" s="7" t="str">
        <f t="shared" si="681"/>
        <v/>
      </c>
      <c r="DQ295" s="7">
        <f t="shared" si="682"/>
        <v>31</v>
      </c>
      <c r="DR295" s="7" t="str">
        <f t="shared" si="683"/>
        <v/>
      </c>
      <c r="DS295" s="7" t="str">
        <f t="shared" si="684"/>
        <v/>
      </c>
      <c r="DT295" s="7" t="str">
        <f t="shared" si="685"/>
        <v/>
      </c>
      <c r="DU295" s="7" t="str">
        <f t="shared" si="781"/>
        <v/>
      </c>
      <c r="DV295" s="7" t="str">
        <f t="shared" si="782"/>
        <v/>
      </c>
      <c r="DW295" s="7" t="str">
        <f t="shared" si="783"/>
        <v/>
      </c>
      <c r="DX295" s="7" t="str">
        <f t="shared" si="784"/>
        <v/>
      </c>
      <c r="DY295" s="7"/>
      <c r="DZ295" s="7"/>
      <c r="EA295" s="7"/>
      <c r="EB295" s="7"/>
      <c r="EC295" s="64" t="s">
        <v>2</v>
      </c>
      <c r="ED295" s="306" t="str">
        <f t="shared" si="686"/>
        <v>-</v>
      </c>
      <c r="EE295" s="306" t="str">
        <f t="shared" si="687"/>
        <v>-</v>
      </c>
      <c r="EF295" s="306" t="str">
        <f t="shared" si="688"/>
        <v>-</v>
      </c>
      <c r="EG295" s="306" t="str">
        <f t="shared" si="689"/>
        <v>-</v>
      </c>
      <c r="EH295" s="306" t="str">
        <f t="shared" si="690"/>
        <v>-</v>
      </c>
      <c r="EI295" s="306" t="str">
        <f t="shared" si="691"/>
        <v>-</v>
      </c>
      <c r="EJ295" s="306" t="str">
        <f t="shared" si="692"/>
        <v>-</v>
      </c>
      <c r="EK295" s="306" t="str">
        <f t="shared" si="693"/>
        <v>-</v>
      </c>
      <c r="EL295" s="306" t="str">
        <f t="shared" si="694"/>
        <v>-</v>
      </c>
      <c r="EM295" s="306" t="str">
        <f t="shared" si="695"/>
        <v>-</v>
      </c>
      <c r="EN295" s="306" t="str">
        <f t="shared" si="696"/>
        <v>-</v>
      </c>
      <c r="EO295" s="306" t="str">
        <f t="shared" si="697"/>
        <v>-</v>
      </c>
      <c r="EP295" s="306" t="str">
        <f t="shared" si="698"/>
        <v>-</v>
      </c>
      <c r="EQ295" s="306" t="str">
        <f t="shared" si="699"/>
        <v>-</v>
      </c>
      <c r="ER295" s="306" t="str">
        <f t="shared" si="700"/>
        <v>-</v>
      </c>
      <c r="ES295" s="306" t="str">
        <f t="shared" si="701"/>
        <v>-</v>
      </c>
      <c r="ET295" s="306" t="str">
        <f t="shared" si="702"/>
        <v>-</v>
      </c>
      <c r="EU295" s="306" t="str">
        <f t="shared" si="703"/>
        <v>-</v>
      </c>
      <c r="EV295" s="306" t="str">
        <f t="shared" si="704"/>
        <v>-</v>
      </c>
      <c r="EW295" s="306" t="str">
        <f t="shared" si="705"/>
        <v>-</v>
      </c>
      <c r="EX295" s="306" t="str">
        <f t="shared" si="706"/>
        <v>-</v>
      </c>
      <c r="EY295" s="306" t="str">
        <f t="shared" si="707"/>
        <v>-</v>
      </c>
      <c r="EZ295" s="306" t="str">
        <f t="shared" si="708"/>
        <v>SFR</v>
      </c>
      <c r="FA295" s="306" t="str">
        <f t="shared" si="709"/>
        <v>-</v>
      </c>
      <c r="FB295" s="306" t="str">
        <f t="shared" si="710"/>
        <v>-</v>
      </c>
      <c r="FC295" s="306" t="str">
        <f t="shared" si="711"/>
        <v>-</v>
      </c>
      <c r="FD295" s="306" t="str">
        <f t="shared" si="785"/>
        <v>-</v>
      </c>
      <c r="FE295" s="306" t="str">
        <f t="shared" si="786"/>
        <v>-</v>
      </c>
      <c r="FF295" s="306" t="str">
        <f t="shared" si="787"/>
        <v>-</v>
      </c>
      <c r="FG295" s="306" t="str">
        <f t="shared" si="788"/>
        <v>-</v>
      </c>
      <c r="FH295" s="306"/>
      <c r="FI295" s="306"/>
      <c r="FJ295" s="306"/>
      <c r="FK295" s="306"/>
      <c r="FL295" s="306"/>
      <c r="FM295" s="422" t="s">
        <v>2</v>
      </c>
      <c r="FN295" s="65" t="str">
        <f t="shared" si="712"/>
        <v>-</v>
      </c>
      <c r="FO295" s="65" t="str">
        <f t="shared" si="713"/>
        <v>-</v>
      </c>
      <c r="FP295" s="65" t="str">
        <f t="shared" si="714"/>
        <v>-</v>
      </c>
      <c r="FQ295" s="65" t="str">
        <f t="shared" si="715"/>
        <v>-</v>
      </c>
      <c r="FR295" s="65" t="str">
        <f t="shared" si="716"/>
        <v>-</v>
      </c>
      <c r="FS295" s="65" t="str">
        <f t="shared" si="717"/>
        <v>-</v>
      </c>
      <c r="FT295" s="65" t="str">
        <f t="shared" si="718"/>
        <v>-</v>
      </c>
      <c r="FU295" s="65" t="str">
        <f t="shared" si="719"/>
        <v>-</v>
      </c>
      <c r="FV295" s="65" t="str">
        <f t="shared" si="720"/>
        <v>-</v>
      </c>
      <c r="FW295" s="65" t="str">
        <f t="shared" si="721"/>
        <v>-</v>
      </c>
      <c r="FX295" s="65" t="str">
        <f t="shared" si="722"/>
        <v>-</v>
      </c>
      <c r="FY295" s="65" t="str">
        <f t="shared" si="723"/>
        <v>-</v>
      </c>
      <c r="FZ295" s="65" t="str">
        <f t="shared" si="724"/>
        <v>-</v>
      </c>
      <c r="GA295" s="65" t="str">
        <f t="shared" si="725"/>
        <v>-</v>
      </c>
      <c r="GB295" s="65" t="str">
        <f t="shared" si="726"/>
        <v>-</v>
      </c>
      <c r="GC295" s="65" t="str">
        <f t="shared" si="727"/>
        <v>-</v>
      </c>
      <c r="GD295" s="65" t="str">
        <f t="shared" si="728"/>
        <v>-</v>
      </c>
      <c r="GE295" s="65" t="str">
        <f t="shared" si="729"/>
        <v>-</v>
      </c>
      <c r="GF295" s="65" t="str">
        <f t="shared" si="730"/>
        <v>-</v>
      </c>
      <c r="GG295" s="65" t="str">
        <f t="shared" si="731"/>
        <v>-</v>
      </c>
      <c r="GH295" s="65" t="str">
        <f t="shared" si="732"/>
        <v>-</v>
      </c>
      <c r="GI295" s="65" t="str">
        <f t="shared" si="733"/>
        <v>-</v>
      </c>
      <c r="GJ295" s="65" t="str">
        <f t="shared" si="734"/>
        <v>---------------</v>
      </c>
      <c r="GK295" s="65" t="str">
        <f t="shared" si="735"/>
        <v>-</v>
      </c>
      <c r="GL295" s="65" t="str">
        <f t="shared" si="736"/>
        <v>-</v>
      </c>
      <c r="GM295" s="65" t="str">
        <f t="shared" si="737"/>
        <v>-</v>
      </c>
      <c r="GN295" s="65" t="str">
        <f t="shared" si="789"/>
        <v>-</v>
      </c>
      <c r="GO295" s="65" t="str">
        <f t="shared" si="790"/>
        <v>-</v>
      </c>
      <c r="GP295" s="65" t="str">
        <f t="shared" si="791"/>
        <v>-</v>
      </c>
      <c r="GQ295" s="65" t="str">
        <f t="shared" si="792"/>
        <v>-</v>
      </c>
      <c r="GR295" s="65"/>
      <c r="GS295" s="65"/>
      <c r="GT295" s="65"/>
      <c r="GU295" s="96"/>
      <c r="GV295" s="70"/>
      <c r="GW295" s="7">
        <f>IF(ISNUMBER(INDEX($CU$15:$EC$314,$B295,HG$5)),MAX(GW$14:GW294)+1,0)</f>
        <v>32</v>
      </c>
      <c r="GX295" s="7" t="str">
        <f t="shared" si="738"/>
        <v/>
      </c>
      <c r="GY295" s="7" t="str">
        <f t="shared" si="739"/>
        <v/>
      </c>
      <c r="GZ295" s="289">
        <f t="shared" si="740"/>
        <v>281</v>
      </c>
      <c r="HA295" s="289" t="str">
        <f t="shared" si="800"/>
        <v/>
      </c>
      <c r="HB295" s="289"/>
      <c r="HC295" s="84" t="str">
        <f t="shared" si="742"/>
        <v/>
      </c>
      <c r="HD295" s="335">
        <f t="shared" si="743"/>
        <v>0</v>
      </c>
      <c r="HE295" s="313" t="str">
        <f t="shared" si="744"/>
        <v/>
      </c>
      <c r="HF295" s="28" t="str">
        <f t="shared" si="801"/>
        <v/>
      </c>
      <c r="HG295" s="241"/>
      <c r="HH295" s="71"/>
      <c r="HI295" s="71"/>
      <c r="HJ295" s="71"/>
      <c r="HK295" s="71"/>
      <c r="HL295" s="71"/>
      <c r="HM295" s="71"/>
      <c r="HN295" s="71"/>
      <c r="HO295" s="71"/>
      <c r="HP295" s="71"/>
      <c r="HQ295" s="71"/>
      <c r="HR295" s="71"/>
      <c r="HS295" s="71"/>
      <c r="HT295" s="71"/>
      <c r="HU295" s="71"/>
      <c r="HV295" s="336" t="str">
        <f t="shared" si="746"/>
        <v/>
      </c>
      <c r="HW295" s="338" t="str">
        <f t="shared" si="747"/>
        <v/>
      </c>
      <c r="HX295" s="337" t="str">
        <f t="shared" si="748"/>
        <v/>
      </c>
      <c r="HY295" s="71"/>
      <c r="HZ295" s="71"/>
      <c r="IA295" s="71"/>
      <c r="IB295" s="71"/>
      <c r="IC295" s="71"/>
      <c r="ID295" s="70"/>
      <c r="IE295" s="19"/>
      <c r="IF295" s="19"/>
      <c r="IG295" s="19"/>
      <c r="IH295" s="19"/>
      <c r="II295" s="19"/>
      <c r="IJ295" s="19"/>
      <c r="IK295" s="19"/>
      <c r="IL295" s="19"/>
      <c r="IM295" s="19"/>
      <c r="IN295" s="19"/>
      <c r="IO295" s="19"/>
      <c r="IP295" s="19"/>
      <c r="IQ295" s="19"/>
      <c r="IR295" s="291">
        <f>IF(IE295&lt;&gt;"",MAX(IR$14:IR294)+1,0)</f>
        <v>0</v>
      </c>
      <c r="IS295" s="291">
        <f>IF(IF295&lt;&gt;"",MAX(IS$14:IS294)+1,0)</f>
        <v>0</v>
      </c>
      <c r="IT295" s="291">
        <f>IF(IG295&lt;&gt;"",MAX(IT$14:IT294)+1,0)</f>
        <v>0</v>
      </c>
      <c r="IU295" s="291">
        <f>IF(IH295&lt;&gt;"",MAX(IU$14:IU294)+1,0)</f>
        <v>0</v>
      </c>
      <c r="IV295" s="291">
        <f>IF(II295&lt;&gt;"",MAX(IV$14:IV294)+1,0)</f>
        <v>0</v>
      </c>
      <c r="IW295" s="291">
        <f>IF(IJ295&lt;&gt;"",MAX(IW$14:IW294)+1,0)</f>
        <v>0</v>
      </c>
      <c r="IX295" s="291">
        <f>IF(IK295&lt;&gt;"",MAX(IX$14:IX294)+1,0)</f>
        <v>0</v>
      </c>
      <c r="IY295" s="291">
        <f>IF(IL295&lt;&gt;"",MAX(IY$14:IY294)+1,0)</f>
        <v>0</v>
      </c>
      <c r="IZ295" s="291">
        <f>IF(IM295&lt;&gt;"",MAX(IZ$14:IZ294)+1,0)</f>
        <v>0</v>
      </c>
      <c r="JA295" s="291">
        <f>IF(IN295&lt;&gt;"",MAX(JA$14:JA294)+1,0)</f>
        <v>0</v>
      </c>
      <c r="JB295" s="291">
        <f>IF(IO295&lt;&gt;"",MAX(JB$14:JB294)+1,0)</f>
        <v>0</v>
      </c>
      <c r="JC295" s="291">
        <f>IF(IP295&lt;&gt;"",MAX(JC$14:JC294)+1,0)</f>
        <v>0</v>
      </c>
      <c r="JD295" s="74" t="str">
        <f t="shared" si="793"/>
        <v/>
      </c>
      <c r="JE295" s="74" t="str">
        <f t="shared" si="794"/>
        <v/>
      </c>
      <c r="JF295" s="74" t="str">
        <f t="shared" si="795"/>
        <v/>
      </c>
      <c r="JG295" s="74" t="str">
        <f t="shared" si="796"/>
        <v/>
      </c>
      <c r="JH295" s="390" t="str">
        <f t="shared" si="797"/>
        <v/>
      </c>
      <c r="JI295" s="389">
        <f>IF(ISNUMBER(MATCH(HE295,$JG$15:$JG$313,0)),0,MAX(JI$14:JI294)+1)</f>
        <v>0</v>
      </c>
      <c r="JJ295" s="389" t="str">
        <f t="shared" si="798"/>
        <v/>
      </c>
      <c r="JK295" s="379"/>
      <c r="JL295" s="79"/>
      <c r="JM295" s="19"/>
      <c r="JN295" s="280"/>
      <c r="JO295" s="70"/>
      <c r="JP295" s="19"/>
      <c r="JQ295" s="19"/>
      <c r="JR295" s="19"/>
      <c r="JS295" s="19"/>
      <c r="JT295" s="19"/>
      <c r="JU295" s="19"/>
      <c r="JV295" s="19"/>
      <c r="JW295" s="19"/>
      <c r="JX295" s="19"/>
      <c r="JY295" s="19"/>
      <c r="JZ295" s="19"/>
      <c r="KA295" s="19"/>
      <c r="KB295" s="19"/>
      <c r="KC295" s="19"/>
      <c r="KD295" s="19"/>
      <c r="LA295" s="70"/>
      <c r="LB295" s="291" t="str">
        <f t="shared" si="749"/>
        <v/>
      </c>
      <c r="LC295" s="291" t="str">
        <f t="shared" si="750"/>
        <v/>
      </c>
      <c r="LD295" s="291" t="str">
        <f t="shared" si="751"/>
        <v/>
      </c>
      <c r="LE295" s="291" t="str">
        <f t="shared" si="752"/>
        <v/>
      </c>
      <c r="LF295" s="291" t="str">
        <f t="shared" si="753"/>
        <v/>
      </c>
      <c r="LG295" s="291" t="str">
        <f t="shared" si="754"/>
        <v/>
      </c>
      <c r="LH295" s="291" t="str">
        <f t="shared" si="755"/>
        <v/>
      </c>
      <c r="LI295" s="291" t="str">
        <f t="shared" si="756"/>
        <v/>
      </c>
      <c r="LJ295" s="291" t="str">
        <f t="shared" si="757"/>
        <v/>
      </c>
      <c r="LK295" s="291" t="str">
        <f t="shared" si="758"/>
        <v/>
      </c>
      <c r="LL295" s="291" t="str">
        <f t="shared" si="759"/>
        <v/>
      </c>
      <c r="LM295" s="291" t="str">
        <f t="shared" si="760"/>
        <v/>
      </c>
      <c r="LN295" s="291" t="str">
        <f t="shared" si="761"/>
        <v/>
      </c>
      <c r="LO295" s="291" t="str">
        <f t="shared" si="762"/>
        <v/>
      </c>
      <c r="LP295" s="291" t="str">
        <f t="shared" si="763"/>
        <v/>
      </c>
      <c r="LQ295" s="291" t="str">
        <f t="shared" si="764"/>
        <v/>
      </c>
      <c r="LR295" s="291" t="str">
        <f t="shared" si="765"/>
        <v/>
      </c>
      <c r="LS295" s="291" t="str">
        <f t="shared" si="766"/>
        <v/>
      </c>
      <c r="LT295" s="291" t="str">
        <f t="shared" si="767"/>
        <v/>
      </c>
      <c r="LU295" s="291" t="str">
        <f t="shared" si="768"/>
        <v/>
      </c>
      <c r="LV295" s="291" t="str">
        <f t="shared" si="769"/>
        <v/>
      </c>
      <c r="LW295" s="291" t="str">
        <f t="shared" si="770"/>
        <v/>
      </c>
      <c r="LX295" s="291" t="str">
        <f t="shared" si="771"/>
        <v/>
      </c>
      <c r="LY295" s="291" t="str">
        <f t="shared" si="772"/>
        <v/>
      </c>
      <c r="LZ295" s="291" t="str">
        <f t="shared" si="773"/>
        <v/>
      </c>
      <c r="MA295" s="291" t="str">
        <f t="shared" si="774"/>
        <v/>
      </c>
      <c r="MB295" s="291" t="str">
        <f t="shared" si="775"/>
        <v/>
      </c>
      <c r="MC295" s="291" t="str">
        <f t="shared" si="776"/>
        <v/>
      </c>
      <c r="MD295" s="291" t="str">
        <f t="shared" si="777"/>
        <v/>
      </c>
      <c r="ME295" s="291" t="str">
        <f t="shared" si="778"/>
        <v/>
      </c>
      <c r="MF295" s="291" t="str">
        <f t="shared" si="779"/>
        <v/>
      </c>
      <c r="MG295" s="74">
        <f t="shared" si="780"/>
        <v>0</v>
      </c>
      <c r="MH295" s="70"/>
      <c r="MI295" s="70"/>
      <c r="MJ295" s="70"/>
      <c r="MK295" s="70"/>
      <c r="ML295" s="70"/>
      <c r="MM295" s="70"/>
      <c r="MN295" s="70"/>
      <c r="MO295" s="70"/>
      <c r="MP295" s="70"/>
      <c r="MQ295" s="70"/>
      <c r="MR295" s="70"/>
      <c r="MS295" s="70"/>
      <c r="MT295" s="70"/>
      <c r="MU295" s="70"/>
    </row>
    <row r="296" spans="1:359" ht="6.75" customHeight="1" x14ac:dyDescent="0.25">
      <c r="A296" s="79"/>
      <c r="B296" s="303">
        <f t="shared" si="799"/>
        <v>282</v>
      </c>
      <c r="C296" s="206" t="s">
        <v>915</v>
      </c>
      <c r="D296" s="206" t="s">
        <v>922</v>
      </c>
      <c r="E296" s="70"/>
      <c r="F296" s="258"/>
      <c r="G296" s="259"/>
      <c r="H296" s="260"/>
      <c r="I296" s="258"/>
      <c r="J296" s="259"/>
      <c r="K296" s="260"/>
      <c r="L296" s="258"/>
      <c r="M296" s="259"/>
      <c r="N296" s="260"/>
      <c r="O296" s="258"/>
      <c r="P296" s="259"/>
      <c r="Q296" s="260"/>
      <c r="R296" s="258"/>
      <c r="S296" s="259"/>
      <c r="T296" s="260"/>
      <c r="U296" s="258"/>
      <c r="V296" s="259"/>
      <c r="W296" s="260"/>
      <c r="X296" s="258"/>
      <c r="Y296" s="259"/>
      <c r="Z296" s="260"/>
      <c r="AA296" s="258"/>
      <c r="AB296" s="259"/>
      <c r="AC296" s="260"/>
      <c r="AD296" s="258"/>
      <c r="AE296" s="259"/>
      <c r="AF296" s="260"/>
      <c r="AG296" s="258"/>
      <c r="AH296" s="259"/>
      <c r="AI296" s="260"/>
      <c r="AJ296" s="258"/>
      <c r="AK296" s="259"/>
      <c r="AL296" s="260"/>
      <c r="AM296" s="258"/>
      <c r="AN296" s="259"/>
      <c r="AO296" s="260"/>
      <c r="AP296" s="281"/>
      <c r="AQ296" s="353"/>
      <c r="AR296" s="348"/>
      <c r="AS296" s="281"/>
      <c r="AT296" s="353"/>
      <c r="AU296" s="348"/>
      <c r="AV296" s="258"/>
      <c r="AW296" s="259"/>
      <c r="AX296" s="260"/>
      <c r="AY296" s="258"/>
      <c r="AZ296" s="259"/>
      <c r="BA296" s="260"/>
      <c r="BB296" s="258"/>
      <c r="BC296" s="259"/>
      <c r="BD296" s="260"/>
      <c r="BE296" s="258"/>
      <c r="BF296" s="259"/>
      <c r="BG296" s="260"/>
      <c r="BH296" s="258"/>
      <c r="BI296" s="259"/>
      <c r="BJ296" s="260"/>
      <c r="BK296" s="258"/>
      <c r="BL296" s="259"/>
      <c r="BM296" s="260"/>
      <c r="BN296" s="258"/>
      <c r="BO296" s="259"/>
      <c r="BP296" s="260"/>
      <c r="BQ296" s="258"/>
      <c r="BR296" s="259"/>
      <c r="BS296" s="260"/>
      <c r="BT296" s="258"/>
      <c r="BU296" s="259"/>
      <c r="BV296" s="260"/>
      <c r="BW296" s="258"/>
      <c r="BX296" s="259"/>
      <c r="BY296" s="260"/>
      <c r="BZ296" s="258"/>
      <c r="CA296" s="259"/>
      <c r="CB296" s="260"/>
      <c r="CC296" s="258"/>
      <c r="CD296" s="259"/>
      <c r="CE296" s="260"/>
      <c r="CF296" s="410"/>
      <c r="CG296" s="411"/>
      <c r="CH296" s="412"/>
      <c r="CI296" s="410"/>
      <c r="CJ296" s="411"/>
      <c r="CK296" s="412"/>
      <c r="CL296" s="258"/>
      <c r="CM296" s="259"/>
      <c r="CN296" s="260"/>
      <c r="CO296" s="258"/>
      <c r="CP296" s="259"/>
      <c r="CQ296" s="260"/>
      <c r="CR296" s="373" t="s">
        <v>2</v>
      </c>
      <c r="CS296" s="228"/>
      <c r="CT296" s="229"/>
      <c r="CU296" s="7" t="str">
        <f t="shared" si="660"/>
        <v/>
      </c>
      <c r="CV296" s="7" t="str">
        <f t="shared" si="661"/>
        <v/>
      </c>
      <c r="CW296" s="7" t="str">
        <f t="shared" si="662"/>
        <v/>
      </c>
      <c r="CX296" s="7" t="str">
        <f t="shared" si="663"/>
        <v/>
      </c>
      <c r="CY296" s="7" t="str">
        <f t="shared" si="664"/>
        <v/>
      </c>
      <c r="CZ296" s="7" t="str">
        <f t="shared" si="665"/>
        <v/>
      </c>
      <c r="DA296" s="7" t="str">
        <f t="shared" si="666"/>
        <v/>
      </c>
      <c r="DB296" s="7" t="str">
        <f t="shared" si="667"/>
        <v/>
      </c>
      <c r="DC296" s="7" t="str">
        <f t="shared" si="668"/>
        <v/>
      </c>
      <c r="DD296" s="7" t="str">
        <f t="shared" si="669"/>
        <v/>
      </c>
      <c r="DE296" s="7" t="str">
        <f t="shared" si="670"/>
        <v/>
      </c>
      <c r="DF296" s="7" t="str">
        <f t="shared" si="671"/>
        <v/>
      </c>
      <c r="DG296" s="7" t="str">
        <f t="shared" si="672"/>
        <v/>
      </c>
      <c r="DH296" s="7" t="str">
        <f t="shared" si="673"/>
        <v/>
      </c>
      <c r="DI296" s="7" t="str">
        <f t="shared" si="674"/>
        <v/>
      </c>
      <c r="DJ296" s="7" t="str">
        <f t="shared" si="675"/>
        <v/>
      </c>
      <c r="DK296" s="7" t="str">
        <f t="shared" si="676"/>
        <v/>
      </c>
      <c r="DL296" s="7" t="str">
        <f t="shared" si="677"/>
        <v/>
      </c>
      <c r="DM296" s="7" t="str">
        <f t="shared" si="678"/>
        <v/>
      </c>
      <c r="DN296" s="7" t="str">
        <f t="shared" si="679"/>
        <v/>
      </c>
      <c r="DO296" s="7" t="str">
        <f t="shared" si="680"/>
        <v/>
      </c>
      <c r="DP296" s="7" t="str">
        <f t="shared" si="681"/>
        <v/>
      </c>
      <c r="DQ296" s="7">
        <f t="shared" si="682"/>
        <v>33</v>
      </c>
      <c r="DR296" s="7" t="str">
        <f t="shared" si="683"/>
        <v/>
      </c>
      <c r="DS296" s="7" t="str">
        <f t="shared" si="684"/>
        <v/>
      </c>
      <c r="DT296" s="7" t="str">
        <f t="shared" si="685"/>
        <v/>
      </c>
      <c r="DU296" s="7" t="str">
        <f t="shared" si="781"/>
        <v/>
      </c>
      <c r="DV296" s="7" t="str">
        <f t="shared" si="782"/>
        <v/>
      </c>
      <c r="DW296" s="7" t="str">
        <f t="shared" si="783"/>
        <v/>
      </c>
      <c r="DX296" s="7" t="str">
        <f t="shared" si="784"/>
        <v/>
      </c>
      <c r="DY296" s="7"/>
      <c r="DZ296" s="7"/>
      <c r="EA296" s="7"/>
      <c r="EB296" s="7"/>
      <c r="EC296" s="64" t="s">
        <v>2</v>
      </c>
      <c r="ED296" s="306" t="str">
        <f t="shared" si="686"/>
        <v>-</v>
      </c>
      <c r="EE296" s="306" t="str">
        <f t="shared" si="687"/>
        <v>-</v>
      </c>
      <c r="EF296" s="306" t="str">
        <f t="shared" si="688"/>
        <v>-</v>
      </c>
      <c r="EG296" s="306" t="str">
        <f t="shared" si="689"/>
        <v>-</v>
      </c>
      <c r="EH296" s="306" t="str">
        <f t="shared" si="690"/>
        <v>-</v>
      </c>
      <c r="EI296" s="306" t="str">
        <f t="shared" si="691"/>
        <v>-</v>
      </c>
      <c r="EJ296" s="306" t="str">
        <f t="shared" si="692"/>
        <v>-</v>
      </c>
      <c r="EK296" s="306" t="str">
        <f t="shared" si="693"/>
        <v>-</v>
      </c>
      <c r="EL296" s="306" t="str">
        <f t="shared" si="694"/>
        <v>-</v>
      </c>
      <c r="EM296" s="306" t="str">
        <f t="shared" si="695"/>
        <v>-</v>
      </c>
      <c r="EN296" s="306" t="str">
        <f t="shared" si="696"/>
        <v>-</v>
      </c>
      <c r="EO296" s="306" t="str">
        <f t="shared" si="697"/>
        <v>-</v>
      </c>
      <c r="EP296" s="306" t="str">
        <f t="shared" si="698"/>
        <v>-</v>
      </c>
      <c r="EQ296" s="306" t="str">
        <f t="shared" si="699"/>
        <v>-</v>
      </c>
      <c r="ER296" s="306" t="str">
        <f t="shared" si="700"/>
        <v>-</v>
      </c>
      <c r="ES296" s="306" t="str">
        <f t="shared" si="701"/>
        <v>-</v>
      </c>
      <c r="ET296" s="306" t="str">
        <f t="shared" si="702"/>
        <v>-</v>
      </c>
      <c r="EU296" s="306" t="str">
        <f t="shared" si="703"/>
        <v>-</v>
      </c>
      <c r="EV296" s="306" t="str">
        <f t="shared" si="704"/>
        <v>-</v>
      </c>
      <c r="EW296" s="306" t="str">
        <f t="shared" si="705"/>
        <v>-</v>
      </c>
      <c r="EX296" s="306" t="str">
        <f t="shared" si="706"/>
        <v>-</v>
      </c>
      <c r="EY296" s="306" t="str">
        <f t="shared" si="707"/>
        <v>-</v>
      </c>
      <c r="EZ296" s="306" t="str">
        <f t="shared" si="708"/>
        <v>jcol_sfr</v>
      </c>
      <c r="FA296" s="306" t="str">
        <f t="shared" si="709"/>
        <v>-</v>
      </c>
      <c r="FB296" s="306" t="str">
        <f t="shared" si="710"/>
        <v>-</v>
      </c>
      <c r="FC296" s="306" t="str">
        <f t="shared" si="711"/>
        <v>-</v>
      </c>
      <c r="FD296" s="306" t="str">
        <f t="shared" si="785"/>
        <v>-</v>
      </c>
      <c r="FE296" s="306" t="str">
        <f t="shared" si="786"/>
        <v>-</v>
      </c>
      <c r="FF296" s="306" t="str">
        <f t="shared" si="787"/>
        <v>-</v>
      </c>
      <c r="FG296" s="306" t="str">
        <f t="shared" si="788"/>
        <v>-</v>
      </c>
      <c r="FH296" s="306"/>
      <c r="FI296" s="306"/>
      <c r="FJ296" s="306"/>
      <c r="FK296" s="306"/>
      <c r="FL296" s="306"/>
      <c r="FM296" s="422" t="s">
        <v>2</v>
      </c>
      <c r="FN296" s="65" t="str">
        <f t="shared" si="712"/>
        <v>-</v>
      </c>
      <c r="FO296" s="65" t="str">
        <f t="shared" si="713"/>
        <v>-</v>
      </c>
      <c r="FP296" s="65" t="str">
        <f t="shared" si="714"/>
        <v>-</v>
      </c>
      <c r="FQ296" s="65" t="str">
        <f t="shared" si="715"/>
        <v>-</v>
      </c>
      <c r="FR296" s="65" t="str">
        <f t="shared" si="716"/>
        <v>-</v>
      </c>
      <c r="FS296" s="65" t="str">
        <f t="shared" si="717"/>
        <v>-</v>
      </c>
      <c r="FT296" s="65" t="str">
        <f t="shared" si="718"/>
        <v>-</v>
      </c>
      <c r="FU296" s="65" t="str">
        <f t="shared" si="719"/>
        <v>-</v>
      </c>
      <c r="FV296" s="65" t="str">
        <f t="shared" si="720"/>
        <v>-</v>
      </c>
      <c r="FW296" s="65" t="str">
        <f t="shared" si="721"/>
        <v>-</v>
      </c>
      <c r="FX296" s="65" t="str">
        <f t="shared" si="722"/>
        <v>-</v>
      </c>
      <c r="FY296" s="65" t="str">
        <f t="shared" si="723"/>
        <v>-</v>
      </c>
      <c r="FZ296" s="65" t="str">
        <f t="shared" si="724"/>
        <v>-</v>
      </c>
      <c r="GA296" s="65" t="str">
        <f t="shared" si="725"/>
        <v>-</v>
      </c>
      <c r="GB296" s="65" t="str">
        <f t="shared" si="726"/>
        <v>-</v>
      </c>
      <c r="GC296" s="65" t="str">
        <f t="shared" si="727"/>
        <v>-</v>
      </c>
      <c r="GD296" s="65" t="str">
        <f t="shared" si="728"/>
        <v>-</v>
      </c>
      <c r="GE296" s="65" t="str">
        <f t="shared" si="729"/>
        <v>-</v>
      </c>
      <c r="GF296" s="65" t="str">
        <f t="shared" si="730"/>
        <v>-</v>
      </c>
      <c r="GG296" s="65" t="str">
        <f t="shared" si="731"/>
        <v>-</v>
      </c>
      <c r="GH296" s="65" t="str">
        <f t="shared" si="732"/>
        <v>-</v>
      </c>
      <c r="GI296" s="65" t="str">
        <f t="shared" si="733"/>
        <v>-</v>
      </c>
      <c r="GJ296" s="65" t="str">
        <f t="shared" si="734"/>
        <v>sfr1</v>
      </c>
      <c r="GK296" s="65" t="str">
        <f t="shared" si="735"/>
        <v>-</v>
      </c>
      <c r="GL296" s="65" t="str">
        <f t="shared" si="736"/>
        <v>-</v>
      </c>
      <c r="GM296" s="65" t="str">
        <f t="shared" si="737"/>
        <v>-</v>
      </c>
      <c r="GN296" s="65" t="str">
        <f t="shared" si="789"/>
        <v>-</v>
      </c>
      <c r="GO296" s="65" t="str">
        <f t="shared" si="790"/>
        <v>-</v>
      </c>
      <c r="GP296" s="65" t="str">
        <f t="shared" si="791"/>
        <v>-</v>
      </c>
      <c r="GQ296" s="65" t="str">
        <f t="shared" si="792"/>
        <v>-</v>
      </c>
      <c r="GR296" s="65"/>
      <c r="GS296" s="65"/>
      <c r="GT296" s="65"/>
      <c r="GU296" s="96"/>
      <c r="GV296" s="70"/>
      <c r="GW296" s="7">
        <f>IF(ISNUMBER(INDEX($CU$15:$EC$314,$B296,HG$5)),MAX(GW$14:GW295)+1,0)</f>
        <v>33</v>
      </c>
      <c r="GX296" s="7" t="str">
        <f t="shared" si="738"/>
        <v/>
      </c>
      <c r="GY296" s="7" t="str">
        <f t="shared" si="739"/>
        <v/>
      </c>
      <c r="GZ296" s="289">
        <f t="shared" si="740"/>
        <v>282</v>
      </c>
      <c r="HA296" s="289" t="str">
        <f t="shared" si="800"/>
        <v/>
      </c>
      <c r="HB296" s="289"/>
      <c r="HC296" s="84" t="str">
        <f t="shared" si="742"/>
        <v/>
      </c>
      <c r="HD296" s="335">
        <f t="shared" si="743"/>
        <v>0</v>
      </c>
      <c r="HE296" s="313" t="str">
        <f t="shared" si="744"/>
        <v/>
      </c>
      <c r="HF296" s="28" t="str">
        <f t="shared" si="801"/>
        <v/>
      </c>
      <c r="HG296" s="241"/>
      <c r="HH296" s="71"/>
      <c r="HI296" s="71"/>
      <c r="HJ296" s="71"/>
      <c r="HK296" s="71"/>
      <c r="HL296" s="71"/>
      <c r="HM296" s="71"/>
      <c r="HN296" s="71"/>
      <c r="HO296" s="71"/>
      <c r="HP296" s="71"/>
      <c r="HQ296" s="71"/>
      <c r="HR296" s="71"/>
      <c r="HS296" s="71"/>
      <c r="HT296" s="71"/>
      <c r="HU296" s="71"/>
      <c r="HV296" s="336" t="str">
        <f t="shared" si="746"/>
        <v/>
      </c>
      <c r="HW296" s="338" t="str">
        <f t="shared" si="747"/>
        <v/>
      </c>
      <c r="HX296" s="337" t="str">
        <f t="shared" si="748"/>
        <v/>
      </c>
      <c r="HY296" s="71"/>
      <c r="HZ296" s="71"/>
      <c r="IA296" s="71"/>
      <c r="IB296" s="71"/>
      <c r="IC296" s="71"/>
      <c r="ID296" s="70"/>
      <c r="IE296" s="19"/>
      <c r="IF296" s="19"/>
      <c r="IG296" s="19"/>
      <c r="IH296" s="19"/>
      <c r="II296" s="19"/>
      <c r="IJ296" s="19"/>
      <c r="IK296" s="19"/>
      <c r="IL296" s="19"/>
      <c r="IM296" s="19"/>
      <c r="IN296" s="19"/>
      <c r="IO296" s="19"/>
      <c r="IP296" s="19"/>
      <c r="IQ296" s="19"/>
      <c r="IR296" s="291">
        <f>IF(IE296&lt;&gt;"",MAX(IR$14:IR295)+1,0)</f>
        <v>0</v>
      </c>
      <c r="IS296" s="291">
        <f>IF(IF296&lt;&gt;"",MAX(IS$14:IS295)+1,0)</f>
        <v>0</v>
      </c>
      <c r="IT296" s="291">
        <f>IF(IG296&lt;&gt;"",MAX(IT$14:IT295)+1,0)</f>
        <v>0</v>
      </c>
      <c r="IU296" s="291">
        <f>IF(IH296&lt;&gt;"",MAX(IU$14:IU295)+1,0)</f>
        <v>0</v>
      </c>
      <c r="IV296" s="291">
        <f>IF(II296&lt;&gt;"",MAX(IV$14:IV295)+1,0)</f>
        <v>0</v>
      </c>
      <c r="IW296" s="291">
        <f>IF(IJ296&lt;&gt;"",MAX(IW$14:IW295)+1,0)</f>
        <v>0</v>
      </c>
      <c r="IX296" s="291">
        <f>IF(IK296&lt;&gt;"",MAX(IX$14:IX295)+1,0)</f>
        <v>0</v>
      </c>
      <c r="IY296" s="291">
        <f>IF(IL296&lt;&gt;"",MAX(IY$14:IY295)+1,0)</f>
        <v>0</v>
      </c>
      <c r="IZ296" s="291">
        <f>IF(IM296&lt;&gt;"",MAX(IZ$14:IZ295)+1,0)</f>
        <v>0</v>
      </c>
      <c r="JA296" s="291">
        <f>IF(IN296&lt;&gt;"",MAX(JA$14:JA295)+1,0)</f>
        <v>0</v>
      </c>
      <c r="JB296" s="291">
        <f>IF(IO296&lt;&gt;"",MAX(JB$14:JB295)+1,0)</f>
        <v>0</v>
      </c>
      <c r="JC296" s="291">
        <f>IF(IP296&lt;&gt;"",MAX(JC$14:JC295)+1,0)</f>
        <v>0</v>
      </c>
      <c r="JD296" s="74" t="str">
        <f t="shared" si="793"/>
        <v/>
      </c>
      <c r="JE296" s="74" t="str">
        <f t="shared" si="794"/>
        <v/>
      </c>
      <c r="JF296" s="74" t="str">
        <f t="shared" si="795"/>
        <v/>
      </c>
      <c r="JG296" s="74" t="str">
        <f t="shared" si="796"/>
        <v/>
      </c>
      <c r="JH296" s="390" t="str">
        <f t="shared" si="797"/>
        <v/>
      </c>
      <c r="JI296" s="389">
        <f>IF(ISNUMBER(MATCH(HE296,$JG$15:$JG$313,0)),0,MAX(JI$14:JI295)+1)</f>
        <v>0</v>
      </c>
      <c r="JJ296" s="389" t="str">
        <f t="shared" si="798"/>
        <v/>
      </c>
      <c r="JK296" s="379"/>
      <c r="JL296" s="79"/>
      <c r="JM296" s="19"/>
      <c r="JN296" s="280"/>
      <c r="JO296" s="70"/>
      <c r="JP296" s="19"/>
      <c r="JQ296" s="19"/>
      <c r="JR296" s="19"/>
      <c r="JS296" s="19"/>
      <c r="JT296" s="19"/>
      <c r="JU296" s="19"/>
      <c r="JV296" s="19"/>
      <c r="JW296" s="19"/>
      <c r="JX296" s="19"/>
      <c r="JY296" s="19"/>
      <c r="JZ296" s="19"/>
      <c r="KA296" s="19"/>
      <c r="KB296" s="19"/>
      <c r="KC296" s="19"/>
      <c r="KD296" s="19"/>
      <c r="LA296" s="70"/>
      <c r="LB296" s="291" t="str">
        <f t="shared" si="749"/>
        <v/>
      </c>
      <c r="LC296" s="291" t="str">
        <f t="shared" si="750"/>
        <v/>
      </c>
      <c r="LD296" s="291" t="str">
        <f t="shared" si="751"/>
        <v/>
      </c>
      <c r="LE296" s="291" t="str">
        <f t="shared" si="752"/>
        <v/>
      </c>
      <c r="LF296" s="291" t="str">
        <f t="shared" si="753"/>
        <v/>
      </c>
      <c r="LG296" s="291" t="str">
        <f t="shared" si="754"/>
        <v/>
      </c>
      <c r="LH296" s="291" t="str">
        <f t="shared" si="755"/>
        <v/>
      </c>
      <c r="LI296" s="291" t="str">
        <f t="shared" si="756"/>
        <v/>
      </c>
      <c r="LJ296" s="291" t="str">
        <f t="shared" si="757"/>
        <v/>
      </c>
      <c r="LK296" s="291" t="str">
        <f t="shared" si="758"/>
        <v/>
      </c>
      <c r="LL296" s="291" t="str">
        <f t="shared" si="759"/>
        <v/>
      </c>
      <c r="LM296" s="291" t="str">
        <f t="shared" si="760"/>
        <v/>
      </c>
      <c r="LN296" s="291" t="str">
        <f t="shared" si="761"/>
        <v/>
      </c>
      <c r="LO296" s="291" t="str">
        <f t="shared" si="762"/>
        <v/>
      </c>
      <c r="LP296" s="291" t="str">
        <f t="shared" si="763"/>
        <v/>
      </c>
      <c r="LQ296" s="291" t="str">
        <f t="shared" si="764"/>
        <v/>
      </c>
      <c r="LR296" s="291" t="str">
        <f t="shared" si="765"/>
        <v/>
      </c>
      <c r="LS296" s="291" t="str">
        <f t="shared" si="766"/>
        <v/>
      </c>
      <c r="LT296" s="291" t="str">
        <f t="shared" si="767"/>
        <v/>
      </c>
      <c r="LU296" s="291" t="str">
        <f t="shared" si="768"/>
        <v/>
      </c>
      <c r="LV296" s="291" t="str">
        <f t="shared" si="769"/>
        <v/>
      </c>
      <c r="LW296" s="291" t="str">
        <f t="shared" si="770"/>
        <v/>
      </c>
      <c r="LX296" s="291" t="str">
        <f t="shared" si="771"/>
        <v/>
      </c>
      <c r="LY296" s="291" t="str">
        <f t="shared" si="772"/>
        <v/>
      </c>
      <c r="LZ296" s="291" t="str">
        <f t="shared" si="773"/>
        <v/>
      </c>
      <c r="MA296" s="291" t="str">
        <f t="shared" si="774"/>
        <v/>
      </c>
      <c r="MB296" s="291" t="str">
        <f t="shared" si="775"/>
        <v/>
      </c>
      <c r="MC296" s="291" t="str">
        <f t="shared" si="776"/>
        <v/>
      </c>
      <c r="MD296" s="291" t="str">
        <f t="shared" si="777"/>
        <v/>
      </c>
      <c r="ME296" s="291" t="str">
        <f t="shared" si="778"/>
        <v/>
      </c>
      <c r="MF296" s="291" t="str">
        <f t="shared" si="779"/>
        <v/>
      </c>
      <c r="MG296" s="74">
        <f t="shared" si="780"/>
        <v>0</v>
      </c>
      <c r="MH296" s="70"/>
      <c r="MI296" s="70"/>
      <c r="MJ296" s="70"/>
      <c r="MK296" s="70"/>
      <c r="ML296" s="70"/>
      <c r="MM296" s="70"/>
      <c r="MN296" s="70"/>
      <c r="MO296" s="70"/>
      <c r="MP296" s="70"/>
      <c r="MQ296" s="70"/>
      <c r="MR296" s="70"/>
      <c r="MS296" s="70"/>
      <c r="MT296" s="70"/>
      <c r="MU296" s="70"/>
    </row>
    <row r="297" spans="1:359" ht="6.75" customHeight="1" x14ac:dyDescent="0.25">
      <c r="A297" s="79"/>
      <c r="B297" s="303">
        <f t="shared" si="799"/>
        <v>283</v>
      </c>
      <c r="C297" s="206" t="s">
        <v>916</v>
      </c>
      <c r="D297" s="206" t="s">
        <v>923</v>
      </c>
      <c r="E297" s="70"/>
      <c r="F297" s="258"/>
      <c r="G297" s="259"/>
      <c r="H297" s="260"/>
      <c r="I297" s="258"/>
      <c r="J297" s="259"/>
      <c r="K297" s="260"/>
      <c r="L297" s="258"/>
      <c r="M297" s="259"/>
      <c r="N297" s="260"/>
      <c r="O297" s="258"/>
      <c r="P297" s="259"/>
      <c r="Q297" s="260"/>
      <c r="R297" s="258"/>
      <c r="S297" s="259"/>
      <c r="T297" s="260"/>
      <c r="U297" s="258"/>
      <c r="V297" s="259"/>
      <c r="W297" s="260"/>
      <c r="X297" s="258"/>
      <c r="Y297" s="259"/>
      <c r="Z297" s="260"/>
      <c r="AA297" s="258"/>
      <c r="AB297" s="259"/>
      <c r="AC297" s="260"/>
      <c r="AD297" s="258"/>
      <c r="AE297" s="259"/>
      <c r="AF297" s="260"/>
      <c r="AG297" s="258"/>
      <c r="AH297" s="259"/>
      <c r="AI297" s="260"/>
      <c r="AJ297" s="258"/>
      <c r="AK297" s="259"/>
      <c r="AL297" s="260"/>
      <c r="AM297" s="258"/>
      <c r="AN297" s="259"/>
      <c r="AO297" s="260"/>
      <c r="AP297" s="281"/>
      <c r="AQ297" s="353"/>
      <c r="AR297" s="348"/>
      <c r="AS297" s="281"/>
      <c r="AT297" s="353"/>
      <c r="AU297" s="348"/>
      <c r="AV297" s="258"/>
      <c r="AW297" s="259"/>
      <c r="AX297" s="260"/>
      <c r="AY297" s="258"/>
      <c r="AZ297" s="259"/>
      <c r="BA297" s="260"/>
      <c r="BB297" s="258"/>
      <c r="BC297" s="259"/>
      <c r="BD297" s="260"/>
      <c r="BE297" s="258"/>
      <c r="BF297" s="259"/>
      <c r="BG297" s="260"/>
      <c r="BH297" s="258"/>
      <c r="BI297" s="259"/>
      <c r="BJ297" s="260"/>
      <c r="BK297" s="258"/>
      <c r="BL297" s="259"/>
      <c r="BM297" s="260"/>
      <c r="BN297" s="258"/>
      <c r="BO297" s="259"/>
      <c r="BP297" s="260"/>
      <c r="BQ297" s="258"/>
      <c r="BR297" s="259"/>
      <c r="BS297" s="260"/>
      <c r="BT297" s="258"/>
      <c r="BU297" s="259"/>
      <c r="BV297" s="260"/>
      <c r="BW297" s="258"/>
      <c r="BX297" s="259"/>
      <c r="BY297" s="260"/>
      <c r="BZ297" s="258"/>
      <c r="CA297" s="259"/>
      <c r="CB297" s="260"/>
      <c r="CC297" s="258"/>
      <c r="CD297" s="259"/>
      <c r="CE297" s="260"/>
      <c r="CF297" s="410"/>
      <c r="CG297" s="411"/>
      <c r="CH297" s="412"/>
      <c r="CI297" s="410"/>
      <c r="CJ297" s="411"/>
      <c r="CK297" s="412"/>
      <c r="CL297" s="258"/>
      <c r="CM297" s="259"/>
      <c r="CN297" s="260"/>
      <c r="CO297" s="258"/>
      <c r="CP297" s="259"/>
      <c r="CQ297" s="260"/>
      <c r="CR297" s="373" t="s">
        <v>2</v>
      </c>
      <c r="CS297" s="228"/>
      <c r="CT297" s="229"/>
      <c r="CU297" s="7" t="str">
        <f t="shared" si="660"/>
        <v/>
      </c>
      <c r="CV297" s="7" t="str">
        <f t="shared" si="661"/>
        <v/>
      </c>
      <c r="CW297" s="7" t="str">
        <f t="shared" si="662"/>
        <v/>
      </c>
      <c r="CX297" s="7" t="str">
        <f t="shared" si="663"/>
        <v/>
      </c>
      <c r="CY297" s="7" t="str">
        <f t="shared" si="664"/>
        <v/>
      </c>
      <c r="CZ297" s="7" t="str">
        <f t="shared" si="665"/>
        <v/>
      </c>
      <c r="DA297" s="7" t="str">
        <f t="shared" si="666"/>
        <v/>
      </c>
      <c r="DB297" s="7" t="str">
        <f t="shared" si="667"/>
        <v/>
      </c>
      <c r="DC297" s="7" t="str">
        <f t="shared" si="668"/>
        <v/>
      </c>
      <c r="DD297" s="7" t="str">
        <f t="shared" si="669"/>
        <v/>
      </c>
      <c r="DE297" s="7" t="str">
        <f t="shared" si="670"/>
        <v/>
      </c>
      <c r="DF297" s="7" t="str">
        <f t="shared" si="671"/>
        <v/>
      </c>
      <c r="DG297" s="7" t="str">
        <f t="shared" si="672"/>
        <v/>
      </c>
      <c r="DH297" s="7" t="str">
        <f t="shared" si="673"/>
        <v/>
      </c>
      <c r="DI297" s="7" t="str">
        <f t="shared" si="674"/>
        <v/>
      </c>
      <c r="DJ297" s="7" t="str">
        <f t="shared" si="675"/>
        <v/>
      </c>
      <c r="DK297" s="7" t="str">
        <f t="shared" si="676"/>
        <v/>
      </c>
      <c r="DL297" s="7" t="str">
        <f t="shared" si="677"/>
        <v/>
      </c>
      <c r="DM297" s="7" t="str">
        <f t="shared" si="678"/>
        <v/>
      </c>
      <c r="DN297" s="7" t="str">
        <f t="shared" si="679"/>
        <v/>
      </c>
      <c r="DO297" s="7" t="str">
        <f t="shared" si="680"/>
        <v/>
      </c>
      <c r="DP297" s="7" t="str">
        <f t="shared" si="681"/>
        <v/>
      </c>
      <c r="DQ297" s="7">
        <f t="shared" si="682"/>
        <v>34</v>
      </c>
      <c r="DR297" s="7" t="str">
        <f t="shared" si="683"/>
        <v/>
      </c>
      <c r="DS297" s="7" t="str">
        <f t="shared" si="684"/>
        <v/>
      </c>
      <c r="DT297" s="7" t="str">
        <f t="shared" si="685"/>
        <v/>
      </c>
      <c r="DU297" s="7" t="str">
        <f t="shared" si="781"/>
        <v/>
      </c>
      <c r="DV297" s="7" t="str">
        <f t="shared" si="782"/>
        <v/>
      </c>
      <c r="DW297" s="7" t="str">
        <f t="shared" si="783"/>
        <v/>
      </c>
      <c r="DX297" s="7" t="str">
        <f t="shared" si="784"/>
        <v/>
      </c>
      <c r="DY297" s="7"/>
      <c r="DZ297" s="7"/>
      <c r="EA297" s="7"/>
      <c r="EB297" s="7"/>
      <c r="EC297" s="64" t="s">
        <v>2</v>
      </c>
      <c r="ED297" s="306" t="str">
        <f t="shared" si="686"/>
        <v>-</v>
      </c>
      <c r="EE297" s="306" t="str">
        <f t="shared" si="687"/>
        <v>-</v>
      </c>
      <c r="EF297" s="306" t="str">
        <f t="shared" si="688"/>
        <v>-</v>
      </c>
      <c r="EG297" s="306" t="str">
        <f t="shared" si="689"/>
        <v>-</v>
      </c>
      <c r="EH297" s="306" t="str">
        <f t="shared" si="690"/>
        <v>-</v>
      </c>
      <c r="EI297" s="306" t="str">
        <f t="shared" si="691"/>
        <v>-</v>
      </c>
      <c r="EJ297" s="306" t="str">
        <f t="shared" si="692"/>
        <v>-</v>
      </c>
      <c r="EK297" s="306" t="str">
        <f t="shared" si="693"/>
        <v>-</v>
      </c>
      <c r="EL297" s="306" t="str">
        <f t="shared" si="694"/>
        <v>-</v>
      </c>
      <c r="EM297" s="306" t="str">
        <f t="shared" si="695"/>
        <v>-</v>
      </c>
      <c r="EN297" s="306" t="str">
        <f t="shared" si="696"/>
        <v>-</v>
      </c>
      <c r="EO297" s="306" t="str">
        <f t="shared" si="697"/>
        <v>-</v>
      </c>
      <c r="EP297" s="306" t="str">
        <f t="shared" si="698"/>
        <v>-</v>
      </c>
      <c r="EQ297" s="306" t="str">
        <f t="shared" si="699"/>
        <v>-</v>
      </c>
      <c r="ER297" s="306" t="str">
        <f t="shared" si="700"/>
        <v>-</v>
      </c>
      <c r="ES297" s="306" t="str">
        <f t="shared" si="701"/>
        <v>-</v>
      </c>
      <c r="ET297" s="306" t="str">
        <f t="shared" si="702"/>
        <v>-</v>
      </c>
      <c r="EU297" s="306" t="str">
        <f t="shared" si="703"/>
        <v>-</v>
      </c>
      <c r="EV297" s="306" t="str">
        <f t="shared" si="704"/>
        <v>-</v>
      </c>
      <c r="EW297" s="306" t="str">
        <f t="shared" si="705"/>
        <v>-</v>
      </c>
      <c r="EX297" s="306" t="str">
        <f t="shared" si="706"/>
        <v>-</v>
      </c>
      <c r="EY297" s="306" t="str">
        <f t="shared" si="707"/>
        <v>-</v>
      </c>
      <c r="EZ297" s="306" t="str">
        <f t="shared" si="708"/>
        <v>leakance</v>
      </c>
      <c r="FA297" s="306" t="str">
        <f t="shared" si="709"/>
        <v>-</v>
      </c>
      <c r="FB297" s="306" t="str">
        <f t="shared" si="710"/>
        <v>-</v>
      </c>
      <c r="FC297" s="306" t="str">
        <f t="shared" si="711"/>
        <v>-</v>
      </c>
      <c r="FD297" s="306" t="str">
        <f t="shared" si="785"/>
        <v>-</v>
      </c>
      <c r="FE297" s="306" t="str">
        <f t="shared" si="786"/>
        <v>-</v>
      </c>
      <c r="FF297" s="306" t="str">
        <f t="shared" si="787"/>
        <v>-</v>
      </c>
      <c r="FG297" s="306" t="str">
        <f t="shared" si="788"/>
        <v>-</v>
      </c>
      <c r="FH297" s="306"/>
      <c r="FI297" s="306"/>
      <c r="FJ297" s="306"/>
      <c r="FK297" s="306"/>
      <c r="FL297" s="306"/>
      <c r="FM297" s="422" t="s">
        <v>2</v>
      </c>
      <c r="FN297" s="65" t="str">
        <f t="shared" si="712"/>
        <v>-</v>
      </c>
      <c r="FO297" s="65" t="str">
        <f t="shared" si="713"/>
        <v>-</v>
      </c>
      <c r="FP297" s="65" t="str">
        <f t="shared" si="714"/>
        <v>-</v>
      </c>
      <c r="FQ297" s="65" t="str">
        <f t="shared" si="715"/>
        <v>-</v>
      </c>
      <c r="FR297" s="65" t="str">
        <f t="shared" si="716"/>
        <v>-</v>
      </c>
      <c r="FS297" s="65" t="str">
        <f t="shared" si="717"/>
        <v>-</v>
      </c>
      <c r="FT297" s="65" t="str">
        <f t="shared" si="718"/>
        <v>-</v>
      </c>
      <c r="FU297" s="65" t="str">
        <f t="shared" si="719"/>
        <v>-</v>
      </c>
      <c r="FV297" s="65" t="str">
        <f t="shared" si="720"/>
        <v>-</v>
      </c>
      <c r="FW297" s="65" t="str">
        <f t="shared" si="721"/>
        <v>-</v>
      </c>
      <c r="FX297" s="65" t="str">
        <f t="shared" si="722"/>
        <v>-</v>
      </c>
      <c r="FY297" s="65" t="str">
        <f t="shared" si="723"/>
        <v>-</v>
      </c>
      <c r="FZ297" s="65" t="str">
        <f t="shared" si="724"/>
        <v>-</v>
      </c>
      <c r="GA297" s="65" t="str">
        <f t="shared" si="725"/>
        <v>-</v>
      </c>
      <c r="GB297" s="65" t="str">
        <f t="shared" si="726"/>
        <v>-</v>
      </c>
      <c r="GC297" s="65" t="str">
        <f t="shared" si="727"/>
        <v>-</v>
      </c>
      <c r="GD297" s="65" t="str">
        <f t="shared" si="728"/>
        <v>-</v>
      </c>
      <c r="GE297" s="65" t="str">
        <f t="shared" si="729"/>
        <v>-</v>
      </c>
      <c r="GF297" s="65" t="str">
        <f t="shared" si="730"/>
        <v>-</v>
      </c>
      <c r="GG297" s="65" t="str">
        <f t="shared" si="731"/>
        <v>-</v>
      </c>
      <c r="GH297" s="65" t="str">
        <f t="shared" si="732"/>
        <v>-</v>
      </c>
      <c r="GI297" s="65" t="str">
        <f t="shared" si="733"/>
        <v>-</v>
      </c>
      <c r="GJ297" s="65" t="str">
        <f t="shared" si="734"/>
        <v>sfr2</v>
      </c>
      <c r="GK297" s="65" t="str">
        <f t="shared" si="735"/>
        <v>-</v>
      </c>
      <c r="GL297" s="65" t="str">
        <f t="shared" si="736"/>
        <v>-</v>
      </c>
      <c r="GM297" s="65" t="str">
        <f t="shared" si="737"/>
        <v>-</v>
      </c>
      <c r="GN297" s="65" t="str">
        <f t="shared" si="789"/>
        <v>-</v>
      </c>
      <c r="GO297" s="65" t="str">
        <f t="shared" si="790"/>
        <v>-</v>
      </c>
      <c r="GP297" s="65" t="str">
        <f t="shared" si="791"/>
        <v>-</v>
      </c>
      <c r="GQ297" s="65" t="str">
        <f t="shared" si="792"/>
        <v>-</v>
      </c>
      <c r="GR297" s="65"/>
      <c r="GS297" s="65"/>
      <c r="GT297" s="65"/>
      <c r="GU297" s="96"/>
      <c r="GV297" s="70"/>
      <c r="GW297" s="7">
        <f>IF(ISNUMBER(INDEX($CU$15:$EC$314,$B297,HG$5)),MAX(GW$14:GW296)+1,0)</f>
        <v>34</v>
      </c>
      <c r="GX297" s="7" t="str">
        <f t="shared" si="738"/>
        <v/>
      </c>
      <c r="GY297" s="7" t="str">
        <f t="shared" si="739"/>
        <v/>
      </c>
      <c r="GZ297" s="289">
        <f t="shared" si="740"/>
        <v>283</v>
      </c>
      <c r="HA297" s="289" t="str">
        <f t="shared" si="800"/>
        <v/>
      </c>
      <c r="HB297" s="289"/>
      <c r="HC297" s="84" t="str">
        <f t="shared" si="742"/>
        <v/>
      </c>
      <c r="HD297" s="335">
        <f t="shared" si="743"/>
        <v>0</v>
      </c>
      <c r="HE297" s="313" t="str">
        <f t="shared" si="744"/>
        <v/>
      </c>
      <c r="HF297" s="28" t="str">
        <f t="shared" si="801"/>
        <v/>
      </c>
      <c r="HG297" s="241"/>
      <c r="HH297" s="71"/>
      <c r="HI297" s="71"/>
      <c r="HJ297" s="71"/>
      <c r="HK297" s="71"/>
      <c r="HL297" s="71"/>
      <c r="HM297" s="71"/>
      <c r="HN297" s="71"/>
      <c r="HO297" s="71"/>
      <c r="HP297" s="71"/>
      <c r="HQ297" s="71"/>
      <c r="HR297" s="71"/>
      <c r="HS297" s="71"/>
      <c r="HT297" s="71"/>
      <c r="HU297" s="71"/>
      <c r="HV297" s="336" t="str">
        <f t="shared" si="746"/>
        <v/>
      </c>
      <c r="HW297" s="338" t="str">
        <f t="shared" si="747"/>
        <v/>
      </c>
      <c r="HX297" s="337" t="str">
        <f t="shared" si="748"/>
        <v/>
      </c>
      <c r="HY297" s="71"/>
      <c r="HZ297" s="71"/>
      <c r="IA297" s="71"/>
      <c r="IB297" s="71"/>
      <c r="IC297" s="71"/>
      <c r="ID297" s="70"/>
      <c r="IE297" s="19"/>
      <c r="IF297" s="19"/>
      <c r="IG297" s="19"/>
      <c r="IH297" s="19"/>
      <c r="II297" s="19"/>
      <c r="IJ297" s="19"/>
      <c r="IK297" s="19"/>
      <c r="IL297" s="19"/>
      <c r="IM297" s="19"/>
      <c r="IN297" s="19"/>
      <c r="IO297" s="19"/>
      <c r="IP297" s="19"/>
      <c r="IQ297" s="19"/>
      <c r="IR297" s="291">
        <f>IF(IE297&lt;&gt;"",MAX(IR$14:IR296)+1,0)</f>
        <v>0</v>
      </c>
      <c r="IS297" s="291">
        <f>IF(IF297&lt;&gt;"",MAX(IS$14:IS296)+1,0)</f>
        <v>0</v>
      </c>
      <c r="IT297" s="291">
        <f>IF(IG297&lt;&gt;"",MAX(IT$14:IT296)+1,0)</f>
        <v>0</v>
      </c>
      <c r="IU297" s="291">
        <f>IF(IH297&lt;&gt;"",MAX(IU$14:IU296)+1,0)</f>
        <v>0</v>
      </c>
      <c r="IV297" s="291">
        <f>IF(II297&lt;&gt;"",MAX(IV$14:IV296)+1,0)</f>
        <v>0</v>
      </c>
      <c r="IW297" s="291">
        <f>IF(IJ297&lt;&gt;"",MAX(IW$14:IW296)+1,0)</f>
        <v>0</v>
      </c>
      <c r="IX297" s="291">
        <f>IF(IK297&lt;&gt;"",MAX(IX$14:IX296)+1,0)</f>
        <v>0</v>
      </c>
      <c r="IY297" s="291">
        <f>IF(IL297&lt;&gt;"",MAX(IY$14:IY296)+1,0)</f>
        <v>0</v>
      </c>
      <c r="IZ297" s="291">
        <f>IF(IM297&lt;&gt;"",MAX(IZ$14:IZ296)+1,0)</f>
        <v>0</v>
      </c>
      <c r="JA297" s="291">
        <f>IF(IN297&lt;&gt;"",MAX(JA$14:JA296)+1,0)</f>
        <v>0</v>
      </c>
      <c r="JB297" s="291">
        <f>IF(IO297&lt;&gt;"",MAX(JB$14:JB296)+1,0)</f>
        <v>0</v>
      </c>
      <c r="JC297" s="291">
        <f>IF(IP297&lt;&gt;"",MAX(JC$14:JC296)+1,0)</f>
        <v>0</v>
      </c>
      <c r="JD297" s="74" t="str">
        <f t="shared" si="793"/>
        <v/>
      </c>
      <c r="JE297" s="74" t="str">
        <f t="shared" si="794"/>
        <v/>
      </c>
      <c r="JF297" s="74" t="str">
        <f t="shared" si="795"/>
        <v/>
      </c>
      <c r="JG297" s="74" t="str">
        <f t="shared" si="796"/>
        <v/>
      </c>
      <c r="JH297" s="390" t="str">
        <f t="shared" si="797"/>
        <v/>
      </c>
      <c r="JI297" s="389">
        <f>IF(ISNUMBER(MATCH(HE297,$JG$15:$JG$313,0)),0,MAX(JI$14:JI296)+1)</f>
        <v>0</v>
      </c>
      <c r="JJ297" s="389" t="str">
        <f t="shared" si="798"/>
        <v/>
      </c>
      <c r="JK297" s="379"/>
      <c r="JL297" s="79"/>
      <c r="JM297" s="19"/>
      <c r="JN297" s="280"/>
      <c r="JO297" s="70"/>
      <c r="JP297" s="19"/>
      <c r="JQ297" s="19"/>
      <c r="JR297" s="19"/>
      <c r="JS297" s="19"/>
      <c r="JT297" s="19"/>
      <c r="JU297" s="19"/>
      <c r="JV297" s="19"/>
      <c r="JW297" s="19"/>
      <c r="JX297" s="19"/>
      <c r="JY297" s="19"/>
      <c r="JZ297" s="19"/>
      <c r="KA297" s="19"/>
      <c r="KB297" s="19"/>
      <c r="KC297" s="19"/>
      <c r="KD297" s="19"/>
      <c r="LA297" s="70"/>
      <c r="LB297" s="291" t="str">
        <f t="shared" si="749"/>
        <v/>
      </c>
      <c r="LC297" s="291" t="str">
        <f t="shared" si="750"/>
        <v/>
      </c>
      <c r="LD297" s="291" t="str">
        <f t="shared" si="751"/>
        <v/>
      </c>
      <c r="LE297" s="291" t="str">
        <f t="shared" si="752"/>
        <v/>
      </c>
      <c r="LF297" s="291" t="str">
        <f t="shared" si="753"/>
        <v/>
      </c>
      <c r="LG297" s="291" t="str">
        <f t="shared" si="754"/>
        <v/>
      </c>
      <c r="LH297" s="291" t="str">
        <f t="shared" si="755"/>
        <v/>
      </c>
      <c r="LI297" s="291" t="str">
        <f t="shared" si="756"/>
        <v/>
      </c>
      <c r="LJ297" s="291" t="str">
        <f t="shared" si="757"/>
        <v/>
      </c>
      <c r="LK297" s="291" t="str">
        <f t="shared" si="758"/>
        <v/>
      </c>
      <c r="LL297" s="291" t="str">
        <f t="shared" si="759"/>
        <v/>
      </c>
      <c r="LM297" s="291" t="str">
        <f t="shared" si="760"/>
        <v/>
      </c>
      <c r="LN297" s="291" t="str">
        <f t="shared" si="761"/>
        <v/>
      </c>
      <c r="LO297" s="291" t="str">
        <f t="shared" si="762"/>
        <v/>
      </c>
      <c r="LP297" s="291" t="str">
        <f t="shared" si="763"/>
        <v/>
      </c>
      <c r="LQ297" s="291" t="str">
        <f t="shared" si="764"/>
        <v/>
      </c>
      <c r="LR297" s="291" t="str">
        <f t="shared" si="765"/>
        <v/>
      </c>
      <c r="LS297" s="291" t="str">
        <f t="shared" si="766"/>
        <v/>
      </c>
      <c r="LT297" s="291" t="str">
        <f t="shared" si="767"/>
        <v/>
      </c>
      <c r="LU297" s="291" t="str">
        <f t="shared" si="768"/>
        <v/>
      </c>
      <c r="LV297" s="291" t="str">
        <f t="shared" si="769"/>
        <v/>
      </c>
      <c r="LW297" s="291" t="str">
        <f t="shared" si="770"/>
        <v/>
      </c>
      <c r="LX297" s="291" t="str">
        <f t="shared" si="771"/>
        <v/>
      </c>
      <c r="LY297" s="291" t="str">
        <f t="shared" si="772"/>
        <v/>
      </c>
      <c r="LZ297" s="291" t="str">
        <f t="shared" si="773"/>
        <v/>
      </c>
      <c r="MA297" s="291" t="str">
        <f t="shared" si="774"/>
        <v/>
      </c>
      <c r="MB297" s="291" t="str">
        <f t="shared" si="775"/>
        <v/>
      </c>
      <c r="MC297" s="291" t="str">
        <f t="shared" si="776"/>
        <v/>
      </c>
      <c r="MD297" s="291" t="str">
        <f t="shared" si="777"/>
        <v/>
      </c>
      <c r="ME297" s="291" t="str">
        <f t="shared" si="778"/>
        <v/>
      </c>
      <c r="MF297" s="291" t="str">
        <f t="shared" si="779"/>
        <v/>
      </c>
      <c r="MG297" s="74">
        <f t="shared" si="780"/>
        <v>0</v>
      </c>
      <c r="MH297" s="70"/>
      <c r="MI297" s="70"/>
      <c r="MJ297" s="70"/>
      <c r="MK297" s="70"/>
      <c r="ML297" s="70"/>
      <c r="MM297" s="70"/>
      <c r="MN297" s="70"/>
      <c r="MO297" s="70"/>
      <c r="MP297" s="70"/>
      <c r="MQ297" s="70"/>
      <c r="MR297" s="70"/>
      <c r="MS297" s="70"/>
      <c r="MT297" s="70"/>
      <c r="MU297" s="70"/>
    </row>
    <row r="298" spans="1:359" ht="6.75" customHeight="1" x14ac:dyDescent="0.25">
      <c r="A298" s="79"/>
      <c r="B298" s="303">
        <f t="shared" si="799"/>
        <v>284</v>
      </c>
      <c r="C298" s="206" t="s">
        <v>917</v>
      </c>
      <c r="D298" s="206" t="s">
        <v>924</v>
      </c>
      <c r="E298" s="70"/>
      <c r="F298" s="258"/>
      <c r="G298" s="259"/>
      <c r="H298" s="260"/>
      <c r="I298" s="258"/>
      <c r="J298" s="259"/>
      <c r="K298" s="260"/>
      <c r="L298" s="258"/>
      <c r="M298" s="259"/>
      <c r="N298" s="260"/>
      <c r="O298" s="258"/>
      <c r="P298" s="259"/>
      <c r="Q298" s="260"/>
      <c r="R298" s="258"/>
      <c r="S298" s="259"/>
      <c r="T298" s="260"/>
      <c r="U298" s="258"/>
      <c r="V298" s="259"/>
      <c r="W298" s="260"/>
      <c r="X298" s="258"/>
      <c r="Y298" s="259"/>
      <c r="Z298" s="260"/>
      <c r="AA298" s="258"/>
      <c r="AB298" s="259"/>
      <c r="AC298" s="260"/>
      <c r="AD298" s="258"/>
      <c r="AE298" s="259"/>
      <c r="AF298" s="260"/>
      <c r="AG298" s="258"/>
      <c r="AH298" s="259"/>
      <c r="AI298" s="260"/>
      <c r="AJ298" s="258"/>
      <c r="AK298" s="259"/>
      <c r="AL298" s="260"/>
      <c r="AM298" s="258"/>
      <c r="AN298" s="259"/>
      <c r="AO298" s="260"/>
      <c r="AP298" s="281"/>
      <c r="AQ298" s="353"/>
      <c r="AR298" s="348"/>
      <c r="AS298" s="281"/>
      <c r="AT298" s="353"/>
      <c r="AU298" s="348"/>
      <c r="AV298" s="258"/>
      <c r="AW298" s="259"/>
      <c r="AX298" s="260"/>
      <c r="AY298" s="258"/>
      <c r="AZ298" s="259"/>
      <c r="BA298" s="260"/>
      <c r="BB298" s="258"/>
      <c r="BC298" s="259"/>
      <c r="BD298" s="260"/>
      <c r="BE298" s="258"/>
      <c r="BF298" s="259"/>
      <c r="BG298" s="260"/>
      <c r="BH298" s="258"/>
      <c r="BI298" s="259"/>
      <c r="BJ298" s="260"/>
      <c r="BK298" s="258"/>
      <c r="BL298" s="259"/>
      <c r="BM298" s="260"/>
      <c r="BN298" s="258"/>
      <c r="BO298" s="259"/>
      <c r="BP298" s="260"/>
      <c r="BQ298" s="258"/>
      <c r="BR298" s="259"/>
      <c r="BS298" s="260"/>
      <c r="BT298" s="258"/>
      <c r="BU298" s="259"/>
      <c r="BV298" s="260"/>
      <c r="BW298" s="258"/>
      <c r="BX298" s="259"/>
      <c r="BY298" s="260"/>
      <c r="BZ298" s="258"/>
      <c r="CA298" s="259"/>
      <c r="CB298" s="260"/>
      <c r="CC298" s="258"/>
      <c r="CD298" s="259"/>
      <c r="CE298" s="260"/>
      <c r="CF298" s="410"/>
      <c r="CG298" s="411"/>
      <c r="CH298" s="412"/>
      <c r="CI298" s="410"/>
      <c r="CJ298" s="411"/>
      <c r="CK298" s="412"/>
      <c r="CL298" s="258"/>
      <c r="CM298" s="259"/>
      <c r="CN298" s="260"/>
      <c r="CO298" s="258"/>
      <c r="CP298" s="259"/>
      <c r="CQ298" s="260"/>
      <c r="CR298" s="373" t="s">
        <v>2</v>
      </c>
      <c r="CS298" s="228"/>
      <c r="CT298" s="229"/>
      <c r="CU298" s="7" t="str">
        <f t="shared" si="660"/>
        <v/>
      </c>
      <c r="CV298" s="7" t="str">
        <f t="shared" si="661"/>
        <v/>
      </c>
      <c r="CW298" s="7" t="str">
        <f t="shared" si="662"/>
        <v/>
      </c>
      <c r="CX298" s="7" t="str">
        <f t="shared" si="663"/>
        <v/>
      </c>
      <c r="CY298" s="7" t="str">
        <f t="shared" si="664"/>
        <v/>
      </c>
      <c r="CZ298" s="7" t="str">
        <f t="shared" si="665"/>
        <v/>
      </c>
      <c r="DA298" s="7" t="str">
        <f t="shared" si="666"/>
        <v/>
      </c>
      <c r="DB298" s="7" t="str">
        <f t="shared" si="667"/>
        <v/>
      </c>
      <c r="DC298" s="7" t="str">
        <f t="shared" si="668"/>
        <v/>
      </c>
      <c r="DD298" s="7" t="str">
        <f t="shared" si="669"/>
        <v/>
      </c>
      <c r="DE298" s="7" t="str">
        <f t="shared" si="670"/>
        <v/>
      </c>
      <c r="DF298" s="7" t="str">
        <f t="shared" si="671"/>
        <v/>
      </c>
      <c r="DG298" s="7" t="str">
        <f t="shared" si="672"/>
        <v/>
      </c>
      <c r="DH298" s="7" t="str">
        <f t="shared" si="673"/>
        <v/>
      </c>
      <c r="DI298" s="7" t="str">
        <f t="shared" si="674"/>
        <v/>
      </c>
      <c r="DJ298" s="7" t="str">
        <f t="shared" si="675"/>
        <v/>
      </c>
      <c r="DK298" s="7" t="str">
        <f t="shared" si="676"/>
        <v/>
      </c>
      <c r="DL298" s="7" t="str">
        <f t="shared" si="677"/>
        <v/>
      </c>
      <c r="DM298" s="7" t="str">
        <f t="shared" si="678"/>
        <v/>
      </c>
      <c r="DN298" s="7" t="str">
        <f t="shared" si="679"/>
        <v/>
      </c>
      <c r="DO298" s="7" t="str">
        <f t="shared" si="680"/>
        <v/>
      </c>
      <c r="DP298" s="7" t="str">
        <f t="shared" si="681"/>
        <v/>
      </c>
      <c r="DQ298" s="7">
        <f t="shared" si="682"/>
        <v>35</v>
      </c>
      <c r="DR298" s="7" t="str">
        <f t="shared" si="683"/>
        <v/>
      </c>
      <c r="DS298" s="7" t="str">
        <f t="shared" si="684"/>
        <v/>
      </c>
      <c r="DT298" s="7" t="str">
        <f t="shared" si="685"/>
        <v/>
      </c>
      <c r="DU298" s="7" t="str">
        <f t="shared" si="781"/>
        <v/>
      </c>
      <c r="DV298" s="7" t="str">
        <f t="shared" si="782"/>
        <v/>
      </c>
      <c r="DW298" s="7" t="str">
        <f t="shared" si="783"/>
        <v/>
      </c>
      <c r="DX298" s="7" t="str">
        <f t="shared" si="784"/>
        <v/>
      </c>
      <c r="DY298" s="7"/>
      <c r="DZ298" s="7"/>
      <c r="EA298" s="7"/>
      <c r="EB298" s="7"/>
      <c r="EC298" s="64" t="s">
        <v>2</v>
      </c>
      <c r="ED298" s="306" t="str">
        <f t="shared" si="686"/>
        <v>-</v>
      </c>
      <c r="EE298" s="306" t="str">
        <f t="shared" si="687"/>
        <v>-</v>
      </c>
      <c r="EF298" s="306" t="str">
        <f t="shared" si="688"/>
        <v>-</v>
      </c>
      <c r="EG298" s="306" t="str">
        <f t="shared" si="689"/>
        <v>-</v>
      </c>
      <c r="EH298" s="306" t="str">
        <f t="shared" si="690"/>
        <v>-</v>
      </c>
      <c r="EI298" s="306" t="str">
        <f t="shared" si="691"/>
        <v>-</v>
      </c>
      <c r="EJ298" s="306" t="str">
        <f t="shared" si="692"/>
        <v>-</v>
      </c>
      <c r="EK298" s="306" t="str">
        <f t="shared" si="693"/>
        <v>-</v>
      </c>
      <c r="EL298" s="306" t="str">
        <f t="shared" si="694"/>
        <v>-</v>
      </c>
      <c r="EM298" s="306" t="str">
        <f t="shared" si="695"/>
        <v>-</v>
      </c>
      <c r="EN298" s="306" t="str">
        <f t="shared" si="696"/>
        <v>-</v>
      </c>
      <c r="EO298" s="306" t="str">
        <f t="shared" si="697"/>
        <v>-</v>
      </c>
      <c r="EP298" s="306" t="str">
        <f t="shared" si="698"/>
        <v>-</v>
      </c>
      <c r="EQ298" s="306" t="str">
        <f t="shared" si="699"/>
        <v>-</v>
      </c>
      <c r="ER298" s="306" t="str">
        <f t="shared" si="700"/>
        <v>-</v>
      </c>
      <c r="ES298" s="306" t="str">
        <f t="shared" si="701"/>
        <v>-</v>
      </c>
      <c r="ET298" s="306" t="str">
        <f t="shared" si="702"/>
        <v>-</v>
      </c>
      <c r="EU298" s="306" t="str">
        <f t="shared" si="703"/>
        <v>-</v>
      </c>
      <c r="EV298" s="306" t="str">
        <f t="shared" si="704"/>
        <v>-</v>
      </c>
      <c r="EW298" s="306" t="str">
        <f t="shared" si="705"/>
        <v>-</v>
      </c>
      <c r="EX298" s="306" t="str">
        <f t="shared" si="706"/>
        <v>-</v>
      </c>
      <c r="EY298" s="306" t="str">
        <f t="shared" si="707"/>
        <v>-</v>
      </c>
      <c r="EZ298" s="306" t="str">
        <f t="shared" si="708"/>
        <v>nconn</v>
      </c>
      <c r="FA298" s="306" t="str">
        <f t="shared" si="709"/>
        <v>-</v>
      </c>
      <c r="FB298" s="306" t="str">
        <f t="shared" si="710"/>
        <v>-</v>
      </c>
      <c r="FC298" s="306" t="str">
        <f t="shared" si="711"/>
        <v>-</v>
      </c>
      <c r="FD298" s="306" t="str">
        <f t="shared" si="785"/>
        <v>-</v>
      </c>
      <c r="FE298" s="306" t="str">
        <f t="shared" si="786"/>
        <v>-</v>
      </c>
      <c r="FF298" s="306" t="str">
        <f t="shared" si="787"/>
        <v>-</v>
      </c>
      <c r="FG298" s="306" t="str">
        <f t="shared" si="788"/>
        <v>-</v>
      </c>
      <c r="FH298" s="306"/>
      <c r="FI298" s="306"/>
      <c r="FJ298" s="306"/>
      <c r="FK298" s="306"/>
      <c r="FL298" s="306"/>
      <c r="FM298" s="422" t="s">
        <v>2</v>
      </c>
      <c r="FN298" s="65" t="str">
        <f t="shared" si="712"/>
        <v>-</v>
      </c>
      <c r="FO298" s="65" t="str">
        <f t="shared" si="713"/>
        <v>-</v>
      </c>
      <c r="FP298" s="65" t="str">
        <f t="shared" si="714"/>
        <v>-</v>
      </c>
      <c r="FQ298" s="65" t="str">
        <f t="shared" si="715"/>
        <v>-</v>
      </c>
      <c r="FR298" s="65" t="str">
        <f t="shared" si="716"/>
        <v>-</v>
      </c>
      <c r="FS298" s="65" t="str">
        <f t="shared" si="717"/>
        <v>-</v>
      </c>
      <c r="FT298" s="65" t="str">
        <f t="shared" si="718"/>
        <v>-</v>
      </c>
      <c r="FU298" s="65" t="str">
        <f t="shared" si="719"/>
        <v>-</v>
      </c>
      <c r="FV298" s="65" t="str">
        <f t="shared" si="720"/>
        <v>-</v>
      </c>
      <c r="FW298" s="65" t="str">
        <f t="shared" si="721"/>
        <v>-</v>
      </c>
      <c r="FX298" s="65" t="str">
        <f t="shared" si="722"/>
        <v>-</v>
      </c>
      <c r="FY298" s="65" t="str">
        <f t="shared" si="723"/>
        <v>-</v>
      </c>
      <c r="FZ298" s="65" t="str">
        <f t="shared" si="724"/>
        <v>-</v>
      </c>
      <c r="GA298" s="65" t="str">
        <f t="shared" si="725"/>
        <v>-</v>
      </c>
      <c r="GB298" s="65" t="str">
        <f t="shared" si="726"/>
        <v>-</v>
      </c>
      <c r="GC298" s="65" t="str">
        <f t="shared" si="727"/>
        <v>-</v>
      </c>
      <c r="GD298" s="65" t="str">
        <f t="shared" si="728"/>
        <v>-</v>
      </c>
      <c r="GE298" s="65" t="str">
        <f t="shared" si="729"/>
        <v>-</v>
      </c>
      <c r="GF298" s="65" t="str">
        <f t="shared" si="730"/>
        <v>-</v>
      </c>
      <c r="GG298" s="65" t="str">
        <f t="shared" si="731"/>
        <v>-</v>
      </c>
      <c r="GH298" s="65" t="str">
        <f t="shared" si="732"/>
        <v>-</v>
      </c>
      <c r="GI298" s="65" t="str">
        <f t="shared" si="733"/>
        <v>-</v>
      </c>
      <c r="GJ298" s="65" t="str">
        <f t="shared" si="734"/>
        <v>com</v>
      </c>
      <c r="GK298" s="65" t="str">
        <f t="shared" si="735"/>
        <v>-</v>
      </c>
      <c r="GL298" s="65" t="str">
        <f t="shared" si="736"/>
        <v>-</v>
      </c>
      <c r="GM298" s="65" t="str">
        <f t="shared" si="737"/>
        <v>-</v>
      </c>
      <c r="GN298" s="65" t="str">
        <f t="shared" si="789"/>
        <v>-</v>
      </c>
      <c r="GO298" s="65" t="str">
        <f t="shared" si="790"/>
        <v>-</v>
      </c>
      <c r="GP298" s="65" t="str">
        <f t="shared" si="791"/>
        <v>-</v>
      </c>
      <c r="GQ298" s="65" t="str">
        <f t="shared" si="792"/>
        <v>-</v>
      </c>
      <c r="GR298" s="65"/>
      <c r="GS298" s="65"/>
      <c r="GT298" s="65"/>
      <c r="GU298" s="96"/>
      <c r="GV298" s="70"/>
      <c r="GW298" s="7">
        <f>IF(ISNUMBER(INDEX($CU$15:$EC$314,$B298,HG$5)),MAX(GW$14:GW297)+1,0)</f>
        <v>35</v>
      </c>
      <c r="GX298" s="7" t="str">
        <f t="shared" si="738"/>
        <v/>
      </c>
      <c r="GY298" s="7" t="str">
        <f t="shared" si="739"/>
        <v/>
      </c>
      <c r="GZ298" s="289">
        <f t="shared" si="740"/>
        <v>284</v>
      </c>
      <c r="HA298" s="289" t="str">
        <f t="shared" si="800"/>
        <v/>
      </c>
      <c r="HB298" s="289"/>
      <c r="HC298" s="84" t="str">
        <f t="shared" si="742"/>
        <v/>
      </c>
      <c r="HD298" s="335">
        <f t="shared" si="743"/>
        <v>0</v>
      </c>
      <c r="HE298" s="313" t="str">
        <f t="shared" si="744"/>
        <v/>
      </c>
      <c r="HF298" s="28" t="str">
        <f t="shared" si="801"/>
        <v/>
      </c>
      <c r="HG298" s="241"/>
      <c r="HH298" s="71"/>
      <c r="HI298" s="71"/>
      <c r="HJ298" s="71"/>
      <c r="HK298" s="71"/>
      <c r="HL298" s="71"/>
      <c r="HM298" s="71"/>
      <c r="HN298" s="71"/>
      <c r="HO298" s="71"/>
      <c r="HP298" s="71"/>
      <c r="HQ298" s="71"/>
      <c r="HR298" s="71"/>
      <c r="HS298" s="71"/>
      <c r="HT298" s="71"/>
      <c r="HU298" s="71"/>
      <c r="HV298" s="336" t="str">
        <f t="shared" si="746"/>
        <v/>
      </c>
      <c r="HW298" s="338" t="str">
        <f t="shared" si="747"/>
        <v/>
      </c>
      <c r="HX298" s="337" t="str">
        <f t="shared" si="748"/>
        <v/>
      </c>
      <c r="HY298" s="71"/>
      <c r="HZ298" s="71"/>
      <c r="IA298" s="71"/>
      <c r="IB298" s="71"/>
      <c r="IC298" s="71"/>
      <c r="ID298" s="70"/>
      <c r="IE298" s="19"/>
      <c r="IF298" s="19"/>
      <c r="IG298" s="19"/>
      <c r="IH298" s="19"/>
      <c r="II298" s="19"/>
      <c r="IJ298" s="19"/>
      <c r="IK298" s="19"/>
      <c r="IL298" s="19"/>
      <c r="IM298" s="19"/>
      <c r="IN298" s="19"/>
      <c r="IO298" s="19"/>
      <c r="IP298" s="19"/>
      <c r="IQ298" s="19"/>
      <c r="IR298" s="291">
        <f>IF(IE298&lt;&gt;"",MAX(IR$14:IR297)+1,0)</f>
        <v>0</v>
      </c>
      <c r="IS298" s="291">
        <f>IF(IF298&lt;&gt;"",MAX(IS$14:IS297)+1,0)</f>
        <v>0</v>
      </c>
      <c r="IT298" s="291">
        <f>IF(IG298&lt;&gt;"",MAX(IT$14:IT297)+1,0)</f>
        <v>0</v>
      </c>
      <c r="IU298" s="291">
        <f>IF(IH298&lt;&gt;"",MAX(IU$14:IU297)+1,0)</f>
        <v>0</v>
      </c>
      <c r="IV298" s="291">
        <f>IF(II298&lt;&gt;"",MAX(IV$14:IV297)+1,0)</f>
        <v>0</v>
      </c>
      <c r="IW298" s="291">
        <f>IF(IJ298&lt;&gt;"",MAX(IW$14:IW297)+1,0)</f>
        <v>0</v>
      </c>
      <c r="IX298" s="291">
        <f>IF(IK298&lt;&gt;"",MAX(IX$14:IX297)+1,0)</f>
        <v>0</v>
      </c>
      <c r="IY298" s="291">
        <f>IF(IL298&lt;&gt;"",MAX(IY$14:IY297)+1,0)</f>
        <v>0</v>
      </c>
      <c r="IZ298" s="291">
        <f>IF(IM298&lt;&gt;"",MAX(IZ$14:IZ297)+1,0)</f>
        <v>0</v>
      </c>
      <c r="JA298" s="291">
        <f>IF(IN298&lt;&gt;"",MAX(JA$14:JA297)+1,0)</f>
        <v>0</v>
      </c>
      <c r="JB298" s="291">
        <f>IF(IO298&lt;&gt;"",MAX(JB$14:JB297)+1,0)</f>
        <v>0</v>
      </c>
      <c r="JC298" s="291">
        <f>IF(IP298&lt;&gt;"",MAX(JC$14:JC297)+1,0)</f>
        <v>0</v>
      </c>
      <c r="JD298" s="74" t="str">
        <f t="shared" si="793"/>
        <v/>
      </c>
      <c r="JE298" s="74" t="str">
        <f t="shared" si="794"/>
        <v/>
      </c>
      <c r="JF298" s="74" t="str">
        <f t="shared" si="795"/>
        <v/>
      </c>
      <c r="JG298" s="74" t="str">
        <f t="shared" si="796"/>
        <v/>
      </c>
      <c r="JH298" s="390" t="str">
        <f t="shared" si="797"/>
        <v/>
      </c>
      <c r="JI298" s="389">
        <f>IF(ISNUMBER(MATCH(HE298,$JG$15:$JG$313,0)),0,MAX(JI$14:JI297)+1)</f>
        <v>0</v>
      </c>
      <c r="JJ298" s="389" t="str">
        <f t="shared" si="798"/>
        <v/>
      </c>
      <c r="JK298" s="379"/>
      <c r="JL298" s="79"/>
      <c r="JM298" s="19"/>
      <c r="JN298" s="280"/>
      <c r="JO298" s="70"/>
      <c r="JP298" s="19"/>
      <c r="JQ298" s="19"/>
      <c r="JR298" s="19"/>
      <c r="JS298" s="19"/>
      <c r="JT298" s="19"/>
      <c r="JU298" s="19"/>
      <c r="JV298" s="19"/>
      <c r="JW298" s="19"/>
      <c r="JX298" s="19"/>
      <c r="JY298" s="19"/>
      <c r="JZ298" s="19"/>
      <c r="KA298" s="19"/>
      <c r="KB298" s="19"/>
      <c r="KC298" s="19"/>
      <c r="KD298" s="19"/>
      <c r="LA298" s="70"/>
      <c r="LB298" s="291" t="str">
        <f t="shared" si="749"/>
        <v/>
      </c>
      <c r="LC298" s="291" t="str">
        <f t="shared" si="750"/>
        <v/>
      </c>
      <c r="LD298" s="291" t="str">
        <f t="shared" si="751"/>
        <v/>
      </c>
      <c r="LE298" s="291" t="str">
        <f t="shared" si="752"/>
        <v/>
      </c>
      <c r="LF298" s="291" t="str">
        <f t="shared" si="753"/>
        <v/>
      </c>
      <c r="LG298" s="291" t="str">
        <f t="shared" si="754"/>
        <v/>
      </c>
      <c r="LH298" s="291" t="str">
        <f t="shared" si="755"/>
        <v/>
      </c>
      <c r="LI298" s="291" t="str">
        <f t="shared" si="756"/>
        <v/>
      </c>
      <c r="LJ298" s="291" t="str">
        <f t="shared" si="757"/>
        <v/>
      </c>
      <c r="LK298" s="291" t="str">
        <f t="shared" si="758"/>
        <v/>
      </c>
      <c r="LL298" s="291" t="str">
        <f t="shared" si="759"/>
        <v/>
      </c>
      <c r="LM298" s="291" t="str">
        <f t="shared" si="760"/>
        <v/>
      </c>
      <c r="LN298" s="291" t="str">
        <f t="shared" si="761"/>
        <v/>
      </c>
      <c r="LO298" s="291" t="str">
        <f t="shared" si="762"/>
        <v/>
      </c>
      <c r="LP298" s="291" t="str">
        <f t="shared" si="763"/>
        <v/>
      </c>
      <c r="LQ298" s="291" t="str">
        <f t="shared" si="764"/>
        <v/>
      </c>
      <c r="LR298" s="291" t="str">
        <f t="shared" si="765"/>
        <v/>
      </c>
      <c r="LS298" s="291" t="str">
        <f t="shared" si="766"/>
        <v/>
      </c>
      <c r="LT298" s="291" t="str">
        <f t="shared" si="767"/>
        <v/>
      </c>
      <c r="LU298" s="291" t="str">
        <f t="shared" si="768"/>
        <v/>
      </c>
      <c r="LV298" s="291" t="str">
        <f t="shared" si="769"/>
        <v/>
      </c>
      <c r="LW298" s="291" t="str">
        <f t="shared" si="770"/>
        <v/>
      </c>
      <c r="LX298" s="291" t="str">
        <f t="shared" si="771"/>
        <v/>
      </c>
      <c r="LY298" s="291" t="str">
        <f t="shared" si="772"/>
        <v/>
      </c>
      <c r="LZ298" s="291" t="str">
        <f t="shared" si="773"/>
        <v/>
      </c>
      <c r="MA298" s="291" t="str">
        <f t="shared" si="774"/>
        <v/>
      </c>
      <c r="MB298" s="291" t="str">
        <f t="shared" si="775"/>
        <v/>
      </c>
      <c r="MC298" s="291" t="str">
        <f t="shared" si="776"/>
        <v/>
      </c>
      <c r="MD298" s="291" t="str">
        <f t="shared" si="777"/>
        <v/>
      </c>
      <c r="ME298" s="291" t="str">
        <f t="shared" si="778"/>
        <v/>
      </c>
      <c r="MF298" s="291" t="str">
        <f t="shared" si="779"/>
        <v/>
      </c>
      <c r="MG298" s="74">
        <f t="shared" si="780"/>
        <v>0</v>
      </c>
      <c r="MH298" s="70"/>
      <c r="MI298" s="70"/>
      <c r="MJ298" s="70"/>
      <c r="MK298" s="70"/>
      <c r="ML298" s="70"/>
      <c r="MM298" s="70"/>
      <c r="MN298" s="70"/>
      <c r="MO298" s="70"/>
      <c r="MP298" s="70"/>
      <c r="MQ298" s="70"/>
      <c r="MR298" s="70"/>
      <c r="MS298" s="70"/>
      <c r="MT298" s="70"/>
      <c r="MU298" s="70"/>
    </row>
    <row r="299" spans="1:359" ht="6.75" customHeight="1" x14ac:dyDescent="0.25">
      <c r="A299" s="79"/>
      <c r="B299" s="303">
        <f t="shared" si="799"/>
        <v>285</v>
      </c>
      <c r="C299" s="206" t="s">
        <v>918</v>
      </c>
      <c r="D299" s="206" t="s">
        <v>925</v>
      </c>
      <c r="E299" s="70"/>
      <c r="F299" s="258"/>
      <c r="G299" s="259"/>
      <c r="H299" s="260"/>
      <c r="I299" s="258"/>
      <c r="J299" s="259"/>
      <c r="K299" s="260"/>
      <c r="L299" s="258"/>
      <c r="M299" s="259"/>
      <c r="N299" s="260"/>
      <c r="O299" s="258"/>
      <c r="P299" s="259"/>
      <c r="Q299" s="260"/>
      <c r="R299" s="258"/>
      <c r="S299" s="259"/>
      <c r="T299" s="260"/>
      <c r="U299" s="258"/>
      <c r="V299" s="259"/>
      <c r="W299" s="260"/>
      <c r="X299" s="258"/>
      <c r="Y299" s="259"/>
      <c r="Z299" s="260"/>
      <c r="AA299" s="258"/>
      <c r="AB299" s="259"/>
      <c r="AC299" s="260"/>
      <c r="AD299" s="258"/>
      <c r="AE299" s="259"/>
      <c r="AF299" s="260"/>
      <c r="AG299" s="258"/>
      <c r="AH299" s="259"/>
      <c r="AI299" s="260"/>
      <c r="AJ299" s="258"/>
      <c r="AK299" s="259"/>
      <c r="AL299" s="260"/>
      <c r="AM299" s="258"/>
      <c r="AN299" s="259"/>
      <c r="AO299" s="260"/>
      <c r="AP299" s="281"/>
      <c r="AQ299" s="353"/>
      <c r="AR299" s="348"/>
      <c r="AS299" s="281"/>
      <c r="AT299" s="353"/>
      <c r="AU299" s="348"/>
      <c r="AV299" s="258"/>
      <c r="AW299" s="259"/>
      <c r="AX299" s="260"/>
      <c r="AY299" s="258"/>
      <c r="AZ299" s="259"/>
      <c r="BA299" s="260"/>
      <c r="BB299" s="258"/>
      <c r="BC299" s="259"/>
      <c r="BD299" s="260"/>
      <c r="BE299" s="258"/>
      <c r="BF299" s="259"/>
      <c r="BG299" s="260"/>
      <c r="BH299" s="258"/>
      <c r="BI299" s="259"/>
      <c r="BJ299" s="260"/>
      <c r="BK299" s="258"/>
      <c r="BL299" s="259"/>
      <c r="BM299" s="260"/>
      <c r="BN299" s="258"/>
      <c r="BO299" s="259"/>
      <c r="BP299" s="260"/>
      <c r="BQ299" s="258"/>
      <c r="BR299" s="259"/>
      <c r="BS299" s="260"/>
      <c r="BT299" s="258"/>
      <c r="BU299" s="259"/>
      <c r="BV299" s="260"/>
      <c r="BW299" s="258"/>
      <c r="BX299" s="259"/>
      <c r="BY299" s="260"/>
      <c r="BZ299" s="258"/>
      <c r="CA299" s="259"/>
      <c r="CB299" s="260"/>
      <c r="CC299" s="258"/>
      <c r="CD299" s="259"/>
      <c r="CE299" s="260"/>
      <c r="CF299" s="410"/>
      <c r="CG299" s="411"/>
      <c r="CH299" s="412"/>
      <c r="CI299" s="410"/>
      <c r="CJ299" s="411"/>
      <c r="CK299" s="412"/>
      <c r="CL299" s="258"/>
      <c r="CM299" s="259"/>
      <c r="CN299" s="260"/>
      <c r="CO299" s="258"/>
      <c r="CP299" s="259"/>
      <c r="CQ299" s="260"/>
      <c r="CR299" s="373" t="s">
        <v>2</v>
      </c>
      <c r="CS299" s="228"/>
      <c r="CT299" s="229"/>
      <c r="CU299" s="7" t="str">
        <f t="shared" si="660"/>
        <v/>
      </c>
      <c r="CV299" s="7" t="str">
        <f t="shared" si="661"/>
        <v/>
      </c>
      <c r="CW299" s="7" t="str">
        <f t="shared" si="662"/>
        <v/>
      </c>
      <c r="CX299" s="7" t="str">
        <f t="shared" si="663"/>
        <v/>
      </c>
      <c r="CY299" s="7" t="str">
        <f t="shared" si="664"/>
        <v/>
      </c>
      <c r="CZ299" s="7" t="str">
        <f t="shared" si="665"/>
        <v/>
      </c>
      <c r="DA299" s="7" t="str">
        <f t="shared" si="666"/>
        <v/>
      </c>
      <c r="DB299" s="7" t="str">
        <f t="shared" si="667"/>
        <v/>
      </c>
      <c r="DC299" s="7" t="str">
        <f t="shared" si="668"/>
        <v/>
      </c>
      <c r="DD299" s="7" t="str">
        <f t="shared" si="669"/>
        <v/>
      </c>
      <c r="DE299" s="7" t="str">
        <f t="shared" si="670"/>
        <v/>
      </c>
      <c r="DF299" s="7" t="str">
        <f t="shared" si="671"/>
        <v/>
      </c>
      <c r="DG299" s="7" t="str">
        <f t="shared" si="672"/>
        <v/>
      </c>
      <c r="DH299" s="7" t="str">
        <f t="shared" si="673"/>
        <v/>
      </c>
      <c r="DI299" s="7" t="str">
        <f t="shared" si="674"/>
        <v/>
      </c>
      <c r="DJ299" s="7" t="str">
        <f t="shared" si="675"/>
        <v/>
      </c>
      <c r="DK299" s="7" t="str">
        <f t="shared" si="676"/>
        <v/>
      </c>
      <c r="DL299" s="7" t="str">
        <f t="shared" si="677"/>
        <v/>
      </c>
      <c r="DM299" s="7" t="str">
        <f t="shared" si="678"/>
        <v/>
      </c>
      <c r="DN299" s="7" t="str">
        <f t="shared" si="679"/>
        <v/>
      </c>
      <c r="DO299" s="7" t="str">
        <f t="shared" si="680"/>
        <v/>
      </c>
      <c r="DP299" s="7" t="str">
        <f t="shared" si="681"/>
        <v/>
      </c>
      <c r="DQ299" s="7">
        <f t="shared" si="682"/>
        <v>36</v>
      </c>
      <c r="DR299" s="7" t="str">
        <f t="shared" si="683"/>
        <v/>
      </c>
      <c r="DS299" s="7" t="str">
        <f t="shared" si="684"/>
        <v/>
      </c>
      <c r="DT299" s="7" t="str">
        <f t="shared" si="685"/>
        <v/>
      </c>
      <c r="DU299" s="7" t="str">
        <f t="shared" si="781"/>
        <v/>
      </c>
      <c r="DV299" s="7" t="str">
        <f t="shared" si="782"/>
        <v/>
      </c>
      <c r="DW299" s="7" t="str">
        <f t="shared" si="783"/>
        <v/>
      </c>
      <c r="DX299" s="7" t="str">
        <f t="shared" si="784"/>
        <v/>
      </c>
      <c r="DY299" s="7"/>
      <c r="DZ299" s="7"/>
      <c r="EA299" s="7"/>
      <c r="EB299" s="7"/>
      <c r="EC299" s="64" t="s">
        <v>2</v>
      </c>
      <c r="ED299" s="306" t="str">
        <f t="shared" si="686"/>
        <v>-</v>
      </c>
      <c r="EE299" s="306" t="str">
        <f t="shared" si="687"/>
        <v>-</v>
      </c>
      <c r="EF299" s="306" t="str">
        <f t="shared" si="688"/>
        <v>-</v>
      </c>
      <c r="EG299" s="306" t="str">
        <f t="shared" si="689"/>
        <v>-</v>
      </c>
      <c r="EH299" s="306" t="str">
        <f t="shared" si="690"/>
        <v>-</v>
      </c>
      <c r="EI299" s="306" t="str">
        <f t="shared" si="691"/>
        <v>-</v>
      </c>
      <c r="EJ299" s="306" t="str">
        <f t="shared" si="692"/>
        <v>-</v>
      </c>
      <c r="EK299" s="306" t="str">
        <f t="shared" si="693"/>
        <v>-</v>
      </c>
      <c r="EL299" s="306" t="str">
        <f t="shared" si="694"/>
        <v>-</v>
      </c>
      <c r="EM299" s="306" t="str">
        <f t="shared" si="695"/>
        <v>-</v>
      </c>
      <c r="EN299" s="306" t="str">
        <f t="shared" si="696"/>
        <v>-</v>
      </c>
      <c r="EO299" s="306" t="str">
        <f t="shared" si="697"/>
        <v>-</v>
      </c>
      <c r="EP299" s="306" t="str">
        <f t="shared" si="698"/>
        <v>-</v>
      </c>
      <c r="EQ299" s="306" t="str">
        <f t="shared" si="699"/>
        <v>-</v>
      </c>
      <c r="ER299" s="306" t="str">
        <f t="shared" si="700"/>
        <v>-</v>
      </c>
      <c r="ES299" s="306" t="str">
        <f t="shared" si="701"/>
        <v>-</v>
      </c>
      <c r="ET299" s="306" t="str">
        <f t="shared" si="702"/>
        <v>-</v>
      </c>
      <c r="EU299" s="306" t="str">
        <f t="shared" si="703"/>
        <v>-</v>
      </c>
      <c r="EV299" s="306" t="str">
        <f t="shared" si="704"/>
        <v>-</v>
      </c>
      <c r="EW299" s="306" t="str">
        <f t="shared" si="705"/>
        <v>-</v>
      </c>
      <c r="EX299" s="306" t="str">
        <f t="shared" si="706"/>
        <v>-</v>
      </c>
      <c r="EY299" s="306" t="str">
        <f t="shared" si="707"/>
        <v>-</v>
      </c>
      <c r="EZ299" s="306" t="str">
        <f t="shared" si="708"/>
        <v>sfr_conn</v>
      </c>
      <c r="FA299" s="306" t="str">
        <f t="shared" si="709"/>
        <v>-</v>
      </c>
      <c r="FB299" s="306" t="str">
        <f t="shared" si="710"/>
        <v>-</v>
      </c>
      <c r="FC299" s="306" t="str">
        <f t="shared" si="711"/>
        <v>-</v>
      </c>
      <c r="FD299" s="306" t="str">
        <f t="shared" si="785"/>
        <v>-</v>
      </c>
      <c r="FE299" s="306" t="str">
        <f t="shared" si="786"/>
        <v>-</v>
      </c>
      <c r="FF299" s="306" t="str">
        <f t="shared" si="787"/>
        <v>-</v>
      </c>
      <c r="FG299" s="306" t="str">
        <f t="shared" si="788"/>
        <v>-</v>
      </c>
      <c r="FH299" s="306"/>
      <c r="FI299" s="306"/>
      <c r="FJ299" s="306"/>
      <c r="FK299" s="306"/>
      <c r="FL299" s="306"/>
      <c r="FM299" s="422" t="s">
        <v>2</v>
      </c>
      <c r="FN299" s="65" t="str">
        <f t="shared" si="712"/>
        <v>-</v>
      </c>
      <c r="FO299" s="65" t="str">
        <f t="shared" si="713"/>
        <v>-</v>
      </c>
      <c r="FP299" s="65" t="str">
        <f t="shared" si="714"/>
        <v>-</v>
      </c>
      <c r="FQ299" s="65" t="str">
        <f t="shared" si="715"/>
        <v>-</v>
      </c>
      <c r="FR299" s="65" t="str">
        <f t="shared" si="716"/>
        <v>-</v>
      </c>
      <c r="FS299" s="65" t="str">
        <f t="shared" si="717"/>
        <v>-</v>
      </c>
      <c r="FT299" s="65" t="str">
        <f t="shared" si="718"/>
        <v>-</v>
      </c>
      <c r="FU299" s="65" t="str">
        <f t="shared" si="719"/>
        <v>-</v>
      </c>
      <c r="FV299" s="65" t="str">
        <f t="shared" si="720"/>
        <v>-</v>
      </c>
      <c r="FW299" s="65" t="str">
        <f t="shared" si="721"/>
        <v>-</v>
      </c>
      <c r="FX299" s="65" t="str">
        <f t="shared" si="722"/>
        <v>-</v>
      </c>
      <c r="FY299" s="65" t="str">
        <f t="shared" si="723"/>
        <v>-</v>
      </c>
      <c r="FZ299" s="65" t="str">
        <f t="shared" si="724"/>
        <v>-</v>
      </c>
      <c r="GA299" s="65" t="str">
        <f t="shared" si="725"/>
        <v>-</v>
      </c>
      <c r="GB299" s="65" t="str">
        <f t="shared" si="726"/>
        <v>-</v>
      </c>
      <c r="GC299" s="65" t="str">
        <f t="shared" si="727"/>
        <v>-</v>
      </c>
      <c r="GD299" s="65" t="str">
        <f t="shared" si="728"/>
        <v>-</v>
      </c>
      <c r="GE299" s="65" t="str">
        <f t="shared" si="729"/>
        <v>-</v>
      </c>
      <c r="GF299" s="65" t="str">
        <f t="shared" si="730"/>
        <v>-</v>
      </c>
      <c r="GG299" s="65" t="str">
        <f t="shared" si="731"/>
        <v>-</v>
      </c>
      <c r="GH299" s="65" t="str">
        <f t="shared" si="732"/>
        <v>-</v>
      </c>
      <c r="GI299" s="65" t="str">
        <f t="shared" si="733"/>
        <v>-</v>
      </c>
      <c r="GJ299" s="65" t="str">
        <f t="shared" si="734"/>
        <v>sfr3</v>
      </c>
      <c r="GK299" s="65" t="str">
        <f t="shared" si="735"/>
        <v>-</v>
      </c>
      <c r="GL299" s="65" t="str">
        <f t="shared" si="736"/>
        <v>-</v>
      </c>
      <c r="GM299" s="65" t="str">
        <f t="shared" si="737"/>
        <v>-</v>
      </c>
      <c r="GN299" s="65" t="str">
        <f t="shared" si="789"/>
        <v>-</v>
      </c>
      <c r="GO299" s="65" t="str">
        <f t="shared" si="790"/>
        <v>-</v>
      </c>
      <c r="GP299" s="65" t="str">
        <f t="shared" si="791"/>
        <v>-</v>
      </c>
      <c r="GQ299" s="65" t="str">
        <f t="shared" si="792"/>
        <v>-</v>
      </c>
      <c r="GR299" s="65"/>
      <c r="GS299" s="65"/>
      <c r="GT299" s="65"/>
      <c r="GU299" s="96"/>
      <c r="GV299" s="70"/>
      <c r="GW299" s="7">
        <f>IF(ISNUMBER(INDEX($CU$15:$EC$314,$B299,HG$5)),MAX(GW$14:GW298)+1,0)</f>
        <v>36</v>
      </c>
      <c r="GX299" s="7" t="str">
        <f t="shared" si="738"/>
        <v/>
      </c>
      <c r="GY299" s="7" t="str">
        <f t="shared" si="739"/>
        <v/>
      </c>
      <c r="GZ299" s="289">
        <f t="shared" si="740"/>
        <v>285</v>
      </c>
      <c r="HA299" s="289" t="str">
        <f t="shared" si="800"/>
        <v/>
      </c>
      <c r="HB299" s="289"/>
      <c r="HC299" s="84" t="str">
        <f t="shared" si="742"/>
        <v/>
      </c>
      <c r="HD299" s="335">
        <f t="shared" si="743"/>
        <v>0</v>
      </c>
      <c r="HE299" s="313" t="str">
        <f t="shared" si="744"/>
        <v/>
      </c>
      <c r="HF299" s="28" t="str">
        <f t="shared" si="801"/>
        <v/>
      </c>
      <c r="HG299" s="241"/>
      <c r="HH299" s="71"/>
      <c r="HI299" s="71"/>
      <c r="HJ299" s="71"/>
      <c r="HK299" s="71"/>
      <c r="HL299" s="71"/>
      <c r="HM299" s="71"/>
      <c r="HN299" s="71"/>
      <c r="HO299" s="71"/>
      <c r="HP299" s="71"/>
      <c r="HQ299" s="71"/>
      <c r="HR299" s="71"/>
      <c r="HS299" s="71"/>
      <c r="HT299" s="71"/>
      <c r="HU299" s="71"/>
      <c r="HV299" s="336" t="str">
        <f t="shared" si="746"/>
        <v/>
      </c>
      <c r="HW299" s="338" t="str">
        <f t="shared" si="747"/>
        <v/>
      </c>
      <c r="HX299" s="337" t="str">
        <f t="shared" si="748"/>
        <v/>
      </c>
      <c r="HY299" s="71"/>
      <c r="HZ299" s="71"/>
      <c r="IA299" s="71"/>
      <c r="IB299" s="71"/>
      <c r="IC299" s="71"/>
      <c r="ID299" s="70"/>
      <c r="IE299" s="19"/>
      <c r="IF299" s="19"/>
      <c r="IG299" s="19"/>
      <c r="IH299" s="19"/>
      <c r="II299" s="19"/>
      <c r="IJ299" s="19"/>
      <c r="IK299" s="19"/>
      <c r="IL299" s="19"/>
      <c r="IM299" s="19"/>
      <c r="IN299" s="19"/>
      <c r="IO299" s="19"/>
      <c r="IP299" s="19"/>
      <c r="IQ299" s="19"/>
      <c r="IR299" s="291">
        <f>IF(IE299&lt;&gt;"",MAX(IR$14:IR298)+1,0)</f>
        <v>0</v>
      </c>
      <c r="IS299" s="291">
        <f>IF(IF299&lt;&gt;"",MAX(IS$14:IS298)+1,0)</f>
        <v>0</v>
      </c>
      <c r="IT299" s="291">
        <f>IF(IG299&lt;&gt;"",MAX(IT$14:IT298)+1,0)</f>
        <v>0</v>
      </c>
      <c r="IU299" s="291">
        <f>IF(IH299&lt;&gt;"",MAX(IU$14:IU298)+1,0)</f>
        <v>0</v>
      </c>
      <c r="IV299" s="291">
        <f>IF(II299&lt;&gt;"",MAX(IV$14:IV298)+1,0)</f>
        <v>0</v>
      </c>
      <c r="IW299" s="291">
        <f>IF(IJ299&lt;&gt;"",MAX(IW$14:IW298)+1,0)</f>
        <v>0</v>
      </c>
      <c r="IX299" s="291">
        <f>IF(IK299&lt;&gt;"",MAX(IX$14:IX298)+1,0)</f>
        <v>0</v>
      </c>
      <c r="IY299" s="291">
        <f>IF(IL299&lt;&gt;"",MAX(IY$14:IY298)+1,0)</f>
        <v>0</v>
      </c>
      <c r="IZ299" s="291">
        <f>IF(IM299&lt;&gt;"",MAX(IZ$14:IZ298)+1,0)</f>
        <v>0</v>
      </c>
      <c r="JA299" s="291">
        <f>IF(IN299&lt;&gt;"",MAX(JA$14:JA298)+1,0)</f>
        <v>0</v>
      </c>
      <c r="JB299" s="291">
        <f>IF(IO299&lt;&gt;"",MAX(JB$14:JB298)+1,0)</f>
        <v>0</v>
      </c>
      <c r="JC299" s="291">
        <f>IF(IP299&lt;&gt;"",MAX(JC$14:JC298)+1,0)</f>
        <v>0</v>
      </c>
      <c r="JD299" s="74" t="str">
        <f t="shared" si="793"/>
        <v/>
      </c>
      <c r="JE299" s="74" t="str">
        <f t="shared" si="794"/>
        <v/>
      </c>
      <c r="JF299" s="74" t="str">
        <f t="shared" si="795"/>
        <v/>
      </c>
      <c r="JG299" s="74" t="str">
        <f t="shared" si="796"/>
        <v/>
      </c>
      <c r="JH299" s="390" t="str">
        <f t="shared" si="797"/>
        <v/>
      </c>
      <c r="JI299" s="389">
        <f>IF(ISNUMBER(MATCH(HE299,$JG$15:$JG$313,0)),0,MAX(JI$14:JI298)+1)</f>
        <v>0</v>
      </c>
      <c r="JJ299" s="389" t="str">
        <f t="shared" si="798"/>
        <v/>
      </c>
      <c r="JK299" s="379"/>
      <c r="JL299" s="79"/>
      <c r="JM299" s="19"/>
      <c r="JN299" s="280"/>
      <c r="JO299" s="70"/>
      <c r="JP299" s="19"/>
      <c r="JQ299" s="19"/>
      <c r="JR299" s="19"/>
      <c r="JS299" s="19"/>
      <c r="JT299" s="19"/>
      <c r="JU299" s="19"/>
      <c r="JV299" s="19"/>
      <c r="JW299" s="19"/>
      <c r="JX299" s="19"/>
      <c r="JY299" s="19"/>
      <c r="JZ299" s="19"/>
      <c r="KA299" s="19"/>
      <c r="KB299" s="19"/>
      <c r="KC299" s="19"/>
      <c r="KD299" s="19"/>
      <c r="LA299" s="70"/>
      <c r="LB299" s="291" t="str">
        <f t="shared" si="749"/>
        <v/>
      </c>
      <c r="LC299" s="291" t="str">
        <f t="shared" si="750"/>
        <v/>
      </c>
      <c r="LD299" s="291" t="str">
        <f t="shared" si="751"/>
        <v/>
      </c>
      <c r="LE299" s="291" t="str">
        <f t="shared" si="752"/>
        <v/>
      </c>
      <c r="LF299" s="291" t="str">
        <f t="shared" si="753"/>
        <v/>
      </c>
      <c r="LG299" s="291" t="str">
        <f t="shared" si="754"/>
        <v/>
      </c>
      <c r="LH299" s="291" t="str">
        <f t="shared" si="755"/>
        <v/>
      </c>
      <c r="LI299" s="291" t="str">
        <f t="shared" si="756"/>
        <v/>
      </c>
      <c r="LJ299" s="291" t="str">
        <f t="shared" si="757"/>
        <v/>
      </c>
      <c r="LK299" s="291" t="str">
        <f t="shared" si="758"/>
        <v/>
      </c>
      <c r="LL299" s="291" t="str">
        <f t="shared" si="759"/>
        <v/>
      </c>
      <c r="LM299" s="291" t="str">
        <f t="shared" si="760"/>
        <v/>
      </c>
      <c r="LN299" s="291" t="str">
        <f t="shared" si="761"/>
        <v/>
      </c>
      <c r="LO299" s="291" t="str">
        <f t="shared" si="762"/>
        <v/>
      </c>
      <c r="LP299" s="291" t="str">
        <f t="shared" si="763"/>
        <v/>
      </c>
      <c r="LQ299" s="291" t="str">
        <f t="shared" si="764"/>
        <v/>
      </c>
      <c r="LR299" s="291" t="str">
        <f t="shared" si="765"/>
        <v/>
      </c>
      <c r="LS299" s="291" t="str">
        <f t="shared" si="766"/>
        <v/>
      </c>
      <c r="LT299" s="291" t="str">
        <f t="shared" si="767"/>
        <v/>
      </c>
      <c r="LU299" s="291" t="str">
        <f t="shared" si="768"/>
        <v/>
      </c>
      <c r="LV299" s="291" t="str">
        <f t="shared" si="769"/>
        <v/>
      </c>
      <c r="LW299" s="291" t="str">
        <f t="shared" si="770"/>
        <v/>
      </c>
      <c r="LX299" s="291" t="str">
        <f t="shared" si="771"/>
        <v/>
      </c>
      <c r="LY299" s="291" t="str">
        <f t="shared" si="772"/>
        <v/>
      </c>
      <c r="LZ299" s="291" t="str">
        <f t="shared" si="773"/>
        <v/>
      </c>
      <c r="MA299" s="291" t="str">
        <f t="shared" si="774"/>
        <v/>
      </c>
      <c r="MB299" s="291" t="str">
        <f t="shared" si="775"/>
        <v/>
      </c>
      <c r="MC299" s="291" t="str">
        <f t="shared" si="776"/>
        <v/>
      </c>
      <c r="MD299" s="291" t="str">
        <f t="shared" si="777"/>
        <v/>
      </c>
      <c r="ME299" s="291" t="str">
        <f t="shared" si="778"/>
        <v/>
      </c>
      <c r="MF299" s="291" t="str">
        <f t="shared" si="779"/>
        <v/>
      </c>
      <c r="MG299" s="74">
        <f t="shared" si="780"/>
        <v>0</v>
      </c>
      <c r="MH299" s="70"/>
      <c r="MI299" s="70"/>
      <c r="MJ299" s="70"/>
      <c r="MK299" s="70"/>
      <c r="ML299" s="70"/>
      <c r="MM299" s="70"/>
      <c r="MN299" s="70"/>
      <c r="MO299" s="70"/>
      <c r="MP299" s="70"/>
      <c r="MQ299" s="70"/>
      <c r="MR299" s="70"/>
      <c r="MS299" s="70"/>
      <c r="MT299" s="70"/>
      <c r="MU299" s="70"/>
    </row>
    <row r="300" spans="1:359" ht="6.75" customHeight="1" x14ac:dyDescent="0.25">
      <c r="A300" s="79"/>
      <c r="B300" s="303">
        <f t="shared" si="799"/>
        <v>286</v>
      </c>
      <c r="C300" s="206" t="s">
        <v>919</v>
      </c>
      <c r="D300" s="206" t="s">
        <v>926</v>
      </c>
      <c r="E300" s="70"/>
      <c r="F300" s="258"/>
      <c r="G300" s="259"/>
      <c r="H300" s="260"/>
      <c r="I300" s="258"/>
      <c r="J300" s="259"/>
      <c r="K300" s="260"/>
      <c r="L300" s="258"/>
      <c r="M300" s="259"/>
      <c r="N300" s="260"/>
      <c r="O300" s="258"/>
      <c r="P300" s="259"/>
      <c r="Q300" s="260"/>
      <c r="R300" s="258"/>
      <c r="S300" s="259"/>
      <c r="T300" s="260"/>
      <c r="U300" s="258"/>
      <c r="V300" s="259"/>
      <c r="W300" s="260"/>
      <c r="X300" s="258"/>
      <c r="Y300" s="259"/>
      <c r="Z300" s="260"/>
      <c r="AA300" s="258"/>
      <c r="AB300" s="259"/>
      <c r="AC300" s="260"/>
      <c r="AD300" s="258"/>
      <c r="AE300" s="259"/>
      <c r="AF300" s="260"/>
      <c r="AG300" s="258"/>
      <c r="AH300" s="259"/>
      <c r="AI300" s="260"/>
      <c r="AJ300" s="258"/>
      <c r="AK300" s="259"/>
      <c r="AL300" s="260"/>
      <c r="AM300" s="258"/>
      <c r="AN300" s="259"/>
      <c r="AO300" s="260"/>
      <c r="AP300" s="281"/>
      <c r="AQ300" s="353"/>
      <c r="AR300" s="348"/>
      <c r="AS300" s="281"/>
      <c r="AT300" s="353"/>
      <c r="AU300" s="348"/>
      <c r="AV300" s="258"/>
      <c r="AW300" s="259"/>
      <c r="AX300" s="260"/>
      <c r="AY300" s="258"/>
      <c r="AZ300" s="259"/>
      <c r="BA300" s="260"/>
      <c r="BB300" s="258"/>
      <c r="BC300" s="259"/>
      <c r="BD300" s="260"/>
      <c r="BE300" s="258"/>
      <c r="BF300" s="259"/>
      <c r="BG300" s="260"/>
      <c r="BH300" s="258"/>
      <c r="BI300" s="259"/>
      <c r="BJ300" s="260"/>
      <c r="BK300" s="258"/>
      <c r="BL300" s="259"/>
      <c r="BM300" s="260"/>
      <c r="BN300" s="258"/>
      <c r="BO300" s="259"/>
      <c r="BP300" s="260"/>
      <c r="BQ300" s="258"/>
      <c r="BR300" s="259"/>
      <c r="BS300" s="260"/>
      <c r="BT300" s="258"/>
      <c r="BU300" s="259"/>
      <c r="BV300" s="260"/>
      <c r="BW300" s="258"/>
      <c r="BX300" s="259"/>
      <c r="BY300" s="260"/>
      <c r="BZ300" s="258"/>
      <c r="CA300" s="259"/>
      <c r="CB300" s="260"/>
      <c r="CC300" s="258"/>
      <c r="CD300" s="259"/>
      <c r="CE300" s="260"/>
      <c r="CF300" s="410"/>
      <c r="CG300" s="411"/>
      <c r="CH300" s="412"/>
      <c r="CI300" s="410"/>
      <c r="CJ300" s="411"/>
      <c r="CK300" s="412"/>
      <c r="CL300" s="258"/>
      <c r="CM300" s="259"/>
      <c r="CN300" s="260"/>
      <c r="CO300" s="258"/>
      <c r="CP300" s="259"/>
      <c r="CQ300" s="260"/>
      <c r="CR300" s="373" t="s">
        <v>2</v>
      </c>
      <c r="CS300" s="228"/>
      <c r="CT300" s="229"/>
      <c r="CU300" s="7" t="str">
        <f t="shared" si="660"/>
        <v/>
      </c>
      <c r="CV300" s="7" t="str">
        <f t="shared" si="661"/>
        <v/>
      </c>
      <c r="CW300" s="7" t="str">
        <f t="shared" si="662"/>
        <v/>
      </c>
      <c r="CX300" s="7" t="str">
        <f t="shared" si="663"/>
        <v/>
      </c>
      <c r="CY300" s="7" t="str">
        <f t="shared" si="664"/>
        <v/>
      </c>
      <c r="CZ300" s="7" t="str">
        <f t="shared" si="665"/>
        <v/>
      </c>
      <c r="DA300" s="7" t="str">
        <f t="shared" si="666"/>
        <v/>
      </c>
      <c r="DB300" s="7" t="str">
        <f t="shared" si="667"/>
        <v/>
      </c>
      <c r="DC300" s="7" t="str">
        <f t="shared" si="668"/>
        <v/>
      </c>
      <c r="DD300" s="7" t="str">
        <f t="shared" si="669"/>
        <v/>
      </c>
      <c r="DE300" s="7" t="str">
        <f t="shared" si="670"/>
        <v/>
      </c>
      <c r="DF300" s="7" t="str">
        <f t="shared" si="671"/>
        <v/>
      </c>
      <c r="DG300" s="7" t="str">
        <f t="shared" si="672"/>
        <v/>
      </c>
      <c r="DH300" s="7" t="str">
        <f t="shared" si="673"/>
        <v/>
      </c>
      <c r="DI300" s="7" t="str">
        <f t="shared" si="674"/>
        <v/>
      </c>
      <c r="DJ300" s="7" t="str">
        <f t="shared" si="675"/>
        <v/>
      </c>
      <c r="DK300" s="7" t="str">
        <f t="shared" si="676"/>
        <v/>
      </c>
      <c r="DL300" s="7" t="str">
        <f t="shared" si="677"/>
        <v/>
      </c>
      <c r="DM300" s="7" t="str">
        <f t="shared" si="678"/>
        <v/>
      </c>
      <c r="DN300" s="7" t="str">
        <f t="shared" si="679"/>
        <v/>
      </c>
      <c r="DO300" s="7" t="str">
        <f t="shared" si="680"/>
        <v/>
      </c>
      <c r="DP300" s="7" t="str">
        <f t="shared" si="681"/>
        <v/>
      </c>
      <c r="DQ300" s="7">
        <f t="shared" si="682"/>
        <v>37</v>
      </c>
      <c r="DR300" s="7" t="str">
        <f t="shared" si="683"/>
        <v/>
      </c>
      <c r="DS300" s="7" t="str">
        <f t="shared" si="684"/>
        <v/>
      </c>
      <c r="DT300" s="7" t="str">
        <f t="shared" si="685"/>
        <v/>
      </c>
      <c r="DU300" s="7" t="str">
        <f t="shared" si="781"/>
        <v/>
      </c>
      <c r="DV300" s="7" t="str">
        <f t="shared" si="782"/>
        <v/>
      </c>
      <c r="DW300" s="7" t="str">
        <f t="shared" si="783"/>
        <v/>
      </c>
      <c r="DX300" s="7" t="str">
        <f t="shared" si="784"/>
        <v/>
      </c>
      <c r="DY300" s="7"/>
      <c r="DZ300" s="7"/>
      <c r="EA300" s="7"/>
      <c r="EB300" s="7"/>
      <c r="EC300" s="64" t="s">
        <v>2</v>
      </c>
      <c r="ED300" s="306" t="str">
        <f t="shared" si="686"/>
        <v>-</v>
      </c>
      <c r="EE300" s="306" t="str">
        <f t="shared" si="687"/>
        <v>-</v>
      </c>
      <c r="EF300" s="306" t="str">
        <f t="shared" si="688"/>
        <v>-</v>
      </c>
      <c r="EG300" s="306" t="str">
        <f t="shared" si="689"/>
        <v>-</v>
      </c>
      <c r="EH300" s="306" t="str">
        <f t="shared" si="690"/>
        <v>-</v>
      </c>
      <c r="EI300" s="306" t="str">
        <f t="shared" si="691"/>
        <v>-</v>
      </c>
      <c r="EJ300" s="306" t="str">
        <f t="shared" si="692"/>
        <v>-</v>
      </c>
      <c r="EK300" s="306" t="str">
        <f t="shared" si="693"/>
        <v>-</v>
      </c>
      <c r="EL300" s="306" t="str">
        <f t="shared" si="694"/>
        <v>-</v>
      </c>
      <c r="EM300" s="306" t="str">
        <f t="shared" si="695"/>
        <v>-</v>
      </c>
      <c r="EN300" s="306" t="str">
        <f t="shared" si="696"/>
        <v>-</v>
      </c>
      <c r="EO300" s="306" t="str">
        <f t="shared" si="697"/>
        <v>-</v>
      </c>
      <c r="EP300" s="306" t="str">
        <f t="shared" si="698"/>
        <v>-</v>
      </c>
      <c r="EQ300" s="306" t="str">
        <f t="shared" si="699"/>
        <v>-</v>
      </c>
      <c r="ER300" s="306" t="str">
        <f t="shared" si="700"/>
        <v>-</v>
      </c>
      <c r="ES300" s="306" t="str">
        <f t="shared" si="701"/>
        <v>-</v>
      </c>
      <c r="ET300" s="306" t="str">
        <f t="shared" si="702"/>
        <v>-</v>
      </c>
      <c r="EU300" s="306" t="str">
        <f t="shared" si="703"/>
        <v>-</v>
      </c>
      <c r="EV300" s="306" t="str">
        <f t="shared" si="704"/>
        <v>-</v>
      </c>
      <c r="EW300" s="306" t="str">
        <f t="shared" si="705"/>
        <v>-</v>
      </c>
      <c r="EX300" s="306" t="str">
        <f t="shared" si="706"/>
        <v>-</v>
      </c>
      <c r="EY300" s="306" t="str">
        <f t="shared" si="707"/>
        <v>-</v>
      </c>
      <c r="EZ300" s="306" t="str">
        <f t="shared" si="708"/>
        <v>stage</v>
      </c>
      <c r="FA300" s="306" t="str">
        <f t="shared" si="709"/>
        <v>-</v>
      </c>
      <c r="FB300" s="306" t="str">
        <f t="shared" si="710"/>
        <v>-</v>
      </c>
      <c r="FC300" s="306" t="str">
        <f t="shared" si="711"/>
        <v>-</v>
      </c>
      <c r="FD300" s="306" t="str">
        <f t="shared" si="785"/>
        <v>-</v>
      </c>
      <c r="FE300" s="306" t="str">
        <f t="shared" si="786"/>
        <v>-</v>
      </c>
      <c r="FF300" s="306" t="str">
        <f t="shared" si="787"/>
        <v>-</v>
      </c>
      <c r="FG300" s="306" t="str">
        <f t="shared" si="788"/>
        <v>-</v>
      </c>
      <c r="FH300" s="306"/>
      <c r="FI300" s="306"/>
      <c r="FJ300" s="306"/>
      <c r="FK300" s="306"/>
      <c r="FL300" s="306"/>
      <c r="FM300" s="422" t="s">
        <v>2</v>
      </c>
      <c r="FN300" s="65" t="str">
        <f t="shared" si="712"/>
        <v>-</v>
      </c>
      <c r="FO300" s="65" t="str">
        <f t="shared" si="713"/>
        <v>-</v>
      </c>
      <c r="FP300" s="65" t="str">
        <f t="shared" si="714"/>
        <v>-</v>
      </c>
      <c r="FQ300" s="65" t="str">
        <f t="shared" si="715"/>
        <v>-</v>
      </c>
      <c r="FR300" s="65" t="str">
        <f t="shared" si="716"/>
        <v>-</v>
      </c>
      <c r="FS300" s="65" t="str">
        <f t="shared" si="717"/>
        <v>-</v>
      </c>
      <c r="FT300" s="65" t="str">
        <f t="shared" si="718"/>
        <v>-</v>
      </c>
      <c r="FU300" s="65" t="str">
        <f t="shared" si="719"/>
        <v>-</v>
      </c>
      <c r="FV300" s="65" t="str">
        <f t="shared" si="720"/>
        <v>-</v>
      </c>
      <c r="FW300" s="65" t="str">
        <f t="shared" si="721"/>
        <v>-</v>
      </c>
      <c r="FX300" s="65" t="str">
        <f t="shared" si="722"/>
        <v>-</v>
      </c>
      <c r="FY300" s="65" t="str">
        <f t="shared" si="723"/>
        <v>-</v>
      </c>
      <c r="FZ300" s="65" t="str">
        <f t="shared" si="724"/>
        <v>-</v>
      </c>
      <c r="GA300" s="65" t="str">
        <f t="shared" si="725"/>
        <v>-</v>
      </c>
      <c r="GB300" s="65" t="str">
        <f t="shared" si="726"/>
        <v>-</v>
      </c>
      <c r="GC300" s="65" t="str">
        <f t="shared" si="727"/>
        <v>-</v>
      </c>
      <c r="GD300" s="65" t="str">
        <f t="shared" si="728"/>
        <v>-</v>
      </c>
      <c r="GE300" s="65" t="str">
        <f t="shared" si="729"/>
        <v>-</v>
      </c>
      <c r="GF300" s="65" t="str">
        <f t="shared" si="730"/>
        <v>-</v>
      </c>
      <c r="GG300" s="65" t="str">
        <f t="shared" si="731"/>
        <v>-</v>
      </c>
      <c r="GH300" s="65" t="str">
        <f t="shared" si="732"/>
        <v>-</v>
      </c>
      <c r="GI300" s="65" t="str">
        <f t="shared" si="733"/>
        <v>-</v>
      </c>
      <c r="GJ300" s="65" t="str">
        <f t="shared" si="734"/>
        <v>csv</v>
      </c>
      <c r="GK300" s="65" t="str">
        <f t="shared" si="735"/>
        <v>-</v>
      </c>
      <c r="GL300" s="65" t="str">
        <f t="shared" si="736"/>
        <v>-</v>
      </c>
      <c r="GM300" s="65" t="str">
        <f t="shared" si="737"/>
        <v>-</v>
      </c>
      <c r="GN300" s="65" t="str">
        <f t="shared" si="789"/>
        <v>-</v>
      </c>
      <c r="GO300" s="65" t="str">
        <f t="shared" si="790"/>
        <v>-</v>
      </c>
      <c r="GP300" s="65" t="str">
        <f t="shared" si="791"/>
        <v>-</v>
      </c>
      <c r="GQ300" s="65" t="str">
        <f t="shared" si="792"/>
        <v>-</v>
      </c>
      <c r="GR300" s="65"/>
      <c r="GS300" s="65"/>
      <c r="GT300" s="65"/>
      <c r="GU300" s="96"/>
      <c r="GV300" s="70"/>
      <c r="GW300" s="7">
        <f>IF(ISNUMBER(INDEX($CU$15:$EC$314,$B300,HG$5)),MAX(GW$14:GW299)+1,0)</f>
        <v>37</v>
      </c>
      <c r="GX300" s="7" t="str">
        <f t="shared" si="738"/>
        <v/>
      </c>
      <c r="GY300" s="7" t="str">
        <f t="shared" si="739"/>
        <v/>
      </c>
      <c r="GZ300" s="289">
        <f t="shared" si="740"/>
        <v>286</v>
      </c>
      <c r="HA300" s="289" t="str">
        <f t="shared" si="800"/>
        <v/>
      </c>
      <c r="HB300" s="289"/>
      <c r="HC300" s="84" t="str">
        <f t="shared" si="742"/>
        <v/>
      </c>
      <c r="HD300" s="335">
        <f t="shared" si="743"/>
        <v>0</v>
      </c>
      <c r="HE300" s="313" t="str">
        <f t="shared" si="744"/>
        <v/>
      </c>
      <c r="HF300" s="28" t="str">
        <f t="shared" si="801"/>
        <v/>
      </c>
      <c r="HG300" s="241"/>
      <c r="HH300" s="71"/>
      <c r="HI300" s="71"/>
      <c r="HJ300" s="71"/>
      <c r="HK300" s="71"/>
      <c r="HL300" s="71"/>
      <c r="HM300" s="71"/>
      <c r="HN300" s="71"/>
      <c r="HO300" s="71"/>
      <c r="HP300" s="71"/>
      <c r="HQ300" s="71"/>
      <c r="HR300" s="71"/>
      <c r="HS300" s="71"/>
      <c r="HT300" s="71"/>
      <c r="HU300" s="71"/>
      <c r="HV300" s="336" t="str">
        <f t="shared" si="746"/>
        <v/>
      </c>
      <c r="HW300" s="338" t="str">
        <f t="shared" si="747"/>
        <v/>
      </c>
      <c r="HX300" s="337" t="str">
        <f t="shared" si="748"/>
        <v/>
      </c>
      <c r="HY300" s="71"/>
      <c r="HZ300" s="71"/>
      <c r="IA300" s="71"/>
      <c r="IB300" s="71"/>
      <c r="IC300" s="71"/>
      <c r="ID300" s="70"/>
      <c r="IE300" s="19"/>
      <c r="IF300" s="19"/>
      <c r="IG300" s="19"/>
      <c r="IH300" s="19"/>
      <c r="II300" s="19"/>
      <c r="IJ300" s="19"/>
      <c r="IK300" s="19"/>
      <c r="IL300" s="19"/>
      <c r="IM300" s="19"/>
      <c r="IN300" s="19"/>
      <c r="IO300" s="19"/>
      <c r="IP300" s="19"/>
      <c r="IQ300" s="19"/>
      <c r="IR300" s="291">
        <f>IF(IE300&lt;&gt;"",MAX(IR$14:IR299)+1,0)</f>
        <v>0</v>
      </c>
      <c r="IS300" s="291">
        <f>IF(IF300&lt;&gt;"",MAX(IS$14:IS299)+1,0)</f>
        <v>0</v>
      </c>
      <c r="IT300" s="291">
        <f>IF(IG300&lt;&gt;"",MAX(IT$14:IT299)+1,0)</f>
        <v>0</v>
      </c>
      <c r="IU300" s="291">
        <f>IF(IH300&lt;&gt;"",MAX(IU$14:IU299)+1,0)</f>
        <v>0</v>
      </c>
      <c r="IV300" s="291">
        <f>IF(II300&lt;&gt;"",MAX(IV$14:IV299)+1,0)</f>
        <v>0</v>
      </c>
      <c r="IW300" s="291">
        <f>IF(IJ300&lt;&gt;"",MAX(IW$14:IW299)+1,0)</f>
        <v>0</v>
      </c>
      <c r="IX300" s="291">
        <f>IF(IK300&lt;&gt;"",MAX(IX$14:IX299)+1,0)</f>
        <v>0</v>
      </c>
      <c r="IY300" s="291">
        <f>IF(IL300&lt;&gt;"",MAX(IY$14:IY299)+1,0)</f>
        <v>0</v>
      </c>
      <c r="IZ300" s="291">
        <f>IF(IM300&lt;&gt;"",MAX(IZ$14:IZ299)+1,0)</f>
        <v>0</v>
      </c>
      <c r="JA300" s="291">
        <f>IF(IN300&lt;&gt;"",MAX(JA$14:JA299)+1,0)</f>
        <v>0</v>
      </c>
      <c r="JB300" s="291">
        <f>IF(IO300&lt;&gt;"",MAX(JB$14:JB299)+1,0)</f>
        <v>0</v>
      </c>
      <c r="JC300" s="291">
        <f>IF(IP300&lt;&gt;"",MAX(JC$14:JC299)+1,0)</f>
        <v>0</v>
      </c>
      <c r="JD300" s="74" t="str">
        <f t="shared" si="793"/>
        <v/>
      </c>
      <c r="JE300" s="74" t="str">
        <f t="shared" si="794"/>
        <v/>
      </c>
      <c r="JF300" s="74" t="str">
        <f t="shared" si="795"/>
        <v/>
      </c>
      <c r="JG300" s="74" t="str">
        <f t="shared" si="796"/>
        <v/>
      </c>
      <c r="JH300" s="390" t="str">
        <f t="shared" si="797"/>
        <v/>
      </c>
      <c r="JI300" s="389">
        <f>IF(ISNUMBER(MATCH(HE300,$JG$15:$JG$313,0)),0,MAX(JI$14:JI299)+1)</f>
        <v>0</v>
      </c>
      <c r="JJ300" s="389" t="str">
        <f t="shared" si="798"/>
        <v/>
      </c>
      <c r="JK300" s="379"/>
      <c r="JL300" s="79"/>
      <c r="JM300" s="19"/>
      <c r="JN300" s="280"/>
      <c r="JO300" s="70"/>
      <c r="JP300" s="19"/>
      <c r="JQ300" s="19"/>
      <c r="JR300" s="19"/>
      <c r="JS300" s="19"/>
      <c r="JT300" s="19"/>
      <c r="JU300" s="19"/>
      <c r="JV300" s="19"/>
      <c r="JW300" s="19"/>
      <c r="JX300" s="19"/>
      <c r="JY300" s="19"/>
      <c r="JZ300" s="19"/>
      <c r="KA300" s="19"/>
      <c r="KB300" s="19"/>
      <c r="KC300" s="19"/>
      <c r="KD300" s="19"/>
      <c r="LA300" s="70"/>
      <c r="LB300" s="291" t="str">
        <f t="shared" si="749"/>
        <v/>
      </c>
      <c r="LC300" s="291" t="str">
        <f t="shared" si="750"/>
        <v/>
      </c>
      <c r="LD300" s="291" t="str">
        <f t="shared" si="751"/>
        <v/>
      </c>
      <c r="LE300" s="291" t="str">
        <f t="shared" si="752"/>
        <v/>
      </c>
      <c r="LF300" s="291" t="str">
        <f t="shared" si="753"/>
        <v/>
      </c>
      <c r="LG300" s="291" t="str">
        <f t="shared" si="754"/>
        <v/>
      </c>
      <c r="LH300" s="291" t="str">
        <f t="shared" si="755"/>
        <v/>
      </c>
      <c r="LI300" s="291" t="str">
        <f t="shared" si="756"/>
        <v/>
      </c>
      <c r="LJ300" s="291" t="str">
        <f t="shared" si="757"/>
        <v/>
      </c>
      <c r="LK300" s="291" t="str">
        <f t="shared" si="758"/>
        <v/>
      </c>
      <c r="LL300" s="291" t="str">
        <f t="shared" si="759"/>
        <v/>
      </c>
      <c r="LM300" s="291" t="str">
        <f t="shared" si="760"/>
        <v/>
      </c>
      <c r="LN300" s="291" t="str">
        <f t="shared" si="761"/>
        <v/>
      </c>
      <c r="LO300" s="291" t="str">
        <f t="shared" si="762"/>
        <v/>
      </c>
      <c r="LP300" s="291" t="str">
        <f t="shared" si="763"/>
        <v/>
      </c>
      <c r="LQ300" s="291" t="str">
        <f t="shared" si="764"/>
        <v/>
      </c>
      <c r="LR300" s="291" t="str">
        <f t="shared" si="765"/>
        <v/>
      </c>
      <c r="LS300" s="291" t="str">
        <f t="shared" si="766"/>
        <v/>
      </c>
      <c r="LT300" s="291" t="str">
        <f t="shared" si="767"/>
        <v/>
      </c>
      <c r="LU300" s="291" t="str">
        <f t="shared" si="768"/>
        <v/>
      </c>
      <c r="LV300" s="291" t="str">
        <f t="shared" si="769"/>
        <v/>
      </c>
      <c r="LW300" s="291" t="str">
        <f t="shared" si="770"/>
        <v/>
      </c>
      <c r="LX300" s="291" t="str">
        <f t="shared" si="771"/>
        <v/>
      </c>
      <c r="LY300" s="291" t="str">
        <f t="shared" si="772"/>
        <v/>
      </c>
      <c r="LZ300" s="291" t="str">
        <f t="shared" si="773"/>
        <v/>
      </c>
      <c r="MA300" s="291" t="str">
        <f t="shared" si="774"/>
        <v/>
      </c>
      <c r="MB300" s="291" t="str">
        <f t="shared" si="775"/>
        <v/>
      </c>
      <c r="MC300" s="291" t="str">
        <f t="shared" si="776"/>
        <v/>
      </c>
      <c r="MD300" s="291" t="str">
        <f t="shared" si="777"/>
        <v/>
      </c>
      <c r="ME300" s="291" t="str">
        <f t="shared" si="778"/>
        <v/>
      </c>
      <c r="MF300" s="291" t="str">
        <f t="shared" si="779"/>
        <v/>
      </c>
      <c r="MG300" s="74">
        <f t="shared" si="780"/>
        <v>0</v>
      </c>
      <c r="MH300" s="70"/>
      <c r="MI300" s="70"/>
      <c r="MJ300" s="70"/>
      <c r="MK300" s="70"/>
      <c r="ML300" s="70"/>
      <c r="MM300" s="70"/>
      <c r="MN300" s="70"/>
      <c r="MO300" s="70"/>
      <c r="MP300" s="70"/>
      <c r="MQ300" s="70"/>
      <c r="MR300" s="70"/>
      <c r="MS300" s="70"/>
      <c r="MT300" s="70"/>
      <c r="MU300" s="70"/>
    </row>
    <row r="301" spans="1:359" ht="6.75" customHeight="1" x14ac:dyDescent="0.25">
      <c r="A301" s="79"/>
      <c r="B301" s="303">
        <f t="shared" si="799"/>
        <v>287</v>
      </c>
      <c r="C301" s="206" t="s">
        <v>920</v>
      </c>
      <c r="D301" s="206" t="s">
        <v>927</v>
      </c>
      <c r="E301" s="70"/>
      <c r="F301" s="258"/>
      <c r="G301" s="259"/>
      <c r="H301" s="260"/>
      <c r="I301" s="258"/>
      <c r="J301" s="259"/>
      <c r="K301" s="260"/>
      <c r="L301" s="258"/>
      <c r="M301" s="259"/>
      <c r="N301" s="260"/>
      <c r="O301" s="258"/>
      <c r="P301" s="259"/>
      <c r="Q301" s="260"/>
      <c r="R301" s="258"/>
      <c r="S301" s="259"/>
      <c r="T301" s="260"/>
      <c r="U301" s="258"/>
      <c r="V301" s="259"/>
      <c r="W301" s="260"/>
      <c r="X301" s="258"/>
      <c r="Y301" s="259"/>
      <c r="Z301" s="260"/>
      <c r="AA301" s="258"/>
      <c r="AB301" s="259"/>
      <c r="AC301" s="260"/>
      <c r="AD301" s="258"/>
      <c r="AE301" s="259"/>
      <c r="AF301" s="260"/>
      <c r="AG301" s="258"/>
      <c r="AH301" s="259"/>
      <c r="AI301" s="260"/>
      <c r="AJ301" s="258"/>
      <c r="AK301" s="259"/>
      <c r="AL301" s="260"/>
      <c r="AM301" s="258"/>
      <c r="AN301" s="259"/>
      <c r="AO301" s="260"/>
      <c r="AP301" s="281"/>
      <c r="AQ301" s="353"/>
      <c r="AR301" s="348"/>
      <c r="AS301" s="281"/>
      <c r="AT301" s="353"/>
      <c r="AU301" s="348"/>
      <c r="AV301" s="258"/>
      <c r="AW301" s="259"/>
      <c r="AX301" s="260"/>
      <c r="AY301" s="258"/>
      <c r="AZ301" s="259"/>
      <c r="BA301" s="260"/>
      <c r="BB301" s="258"/>
      <c r="BC301" s="259"/>
      <c r="BD301" s="260"/>
      <c r="BE301" s="258"/>
      <c r="BF301" s="259"/>
      <c r="BG301" s="260"/>
      <c r="BH301" s="258"/>
      <c r="BI301" s="259"/>
      <c r="BJ301" s="260"/>
      <c r="BK301" s="258"/>
      <c r="BL301" s="259"/>
      <c r="BM301" s="260"/>
      <c r="BN301" s="258"/>
      <c r="BO301" s="259"/>
      <c r="BP301" s="260"/>
      <c r="BQ301" s="258"/>
      <c r="BR301" s="259"/>
      <c r="BS301" s="260"/>
      <c r="BT301" s="258"/>
      <c r="BU301" s="259"/>
      <c r="BV301" s="260"/>
      <c r="BW301" s="258"/>
      <c r="BX301" s="259"/>
      <c r="BY301" s="260"/>
      <c r="BZ301" s="258"/>
      <c r="CA301" s="259"/>
      <c r="CB301" s="260"/>
      <c r="CC301" s="258"/>
      <c r="CD301" s="259"/>
      <c r="CE301" s="260"/>
      <c r="CF301" s="410"/>
      <c r="CG301" s="411"/>
      <c r="CH301" s="412"/>
      <c r="CI301" s="410"/>
      <c r="CJ301" s="411"/>
      <c r="CK301" s="412"/>
      <c r="CL301" s="258"/>
      <c r="CM301" s="259"/>
      <c r="CN301" s="260"/>
      <c r="CO301" s="258"/>
      <c r="CP301" s="259"/>
      <c r="CQ301" s="260"/>
      <c r="CR301" s="373" t="s">
        <v>2</v>
      </c>
      <c r="CS301" s="228"/>
      <c r="CT301" s="229"/>
      <c r="CU301" s="7" t="str">
        <f t="shared" si="660"/>
        <v/>
      </c>
      <c r="CV301" s="7" t="str">
        <f t="shared" si="661"/>
        <v/>
      </c>
      <c r="CW301" s="7" t="str">
        <f t="shared" si="662"/>
        <v/>
      </c>
      <c r="CX301" s="7" t="str">
        <f t="shared" si="663"/>
        <v/>
      </c>
      <c r="CY301" s="7" t="str">
        <f t="shared" si="664"/>
        <v/>
      </c>
      <c r="CZ301" s="7" t="str">
        <f t="shared" si="665"/>
        <v/>
      </c>
      <c r="DA301" s="7" t="str">
        <f t="shared" si="666"/>
        <v/>
      </c>
      <c r="DB301" s="7" t="str">
        <f t="shared" si="667"/>
        <v/>
      </c>
      <c r="DC301" s="7" t="str">
        <f t="shared" si="668"/>
        <v/>
      </c>
      <c r="DD301" s="7" t="str">
        <f t="shared" si="669"/>
        <v/>
      </c>
      <c r="DE301" s="7" t="str">
        <f t="shared" si="670"/>
        <v/>
      </c>
      <c r="DF301" s="7" t="str">
        <f t="shared" si="671"/>
        <v/>
      </c>
      <c r="DG301" s="7" t="str">
        <f t="shared" si="672"/>
        <v/>
      </c>
      <c r="DH301" s="7" t="str">
        <f t="shared" si="673"/>
        <v/>
      </c>
      <c r="DI301" s="7" t="str">
        <f t="shared" si="674"/>
        <v/>
      </c>
      <c r="DJ301" s="7" t="str">
        <f t="shared" si="675"/>
        <v/>
      </c>
      <c r="DK301" s="7" t="str">
        <f t="shared" si="676"/>
        <v/>
      </c>
      <c r="DL301" s="7" t="str">
        <f t="shared" si="677"/>
        <v/>
      </c>
      <c r="DM301" s="7" t="str">
        <f t="shared" si="678"/>
        <v/>
      </c>
      <c r="DN301" s="7" t="str">
        <f t="shared" si="679"/>
        <v/>
      </c>
      <c r="DO301" s="7" t="str">
        <f t="shared" si="680"/>
        <v/>
      </c>
      <c r="DP301" s="7" t="str">
        <f t="shared" si="681"/>
        <v/>
      </c>
      <c r="DQ301" s="7">
        <f t="shared" si="682"/>
        <v>38</v>
      </c>
      <c r="DR301" s="7" t="str">
        <f t="shared" si="683"/>
        <v/>
      </c>
      <c r="DS301" s="7" t="str">
        <f t="shared" si="684"/>
        <v/>
      </c>
      <c r="DT301" s="7" t="str">
        <f t="shared" si="685"/>
        <v/>
      </c>
      <c r="DU301" s="7" t="str">
        <f t="shared" si="781"/>
        <v/>
      </c>
      <c r="DV301" s="7" t="str">
        <f t="shared" si="782"/>
        <v/>
      </c>
      <c r="DW301" s="7" t="str">
        <f t="shared" si="783"/>
        <v/>
      </c>
      <c r="DX301" s="7" t="str">
        <f t="shared" si="784"/>
        <v/>
      </c>
      <c r="DY301" s="7"/>
      <c r="DZ301" s="7"/>
      <c r="EA301" s="7"/>
      <c r="EB301" s="7"/>
      <c r="EC301" s="64" t="s">
        <v>2</v>
      </c>
      <c r="ED301" s="306" t="str">
        <f t="shared" si="686"/>
        <v>-</v>
      </c>
      <c r="EE301" s="306" t="str">
        <f t="shared" si="687"/>
        <v>-</v>
      </c>
      <c r="EF301" s="306" t="str">
        <f t="shared" si="688"/>
        <v>-</v>
      </c>
      <c r="EG301" s="306" t="str">
        <f t="shared" si="689"/>
        <v>-</v>
      </c>
      <c r="EH301" s="306" t="str">
        <f t="shared" si="690"/>
        <v>-</v>
      </c>
      <c r="EI301" s="306" t="str">
        <f t="shared" si="691"/>
        <v>-</v>
      </c>
      <c r="EJ301" s="306" t="str">
        <f t="shared" si="692"/>
        <v>-</v>
      </c>
      <c r="EK301" s="306" t="str">
        <f t="shared" si="693"/>
        <v>-</v>
      </c>
      <c r="EL301" s="306" t="str">
        <f t="shared" si="694"/>
        <v>-</v>
      </c>
      <c r="EM301" s="306" t="str">
        <f t="shared" si="695"/>
        <v>-</v>
      </c>
      <c r="EN301" s="306" t="str">
        <f t="shared" si="696"/>
        <v>-</v>
      </c>
      <c r="EO301" s="306" t="str">
        <f t="shared" si="697"/>
        <v>-</v>
      </c>
      <c r="EP301" s="306" t="str">
        <f t="shared" si="698"/>
        <v>-</v>
      </c>
      <c r="EQ301" s="306" t="str">
        <f t="shared" si="699"/>
        <v>-</v>
      </c>
      <c r="ER301" s="306" t="str">
        <f t="shared" si="700"/>
        <v>-</v>
      </c>
      <c r="ES301" s="306" t="str">
        <f t="shared" si="701"/>
        <v>-</v>
      </c>
      <c r="ET301" s="306" t="str">
        <f t="shared" si="702"/>
        <v>-</v>
      </c>
      <c r="EU301" s="306" t="str">
        <f t="shared" si="703"/>
        <v>-</v>
      </c>
      <c r="EV301" s="306" t="str">
        <f t="shared" si="704"/>
        <v>-</v>
      </c>
      <c r="EW301" s="306" t="str">
        <f t="shared" si="705"/>
        <v>-</v>
      </c>
      <c r="EX301" s="306" t="str">
        <f t="shared" si="706"/>
        <v>-</v>
      </c>
      <c r="EY301" s="306" t="str">
        <f t="shared" si="707"/>
        <v>-</v>
      </c>
      <c r="EZ301" s="306" t="str">
        <f t="shared" si="708"/>
        <v>sfr_spd</v>
      </c>
      <c r="FA301" s="306" t="str">
        <f t="shared" si="709"/>
        <v>-</v>
      </c>
      <c r="FB301" s="306" t="str">
        <f t="shared" si="710"/>
        <v>-</v>
      </c>
      <c r="FC301" s="306" t="str">
        <f t="shared" si="711"/>
        <v>-</v>
      </c>
      <c r="FD301" s="306" t="str">
        <f t="shared" si="785"/>
        <v>-</v>
      </c>
      <c r="FE301" s="306" t="str">
        <f t="shared" si="786"/>
        <v>-</v>
      </c>
      <c r="FF301" s="306" t="str">
        <f t="shared" si="787"/>
        <v>-</v>
      </c>
      <c r="FG301" s="306" t="str">
        <f t="shared" si="788"/>
        <v>-</v>
      </c>
      <c r="FH301" s="306"/>
      <c r="FI301" s="306"/>
      <c r="FJ301" s="306"/>
      <c r="FK301" s="306"/>
      <c r="FL301" s="306"/>
      <c r="FM301" s="422" t="s">
        <v>2</v>
      </c>
      <c r="FN301" s="65" t="str">
        <f t="shared" si="712"/>
        <v>-</v>
      </c>
      <c r="FO301" s="65" t="str">
        <f t="shared" si="713"/>
        <v>-</v>
      </c>
      <c r="FP301" s="65" t="str">
        <f t="shared" si="714"/>
        <v>-</v>
      </c>
      <c r="FQ301" s="65" t="str">
        <f t="shared" si="715"/>
        <v>-</v>
      </c>
      <c r="FR301" s="65" t="str">
        <f t="shared" si="716"/>
        <v>-</v>
      </c>
      <c r="FS301" s="65" t="str">
        <f t="shared" si="717"/>
        <v>-</v>
      </c>
      <c r="FT301" s="65" t="str">
        <f t="shared" si="718"/>
        <v>-</v>
      </c>
      <c r="FU301" s="65" t="str">
        <f t="shared" si="719"/>
        <v>-</v>
      </c>
      <c r="FV301" s="65" t="str">
        <f t="shared" si="720"/>
        <v>-</v>
      </c>
      <c r="FW301" s="65" t="str">
        <f t="shared" si="721"/>
        <v>-</v>
      </c>
      <c r="FX301" s="65" t="str">
        <f t="shared" si="722"/>
        <v>-</v>
      </c>
      <c r="FY301" s="65" t="str">
        <f t="shared" si="723"/>
        <v>-</v>
      </c>
      <c r="FZ301" s="65" t="str">
        <f t="shared" si="724"/>
        <v>-</v>
      </c>
      <c r="GA301" s="65" t="str">
        <f t="shared" si="725"/>
        <v>-</v>
      </c>
      <c r="GB301" s="65" t="str">
        <f t="shared" si="726"/>
        <v>-</v>
      </c>
      <c r="GC301" s="65" t="str">
        <f t="shared" si="727"/>
        <v>-</v>
      </c>
      <c r="GD301" s="65" t="str">
        <f t="shared" si="728"/>
        <v>-</v>
      </c>
      <c r="GE301" s="65" t="str">
        <f t="shared" si="729"/>
        <v>-</v>
      </c>
      <c r="GF301" s="65" t="str">
        <f t="shared" si="730"/>
        <v>-</v>
      </c>
      <c r="GG301" s="65" t="str">
        <f t="shared" si="731"/>
        <v>-</v>
      </c>
      <c r="GH301" s="65" t="str">
        <f t="shared" si="732"/>
        <v>-</v>
      </c>
      <c r="GI301" s="65" t="str">
        <f t="shared" si="733"/>
        <v>-</v>
      </c>
      <c r="GJ301" s="65" t="str">
        <f t="shared" si="734"/>
        <v>inflow</v>
      </c>
      <c r="GK301" s="65" t="str">
        <f t="shared" si="735"/>
        <v>-</v>
      </c>
      <c r="GL301" s="65" t="str">
        <f t="shared" si="736"/>
        <v>-</v>
      </c>
      <c r="GM301" s="65" t="str">
        <f t="shared" si="737"/>
        <v>-</v>
      </c>
      <c r="GN301" s="65" t="str">
        <f t="shared" si="789"/>
        <v>-</v>
      </c>
      <c r="GO301" s="65" t="str">
        <f t="shared" si="790"/>
        <v>-</v>
      </c>
      <c r="GP301" s="65" t="str">
        <f t="shared" si="791"/>
        <v>-</v>
      </c>
      <c r="GQ301" s="65" t="str">
        <f t="shared" si="792"/>
        <v>-</v>
      </c>
      <c r="GR301" s="65"/>
      <c r="GS301" s="65"/>
      <c r="GT301" s="65"/>
      <c r="GU301" s="96"/>
      <c r="GV301" s="70"/>
      <c r="GW301" s="7">
        <f>IF(ISNUMBER(INDEX($CU$15:$EC$314,$B301,HG$5)),MAX(GW$14:GW300)+1,0)</f>
        <v>38</v>
      </c>
      <c r="GX301" s="7" t="str">
        <f t="shared" si="738"/>
        <v/>
      </c>
      <c r="GY301" s="7" t="str">
        <f t="shared" si="739"/>
        <v/>
      </c>
      <c r="GZ301" s="289">
        <f t="shared" si="740"/>
        <v>287</v>
      </c>
      <c r="HA301" s="289" t="str">
        <f t="shared" si="800"/>
        <v/>
      </c>
      <c r="HB301" s="289"/>
      <c r="HC301" s="84" t="str">
        <f t="shared" si="742"/>
        <v/>
      </c>
      <c r="HD301" s="335">
        <f t="shared" si="743"/>
        <v>0</v>
      </c>
      <c r="HE301" s="313" t="str">
        <f t="shared" si="744"/>
        <v/>
      </c>
      <c r="HF301" s="28" t="str">
        <f t="shared" si="801"/>
        <v/>
      </c>
      <c r="HG301" s="241"/>
      <c r="HH301" s="71"/>
      <c r="HI301" s="71"/>
      <c r="HJ301" s="71"/>
      <c r="HK301" s="71"/>
      <c r="HL301" s="71"/>
      <c r="HM301" s="71"/>
      <c r="HN301" s="71"/>
      <c r="HO301" s="71"/>
      <c r="HP301" s="71"/>
      <c r="HQ301" s="71"/>
      <c r="HR301" s="71"/>
      <c r="HS301" s="71"/>
      <c r="HT301" s="71"/>
      <c r="HU301" s="71"/>
      <c r="HV301" s="336" t="str">
        <f t="shared" si="746"/>
        <v/>
      </c>
      <c r="HW301" s="338" t="str">
        <f t="shared" si="747"/>
        <v/>
      </c>
      <c r="HX301" s="337" t="str">
        <f t="shared" si="748"/>
        <v/>
      </c>
      <c r="HY301" s="71"/>
      <c r="HZ301" s="71"/>
      <c r="IA301" s="71"/>
      <c r="IB301" s="71"/>
      <c r="IC301" s="71"/>
      <c r="ID301" s="70"/>
      <c r="IE301" s="19"/>
      <c r="IF301" s="19"/>
      <c r="IG301" s="19"/>
      <c r="IH301" s="19"/>
      <c r="II301" s="19"/>
      <c r="IJ301" s="19"/>
      <c r="IK301" s="19"/>
      <c r="IL301" s="19"/>
      <c r="IM301" s="19"/>
      <c r="IN301" s="19"/>
      <c r="IO301" s="19"/>
      <c r="IP301" s="19"/>
      <c r="IQ301" s="19"/>
      <c r="IR301" s="291">
        <f>IF(IE301&lt;&gt;"",MAX(IR$14:IR300)+1,0)</f>
        <v>0</v>
      </c>
      <c r="IS301" s="291">
        <f>IF(IF301&lt;&gt;"",MAX(IS$14:IS300)+1,0)</f>
        <v>0</v>
      </c>
      <c r="IT301" s="291">
        <f>IF(IG301&lt;&gt;"",MAX(IT$14:IT300)+1,0)</f>
        <v>0</v>
      </c>
      <c r="IU301" s="291">
        <f>IF(IH301&lt;&gt;"",MAX(IU$14:IU300)+1,0)</f>
        <v>0</v>
      </c>
      <c r="IV301" s="291">
        <f>IF(II301&lt;&gt;"",MAX(IV$14:IV300)+1,0)</f>
        <v>0</v>
      </c>
      <c r="IW301" s="291">
        <f>IF(IJ301&lt;&gt;"",MAX(IW$14:IW300)+1,0)</f>
        <v>0</v>
      </c>
      <c r="IX301" s="291">
        <f>IF(IK301&lt;&gt;"",MAX(IX$14:IX300)+1,0)</f>
        <v>0</v>
      </c>
      <c r="IY301" s="291">
        <f>IF(IL301&lt;&gt;"",MAX(IY$14:IY300)+1,0)</f>
        <v>0</v>
      </c>
      <c r="IZ301" s="291">
        <f>IF(IM301&lt;&gt;"",MAX(IZ$14:IZ300)+1,0)</f>
        <v>0</v>
      </c>
      <c r="JA301" s="291">
        <f>IF(IN301&lt;&gt;"",MAX(JA$14:JA300)+1,0)</f>
        <v>0</v>
      </c>
      <c r="JB301" s="291">
        <f>IF(IO301&lt;&gt;"",MAX(JB$14:JB300)+1,0)</f>
        <v>0</v>
      </c>
      <c r="JC301" s="291">
        <f>IF(IP301&lt;&gt;"",MAX(JC$14:JC300)+1,0)</f>
        <v>0</v>
      </c>
      <c r="JD301" s="74" t="str">
        <f t="shared" si="793"/>
        <v/>
      </c>
      <c r="JE301" s="74" t="str">
        <f t="shared" si="794"/>
        <v/>
      </c>
      <c r="JF301" s="74" t="str">
        <f t="shared" si="795"/>
        <v/>
      </c>
      <c r="JG301" s="74" t="str">
        <f t="shared" si="796"/>
        <v/>
      </c>
      <c r="JH301" s="390" t="str">
        <f t="shared" si="797"/>
        <v/>
      </c>
      <c r="JI301" s="389">
        <f>IF(ISNUMBER(MATCH(HE301,$JG$15:$JG$313,0)),0,MAX(JI$14:JI300)+1)</f>
        <v>0</v>
      </c>
      <c r="JJ301" s="389" t="str">
        <f t="shared" si="798"/>
        <v/>
      </c>
      <c r="JK301" s="379"/>
      <c r="JL301" s="79"/>
      <c r="JM301" s="19"/>
      <c r="JN301" s="280"/>
      <c r="JO301" s="70"/>
      <c r="JP301" s="19"/>
      <c r="JQ301" s="19"/>
      <c r="JR301" s="19"/>
      <c r="JS301" s="19"/>
      <c r="JT301" s="19"/>
      <c r="JU301" s="19"/>
      <c r="JV301" s="19"/>
      <c r="JW301" s="19"/>
      <c r="JX301" s="19"/>
      <c r="JY301" s="19"/>
      <c r="JZ301" s="19"/>
      <c r="KA301" s="19"/>
      <c r="KB301" s="19"/>
      <c r="KC301" s="19"/>
      <c r="KD301" s="19"/>
      <c r="LA301" s="70"/>
      <c r="LB301" s="291" t="str">
        <f t="shared" si="749"/>
        <v/>
      </c>
      <c r="LC301" s="291" t="str">
        <f t="shared" si="750"/>
        <v/>
      </c>
      <c r="LD301" s="291" t="str">
        <f t="shared" si="751"/>
        <v/>
      </c>
      <c r="LE301" s="291" t="str">
        <f t="shared" si="752"/>
        <v/>
      </c>
      <c r="LF301" s="291" t="str">
        <f t="shared" si="753"/>
        <v/>
      </c>
      <c r="LG301" s="291" t="str">
        <f t="shared" si="754"/>
        <v/>
      </c>
      <c r="LH301" s="291" t="str">
        <f t="shared" si="755"/>
        <v/>
      </c>
      <c r="LI301" s="291" t="str">
        <f t="shared" si="756"/>
        <v/>
      </c>
      <c r="LJ301" s="291" t="str">
        <f t="shared" si="757"/>
        <v/>
      </c>
      <c r="LK301" s="291" t="str">
        <f t="shared" si="758"/>
        <v/>
      </c>
      <c r="LL301" s="291" t="str">
        <f t="shared" si="759"/>
        <v/>
      </c>
      <c r="LM301" s="291" t="str">
        <f t="shared" si="760"/>
        <v/>
      </c>
      <c r="LN301" s="291" t="str">
        <f t="shared" si="761"/>
        <v/>
      </c>
      <c r="LO301" s="291" t="str">
        <f t="shared" si="762"/>
        <v/>
      </c>
      <c r="LP301" s="291" t="str">
        <f t="shared" si="763"/>
        <v/>
      </c>
      <c r="LQ301" s="291" t="str">
        <f t="shared" si="764"/>
        <v/>
      </c>
      <c r="LR301" s="291" t="str">
        <f t="shared" si="765"/>
        <v/>
      </c>
      <c r="LS301" s="291" t="str">
        <f t="shared" si="766"/>
        <v/>
      </c>
      <c r="LT301" s="291" t="str">
        <f t="shared" si="767"/>
        <v/>
      </c>
      <c r="LU301" s="291" t="str">
        <f t="shared" si="768"/>
        <v/>
      </c>
      <c r="LV301" s="291" t="str">
        <f t="shared" si="769"/>
        <v/>
      </c>
      <c r="LW301" s="291" t="str">
        <f t="shared" si="770"/>
        <v/>
      </c>
      <c r="LX301" s="291" t="str">
        <f t="shared" si="771"/>
        <v/>
      </c>
      <c r="LY301" s="291" t="str">
        <f t="shared" si="772"/>
        <v/>
      </c>
      <c r="LZ301" s="291" t="str">
        <f t="shared" si="773"/>
        <v/>
      </c>
      <c r="MA301" s="291" t="str">
        <f t="shared" si="774"/>
        <v/>
      </c>
      <c r="MB301" s="291" t="str">
        <f t="shared" si="775"/>
        <v/>
      </c>
      <c r="MC301" s="291" t="str">
        <f t="shared" si="776"/>
        <v/>
      </c>
      <c r="MD301" s="291" t="str">
        <f t="shared" si="777"/>
        <v/>
      </c>
      <c r="ME301" s="291" t="str">
        <f t="shared" si="778"/>
        <v/>
      </c>
      <c r="MF301" s="291" t="str">
        <f t="shared" si="779"/>
        <v/>
      </c>
      <c r="MG301" s="74">
        <f t="shared" si="780"/>
        <v>0</v>
      </c>
      <c r="MH301" s="70"/>
      <c r="MI301" s="70"/>
      <c r="MJ301" s="70"/>
      <c r="MK301" s="70"/>
      <c r="ML301" s="70"/>
      <c r="MM301" s="70"/>
      <c r="MN301" s="70"/>
      <c r="MO301" s="70"/>
      <c r="MP301" s="70"/>
      <c r="MQ301" s="70"/>
      <c r="MR301" s="70"/>
      <c r="MS301" s="70"/>
      <c r="MT301" s="70"/>
      <c r="MU301" s="70"/>
    </row>
    <row r="302" spans="1:359" ht="6.75" customHeight="1" x14ac:dyDescent="0.25">
      <c r="A302" s="79"/>
      <c r="B302" s="303" t="str">
        <f t="shared" si="799"/>
        <v/>
      </c>
      <c r="C302" s="206"/>
      <c r="D302" s="206"/>
      <c r="E302" s="70"/>
      <c r="F302" s="258"/>
      <c r="G302" s="259"/>
      <c r="H302" s="260"/>
      <c r="I302" s="258"/>
      <c r="J302" s="259"/>
      <c r="K302" s="260"/>
      <c r="L302" s="258"/>
      <c r="M302" s="259"/>
      <c r="N302" s="260"/>
      <c r="O302" s="258"/>
      <c r="P302" s="259"/>
      <c r="Q302" s="260"/>
      <c r="R302" s="258"/>
      <c r="S302" s="259"/>
      <c r="T302" s="260"/>
      <c r="U302" s="258"/>
      <c r="V302" s="259"/>
      <c r="W302" s="260"/>
      <c r="X302" s="258"/>
      <c r="Y302" s="259"/>
      <c r="Z302" s="260"/>
      <c r="AA302" s="258"/>
      <c r="AB302" s="259"/>
      <c r="AC302" s="260"/>
      <c r="AD302" s="258"/>
      <c r="AE302" s="259"/>
      <c r="AF302" s="260"/>
      <c r="AG302" s="258"/>
      <c r="AH302" s="259"/>
      <c r="AI302" s="260"/>
      <c r="AJ302" s="258"/>
      <c r="AK302" s="259"/>
      <c r="AL302" s="260"/>
      <c r="AM302" s="258"/>
      <c r="AN302" s="259"/>
      <c r="AO302" s="260"/>
      <c r="AP302" s="281"/>
      <c r="AQ302" s="353"/>
      <c r="AR302" s="348"/>
      <c r="AS302" s="281"/>
      <c r="AT302" s="353"/>
      <c r="AU302" s="348"/>
      <c r="AV302" s="258"/>
      <c r="AW302" s="259"/>
      <c r="AX302" s="260"/>
      <c r="AY302" s="258"/>
      <c r="AZ302" s="259"/>
      <c r="BA302" s="260"/>
      <c r="BB302" s="258"/>
      <c r="BC302" s="259"/>
      <c r="BD302" s="260"/>
      <c r="BE302" s="258"/>
      <c r="BF302" s="259"/>
      <c r="BG302" s="260"/>
      <c r="BH302" s="258"/>
      <c r="BI302" s="259"/>
      <c r="BJ302" s="260"/>
      <c r="BK302" s="258"/>
      <c r="BL302" s="259"/>
      <c r="BM302" s="260"/>
      <c r="BN302" s="258"/>
      <c r="BO302" s="259"/>
      <c r="BP302" s="260"/>
      <c r="BQ302" s="258"/>
      <c r="BR302" s="259"/>
      <c r="BS302" s="260"/>
      <c r="BT302" s="258"/>
      <c r="BU302" s="259"/>
      <c r="BV302" s="260"/>
      <c r="BW302" s="258"/>
      <c r="BX302" s="259"/>
      <c r="BY302" s="260"/>
      <c r="BZ302" s="258"/>
      <c r="CA302" s="259"/>
      <c r="CB302" s="260"/>
      <c r="CC302" s="258"/>
      <c r="CD302" s="259"/>
      <c r="CE302" s="260"/>
      <c r="CF302" s="410"/>
      <c r="CG302" s="411"/>
      <c r="CH302" s="412"/>
      <c r="CI302" s="410"/>
      <c r="CJ302" s="411"/>
      <c r="CK302" s="412"/>
      <c r="CL302" s="258"/>
      <c r="CM302" s="259"/>
      <c r="CN302" s="260"/>
      <c r="CO302" s="258"/>
      <c r="CP302" s="259"/>
      <c r="CQ302" s="260"/>
      <c r="CR302" s="373" t="s">
        <v>2</v>
      </c>
      <c r="CS302" s="228"/>
      <c r="CT302" s="229"/>
      <c r="CU302" s="7" t="str">
        <f t="shared" si="660"/>
        <v/>
      </c>
      <c r="CV302" s="7" t="str">
        <f t="shared" si="661"/>
        <v/>
      </c>
      <c r="CW302" s="7" t="str">
        <f t="shared" si="662"/>
        <v/>
      </c>
      <c r="CX302" s="7" t="str">
        <f t="shared" si="663"/>
        <v/>
      </c>
      <c r="CY302" s="7" t="str">
        <f t="shared" si="664"/>
        <v/>
      </c>
      <c r="CZ302" s="7" t="str">
        <f t="shared" si="665"/>
        <v/>
      </c>
      <c r="DA302" s="7" t="str">
        <f t="shared" si="666"/>
        <v/>
      </c>
      <c r="DB302" s="7" t="str">
        <f t="shared" si="667"/>
        <v/>
      </c>
      <c r="DC302" s="7" t="str">
        <f t="shared" si="668"/>
        <v/>
      </c>
      <c r="DD302" s="7" t="str">
        <f t="shared" si="669"/>
        <v/>
      </c>
      <c r="DE302" s="7" t="str">
        <f t="shared" si="670"/>
        <v/>
      </c>
      <c r="DF302" s="7" t="str">
        <f t="shared" si="671"/>
        <v/>
      </c>
      <c r="DG302" s="7" t="str">
        <f t="shared" si="672"/>
        <v/>
      </c>
      <c r="DH302" s="7" t="str">
        <f t="shared" si="673"/>
        <v/>
      </c>
      <c r="DI302" s="7" t="str">
        <f t="shared" si="674"/>
        <v/>
      </c>
      <c r="DJ302" s="7" t="str">
        <f t="shared" si="675"/>
        <v/>
      </c>
      <c r="DK302" s="7" t="str">
        <f t="shared" si="676"/>
        <v/>
      </c>
      <c r="DL302" s="7" t="str">
        <f t="shared" si="677"/>
        <v/>
      </c>
      <c r="DM302" s="7" t="str">
        <f t="shared" si="678"/>
        <v/>
      </c>
      <c r="DN302" s="7" t="str">
        <f t="shared" si="679"/>
        <v/>
      </c>
      <c r="DO302" s="7" t="str">
        <f t="shared" si="680"/>
        <v/>
      </c>
      <c r="DP302" s="7" t="str">
        <f t="shared" si="681"/>
        <v/>
      </c>
      <c r="DQ302" s="7" t="str">
        <f t="shared" si="682"/>
        <v/>
      </c>
      <c r="DR302" s="7" t="str">
        <f t="shared" si="683"/>
        <v/>
      </c>
      <c r="DS302" s="7" t="str">
        <f t="shared" si="684"/>
        <v/>
      </c>
      <c r="DT302" s="7" t="str">
        <f t="shared" si="685"/>
        <v/>
      </c>
      <c r="DU302" s="7" t="str">
        <f t="shared" si="781"/>
        <v/>
      </c>
      <c r="DV302" s="7" t="str">
        <f t="shared" si="782"/>
        <v/>
      </c>
      <c r="DW302" s="7" t="str">
        <f t="shared" si="783"/>
        <v/>
      </c>
      <c r="DX302" s="7" t="str">
        <f t="shared" si="784"/>
        <v/>
      </c>
      <c r="DY302" s="7"/>
      <c r="DZ302" s="7"/>
      <c r="EA302" s="7"/>
      <c r="EB302" s="7"/>
      <c r="EC302" s="64" t="s">
        <v>2</v>
      </c>
      <c r="ED302" s="306" t="str">
        <f t="shared" si="686"/>
        <v>-</v>
      </c>
      <c r="EE302" s="306" t="str">
        <f t="shared" si="687"/>
        <v>-</v>
      </c>
      <c r="EF302" s="306" t="str">
        <f t="shared" si="688"/>
        <v>-</v>
      </c>
      <c r="EG302" s="306" t="str">
        <f t="shared" si="689"/>
        <v>-</v>
      </c>
      <c r="EH302" s="306" t="str">
        <f t="shared" si="690"/>
        <v>-</v>
      </c>
      <c r="EI302" s="306" t="str">
        <f t="shared" si="691"/>
        <v>-</v>
      </c>
      <c r="EJ302" s="306" t="str">
        <f t="shared" si="692"/>
        <v>-</v>
      </c>
      <c r="EK302" s="306" t="str">
        <f t="shared" si="693"/>
        <v>-</v>
      </c>
      <c r="EL302" s="306" t="str">
        <f t="shared" si="694"/>
        <v>-</v>
      </c>
      <c r="EM302" s="306" t="str">
        <f t="shared" si="695"/>
        <v>-</v>
      </c>
      <c r="EN302" s="306" t="str">
        <f t="shared" si="696"/>
        <v>-</v>
      </c>
      <c r="EO302" s="306" t="str">
        <f t="shared" si="697"/>
        <v>-</v>
      </c>
      <c r="EP302" s="306" t="str">
        <f t="shared" si="698"/>
        <v>-</v>
      </c>
      <c r="EQ302" s="306" t="str">
        <f t="shared" si="699"/>
        <v>-</v>
      </c>
      <c r="ER302" s="306" t="str">
        <f t="shared" si="700"/>
        <v>-</v>
      </c>
      <c r="ES302" s="306" t="str">
        <f t="shared" si="701"/>
        <v>-</v>
      </c>
      <c r="ET302" s="306" t="str">
        <f t="shared" si="702"/>
        <v>-</v>
      </c>
      <c r="EU302" s="306" t="str">
        <f t="shared" si="703"/>
        <v>-</v>
      </c>
      <c r="EV302" s="306" t="str">
        <f t="shared" si="704"/>
        <v>-</v>
      </c>
      <c r="EW302" s="306" t="str">
        <f t="shared" si="705"/>
        <v>-</v>
      </c>
      <c r="EX302" s="306" t="str">
        <f t="shared" si="706"/>
        <v>-</v>
      </c>
      <c r="EY302" s="306" t="str">
        <f t="shared" si="707"/>
        <v>-</v>
      </c>
      <c r="EZ302" s="306" t="str">
        <f t="shared" si="708"/>
        <v>-</v>
      </c>
      <c r="FA302" s="306" t="str">
        <f t="shared" si="709"/>
        <v>-</v>
      </c>
      <c r="FB302" s="306" t="str">
        <f t="shared" si="710"/>
        <v>-</v>
      </c>
      <c r="FC302" s="306" t="str">
        <f t="shared" si="711"/>
        <v>-</v>
      </c>
      <c r="FD302" s="306" t="str">
        <f t="shared" si="785"/>
        <v>-</v>
      </c>
      <c r="FE302" s="306" t="str">
        <f t="shared" si="786"/>
        <v>-</v>
      </c>
      <c r="FF302" s="306" t="str">
        <f t="shared" si="787"/>
        <v>-</v>
      </c>
      <c r="FG302" s="306" t="str">
        <f t="shared" si="788"/>
        <v>-</v>
      </c>
      <c r="FH302" s="306"/>
      <c r="FI302" s="306"/>
      <c r="FJ302" s="306"/>
      <c r="FK302" s="306"/>
      <c r="FL302" s="306"/>
      <c r="FM302" s="422" t="s">
        <v>2</v>
      </c>
      <c r="FN302" s="65" t="str">
        <f t="shared" si="712"/>
        <v>-</v>
      </c>
      <c r="FO302" s="65" t="str">
        <f t="shared" si="713"/>
        <v>-</v>
      </c>
      <c r="FP302" s="65" t="str">
        <f t="shared" si="714"/>
        <v>-</v>
      </c>
      <c r="FQ302" s="65" t="str">
        <f t="shared" si="715"/>
        <v>-</v>
      </c>
      <c r="FR302" s="65" t="str">
        <f t="shared" si="716"/>
        <v>-</v>
      </c>
      <c r="FS302" s="65" t="str">
        <f t="shared" si="717"/>
        <v>-</v>
      </c>
      <c r="FT302" s="65" t="str">
        <f t="shared" si="718"/>
        <v>-</v>
      </c>
      <c r="FU302" s="65" t="str">
        <f t="shared" si="719"/>
        <v>-</v>
      </c>
      <c r="FV302" s="65" t="str">
        <f t="shared" si="720"/>
        <v>-</v>
      </c>
      <c r="FW302" s="65" t="str">
        <f t="shared" si="721"/>
        <v>-</v>
      </c>
      <c r="FX302" s="65" t="str">
        <f t="shared" si="722"/>
        <v>-</v>
      </c>
      <c r="FY302" s="65" t="str">
        <f t="shared" si="723"/>
        <v>-</v>
      </c>
      <c r="FZ302" s="65" t="str">
        <f t="shared" si="724"/>
        <v>-</v>
      </c>
      <c r="GA302" s="65" t="str">
        <f t="shared" si="725"/>
        <v>-</v>
      </c>
      <c r="GB302" s="65" t="str">
        <f t="shared" si="726"/>
        <v>-</v>
      </c>
      <c r="GC302" s="65" t="str">
        <f t="shared" si="727"/>
        <v>-</v>
      </c>
      <c r="GD302" s="65" t="str">
        <f t="shared" si="728"/>
        <v>-</v>
      </c>
      <c r="GE302" s="65" t="str">
        <f t="shared" si="729"/>
        <v>-</v>
      </c>
      <c r="GF302" s="65" t="str">
        <f t="shared" si="730"/>
        <v>-</v>
      </c>
      <c r="GG302" s="65" t="str">
        <f t="shared" si="731"/>
        <v>-</v>
      </c>
      <c r="GH302" s="65" t="str">
        <f t="shared" si="732"/>
        <v>-</v>
      </c>
      <c r="GI302" s="65" t="str">
        <f t="shared" si="733"/>
        <v>-</v>
      </c>
      <c r="GJ302" s="65" t="str">
        <f t="shared" si="734"/>
        <v>-</v>
      </c>
      <c r="GK302" s="65" t="str">
        <f t="shared" si="735"/>
        <v>-</v>
      </c>
      <c r="GL302" s="65" t="str">
        <f t="shared" si="736"/>
        <v>-</v>
      </c>
      <c r="GM302" s="65" t="str">
        <f t="shared" si="737"/>
        <v>-</v>
      </c>
      <c r="GN302" s="65" t="str">
        <f t="shared" si="789"/>
        <v>-</v>
      </c>
      <c r="GO302" s="65" t="str">
        <f t="shared" si="790"/>
        <v>-</v>
      </c>
      <c r="GP302" s="65" t="str">
        <f t="shared" si="791"/>
        <v>-</v>
      </c>
      <c r="GQ302" s="65" t="str">
        <f t="shared" si="792"/>
        <v>-</v>
      </c>
      <c r="GR302" s="65"/>
      <c r="GS302" s="65"/>
      <c r="GT302" s="65"/>
      <c r="GU302" s="96"/>
      <c r="GV302" s="70"/>
      <c r="GW302" s="7">
        <f>IF(ISNUMBER(INDEX($CU$15:$EC$314,$B302,HG$5)),MAX(GW$14:GW301)+1,0)</f>
        <v>0</v>
      </c>
      <c r="GX302" s="7" t="str">
        <f t="shared" si="738"/>
        <v/>
      </c>
      <c r="GY302" s="7" t="str">
        <f t="shared" si="739"/>
        <v/>
      </c>
      <c r="GZ302" s="289" t="str">
        <f t="shared" si="740"/>
        <v/>
      </c>
      <c r="HA302" s="289" t="str">
        <f t="shared" si="800"/>
        <v/>
      </c>
      <c r="HB302" s="289"/>
      <c r="HC302" s="84" t="str">
        <f t="shared" si="742"/>
        <v/>
      </c>
      <c r="HD302" s="335" t="str">
        <f t="shared" si="743"/>
        <v/>
      </c>
      <c r="HE302" s="313" t="str">
        <f t="shared" si="744"/>
        <v/>
      </c>
      <c r="HF302" s="28" t="str">
        <f t="shared" si="801"/>
        <v/>
      </c>
      <c r="HG302" s="241"/>
      <c r="HH302" s="71"/>
      <c r="HI302" s="71"/>
      <c r="HJ302" s="71"/>
      <c r="HK302" s="71"/>
      <c r="HL302" s="71"/>
      <c r="HM302" s="71"/>
      <c r="HN302" s="71"/>
      <c r="HO302" s="71"/>
      <c r="HP302" s="71"/>
      <c r="HQ302" s="71"/>
      <c r="HR302" s="71"/>
      <c r="HS302" s="71"/>
      <c r="HT302" s="71"/>
      <c r="HU302" s="71"/>
      <c r="HV302" s="336" t="str">
        <f t="shared" si="746"/>
        <v/>
      </c>
      <c r="HW302" s="338" t="str">
        <f t="shared" si="747"/>
        <v/>
      </c>
      <c r="HX302" s="337" t="str">
        <f t="shared" si="748"/>
        <v/>
      </c>
      <c r="HY302" s="71"/>
      <c r="HZ302" s="71"/>
      <c r="IA302" s="71"/>
      <c r="IB302" s="71"/>
      <c r="IC302" s="71"/>
      <c r="ID302" s="70"/>
      <c r="IE302" s="19"/>
      <c r="IF302" s="19"/>
      <c r="IG302" s="19"/>
      <c r="IH302" s="19"/>
      <c r="II302" s="19"/>
      <c r="IJ302" s="19"/>
      <c r="IK302" s="19"/>
      <c r="IL302" s="19"/>
      <c r="IM302" s="19"/>
      <c r="IN302" s="19"/>
      <c r="IO302" s="19"/>
      <c r="IP302" s="19"/>
      <c r="IQ302" s="19"/>
      <c r="IR302" s="291">
        <f>IF(IE302&lt;&gt;"",MAX(IR$14:IR301)+1,0)</f>
        <v>0</v>
      </c>
      <c r="IS302" s="291">
        <f>IF(IF302&lt;&gt;"",MAX(IS$14:IS301)+1,0)</f>
        <v>0</v>
      </c>
      <c r="IT302" s="291">
        <f>IF(IG302&lt;&gt;"",MAX(IT$14:IT301)+1,0)</f>
        <v>0</v>
      </c>
      <c r="IU302" s="291">
        <f>IF(IH302&lt;&gt;"",MAX(IU$14:IU301)+1,0)</f>
        <v>0</v>
      </c>
      <c r="IV302" s="291">
        <f>IF(II302&lt;&gt;"",MAX(IV$14:IV301)+1,0)</f>
        <v>0</v>
      </c>
      <c r="IW302" s="291">
        <f>IF(IJ302&lt;&gt;"",MAX(IW$14:IW301)+1,0)</f>
        <v>0</v>
      </c>
      <c r="IX302" s="291">
        <f>IF(IK302&lt;&gt;"",MAX(IX$14:IX301)+1,0)</f>
        <v>0</v>
      </c>
      <c r="IY302" s="291">
        <f>IF(IL302&lt;&gt;"",MAX(IY$14:IY301)+1,0)</f>
        <v>0</v>
      </c>
      <c r="IZ302" s="291">
        <f>IF(IM302&lt;&gt;"",MAX(IZ$14:IZ301)+1,0)</f>
        <v>0</v>
      </c>
      <c r="JA302" s="291">
        <f>IF(IN302&lt;&gt;"",MAX(JA$14:JA301)+1,0)</f>
        <v>0</v>
      </c>
      <c r="JB302" s="291">
        <f>IF(IO302&lt;&gt;"",MAX(JB$14:JB301)+1,0)</f>
        <v>0</v>
      </c>
      <c r="JC302" s="291">
        <f>IF(IP302&lt;&gt;"",MAX(JC$14:JC301)+1,0)</f>
        <v>0</v>
      </c>
      <c r="JD302" s="74" t="str">
        <f t="shared" si="793"/>
        <v/>
      </c>
      <c r="JE302" s="74" t="str">
        <f t="shared" si="794"/>
        <v/>
      </c>
      <c r="JF302" s="74" t="str">
        <f t="shared" si="795"/>
        <v/>
      </c>
      <c r="JG302" s="74" t="str">
        <f t="shared" si="796"/>
        <v/>
      </c>
      <c r="JH302" s="390" t="str">
        <f t="shared" si="797"/>
        <v/>
      </c>
      <c r="JI302" s="389">
        <f>IF(ISNUMBER(MATCH(HE302,$JG$15:$JG$313,0)),0,MAX(JI$14:JI301)+1)</f>
        <v>0</v>
      </c>
      <c r="JJ302" s="389" t="str">
        <f t="shared" si="798"/>
        <v/>
      </c>
      <c r="JK302" s="379"/>
      <c r="JL302" s="79"/>
      <c r="JM302" s="19"/>
      <c r="JN302" s="280"/>
      <c r="JO302" s="70"/>
      <c r="JP302" s="19"/>
      <c r="JQ302" s="19"/>
      <c r="JR302" s="19"/>
      <c r="JS302" s="19"/>
      <c r="JT302" s="19"/>
      <c r="JU302" s="19"/>
      <c r="JV302" s="19"/>
      <c r="JW302" s="19"/>
      <c r="JX302" s="19"/>
      <c r="JY302" s="19"/>
      <c r="JZ302" s="19"/>
      <c r="KA302" s="19"/>
      <c r="KB302" s="19"/>
      <c r="KC302" s="19"/>
      <c r="KD302" s="19"/>
      <c r="LA302" s="70"/>
      <c r="LB302" s="291" t="str">
        <f t="shared" si="749"/>
        <v/>
      </c>
      <c r="LC302" s="291" t="str">
        <f t="shared" si="750"/>
        <v/>
      </c>
      <c r="LD302" s="291" t="str">
        <f t="shared" si="751"/>
        <v/>
      </c>
      <c r="LE302" s="291" t="str">
        <f t="shared" si="752"/>
        <v/>
      </c>
      <c r="LF302" s="291" t="str">
        <f t="shared" si="753"/>
        <v/>
      </c>
      <c r="LG302" s="291" t="str">
        <f t="shared" si="754"/>
        <v/>
      </c>
      <c r="LH302" s="291" t="str">
        <f t="shared" si="755"/>
        <v/>
      </c>
      <c r="LI302" s="291" t="str">
        <f t="shared" si="756"/>
        <v/>
      </c>
      <c r="LJ302" s="291" t="str">
        <f t="shared" si="757"/>
        <v/>
      </c>
      <c r="LK302" s="291" t="str">
        <f t="shared" si="758"/>
        <v/>
      </c>
      <c r="LL302" s="291" t="str">
        <f t="shared" si="759"/>
        <v/>
      </c>
      <c r="LM302" s="291" t="str">
        <f t="shared" si="760"/>
        <v/>
      </c>
      <c r="LN302" s="291" t="str">
        <f t="shared" si="761"/>
        <v/>
      </c>
      <c r="LO302" s="291" t="str">
        <f t="shared" si="762"/>
        <v/>
      </c>
      <c r="LP302" s="291" t="str">
        <f t="shared" si="763"/>
        <v/>
      </c>
      <c r="LQ302" s="291" t="str">
        <f t="shared" si="764"/>
        <v/>
      </c>
      <c r="LR302" s="291" t="str">
        <f t="shared" si="765"/>
        <v/>
      </c>
      <c r="LS302" s="291" t="str">
        <f t="shared" si="766"/>
        <v/>
      </c>
      <c r="LT302" s="291" t="str">
        <f t="shared" si="767"/>
        <v/>
      </c>
      <c r="LU302" s="291" t="str">
        <f t="shared" si="768"/>
        <v/>
      </c>
      <c r="LV302" s="291" t="str">
        <f t="shared" si="769"/>
        <v/>
      </c>
      <c r="LW302" s="291" t="str">
        <f t="shared" si="770"/>
        <v/>
      </c>
      <c r="LX302" s="291" t="str">
        <f t="shared" si="771"/>
        <v/>
      </c>
      <c r="LY302" s="291" t="str">
        <f t="shared" si="772"/>
        <v/>
      </c>
      <c r="LZ302" s="291" t="str">
        <f t="shared" si="773"/>
        <v/>
      </c>
      <c r="MA302" s="291" t="str">
        <f t="shared" si="774"/>
        <v/>
      </c>
      <c r="MB302" s="291" t="str">
        <f t="shared" si="775"/>
        <v/>
      </c>
      <c r="MC302" s="291" t="str">
        <f t="shared" si="776"/>
        <v/>
      </c>
      <c r="MD302" s="291" t="str">
        <f t="shared" si="777"/>
        <v/>
      </c>
      <c r="ME302" s="291" t="str">
        <f t="shared" si="778"/>
        <v/>
      </c>
      <c r="MF302" s="291" t="str">
        <f t="shared" si="779"/>
        <v/>
      </c>
      <c r="MG302" s="74">
        <f t="shared" si="780"/>
        <v>0</v>
      </c>
      <c r="MH302" s="70"/>
      <c r="MI302" s="70"/>
      <c r="MJ302" s="70"/>
      <c r="MK302" s="70"/>
      <c r="ML302" s="70"/>
      <c r="MM302" s="70"/>
      <c r="MN302" s="70"/>
      <c r="MO302" s="70"/>
      <c r="MP302" s="70"/>
      <c r="MQ302" s="70"/>
      <c r="MR302" s="70"/>
      <c r="MS302" s="70"/>
      <c r="MT302" s="70"/>
      <c r="MU302" s="70"/>
    </row>
    <row r="303" spans="1:359" ht="6.75" customHeight="1" x14ac:dyDescent="0.25">
      <c r="A303" s="79"/>
      <c r="B303" s="303" t="str">
        <f t="shared" si="799"/>
        <v/>
      </c>
      <c r="C303" s="206"/>
      <c r="D303" s="206"/>
      <c r="E303" s="70"/>
      <c r="F303" s="258"/>
      <c r="G303" s="259"/>
      <c r="H303" s="260"/>
      <c r="I303" s="258"/>
      <c r="J303" s="259"/>
      <c r="K303" s="260"/>
      <c r="L303" s="258"/>
      <c r="M303" s="259"/>
      <c r="N303" s="260"/>
      <c r="O303" s="258"/>
      <c r="P303" s="259"/>
      <c r="Q303" s="260"/>
      <c r="R303" s="258"/>
      <c r="S303" s="259"/>
      <c r="T303" s="260"/>
      <c r="U303" s="258"/>
      <c r="V303" s="259"/>
      <c r="W303" s="260"/>
      <c r="X303" s="258"/>
      <c r="Y303" s="259"/>
      <c r="Z303" s="260"/>
      <c r="AA303" s="258"/>
      <c r="AB303" s="259"/>
      <c r="AC303" s="260"/>
      <c r="AD303" s="258"/>
      <c r="AE303" s="259"/>
      <c r="AF303" s="260"/>
      <c r="AG303" s="258"/>
      <c r="AH303" s="259"/>
      <c r="AI303" s="260"/>
      <c r="AJ303" s="258"/>
      <c r="AK303" s="259"/>
      <c r="AL303" s="260"/>
      <c r="AM303" s="258"/>
      <c r="AN303" s="259"/>
      <c r="AO303" s="260"/>
      <c r="AP303" s="281"/>
      <c r="AQ303" s="353"/>
      <c r="AR303" s="348"/>
      <c r="AS303" s="281"/>
      <c r="AT303" s="353"/>
      <c r="AU303" s="348"/>
      <c r="AV303" s="258"/>
      <c r="AW303" s="259"/>
      <c r="AX303" s="260"/>
      <c r="AY303" s="258"/>
      <c r="AZ303" s="259"/>
      <c r="BA303" s="260"/>
      <c r="BB303" s="258"/>
      <c r="BC303" s="259"/>
      <c r="BD303" s="260"/>
      <c r="BE303" s="258"/>
      <c r="BF303" s="259"/>
      <c r="BG303" s="260"/>
      <c r="BH303" s="258"/>
      <c r="BI303" s="259"/>
      <c r="BJ303" s="260"/>
      <c r="BK303" s="258"/>
      <c r="BL303" s="259"/>
      <c r="BM303" s="260"/>
      <c r="BN303" s="258"/>
      <c r="BO303" s="259"/>
      <c r="BP303" s="260"/>
      <c r="BQ303" s="258"/>
      <c r="BR303" s="259"/>
      <c r="BS303" s="260"/>
      <c r="BT303" s="258"/>
      <c r="BU303" s="259"/>
      <c r="BV303" s="260"/>
      <c r="BW303" s="258"/>
      <c r="BX303" s="259"/>
      <c r="BY303" s="260"/>
      <c r="BZ303" s="258"/>
      <c r="CA303" s="259"/>
      <c r="CB303" s="260"/>
      <c r="CC303" s="258"/>
      <c r="CD303" s="259"/>
      <c r="CE303" s="260"/>
      <c r="CF303" s="410"/>
      <c r="CG303" s="411"/>
      <c r="CH303" s="412"/>
      <c r="CI303" s="410"/>
      <c r="CJ303" s="411"/>
      <c r="CK303" s="412"/>
      <c r="CL303" s="258"/>
      <c r="CM303" s="259"/>
      <c r="CN303" s="260"/>
      <c r="CO303" s="258"/>
      <c r="CP303" s="259"/>
      <c r="CQ303" s="260"/>
      <c r="CR303" s="373" t="s">
        <v>2</v>
      </c>
      <c r="CS303" s="228"/>
      <c r="CT303" s="229"/>
      <c r="CU303" s="7" t="str">
        <f t="shared" si="660"/>
        <v/>
      </c>
      <c r="CV303" s="7" t="str">
        <f t="shared" si="661"/>
        <v/>
      </c>
      <c r="CW303" s="7" t="str">
        <f t="shared" si="662"/>
        <v/>
      </c>
      <c r="CX303" s="7" t="str">
        <f t="shared" si="663"/>
        <v/>
      </c>
      <c r="CY303" s="7" t="str">
        <f t="shared" si="664"/>
        <v/>
      </c>
      <c r="CZ303" s="7" t="str">
        <f t="shared" si="665"/>
        <v/>
      </c>
      <c r="DA303" s="7" t="str">
        <f t="shared" si="666"/>
        <v/>
      </c>
      <c r="DB303" s="7" t="str">
        <f t="shared" si="667"/>
        <v/>
      </c>
      <c r="DC303" s="7" t="str">
        <f t="shared" si="668"/>
        <v/>
      </c>
      <c r="DD303" s="7" t="str">
        <f t="shared" si="669"/>
        <v/>
      </c>
      <c r="DE303" s="7" t="str">
        <f t="shared" si="670"/>
        <v/>
      </c>
      <c r="DF303" s="7" t="str">
        <f t="shared" si="671"/>
        <v/>
      </c>
      <c r="DG303" s="7" t="str">
        <f t="shared" si="672"/>
        <v/>
      </c>
      <c r="DH303" s="7" t="str">
        <f t="shared" si="673"/>
        <v/>
      </c>
      <c r="DI303" s="7" t="str">
        <f t="shared" si="674"/>
        <v/>
      </c>
      <c r="DJ303" s="7" t="str">
        <f t="shared" si="675"/>
        <v/>
      </c>
      <c r="DK303" s="7" t="str">
        <f t="shared" si="676"/>
        <v/>
      </c>
      <c r="DL303" s="7" t="str">
        <f t="shared" si="677"/>
        <v/>
      </c>
      <c r="DM303" s="7" t="str">
        <f t="shared" si="678"/>
        <v/>
      </c>
      <c r="DN303" s="7" t="str">
        <f t="shared" si="679"/>
        <v/>
      </c>
      <c r="DO303" s="7" t="str">
        <f t="shared" si="680"/>
        <v/>
      </c>
      <c r="DP303" s="7" t="str">
        <f t="shared" si="681"/>
        <v/>
      </c>
      <c r="DQ303" s="7" t="str">
        <f t="shared" si="682"/>
        <v/>
      </c>
      <c r="DR303" s="7" t="str">
        <f t="shared" si="683"/>
        <v/>
      </c>
      <c r="DS303" s="7" t="str">
        <f t="shared" si="684"/>
        <v/>
      </c>
      <c r="DT303" s="7" t="str">
        <f t="shared" si="685"/>
        <v/>
      </c>
      <c r="DU303" s="7" t="str">
        <f t="shared" si="781"/>
        <v/>
      </c>
      <c r="DV303" s="7" t="str">
        <f t="shared" si="782"/>
        <v/>
      </c>
      <c r="DW303" s="7" t="str">
        <f t="shared" si="783"/>
        <v/>
      </c>
      <c r="DX303" s="7" t="str">
        <f t="shared" si="784"/>
        <v/>
      </c>
      <c r="DY303" s="7"/>
      <c r="DZ303" s="7"/>
      <c r="EA303" s="7"/>
      <c r="EB303" s="7"/>
      <c r="EC303" s="64" t="s">
        <v>2</v>
      </c>
      <c r="ED303" s="306" t="str">
        <f t="shared" si="686"/>
        <v>-</v>
      </c>
      <c r="EE303" s="306" t="str">
        <f t="shared" si="687"/>
        <v>-</v>
      </c>
      <c r="EF303" s="306" t="str">
        <f t="shared" si="688"/>
        <v>-</v>
      </c>
      <c r="EG303" s="306" t="str">
        <f t="shared" si="689"/>
        <v>-</v>
      </c>
      <c r="EH303" s="306" t="str">
        <f t="shared" si="690"/>
        <v>-</v>
      </c>
      <c r="EI303" s="306" t="str">
        <f t="shared" si="691"/>
        <v>-</v>
      </c>
      <c r="EJ303" s="306" t="str">
        <f t="shared" si="692"/>
        <v>-</v>
      </c>
      <c r="EK303" s="306" t="str">
        <f t="shared" si="693"/>
        <v>-</v>
      </c>
      <c r="EL303" s="306" t="str">
        <f t="shared" si="694"/>
        <v>-</v>
      </c>
      <c r="EM303" s="306" t="str">
        <f t="shared" si="695"/>
        <v>-</v>
      </c>
      <c r="EN303" s="306" t="str">
        <f t="shared" si="696"/>
        <v>-</v>
      </c>
      <c r="EO303" s="306" t="str">
        <f t="shared" si="697"/>
        <v>-</v>
      </c>
      <c r="EP303" s="306" t="str">
        <f t="shared" si="698"/>
        <v>-</v>
      </c>
      <c r="EQ303" s="306" t="str">
        <f t="shared" si="699"/>
        <v>-</v>
      </c>
      <c r="ER303" s="306" t="str">
        <f t="shared" si="700"/>
        <v>-</v>
      </c>
      <c r="ES303" s="306" t="str">
        <f t="shared" si="701"/>
        <v>-</v>
      </c>
      <c r="ET303" s="306" t="str">
        <f t="shared" si="702"/>
        <v>-</v>
      </c>
      <c r="EU303" s="306" t="str">
        <f t="shared" si="703"/>
        <v>-</v>
      </c>
      <c r="EV303" s="306" t="str">
        <f t="shared" si="704"/>
        <v>-</v>
      </c>
      <c r="EW303" s="306" t="str">
        <f t="shared" si="705"/>
        <v>-</v>
      </c>
      <c r="EX303" s="306" t="str">
        <f t="shared" si="706"/>
        <v>-</v>
      </c>
      <c r="EY303" s="306" t="str">
        <f t="shared" si="707"/>
        <v>-</v>
      </c>
      <c r="EZ303" s="306" t="str">
        <f t="shared" si="708"/>
        <v>-</v>
      </c>
      <c r="FA303" s="306" t="str">
        <f t="shared" si="709"/>
        <v>-</v>
      </c>
      <c r="FB303" s="306" t="str">
        <f t="shared" si="710"/>
        <v>-</v>
      </c>
      <c r="FC303" s="306" t="str">
        <f t="shared" si="711"/>
        <v>-</v>
      </c>
      <c r="FD303" s="306" t="str">
        <f t="shared" si="785"/>
        <v>-</v>
      </c>
      <c r="FE303" s="306" t="str">
        <f t="shared" si="786"/>
        <v>-</v>
      </c>
      <c r="FF303" s="306" t="str">
        <f t="shared" si="787"/>
        <v>-</v>
      </c>
      <c r="FG303" s="306" t="str">
        <f t="shared" si="788"/>
        <v>-</v>
      </c>
      <c r="FH303" s="306"/>
      <c r="FI303" s="306"/>
      <c r="FJ303" s="306"/>
      <c r="FK303" s="306"/>
      <c r="FL303" s="306"/>
      <c r="FM303" s="422" t="s">
        <v>2</v>
      </c>
      <c r="FN303" s="65" t="str">
        <f t="shared" si="712"/>
        <v>-</v>
      </c>
      <c r="FO303" s="65" t="str">
        <f t="shared" si="713"/>
        <v>-</v>
      </c>
      <c r="FP303" s="65" t="str">
        <f t="shared" si="714"/>
        <v>-</v>
      </c>
      <c r="FQ303" s="65" t="str">
        <f t="shared" si="715"/>
        <v>-</v>
      </c>
      <c r="FR303" s="65" t="str">
        <f t="shared" si="716"/>
        <v>-</v>
      </c>
      <c r="FS303" s="65" t="str">
        <f t="shared" si="717"/>
        <v>-</v>
      </c>
      <c r="FT303" s="65" t="str">
        <f t="shared" si="718"/>
        <v>-</v>
      </c>
      <c r="FU303" s="65" t="str">
        <f t="shared" si="719"/>
        <v>-</v>
      </c>
      <c r="FV303" s="65" t="str">
        <f t="shared" si="720"/>
        <v>-</v>
      </c>
      <c r="FW303" s="65" t="str">
        <f t="shared" si="721"/>
        <v>-</v>
      </c>
      <c r="FX303" s="65" t="str">
        <f t="shared" si="722"/>
        <v>-</v>
      </c>
      <c r="FY303" s="65" t="str">
        <f t="shared" si="723"/>
        <v>-</v>
      </c>
      <c r="FZ303" s="65" t="str">
        <f t="shared" si="724"/>
        <v>-</v>
      </c>
      <c r="GA303" s="65" t="str">
        <f t="shared" si="725"/>
        <v>-</v>
      </c>
      <c r="GB303" s="65" t="str">
        <f t="shared" si="726"/>
        <v>-</v>
      </c>
      <c r="GC303" s="65" t="str">
        <f t="shared" si="727"/>
        <v>-</v>
      </c>
      <c r="GD303" s="65" t="str">
        <f t="shared" si="728"/>
        <v>-</v>
      </c>
      <c r="GE303" s="65" t="str">
        <f t="shared" si="729"/>
        <v>-</v>
      </c>
      <c r="GF303" s="65" t="str">
        <f t="shared" si="730"/>
        <v>-</v>
      </c>
      <c r="GG303" s="65" t="str">
        <f t="shared" si="731"/>
        <v>-</v>
      </c>
      <c r="GH303" s="65" t="str">
        <f t="shared" si="732"/>
        <v>-</v>
      </c>
      <c r="GI303" s="65" t="str">
        <f t="shared" si="733"/>
        <v>-</v>
      </c>
      <c r="GJ303" s="65" t="str">
        <f t="shared" si="734"/>
        <v>-</v>
      </c>
      <c r="GK303" s="65" t="str">
        <f t="shared" si="735"/>
        <v>-</v>
      </c>
      <c r="GL303" s="65" t="str">
        <f t="shared" si="736"/>
        <v>-</v>
      </c>
      <c r="GM303" s="65" t="str">
        <f t="shared" si="737"/>
        <v>-</v>
      </c>
      <c r="GN303" s="65" t="str">
        <f t="shared" si="789"/>
        <v>-</v>
      </c>
      <c r="GO303" s="65" t="str">
        <f t="shared" si="790"/>
        <v>-</v>
      </c>
      <c r="GP303" s="65" t="str">
        <f t="shared" si="791"/>
        <v>-</v>
      </c>
      <c r="GQ303" s="65" t="str">
        <f t="shared" si="792"/>
        <v>-</v>
      </c>
      <c r="GR303" s="65"/>
      <c r="GS303" s="65"/>
      <c r="GT303" s="65"/>
      <c r="GU303" s="96"/>
      <c r="GV303" s="70"/>
      <c r="GW303" s="7">
        <f>IF(ISNUMBER(INDEX($CU$15:$EC$314,$B303,HG$5)),MAX(GW$14:GW302)+1,0)</f>
        <v>0</v>
      </c>
      <c r="GX303" s="7" t="str">
        <f t="shared" si="738"/>
        <v/>
      </c>
      <c r="GY303" s="7" t="str">
        <f t="shared" si="739"/>
        <v/>
      </c>
      <c r="GZ303" s="289" t="str">
        <f t="shared" si="740"/>
        <v/>
      </c>
      <c r="HA303" s="289" t="str">
        <f t="shared" si="800"/>
        <v/>
      </c>
      <c r="HB303" s="289"/>
      <c r="HC303" s="84" t="str">
        <f t="shared" si="742"/>
        <v/>
      </c>
      <c r="HD303" s="335" t="str">
        <f t="shared" si="743"/>
        <v/>
      </c>
      <c r="HE303" s="313" t="str">
        <f t="shared" si="744"/>
        <v/>
      </c>
      <c r="HF303" s="28" t="str">
        <f t="shared" si="801"/>
        <v/>
      </c>
      <c r="HG303" s="241"/>
      <c r="HH303" s="71"/>
      <c r="HI303" s="71"/>
      <c r="HJ303" s="71"/>
      <c r="HK303" s="71"/>
      <c r="HL303" s="71"/>
      <c r="HM303" s="71"/>
      <c r="HN303" s="71"/>
      <c r="HO303" s="71"/>
      <c r="HP303" s="71"/>
      <c r="HQ303" s="71"/>
      <c r="HR303" s="71"/>
      <c r="HS303" s="71"/>
      <c r="HT303" s="71"/>
      <c r="HU303" s="71"/>
      <c r="HV303" s="336" t="str">
        <f t="shared" si="746"/>
        <v/>
      </c>
      <c r="HW303" s="338" t="str">
        <f t="shared" si="747"/>
        <v/>
      </c>
      <c r="HX303" s="337" t="str">
        <f t="shared" si="748"/>
        <v/>
      </c>
      <c r="HY303" s="71"/>
      <c r="HZ303" s="71"/>
      <c r="IA303" s="71"/>
      <c r="IB303" s="71"/>
      <c r="IC303" s="71"/>
      <c r="ID303" s="70"/>
      <c r="IE303" s="19"/>
      <c r="IF303" s="19"/>
      <c r="IG303" s="19"/>
      <c r="IH303" s="19"/>
      <c r="II303" s="19"/>
      <c r="IJ303" s="19"/>
      <c r="IK303" s="19"/>
      <c r="IL303" s="19"/>
      <c r="IM303" s="19"/>
      <c r="IN303" s="19"/>
      <c r="IO303" s="19"/>
      <c r="IP303" s="19"/>
      <c r="IQ303" s="19"/>
      <c r="IR303" s="291">
        <f>IF(IE303&lt;&gt;"",MAX(IR$14:IR302)+1,0)</f>
        <v>0</v>
      </c>
      <c r="IS303" s="291">
        <f>IF(IF303&lt;&gt;"",MAX(IS$14:IS302)+1,0)</f>
        <v>0</v>
      </c>
      <c r="IT303" s="291">
        <f>IF(IG303&lt;&gt;"",MAX(IT$14:IT302)+1,0)</f>
        <v>0</v>
      </c>
      <c r="IU303" s="291">
        <f>IF(IH303&lt;&gt;"",MAX(IU$14:IU302)+1,0)</f>
        <v>0</v>
      </c>
      <c r="IV303" s="291">
        <f>IF(II303&lt;&gt;"",MAX(IV$14:IV302)+1,0)</f>
        <v>0</v>
      </c>
      <c r="IW303" s="291">
        <f>IF(IJ303&lt;&gt;"",MAX(IW$14:IW302)+1,0)</f>
        <v>0</v>
      </c>
      <c r="IX303" s="291">
        <f>IF(IK303&lt;&gt;"",MAX(IX$14:IX302)+1,0)</f>
        <v>0</v>
      </c>
      <c r="IY303" s="291">
        <f>IF(IL303&lt;&gt;"",MAX(IY$14:IY302)+1,0)</f>
        <v>0</v>
      </c>
      <c r="IZ303" s="291">
        <f>IF(IM303&lt;&gt;"",MAX(IZ$14:IZ302)+1,0)</f>
        <v>0</v>
      </c>
      <c r="JA303" s="291">
        <f>IF(IN303&lt;&gt;"",MAX(JA$14:JA302)+1,0)</f>
        <v>0</v>
      </c>
      <c r="JB303" s="291">
        <f>IF(IO303&lt;&gt;"",MAX(JB$14:JB302)+1,0)</f>
        <v>0</v>
      </c>
      <c r="JC303" s="291">
        <f>IF(IP303&lt;&gt;"",MAX(JC$14:JC302)+1,0)</f>
        <v>0</v>
      </c>
      <c r="JD303" s="74" t="str">
        <f t="shared" si="793"/>
        <v/>
      </c>
      <c r="JE303" s="74" t="str">
        <f t="shared" si="794"/>
        <v/>
      </c>
      <c r="JF303" s="74" t="str">
        <f t="shared" si="795"/>
        <v/>
      </c>
      <c r="JG303" s="74" t="str">
        <f t="shared" si="796"/>
        <v/>
      </c>
      <c r="JH303" s="390" t="str">
        <f t="shared" si="797"/>
        <v/>
      </c>
      <c r="JI303" s="389">
        <f>IF(ISNUMBER(MATCH(HE303,$JG$15:$JG$313,0)),0,MAX(JI$14:JI302)+1)</f>
        <v>0</v>
      </c>
      <c r="JJ303" s="389" t="str">
        <f t="shared" si="798"/>
        <v/>
      </c>
      <c r="JK303" s="379"/>
      <c r="JL303" s="79"/>
      <c r="JM303" s="19"/>
      <c r="JN303" s="280"/>
      <c r="JO303" s="70"/>
      <c r="JP303" s="19"/>
      <c r="JQ303" s="19"/>
      <c r="JR303" s="19"/>
      <c r="JS303" s="19"/>
      <c r="JT303" s="19"/>
      <c r="JU303" s="19"/>
      <c r="JV303" s="19"/>
      <c r="JW303" s="19"/>
      <c r="JX303" s="19"/>
      <c r="JY303" s="19"/>
      <c r="JZ303" s="19"/>
      <c r="KA303" s="19"/>
      <c r="KB303" s="19"/>
      <c r="KC303" s="19"/>
      <c r="KD303" s="19"/>
      <c r="LA303" s="70"/>
      <c r="LB303" s="291" t="str">
        <f t="shared" si="749"/>
        <v/>
      </c>
      <c r="LC303" s="291" t="str">
        <f t="shared" si="750"/>
        <v/>
      </c>
      <c r="LD303" s="291" t="str">
        <f t="shared" si="751"/>
        <v/>
      </c>
      <c r="LE303" s="291" t="str">
        <f t="shared" si="752"/>
        <v/>
      </c>
      <c r="LF303" s="291" t="str">
        <f t="shared" si="753"/>
        <v/>
      </c>
      <c r="LG303" s="291" t="str">
        <f t="shared" si="754"/>
        <v/>
      </c>
      <c r="LH303" s="291" t="str">
        <f t="shared" si="755"/>
        <v/>
      </c>
      <c r="LI303" s="291" t="str">
        <f t="shared" si="756"/>
        <v/>
      </c>
      <c r="LJ303" s="291" t="str">
        <f t="shared" si="757"/>
        <v/>
      </c>
      <c r="LK303" s="291" t="str">
        <f t="shared" si="758"/>
        <v/>
      </c>
      <c r="LL303" s="291" t="str">
        <f t="shared" si="759"/>
        <v/>
      </c>
      <c r="LM303" s="291" t="str">
        <f t="shared" si="760"/>
        <v/>
      </c>
      <c r="LN303" s="291" t="str">
        <f t="shared" si="761"/>
        <v/>
      </c>
      <c r="LO303" s="291" t="str">
        <f t="shared" si="762"/>
        <v/>
      </c>
      <c r="LP303" s="291" t="str">
        <f t="shared" si="763"/>
        <v/>
      </c>
      <c r="LQ303" s="291" t="str">
        <f t="shared" si="764"/>
        <v/>
      </c>
      <c r="LR303" s="291" t="str">
        <f t="shared" si="765"/>
        <v/>
      </c>
      <c r="LS303" s="291" t="str">
        <f t="shared" si="766"/>
        <v/>
      </c>
      <c r="LT303" s="291" t="str">
        <f t="shared" si="767"/>
        <v/>
      </c>
      <c r="LU303" s="291" t="str">
        <f t="shared" si="768"/>
        <v/>
      </c>
      <c r="LV303" s="291" t="str">
        <f t="shared" si="769"/>
        <v/>
      </c>
      <c r="LW303" s="291" t="str">
        <f t="shared" si="770"/>
        <v/>
      </c>
      <c r="LX303" s="291" t="str">
        <f t="shared" si="771"/>
        <v/>
      </c>
      <c r="LY303" s="291" t="str">
        <f t="shared" si="772"/>
        <v/>
      </c>
      <c r="LZ303" s="291" t="str">
        <f t="shared" si="773"/>
        <v/>
      </c>
      <c r="MA303" s="291" t="str">
        <f t="shared" si="774"/>
        <v/>
      </c>
      <c r="MB303" s="291" t="str">
        <f t="shared" si="775"/>
        <v/>
      </c>
      <c r="MC303" s="291" t="str">
        <f t="shared" si="776"/>
        <v/>
      </c>
      <c r="MD303" s="291" t="str">
        <f t="shared" si="777"/>
        <v/>
      </c>
      <c r="ME303" s="291" t="str">
        <f t="shared" si="778"/>
        <v/>
      </c>
      <c r="MF303" s="291" t="str">
        <f t="shared" si="779"/>
        <v/>
      </c>
      <c r="MG303" s="74">
        <f t="shared" si="780"/>
        <v>0</v>
      </c>
      <c r="MH303" s="70"/>
      <c r="MI303" s="70"/>
      <c r="MJ303" s="70"/>
      <c r="MK303" s="70"/>
      <c r="ML303" s="70"/>
      <c r="MM303" s="70"/>
      <c r="MN303" s="70"/>
      <c r="MO303" s="70"/>
      <c r="MP303" s="70"/>
      <c r="MQ303" s="70"/>
      <c r="MR303" s="70"/>
      <c r="MS303" s="70"/>
      <c r="MT303" s="70"/>
      <c r="MU303" s="70"/>
    </row>
    <row r="304" spans="1:359" ht="6.75" customHeight="1" x14ac:dyDescent="0.25">
      <c r="A304" s="79"/>
      <c r="B304" s="303" t="str">
        <f t="shared" si="799"/>
        <v/>
      </c>
      <c r="C304" s="206"/>
      <c r="D304" s="206"/>
      <c r="E304" s="70"/>
      <c r="F304" s="258"/>
      <c r="G304" s="259"/>
      <c r="H304" s="260"/>
      <c r="I304" s="258"/>
      <c r="J304" s="259"/>
      <c r="K304" s="260"/>
      <c r="L304" s="258"/>
      <c r="M304" s="259"/>
      <c r="N304" s="260"/>
      <c r="O304" s="258"/>
      <c r="P304" s="259"/>
      <c r="Q304" s="260"/>
      <c r="R304" s="258"/>
      <c r="S304" s="259"/>
      <c r="T304" s="260"/>
      <c r="U304" s="258"/>
      <c r="V304" s="259"/>
      <c r="W304" s="260"/>
      <c r="X304" s="258"/>
      <c r="Y304" s="259"/>
      <c r="Z304" s="260"/>
      <c r="AA304" s="258"/>
      <c r="AB304" s="259"/>
      <c r="AC304" s="260"/>
      <c r="AD304" s="258"/>
      <c r="AE304" s="259"/>
      <c r="AF304" s="260"/>
      <c r="AG304" s="258"/>
      <c r="AH304" s="259"/>
      <c r="AI304" s="260"/>
      <c r="AJ304" s="258"/>
      <c r="AK304" s="259"/>
      <c r="AL304" s="260"/>
      <c r="AM304" s="258"/>
      <c r="AN304" s="259"/>
      <c r="AO304" s="260"/>
      <c r="AP304" s="281"/>
      <c r="AQ304" s="353"/>
      <c r="AR304" s="348"/>
      <c r="AS304" s="281"/>
      <c r="AT304" s="353"/>
      <c r="AU304" s="348"/>
      <c r="AV304" s="258"/>
      <c r="AW304" s="259"/>
      <c r="AX304" s="260"/>
      <c r="AY304" s="258"/>
      <c r="AZ304" s="259"/>
      <c r="BA304" s="260"/>
      <c r="BB304" s="258"/>
      <c r="BC304" s="259"/>
      <c r="BD304" s="260"/>
      <c r="BE304" s="258"/>
      <c r="BF304" s="259"/>
      <c r="BG304" s="260"/>
      <c r="BH304" s="258"/>
      <c r="BI304" s="259"/>
      <c r="BJ304" s="260"/>
      <c r="BK304" s="258"/>
      <c r="BL304" s="259"/>
      <c r="BM304" s="260"/>
      <c r="BN304" s="258"/>
      <c r="BO304" s="259"/>
      <c r="BP304" s="260"/>
      <c r="BQ304" s="258"/>
      <c r="BR304" s="259"/>
      <c r="BS304" s="260"/>
      <c r="BT304" s="258"/>
      <c r="BU304" s="259"/>
      <c r="BV304" s="260"/>
      <c r="BW304" s="258"/>
      <c r="BX304" s="259"/>
      <c r="BY304" s="260"/>
      <c r="BZ304" s="258"/>
      <c r="CA304" s="259"/>
      <c r="CB304" s="260"/>
      <c r="CC304" s="258"/>
      <c r="CD304" s="259"/>
      <c r="CE304" s="260"/>
      <c r="CF304" s="410"/>
      <c r="CG304" s="411"/>
      <c r="CH304" s="412"/>
      <c r="CI304" s="410"/>
      <c r="CJ304" s="411"/>
      <c r="CK304" s="412"/>
      <c r="CL304" s="258"/>
      <c r="CM304" s="259"/>
      <c r="CN304" s="260"/>
      <c r="CO304" s="258"/>
      <c r="CP304" s="259"/>
      <c r="CQ304" s="260"/>
      <c r="CR304" s="373" t="s">
        <v>2</v>
      </c>
      <c r="CS304" s="228"/>
      <c r="CT304" s="229"/>
      <c r="CU304" s="7" t="str">
        <f t="shared" si="660"/>
        <v/>
      </c>
      <c r="CV304" s="7" t="str">
        <f t="shared" si="661"/>
        <v/>
      </c>
      <c r="CW304" s="7" t="str">
        <f t="shared" si="662"/>
        <v/>
      </c>
      <c r="CX304" s="7" t="str">
        <f t="shared" si="663"/>
        <v/>
      </c>
      <c r="CY304" s="7" t="str">
        <f t="shared" si="664"/>
        <v/>
      </c>
      <c r="CZ304" s="7" t="str">
        <f t="shared" si="665"/>
        <v/>
      </c>
      <c r="DA304" s="7" t="str">
        <f t="shared" si="666"/>
        <v/>
      </c>
      <c r="DB304" s="7" t="str">
        <f t="shared" si="667"/>
        <v/>
      </c>
      <c r="DC304" s="7" t="str">
        <f t="shared" si="668"/>
        <v/>
      </c>
      <c r="DD304" s="7" t="str">
        <f t="shared" si="669"/>
        <v/>
      </c>
      <c r="DE304" s="7" t="str">
        <f t="shared" si="670"/>
        <v/>
      </c>
      <c r="DF304" s="7" t="str">
        <f t="shared" si="671"/>
        <v/>
      </c>
      <c r="DG304" s="7" t="str">
        <f t="shared" si="672"/>
        <v/>
      </c>
      <c r="DH304" s="7" t="str">
        <f t="shared" si="673"/>
        <v/>
      </c>
      <c r="DI304" s="7" t="str">
        <f t="shared" si="674"/>
        <v/>
      </c>
      <c r="DJ304" s="7" t="str">
        <f t="shared" si="675"/>
        <v/>
      </c>
      <c r="DK304" s="7" t="str">
        <f t="shared" si="676"/>
        <v/>
      </c>
      <c r="DL304" s="7" t="str">
        <f t="shared" si="677"/>
        <v/>
      </c>
      <c r="DM304" s="7" t="str">
        <f t="shared" si="678"/>
        <v/>
      </c>
      <c r="DN304" s="7" t="str">
        <f t="shared" si="679"/>
        <v/>
      </c>
      <c r="DO304" s="7" t="str">
        <f t="shared" si="680"/>
        <v/>
      </c>
      <c r="DP304" s="7" t="str">
        <f t="shared" si="681"/>
        <v/>
      </c>
      <c r="DQ304" s="7" t="str">
        <f t="shared" si="682"/>
        <v/>
      </c>
      <c r="DR304" s="7" t="str">
        <f t="shared" si="683"/>
        <v/>
      </c>
      <c r="DS304" s="7" t="str">
        <f t="shared" si="684"/>
        <v/>
      </c>
      <c r="DT304" s="7" t="str">
        <f t="shared" si="685"/>
        <v/>
      </c>
      <c r="DU304" s="7" t="str">
        <f t="shared" si="781"/>
        <v/>
      </c>
      <c r="DV304" s="7" t="str">
        <f t="shared" si="782"/>
        <v/>
      </c>
      <c r="DW304" s="7" t="str">
        <f t="shared" si="783"/>
        <v/>
      </c>
      <c r="DX304" s="7" t="str">
        <f t="shared" si="784"/>
        <v/>
      </c>
      <c r="DY304" s="7"/>
      <c r="DZ304" s="7"/>
      <c r="EA304" s="7"/>
      <c r="EB304" s="7"/>
      <c r="EC304" s="64" t="s">
        <v>2</v>
      </c>
      <c r="ED304" s="306" t="str">
        <f t="shared" si="686"/>
        <v>-</v>
      </c>
      <c r="EE304" s="306" t="str">
        <f t="shared" si="687"/>
        <v>-</v>
      </c>
      <c r="EF304" s="306" t="str">
        <f t="shared" si="688"/>
        <v>-</v>
      </c>
      <c r="EG304" s="306" t="str">
        <f t="shared" si="689"/>
        <v>-</v>
      </c>
      <c r="EH304" s="306" t="str">
        <f t="shared" si="690"/>
        <v>-</v>
      </c>
      <c r="EI304" s="306" t="str">
        <f t="shared" si="691"/>
        <v>-</v>
      </c>
      <c r="EJ304" s="306" t="str">
        <f t="shared" si="692"/>
        <v>-</v>
      </c>
      <c r="EK304" s="306" t="str">
        <f t="shared" si="693"/>
        <v>-</v>
      </c>
      <c r="EL304" s="306" t="str">
        <f t="shared" si="694"/>
        <v>-</v>
      </c>
      <c r="EM304" s="306" t="str">
        <f t="shared" si="695"/>
        <v>-</v>
      </c>
      <c r="EN304" s="306" t="str">
        <f t="shared" si="696"/>
        <v>-</v>
      </c>
      <c r="EO304" s="306" t="str">
        <f t="shared" si="697"/>
        <v>-</v>
      </c>
      <c r="EP304" s="306" t="str">
        <f t="shared" si="698"/>
        <v>-</v>
      </c>
      <c r="EQ304" s="306" t="str">
        <f t="shared" si="699"/>
        <v>-</v>
      </c>
      <c r="ER304" s="306" t="str">
        <f t="shared" si="700"/>
        <v>-</v>
      </c>
      <c r="ES304" s="306" t="str">
        <f t="shared" si="701"/>
        <v>-</v>
      </c>
      <c r="ET304" s="306" t="str">
        <f t="shared" si="702"/>
        <v>-</v>
      </c>
      <c r="EU304" s="306" t="str">
        <f t="shared" si="703"/>
        <v>-</v>
      </c>
      <c r="EV304" s="306" t="str">
        <f t="shared" si="704"/>
        <v>-</v>
      </c>
      <c r="EW304" s="306" t="str">
        <f t="shared" si="705"/>
        <v>-</v>
      </c>
      <c r="EX304" s="306" t="str">
        <f t="shared" si="706"/>
        <v>-</v>
      </c>
      <c r="EY304" s="306" t="str">
        <f t="shared" si="707"/>
        <v>-</v>
      </c>
      <c r="EZ304" s="306" t="str">
        <f t="shared" si="708"/>
        <v>-</v>
      </c>
      <c r="FA304" s="306" t="str">
        <f t="shared" si="709"/>
        <v>-</v>
      </c>
      <c r="FB304" s="306" t="str">
        <f t="shared" si="710"/>
        <v>-</v>
      </c>
      <c r="FC304" s="306" t="str">
        <f t="shared" si="711"/>
        <v>-</v>
      </c>
      <c r="FD304" s="306" t="str">
        <f t="shared" si="785"/>
        <v>-</v>
      </c>
      <c r="FE304" s="306" t="str">
        <f t="shared" si="786"/>
        <v>-</v>
      </c>
      <c r="FF304" s="306" t="str">
        <f t="shared" si="787"/>
        <v>-</v>
      </c>
      <c r="FG304" s="306" t="str">
        <f t="shared" si="788"/>
        <v>-</v>
      </c>
      <c r="FH304" s="306"/>
      <c r="FI304" s="306"/>
      <c r="FJ304" s="306"/>
      <c r="FK304" s="306"/>
      <c r="FL304" s="306"/>
      <c r="FM304" s="422" t="s">
        <v>2</v>
      </c>
      <c r="FN304" s="65" t="str">
        <f t="shared" si="712"/>
        <v>-</v>
      </c>
      <c r="FO304" s="65" t="str">
        <f t="shared" si="713"/>
        <v>-</v>
      </c>
      <c r="FP304" s="65" t="str">
        <f t="shared" si="714"/>
        <v>-</v>
      </c>
      <c r="FQ304" s="65" t="str">
        <f t="shared" si="715"/>
        <v>-</v>
      </c>
      <c r="FR304" s="65" t="str">
        <f t="shared" si="716"/>
        <v>-</v>
      </c>
      <c r="FS304" s="65" t="str">
        <f t="shared" si="717"/>
        <v>-</v>
      </c>
      <c r="FT304" s="65" t="str">
        <f t="shared" si="718"/>
        <v>-</v>
      </c>
      <c r="FU304" s="65" t="str">
        <f t="shared" si="719"/>
        <v>-</v>
      </c>
      <c r="FV304" s="65" t="str">
        <f t="shared" si="720"/>
        <v>-</v>
      </c>
      <c r="FW304" s="65" t="str">
        <f t="shared" si="721"/>
        <v>-</v>
      </c>
      <c r="FX304" s="65" t="str">
        <f t="shared" si="722"/>
        <v>-</v>
      </c>
      <c r="FY304" s="65" t="str">
        <f t="shared" si="723"/>
        <v>-</v>
      </c>
      <c r="FZ304" s="65" t="str">
        <f t="shared" si="724"/>
        <v>-</v>
      </c>
      <c r="GA304" s="65" t="str">
        <f t="shared" si="725"/>
        <v>-</v>
      </c>
      <c r="GB304" s="65" t="str">
        <f t="shared" si="726"/>
        <v>-</v>
      </c>
      <c r="GC304" s="65" t="str">
        <f t="shared" si="727"/>
        <v>-</v>
      </c>
      <c r="GD304" s="65" t="str">
        <f t="shared" si="728"/>
        <v>-</v>
      </c>
      <c r="GE304" s="65" t="str">
        <f t="shared" si="729"/>
        <v>-</v>
      </c>
      <c r="GF304" s="65" t="str">
        <f t="shared" si="730"/>
        <v>-</v>
      </c>
      <c r="GG304" s="65" t="str">
        <f t="shared" si="731"/>
        <v>-</v>
      </c>
      <c r="GH304" s="65" t="str">
        <f t="shared" si="732"/>
        <v>-</v>
      </c>
      <c r="GI304" s="65" t="str">
        <f t="shared" si="733"/>
        <v>-</v>
      </c>
      <c r="GJ304" s="65" t="str">
        <f t="shared" si="734"/>
        <v>-</v>
      </c>
      <c r="GK304" s="65" t="str">
        <f t="shared" si="735"/>
        <v>-</v>
      </c>
      <c r="GL304" s="65" t="str">
        <f t="shared" si="736"/>
        <v>-</v>
      </c>
      <c r="GM304" s="65" t="str">
        <f t="shared" si="737"/>
        <v>-</v>
      </c>
      <c r="GN304" s="65" t="str">
        <f t="shared" si="789"/>
        <v>-</v>
      </c>
      <c r="GO304" s="65" t="str">
        <f t="shared" si="790"/>
        <v>-</v>
      </c>
      <c r="GP304" s="65" t="str">
        <f t="shared" si="791"/>
        <v>-</v>
      </c>
      <c r="GQ304" s="65" t="str">
        <f t="shared" si="792"/>
        <v>-</v>
      </c>
      <c r="GR304" s="65"/>
      <c r="GS304" s="65"/>
      <c r="GT304" s="65"/>
      <c r="GU304" s="96"/>
      <c r="GV304" s="70"/>
      <c r="GW304" s="7">
        <f>IF(ISNUMBER(INDEX($CU$15:$EC$314,$B304,HG$5)),MAX(GW$14:GW303)+1,0)</f>
        <v>0</v>
      </c>
      <c r="GX304" s="7" t="str">
        <f t="shared" si="738"/>
        <v/>
      </c>
      <c r="GY304" s="7" t="str">
        <f t="shared" si="739"/>
        <v/>
      </c>
      <c r="GZ304" s="289" t="str">
        <f t="shared" si="740"/>
        <v/>
      </c>
      <c r="HA304" s="289" t="str">
        <f t="shared" si="800"/>
        <v/>
      </c>
      <c r="HB304" s="289"/>
      <c r="HC304" s="84" t="str">
        <f t="shared" si="742"/>
        <v/>
      </c>
      <c r="HD304" s="335" t="str">
        <f t="shared" si="743"/>
        <v/>
      </c>
      <c r="HE304" s="313" t="str">
        <f t="shared" si="744"/>
        <v/>
      </c>
      <c r="HF304" s="28" t="str">
        <f t="shared" si="801"/>
        <v/>
      </c>
      <c r="HG304" s="241"/>
      <c r="HH304" s="71"/>
      <c r="HI304" s="71"/>
      <c r="HJ304" s="71"/>
      <c r="HK304" s="71"/>
      <c r="HL304" s="71"/>
      <c r="HM304" s="71"/>
      <c r="HN304" s="71"/>
      <c r="HO304" s="71"/>
      <c r="HP304" s="71"/>
      <c r="HQ304" s="71"/>
      <c r="HR304" s="71"/>
      <c r="HS304" s="71"/>
      <c r="HT304" s="71"/>
      <c r="HU304" s="71"/>
      <c r="HV304" s="336" t="str">
        <f t="shared" si="746"/>
        <v/>
      </c>
      <c r="HW304" s="338" t="str">
        <f t="shared" si="747"/>
        <v/>
      </c>
      <c r="HX304" s="337" t="str">
        <f t="shared" si="748"/>
        <v/>
      </c>
      <c r="HY304" s="71"/>
      <c r="HZ304" s="71"/>
      <c r="IA304" s="71"/>
      <c r="IB304" s="71"/>
      <c r="IC304" s="71"/>
      <c r="ID304" s="70"/>
      <c r="IE304" s="19"/>
      <c r="IF304" s="19"/>
      <c r="IG304" s="19"/>
      <c r="IH304" s="19"/>
      <c r="II304" s="19"/>
      <c r="IJ304" s="19"/>
      <c r="IK304" s="19"/>
      <c r="IL304" s="19"/>
      <c r="IM304" s="19"/>
      <c r="IN304" s="19"/>
      <c r="IO304" s="19"/>
      <c r="IP304" s="19"/>
      <c r="IQ304" s="19"/>
      <c r="IR304" s="291">
        <f>IF(IE304&lt;&gt;"",MAX(IR$14:IR303)+1,0)</f>
        <v>0</v>
      </c>
      <c r="IS304" s="291">
        <f>IF(IF304&lt;&gt;"",MAX(IS$14:IS303)+1,0)</f>
        <v>0</v>
      </c>
      <c r="IT304" s="291">
        <f>IF(IG304&lt;&gt;"",MAX(IT$14:IT303)+1,0)</f>
        <v>0</v>
      </c>
      <c r="IU304" s="291">
        <f>IF(IH304&lt;&gt;"",MAX(IU$14:IU303)+1,0)</f>
        <v>0</v>
      </c>
      <c r="IV304" s="291">
        <f>IF(II304&lt;&gt;"",MAX(IV$14:IV303)+1,0)</f>
        <v>0</v>
      </c>
      <c r="IW304" s="291">
        <f>IF(IJ304&lt;&gt;"",MAX(IW$14:IW303)+1,0)</f>
        <v>0</v>
      </c>
      <c r="IX304" s="291">
        <f>IF(IK304&lt;&gt;"",MAX(IX$14:IX303)+1,0)</f>
        <v>0</v>
      </c>
      <c r="IY304" s="291">
        <f>IF(IL304&lt;&gt;"",MAX(IY$14:IY303)+1,0)</f>
        <v>0</v>
      </c>
      <c r="IZ304" s="291">
        <f>IF(IM304&lt;&gt;"",MAX(IZ$14:IZ303)+1,0)</f>
        <v>0</v>
      </c>
      <c r="JA304" s="291">
        <f>IF(IN304&lt;&gt;"",MAX(JA$14:JA303)+1,0)</f>
        <v>0</v>
      </c>
      <c r="JB304" s="291">
        <f>IF(IO304&lt;&gt;"",MAX(JB$14:JB303)+1,0)</f>
        <v>0</v>
      </c>
      <c r="JC304" s="291">
        <f>IF(IP304&lt;&gt;"",MAX(JC$14:JC303)+1,0)</f>
        <v>0</v>
      </c>
      <c r="JD304" s="74" t="str">
        <f t="shared" si="793"/>
        <v/>
      </c>
      <c r="JE304" s="74" t="str">
        <f t="shared" si="794"/>
        <v/>
      </c>
      <c r="JF304" s="74" t="str">
        <f t="shared" si="795"/>
        <v/>
      </c>
      <c r="JG304" s="74" t="str">
        <f t="shared" si="796"/>
        <v/>
      </c>
      <c r="JH304" s="390" t="str">
        <f t="shared" si="797"/>
        <v/>
      </c>
      <c r="JI304" s="389">
        <f>IF(ISNUMBER(MATCH(HE304,$JG$15:$JG$313,0)),0,MAX(JI$14:JI303)+1)</f>
        <v>0</v>
      </c>
      <c r="JJ304" s="389" t="str">
        <f t="shared" si="798"/>
        <v/>
      </c>
      <c r="JK304" s="379"/>
      <c r="JL304" s="79"/>
      <c r="JM304" s="19"/>
      <c r="JN304" s="280"/>
      <c r="JO304" s="70"/>
      <c r="JP304" s="19"/>
      <c r="JQ304" s="19"/>
      <c r="JR304" s="19"/>
      <c r="JS304" s="19"/>
      <c r="JT304" s="19"/>
      <c r="JU304" s="19"/>
      <c r="JV304" s="19"/>
      <c r="JW304" s="19"/>
      <c r="JX304" s="19"/>
      <c r="JY304" s="19"/>
      <c r="JZ304" s="19"/>
      <c r="KA304" s="19"/>
      <c r="KB304" s="19"/>
      <c r="KC304" s="19"/>
      <c r="KD304" s="19"/>
      <c r="LA304" s="70"/>
      <c r="LB304" s="291" t="str">
        <f t="shared" si="749"/>
        <v/>
      </c>
      <c r="LC304" s="291" t="str">
        <f t="shared" si="750"/>
        <v/>
      </c>
      <c r="LD304" s="291" t="str">
        <f t="shared" si="751"/>
        <v/>
      </c>
      <c r="LE304" s="291" t="str">
        <f t="shared" si="752"/>
        <v/>
      </c>
      <c r="LF304" s="291" t="str">
        <f t="shared" si="753"/>
        <v/>
      </c>
      <c r="LG304" s="291" t="str">
        <f t="shared" si="754"/>
        <v/>
      </c>
      <c r="LH304" s="291" t="str">
        <f t="shared" si="755"/>
        <v/>
      </c>
      <c r="LI304" s="291" t="str">
        <f t="shared" si="756"/>
        <v/>
      </c>
      <c r="LJ304" s="291" t="str">
        <f t="shared" si="757"/>
        <v/>
      </c>
      <c r="LK304" s="291" t="str">
        <f t="shared" si="758"/>
        <v/>
      </c>
      <c r="LL304" s="291" t="str">
        <f t="shared" si="759"/>
        <v/>
      </c>
      <c r="LM304" s="291" t="str">
        <f t="shared" si="760"/>
        <v/>
      </c>
      <c r="LN304" s="291" t="str">
        <f t="shared" si="761"/>
        <v/>
      </c>
      <c r="LO304" s="291" t="str">
        <f t="shared" si="762"/>
        <v/>
      </c>
      <c r="LP304" s="291" t="str">
        <f t="shared" si="763"/>
        <v/>
      </c>
      <c r="LQ304" s="291" t="str">
        <f t="shared" si="764"/>
        <v/>
      </c>
      <c r="LR304" s="291" t="str">
        <f t="shared" si="765"/>
        <v/>
      </c>
      <c r="LS304" s="291" t="str">
        <f t="shared" si="766"/>
        <v/>
      </c>
      <c r="LT304" s="291" t="str">
        <f t="shared" si="767"/>
        <v/>
      </c>
      <c r="LU304" s="291" t="str">
        <f t="shared" si="768"/>
        <v/>
      </c>
      <c r="LV304" s="291" t="str">
        <f t="shared" si="769"/>
        <v/>
      </c>
      <c r="LW304" s="291" t="str">
        <f t="shared" si="770"/>
        <v/>
      </c>
      <c r="LX304" s="291" t="str">
        <f t="shared" si="771"/>
        <v/>
      </c>
      <c r="LY304" s="291" t="str">
        <f t="shared" si="772"/>
        <v/>
      </c>
      <c r="LZ304" s="291" t="str">
        <f t="shared" si="773"/>
        <v/>
      </c>
      <c r="MA304" s="291" t="str">
        <f t="shared" si="774"/>
        <v/>
      </c>
      <c r="MB304" s="291" t="str">
        <f t="shared" si="775"/>
        <v/>
      </c>
      <c r="MC304" s="291" t="str">
        <f t="shared" si="776"/>
        <v/>
      </c>
      <c r="MD304" s="291" t="str">
        <f t="shared" si="777"/>
        <v/>
      </c>
      <c r="ME304" s="291" t="str">
        <f t="shared" si="778"/>
        <v/>
      </c>
      <c r="MF304" s="291" t="str">
        <f t="shared" si="779"/>
        <v/>
      </c>
      <c r="MG304" s="74">
        <f t="shared" si="780"/>
        <v>0</v>
      </c>
      <c r="MH304" s="70"/>
      <c r="MI304" s="70"/>
      <c r="MJ304" s="70"/>
      <c r="MK304" s="70"/>
      <c r="ML304" s="70"/>
      <c r="MM304" s="70"/>
      <c r="MN304" s="70"/>
      <c r="MO304" s="70"/>
      <c r="MP304" s="70"/>
      <c r="MQ304" s="70"/>
      <c r="MR304" s="70"/>
      <c r="MS304" s="70"/>
      <c r="MT304" s="70"/>
      <c r="MU304" s="70"/>
    </row>
    <row r="305" spans="1:359" ht="6.75" customHeight="1" x14ac:dyDescent="0.25">
      <c r="A305" s="79"/>
      <c r="B305" s="303" t="str">
        <f t="shared" si="799"/>
        <v/>
      </c>
      <c r="C305" s="206"/>
      <c r="D305" s="206"/>
      <c r="E305" s="70"/>
      <c r="F305" s="258"/>
      <c r="G305" s="259"/>
      <c r="H305" s="260"/>
      <c r="I305" s="258"/>
      <c r="J305" s="259"/>
      <c r="K305" s="260"/>
      <c r="L305" s="258"/>
      <c r="M305" s="259"/>
      <c r="N305" s="260"/>
      <c r="O305" s="258"/>
      <c r="P305" s="259"/>
      <c r="Q305" s="260"/>
      <c r="R305" s="258"/>
      <c r="S305" s="259"/>
      <c r="T305" s="260"/>
      <c r="U305" s="258"/>
      <c r="V305" s="259"/>
      <c r="W305" s="260"/>
      <c r="X305" s="258"/>
      <c r="Y305" s="259"/>
      <c r="Z305" s="260"/>
      <c r="AA305" s="258"/>
      <c r="AB305" s="259"/>
      <c r="AC305" s="260"/>
      <c r="AD305" s="258"/>
      <c r="AE305" s="259"/>
      <c r="AF305" s="260"/>
      <c r="AG305" s="258"/>
      <c r="AH305" s="259"/>
      <c r="AI305" s="260"/>
      <c r="AJ305" s="258"/>
      <c r="AK305" s="259"/>
      <c r="AL305" s="260"/>
      <c r="AM305" s="258"/>
      <c r="AN305" s="259"/>
      <c r="AO305" s="260"/>
      <c r="AP305" s="281"/>
      <c r="AQ305" s="353"/>
      <c r="AR305" s="348"/>
      <c r="AS305" s="281"/>
      <c r="AT305" s="353"/>
      <c r="AU305" s="348"/>
      <c r="AV305" s="258"/>
      <c r="AW305" s="259"/>
      <c r="AX305" s="260"/>
      <c r="AY305" s="258"/>
      <c r="AZ305" s="259"/>
      <c r="BA305" s="260"/>
      <c r="BB305" s="258"/>
      <c r="BC305" s="259"/>
      <c r="BD305" s="260"/>
      <c r="BE305" s="258"/>
      <c r="BF305" s="259"/>
      <c r="BG305" s="260"/>
      <c r="BH305" s="258"/>
      <c r="BI305" s="259"/>
      <c r="BJ305" s="260"/>
      <c r="BK305" s="258"/>
      <c r="BL305" s="259"/>
      <c r="BM305" s="260"/>
      <c r="BN305" s="258"/>
      <c r="BO305" s="259"/>
      <c r="BP305" s="260"/>
      <c r="BQ305" s="258"/>
      <c r="BR305" s="259"/>
      <c r="BS305" s="260"/>
      <c r="BT305" s="258"/>
      <c r="BU305" s="259"/>
      <c r="BV305" s="260"/>
      <c r="BW305" s="258"/>
      <c r="BX305" s="259"/>
      <c r="BY305" s="260"/>
      <c r="BZ305" s="258"/>
      <c r="CA305" s="259"/>
      <c r="CB305" s="260"/>
      <c r="CC305" s="258"/>
      <c r="CD305" s="259"/>
      <c r="CE305" s="260"/>
      <c r="CF305" s="410"/>
      <c r="CG305" s="411"/>
      <c r="CH305" s="412"/>
      <c r="CI305" s="410"/>
      <c r="CJ305" s="411"/>
      <c r="CK305" s="412"/>
      <c r="CL305" s="258"/>
      <c r="CM305" s="259"/>
      <c r="CN305" s="260"/>
      <c r="CO305" s="258"/>
      <c r="CP305" s="259"/>
      <c r="CQ305" s="260"/>
      <c r="CR305" s="373" t="s">
        <v>2</v>
      </c>
      <c r="CS305" s="228"/>
      <c r="CT305" s="229"/>
      <c r="CU305" s="7" t="str">
        <f t="shared" si="660"/>
        <v/>
      </c>
      <c r="CV305" s="7" t="str">
        <f t="shared" si="661"/>
        <v/>
      </c>
      <c r="CW305" s="7" t="str">
        <f t="shared" si="662"/>
        <v/>
      </c>
      <c r="CX305" s="7" t="str">
        <f t="shared" si="663"/>
        <v/>
      </c>
      <c r="CY305" s="7" t="str">
        <f t="shared" si="664"/>
        <v/>
      </c>
      <c r="CZ305" s="7" t="str">
        <f t="shared" si="665"/>
        <v/>
      </c>
      <c r="DA305" s="7" t="str">
        <f t="shared" si="666"/>
        <v/>
      </c>
      <c r="DB305" s="7" t="str">
        <f t="shared" si="667"/>
        <v/>
      </c>
      <c r="DC305" s="7" t="str">
        <f t="shared" si="668"/>
        <v/>
      </c>
      <c r="DD305" s="7" t="str">
        <f t="shared" si="669"/>
        <v/>
      </c>
      <c r="DE305" s="7" t="str">
        <f t="shared" si="670"/>
        <v/>
      </c>
      <c r="DF305" s="7" t="str">
        <f t="shared" si="671"/>
        <v/>
      </c>
      <c r="DG305" s="7" t="str">
        <f t="shared" si="672"/>
        <v/>
      </c>
      <c r="DH305" s="7" t="str">
        <f t="shared" si="673"/>
        <v/>
      </c>
      <c r="DI305" s="7" t="str">
        <f t="shared" si="674"/>
        <v/>
      </c>
      <c r="DJ305" s="7" t="str">
        <f t="shared" si="675"/>
        <v/>
      </c>
      <c r="DK305" s="7" t="str">
        <f t="shared" si="676"/>
        <v/>
      </c>
      <c r="DL305" s="7" t="str">
        <f t="shared" si="677"/>
        <v/>
      </c>
      <c r="DM305" s="7" t="str">
        <f t="shared" si="678"/>
        <v/>
      </c>
      <c r="DN305" s="7" t="str">
        <f t="shared" si="679"/>
        <v/>
      </c>
      <c r="DO305" s="7" t="str">
        <f t="shared" si="680"/>
        <v/>
      </c>
      <c r="DP305" s="7" t="str">
        <f t="shared" si="681"/>
        <v/>
      </c>
      <c r="DQ305" s="7" t="str">
        <f t="shared" si="682"/>
        <v/>
      </c>
      <c r="DR305" s="7" t="str">
        <f t="shared" si="683"/>
        <v/>
      </c>
      <c r="DS305" s="7" t="str">
        <f t="shared" si="684"/>
        <v/>
      </c>
      <c r="DT305" s="7" t="str">
        <f t="shared" si="685"/>
        <v/>
      </c>
      <c r="DU305" s="7" t="str">
        <f t="shared" si="781"/>
        <v/>
      </c>
      <c r="DV305" s="7" t="str">
        <f t="shared" si="782"/>
        <v/>
      </c>
      <c r="DW305" s="7" t="str">
        <f t="shared" si="783"/>
        <v/>
      </c>
      <c r="DX305" s="7" t="str">
        <f t="shared" si="784"/>
        <v/>
      </c>
      <c r="DY305" s="7"/>
      <c r="DZ305" s="7"/>
      <c r="EA305" s="7"/>
      <c r="EB305" s="7"/>
      <c r="EC305" s="64" t="s">
        <v>2</v>
      </c>
      <c r="ED305" s="306" t="str">
        <f t="shared" si="686"/>
        <v>-</v>
      </c>
      <c r="EE305" s="306" t="str">
        <f t="shared" si="687"/>
        <v>-</v>
      </c>
      <c r="EF305" s="306" t="str">
        <f t="shared" si="688"/>
        <v>-</v>
      </c>
      <c r="EG305" s="306" t="str">
        <f t="shared" si="689"/>
        <v>-</v>
      </c>
      <c r="EH305" s="306" t="str">
        <f t="shared" si="690"/>
        <v>-</v>
      </c>
      <c r="EI305" s="306" t="str">
        <f t="shared" si="691"/>
        <v>-</v>
      </c>
      <c r="EJ305" s="306" t="str">
        <f t="shared" si="692"/>
        <v>-</v>
      </c>
      <c r="EK305" s="306" t="str">
        <f t="shared" si="693"/>
        <v>-</v>
      </c>
      <c r="EL305" s="306" t="str">
        <f t="shared" si="694"/>
        <v>-</v>
      </c>
      <c r="EM305" s="306" t="str">
        <f t="shared" si="695"/>
        <v>-</v>
      </c>
      <c r="EN305" s="306" t="str">
        <f t="shared" si="696"/>
        <v>-</v>
      </c>
      <c r="EO305" s="306" t="str">
        <f t="shared" si="697"/>
        <v>-</v>
      </c>
      <c r="EP305" s="306" t="str">
        <f t="shared" si="698"/>
        <v>-</v>
      </c>
      <c r="EQ305" s="306" t="str">
        <f t="shared" si="699"/>
        <v>-</v>
      </c>
      <c r="ER305" s="306" t="str">
        <f t="shared" si="700"/>
        <v>-</v>
      </c>
      <c r="ES305" s="306" t="str">
        <f t="shared" si="701"/>
        <v>-</v>
      </c>
      <c r="ET305" s="306" t="str">
        <f t="shared" si="702"/>
        <v>-</v>
      </c>
      <c r="EU305" s="306" t="str">
        <f t="shared" si="703"/>
        <v>-</v>
      </c>
      <c r="EV305" s="306" t="str">
        <f t="shared" si="704"/>
        <v>-</v>
      </c>
      <c r="EW305" s="306" t="str">
        <f t="shared" si="705"/>
        <v>-</v>
      </c>
      <c r="EX305" s="306" t="str">
        <f t="shared" si="706"/>
        <v>-</v>
      </c>
      <c r="EY305" s="306" t="str">
        <f t="shared" si="707"/>
        <v>-</v>
      </c>
      <c r="EZ305" s="306" t="str">
        <f t="shared" si="708"/>
        <v>-</v>
      </c>
      <c r="FA305" s="306" t="str">
        <f t="shared" si="709"/>
        <v>-</v>
      </c>
      <c r="FB305" s="306" t="str">
        <f t="shared" si="710"/>
        <v>-</v>
      </c>
      <c r="FC305" s="306" t="str">
        <f t="shared" si="711"/>
        <v>-</v>
      </c>
      <c r="FD305" s="306" t="str">
        <f t="shared" si="785"/>
        <v>-</v>
      </c>
      <c r="FE305" s="306" t="str">
        <f t="shared" si="786"/>
        <v>-</v>
      </c>
      <c r="FF305" s="306" t="str">
        <f t="shared" si="787"/>
        <v>-</v>
      </c>
      <c r="FG305" s="306" t="str">
        <f t="shared" si="788"/>
        <v>-</v>
      </c>
      <c r="FH305" s="306"/>
      <c r="FI305" s="306"/>
      <c r="FJ305" s="306"/>
      <c r="FK305" s="306"/>
      <c r="FL305" s="306"/>
      <c r="FM305" s="422" t="s">
        <v>2</v>
      </c>
      <c r="FN305" s="65" t="str">
        <f t="shared" si="712"/>
        <v>-</v>
      </c>
      <c r="FO305" s="65" t="str">
        <f t="shared" si="713"/>
        <v>-</v>
      </c>
      <c r="FP305" s="65" t="str">
        <f t="shared" si="714"/>
        <v>-</v>
      </c>
      <c r="FQ305" s="65" t="str">
        <f t="shared" si="715"/>
        <v>-</v>
      </c>
      <c r="FR305" s="65" t="str">
        <f t="shared" si="716"/>
        <v>-</v>
      </c>
      <c r="FS305" s="65" t="str">
        <f t="shared" si="717"/>
        <v>-</v>
      </c>
      <c r="FT305" s="65" t="str">
        <f t="shared" si="718"/>
        <v>-</v>
      </c>
      <c r="FU305" s="65" t="str">
        <f t="shared" si="719"/>
        <v>-</v>
      </c>
      <c r="FV305" s="65" t="str">
        <f t="shared" si="720"/>
        <v>-</v>
      </c>
      <c r="FW305" s="65" t="str">
        <f t="shared" si="721"/>
        <v>-</v>
      </c>
      <c r="FX305" s="65" t="str">
        <f t="shared" si="722"/>
        <v>-</v>
      </c>
      <c r="FY305" s="65" t="str">
        <f t="shared" si="723"/>
        <v>-</v>
      </c>
      <c r="FZ305" s="65" t="str">
        <f t="shared" si="724"/>
        <v>-</v>
      </c>
      <c r="GA305" s="65" t="str">
        <f t="shared" si="725"/>
        <v>-</v>
      </c>
      <c r="GB305" s="65" t="str">
        <f t="shared" si="726"/>
        <v>-</v>
      </c>
      <c r="GC305" s="65" t="str">
        <f t="shared" si="727"/>
        <v>-</v>
      </c>
      <c r="GD305" s="65" t="str">
        <f t="shared" si="728"/>
        <v>-</v>
      </c>
      <c r="GE305" s="65" t="str">
        <f t="shared" si="729"/>
        <v>-</v>
      </c>
      <c r="GF305" s="65" t="str">
        <f t="shared" si="730"/>
        <v>-</v>
      </c>
      <c r="GG305" s="65" t="str">
        <f t="shared" si="731"/>
        <v>-</v>
      </c>
      <c r="GH305" s="65" t="str">
        <f t="shared" si="732"/>
        <v>-</v>
      </c>
      <c r="GI305" s="65" t="str">
        <f t="shared" si="733"/>
        <v>-</v>
      </c>
      <c r="GJ305" s="65" t="str">
        <f t="shared" si="734"/>
        <v>-</v>
      </c>
      <c r="GK305" s="65" t="str">
        <f t="shared" si="735"/>
        <v>-</v>
      </c>
      <c r="GL305" s="65" t="str">
        <f t="shared" si="736"/>
        <v>-</v>
      </c>
      <c r="GM305" s="65" t="str">
        <f t="shared" si="737"/>
        <v>-</v>
      </c>
      <c r="GN305" s="65" t="str">
        <f t="shared" si="789"/>
        <v>-</v>
      </c>
      <c r="GO305" s="65" t="str">
        <f t="shared" si="790"/>
        <v>-</v>
      </c>
      <c r="GP305" s="65" t="str">
        <f t="shared" si="791"/>
        <v>-</v>
      </c>
      <c r="GQ305" s="65" t="str">
        <f t="shared" si="792"/>
        <v>-</v>
      </c>
      <c r="GR305" s="65"/>
      <c r="GS305" s="65"/>
      <c r="GT305" s="65"/>
      <c r="GU305" s="96"/>
      <c r="GV305" s="70"/>
      <c r="GW305" s="7">
        <f>IF(ISNUMBER(INDEX($CU$15:$EC$314,$B305,HG$5)),MAX(GW$14:GW304)+1,0)</f>
        <v>0</v>
      </c>
      <c r="GX305" s="7" t="str">
        <f t="shared" si="738"/>
        <v/>
      </c>
      <c r="GY305" s="7" t="str">
        <f t="shared" si="739"/>
        <v/>
      </c>
      <c r="GZ305" s="289" t="str">
        <f t="shared" si="740"/>
        <v/>
      </c>
      <c r="HA305" s="289" t="str">
        <f t="shared" si="800"/>
        <v/>
      </c>
      <c r="HB305" s="289"/>
      <c r="HC305" s="84" t="str">
        <f t="shared" si="742"/>
        <v/>
      </c>
      <c r="HD305" s="335" t="str">
        <f t="shared" si="743"/>
        <v/>
      </c>
      <c r="HE305" s="313" t="str">
        <f t="shared" si="744"/>
        <v/>
      </c>
      <c r="HF305" s="28" t="str">
        <f t="shared" si="801"/>
        <v/>
      </c>
      <c r="HG305" s="241"/>
      <c r="HH305" s="71"/>
      <c r="HI305" s="71"/>
      <c r="HJ305" s="71"/>
      <c r="HK305" s="71"/>
      <c r="HL305" s="71"/>
      <c r="HM305" s="71"/>
      <c r="HN305" s="71"/>
      <c r="HO305" s="71"/>
      <c r="HP305" s="71"/>
      <c r="HQ305" s="71"/>
      <c r="HR305" s="71"/>
      <c r="HS305" s="71"/>
      <c r="HT305" s="71"/>
      <c r="HU305" s="71"/>
      <c r="HV305" s="336" t="str">
        <f t="shared" si="746"/>
        <v/>
      </c>
      <c r="HW305" s="338" t="str">
        <f t="shared" si="747"/>
        <v/>
      </c>
      <c r="HX305" s="337" t="str">
        <f t="shared" si="748"/>
        <v/>
      </c>
      <c r="HY305" s="71"/>
      <c r="HZ305" s="71"/>
      <c r="IA305" s="71"/>
      <c r="IB305" s="71"/>
      <c r="IC305" s="71"/>
      <c r="ID305" s="70"/>
      <c r="IE305" s="19"/>
      <c r="IF305" s="19"/>
      <c r="IG305" s="19"/>
      <c r="IH305" s="19"/>
      <c r="II305" s="19"/>
      <c r="IJ305" s="19"/>
      <c r="IK305" s="19"/>
      <c r="IL305" s="19"/>
      <c r="IM305" s="19"/>
      <c r="IN305" s="19"/>
      <c r="IO305" s="19"/>
      <c r="IP305" s="19"/>
      <c r="IQ305" s="19"/>
      <c r="IR305" s="291">
        <f>IF(IE305&lt;&gt;"",MAX(IR$14:IR304)+1,0)</f>
        <v>0</v>
      </c>
      <c r="IS305" s="291">
        <f>IF(IF305&lt;&gt;"",MAX(IS$14:IS304)+1,0)</f>
        <v>0</v>
      </c>
      <c r="IT305" s="291">
        <f>IF(IG305&lt;&gt;"",MAX(IT$14:IT304)+1,0)</f>
        <v>0</v>
      </c>
      <c r="IU305" s="291">
        <f>IF(IH305&lt;&gt;"",MAX(IU$14:IU304)+1,0)</f>
        <v>0</v>
      </c>
      <c r="IV305" s="291">
        <f>IF(II305&lt;&gt;"",MAX(IV$14:IV304)+1,0)</f>
        <v>0</v>
      </c>
      <c r="IW305" s="291">
        <f>IF(IJ305&lt;&gt;"",MAX(IW$14:IW304)+1,0)</f>
        <v>0</v>
      </c>
      <c r="IX305" s="291">
        <f>IF(IK305&lt;&gt;"",MAX(IX$14:IX304)+1,0)</f>
        <v>0</v>
      </c>
      <c r="IY305" s="291">
        <f>IF(IL305&lt;&gt;"",MAX(IY$14:IY304)+1,0)</f>
        <v>0</v>
      </c>
      <c r="IZ305" s="291">
        <f>IF(IM305&lt;&gt;"",MAX(IZ$14:IZ304)+1,0)</f>
        <v>0</v>
      </c>
      <c r="JA305" s="291">
        <f>IF(IN305&lt;&gt;"",MAX(JA$14:JA304)+1,0)</f>
        <v>0</v>
      </c>
      <c r="JB305" s="291">
        <f>IF(IO305&lt;&gt;"",MAX(JB$14:JB304)+1,0)</f>
        <v>0</v>
      </c>
      <c r="JC305" s="291">
        <f>IF(IP305&lt;&gt;"",MAX(JC$14:JC304)+1,0)</f>
        <v>0</v>
      </c>
      <c r="JD305" s="74" t="str">
        <f t="shared" si="793"/>
        <v/>
      </c>
      <c r="JE305" s="74" t="str">
        <f t="shared" si="794"/>
        <v/>
      </c>
      <c r="JF305" s="74" t="str">
        <f t="shared" si="795"/>
        <v/>
      </c>
      <c r="JG305" s="74" t="str">
        <f t="shared" si="796"/>
        <v/>
      </c>
      <c r="JH305" s="390" t="str">
        <f t="shared" si="797"/>
        <v/>
      </c>
      <c r="JI305" s="389">
        <f>IF(ISNUMBER(MATCH(HE305,$JG$15:$JG$313,0)),0,MAX(JI$14:JI304)+1)</f>
        <v>0</v>
      </c>
      <c r="JJ305" s="389" t="str">
        <f t="shared" si="798"/>
        <v/>
      </c>
      <c r="JK305" s="379"/>
      <c r="JL305" s="79"/>
      <c r="JM305" s="19"/>
      <c r="JN305" s="280"/>
      <c r="JO305" s="70"/>
      <c r="JP305" s="19"/>
      <c r="JQ305" s="19"/>
      <c r="JR305" s="19"/>
      <c r="JS305" s="19"/>
      <c r="JT305" s="19"/>
      <c r="JU305" s="19"/>
      <c r="JV305" s="19"/>
      <c r="JW305" s="19"/>
      <c r="JX305" s="19"/>
      <c r="JY305" s="19"/>
      <c r="JZ305" s="19"/>
      <c r="KA305" s="19"/>
      <c r="KB305" s="19"/>
      <c r="KC305" s="19"/>
      <c r="KD305" s="19"/>
      <c r="LA305" s="70"/>
      <c r="LB305" s="291" t="str">
        <f t="shared" si="749"/>
        <v/>
      </c>
      <c r="LC305" s="291" t="str">
        <f t="shared" si="750"/>
        <v/>
      </c>
      <c r="LD305" s="291" t="str">
        <f t="shared" si="751"/>
        <v/>
      </c>
      <c r="LE305" s="291" t="str">
        <f t="shared" si="752"/>
        <v/>
      </c>
      <c r="LF305" s="291" t="str">
        <f t="shared" si="753"/>
        <v/>
      </c>
      <c r="LG305" s="291" t="str">
        <f t="shared" si="754"/>
        <v/>
      </c>
      <c r="LH305" s="291" t="str">
        <f t="shared" si="755"/>
        <v/>
      </c>
      <c r="LI305" s="291" t="str">
        <f t="shared" si="756"/>
        <v/>
      </c>
      <c r="LJ305" s="291" t="str">
        <f t="shared" si="757"/>
        <v/>
      </c>
      <c r="LK305" s="291" t="str">
        <f t="shared" si="758"/>
        <v/>
      </c>
      <c r="LL305" s="291" t="str">
        <f t="shared" si="759"/>
        <v/>
      </c>
      <c r="LM305" s="291" t="str">
        <f t="shared" si="760"/>
        <v/>
      </c>
      <c r="LN305" s="291" t="str">
        <f t="shared" si="761"/>
        <v/>
      </c>
      <c r="LO305" s="291" t="str">
        <f t="shared" si="762"/>
        <v/>
      </c>
      <c r="LP305" s="291" t="str">
        <f t="shared" si="763"/>
        <v/>
      </c>
      <c r="LQ305" s="291" t="str">
        <f t="shared" si="764"/>
        <v/>
      </c>
      <c r="LR305" s="291" t="str">
        <f t="shared" si="765"/>
        <v/>
      </c>
      <c r="LS305" s="291" t="str">
        <f t="shared" si="766"/>
        <v/>
      </c>
      <c r="LT305" s="291" t="str">
        <f t="shared" si="767"/>
        <v/>
      </c>
      <c r="LU305" s="291" t="str">
        <f t="shared" si="768"/>
        <v/>
      </c>
      <c r="LV305" s="291" t="str">
        <f t="shared" si="769"/>
        <v/>
      </c>
      <c r="LW305" s="291" t="str">
        <f t="shared" si="770"/>
        <v/>
      </c>
      <c r="LX305" s="291" t="str">
        <f t="shared" si="771"/>
        <v/>
      </c>
      <c r="LY305" s="291" t="str">
        <f t="shared" si="772"/>
        <v/>
      </c>
      <c r="LZ305" s="291" t="str">
        <f t="shared" si="773"/>
        <v/>
      </c>
      <c r="MA305" s="291" t="str">
        <f t="shared" si="774"/>
        <v/>
      </c>
      <c r="MB305" s="291" t="str">
        <f t="shared" si="775"/>
        <v/>
      </c>
      <c r="MC305" s="291" t="str">
        <f t="shared" si="776"/>
        <v/>
      </c>
      <c r="MD305" s="291" t="str">
        <f t="shared" si="777"/>
        <v/>
      </c>
      <c r="ME305" s="291" t="str">
        <f t="shared" si="778"/>
        <v/>
      </c>
      <c r="MF305" s="291" t="str">
        <f t="shared" si="779"/>
        <v/>
      </c>
      <c r="MG305" s="74">
        <f t="shared" si="780"/>
        <v>0</v>
      </c>
      <c r="MH305" s="70"/>
      <c r="MI305" s="70"/>
      <c r="MJ305" s="70"/>
      <c r="MK305" s="70"/>
      <c r="ML305" s="70"/>
      <c r="MM305" s="70"/>
      <c r="MN305" s="70"/>
      <c r="MO305" s="70"/>
      <c r="MP305" s="70"/>
      <c r="MQ305" s="70"/>
      <c r="MR305" s="70"/>
      <c r="MS305" s="70"/>
      <c r="MT305" s="70"/>
      <c r="MU305" s="70"/>
    </row>
    <row r="306" spans="1:359" ht="6.75" customHeight="1" x14ac:dyDescent="0.25">
      <c r="A306" s="79"/>
      <c r="B306" s="303" t="str">
        <f t="shared" si="799"/>
        <v/>
      </c>
      <c r="C306" s="206"/>
      <c r="D306" s="206"/>
      <c r="E306" s="70"/>
      <c r="F306" s="258"/>
      <c r="G306" s="259"/>
      <c r="H306" s="260"/>
      <c r="I306" s="258"/>
      <c r="J306" s="259"/>
      <c r="K306" s="260"/>
      <c r="L306" s="258"/>
      <c r="M306" s="259"/>
      <c r="N306" s="260"/>
      <c r="O306" s="258"/>
      <c r="P306" s="259"/>
      <c r="Q306" s="260"/>
      <c r="R306" s="258"/>
      <c r="S306" s="259"/>
      <c r="T306" s="260"/>
      <c r="U306" s="258"/>
      <c r="V306" s="259"/>
      <c r="W306" s="260"/>
      <c r="X306" s="258"/>
      <c r="Y306" s="259"/>
      <c r="Z306" s="260"/>
      <c r="AA306" s="258"/>
      <c r="AB306" s="259"/>
      <c r="AC306" s="260"/>
      <c r="AD306" s="258"/>
      <c r="AE306" s="259"/>
      <c r="AF306" s="260"/>
      <c r="AG306" s="258"/>
      <c r="AH306" s="259"/>
      <c r="AI306" s="260"/>
      <c r="AJ306" s="258"/>
      <c r="AK306" s="259"/>
      <c r="AL306" s="260"/>
      <c r="AM306" s="258"/>
      <c r="AN306" s="259"/>
      <c r="AO306" s="260"/>
      <c r="AP306" s="281"/>
      <c r="AQ306" s="353"/>
      <c r="AR306" s="348"/>
      <c r="AS306" s="281"/>
      <c r="AT306" s="353"/>
      <c r="AU306" s="348"/>
      <c r="AV306" s="258"/>
      <c r="AW306" s="259"/>
      <c r="AX306" s="260"/>
      <c r="AY306" s="258"/>
      <c r="AZ306" s="259"/>
      <c r="BA306" s="260"/>
      <c r="BB306" s="258"/>
      <c r="BC306" s="259"/>
      <c r="BD306" s="260"/>
      <c r="BE306" s="258"/>
      <c r="BF306" s="259"/>
      <c r="BG306" s="260"/>
      <c r="BH306" s="258"/>
      <c r="BI306" s="259"/>
      <c r="BJ306" s="260"/>
      <c r="BK306" s="258"/>
      <c r="BL306" s="259"/>
      <c r="BM306" s="260"/>
      <c r="BN306" s="258"/>
      <c r="BO306" s="259"/>
      <c r="BP306" s="260"/>
      <c r="BQ306" s="258"/>
      <c r="BR306" s="259"/>
      <c r="BS306" s="260"/>
      <c r="BT306" s="258"/>
      <c r="BU306" s="259"/>
      <c r="BV306" s="260"/>
      <c r="BW306" s="258"/>
      <c r="BX306" s="259"/>
      <c r="BY306" s="260"/>
      <c r="BZ306" s="258"/>
      <c r="CA306" s="259"/>
      <c r="CB306" s="260"/>
      <c r="CC306" s="258"/>
      <c r="CD306" s="259"/>
      <c r="CE306" s="260"/>
      <c r="CF306" s="410"/>
      <c r="CG306" s="411"/>
      <c r="CH306" s="412"/>
      <c r="CI306" s="410"/>
      <c r="CJ306" s="411"/>
      <c r="CK306" s="412"/>
      <c r="CL306" s="258"/>
      <c r="CM306" s="259"/>
      <c r="CN306" s="260"/>
      <c r="CO306" s="258"/>
      <c r="CP306" s="259"/>
      <c r="CQ306" s="260"/>
      <c r="CR306" s="373" t="s">
        <v>2</v>
      </c>
      <c r="CS306" s="228"/>
      <c r="CT306" s="229"/>
      <c r="CU306" s="7" t="str">
        <f t="shared" si="660"/>
        <v/>
      </c>
      <c r="CV306" s="7" t="str">
        <f t="shared" si="661"/>
        <v/>
      </c>
      <c r="CW306" s="7" t="str">
        <f t="shared" si="662"/>
        <v/>
      </c>
      <c r="CX306" s="7" t="str">
        <f t="shared" si="663"/>
        <v/>
      </c>
      <c r="CY306" s="7" t="str">
        <f t="shared" si="664"/>
        <v/>
      </c>
      <c r="CZ306" s="7" t="str">
        <f t="shared" si="665"/>
        <v/>
      </c>
      <c r="DA306" s="7" t="str">
        <f t="shared" si="666"/>
        <v/>
      </c>
      <c r="DB306" s="7" t="str">
        <f t="shared" si="667"/>
        <v/>
      </c>
      <c r="DC306" s="7" t="str">
        <f t="shared" si="668"/>
        <v/>
      </c>
      <c r="DD306" s="7" t="str">
        <f t="shared" si="669"/>
        <v/>
      </c>
      <c r="DE306" s="7" t="str">
        <f t="shared" si="670"/>
        <v/>
      </c>
      <c r="DF306" s="7" t="str">
        <f t="shared" si="671"/>
        <v/>
      </c>
      <c r="DG306" s="7" t="str">
        <f t="shared" si="672"/>
        <v/>
      </c>
      <c r="DH306" s="7" t="str">
        <f t="shared" si="673"/>
        <v/>
      </c>
      <c r="DI306" s="7" t="str">
        <f t="shared" si="674"/>
        <v/>
      </c>
      <c r="DJ306" s="7" t="str">
        <f t="shared" si="675"/>
        <v/>
      </c>
      <c r="DK306" s="7" t="str">
        <f t="shared" si="676"/>
        <v/>
      </c>
      <c r="DL306" s="7" t="str">
        <f t="shared" si="677"/>
        <v/>
      </c>
      <c r="DM306" s="7" t="str">
        <f t="shared" si="678"/>
        <v/>
      </c>
      <c r="DN306" s="7" t="str">
        <f t="shared" si="679"/>
        <v/>
      </c>
      <c r="DO306" s="7" t="str">
        <f t="shared" si="680"/>
        <v/>
      </c>
      <c r="DP306" s="7" t="str">
        <f t="shared" si="681"/>
        <v/>
      </c>
      <c r="DQ306" s="7" t="str">
        <f t="shared" si="682"/>
        <v/>
      </c>
      <c r="DR306" s="7" t="str">
        <f t="shared" si="683"/>
        <v/>
      </c>
      <c r="DS306" s="7" t="str">
        <f t="shared" si="684"/>
        <v/>
      </c>
      <c r="DT306" s="7" t="str">
        <f t="shared" si="685"/>
        <v/>
      </c>
      <c r="DU306" s="7" t="str">
        <f t="shared" si="781"/>
        <v/>
      </c>
      <c r="DV306" s="7" t="str">
        <f t="shared" si="782"/>
        <v/>
      </c>
      <c r="DW306" s="7" t="str">
        <f t="shared" si="783"/>
        <v/>
      </c>
      <c r="DX306" s="7" t="str">
        <f t="shared" si="784"/>
        <v/>
      </c>
      <c r="DY306" s="7"/>
      <c r="DZ306" s="7"/>
      <c r="EA306" s="7"/>
      <c r="EB306" s="7"/>
      <c r="EC306" s="64" t="s">
        <v>2</v>
      </c>
      <c r="ED306" s="306" t="str">
        <f t="shared" si="686"/>
        <v>-</v>
      </c>
      <c r="EE306" s="306" t="str">
        <f t="shared" si="687"/>
        <v>-</v>
      </c>
      <c r="EF306" s="306" t="str">
        <f t="shared" si="688"/>
        <v>-</v>
      </c>
      <c r="EG306" s="306" t="str">
        <f t="shared" si="689"/>
        <v>-</v>
      </c>
      <c r="EH306" s="306" t="str">
        <f t="shared" si="690"/>
        <v>-</v>
      </c>
      <c r="EI306" s="306" t="str">
        <f t="shared" si="691"/>
        <v>-</v>
      </c>
      <c r="EJ306" s="306" t="str">
        <f t="shared" si="692"/>
        <v>-</v>
      </c>
      <c r="EK306" s="306" t="str">
        <f t="shared" si="693"/>
        <v>-</v>
      </c>
      <c r="EL306" s="306" t="str">
        <f t="shared" si="694"/>
        <v>-</v>
      </c>
      <c r="EM306" s="306" t="str">
        <f t="shared" si="695"/>
        <v>-</v>
      </c>
      <c r="EN306" s="306" t="str">
        <f t="shared" si="696"/>
        <v>-</v>
      </c>
      <c r="EO306" s="306" t="str">
        <f t="shared" si="697"/>
        <v>-</v>
      </c>
      <c r="EP306" s="306" t="str">
        <f t="shared" si="698"/>
        <v>-</v>
      </c>
      <c r="EQ306" s="306" t="str">
        <f t="shared" si="699"/>
        <v>-</v>
      </c>
      <c r="ER306" s="306" t="str">
        <f t="shared" si="700"/>
        <v>-</v>
      </c>
      <c r="ES306" s="306" t="str">
        <f t="shared" si="701"/>
        <v>-</v>
      </c>
      <c r="ET306" s="306" t="str">
        <f t="shared" si="702"/>
        <v>-</v>
      </c>
      <c r="EU306" s="306" t="str">
        <f t="shared" si="703"/>
        <v>-</v>
      </c>
      <c r="EV306" s="306" t="str">
        <f t="shared" si="704"/>
        <v>-</v>
      </c>
      <c r="EW306" s="306" t="str">
        <f t="shared" si="705"/>
        <v>-</v>
      </c>
      <c r="EX306" s="306" t="str">
        <f t="shared" si="706"/>
        <v>-</v>
      </c>
      <c r="EY306" s="306" t="str">
        <f t="shared" si="707"/>
        <v>-</v>
      </c>
      <c r="EZ306" s="306" t="str">
        <f t="shared" si="708"/>
        <v>-</v>
      </c>
      <c r="FA306" s="306" t="str">
        <f t="shared" si="709"/>
        <v>-</v>
      </c>
      <c r="FB306" s="306" t="str">
        <f t="shared" si="710"/>
        <v>-</v>
      </c>
      <c r="FC306" s="306" t="str">
        <f t="shared" si="711"/>
        <v>-</v>
      </c>
      <c r="FD306" s="306" t="str">
        <f t="shared" si="785"/>
        <v>-</v>
      </c>
      <c r="FE306" s="306" t="str">
        <f t="shared" si="786"/>
        <v>-</v>
      </c>
      <c r="FF306" s="306" t="str">
        <f t="shared" si="787"/>
        <v>-</v>
      </c>
      <c r="FG306" s="306" t="str">
        <f t="shared" si="788"/>
        <v>-</v>
      </c>
      <c r="FH306" s="306"/>
      <c r="FI306" s="306"/>
      <c r="FJ306" s="306"/>
      <c r="FK306" s="306"/>
      <c r="FL306" s="306"/>
      <c r="FM306" s="422" t="s">
        <v>2</v>
      </c>
      <c r="FN306" s="65" t="str">
        <f t="shared" si="712"/>
        <v>-</v>
      </c>
      <c r="FO306" s="65" t="str">
        <f t="shared" si="713"/>
        <v>-</v>
      </c>
      <c r="FP306" s="65" t="str">
        <f t="shared" si="714"/>
        <v>-</v>
      </c>
      <c r="FQ306" s="65" t="str">
        <f t="shared" si="715"/>
        <v>-</v>
      </c>
      <c r="FR306" s="65" t="str">
        <f t="shared" si="716"/>
        <v>-</v>
      </c>
      <c r="FS306" s="65" t="str">
        <f t="shared" si="717"/>
        <v>-</v>
      </c>
      <c r="FT306" s="65" t="str">
        <f t="shared" si="718"/>
        <v>-</v>
      </c>
      <c r="FU306" s="65" t="str">
        <f t="shared" si="719"/>
        <v>-</v>
      </c>
      <c r="FV306" s="65" t="str">
        <f t="shared" si="720"/>
        <v>-</v>
      </c>
      <c r="FW306" s="65" t="str">
        <f t="shared" si="721"/>
        <v>-</v>
      </c>
      <c r="FX306" s="65" t="str">
        <f t="shared" si="722"/>
        <v>-</v>
      </c>
      <c r="FY306" s="65" t="str">
        <f t="shared" si="723"/>
        <v>-</v>
      </c>
      <c r="FZ306" s="65" t="str">
        <f t="shared" si="724"/>
        <v>-</v>
      </c>
      <c r="GA306" s="65" t="str">
        <f t="shared" si="725"/>
        <v>-</v>
      </c>
      <c r="GB306" s="65" t="str">
        <f t="shared" si="726"/>
        <v>-</v>
      </c>
      <c r="GC306" s="65" t="str">
        <f t="shared" si="727"/>
        <v>-</v>
      </c>
      <c r="GD306" s="65" t="str">
        <f t="shared" si="728"/>
        <v>-</v>
      </c>
      <c r="GE306" s="65" t="str">
        <f t="shared" si="729"/>
        <v>-</v>
      </c>
      <c r="GF306" s="65" t="str">
        <f t="shared" si="730"/>
        <v>-</v>
      </c>
      <c r="GG306" s="65" t="str">
        <f t="shared" si="731"/>
        <v>-</v>
      </c>
      <c r="GH306" s="65" t="str">
        <f t="shared" si="732"/>
        <v>-</v>
      </c>
      <c r="GI306" s="65" t="str">
        <f t="shared" si="733"/>
        <v>-</v>
      </c>
      <c r="GJ306" s="65" t="str">
        <f t="shared" si="734"/>
        <v>-</v>
      </c>
      <c r="GK306" s="65" t="str">
        <f t="shared" si="735"/>
        <v>-</v>
      </c>
      <c r="GL306" s="65" t="str">
        <f t="shared" si="736"/>
        <v>-</v>
      </c>
      <c r="GM306" s="65" t="str">
        <f t="shared" si="737"/>
        <v>-</v>
      </c>
      <c r="GN306" s="65" t="str">
        <f t="shared" si="789"/>
        <v>-</v>
      </c>
      <c r="GO306" s="65" t="str">
        <f t="shared" si="790"/>
        <v>-</v>
      </c>
      <c r="GP306" s="65" t="str">
        <f t="shared" si="791"/>
        <v>-</v>
      </c>
      <c r="GQ306" s="65" t="str">
        <f t="shared" si="792"/>
        <v>-</v>
      </c>
      <c r="GR306" s="65"/>
      <c r="GS306" s="65"/>
      <c r="GT306" s="65"/>
      <c r="GU306" s="96"/>
      <c r="GV306" s="70"/>
      <c r="GW306" s="7">
        <f>IF(ISNUMBER(INDEX($CU$15:$EC$314,$B306,HG$5)),MAX(GW$14:GW305)+1,0)</f>
        <v>0</v>
      </c>
      <c r="GX306" s="7" t="str">
        <f t="shared" si="738"/>
        <v/>
      </c>
      <c r="GY306" s="7" t="str">
        <f t="shared" si="739"/>
        <v/>
      </c>
      <c r="GZ306" s="289" t="str">
        <f t="shared" si="740"/>
        <v/>
      </c>
      <c r="HA306" s="289" t="str">
        <f t="shared" si="800"/>
        <v/>
      </c>
      <c r="HB306" s="289"/>
      <c r="HC306" s="84" t="str">
        <f t="shared" si="742"/>
        <v/>
      </c>
      <c r="HD306" s="335" t="str">
        <f t="shared" si="743"/>
        <v/>
      </c>
      <c r="HE306" s="313" t="str">
        <f t="shared" si="744"/>
        <v/>
      </c>
      <c r="HF306" s="28" t="str">
        <f t="shared" si="801"/>
        <v/>
      </c>
      <c r="HG306" s="241"/>
      <c r="HH306" s="71"/>
      <c r="HI306" s="71"/>
      <c r="HJ306" s="71"/>
      <c r="HK306" s="71"/>
      <c r="HL306" s="71"/>
      <c r="HM306" s="71"/>
      <c r="HN306" s="71"/>
      <c r="HO306" s="71"/>
      <c r="HP306" s="71"/>
      <c r="HQ306" s="71"/>
      <c r="HR306" s="71"/>
      <c r="HS306" s="71"/>
      <c r="HT306" s="71"/>
      <c r="HU306" s="71"/>
      <c r="HV306" s="336" t="str">
        <f t="shared" si="746"/>
        <v/>
      </c>
      <c r="HW306" s="338" t="str">
        <f t="shared" si="747"/>
        <v/>
      </c>
      <c r="HX306" s="337" t="str">
        <f t="shared" si="748"/>
        <v/>
      </c>
      <c r="HY306" s="71"/>
      <c r="HZ306" s="71"/>
      <c r="IA306" s="71"/>
      <c r="IB306" s="71"/>
      <c r="IC306" s="71"/>
      <c r="ID306" s="70"/>
      <c r="IE306" s="19"/>
      <c r="IF306" s="19"/>
      <c r="IG306" s="19"/>
      <c r="IH306" s="19"/>
      <c r="II306" s="19"/>
      <c r="IJ306" s="19"/>
      <c r="IK306" s="19"/>
      <c r="IL306" s="19"/>
      <c r="IM306" s="19"/>
      <c r="IN306" s="19"/>
      <c r="IO306" s="19"/>
      <c r="IP306" s="19"/>
      <c r="IQ306" s="19"/>
      <c r="IR306" s="291">
        <f>IF(IE306&lt;&gt;"",MAX(IR$14:IR305)+1,0)</f>
        <v>0</v>
      </c>
      <c r="IS306" s="291">
        <f>IF(IF306&lt;&gt;"",MAX(IS$14:IS305)+1,0)</f>
        <v>0</v>
      </c>
      <c r="IT306" s="291">
        <f>IF(IG306&lt;&gt;"",MAX(IT$14:IT305)+1,0)</f>
        <v>0</v>
      </c>
      <c r="IU306" s="291">
        <f>IF(IH306&lt;&gt;"",MAX(IU$14:IU305)+1,0)</f>
        <v>0</v>
      </c>
      <c r="IV306" s="291">
        <f>IF(II306&lt;&gt;"",MAX(IV$14:IV305)+1,0)</f>
        <v>0</v>
      </c>
      <c r="IW306" s="291">
        <f>IF(IJ306&lt;&gt;"",MAX(IW$14:IW305)+1,0)</f>
        <v>0</v>
      </c>
      <c r="IX306" s="291">
        <f>IF(IK306&lt;&gt;"",MAX(IX$14:IX305)+1,0)</f>
        <v>0</v>
      </c>
      <c r="IY306" s="291">
        <f>IF(IL306&lt;&gt;"",MAX(IY$14:IY305)+1,0)</f>
        <v>0</v>
      </c>
      <c r="IZ306" s="291">
        <f>IF(IM306&lt;&gt;"",MAX(IZ$14:IZ305)+1,0)</f>
        <v>0</v>
      </c>
      <c r="JA306" s="291">
        <f>IF(IN306&lt;&gt;"",MAX(JA$14:JA305)+1,0)</f>
        <v>0</v>
      </c>
      <c r="JB306" s="291">
        <f>IF(IO306&lt;&gt;"",MAX(JB$14:JB305)+1,0)</f>
        <v>0</v>
      </c>
      <c r="JC306" s="291">
        <f>IF(IP306&lt;&gt;"",MAX(JC$14:JC305)+1,0)</f>
        <v>0</v>
      </c>
      <c r="JD306" s="74" t="str">
        <f t="shared" si="793"/>
        <v/>
      </c>
      <c r="JE306" s="74" t="str">
        <f t="shared" si="794"/>
        <v/>
      </c>
      <c r="JF306" s="74" t="str">
        <f t="shared" si="795"/>
        <v/>
      </c>
      <c r="JG306" s="74" t="str">
        <f t="shared" si="796"/>
        <v/>
      </c>
      <c r="JH306" s="390" t="str">
        <f t="shared" si="797"/>
        <v/>
      </c>
      <c r="JI306" s="389">
        <f>IF(ISNUMBER(MATCH(HE306,$JG$15:$JG$313,0)),0,MAX(JI$14:JI305)+1)</f>
        <v>0</v>
      </c>
      <c r="JJ306" s="389" t="str">
        <f t="shared" si="798"/>
        <v/>
      </c>
      <c r="JK306" s="379"/>
      <c r="JL306" s="79"/>
      <c r="JM306" s="19"/>
      <c r="JN306" s="280"/>
      <c r="JO306" s="70"/>
      <c r="JP306" s="19"/>
      <c r="JQ306" s="19"/>
      <c r="JR306" s="19"/>
      <c r="JS306" s="19"/>
      <c r="JT306" s="19"/>
      <c r="JU306" s="19"/>
      <c r="JV306" s="19"/>
      <c r="JW306" s="19"/>
      <c r="JX306" s="19"/>
      <c r="JY306" s="19"/>
      <c r="JZ306" s="19"/>
      <c r="KA306" s="19"/>
      <c r="KB306" s="19"/>
      <c r="KC306" s="19"/>
      <c r="KD306" s="19"/>
      <c r="LA306" s="70"/>
      <c r="LB306" s="291" t="str">
        <f t="shared" si="749"/>
        <v/>
      </c>
      <c r="LC306" s="291" t="str">
        <f t="shared" si="750"/>
        <v/>
      </c>
      <c r="LD306" s="291" t="str">
        <f t="shared" si="751"/>
        <v/>
      </c>
      <c r="LE306" s="291" t="str">
        <f t="shared" si="752"/>
        <v/>
      </c>
      <c r="LF306" s="291" t="str">
        <f t="shared" si="753"/>
        <v/>
      </c>
      <c r="LG306" s="291" t="str">
        <f t="shared" si="754"/>
        <v/>
      </c>
      <c r="LH306" s="291" t="str">
        <f t="shared" si="755"/>
        <v/>
      </c>
      <c r="LI306" s="291" t="str">
        <f t="shared" si="756"/>
        <v/>
      </c>
      <c r="LJ306" s="291" t="str">
        <f t="shared" si="757"/>
        <v/>
      </c>
      <c r="LK306" s="291" t="str">
        <f t="shared" si="758"/>
        <v/>
      </c>
      <c r="LL306" s="291" t="str">
        <f t="shared" si="759"/>
        <v/>
      </c>
      <c r="LM306" s="291" t="str">
        <f t="shared" si="760"/>
        <v/>
      </c>
      <c r="LN306" s="291" t="str">
        <f t="shared" si="761"/>
        <v/>
      </c>
      <c r="LO306" s="291" t="str">
        <f t="shared" si="762"/>
        <v/>
      </c>
      <c r="LP306" s="291" t="str">
        <f t="shared" si="763"/>
        <v/>
      </c>
      <c r="LQ306" s="291" t="str">
        <f t="shared" si="764"/>
        <v/>
      </c>
      <c r="LR306" s="291" t="str">
        <f t="shared" si="765"/>
        <v/>
      </c>
      <c r="LS306" s="291" t="str">
        <f t="shared" si="766"/>
        <v/>
      </c>
      <c r="LT306" s="291" t="str">
        <f t="shared" si="767"/>
        <v/>
      </c>
      <c r="LU306" s="291" t="str">
        <f t="shared" si="768"/>
        <v/>
      </c>
      <c r="LV306" s="291" t="str">
        <f t="shared" si="769"/>
        <v/>
      </c>
      <c r="LW306" s="291" t="str">
        <f t="shared" si="770"/>
        <v/>
      </c>
      <c r="LX306" s="291" t="str">
        <f t="shared" si="771"/>
        <v/>
      </c>
      <c r="LY306" s="291" t="str">
        <f t="shared" si="772"/>
        <v/>
      </c>
      <c r="LZ306" s="291" t="str">
        <f t="shared" si="773"/>
        <v/>
      </c>
      <c r="MA306" s="291" t="str">
        <f t="shared" si="774"/>
        <v/>
      </c>
      <c r="MB306" s="291" t="str">
        <f t="shared" si="775"/>
        <v/>
      </c>
      <c r="MC306" s="291" t="str">
        <f t="shared" si="776"/>
        <v/>
      </c>
      <c r="MD306" s="291" t="str">
        <f t="shared" si="777"/>
        <v/>
      </c>
      <c r="ME306" s="291" t="str">
        <f t="shared" si="778"/>
        <v/>
      </c>
      <c r="MF306" s="291" t="str">
        <f t="shared" si="779"/>
        <v/>
      </c>
      <c r="MG306" s="74">
        <f t="shared" si="780"/>
        <v>0</v>
      </c>
      <c r="MH306" s="70"/>
      <c r="MI306" s="70"/>
      <c r="MJ306" s="70"/>
      <c r="MK306" s="70"/>
      <c r="ML306" s="70"/>
      <c r="MM306" s="70"/>
      <c r="MN306" s="70"/>
      <c r="MO306" s="70"/>
      <c r="MP306" s="70"/>
      <c r="MQ306" s="70"/>
      <c r="MR306" s="70"/>
      <c r="MS306" s="70"/>
      <c r="MT306" s="70"/>
      <c r="MU306" s="70"/>
    </row>
    <row r="307" spans="1:359" ht="6.75" customHeight="1" x14ac:dyDescent="0.25">
      <c r="A307" s="79"/>
      <c r="B307" s="303" t="str">
        <f t="shared" si="799"/>
        <v/>
      </c>
      <c r="C307" s="206"/>
      <c r="D307" s="206"/>
      <c r="E307" s="70"/>
      <c r="F307" s="258"/>
      <c r="G307" s="259"/>
      <c r="H307" s="260"/>
      <c r="I307" s="258"/>
      <c r="J307" s="259"/>
      <c r="K307" s="260"/>
      <c r="L307" s="258"/>
      <c r="M307" s="259"/>
      <c r="N307" s="260"/>
      <c r="O307" s="258"/>
      <c r="P307" s="259"/>
      <c r="Q307" s="260"/>
      <c r="R307" s="258"/>
      <c r="S307" s="259"/>
      <c r="T307" s="260"/>
      <c r="U307" s="258"/>
      <c r="V307" s="259"/>
      <c r="W307" s="260"/>
      <c r="X307" s="258"/>
      <c r="Y307" s="259"/>
      <c r="Z307" s="260"/>
      <c r="AA307" s="258"/>
      <c r="AB307" s="259"/>
      <c r="AC307" s="260"/>
      <c r="AD307" s="258"/>
      <c r="AE307" s="259"/>
      <c r="AF307" s="260"/>
      <c r="AG307" s="258"/>
      <c r="AH307" s="259"/>
      <c r="AI307" s="260"/>
      <c r="AJ307" s="258"/>
      <c r="AK307" s="259"/>
      <c r="AL307" s="260"/>
      <c r="AM307" s="258"/>
      <c r="AN307" s="259"/>
      <c r="AO307" s="260"/>
      <c r="AP307" s="281"/>
      <c r="AQ307" s="353"/>
      <c r="AR307" s="348"/>
      <c r="AS307" s="281"/>
      <c r="AT307" s="353"/>
      <c r="AU307" s="348"/>
      <c r="AV307" s="258"/>
      <c r="AW307" s="259"/>
      <c r="AX307" s="260"/>
      <c r="AY307" s="258"/>
      <c r="AZ307" s="259"/>
      <c r="BA307" s="260"/>
      <c r="BB307" s="258"/>
      <c r="BC307" s="259"/>
      <c r="BD307" s="260"/>
      <c r="BE307" s="258"/>
      <c r="BF307" s="259"/>
      <c r="BG307" s="260"/>
      <c r="BH307" s="258"/>
      <c r="BI307" s="259"/>
      <c r="BJ307" s="260"/>
      <c r="BK307" s="258"/>
      <c r="BL307" s="259"/>
      <c r="BM307" s="260"/>
      <c r="BN307" s="258"/>
      <c r="BO307" s="259"/>
      <c r="BP307" s="260"/>
      <c r="BQ307" s="258"/>
      <c r="BR307" s="259"/>
      <c r="BS307" s="260"/>
      <c r="BT307" s="258"/>
      <c r="BU307" s="259"/>
      <c r="BV307" s="260"/>
      <c r="BW307" s="258"/>
      <c r="BX307" s="259"/>
      <c r="BY307" s="260"/>
      <c r="BZ307" s="258"/>
      <c r="CA307" s="259"/>
      <c r="CB307" s="260"/>
      <c r="CC307" s="258"/>
      <c r="CD307" s="259"/>
      <c r="CE307" s="260"/>
      <c r="CF307" s="410"/>
      <c r="CG307" s="411"/>
      <c r="CH307" s="412"/>
      <c r="CI307" s="410"/>
      <c r="CJ307" s="411"/>
      <c r="CK307" s="412"/>
      <c r="CL307" s="258"/>
      <c r="CM307" s="259"/>
      <c r="CN307" s="260"/>
      <c r="CO307" s="258"/>
      <c r="CP307" s="259"/>
      <c r="CQ307" s="260"/>
      <c r="CR307" s="373" t="s">
        <v>2</v>
      </c>
      <c r="CS307" s="228"/>
      <c r="CT307" s="229"/>
      <c r="CU307" s="7" t="str">
        <f t="shared" si="660"/>
        <v/>
      </c>
      <c r="CV307" s="7" t="str">
        <f t="shared" si="661"/>
        <v/>
      </c>
      <c r="CW307" s="7" t="str">
        <f t="shared" si="662"/>
        <v/>
      </c>
      <c r="CX307" s="7" t="str">
        <f t="shared" si="663"/>
        <v/>
      </c>
      <c r="CY307" s="7" t="str">
        <f t="shared" si="664"/>
        <v/>
      </c>
      <c r="CZ307" s="7" t="str">
        <f t="shared" si="665"/>
        <v/>
      </c>
      <c r="DA307" s="7" t="str">
        <f t="shared" si="666"/>
        <v/>
      </c>
      <c r="DB307" s="7" t="str">
        <f t="shared" si="667"/>
        <v/>
      </c>
      <c r="DC307" s="7" t="str">
        <f t="shared" si="668"/>
        <v/>
      </c>
      <c r="DD307" s="7" t="str">
        <f t="shared" si="669"/>
        <v/>
      </c>
      <c r="DE307" s="7" t="str">
        <f t="shared" si="670"/>
        <v/>
      </c>
      <c r="DF307" s="7" t="str">
        <f t="shared" si="671"/>
        <v/>
      </c>
      <c r="DG307" s="7" t="str">
        <f t="shared" si="672"/>
        <v/>
      </c>
      <c r="DH307" s="7" t="str">
        <f t="shared" si="673"/>
        <v/>
      </c>
      <c r="DI307" s="7" t="str">
        <f t="shared" si="674"/>
        <v/>
      </c>
      <c r="DJ307" s="7" t="str">
        <f t="shared" si="675"/>
        <v/>
      </c>
      <c r="DK307" s="7" t="str">
        <f t="shared" si="676"/>
        <v/>
      </c>
      <c r="DL307" s="7" t="str">
        <f t="shared" si="677"/>
        <v/>
      </c>
      <c r="DM307" s="7" t="str">
        <f t="shared" si="678"/>
        <v/>
      </c>
      <c r="DN307" s="7" t="str">
        <f t="shared" si="679"/>
        <v/>
      </c>
      <c r="DO307" s="7" t="str">
        <f t="shared" si="680"/>
        <v/>
      </c>
      <c r="DP307" s="7" t="str">
        <f t="shared" si="681"/>
        <v/>
      </c>
      <c r="DQ307" s="7" t="str">
        <f t="shared" si="682"/>
        <v/>
      </c>
      <c r="DR307" s="7" t="str">
        <f t="shared" si="683"/>
        <v/>
      </c>
      <c r="DS307" s="7" t="str">
        <f t="shared" si="684"/>
        <v/>
      </c>
      <c r="DT307" s="7" t="str">
        <f t="shared" si="685"/>
        <v/>
      </c>
      <c r="DU307" s="7" t="str">
        <f t="shared" si="781"/>
        <v/>
      </c>
      <c r="DV307" s="7" t="str">
        <f t="shared" si="782"/>
        <v/>
      </c>
      <c r="DW307" s="7" t="str">
        <f t="shared" si="783"/>
        <v/>
      </c>
      <c r="DX307" s="7" t="str">
        <f t="shared" si="784"/>
        <v/>
      </c>
      <c r="DY307" s="7"/>
      <c r="DZ307" s="7"/>
      <c r="EA307" s="7"/>
      <c r="EB307" s="7"/>
      <c r="EC307" s="64" t="s">
        <v>2</v>
      </c>
      <c r="ED307" s="306" t="str">
        <f t="shared" si="686"/>
        <v>-</v>
      </c>
      <c r="EE307" s="306" t="str">
        <f t="shared" si="687"/>
        <v>-</v>
      </c>
      <c r="EF307" s="306" t="str">
        <f t="shared" si="688"/>
        <v>-</v>
      </c>
      <c r="EG307" s="306" t="str">
        <f t="shared" si="689"/>
        <v>-</v>
      </c>
      <c r="EH307" s="306" t="str">
        <f t="shared" si="690"/>
        <v>-</v>
      </c>
      <c r="EI307" s="306" t="str">
        <f t="shared" si="691"/>
        <v>-</v>
      </c>
      <c r="EJ307" s="306" t="str">
        <f t="shared" si="692"/>
        <v>-</v>
      </c>
      <c r="EK307" s="306" t="str">
        <f t="shared" si="693"/>
        <v>-</v>
      </c>
      <c r="EL307" s="306" t="str">
        <f t="shared" si="694"/>
        <v>-</v>
      </c>
      <c r="EM307" s="306" t="str">
        <f t="shared" si="695"/>
        <v>-</v>
      </c>
      <c r="EN307" s="306" t="str">
        <f t="shared" si="696"/>
        <v>-</v>
      </c>
      <c r="EO307" s="306" t="str">
        <f t="shared" si="697"/>
        <v>-</v>
      </c>
      <c r="EP307" s="306" t="str">
        <f t="shared" si="698"/>
        <v>-</v>
      </c>
      <c r="EQ307" s="306" t="str">
        <f t="shared" si="699"/>
        <v>-</v>
      </c>
      <c r="ER307" s="306" t="str">
        <f t="shared" si="700"/>
        <v>-</v>
      </c>
      <c r="ES307" s="306" t="str">
        <f t="shared" si="701"/>
        <v>-</v>
      </c>
      <c r="ET307" s="306" t="str">
        <f t="shared" si="702"/>
        <v>-</v>
      </c>
      <c r="EU307" s="306" t="str">
        <f t="shared" si="703"/>
        <v>-</v>
      </c>
      <c r="EV307" s="306" t="str">
        <f t="shared" si="704"/>
        <v>-</v>
      </c>
      <c r="EW307" s="306" t="str">
        <f t="shared" si="705"/>
        <v>-</v>
      </c>
      <c r="EX307" s="306" t="str">
        <f t="shared" si="706"/>
        <v>-</v>
      </c>
      <c r="EY307" s="306" t="str">
        <f t="shared" si="707"/>
        <v>-</v>
      </c>
      <c r="EZ307" s="306" t="str">
        <f t="shared" si="708"/>
        <v>-</v>
      </c>
      <c r="FA307" s="306" t="str">
        <f t="shared" si="709"/>
        <v>-</v>
      </c>
      <c r="FB307" s="306" t="str">
        <f t="shared" si="710"/>
        <v>-</v>
      </c>
      <c r="FC307" s="306" t="str">
        <f t="shared" si="711"/>
        <v>-</v>
      </c>
      <c r="FD307" s="306" t="str">
        <f t="shared" si="785"/>
        <v>-</v>
      </c>
      <c r="FE307" s="306" t="str">
        <f t="shared" si="786"/>
        <v>-</v>
      </c>
      <c r="FF307" s="306" t="str">
        <f t="shared" si="787"/>
        <v>-</v>
      </c>
      <c r="FG307" s="306" t="str">
        <f t="shared" si="788"/>
        <v>-</v>
      </c>
      <c r="FH307" s="306"/>
      <c r="FI307" s="306"/>
      <c r="FJ307" s="306"/>
      <c r="FK307" s="306"/>
      <c r="FL307" s="306"/>
      <c r="FM307" s="422" t="s">
        <v>2</v>
      </c>
      <c r="FN307" s="65" t="str">
        <f t="shared" si="712"/>
        <v>-</v>
      </c>
      <c r="FO307" s="65" t="str">
        <f t="shared" si="713"/>
        <v>-</v>
      </c>
      <c r="FP307" s="65" t="str">
        <f t="shared" si="714"/>
        <v>-</v>
      </c>
      <c r="FQ307" s="65" t="str">
        <f t="shared" si="715"/>
        <v>-</v>
      </c>
      <c r="FR307" s="65" t="str">
        <f t="shared" si="716"/>
        <v>-</v>
      </c>
      <c r="FS307" s="65" t="str">
        <f t="shared" si="717"/>
        <v>-</v>
      </c>
      <c r="FT307" s="65" t="str">
        <f t="shared" si="718"/>
        <v>-</v>
      </c>
      <c r="FU307" s="65" t="str">
        <f t="shared" si="719"/>
        <v>-</v>
      </c>
      <c r="FV307" s="65" t="str">
        <f t="shared" si="720"/>
        <v>-</v>
      </c>
      <c r="FW307" s="65" t="str">
        <f t="shared" si="721"/>
        <v>-</v>
      </c>
      <c r="FX307" s="65" t="str">
        <f t="shared" si="722"/>
        <v>-</v>
      </c>
      <c r="FY307" s="65" t="str">
        <f t="shared" si="723"/>
        <v>-</v>
      </c>
      <c r="FZ307" s="65" t="str">
        <f t="shared" si="724"/>
        <v>-</v>
      </c>
      <c r="GA307" s="65" t="str">
        <f t="shared" si="725"/>
        <v>-</v>
      </c>
      <c r="GB307" s="65" t="str">
        <f t="shared" si="726"/>
        <v>-</v>
      </c>
      <c r="GC307" s="65" t="str">
        <f t="shared" si="727"/>
        <v>-</v>
      </c>
      <c r="GD307" s="65" t="str">
        <f t="shared" si="728"/>
        <v>-</v>
      </c>
      <c r="GE307" s="65" t="str">
        <f t="shared" si="729"/>
        <v>-</v>
      </c>
      <c r="GF307" s="65" t="str">
        <f t="shared" si="730"/>
        <v>-</v>
      </c>
      <c r="GG307" s="65" t="str">
        <f t="shared" si="731"/>
        <v>-</v>
      </c>
      <c r="GH307" s="65" t="str">
        <f t="shared" si="732"/>
        <v>-</v>
      </c>
      <c r="GI307" s="65" t="str">
        <f t="shared" si="733"/>
        <v>-</v>
      </c>
      <c r="GJ307" s="65" t="str">
        <f t="shared" si="734"/>
        <v>-</v>
      </c>
      <c r="GK307" s="65" t="str">
        <f t="shared" si="735"/>
        <v>-</v>
      </c>
      <c r="GL307" s="65" t="str">
        <f t="shared" si="736"/>
        <v>-</v>
      </c>
      <c r="GM307" s="65" t="str">
        <f t="shared" si="737"/>
        <v>-</v>
      </c>
      <c r="GN307" s="65" t="str">
        <f t="shared" si="789"/>
        <v>-</v>
      </c>
      <c r="GO307" s="65" t="str">
        <f t="shared" si="790"/>
        <v>-</v>
      </c>
      <c r="GP307" s="65" t="str">
        <f t="shared" si="791"/>
        <v>-</v>
      </c>
      <c r="GQ307" s="65" t="str">
        <f t="shared" si="792"/>
        <v>-</v>
      </c>
      <c r="GR307" s="65"/>
      <c r="GS307" s="65"/>
      <c r="GT307" s="65"/>
      <c r="GU307" s="96"/>
      <c r="GV307" s="70"/>
      <c r="GW307" s="7">
        <f>IF(ISNUMBER(INDEX($CU$15:$EC$314,$B307,HG$5)),MAX(GW$14:GW306)+1,0)</f>
        <v>0</v>
      </c>
      <c r="GX307" s="7" t="str">
        <f t="shared" si="738"/>
        <v/>
      </c>
      <c r="GY307" s="7" t="str">
        <f t="shared" si="739"/>
        <v/>
      </c>
      <c r="GZ307" s="289" t="str">
        <f t="shared" si="740"/>
        <v/>
      </c>
      <c r="HA307" s="289" t="str">
        <f t="shared" si="800"/>
        <v/>
      </c>
      <c r="HB307" s="289"/>
      <c r="HC307" s="84" t="str">
        <f t="shared" si="742"/>
        <v/>
      </c>
      <c r="HD307" s="335" t="str">
        <f t="shared" si="743"/>
        <v/>
      </c>
      <c r="HE307" s="313" t="str">
        <f t="shared" si="744"/>
        <v/>
      </c>
      <c r="HF307" s="28" t="str">
        <f t="shared" si="801"/>
        <v/>
      </c>
      <c r="HG307" s="241"/>
      <c r="HH307" s="71"/>
      <c r="HI307" s="71"/>
      <c r="HJ307" s="71"/>
      <c r="HK307" s="71"/>
      <c r="HL307" s="71"/>
      <c r="HM307" s="71"/>
      <c r="HN307" s="71"/>
      <c r="HO307" s="71"/>
      <c r="HP307" s="71"/>
      <c r="HQ307" s="71"/>
      <c r="HR307" s="71"/>
      <c r="HS307" s="71"/>
      <c r="HT307" s="71"/>
      <c r="HU307" s="71"/>
      <c r="HV307" s="336" t="str">
        <f t="shared" si="746"/>
        <v/>
      </c>
      <c r="HW307" s="338" t="str">
        <f t="shared" si="747"/>
        <v/>
      </c>
      <c r="HX307" s="337" t="str">
        <f t="shared" si="748"/>
        <v/>
      </c>
      <c r="HY307" s="71"/>
      <c r="HZ307" s="71"/>
      <c r="IA307" s="71"/>
      <c r="IB307" s="71"/>
      <c r="IC307" s="71"/>
      <c r="ID307" s="70"/>
      <c r="IE307" s="19"/>
      <c r="IF307" s="19"/>
      <c r="IG307" s="19"/>
      <c r="IH307" s="19"/>
      <c r="II307" s="19"/>
      <c r="IJ307" s="19"/>
      <c r="IK307" s="19"/>
      <c r="IL307" s="19"/>
      <c r="IM307" s="19"/>
      <c r="IN307" s="19"/>
      <c r="IO307" s="19"/>
      <c r="IP307" s="19"/>
      <c r="IQ307" s="19"/>
      <c r="IR307" s="291">
        <f>IF(IE307&lt;&gt;"",MAX(IR$14:IR306)+1,0)</f>
        <v>0</v>
      </c>
      <c r="IS307" s="291">
        <f>IF(IF307&lt;&gt;"",MAX(IS$14:IS306)+1,0)</f>
        <v>0</v>
      </c>
      <c r="IT307" s="291">
        <f>IF(IG307&lt;&gt;"",MAX(IT$14:IT306)+1,0)</f>
        <v>0</v>
      </c>
      <c r="IU307" s="291">
        <f>IF(IH307&lt;&gt;"",MAX(IU$14:IU306)+1,0)</f>
        <v>0</v>
      </c>
      <c r="IV307" s="291">
        <f>IF(II307&lt;&gt;"",MAX(IV$14:IV306)+1,0)</f>
        <v>0</v>
      </c>
      <c r="IW307" s="291">
        <f>IF(IJ307&lt;&gt;"",MAX(IW$14:IW306)+1,0)</f>
        <v>0</v>
      </c>
      <c r="IX307" s="291">
        <f>IF(IK307&lt;&gt;"",MAX(IX$14:IX306)+1,0)</f>
        <v>0</v>
      </c>
      <c r="IY307" s="291">
        <f>IF(IL307&lt;&gt;"",MAX(IY$14:IY306)+1,0)</f>
        <v>0</v>
      </c>
      <c r="IZ307" s="291">
        <f>IF(IM307&lt;&gt;"",MAX(IZ$14:IZ306)+1,0)</f>
        <v>0</v>
      </c>
      <c r="JA307" s="291">
        <f>IF(IN307&lt;&gt;"",MAX(JA$14:JA306)+1,0)</f>
        <v>0</v>
      </c>
      <c r="JB307" s="291">
        <f>IF(IO307&lt;&gt;"",MAX(JB$14:JB306)+1,0)</f>
        <v>0</v>
      </c>
      <c r="JC307" s="291">
        <f>IF(IP307&lt;&gt;"",MAX(JC$14:JC306)+1,0)</f>
        <v>0</v>
      </c>
      <c r="JD307" s="74" t="str">
        <f t="shared" si="793"/>
        <v/>
      </c>
      <c r="JE307" s="74" t="str">
        <f t="shared" si="794"/>
        <v/>
      </c>
      <c r="JF307" s="74" t="str">
        <f t="shared" si="795"/>
        <v/>
      </c>
      <c r="JG307" s="74" t="str">
        <f t="shared" si="796"/>
        <v/>
      </c>
      <c r="JH307" s="390" t="str">
        <f t="shared" si="797"/>
        <v/>
      </c>
      <c r="JI307" s="389">
        <f>IF(ISNUMBER(MATCH(HE307,$JG$15:$JG$313,0)),0,MAX(JI$14:JI306)+1)</f>
        <v>0</v>
      </c>
      <c r="JJ307" s="389" t="str">
        <f t="shared" si="798"/>
        <v/>
      </c>
      <c r="JK307" s="379"/>
      <c r="JL307" s="79"/>
      <c r="JM307" s="19"/>
      <c r="JN307" s="280"/>
      <c r="JO307" s="70"/>
      <c r="JP307" s="19"/>
      <c r="JQ307" s="19"/>
      <c r="JR307" s="19"/>
      <c r="JS307" s="19"/>
      <c r="JT307" s="19"/>
      <c r="JU307" s="19"/>
      <c r="JV307" s="19"/>
      <c r="JW307" s="19"/>
      <c r="JX307" s="19"/>
      <c r="JY307" s="19"/>
      <c r="JZ307" s="19"/>
      <c r="KA307" s="19"/>
      <c r="KB307" s="19"/>
      <c r="KC307" s="19"/>
      <c r="KD307" s="19"/>
      <c r="LA307" s="70"/>
      <c r="LB307" s="291" t="str">
        <f t="shared" si="749"/>
        <v/>
      </c>
      <c r="LC307" s="291" t="str">
        <f t="shared" si="750"/>
        <v/>
      </c>
      <c r="LD307" s="291" t="str">
        <f t="shared" si="751"/>
        <v/>
      </c>
      <c r="LE307" s="291" t="str">
        <f t="shared" si="752"/>
        <v/>
      </c>
      <c r="LF307" s="291" t="str">
        <f t="shared" si="753"/>
        <v/>
      </c>
      <c r="LG307" s="291" t="str">
        <f t="shared" si="754"/>
        <v/>
      </c>
      <c r="LH307" s="291" t="str">
        <f t="shared" si="755"/>
        <v/>
      </c>
      <c r="LI307" s="291" t="str">
        <f t="shared" si="756"/>
        <v/>
      </c>
      <c r="LJ307" s="291" t="str">
        <f t="shared" si="757"/>
        <v/>
      </c>
      <c r="LK307" s="291" t="str">
        <f t="shared" si="758"/>
        <v/>
      </c>
      <c r="LL307" s="291" t="str">
        <f t="shared" si="759"/>
        <v/>
      </c>
      <c r="LM307" s="291" t="str">
        <f t="shared" si="760"/>
        <v/>
      </c>
      <c r="LN307" s="291" t="str">
        <f t="shared" si="761"/>
        <v/>
      </c>
      <c r="LO307" s="291" t="str">
        <f t="shared" si="762"/>
        <v/>
      </c>
      <c r="LP307" s="291" t="str">
        <f t="shared" si="763"/>
        <v/>
      </c>
      <c r="LQ307" s="291" t="str">
        <f t="shared" si="764"/>
        <v/>
      </c>
      <c r="LR307" s="291" t="str">
        <f t="shared" si="765"/>
        <v/>
      </c>
      <c r="LS307" s="291" t="str">
        <f t="shared" si="766"/>
        <v/>
      </c>
      <c r="LT307" s="291" t="str">
        <f t="shared" si="767"/>
        <v/>
      </c>
      <c r="LU307" s="291" t="str">
        <f t="shared" si="768"/>
        <v/>
      </c>
      <c r="LV307" s="291" t="str">
        <f t="shared" si="769"/>
        <v/>
      </c>
      <c r="LW307" s="291" t="str">
        <f t="shared" si="770"/>
        <v/>
      </c>
      <c r="LX307" s="291" t="str">
        <f t="shared" si="771"/>
        <v/>
      </c>
      <c r="LY307" s="291" t="str">
        <f t="shared" si="772"/>
        <v/>
      </c>
      <c r="LZ307" s="291" t="str">
        <f t="shared" si="773"/>
        <v/>
      </c>
      <c r="MA307" s="291" t="str">
        <f t="shared" si="774"/>
        <v/>
      </c>
      <c r="MB307" s="291" t="str">
        <f t="shared" si="775"/>
        <v/>
      </c>
      <c r="MC307" s="291" t="str">
        <f t="shared" si="776"/>
        <v/>
      </c>
      <c r="MD307" s="291" t="str">
        <f t="shared" si="777"/>
        <v/>
      </c>
      <c r="ME307" s="291" t="str">
        <f t="shared" si="778"/>
        <v/>
      </c>
      <c r="MF307" s="291" t="str">
        <f t="shared" si="779"/>
        <v/>
      </c>
      <c r="MG307" s="74">
        <f t="shared" si="780"/>
        <v>0</v>
      </c>
      <c r="MH307" s="70"/>
      <c r="MI307" s="70"/>
      <c r="MJ307" s="70"/>
      <c r="MK307" s="70"/>
      <c r="ML307" s="70"/>
      <c r="MM307" s="70"/>
      <c r="MN307" s="70"/>
      <c r="MO307" s="70"/>
      <c r="MP307" s="70"/>
      <c r="MQ307" s="70"/>
      <c r="MR307" s="70"/>
      <c r="MS307" s="70"/>
      <c r="MT307" s="70"/>
      <c r="MU307" s="70"/>
    </row>
    <row r="308" spans="1:359" ht="6.75" customHeight="1" x14ac:dyDescent="0.25">
      <c r="A308" s="79"/>
      <c r="B308" s="303" t="str">
        <f t="shared" si="799"/>
        <v/>
      </c>
      <c r="C308" s="206"/>
      <c r="D308" s="206"/>
      <c r="E308" s="70"/>
      <c r="F308" s="258"/>
      <c r="G308" s="259"/>
      <c r="H308" s="260"/>
      <c r="I308" s="258"/>
      <c r="J308" s="259"/>
      <c r="K308" s="260"/>
      <c r="L308" s="258"/>
      <c r="M308" s="259"/>
      <c r="N308" s="260"/>
      <c r="O308" s="258"/>
      <c r="P308" s="259"/>
      <c r="Q308" s="260"/>
      <c r="R308" s="258"/>
      <c r="S308" s="259"/>
      <c r="T308" s="260"/>
      <c r="U308" s="258"/>
      <c r="V308" s="259"/>
      <c r="W308" s="260"/>
      <c r="X308" s="258"/>
      <c r="Y308" s="259"/>
      <c r="Z308" s="260"/>
      <c r="AA308" s="258"/>
      <c r="AB308" s="259"/>
      <c r="AC308" s="260"/>
      <c r="AD308" s="258"/>
      <c r="AE308" s="259"/>
      <c r="AF308" s="260"/>
      <c r="AG308" s="258"/>
      <c r="AH308" s="259"/>
      <c r="AI308" s="260"/>
      <c r="AJ308" s="258"/>
      <c r="AK308" s="259"/>
      <c r="AL308" s="260"/>
      <c r="AM308" s="258"/>
      <c r="AN308" s="259"/>
      <c r="AO308" s="260"/>
      <c r="AP308" s="281"/>
      <c r="AQ308" s="353"/>
      <c r="AR308" s="348"/>
      <c r="AS308" s="281"/>
      <c r="AT308" s="353"/>
      <c r="AU308" s="348"/>
      <c r="AV308" s="258"/>
      <c r="AW308" s="259"/>
      <c r="AX308" s="260"/>
      <c r="AY308" s="258"/>
      <c r="AZ308" s="259"/>
      <c r="BA308" s="260"/>
      <c r="BB308" s="258"/>
      <c r="BC308" s="259"/>
      <c r="BD308" s="260"/>
      <c r="BE308" s="258"/>
      <c r="BF308" s="259"/>
      <c r="BG308" s="260"/>
      <c r="BH308" s="258"/>
      <c r="BI308" s="259"/>
      <c r="BJ308" s="260"/>
      <c r="BK308" s="258"/>
      <c r="BL308" s="259"/>
      <c r="BM308" s="260"/>
      <c r="BN308" s="258"/>
      <c r="BO308" s="259"/>
      <c r="BP308" s="260"/>
      <c r="BQ308" s="258"/>
      <c r="BR308" s="259"/>
      <c r="BS308" s="260"/>
      <c r="BT308" s="258"/>
      <c r="BU308" s="259"/>
      <c r="BV308" s="260"/>
      <c r="BW308" s="258"/>
      <c r="BX308" s="259"/>
      <c r="BY308" s="260"/>
      <c r="BZ308" s="258"/>
      <c r="CA308" s="259"/>
      <c r="CB308" s="260"/>
      <c r="CC308" s="258"/>
      <c r="CD308" s="259"/>
      <c r="CE308" s="260"/>
      <c r="CF308" s="410"/>
      <c r="CG308" s="411"/>
      <c r="CH308" s="412"/>
      <c r="CI308" s="410"/>
      <c r="CJ308" s="411"/>
      <c r="CK308" s="412"/>
      <c r="CL308" s="258"/>
      <c r="CM308" s="259"/>
      <c r="CN308" s="260"/>
      <c r="CO308" s="258"/>
      <c r="CP308" s="259"/>
      <c r="CQ308" s="260"/>
      <c r="CR308" s="373" t="s">
        <v>2</v>
      </c>
      <c r="CS308" s="228"/>
      <c r="CT308" s="229"/>
      <c r="CU308" s="7" t="str">
        <f t="shared" si="660"/>
        <v/>
      </c>
      <c r="CV308" s="7" t="str">
        <f t="shared" si="661"/>
        <v/>
      </c>
      <c r="CW308" s="7" t="str">
        <f t="shared" si="662"/>
        <v/>
      </c>
      <c r="CX308" s="7" t="str">
        <f t="shared" si="663"/>
        <v/>
      </c>
      <c r="CY308" s="7" t="str">
        <f t="shared" si="664"/>
        <v/>
      </c>
      <c r="CZ308" s="7" t="str">
        <f t="shared" si="665"/>
        <v/>
      </c>
      <c r="DA308" s="7" t="str">
        <f t="shared" si="666"/>
        <v/>
      </c>
      <c r="DB308" s="7" t="str">
        <f t="shared" si="667"/>
        <v/>
      </c>
      <c r="DC308" s="7" t="str">
        <f t="shared" si="668"/>
        <v/>
      </c>
      <c r="DD308" s="7" t="str">
        <f t="shared" si="669"/>
        <v/>
      </c>
      <c r="DE308" s="7" t="str">
        <f t="shared" si="670"/>
        <v/>
      </c>
      <c r="DF308" s="7" t="str">
        <f t="shared" si="671"/>
        <v/>
      </c>
      <c r="DG308" s="7" t="str">
        <f t="shared" si="672"/>
        <v/>
      </c>
      <c r="DH308" s="7" t="str">
        <f t="shared" si="673"/>
        <v/>
      </c>
      <c r="DI308" s="7" t="str">
        <f t="shared" si="674"/>
        <v/>
      </c>
      <c r="DJ308" s="7" t="str">
        <f t="shared" si="675"/>
        <v/>
      </c>
      <c r="DK308" s="7" t="str">
        <f t="shared" si="676"/>
        <v/>
      </c>
      <c r="DL308" s="7" t="str">
        <f t="shared" si="677"/>
        <v/>
      </c>
      <c r="DM308" s="7" t="str">
        <f t="shared" si="678"/>
        <v/>
      </c>
      <c r="DN308" s="7" t="str">
        <f t="shared" si="679"/>
        <v/>
      </c>
      <c r="DO308" s="7" t="str">
        <f t="shared" si="680"/>
        <v/>
      </c>
      <c r="DP308" s="7" t="str">
        <f t="shared" si="681"/>
        <v/>
      </c>
      <c r="DQ308" s="7" t="str">
        <f t="shared" si="682"/>
        <v/>
      </c>
      <c r="DR308" s="7" t="str">
        <f t="shared" si="683"/>
        <v/>
      </c>
      <c r="DS308" s="7" t="str">
        <f t="shared" si="684"/>
        <v/>
      </c>
      <c r="DT308" s="7" t="str">
        <f t="shared" si="685"/>
        <v/>
      </c>
      <c r="DU308" s="7" t="str">
        <f t="shared" si="781"/>
        <v/>
      </c>
      <c r="DV308" s="7" t="str">
        <f t="shared" si="782"/>
        <v/>
      </c>
      <c r="DW308" s="7" t="str">
        <f t="shared" si="783"/>
        <v/>
      </c>
      <c r="DX308" s="7" t="str">
        <f t="shared" si="784"/>
        <v/>
      </c>
      <c r="DY308" s="7"/>
      <c r="DZ308" s="7"/>
      <c r="EA308" s="7"/>
      <c r="EB308" s="7"/>
      <c r="EC308" s="64" t="s">
        <v>2</v>
      </c>
      <c r="ED308" s="306" t="str">
        <f t="shared" si="686"/>
        <v>-</v>
      </c>
      <c r="EE308" s="306" t="str">
        <f t="shared" si="687"/>
        <v>-</v>
      </c>
      <c r="EF308" s="306" t="str">
        <f t="shared" si="688"/>
        <v>-</v>
      </c>
      <c r="EG308" s="306" t="str">
        <f t="shared" si="689"/>
        <v>-</v>
      </c>
      <c r="EH308" s="306" t="str">
        <f t="shared" si="690"/>
        <v>-</v>
      </c>
      <c r="EI308" s="306" t="str">
        <f t="shared" si="691"/>
        <v>-</v>
      </c>
      <c r="EJ308" s="306" t="str">
        <f t="shared" si="692"/>
        <v>-</v>
      </c>
      <c r="EK308" s="306" t="str">
        <f t="shared" si="693"/>
        <v>-</v>
      </c>
      <c r="EL308" s="306" t="str">
        <f t="shared" si="694"/>
        <v>-</v>
      </c>
      <c r="EM308" s="306" t="str">
        <f t="shared" si="695"/>
        <v>-</v>
      </c>
      <c r="EN308" s="306" t="str">
        <f t="shared" si="696"/>
        <v>-</v>
      </c>
      <c r="EO308" s="306" t="str">
        <f t="shared" si="697"/>
        <v>-</v>
      </c>
      <c r="EP308" s="306" t="str">
        <f t="shared" si="698"/>
        <v>-</v>
      </c>
      <c r="EQ308" s="306" t="str">
        <f t="shared" si="699"/>
        <v>-</v>
      </c>
      <c r="ER308" s="306" t="str">
        <f t="shared" si="700"/>
        <v>-</v>
      </c>
      <c r="ES308" s="306" t="str">
        <f t="shared" si="701"/>
        <v>-</v>
      </c>
      <c r="ET308" s="306" t="str">
        <f t="shared" si="702"/>
        <v>-</v>
      </c>
      <c r="EU308" s="306" t="str">
        <f t="shared" si="703"/>
        <v>-</v>
      </c>
      <c r="EV308" s="306" t="str">
        <f t="shared" si="704"/>
        <v>-</v>
      </c>
      <c r="EW308" s="306" t="str">
        <f t="shared" si="705"/>
        <v>-</v>
      </c>
      <c r="EX308" s="306" t="str">
        <f t="shared" si="706"/>
        <v>-</v>
      </c>
      <c r="EY308" s="306" t="str">
        <f t="shared" si="707"/>
        <v>-</v>
      </c>
      <c r="EZ308" s="306" t="str">
        <f t="shared" si="708"/>
        <v>-</v>
      </c>
      <c r="FA308" s="306" t="str">
        <f t="shared" si="709"/>
        <v>-</v>
      </c>
      <c r="FB308" s="306" t="str">
        <f t="shared" si="710"/>
        <v>-</v>
      </c>
      <c r="FC308" s="306" t="str">
        <f t="shared" si="711"/>
        <v>-</v>
      </c>
      <c r="FD308" s="306" t="str">
        <f t="shared" si="785"/>
        <v>-</v>
      </c>
      <c r="FE308" s="306" t="str">
        <f t="shared" si="786"/>
        <v>-</v>
      </c>
      <c r="FF308" s="306" t="str">
        <f t="shared" si="787"/>
        <v>-</v>
      </c>
      <c r="FG308" s="306" t="str">
        <f t="shared" si="788"/>
        <v>-</v>
      </c>
      <c r="FH308" s="306"/>
      <c r="FI308" s="306"/>
      <c r="FJ308" s="306"/>
      <c r="FK308" s="306"/>
      <c r="FL308" s="306"/>
      <c r="FM308" s="422" t="s">
        <v>2</v>
      </c>
      <c r="FN308" s="65" t="str">
        <f t="shared" si="712"/>
        <v>-</v>
      </c>
      <c r="FO308" s="65" t="str">
        <f t="shared" si="713"/>
        <v>-</v>
      </c>
      <c r="FP308" s="65" t="str">
        <f t="shared" si="714"/>
        <v>-</v>
      </c>
      <c r="FQ308" s="65" t="str">
        <f t="shared" si="715"/>
        <v>-</v>
      </c>
      <c r="FR308" s="65" t="str">
        <f t="shared" si="716"/>
        <v>-</v>
      </c>
      <c r="FS308" s="65" t="str">
        <f t="shared" si="717"/>
        <v>-</v>
      </c>
      <c r="FT308" s="65" t="str">
        <f t="shared" si="718"/>
        <v>-</v>
      </c>
      <c r="FU308" s="65" t="str">
        <f t="shared" si="719"/>
        <v>-</v>
      </c>
      <c r="FV308" s="65" t="str">
        <f t="shared" si="720"/>
        <v>-</v>
      </c>
      <c r="FW308" s="65" t="str">
        <f t="shared" si="721"/>
        <v>-</v>
      </c>
      <c r="FX308" s="65" t="str">
        <f t="shared" si="722"/>
        <v>-</v>
      </c>
      <c r="FY308" s="65" t="str">
        <f t="shared" si="723"/>
        <v>-</v>
      </c>
      <c r="FZ308" s="65" t="str">
        <f t="shared" si="724"/>
        <v>-</v>
      </c>
      <c r="GA308" s="65" t="str">
        <f t="shared" si="725"/>
        <v>-</v>
      </c>
      <c r="GB308" s="65" t="str">
        <f t="shared" si="726"/>
        <v>-</v>
      </c>
      <c r="GC308" s="65" t="str">
        <f t="shared" si="727"/>
        <v>-</v>
      </c>
      <c r="GD308" s="65" t="str">
        <f t="shared" si="728"/>
        <v>-</v>
      </c>
      <c r="GE308" s="65" t="str">
        <f t="shared" si="729"/>
        <v>-</v>
      </c>
      <c r="GF308" s="65" t="str">
        <f t="shared" si="730"/>
        <v>-</v>
      </c>
      <c r="GG308" s="65" t="str">
        <f t="shared" si="731"/>
        <v>-</v>
      </c>
      <c r="GH308" s="65" t="str">
        <f t="shared" si="732"/>
        <v>-</v>
      </c>
      <c r="GI308" s="65" t="str">
        <f t="shared" si="733"/>
        <v>-</v>
      </c>
      <c r="GJ308" s="65" t="str">
        <f t="shared" si="734"/>
        <v>-</v>
      </c>
      <c r="GK308" s="65" t="str">
        <f t="shared" si="735"/>
        <v>-</v>
      </c>
      <c r="GL308" s="65" t="str">
        <f t="shared" si="736"/>
        <v>-</v>
      </c>
      <c r="GM308" s="65" t="str">
        <f t="shared" si="737"/>
        <v>-</v>
      </c>
      <c r="GN308" s="65" t="str">
        <f t="shared" si="789"/>
        <v>-</v>
      </c>
      <c r="GO308" s="65" t="str">
        <f t="shared" si="790"/>
        <v>-</v>
      </c>
      <c r="GP308" s="65" t="str">
        <f t="shared" si="791"/>
        <v>-</v>
      </c>
      <c r="GQ308" s="65" t="str">
        <f t="shared" si="792"/>
        <v>-</v>
      </c>
      <c r="GR308" s="65"/>
      <c r="GS308" s="65"/>
      <c r="GT308" s="65"/>
      <c r="GU308" s="96"/>
      <c r="GV308" s="70"/>
      <c r="GW308" s="7">
        <f>IF(ISNUMBER(INDEX($CU$15:$EC$314,$B308,HG$5)),MAX(GW$14:GW307)+1,0)</f>
        <v>0</v>
      </c>
      <c r="GX308" s="7" t="str">
        <f t="shared" si="738"/>
        <v/>
      </c>
      <c r="GY308" s="7" t="str">
        <f t="shared" si="739"/>
        <v/>
      </c>
      <c r="GZ308" s="289" t="str">
        <f t="shared" si="740"/>
        <v/>
      </c>
      <c r="HA308" s="289" t="str">
        <f t="shared" si="800"/>
        <v/>
      </c>
      <c r="HB308" s="289"/>
      <c r="HC308" s="84" t="str">
        <f t="shared" si="742"/>
        <v/>
      </c>
      <c r="HD308" s="335" t="str">
        <f t="shared" si="743"/>
        <v/>
      </c>
      <c r="HE308" s="313" t="str">
        <f t="shared" si="744"/>
        <v/>
      </c>
      <c r="HF308" s="28" t="str">
        <f t="shared" si="801"/>
        <v/>
      </c>
      <c r="HG308" s="241"/>
      <c r="HH308" s="71"/>
      <c r="HI308" s="71"/>
      <c r="HJ308" s="71"/>
      <c r="HK308" s="71"/>
      <c r="HL308" s="71"/>
      <c r="HM308" s="71"/>
      <c r="HN308" s="71"/>
      <c r="HO308" s="71"/>
      <c r="HP308" s="71"/>
      <c r="HQ308" s="71"/>
      <c r="HR308" s="71"/>
      <c r="HS308" s="71"/>
      <c r="HT308" s="71"/>
      <c r="HU308" s="71"/>
      <c r="HV308" s="336" t="str">
        <f t="shared" si="746"/>
        <v/>
      </c>
      <c r="HW308" s="338" t="str">
        <f t="shared" si="747"/>
        <v/>
      </c>
      <c r="HX308" s="337" t="str">
        <f t="shared" si="748"/>
        <v/>
      </c>
      <c r="HY308" s="71"/>
      <c r="HZ308" s="71"/>
      <c r="IA308" s="71"/>
      <c r="IB308" s="71"/>
      <c r="IC308" s="71"/>
      <c r="ID308" s="70"/>
      <c r="IE308" s="19"/>
      <c r="IF308" s="19"/>
      <c r="IG308" s="19"/>
      <c r="IH308" s="19"/>
      <c r="II308" s="19"/>
      <c r="IJ308" s="19"/>
      <c r="IK308" s="19"/>
      <c r="IL308" s="19"/>
      <c r="IM308" s="19"/>
      <c r="IN308" s="19"/>
      <c r="IO308" s="19"/>
      <c r="IP308" s="19"/>
      <c r="IQ308" s="19"/>
      <c r="IR308" s="291">
        <f>IF(IE308&lt;&gt;"",MAX(IR$14:IR307)+1,0)</f>
        <v>0</v>
      </c>
      <c r="IS308" s="291">
        <f>IF(IF308&lt;&gt;"",MAX(IS$14:IS307)+1,0)</f>
        <v>0</v>
      </c>
      <c r="IT308" s="291">
        <f>IF(IG308&lt;&gt;"",MAX(IT$14:IT307)+1,0)</f>
        <v>0</v>
      </c>
      <c r="IU308" s="291">
        <f>IF(IH308&lt;&gt;"",MAX(IU$14:IU307)+1,0)</f>
        <v>0</v>
      </c>
      <c r="IV308" s="291">
        <f>IF(II308&lt;&gt;"",MAX(IV$14:IV307)+1,0)</f>
        <v>0</v>
      </c>
      <c r="IW308" s="291">
        <f>IF(IJ308&lt;&gt;"",MAX(IW$14:IW307)+1,0)</f>
        <v>0</v>
      </c>
      <c r="IX308" s="291">
        <f>IF(IK308&lt;&gt;"",MAX(IX$14:IX307)+1,0)</f>
        <v>0</v>
      </c>
      <c r="IY308" s="291">
        <f>IF(IL308&lt;&gt;"",MAX(IY$14:IY307)+1,0)</f>
        <v>0</v>
      </c>
      <c r="IZ308" s="291">
        <f>IF(IM308&lt;&gt;"",MAX(IZ$14:IZ307)+1,0)</f>
        <v>0</v>
      </c>
      <c r="JA308" s="291">
        <f>IF(IN308&lt;&gt;"",MAX(JA$14:JA307)+1,0)</f>
        <v>0</v>
      </c>
      <c r="JB308" s="291">
        <f>IF(IO308&lt;&gt;"",MAX(JB$14:JB307)+1,0)</f>
        <v>0</v>
      </c>
      <c r="JC308" s="291">
        <f>IF(IP308&lt;&gt;"",MAX(JC$14:JC307)+1,0)</f>
        <v>0</v>
      </c>
      <c r="JD308" s="74" t="str">
        <f t="shared" si="793"/>
        <v/>
      </c>
      <c r="JE308" s="74" t="str">
        <f t="shared" si="794"/>
        <v/>
      </c>
      <c r="JF308" s="74" t="str">
        <f t="shared" si="795"/>
        <v/>
      </c>
      <c r="JG308" s="74" t="str">
        <f t="shared" si="796"/>
        <v/>
      </c>
      <c r="JH308" s="390" t="str">
        <f t="shared" si="797"/>
        <v/>
      </c>
      <c r="JI308" s="389">
        <f>IF(ISNUMBER(MATCH(HE308,$JG$15:$JG$313,0)),0,MAX(JI$14:JI307)+1)</f>
        <v>0</v>
      </c>
      <c r="JJ308" s="389" t="str">
        <f t="shared" si="798"/>
        <v/>
      </c>
      <c r="JK308" s="379"/>
      <c r="JL308" s="79"/>
      <c r="JM308" s="19"/>
      <c r="JN308" s="280"/>
      <c r="JO308" s="70"/>
      <c r="JP308" s="19"/>
      <c r="JQ308" s="19"/>
      <c r="JR308" s="19"/>
      <c r="JS308" s="19"/>
      <c r="JT308" s="19"/>
      <c r="JU308" s="19"/>
      <c r="JV308" s="19"/>
      <c r="JW308" s="19"/>
      <c r="JX308" s="19"/>
      <c r="JY308" s="19"/>
      <c r="JZ308" s="19"/>
      <c r="KA308" s="19"/>
      <c r="KB308" s="19"/>
      <c r="KC308" s="19"/>
      <c r="KD308" s="19"/>
      <c r="LA308" s="70"/>
      <c r="LB308" s="291" t="str">
        <f t="shared" si="749"/>
        <v/>
      </c>
      <c r="LC308" s="291" t="str">
        <f t="shared" si="750"/>
        <v/>
      </c>
      <c r="LD308" s="291" t="str">
        <f t="shared" si="751"/>
        <v/>
      </c>
      <c r="LE308" s="291" t="str">
        <f t="shared" si="752"/>
        <v/>
      </c>
      <c r="LF308" s="291" t="str">
        <f t="shared" si="753"/>
        <v/>
      </c>
      <c r="LG308" s="291" t="str">
        <f t="shared" si="754"/>
        <v/>
      </c>
      <c r="LH308" s="291" t="str">
        <f t="shared" si="755"/>
        <v/>
      </c>
      <c r="LI308" s="291" t="str">
        <f t="shared" si="756"/>
        <v/>
      </c>
      <c r="LJ308" s="291" t="str">
        <f t="shared" si="757"/>
        <v/>
      </c>
      <c r="LK308" s="291" t="str">
        <f t="shared" si="758"/>
        <v/>
      </c>
      <c r="LL308" s="291" t="str">
        <f t="shared" si="759"/>
        <v/>
      </c>
      <c r="LM308" s="291" t="str">
        <f t="shared" si="760"/>
        <v/>
      </c>
      <c r="LN308" s="291" t="str">
        <f t="shared" si="761"/>
        <v/>
      </c>
      <c r="LO308" s="291" t="str">
        <f t="shared" si="762"/>
        <v/>
      </c>
      <c r="LP308" s="291" t="str">
        <f t="shared" si="763"/>
        <v/>
      </c>
      <c r="LQ308" s="291" t="str">
        <f t="shared" si="764"/>
        <v/>
      </c>
      <c r="LR308" s="291" t="str">
        <f t="shared" si="765"/>
        <v/>
      </c>
      <c r="LS308" s="291" t="str">
        <f t="shared" si="766"/>
        <v/>
      </c>
      <c r="LT308" s="291" t="str">
        <f t="shared" si="767"/>
        <v/>
      </c>
      <c r="LU308" s="291" t="str">
        <f t="shared" si="768"/>
        <v/>
      </c>
      <c r="LV308" s="291" t="str">
        <f t="shared" si="769"/>
        <v/>
      </c>
      <c r="LW308" s="291" t="str">
        <f t="shared" si="770"/>
        <v/>
      </c>
      <c r="LX308" s="291" t="str">
        <f t="shared" si="771"/>
        <v/>
      </c>
      <c r="LY308" s="291" t="str">
        <f t="shared" si="772"/>
        <v/>
      </c>
      <c r="LZ308" s="291" t="str">
        <f t="shared" si="773"/>
        <v/>
      </c>
      <c r="MA308" s="291" t="str">
        <f t="shared" si="774"/>
        <v/>
      </c>
      <c r="MB308" s="291" t="str">
        <f t="shared" si="775"/>
        <v/>
      </c>
      <c r="MC308" s="291" t="str">
        <f t="shared" si="776"/>
        <v/>
      </c>
      <c r="MD308" s="291" t="str">
        <f t="shared" si="777"/>
        <v/>
      </c>
      <c r="ME308" s="291" t="str">
        <f t="shared" si="778"/>
        <v/>
      </c>
      <c r="MF308" s="291" t="str">
        <f t="shared" si="779"/>
        <v/>
      </c>
      <c r="MG308" s="74">
        <f t="shared" si="780"/>
        <v>0</v>
      </c>
      <c r="MH308" s="70"/>
      <c r="MI308" s="70"/>
      <c r="MJ308" s="70"/>
      <c r="MK308" s="70"/>
      <c r="ML308" s="70"/>
      <c r="MM308" s="70"/>
      <c r="MN308" s="70"/>
      <c r="MO308" s="70"/>
      <c r="MP308" s="70"/>
      <c r="MQ308" s="70"/>
      <c r="MR308" s="70"/>
      <c r="MS308" s="70"/>
      <c r="MT308" s="70"/>
      <c r="MU308" s="70"/>
    </row>
    <row r="309" spans="1:359" ht="6.75" customHeight="1" x14ac:dyDescent="0.25">
      <c r="A309" s="79"/>
      <c r="B309" s="303" t="str">
        <f t="shared" si="799"/>
        <v/>
      </c>
      <c r="C309" s="206"/>
      <c r="D309" s="206"/>
      <c r="E309" s="70"/>
      <c r="F309" s="258"/>
      <c r="G309" s="259"/>
      <c r="H309" s="260"/>
      <c r="I309" s="258"/>
      <c r="J309" s="259"/>
      <c r="K309" s="260"/>
      <c r="L309" s="258"/>
      <c r="M309" s="259"/>
      <c r="N309" s="260"/>
      <c r="O309" s="258"/>
      <c r="P309" s="259"/>
      <c r="Q309" s="260"/>
      <c r="R309" s="258"/>
      <c r="S309" s="259"/>
      <c r="T309" s="260"/>
      <c r="U309" s="258"/>
      <c r="V309" s="259"/>
      <c r="W309" s="260"/>
      <c r="X309" s="258"/>
      <c r="Y309" s="259"/>
      <c r="Z309" s="260"/>
      <c r="AA309" s="258"/>
      <c r="AB309" s="259"/>
      <c r="AC309" s="260"/>
      <c r="AD309" s="258"/>
      <c r="AE309" s="259"/>
      <c r="AF309" s="260"/>
      <c r="AG309" s="258"/>
      <c r="AH309" s="259"/>
      <c r="AI309" s="260"/>
      <c r="AJ309" s="258"/>
      <c r="AK309" s="259"/>
      <c r="AL309" s="260"/>
      <c r="AM309" s="258"/>
      <c r="AN309" s="259"/>
      <c r="AO309" s="260"/>
      <c r="AP309" s="281"/>
      <c r="AQ309" s="353"/>
      <c r="AR309" s="348"/>
      <c r="AS309" s="281"/>
      <c r="AT309" s="353"/>
      <c r="AU309" s="348"/>
      <c r="AV309" s="258"/>
      <c r="AW309" s="259"/>
      <c r="AX309" s="260"/>
      <c r="AY309" s="258"/>
      <c r="AZ309" s="259"/>
      <c r="BA309" s="260"/>
      <c r="BB309" s="258"/>
      <c r="BC309" s="259"/>
      <c r="BD309" s="260"/>
      <c r="BE309" s="258"/>
      <c r="BF309" s="259"/>
      <c r="BG309" s="260"/>
      <c r="BH309" s="258"/>
      <c r="BI309" s="259"/>
      <c r="BJ309" s="260"/>
      <c r="BK309" s="258"/>
      <c r="BL309" s="259"/>
      <c r="BM309" s="260"/>
      <c r="BN309" s="258"/>
      <c r="BO309" s="259"/>
      <c r="BP309" s="260"/>
      <c r="BQ309" s="258"/>
      <c r="BR309" s="259"/>
      <c r="BS309" s="260"/>
      <c r="BT309" s="258"/>
      <c r="BU309" s="259"/>
      <c r="BV309" s="260"/>
      <c r="BW309" s="258"/>
      <c r="BX309" s="259"/>
      <c r="BY309" s="260"/>
      <c r="BZ309" s="258"/>
      <c r="CA309" s="259"/>
      <c r="CB309" s="260"/>
      <c r="CC309" s="258"/>
      <c r="CD309" s="259"/>
      <c r="CE309" s="260"/>
      <c r="CF309" s="410"/>
      <c r="CG309" s="411"/>
      <c r="CH309" s="412"/>
      <c r="CI309" s="410"/>
      <c r="CJ309" s="411"/>
      <c r="CK309" s="412"/>
      <c r="CL309" s="258"/>
      <c r="CM309" s="259"/>
      <c r="CN309" s="260"/>
      <c r="CO309" s="258"/>
      <c r="CP309" s="259"/>
      <c r="CQ309" s="260"/>
      <c r="CR309" s="373" t="s">
        <v>2</v>
      </c>
      <c r="CS309" s="228"/>
      <c r="CT309" s="229"/>
      <c r="CU309" s="7" t="str">
        <f t="shared" si="660"/>
        <v/>
      </c>
      <c r="CV309" s="7" t="str">
        <f t="shared" si="661"/>
        <v/>
      </c>
      <c r="CW309" s="7" t="str">
        <f t="shared" si="662"/>
        <v/>
      </c>
      <c r="CX309" s="7" t="str">
        <f t="shared" si="663"/>
        <v/>
      </c>
      <c r="CY309" s="7" t="str">
        <f t="shared" si="664"/>
        <v/>
      </c>
      <c r="CZ309" s="7" t="str">
        <f t="shared" si="665"/>
        <v/>
      </c>
      <c r="DA309" s="7" t="str">
        <f t="shared" si="666"/>
        <v/>
      </c>
      <c r="DB309" s="7" t="str">
        <f t="shared" si="667"/>
        <v/>
      </c>
      <c r="DC309" s="7" t="str">
        <f t="shared" si="668"/>
        <v/>
      </c>
      <c r="DD309" s="7" t="str">
        <f t="shared" si="669"/>
        <v/>
      </c>
      <c r="DE309" s="7" t="str">
        <f t="shared" si="670"/>
        <v/>
      </c>
      <c r="DF309" s="7" t="str">
        <f t="shared" si="671"/>
        <v/>
      </c>
      <c r="DG309" s="7" t="str">
        <f t="shared" si="672"/>
        <v/>
      </c>
      <c r="DH309" s="7" t="str">
        <f t="shared" si="673"/>
        <v/>
      </c>
      <c r="DI309" s="7" t="str">
        <f t="shared" si="674"/>
        <v/>
      </c>
      <c r="DJ309" s="7" t="str">
        <f t="shared" si="675"/>
        <v/>
      </c>
      <c r="DK309" s="7" t="str">
        <f t="shared" si="676"/>
        <v/>
      </c>
      <c r="DL309" s="7" t="str">
        <f t="shared" si="677"/>
        <v/>
      </c>
      <c r="DM309" s="7" t="str">
        <f t="shared" si="678"/>
        <v/>
      </c>
      <c r="DN309" s="7" t="str">
        <f t="shared" si="679"/>
        <v/>
      </c>
      <c r="DO309" s="7" t="str">
        <f t="shared" si="680"/>
        <v/>
      </c>
      <c r="DP309" s="7" t="str">
        <f t="shared" si="681"/>
        <v/>
      </c>
      <c r="DQ309" s="7" t="str">
        <f t="shared" si="682"/>
        <v/>
      </c>
      <c r="DR309" s="7" t="str">
        <f t="shared" si="683"/>
        <v/>
      </c>
      <c r="DS309" s="7" t="str">
        <f t="shared" si="684"/>
        <v/>
      </c>
      <c r="DT309" s="7" t="str">
        <f t="shared" si="685"/>
        <v/>
      </c>
      <c r="DU309" s="7" t="str">
        <f t="shared" si="781"/>
        <v/>
      </c>
      <c r="DV309" s="7" t="str">
        <f t="shared" si="782"/>
        <v/>
      </c>
      <c r="DW309" s="7" t="str">
        <f t="shared" si="783"/>
        <v/>
      </c>
      <c r="DX309" s="7" t="str">
        <f t="shared" si="784"/>
        <v/>
      </c>
      <c r="DY309" s="7"/>
      <c r="DZ309" s="7"/>
      <c r="EA309" s="7"/>
      <c r="EB309" s="7"/>
      <c r="EC309" s="64" t="s">
        <v>2</v>
      </c>
      <c r="ED309" s="306" t="str">
        <f t="shared" si="686"/>
        <v>-</v>
      </c>
      <c r="EE309" s="306" t="str">
        <f t="shared" si="687"/>
        <v>-</v>
      </c>
      <c r="EF309" s="306" t="str">
        <f t="shared" si="688"/>
        <v>-</v>
      </c>
      <c r="EG309" s="306" t="str">
        <f t="shared" si="689"/>
        <v>-</v>
      </c>
      <c r="EH309" s="306" t="str">
        <f t="shared" si="690"/>
        <v>-</v>
      </c>
      <c r="EI309" s="306" t="str">
        <f t="shared" si="691"/>
        <v>-</v>
      </c>
      <c r="EJ309" s="306" t="str">
        <f t="shared" si="692"/>
        <v>-</v>
      </c>
      <c r="EK309" s="306" t="str">
        <f t="shared" si="693"/>
        <v>-</v>
      </c>
      <c r="EL309" s="306" t="str">
        <f t="shared" si="694"/>
        <v>-</v>
      </c>
      <c r="EM309" s="306" t="str">
        <f t="shared" si="695"/>
        <v>-</v>
      </c>
      <c r="EN309" s="306" t="str">
        <f t="shared" si="696"/>
        <v>-</v>
      </c>
      <c r="EO309" s="306" t="str">
        <f t="shared" si="697"/>
        <v>-</v>
      </c>
      <c r="EP309" s="306" t="str">
        <f t="shared" si="698"/>
        <v>-</v>
      </c>
      <c r="EQ309" s="306" t="str">
        <f t="shared" si="699"/>
        <v>-</v>
      </c>
      <c r="ER309" s="306" t="str">
        <f t="shared" si="700"/>
        <v>-</v>
      </c>
      <c r="ES309" s="306" t="str">
        <f t="shared" si="701"/>
        <v>-</v>
      </c>
      <c r="ET309" s="306" t="str">
        <f t="shared" si="702"/>
        <v>-</v>
      </c>
      <c r="EU309" s="306" t="str">
        <f t="shared" si="703"/>
        <v>-</v>
      </c>
      <c r="EV309" s="306" t="str">
        <f t="shared" si="704"/>
        <v>-</v>
      </c>
      <c r="EW309" s="306" t="str">
        <f t="shared" si="705"/>
        <v>-</v>
      </c>
      <c r="EX309" s="306" t="str">
        <f t="shared" si="706"/>
        <v>-</v>
      </c>
      <c r="EY309" s="306" t="str">
        <f t="shared" si="707"/>
        <v>-</v>
      </c>
      <c r="EZ309" s="306" t="str">
        <f t="shared" si="708"/>
        <v>-</v>
      </c>
      <c r="FA309" s="306" t="str">
        <f t="shared" si="709"/>
        <v>-</v>
      </c>
      <c r="FB309" s="306" t="str">
        <f t="shared" si="710"/>
        <v>-</v>
      </c>
      <c r="FC309" s="306" t="str">
        <f t="shared" si="711"/>
        <v>-</v>
      </c>
      <c r="FD309" s="306" t="str">
        <f t="shared" si="785"/>
        <v>-</v>
      </c>
      <c r="FE309" s="306" t="str">
        <f t="shared" si="786"/>
        <v>-</v>
      </c>
      <c r="FF309" s="306" t="str">
        <f t="shared" si="787"/>
        <v>-</v>
      </c>
      <c r="FG309" s="306" t="str">
        <f t="shared" si="788"/>
        <v>-</v>
      </c>
      <c r="FH309" s="306"/>
      <c r="FI309" s="306"/>
      <c r="FJ309" s="306"/>
      <c r="FK309" s="306"/>
      <c r="FL309" s="306"/>
      <c r="FM309" s="422" t="s">
        <v>2</v>
      </c>
      <c r="FN309" s="65" t="str">
        <f t="shared" si="712"/>
        <v>-</v>
      </c>
      <c r="FO309" s="65" t="str">
        <f t="shared" si="713"/>
        <v>-</v>
      </c>
      <c r="FP309" s="65" t="str">
        <f t="shared" si="714"/>
        <v>-</v>
      </c>
      <c r="FQ309" s="65" t="str">
        <f t="shared" si="715"/>
        <v>-</v>
      </c>
      <c r="FR309" s="65" t="str">
        <f t="shared" si="716"/>
        <v>-</v>
      </c>
      <c r="FS309" s="65" t="str">
        <f t="shared" si="717"/>
        <v>-</v>
      </c>
      <c r="FT309" s="65" t="str">
        <f t="shared" si="718"/>
        <v>-</v>
      </c>
      <c r="FU309" s="65" t="str">
        <f t="shared" si="719"/>
        <v>-</v>
      </c>
      <c r="FV309" s="65" t="str">
        <f t="shared" si="720"/>
        <v>-</v>
      </c>
      <c r="FW309" s="65" t="str">
        <f t="shared" si="721"/>
        <v>-</v>
      </c>
      <c r="FX309" s="65" t="str">
        <f t="shared" si="722"/>
        <v>-</v>
      </c>
      <c r="FY309" s="65" t="str">
        <f t="shared" si="723"/>
        <v>-</v>
      </c>
      <c r="FZ309" s="65" t="str">
        <f t="shared" si="724"/>
        <v>-</v>
      </c>
      <c r="GA309" s="65" t="str">
        <f t="shared" si="725"/>
        <v>-</v>
      </c>
      <c r="GB309" s="65" t="str">
        <f t="shared" si="726"/>
        <v>-</v>
      </c>
      <c r="GC309" s="65" t="str">
        <f t="shared" si="727"/>
        <v>-</v>
      </c>
      <c r="GD309" s="65" t="str">
        <f t="shared" si="728"/>
        <v>-</v>
      </c>
      <c r="GE309" s="65" t="str">
        <f t="shared" si="729"/>
        <v>-</v>
      </c>
      <c r="GF309" s="65" t="str">
        <f t="shared" si="730"/>
        <v>-</v>
      </c>
      <c r="GG309" s="65" t="str">
        <f t="shared" si="731"/>
        <v>-</v>
      </c>
      <c r="GH309" s="65" t="str">
        <f t="shared" si="732"/>
        <v>-</v>
      </c>
      <c r="GI309" s="65" t="str">
        <f t="shared" si="733"/>
        <v>-</v>
      </c>
      <c r="GJ309" s="65" t="str">
        <f t="shared" si="734"/>
        <v>-</v>
      </c>
      <c r="GK309" s="65" t="str">
        <f t="shared" si="735"/>
        <v>-</v>
      </c>
      <c r="GL309" s="65" t="str">
        <f t="shared" si="736"/>
        <v>-</v>
      </c>
      <c r="GM309" s="65" t="str">
        <f t="shared" si="737"/>
        <v>-</v>
      </c>
      <c r="GN309" s="65" t="str">
        <f t="shared" si="789"/>
        <v>-</v>
      </c>
      <c r="GO309" s="65" t="str">
        <f t="shared" si="790"/>
        <v>-</v>
      </c>
      <c r="GP309" s="65" t="str">
        <f t="shared" si="791"/>
        <v>-</v>
      </c>
      <c r="GQ309" s="65" t="str">
        <f t="shared" si="792"/>
        <v>-</v>
      </c>
      <c r="GR309" s="65"/>
      <c r="GS309" s="65"/>
      <c r="GT309" s="65"/>
      <c r="GU309" s="96"/>
      <c r="GV309" s="70"/>
      <c r="GW309" s="7">
        <f>IF(ISNUMBER(INDEX($CU$15:$EC$314,$B309,HG$5)),MAX(GW$14:GW308)+1,0)</f>
        <v>0</v>
      </c>
      <c r="GX309" s="7" t="str">
        <f t="shared" si="738"/>
        <v/>
      </c>
      <c r="GY309" s="7" t="str">
        <f t="shared" si="739"/>
        <v/>
      </c>
      <c r="GZ309" s="289" t="str">
        <f t="shared" si="740"/>
        <v/>
      </c>
      <c r="HA309" s="289" t="str">
        <f t="shared" si="800"/>
        <v/>
      </c>
      <c r="HB309" s="289"/>
      <c r="HC309" s="84" t="str">
        <f t="shared" si="742"/>
        <v/>
      </c>
      <c r="HD309" s="335" t="str">
        <f t="shared" si="743"/>
        <v/>
      </c>
      <c r="HE309" s="313" t="str">
        <f t="shared" si="744"/>
        <v/>
      </c>
      <c r="HF309" s="28" t="str">
        <f t="shared" si="801"/>
        <v/>
      </c>
      <c r="HG309" s="241"/>
      <c r="HH309" s="71"/>
      <c r="HI309" s="71"/>
      <c r="HJ309" s="71"/>
      <c r="HK309" s="71"/>
      <c r="HL309" s="71"/>
      <c r="HM309" s="71"/>
      <c r="HN309" s="71"/>
      <c r="HO309" s="71"/>
      <c r="HP309" s="71"/>
      <c r="HQ309" s="71"/>
      <c r="HR309" s="71"/>
      <c r="HS309" s="71"/>
      <c r="HT309" s="71"/>
      <c r="HU309" s="71"/>
      <c r="HV309" s="336" t="str">
        <f t="shared" si="746"/>
        <v/>
      </c>
      <c r="HW309" s="338" t="str">
        <f t="shared" si="747"/>
        <v/>
      </c>
      <c r="HX309" s="337" t="str">
        <f t="shared" si="748"/>
        <v/>
      </c>
      <c r="HY309" s="71"/>
      <c r="HZ309" s="71"/>
      <c r="IA309" s="71"/>
      <c r="IB309" s="71"/>
      <c r="IC309" s="71"/>
      <c r="ID309" s="70"/>
      <c r="IE309" s="19"/>
      <c r="IF309" s="19"/>
      <c r="IG309" s="19"/>
      <c r="IH309" s="19"/>
      <c r="II309" s="19"/>
      <c r="IJ309" s="19"/>
      <c r="IK309" s="19"/>
      <c r="IL309" s="19"/>
      <c r="IM309" s="19"/>
      <c r="IN309" s="19"/>
      <c r="IO309" s="19"/>
      <c r="IP309" s="19"/>
      <c r="IQ309" s="19"/>
      <c r="IR309" s="291">
        <f>IF(IE309&lt;&gt;"",MAX(IR$14:IR308)+1,0)</f>
        <v>0</v>
      </c>
      <c r="IS309" s="291">
        <f>IF(IF309&lt;&gt;"",MAX(IS$14:IS308)+1,0)</f>
        <v>0</v>
      </c>
      <c r="IT309" s="291">
        <f>IF(IG309&lt;&gt;"",MAX(IT$14:IT308)+1,0)</f>
        <v>0</v>
      </c>
      <c r="IU309" s="291">
        <f>IF(IH309&lt;&gt;"",MAX(IU$14:IU308)+1,0)</f>
        <v>0</v>
      </c>
      <c r="IV309" s="291">
        <f>IF(II309&lt;&gt;"",MAX(IV$14:IV308)+1,0)</f>
        <v>0</v>
      </c>
      <c r="IW309" s="291">
        <f>IF(IJ309&lt;&gt;"",MAX(IW$14:IW308)+1,0)</f>
        <v>0</v>
      </c>
      <c r="IX309" s="291">
        <f>IF(IK309&lt;&gt;"",MAX(IX$14:IX308)+1,0)</f>
        <v>0</v>
      </c>
      <c r="IY309" s="291">
        <f>IF(IL309&lt;&gt;"",MAX(IY$14:IY308)+1,0)</f>
        <v>0</v>
      </c>
      <c r="IZ309" s="291">
        <f>IF(IM309&lt;&gt;"",MAX(IZ$14:IZ308)+1,0)</f>
        <v>0</v>
      </c>
      <c r="JA309" s="291">
        <f>IF(IN309&lt;&gt;"",MAX(JA$14:JA308)+1,0)</f>
        <v>0</v>
      </c>
      <c r="JB309" s="291">
        <f>IF(IO309&lt;&gt;"",MAX(JB$14:JB308)+1,0)</f>
        <v>0</v>
      </c>
      <c r="JC309" s="291">
        <f>IF(IP309&lt;&gt;"",MAX(JC$14:JC308)+1,0)</f>
        <v>0</v>
      </c>
      <c r="JD309" s="74" t="str">
        <f t="shared" si="793"/>
        <v/>
      </c>
      <c r="JE309" s="74" t="str">
        <f t="shared" si="794"/>
        <v/>
      </c>
      <c r="JF309" s="74" t="str">
        <f t="shared" si="795"/>
        <v/>
      </c>
      <c r="JG309" s="74" t="str">
        <f t="shared" si="796"/>
        <v/>
      </c>
      <c r="JH309" s="390" t="str">
        <f t="shared" si="797"/>
        <v/>
      </c>
      <c r="JI309" s="389">
        <f>IF(ISNUMBER(MATCH(HE309,$JG$15:$JG$313,0)),0,MAX(JI$14:JI308)+1)</f>
        <v>0</v>
      </c>
      <c r="JJ309" s="389" t="str">
        <f t="shared" si="798"/>
        <v/>
      </c>
      <c r="JK309" s="379"/>
      <c r="JL309" s="79"/>
      <c r="JM309" s="19"/>
      <c r="JN309" s="280"/>
      <c r="JO309" s="70"/>
      <c r="JP309" s="19"/>
      <c r="JQ309" s="19"/>
      <c r="JR309" s="19"/>
      <c r="JS309" s="19"/>
      <c r="JT309" s="19"/>
      <c r="JU309" s="19"/>
      <c r="JV309" s="19"/>
      <c r="JW309" s="19"/>
      <c r="JX309" s="19"/>
      <c r="JY309" s="19"/>
      <c r="JZ309" s="19"/>
      <c r="KA309" s="19"/>
      <c r="KB309" s="19"/>
      <c r="KC309" s="19"/>
      <c r="KD309" s="19"/>
      <c r="LA309" s="70"/>
      <c r="LB309" s="291" t="str">
        <f t="shared" si="749"/>
        <v/>
      </c>
      <c r="LC309" s="291" t="str">
        <f t="shared" si="750"/>
        <v/>
      </c>
      <c r="LD309" s="291" t="str">
        <f t="shared" si="751"/>
        <v/>
      </c>
      <c r="LE309" s="291" t="str">
        <f t="shared" si="752"/>
        <v/>
      </c>
      <c r="LF309" s="291" t="str">
        <f t="shared" si="753"/>
        <v/>
      </c>
      <c r="LG309" s="291" t="str">
        <f t="shared" si="754"/>
        <v/>
      </c>
      <c r="LH309" s="291" t="str">
        <f t="shared" si="755"/>
        <v/>
      </c>
      <c r="LI309" s="291" t="str">
        <f t="shared" si="756"/>
        <v/>
      </c>
      <c r="LJ309" s="291" t="str">
        <f t="shared" si="757"/>
        <v/>
      </c>
      <c r="LK309" s="291" t="str">
        <f t="shared" si="758"/>
        <v/>
      </c>
      <c r="LL309" s="291" t="str">
        <f t="shared" si="759"/>
        <v/>
      </c>
      <c r="LM309" s="291" t="str">
        <f t="shared" si="760"/>
        <v/>
      </c>
      <c r="LN309" s="291" t="str">
        <f t="shared" si="761"/>
        <v/>
      </c>
      <c r="LO309" s="291" t="str">
        <f t="shared" si="762"/>
        <v/>
      </c>
      <c r="LP309" s="291" t="str">
        <f t="shared" si="763"/>
        <v/>
      </c>
      <c r="LQ309" s="291" t="str">
        <f t="shared" si="764"/>
        <v/>
      </c>
      <c r="LR309" s="291" t="str">
        <f t="shared" si="765"/>
        <v/>
      </c>
      <c r="LS309" s="291" t="str">
        <f t="shared" si="766"/>
        <v/>
      </c>
      <c r="LT309" s="291" t="str">
        <f t="shared" si="767"/>
        <v/>
      </c>
      <c r="LU309" s="291" t="str">
        <f t="shared" si="768"/>
        <v/>
      </c>
      <c r="LV309" s="291" t="str">
        <f t="shared" si="769"/>
        <v/>
      </c>
      <c r="LW309" s="291" t="str">
        <f t="shared" si="770"/>
        <v/>
      </c>
      <c r="LX309" s="291" t="str">
        <f t="shared" si="771"/>
        <v/>
      </c>
      <c r="LY309" s="291" t="str">
        <f t="shared" si="772"/>
        <v/>
      </c>
      <c r="LZ309" s="291" t="str">
        <f t="shared" si="773"/>
        <v/>
      </c>
      <c r="MA309" s="291" t="str">
        <f t="shared" si="774"/>
        <v/>
      </c>
      <c r="MB309" s="291" t="str">
        <f t="shared" si="775"/>
        <v/>
      </c>
      <c r="MC309" s="291" t="str">
        <f t="shared" si="776"/>
        <v/>
      </c>
      <c r="MD309" s="291" t="str">
        <f t="shared" si="777"/>
        <v/>
      </c>
      <c r="ME309" s="291" t="str">
        <f t="shared" si="778"/>
        <v/>
      </c>
      <c r="MF309" s="291" t="str">
        <f t="shared" si="779"/>
        <v/>
      </c>
      <c r="MG309" s="74">
        <f t="shared" si="780"/>
        <v>0</v>
      </c>
      <c r="MH309" s="70"/>
      <c r="MI309" s="70"/>
      <c r="MJ309" s="70"/>
      <c r="MK309" s="70"/>
      <c r="ML309" s="70"/>
      <c r="MM309" s="70"/>
      <c r="MN309" s="70"/>
      <c r="MO309" s="70"/>
      <c r="MP309" s="70"/>
      <c r="MQ309" s="70"/>
      <c r="MR309" s="70"/>
      <c r="MS309" s="70"/>
      <c r="MT309" s="70"/>
      <c r="MU309" s="70"/>
    </row>
    <row r="310" spans="1:359" ht="6.75" customHeight="1" x14ac:dyDescent="0.25">
      <c r="A310" s="79"/>
      <c r="B310" s="303" t="str">
        <f t="shared" si="799"/>
        <v/>
      </c>
      <c r="C310" s="206"/>
      <c r="D310" s="206"/>
      <c r="E310" s="70"/>
      <c r="F310" s="258"/>
      <c r="G310" s="259"/>
      <c r="H310" s="260"/>
      <c r="I310" s="258"/>
      <c r="J310" s="259"/>
      <c r="K310" s="260"/>
      <c r="L310" s="258"/>
      <c r="M310" s="259"/>
      <c r="N310" s="260"/>
      <c r="O310" s="258"/>
      <c r="P310" s="259"/>
      <c r="Q310" s="260"/>
      <c r="R310" s="258"/>
      <c r="S310" s="259"/>
      <c r="T310" s="260"/>
      <c r="U310" s="258"/>
      <c r="V310" s="259"/>
      <c r="W310" s="260"/>
      <c r="X310" s="258"/>
      <c r="Y310" s="259"/>
      <c r="Z310" s="260"/>
      <c r="AA310" s="258"/>
      <c r="AB310" s="259"/>
      <c r="AC310" s="260"/>
      <c r="AD310" s="258"/>
      <c r="AE310" s="259"/>
      <c r="AF310" s="260"/>
      <c r="AG310" s="258"/>
      <c r="AH310" s="259"/>
      <c r="AI310" s="260"/>
      <c r="AJ310" s="258"/>
      <c r="AK310" s="259"/>
      <c r="AL310" s="260"/>
      <c r="AM310" s="258"/>
      <c r="AN310" s="259"/>
      <c r="AO310" s="260"/>
      <c r="AP310" s="281"/>
      <c r="AQ310" s="353"/>
      <c r="AR310" s="348"/>
      <c r="AS310" s="281"/>
      <c r="AT310" s="353"/>
      <c r="AU310" s="348"/>
      <c r="AV310" s="258"/>
      <c r="AW310" s="259"/>
      <c r="AX310" s="260"/>
      <c r="AY310" s="258"/>
      <c r="AZ310" s="259"/>
      <c r="BA310" s="260"/>
      <c r="BB310" s="258"/>
      <c r="BC310" s="259"/>
      <c r="BD310" s="260"/>
      <c r="BE310" s="258"/>
      <c r="BF310" s="259"/>
      <c r="BG310" s="260"/>
      <c r="BH310" s="258"/>
      <c r="BI310" s="259"/>
      <c r="BJ310" s="260"/>
      <c r="BK310" s="258"/>
      <c r="BL310" s="259"/>
      <c r="BM310" s="260"/>
      <c r="BN310" s="258"/>
      <c r="BO310" s="259"/>
      <c r="BP310" s="260"/>
      <c r="BQ310" s="258"/>
      <c r="BR310" s="259"/>
      <c r="BS310" s="260"/>
      <c r="BT310" s="258"/>
      <c r="BU310" s="259"/>
      <c r="BV310" s="260"/>
      <c r="BW310" s="258"/>
      <c r="BX310" s="259"/>
      <c r="BY310" s="260"/>
      <c r="BZ310" s="258"/>
      <c r="CA310" s="259"/>
      <c r="CB310" s="260"/>
      <c r="CC310" s="258"/>
      <c r="CD310" s="259"/>
      <c r="CE310" s="260"/>
      <c r="CF310" s="410"/>
      <c r="CG310" s="411"/>
      <c r="CH310" s="412"/>
      <c r="CI310" s="410"/>
      <c r="CJ310" s="411"/>
      <c r="CK310" s="412"/>
      <c r="CL310" s="258"/>
      <c r="CM310" s="259"/>
      <c r="CN310" s="260"/>
      <c r="CO310" s="258"/>
      <c r="CP310" s="259"/>
      <c r="CQ310" s="260"/>
      <c r="CR310" s="373" t="s">
        <v>2</v>
      </c>
      <c r="CS310" s="228"/>
      <c r="CT310" s="229"/>
      <c r="CU310" s="7" t="str">
        <f t="shared" si="660"/>
        <v/>
      </c>
      <c r="CV310" s="7" t="str">
        <f t="shared" si="661"/>
        <v/>
      </c>
      <c r="CW310" s="7" t="str">
        <f t="shared" si="662"/>
        <v/>
      </c>
      <c r="CX310" s="7" t="str">
        <f t="shared" si="663"/>
        <v/>
      </c>
      <c r="CY310" s="7" t="str">
        <f t="shared" si="664"/>
        <v/>
      </c>
      <c r="CZ310" s="7" t="str">
        <f t="shared" si="665"/>
        <v/>
      </c>
      <c r="DA310" s="7" t="str">
        <f t="shared" si="666"/>
        <v/>
      </c>
      <c r="DB310" s="7" t="str">
        <f t="shared" si="667"/>
        <v/>
      </c>
      <c r="DC310" s="7" t="str">
        <f t="shared" si="668"/>
        <v/>
      </c>
      <c r="DD310" s="7" t="str">
        <f t="shared" si="669"/>
        <v/>
      </c>
      <c r="DE310" s="7" t="str">
        <f t="shared" si="670"/>
        <v/>
      </c>
      <c r="DF310" s="7" t="str">
        <f t="shared" si="671"/>
        <v/>
      </c>
      <c r="DG310" s="7" t="str">
        <f t="shared" si="672"/>
        <v/>
      </c>
      <c r="DH310" s="7" t="str">
        <f t="shared" si="673"/>
        <v/>
      </c>
      <c r="DI310" s="7" t="str">
        <f t="shared" si="674"/>
        <v/>
      </c>
      <c r="DJ310" s="7" t="str">
        <f t="shared" si="675"/>
        <v/>
      </c>
      <c r="DK310" s="7" t="str">
        <f t="shared" si="676"/>
        <v/>
      </c>
      <c r="DL310" s="7" t="str">
        <f t="shared" si="677"/>
        <v/>
      </c>
      <c r="DM310" s="7" t="str">
        <f t="shared" si="678"/>
        <v/>
      </c>
      <c r="DN310" s="7" t="str">
        <f t="shared" si="679"/>
        <v/>
      </c>
      <c r="DO310" s="7" t="str">
        <f t="shared" si="680"/>
        <v/>
      </c>
      <c r="DP310" s="7" t="str">
        <f t="shared" si="681"/>
        <v/>
      </c>
      <c r="DQ310" s="7" t="str">
        <f t="shared" si="682"/>
        <v/>
      </c>
      <c r="DR310" s="7" t="str">
        <f t="shared" si="683"/>
        <v/>
      </c>
      <c r="DS310" s="7" t="str">
        <f t="shared" si="684"/>
        <v/>
      </c>
      <c r="DT310" s="7" t="str">
        <f t="shared" si="685"/>
        <v/>
      </c>
      <c r="DU310" s="7" t="str">
        <f t="shared" si="781"/>
        <v/>
      </c>
      <c r="DV310" s="7" t="str">
        <f t="shared" si="782"/>
        <v/>
      </c>
      <c r="DW310" s="7" t="str">
        <f t="shared" si="783"/>
        <v/>
      </c>
      <c r="DX310" s="7" t="str">
        <f t="shared" si="784"/>
        <v/>
      </c>
      <c r="DY310" s="7"/>
      <c r="DZ310" s="7"/>
      <c r="EA310" s="7"/>
      <c r="EB310" s="7"/>
      <c r="EC310" s="64" t="s">
        <v>2</v>
      </c>
      <c r="ED310" s="306" t="str">
        <f t="shared" si="686"/>
        <v>-</v>
      </c>
      <c r="EE310" s="306" t="str">
        <f t="shared" si="687"/>
        <v>-</v>
      </c>
      <c r="EF310" s="306" t="str">
        <f t="shared" si="688"/>
        <v>-</v>
      </c>
      <c r="EG310" s="306" t="str">
        <f t="shared" si="689"/>
        <v>-</v>
      </c>
      <c r="EH310" s="306" t="str">
        <f t="shared" si="690"/>
        <v>-</v>
      </c>
      <c r="EI310" s="306" t="str">
        <f t="shared" si="691"/>
        <v>-</v>
      </c>
      <c r="EJ310" s="306" t="str">
        <f t="shared" si="692"/>
        <v>-</v>
      </c>
      <c r="EK310" s="306" t="str">
        <f t="shared" si="693"/>
        <v>-</v>
      </c>
      <c r="EL310" s="306" t="str">
        <f t="shared" si="694"/>
        <v>-</v>
      </c>
      <c r="EM310" s="306" t="str">
        <f t="shared" si="695"/>
        <v>-</v>
      </c>
      <c r="EN310" s="306" t="str">
        <f t="shared" si="696"/>
        <v>-</v>
      </c>
      <c r="EO310" s="306" t="str">
        <f t="shared" si="697"/>
        <v>-</v>
      </c>
      <c r="EP310" s="306" t="str">
        <f t="shared" si="698"/>
        <v>-</v>
      </c>
      <c r="EQ310" s="306" t="str">
        <f t="shared" si="699"/>
        <v>-</v>
      </c>
      <c r="ER310" s="306" t="str">
        <f t="shared" si="700"/>
        <v>-</v>
      </c>
      <c r="ES310" s="306" t="str">
        <f t="shared" si="701"/>
        <v>-</v>
      </c>
      <c r="ET310" s="306" t="str">
        <f t="shared" si="702"/>
        <v>-</v>
      </c>
      <c r="EU310" s="306" t="str">
        <f t="shared" si="703"/>
        <v>-</v>
      </c>
      <c r="EV310" s="306" t="str">
        <f t="shared" si="704"/>
        <v>-</v>
      </c>
      <c r="EW310" s="306" t="str">
        <f t="shared" si="705"/>
        <v>-</v>
      </c>
      <c r="EX310" s="306" t="str">
        <f t="shared" si="706"/>
        <v>-</v>
      </c>
      <c r="EY310" s="306" t="str">
        <f t="shared" si="707"/>
        <v>-</v>
      </c>
      <c r="EZ310" s="306" t="str">
        <f t="shared" si="708"/>
        <v>-</v>
      </c>
      <c r="FA310" s="306" t="str">
        <f t="shared" si="709"/>
        <v>-</v>
      </c>
      <c r="FB310" s="306" t="str">
        <f t="shared" si="710"/>
        <v>-</v>
      </c>
      <c r="FC310" s="306" t="str">
        <f t="shared" si="711"/>
        <v>-</v>
      </c>
      <c r="FD310" s="306" t="str">
        <f t="shared" si="785"/>
        <v>-</v>
      </c>
      <c r="FE310" s="306" t="str">
        <f t="shared" si="786"/>
        <v>-</v>
      </c>
      <c r="FF310" s="306" t="str">
        <f t="shared" si="787"/>
        <v>-</v>
      </c>
      <c r="FG310" s="306" t="str">
        <f t="shared" si="788"/>
        <v>-</v>
      </c>
      <c r="FH310" s="306"/>
      <c r="FI310" s="306"/>
      <c r="FJ310" s="306"/>
      <c r="FK310" s="306"/>
      <c r="FL310" s="306"/>
      <c r="FM310" s="422" t="s">
        <v>2</v>
      </c>
      <c r="FN310" s="65" t="str">
        <f t="shared" si="712"/>
        <v>-</v>
      </c>
      <c r="FO310" s="65" t="str">
        <f t="shared" si="713"/>
        <v>-</v>
      </c>
      <c r="FP310" s="65" t="str">
        <f t="shared" si="714"/>
        <v>-</v>
      </c>
      <c r="FQ310" s="65" t="str">
        <f t="shared" si="715"/>
        <v>-</v>
      </c>
      <c r="FR310" s="65" t="str">
        <f t="shared" si="716"/>
        <v>-</v>
      </c>
      <c r="FS310" s="65" t="str">
        <f t="shared" si="717"/>
        <v>-</v>
      </c>
      <c r="FT310" s="65" t="str">
        <f t="shared" si="718"/>
        <v>-</v>
      </c>
      <c r="FU310" s="65" t="str">
        <f t="shared" si="719"/>
        <v>-</v>
      </c>
      <c r="FV310" s="65" t="str">
        <f t="shared" si="720"/>
        <v>-</v>
      </c>
      <c r="FW310" s="65" t="str">
        <f t="shared" si="721"/>
        <v>-</v>
      </c>
      <c r="FX310" s="65" t="str">
        <f t="shared" si="722"/>
        <v>-</v>
      </c>
      <c r="FY310" s="65" t="str">
        <f t="shared" si="723"/>
        <v>-</v>
      </c>
      <c r="FZ310" s="65" t="str">
        <f t="shared" si="724"/>
        <v>-</v>
      </c>
      <c r="GA310" s="65" t="str">
        <f t="shared" si="725"/>
        <v>-</v>
      </c>
      <c r="GB310" s="65" t="str">
        <f t="shared" si="726"/>
        <v>-</v>
      </c>
      <c r="GC310" s="65" t="str">
        <f t="shared" si="727"/>
        <v>-</v>
      </c>
      <c r="GD310" s="65" t="str">
        <f t="shared" si="728"/>
        <v>-</v>
      </c>
      <c r="GE310" s="65" t="str">
        <f t="shared" si="729"/>
        <v>-</v>
      </c>
      <c r="GF310" s="65" t="str">
        <f t="shared" si="730"/>
        <v>-</v>
      </c>
      <c r="GG310" s="65" t="str">
        <f t="shared" si="731"/>
        <v>-</v>
      </c>
      <c r="GH310" s="65" t="str">
        <f t="shared" si="732"/>
        <v>-</v>
      </c>
      <c r="GI310" s="65" t="str">
        <f t="shared" si="733"/>
        <v>-</v>
      </c>
      <c r="GJ310" s="65" t="str">
        <f t="shared" si="734"/>
        <v>-</v>
      </c>
      <c r="GK310" s="65" t="str">
        <f t="shared" si="735"/>
        <v>-</v>
      </c>
      <c r="GL310" s="65" t="str">
        <f t="shared" si="736"/>
        <v>-</v>
      </c>
      <c r="GM310" s="65" t="str">
        <f t="shared" si="737"/>
        <v>-</v>
      </c>
      <c r="GN310" s="65" t="str">
        <f t="shared" si="789"/>
        <v>-</v>
      </c>
      <c r="GO310" s="65" t="str">
        <f t="shared" si="790"/>
        <v>-</v>
      </c>
      <c r="GP310" s="65" t="str">
        <f t="shared" si="791"/>
        <v>-</v>
      </c>
      <c r="GQ310" s="65" t="str">
        <f t="shared" si="792"/>
        <v>-</v>
      </c>
      <c r="GR310" s="65"/>
      <c r="GS310" s="65"/>
      <c r="GT310" s="65"/>
      <c r="GU310" s="96"/>
      <c r="GV310" s="70"/>
      <c r="GW310" s="7">
        <f>IF(ISNUMBER(INDEX($CU$15:$EC$314,$B310,HG$5)),MAX(GW$14:GW309)+1,0)</f>
        <v>0</v>
      </c>
      <c r="GX310" s="7" t="str">
        <f t="shared" si="738"/>
        <v/>
      </c>
      <c r="GY310" s="7" t="str">
        <f t="shared" si="739"/>
        <v/>
      </c>
      <c r="GZ310" s="289" t="str">
        <f t="shared" si="740"/>
        <v/>
      </c>
      <c r="HA310" s="289" t="str">
        <f t="shared" si="800"/>
        <v/>
      </c>
      <c r="HB310" s="289"/>
      <c r="HC310" s="84" t="str">
        <f t="shared" si="742"/>
        <v/>
      </c>
      <c r="HD310" s="335" t="str">
        <f t="shared" si="743"/>
        <v/>
      </c>
      <c r="HE310" s="313" t="str">
        <f t="shared" si="744"/>
        <v/>
      </c>
      <c r="HF310" s="28" t="str">
        <f t="shared" si="801"/>
        <v/>
      </c>
      <c r="HG310" s="241"/>
      <c r="HH310" s="71"/>
      <c r="HI310" s="71"/>
      <c r="HJ310" s="71"/>
      <c r="HK310" s="71"/>
      <c r="HL310" s="71"/>
      <c r="HM310" s="71"/>
      <c r="HN310" s="71"/>
      <c r="HO310" s="71"/>
      <c r="HP310" s="71"/>
      <c r="HQ310" s="71"/>
      <c r="HR310" s="71"/>
      <c r="HS310" s="71"/>
      <c r="HT310" s="71"/>
      <c r="HU310" s="71"/>
      <c r="HV310" s="336" t="str">
        <f t="shared" si="746"/>
        <v/>
      </c>
      <c r="HW310" s="338" t="str">
        <f t="shared" si="747"/>
        <v/>
      </c>
      <c r="HX310" s="337" t="str">
        <f t="shared" si="748"/>
        <v/>
      </c>
      <c r="HY310" s="71"/>
      <c r="HZ310" s="71"/>
      <c r="IA310" s="71"/>
      <c r="IB310" s="71"/>
      <c r="IC310" s="71"/>
      <c r="ID310" s="70"/>
      <c r="IE310" s="19"/>
      <c r="IF310" s="19"/>
      <c r="IG310" s="19"/>
      <c r="IH310" s="19"/>
      <c r="II310" s="19"/>
      <c r="IJ310" s="19"/>
      <c r="IK310" s="19"/>
      <c r="IL310" s="19"/>
      <c r="IM310" s="19"/>
      <c r="IN310" s="19"/>
      <c r="IO310" s="19"/>
      <c r="IP310" s="19"/>
      <c r="IQ310" s="19"/>
      <c r="IR310" s="291">
        <f>IF(IE310&lt;&gt;"",MAX(IR$14:IR309)+1,0)</f>
        <v>0</v>
      </c>
      <c r="IS310" s="291">
        <f>IF(IF310&lt;&gt;"",MAX(IS$14:IS309)+1,0)</f>
        <v>0</v>
      </c>
      <c r="IT310" s="291">
        <f>IF(IG310&lt;&gt;"",MAX(IT$14:IT309)+1,0)</f>
        <v>0</v>
      </c>
      <c r="IU310" s="291">
        <f>IF(IH310&lt;&gt;"",MAX(IU$14:IU309)+1,0)</f>
        <v>0</v>
      </c>
      <c r="IV310" s="291">
        <f>IF(II310&lt;&gt;"",MAX(IV$14:IV309)+1,0)</f>
        <v>0</v>
      </c>
      <c r="IW310" s="291">
        <f>IF(IJ310&lt;&gt;"",MAX(IW$14:IW309)+1,0)</f>
        <v>0</v>
      </c>
      <c r="IX310" s="291">
        <f>IF(IK310&lt;&gt;"",MAX(IX$14:IX309)+1,0)</f>
        <v>0</v>
      </c>
      <c r="IY310" s="291">
        <f>IF(IL310&lt;&gt;"",MAX(IY$14:IY309)+1,0)</f>
        <v>0</v>
      </c>
      <c r="IZ310" s="291">
        <f>IF(IM310&lt;&gt;"",MAX(IZ$14:IZ309)+1,0)</f>
        <v>0</v>
      </c>
      <c r="JA310" s="291">
        <f>IF(IN310&lt;&gt;"",MAX(JA$14:JA309)+1,0)</f>
        <v>0</v>
      </c>
      <c r="JB310" s="291">
        <f>IF(IO310&lt;&gt;"",MAX(JB$14:JB309)+1,0)</f>
        <v>0</v>
      </c>
      <c r="JC310" s="291">
        <f>IF(IP310&lt;&gt;"",MAX(JC$14:JC309)+1,0)</f>
        <v>0</v>
      </c>
      <c r="JD310" s="74" t="str">
        <f t="shared" si="793"/>
        <v/>
      </c>
      <c r="JE310" s="74" t="str">
        <f t="shared" si="794"/>
        <v/>
      </c>
      <c r="JF310" s="74" t="str">
        <f t="shared" si="795"/>
        <v/>
      </c>
      <c r="JG310" s="74" t="str">
        <f t="shared" si="796"/>
        <v/>
      </c>
      <c r="JH310" s="390" t="str">
        <f t="shared" si="797"/>
        <v/>
      </c>
      <c r="JI310" s="389">
        <f>IF(ISNUMBER(MATCH(HE310,$JG$15:$JG$313,0)),0,MAX(JI$14:JI309)+1)</f>
        <v>0</v>
      </c>
      <c r="JJ310" s="389" t="str">
        <f t="shared" si="798"/>
        <v/>
      </c>
      <c r="JK310" s="379"/>
      <c r="JL310" s="79"/>
      <c r="JM310" s="19"/>
      <c r="JN310" s="280"/>
      <c r="JO310" s="70"/>
      <c r="JP310" s="19"/>
      <c r="JQ310" s="19"/>
      <c r="JR310" s="19"/>
      <c r="JS310" s="19"/>
      <c r="JT310" s="19"/>
      <c r="JU310" s="19"/>
      <c r="JV310" s="19"/>
      <c r="JW310" s="19"/>
      <c r="JX310" s="19"/>
      <c r="JY310" s="19"/>
      <c r="JZ310" s="19"/>
      <c r="KA310" s="19"/>
      <c r="KB310" s="19"/>
      <c r="KC310" s="19"/>
      <c r="KD310" s="19"/>
      <c r="LA310" s="70"/>
      <c r="LB310" s="291" t="str">
        <f t="shared" si="749"/>
        <v/>
      </c>
      <c r="LC310" s="291" t="str">
        <f t="shared" si="750"/>
        <v/>
      </c>
      <c r="LD310" s="291" t="str">
        <f t="shared" si="751"/>
        <v/>
      </c>
      <c r="LE310" s="291" t="str">
        <f t="shared" si="752"/>
        <v/>
      </c>
      <c r="LF310" s="291" t="str">
        <f t="shared" si="753"/>
        <v/>
      </c>
      <c r="LG310" s="291" t="str">
        <f t="shared" si="754"/>
        <v/>
      </c>
      <c r="LH310" s="291" t="str">
        <f t="shared" si="755"/>
        <v/>
      </c>
      <c r="LI310" s="291" t="str">
        <f t="shared" si="756"/>
        <v/>
      </c>
      <c r="LJ310" s="291" t="str">
        <f t="shared" si="757"/>
        <v/>
      </c>
      <c r="LK310" s="291" t="str">
        <f t="shared" si="758"/>
        <v/>
      </c>
      <c r="LL310" s="291" t="str">
        <f t="shared" si="759"/>
        <v/>
      </c>
      <c r="LM310" s="291" t="str">
        <f t="shared" si="760"/>
        <v/>
      </c>
      <c r="LN310" s="291" t="str">
        <f t="shared" si="761"/>
        <v/>
      </c>
      <c r="LO310" s="291" t="str">
        <f t="shared" si="762"/>
        <v/>
      </c>
      <c r="LP310" s="291" t="str">
        <f t="shared" si="763"/>
        <v/>
      </c>
      <c r="LQ310" s="291" t="str">
        <f t="shared" si="764"/>
        <v/>
      </c>
      <c r="LR310" s="291" t="str">
        <f t="shared" si="765"/>
        <v/>
      </c>
      <c r="LS310" s="291" t="str">
        <f t="shared" si="766"/>
        <v/>
      </c>
      <c r="LT310" s="291" t="str">
        <f t="shared" si="767"/>
        <v/>
      </c>
      <c r="LU310" s="291" t="str">
        <f t="shared" si="768"/>
        <v/>
      </c>
      <c r="LV310" s="291" t="str">
        <f t="shared" si="769"/>
        <v/>
      </c>
      <c r="LW310" s="291" t="str">
        <f t="shared" si="770"/>
        <v/>
      </c>
      <c r="LX310" s="291" t="str">
        <f t="shared" si="771"/>
        <v/>
      </c>
      <c r="LY310" s="291" t="str">
        <f t="shared" si="772"/>
        <v/>
      </c>
      <c r="LZ310" s="291" t="str">
        <f t="shared" si="773"/>
        <v/>
      </c>
      <c r="MA310" s="291" t="str">
        <f t="shared" si="774"/>
        <v/>
      </c>
      <c r="MB310" s="291" t="str">
        <f t="shared" si="775"/>
        <v/>
      </c>
      <c r="MC310" s="291" t="str">
        <f t="shared" si="776"/>
        <v/>
      </c>
      <c r="MD310" s="291" t="str">
        <f t="shared" si="777"/>
        <v/>
      </c>
      <c r="ME310" s="291" t="str">
        <f t="shared" si="778"/>
        <v/>
      </c>
      <c r="MF310" s="291" t="str">
        <f t="shared" si="779"/>
        <v/>
      </c>
      <c r="MG310" s="74">
        <f t="shared" si="780"/>
        <v>0</v>
      </c>
      <c r="MH310" s="70"/>
      <c r="MI310" s="70"/>
      <c r="MJ310" s="70"/>
      <c r="MK310" s="70"/>
      <c r="ML310" s="70"/>
      <c r="MM310" s="70"/>
      <c r="MN310" s="70"/>
      <c r="MO310" s="70"/>
      <c r="MP310" s="70"/>
      <c r="MQ310" s="70"/>
      <c r="MR310" s="70"/>
      <c r="MS310" s="70"/>
      <c r="MT310" s="70"/>
      <c r="MU310" s="70"/>
    </row>
    <row r="311" spans="1:359" ht="6.75" customHeight="1" x14ac:dyDescent="0.25">
      <c r="A311" s="79"/>
      <c r="B311" s="303" t="str">
        <f t="shared" si="799"/>
        <v/>
      </c>
      <c r="C311" s="206"/>
      <c r="D311" s="206"/>
      <c r="E311" s="70"/>
      <c r="F311" s="258"/>
      <c r="G311" s="259"/>
      <c r="H311" s="260"/>
      <c r="I311" s="258"/>
      <c r="J311" s="259"/>
      <c r="K311" s="260"/>
      <c r="L311" s="258"/>
      <c r="M311" s="259"/>
      <c r="N311" s="260"/>
      <c r="O311" s="258"/>
      <c r="P311" s="259"/>
      <c r="Q311" s="260"/>
      <c r="R311" s="258"/>
      <c r="S311" s="259"/>
      <c r="T311" s="260"/>
      <c r="U311" s="258"/>
      <c r="V311" s="259"/>
      <c r="W311" s="260"/>
      <c r="X311" s="258"/>
      <c r="Y311" s="259"/>
      <c r="Z311" s="260"/>
      <c r="AA311" s="258"/>
      <c r="AB311" s="259"/>
      <c r="AC311" s="260"/>
      <c r="AD311" s="258"/>
      <c r="AE311" s="259"/>
      <c r="AF311" s="260"/>
      <c r="AG311" s="258"/>
      <c r="AH311" s="259"/>
      <c r="AI311" s="260"/>
      <c r="AJ311" s="258"/>
      <c r="AK311" s="259"/>
      <c r="AL311" s="260"/>
      <c r="AM311" s="258"/>
      <c r="AN311" s="259"/>
      <c r="AO311" s="260"/>
      <c r="AP311" s="281"/>
      <c r="AQ311" s="353"/>
      <c r="AR311" s="348"/>
      <c r="AS311" s="281"/>
      <c r="AT311" s="353"/>
      <c r="AU311" s="348"/>
      <c r="AV311" s="258"/>
      <c r="AW311" s="259"/>
      <c r="AX311" s="260"/>
      <c r="AY311" s="258"/>
      <c r="AZ311" s="259"/>
      <c r="BA311" s="260"/>
      <c r="BB311" s="258"/>
      <c r="BC311" s="259"/>
      <c r="BD311" s="260"/>
      <c r="BE311" s="258"/>
      <c r="BF311" s="259"/>
      <c r="BG311" s="260"/>
      <c r="BH311" s="258"/>
      <c r="BI311" s="259"/>
      <c r="BJ311" s="260"/>
      <c r="BK311" s="258"/>
      <c r="BL311" s="259"/>
      <c r="BM311" s="260"/>
      <c r="BN311" s="258"/>
      <c r="BO311" s="259"/>
      <c r="BP311" s="260"/>
      <c r="BQ311" s="258"/>
      <c r="BR311" s="259"/>
      <c r="BS311" s="260"/>
      <c r="BT311" s="258"/>
      <c r="BU311" s="259"/>
      <c r="BV311" s="260"/>
      <c r="BW311" s="258"/>
      <c r="BX311" s="259"/>
      <c r="BY311" s="260"/>
      <c r="BZ311" s="258"/>
      <c r="CA311" s="259"/>
      <c r="CB311" s="260"/>
      <c r="CC311" s="258"/>
      <c r="CD311" s="259"/>
      <c r="CE311" s="260"/>
      <c r="CF311" s="410"/>
      <c r="CG311" s="411"/>
      <c r="CH311" s="412"/>
      <c r="CI311" s="410"/>
      <c r="CJ311" s="411"/>
      <c r="CK311" s="412"/>
      <c r="CL311" s="258"/>
      <c r="CM311" s="259"/>
      <c r="CN311" s="260"/>
      <c r="CO311" s="258"/>
      <c r="CP311" s="259"/>
      <c r="CQ311" s="260"/>
      <c r="CR311" s="373" t="s">
        <v>2</v>
      </c>
      <c r="CS311" s="228"/>
      <c r="CT311" s="229"/>
      <c r="CU311" s="7" t="str">
        <f t="shared" si="660"/>
        <v/>
      </c>
      <c r="CV311" s="7" t="str">
        <f t="shared" si="661"/>
        <v/>
      </c>
      <c r="CW311" s="7" t="str">
        <f t="shared" si="662"/>
        <v/>
      </c>
      <c r="CX311" s="7" t="str">
        <f t="shared" si="663"/>
        <v/>
      </c>
      <c r="CY311" s="7" t="str">
        <f t="shared" si="664"/>
        <v/>
      </c>
      <c r="CZ311" s="7" t="str">
        <f t="shared" si="665"/>
        <v/>
      </c>
      <c r="DA311" s="7" t="str">
        <f t="shared" si="666"/>
        <v/>
      </c>
      <c r="DB311" s="7" t="str">
        <f t="shared" si="667"/>
        <v/>
      </c>
      <c r="DC311" s="7" t="str">
        <f t="shared" si="668"/>
        <v/>
      </c>
      <c r="DD311" s="7" t="str">
        <f t="shared" si="669"/>
        <v/>
      </c>
      <c r="DE311" s="7" t="str">
        <f t="shared" si="670"/>
        <v/>
      </c>
      <c r="DF311" s="7" t="str">
        <f t="shared" si="671"/>
        <v/>
      </c>
      <c r="DG311" s="7" t="str">
        <f t="shared" si="672"/>
        <v/>
      </c>
      <c r="DH311" s="7" t="str">
        <f t="shared" si="673"/>
        <v/>
      </c>
      <c r="DI311" s="7" t="str">
        <f t="shared" si="674"/>
        <v/>
      </c>
      <c r="DJ311" s="7" t="str">
        <f t="shared" si="675"/>
        <v/>
      </c>
      <c r="DK311" s="7" t="str">
        <f t="shared" si="676"/>
        <v/>
      </c>
      <c r="DL311" s="7" t="str">
        <f t="shared" si="677"/>
        <v/>
      </c>
      <c r="DM311" s="7" t="str">
        <f t="shared" si="678"/>
        <v/>
      </c>
      <c r="DN311" s="7" t="str">
        <f t="shared" si="679"/>
        <v/>
      </c>
      <c r="DO311" s="7" t="str">
        <f t="shared" si="680"/>
        <v/>
      </c>
      <c r="DP311" s="7" t="str">
        <f t="shared" si="681"/>
        <v/>
      </c>
      <c r="DQ311" s="7" t="str">
        <f t="shared" si="682"/>
        <v/>
      </c>
      <c r="DR311" s="7" t="str">
        <f t="shared" si="683"/>
        <v/>
      </c>
      <c r="DS311" s="7" t="str">
        <f t="shared" si="684"/>
        <v/>
      </c>
      <c r="DT311" s="7" t="str">
        <f t="shared" si="685"/>
        <v/>
      </c>
      <c r="DU311" s="7" t="str">
        <f t="shared" si="781"/>
        <v/>
      </c>
      <c r="DV311" s="7" t="str">
        <f t="shared" si="782"/>
        <v/>
      </c>
      <c r="DW311" s="7" t="str">
        <f t="shared" si="783"/>
        <v/>
      </c>
      <c r="DX311" s="7" t="str">
        <f t="shared" si="784"/>
        <v/>
      </c>
      <c r="DY311" s="7"/>
      <c r="DZ311" s="7"/>
      <c r="EA311" s="7"/>
      <c r="EB311" s="7"/>
      <c r="EC311" s="64" t="s">
        <v>2</v>
      </c>
      <c r="ED311" s="306" t="str">
        <f t="shared" si="686"/>
        <v>-</v>
      </c>
      <c r="EE311" s="306" t="str">
        <f t="shared" si="687"/>
        <v>-</v>
      </c>
      <c r="EF311" s="306" t="str">
        <f t="shared" si="688"/>
        <v>-</v>
      </c>
      <c r="EG311" s="306" t="str">
        <f t="shared" si="689"/>
        <v>-</v>
      </c>
      <c r="EH311" s="306" t="str">
        <f t="shared" si="690"/>
        <v>-</v>
      </c>
      <c r="EI311" s="306" t="str">
        <f t="shared" si="691"/>
        <v>-</v>
      </c>
      <c r="EJ311" s="306" t="str">
        <f t="shared" si="692"/>
        <v>-</v>
      </c>
      <c r="EK311" s="306" t="str">
        <f t="shared" si="693"/>
        <v>-</v>
      </c>
      <c r="EL311" s="306" t="str">
        <f t="shared" si="694"/>
        <v>-</v>
      </c>
      <c r="EM311" s="306" t="str">
        <f t="shared" si="695"/>
        <v>-</v>
      </c>
      <c r="EN311" s="306" t="str">
        <f t="shared" si="696"/>
        <v>-</v>
      </c>
      <c r="EO311" s="306" t="str">
        <f t="shared" si="697"/>
        <v>-</v>
      </c>
      <c r="EP311" s="306" t="str">
        <f t="shared" si="698"/>
        <v>-</v>
      </c>
      <c r="EQ311" s="306" t="str">
        <f t="shared" si="699"/>
        <v>-</v>
      </c>
      <c r="ER311" s="306" t="str">
        <f t="shared" si="700"/>
        <v>-</v>
      </c>
      <c r="ES311" s="306" t="str">
        <f t="shared" si="701"/>
        <v>-</v>
      </c>
      <c r="ET311" s="306" t="str">
        <f t="shared" si="702"/>
        <v>-</v>
      </c>
      <c r="EU311" s="306" t="str">
        <f t="shared" si="703"/>
        <v>-</v>
      </c>
      <c r="EV311" s="306" t="str">
        <f t="shared" si="704"/>
        <v>-</v>
      </c>
      <c r="EW311" s="306" t="str">
        <f t="shared" si="705"/>
        <v>-</v>
      </c>
      <c r="EX311" s="306" t="str">
        <f t="shared" si="706"/>
        <v>-</v>
      </c>
      <c r="EY311" s="306" t="str">
        <f t="shared" si="707"/>
        <v>-</v>
      </c>
      <c r="EZ311" s="306" t="str">
        <f t="shared" si="708"/>
        <v>-</v>
      </c>
      <c r="FA311" s="306" t="str">
        <f t="shared" si="709"/>
        <v>-</v>
      </c>
      <c r="FB311" s="306" t="str">
        <f t="shared" si="710"/>
        <v>-</v>
      </c>
      <c r="FC311" s="306" t="str">
        <f t="shared" si="711"/>
        <v>-</v>
      </c>
      <c r="FD311" s="306" t="str">
        <f t="shared" si="785"/>
        <v>-</v>
      </c>
      <c r="FE311" s="306" t="str">
        <f t="shared" si="786"/>
        <v>-</v>
      </c>
      <c r="FF311" s="306" t="str">
        <f t="shared" si="787"/>
        <v>-</v>
      </c>
      <c r="FG311" s="306" t="str">
        <f t="shared" si="788"/>
        <v>-</v>
      </c>
      <c r="FH311" s="306"/>
      <c r="FI311" s="306"/>
      <c r="FJ311" s="306"/>
      <c r="FK311" s="306"/>
      <c r="FL311" s="306"/>
      <c r="FM311" s="422" t="s">
        <v>2</v>
      </c>
      <c r="FN311" s="65" t="str">
        <f t="shared" si="712"/>
        <v>-</v>
      </c>
      <c r="FO311" s="65" t="str">
        <f t="shared" si="713"/>
        <v>-</v>
      </c>
      <c r="FP311" s="65" t="str">
        <f t="shared" si="714"/>
        <v>-</v>
      </c>
      <c r="FQ311" s="65" t="str">
        <f t="shared" si="715"/>
        <v>-</v>
      </c>
      <c r="FR311" s="65" t="str">
        <f t="shared" si="716"/>
        <v>-</v>
      </c>
      <c r="FS311" s="65" t="str">
        <f t="shared" si="717"/>
        <v>-</v>
      </c>
      <c r="FT311" s="65" t="str">
        <f t="shared" si="718"/>
        <v>-</v>
      </c>
      <c r="FU311" s="65" t="str">
        <f t="shared" si="719"/>
        <v>-</v>
      </c>
      <c r="FV311" s="65" t="str">
        <f t="shared" si="720"/>
        <v>-</v>
      </c>
      <c r="FW311" s="65" t="str">
        <f t="shared" si="721"/>
        <v>-</v>
      </c>
      <c r="FX311" s="65" t="str">
        <f t="shared" si="722"/>
        <v>-</v>
      </c>
      <c r="FY311" s="65" t="str">
        <f t="shared" si="723"/>
        <v>-</v>
      </c>
      <c r="FZ311" s="65" t="str">
        <f t="shared" si="724"/>
        <v>-</v>
      </c>
      <c r="GA311" s="65" t="str">
        <f t="shared" si="725"/>
        <v>-</v>
      </c>
      <c r="GB311" s="65" t="str">
        <f t="shared" si="726"/>
        <v>-</v>
      </c>
      <c r="GC311" s="65" t="str">
        <f t="shared" si="727"/>
        <v>-</v>
      </c>
      <c r="GD311" s="65" t="str">
        <f t="shared" si="728"/>
        <v>-</v>
      </c>
      <c r="GE311" s="65" t="str">
        <f t="shared" si="729"/>
        <v>-</v>
      </c>
      <c r="GF311" s="65" t="str">
        <f t="shared" si="730"/>
        <v>-</v>
      </c>
      <c r="GG311" s="65" t="str">
        <f t="shared" si="731"/>
        <v>-</v>
      </c>
      <c r="GH311" s="65" t="str">
        <f t="shared" si="732"/>
        <v>-</v>
      </c>
      <c r="GI311" s="65" t="str">
        <f t="shared" si="733"/>
        <v>-</v>
      </c>
      <c r="GJ311" s="65" t="str">
        <f t="shared" si="734"/>
        <v>-</v>
      </c>
      <c r="GK311" s="65" t="str">
        <f t="shared" si="735"/>
        <v>-</v>
      </c>
      <c r="GL311" s="65" t="str">
        <f t="shared" si="736"/>
        <v>-</v>
      </c>
      <c r="GM311" s="65" t="str">
        <f t="shared" si="737"/>
        <v>-</v>
      </c>
      <c r="GN311" s="65" t="str">
        <f t="shared" si="789"/>
        <v>-</v>
      </c>
      <c r="GO311" s="65" t="str">
        <f t="shared" si="790"/>
        <v>-</v>
      </c>
      <c r="GP311" s="65" t="str">
        <f t="shared" si="791"/>
        <v>-</v>
      </c>
      <c r="GQ311" s="65" t="str">
        <f t="shared" si="792"/>
        <v>-</v>
      </c>
      <c r="GR311" s="65"/>
      <c r="GS311" s="65"/>
      <c r="GT311" s="65"/>
      <c r="GU311" s="96"/>
      <c r="GV311" s="70"/>
      <c r="GW311" s="7">
        <f>IF(ISNUMBER(INDEX($CU$15:$EC$314,$B311,HG$5)),MAX(GW$14:GW310)+1,0)</f>
        <v>0</v>
      </c>
      <c r="GX311" s="7" t="str">
        <f t="shared" si="738"/>
        <v/>
      </c>
      <c r="GY311" s="7" t="str">
        <f t="shared" si="739"/>
        <v/>
      </c>
      <c r="GZ311" s="289" t="str">
        <f t="shared" si="740"/>
        <v/>
      </c>
      <c r="HA311" s="289" t="str">
        <f t="shared" si="800"/>
        <v/>
      </c>
      <c r="HB311" s="289"/>
      <c r="HC311" s="84" t="str">
        <f t="shared" si="742"/>
        <v/>
      </c>
      <c r="HD311" s="335" t="str">
        <f t="shared" si="743"/>
        <v/>
      </c>
      <c r="HE311" s="313" t="str">
        <f t="shared" si="744"/>
        <v/>
      </c>
      <c r="HF311" s="28" t="str">
        <f t="shared" si="801"/>
        <v/>
      </c>
      <c r="HG311" s="241"/>
      <c r="HH311" s="71"/>
      <c r="HI311" s="71"/>
      <c r="HJ311" s="71"/>
      <c r="HK311" s="71"/>
      <c r="HL311" s="71"/>
      <c r="HM311" s="71"/>
      <c r="HN311" s="71"/>
      <c r="HO311" s="71"/>
      <c r="HP311" s="71"/>
      <c r="HQ311" s="71"/>
      <c r="HR311" s="71"/>
      <c r="HS311" s="71"/>
      <c r="HT311" s="71"/>
      <c r="HU311" s="71"/>
      <c r="HV311" s="336" t="str">
        <f t="shared" si="746"/>
        <v/>
      </c>
      <c r="HW311" s="338" t="str">
        <f t="shared" si="747"/>
        <v/>
      </c>
      <c r="HX311" s="337" t="str">
        <f t="shared" si="748"/>
        <v/>
      </c>
      <c r="HY311" s="71"/>
      <c r="HZ311" s="71"/>
      <c r="IA311" s="71"/>
      <c r="IB311" s="71"/>
      <c r="IC311" s="71"/>
      <c r="ID311" s="70"/>
      <c r="IE311" s="19"/>
      <c r="IF311" s="19"/>
      <c r="IG311" s="19"/>
      <c r="IH311" s="19"/>
      <c r="II311" s="19"/>
      <c r="IJ311" s="19"/>
      <c r="IK311" s="19"/>
      <c r="IL311" s="19"/>
      <c r="IM311" s="19"/>
      <c r="IN311" s="19"/>
      <c r="IO311" s="19"/>
      <c r="IP311" s="19"/>
      <c r="IQ311" s="19"/>
      <c r="IR311" s="291">
        <f>IF(IE311&lt;&gt;"",MAX(IR$14:IR310)+1,0)</f>
        <v>0</v>
      </c>
      <c r="IS311" s="291">
        <f>IF(IF311&lt;&gt;"",MAX(IS$14:IS310)+1,0)</f>
        <v>0</v>
      </c>
      <c r="IT311" s="291">
        <f>IF(IG311&lt;&gt;"",MAX(IT$14:IT310)+1,0)</f>
        <v>0</v>
      </c>
      <c r="IU311" s="291">
        <f>IF(IH311&lt;&gt;"",MAX(IU$14:IU310)+1,0)</f>
        <v>0</v>
      </c>
      <c r="IV311" s="291">
        <f>IF(II311&lt;&gt;"",MAX(IV$14:IV310)+1,0)</f>
        <v>0</v>
      </c>
      <c r="IW311" s="291">
        <f>IF(IJ311&lt;&gt;"",MAX(IW$14:IW310)+1,0)</f>
        <v>0</v>
      </c>
      <c r="IX311" s="291">
        <f>IF(IK311&lt;&gt;"",MAX(IX$14:IX310)+1,0)</f>
        <v>0</v>
      </c>
      <c r="IY311" s="291">
        <f>IF(IL311&lt;&gt;"",MAX(IY$14:IY310)+1,0)</f>
        <v>0</v>
      </c>
      <c r="IZ311" s="291">
        <f>IF(IM311&lt;&gt;"",MAX(IZ$14:IZ310)+1,0)</f>
        <v>0</v>
      </c>
      <c r="JA311" s="291">
        <f>IF(IN311&lt;&gt;"",MAX(JA$14:JA310)+1,0)</f>
        <v>0</v>
      </c>
      <c r="JB311" s="291">
        <f>IF(IO311&lt;&gt;"",MAX(JB$14:JB310)+1,0)</f>
        <v>0</v>
      </c>
      <c r="JC311" s="291">
        <f>IF(IP311&lt;&gt;"",MAX(JC$14:JC310)+1,0)</f>
        <v>0</v>
      </c>
      <c r="JD311" s="74" t="str">
        <f t="shared" si="793"/>
        <v/>
      </c>
      <c r="JE311" s="74" t="str">
        <f t="shared" si="794"/>
        <v/>
      </c>
      <c r="JF311" s="74" t="str">
        <f t="shared" si="795"/>
        <v/>
      </c>
      <c r="JG311" s="74" t="str">
        <f t="shared" si="796"/>
        <v/>
      </c>
      <c r="JH311" s="390" t="str">
        <f t="shared" si="797"/>
        <v/>
      </c>
      <c r="JI311" s="389">
        <f>IF(ISNUMBER(MATCH(HE311,$JG$15:$JG$313,0)),0,MAX(JI$14:JI310)+1)</f>
        <v>0</v>
      </c>
      <c r="JJ311" s="389" t="str">
        <f t="shared" si="798"/>
        <v/>
      </c>
      <c r="JK311" s="379"/>
      <c r="JL311" s="79"/>
      <c r="JM311" s="19"/>
      <c r="JN311" s="280"/>
      <c r="JO311" s="70"/>
      <c r="JP311" s="19"/>
      <c r="JQ311" s="19"/>
      <c r="JR311" s="19"/>
      <c r="JS311" s="19"/>
      <c r="JT311" s="19"/>
      <c r="JU311" s="19"/>
      <c r="JV311" s="19"/>
      <c r="JW311" s="19"/>
      <c r="JX311" s="19"/>
      <c r="JY311" s="19"/>
      <c r="JZ311" s="19"/>
      <c r="KA311" s="19"/>
      <c r="KB311" s="19"/>
      <c r="KC311" s="19"/>
      <c r="KD311" s="19"/>
      <c r="LA311" s="70"/>
      <c r="LB311" s="291" t="str">
        <f t="shared" si="749"/>
        <v/>
      </c>
      <c r="LC311" s="291" t="str">
        <f t="shared" si="750"/>
        <v/>
      </c>
      <c r="LD311" s="291" t="str">
        <f t="shared" si="751"/>
        <v/>
      </c>
      <c r="LE311" s="291" t="str">
        <f t="shared" si="752"/>
        <v/>
      </c>
      <c r="LF311" s="291" t="str">
        <f t="shared" si="753"/>
        <v/>
      </c>
      <c r="LG311" s="291" t="str">
        <f t="shared" si="754"/>
        <v/>
      </c>
      <c r="LH311" s="291" t="str">
        <f t="shared" si="755"/>
        <v/>
      </c>
      <c r="LI311" s="291" t="str">
        <f t="shared" si="756"/>
        <v/>
      </c>
      <c r="LJ311" s="291" t="str">
        <f t="shared" si="757"/>
        <v/>
      </c>
      <c r="LK311" s="291" t="str">
        <f t="shared" si="758"/>
        <v/>
      </c>
      <c r="LL311" s="291" t="str">
        <f t="shared" si="759"/>
        <v/>
      </c>
      <c r="LM311" s="291" t="str">
        <f t="shared" si="760"/>
        <v/>
      </c>
      <c r="LN311" s="291" t="str">
        <f t="shared" si="761"/>
        <v/>
      </c>
      <c r="LO311" s="291" t="str">
        <f t="shared" si="762"/>
        <v/>
      </c>
      <c r="LP311" s="291" t="str">
        <f t="shared" si="763"/>
        <v/>
      </c>
      <c r="LQ311" s="291" t="str">
        <f t="shared" si="764"/>
        <v/>
      </c>
      <c r="LR311" s="291" t="str">
        <f t="shared" si="765"/>
        <v/>
      </c>
      <c r="LS311" s="291" t="str">
        <f t="shared" si="766"/>
        <v/>
      </c>
      <c r="LT311" s="291" t="str">
        <f t="shared" si="767"/>
        <v/>
      </c>
      <c r="LU311" s="291" t="str">
        <f t="shared" si="768"/>
        <v/>
      </c>
      <c r="LV311" s="291" t="str">
        <f t="shared" si="769"/>
        <v/>
      </c>
      <c r="LW311" s="291" t="str">
        <f t="shared" si="770"/>
        <v/>
      </c>
      <c r="LX311" s="291" t="str">
        <f t="shared" si="771"/>
        <v/>
      </c>
      <c r="LY311" s="291" t="str">
        <f t="shared" si="772"/>
        <v/>
      </c>
      <c r="LZ311" s="291" t="str">
        <f t="shared" si="773"/>
        <v/>
      </c>
      <c r="MA311" s="291" t="str">
        <f t="shared" si="774"/>
        <v/>
      </c>
      <c r="MB311" s="291" t="str">
        <f t="shared" si="775"/>
        <v/>
      </c>
      <c r="MC311" s="291" t="str">
        <f t="shared" si="776"/>
        <v/>
      </c>
      <c r="MD311" s="291" t="str">
        <f t="shared" si="777"/>
        <v/>
      </c>
      <c r="ME311" s="291" t="str">
        <f t="shared" si="778"/>
        <v/>
      </c>
      <c r="MF311" s="291" t="str">
        <f t="shared" si="779"/>
        <v/>
      </c>
      <c r="MG311" s="74">
        <f t="shared" si="780"/>
        <v>0</v>
      </c>
      <c r="MH311" s="70"/>
      <c r="MI311" s="70"/>
      <c r="MJ311" s="70"/>
      <c r="MK311" s="70"/>
      <c r="ML311" s="70"/>
      <c r="MM311" s="70"/>
      <c r="MN311" s="70"/>
      <c r="MO311" s="70"/>
      <c r="MP311" s="70"/>
      <c r="MQ311" s="70"/>
      <c r="MR311" s="70"/>
      <c r="MS311" s="70"/>
      <c r="MT311" s="70"/>
      <c r="MU311" s="70"/>
    </row>
    <row r="312" spans="1:359" ht="6.75" customHeight="1" x14ac:dyDescent="0.25">
      <c r="A312" s="79"/>
      <c r="B312" s="303" t="str">
        <f t="shared" si="799"/>
        <v/>
      </c>
      <c r="C312" s="206"/>
      <c r="D312" s="206"/>
      <c r="E312" s="70"/>
      <c r="F312" s="258"/>
      <c r="G312" s="259"/>
      <c r="H312" s="260"/>
      <c r="I312" s="258"/>
      <c r="J312" s="259"/>
      <c r="K312" s="260"/>
      <c r="L312" s="258"/>
      <c r="M312" s="259"/>
      <c r="N312" s="260"/>
      <c r="O312" s="258"/>
      <c r="P312" s="259"/>
      <c r="Q312" s="260"/>
      <c r="R312" s="258"/>
      <c r="S312" s="259"/>
      <c r="T312" s="260"/>
      <c r="U312" s="258"/>
      <c r="V312" s="259"/>
      <c r="W312" s="260"/>
      <c r="X312" s="258"/>
      <c r="Y312" s="259"/>
      <c r="Z312" s="260"/>
      <c r="AA312" s="258"/>
      <c r="AB312" s="259"/>
      <c r="AC312" s="260"/>
      <c r="AD312" s="258"/>
      <c r="AE312" s="259"/>
      <c r="AF312" s="260"/>
      <c r="AG312" s="258"/>
      <c r="AH312" s="259"/>
      <c r="AI312" s="260"/>
      <c r="AJ312" s="258"/>
      <c r="AK312" s="259"/>
      <c r="AL312" s="260"/>
      <c r="AM312" s="258"/>
      <c r="AN312" s="259"/>
      <c r="AO312" s="260"/>
      <c r="AP312" s="281"/>
      <c r="AQ312" s="353"/>
      <c r="AR312" s="348"/>
      <c r="AS312" s="281"/>
      <c r="AT312" s="353"/>
      <c r="AU312" s="348"/>
      <c r="AV312" s="258"/>
      <c r="AW312" s="259"/>
      <c r="AX312" s="260"/>
      <c r="AY312" s="258"/>
      <c r="AZ312" s="259"/>
      <c r="BA312" s="260"/>
      <c r="BB312" s="258"/>
      <c r="BC312" s="259"/>
      <c r="BD312" s="260"/>
      <c r="BE312" s="258"/>
      <c r="BF312" s="259"/>
      <c r="BG312" s="260"/>
      <c r="BH312" s="258"/>
      <c r="BI312" s="259"/>
      <c r="BJ312" s="260"/>
      <c r="BK312" s="258"/>
      <c r="BL312" s="259"/>
      <c r="BM312" s="260"/>
      <c r="BN312" s="258"/>
      <c r="BO312" s="259"/>
      <c r="BP312" s="260"/>
      <c r="BQ312" s="258"/>
      <c r="BR312" s="259"/>
      <c r="BS312" s="260"/>
      <c r="BT312" s="258"/>
      <c r="BU312" s="259"/>
      <c r="BV312" s="260"/>
      <c r="BW312" s="258"/>
      <c r="BX312" s="259"/>
      <c r="BY312" s="260"/>
      <c r="BZ312" s="258"/>
      <c r="CA312" s="259"/>
      <c r="CB312" s="260"/>
      <c r="CC312" s="258"/>
      <c r="CD312" s="259"/>
      <c r="CE312" s="260"/>
      <c r="CF312" s="410"/>
      <c r="CG312" s="411"/>
      <c r="CH312" s="412"/>
      <c r="CI312" s="410"/>
      <c r="CJ312" s="411"/>
      <c r="CK312" s="412"/>
      <c r="CL312" s="258"/>
      <c r="CM312" s="259"/>
      <c r="CN312" s="260"/>
      <c r="CO312" s="258"/>
      <c r="CP312" s="259"/>
      <c r="CQ312" s="260"/>
      <c r="CR312" s="373" t="s">
        <v>2</v>
      </c>
      <c r="CS312" s="228"/>
      <c r="CT312" s="229"/>
      <c r="CU312" s="7" t="str">
        <f t="shared" si="660"/>
        <v/>
      </c>
      <c r="CV312" s="7" t="str">
        <f t="shared" si="661"/>
        <v/>
      </c>
      <c r="CW312" s="7" t="str">
        <f t="shared" si="662"/>
        <v/>
      </c>
      <c r="CX312" s="7" t="str">
        <f t="shared" si="663"/>
        <v/>
      </c>
      <c r="CY312" s="7" t="str">
        <f t="shared" si="664"/>
        <v/>
      </c>
      <c r="CZ312" s="7" t="str">
        <f t="shared" si="665"/>
        <v/>
      </c>
      <c r="DA312" s="7" t="str">
        <f t="shared" si="666"/>
        <v/>
      </c>
      <c r="DB312" s="7" t="str">
        <f t="shared" si="667"/>
        <v/>
      </c>
      <c r="DC312" s="7" t="str">
        <f t="shared" si="668"/>
        <v/>
      </c>
      <c r="DD312" s="7" t="str">
        <f t="shared" si="669"/>
        <v/>
      </c>
      <c r="DE312" s="7" t="str">
        <f t="shared" si="670"/>
        <v/>
      </c>
      <c r="DF312" s="7" t="str">
        <f t="shared" si="671"/>
        <v/>
      </c>
      <c r="DG312" s="7" t="str">
        <f t="shared" si="672"/>
        <v/>
      </c>
      <c r="DH312" s="7" t="str">
        <f t="shared" si="673"/>
        <v/>
      </c>
      <c r="DI312" s="7" t="str">
        <f t="shared" si="674"/>
        <v/>
      </c>
      <c r="DJ312" s="7" t="str">
        <f t="shared" si="675"/>
        <v/>
      </c>
      <c r="DK312" s="7" t="str">
        <f t="shared" si="676"/>
        <v/>
      </c>
      <c r="DL312" s="7" t="str">
        <f t="shared" si="677"/>
        <v/>
      </c>
      <c r="DM312" s="7" t="str">
        <f t="shared" si="678"/>
        <v/>
      </c>
      <c r="DN312" s="7" t="str">
        <f t="shared" si="679"/>
        <v/>
      </c>
      <c r="DO312" s="7" t="str">
        <f t="shared" si="680"/>
        <v/>
      </c>
      <c r="DP312" s="7" t="str">
        <f t="shared" si="681"/>
        <v/>
      </c>
      <c r="DQ312" s="7" t="str">
        <f t="shared" si="682"/>
        <v/>
      </c>
      <c r="DR312" s="7" t="str">
        <f t="shared" si="683"/>
        <v/>
      </c>
      <c r="DS312" s="7" t="str">
        <f t="shared" si="684"/>
        <v/>
      </c>
      <c r="DT312" s="7" t="str">
        <f t="shared" si="685"/>
        <v/>
      </c>
      <c r="DU312" s="7" t="str">
        <f t="shared" si="781"/>
        <v/>
      </c>
      <c r="DV312" s="7" t="str">
        <f t="shared" si="782"/>
        <v/>
      </c>
      <c r="DW312" s="7" t="str">
        <f t="shared" si="783"/>
        <v/>
      </c>
      <c r="DX312" s="7" t="str">
        <f t="shared" si="784"/>
        <v/>
      </c>
      <c r="DY312" s="7"/>
      <c r="DZ312" s="7"/>
      <c r="EA312" s="7"/>
      <c r="EB312" s="7"/>
      <c r="EC312" s="64" t="s">
        <v>2</v>
      </c>
      <c r="ED312" s="306" t="str">
        <f t="shared" si="686"/>
        <v>-</v>
      </c>
      <c r="EE312" s="306" t="str">
        <f t="shared" si="687"/>
        <v>-</v>
      </c>
      <c r="EF312" s="306" t="str">
        <f t="shared" si="688"/>
        <v>-</v>
      </c>
      <c r="EG312" s="306" t="str">
        <f t="shared" si="689"/>
        <v>-</v>
      </c>
      <c r="EH312" s="306" t="str">
        <f t="shared" si="690"/>
        <v>-</v>
      </c>
      <c r="EI312" s="306" t="str">
        <f t="shared" si="691"/>
        <v>-</v>
      </c>
      <c r="EJ312" s="306" t="str">
        <f t="shared" si="692"/>
        <v>-</v>
      </c>
      <c r="EK312" s="306" t="str">
        <f t="shared" si="693"/>
        <v>-</v>
      </c>
      <c r="EL312" s="306" t="str">
        <f t="shared" si="694"/>
        <v>-</v>
      </c>
      <c r="EM312" s="306" t="str">
        <f t="shared" si="695"/>
        <v>-</v>
      </c>
      <c r="EN312" s="306" t="str">
        <f t="shared" si="696"/>
        <v>-</v>
      </c>
      <c r="EO312" s="306" t="str">
        <f t="shared" si="697"/>
        <v>-</v>
      </c>
      <c r="EP312" s="306" t="str">
        <f t="shared" si="698"/>
        <v>-</v>
      </c>
      <c r="EQ312" s="306" t="str">
        <f t="shared" si="699"/>
        <v>-</v>
      </c>
      <c r="ER312" s="306" t="str">
        <f t="shared" si="700"/>
        <v>-</v>
      </c>
      <c r="ES312" s="306" t="str">
        <f t="shared" si="701"/>
        <v>-</v>
      </c>
      <c r="ET312" s="306" t="str">
        <f t="shared" si="702"/>
        <v>-</v>
      </c>
      <c r="EU312" s="306" t="str">
        <f t="shared" si="703"/>
        <v>-</v>
      </c>
      <c r="EV312" s="306" t="str">
        <f t="shared" si="704"/>
        <v>-</v>
      </c>
      <c r="EW312" s="306" t="str">
        <f t="shared" si="705"/>
        <v>-</v>
      </c>
      <c r="EX312" s="306" t="str">
        <f t="shared" si="706"/>
        <v>-</v>
      </c>
      <c r="EY312" s="306" t="str">
        <f t="shared" si="707"/>
        <v>-</v>
      </c>
      <c r="EZ312" s="306" t="str">
        <f t="shared" si="708"/>
        <v>-</v>
      </c>
      <c r="FA312" s="306" t="str">
        <f t="shared" si="709"/>
        <v>-</v>
      </c>
      <c r="FB312" s="306" t="str">
        <f t="shared" si="710"/>
        <v>-</v>
      </c>
      <c r="FC312" s="306" t="str">
        <f t="shared" si="711"/>
        <v>-</v>
      </c>
      <c r="FD312" s="306" t="str">
        <f t="shared" si="785"/>
        <v>-</v>
      </c>
      <c r="FE312" s="306" t="str">
        <f t="shared" si="786"/>
        <v>-</v>
      </c>
      <c r="FF312" s="306" t="str">
        <f t="shared" si="787"/>
        <v>-</v>
      </c>
      <c r="FG312" s="306" t="str">
        <f t="shared" si="788"/>
        <v>-</v>
      </c>
      <c r="FH312" s="306"/>
      <c r="FI312" s="306"/>
      <c r="FJ312" s="306"/>
      <c r="FK312" s="306"/>
      <c r="FL312" s="306"/>
      <c r="FM312" s="422" t="s">
        <v>2</v>
      </c>
      <c r="FN312" s="65" t="str">
        <f t="shared" si="712"/>
        <v>-</v>
      </c>
      <c r="FO312" s="65" t="str">
        <f t="shared" si="713"/>
        <v>-</v>
      </c>
      <c r="FP312" s="65" t="str">
        <f t="shared" si="714"/>
        <v>-</v>
      </c>
      <c r="FQ312" s="65" t="str">
        <f t="shared" si="715"/>
        <v>-</v>
      </c>
      <c r="FR312" s="65" t="str">
        <f t="shared" si="716"/>
        <v>-</v>
      </c>
      <c r="FS312" s="65" t="str">
        <f t="shared" si="717"/>
        <v>-</v>
      </c>
      <c r="FT312" s="65" t="str">
        <f t="shared" si="718"/>
        <v>-</v>
      </c>
      <c r="FU312" s="65" t="str">
        <f t="shared" si="719"/>
        <v>-</v>
      </c>
      <c r="FV312" s="65" t="str">
        <f t="shared" si="720"/>
        <v>-</v>
      </c>
      <c r="FW312" s="65" t="str">
        <f t="shared" si="721"/>
        <v>-</v>
      </c>
      <c r="FX312" s="65" t="str">
        <f t="shared" si="722"/>
        <v>-</v>
      </c>
      <c r="FY312" s="65" t="str">
        <f t="shared" si="723"/>
        <v>-</v>
      </c>
      <c r="FZ312" s="65" t="str">
        <f t="shared" si="724"/>
        <v>-</v>
      </c>
      <c r="GA312" s="65" t="str">
        <f t="shared" si="725"/>
        <v>-</v>
      </c>
      <c r="GB312" s="65" t="str">
        <f t="shared" si="726"/>
        <v>-</v>
      </c>
      <c r="GC312" s="65" t="str">
        <f t="shared" si="727"/>
        <v>-</v>
      </c>
      <c r="GD312" s="65" t="str">
        <f t="shared" si="728"/>
        <v>-</v>
      </c>
      <c r="GE312" s="65" t="str">
        <f t="shared" si="729"/>
        <v>-</v>
      </c>
      <c r="GF312" s="65" t="str">
        <f t="shared" si="730"/>
        <v>-</v>
      </c>
      <c r="GG312" s="65" t="str">
        <f t="shared" si="731"/>
        <v>-</v>
      </c>
      <c r="GH312" s="65" t="str">
        <f t="shared" si="732"/>
        <v>-</v>
      </c>
      <c r="GI312" s="65" t="str">
        <f t="shared" si="733"/>
        <v>-</v>
      </c>
      <c r="GJ312" s="65" t="str">
        <f t="shared" si="734"/>
        <v>-</v>
      </c>
      <c r="GK312" s="65" t="str">
        <f t="shared" si="735"/>
        <v>-</v>
      </c>
      <c r="GL312" s="65" t="str">
        <f t="shared" si="736"/>
        <v>-</v>
      </c>
      <c r="GM312" s="65" t="str">
        <f t="shared" si="737"/>
        <v>-</v>
      </c>
      <c r="GN312" s="65" t="str">
        <f t="shared" si="789"/>
        <v>-</v>
      </c>
      <c r="GO312" s="65" t="str">
        <f t="shared" si="790"/>
        <v>-</v>
      </c>
      <c r="GP312" s="65" t="str">
        <f t="shared" si="791"/>
        <v>-</v>
      </c>
      <c r="GQ312" s="65" t="str">
        <f t="shared" si="792"/>
        <v>-</v>
      </c>
      <c r="GR312" s="65"/>
      <c r="GS312" s="65"/>
      <c r="GT312" s="65"/>
      <c r="GU312" s="96"/>
      <c r="GV312" s="70"/>
      <c r="GW312" s="7">
        <f>IF(ISNUMBER(INDEX($CU$15:$EC$314,$B312,HG$5)),MAX(GW$14:GW311)+1,0)</f>
        <v>0</v>
      </c>
      <c r="GX312" s="7" t="str">
        <f t="shared" si="738"/>
        <v/>
      </c>
      <c r="GY312" s="7" t="str">
        <f t="shared" si="739"/>
        <v/>
      </c>
      <c r="GZ312" s="289" t="str">
        <f t="shared" si="740"/>
        <v/>
      </c>
      <c r="HA312" s="289" t="str">
        <f t="shared" si="800"/>
        <v/>
      </c>
      <c r="HB312" s="289"/>
      <c r="HC312" s="84" t="str">
        <f t="shared" si="742"/>
        <v/>
      </c>
      <c r="HD312" s="335" t="str">
        <f t="shared" si="743"/>
        <v/>
      </c>
      <c r="HE312" s="313" t="str">
        <f t="shared" si="744"/>
        <v/>
      </c>
      <c r="HF312" s="28" t="str">
        <f t="shared" si="801"/>
        <v/>
      </c>
      <c r="HG312" s="241"/>
      <c r="HH312" s="71"/>
      <c r="HI312" s="71"/>
      <c r="HJ312" s="71"/>
      <c r="HK312" s="71"/>
      <c r="HL312" s="71"/>
      <c r="HM312" s="71"/>
      <c r="HN312" s="71"/>
      <c r="HO312" s="71"/>
      <c r="HP312" s="71"/>
      <c r="HQ312" s="71"/>
      <c r="HR312" s="71"/>
      <c r="HS312" s="71"/>
      <c r="HT312" s="71"/>
      <c r="HU312" s="71"/>
      <c r="HV312" s="336" t="str">
        <f t="shared" si="746"/>
        <v/>
      </c>
      <c r="HW312" s="338" t="str">
        <f t="shared" si="747"/>
        <v/>
      </c>
      <c r="HX312" s="337" t="str">
        <f t="shared" si="748"/>
        <v/>
      </c>
      <c r="HY312" s="71"/>
      <c r="HZ312" s="71"/>
      <c r="IA312" s="71"/>
      <c r="IB312" s="71"/>
      <c r="IC312" s="71"/>
      <c r="ID312" s="70"/>
      <c r="IE312" s="19"/>
      <c r="IF312" s="19"/>
      <c r="IG312" s="19"/>
      <c r="IH312" s="19"/>
      <c r="II312" s="19"/>
      <c r="IJ312" s="19"/>
      <c r="IK312" s="19"/>
      <c r="IL312" s="19"/>
      <c r="IM312" s="19"/>
      <c r="IN312" s="19"/>
      <c r="IO312" s="19"/>
      <c r="IP312" s="19"/>
      <c r="IQ312" s="19"/>
      <c r="IR312" s="291">
        <f>IF(IE312&lt;&gt;"",MAX(IR$14:IR311)+1,0)</f>
        <v>0</v>
      </c>
      <c r="IS312" s="291">
        <f>IF(IF312&lt;&gt;"",MAX(IS$14:IS311)+1,0)</f>
        <v>0</v>
      </c>
      <c r="IT312" s="291">
        <f>IF(IG312&lt;&gt;"",MAX(IT$14:IT311)+1,0)</f>
        <v>0</v>
      </c>
      <c r="IU312" s="291">
        <f>IF(IH312&lt;&gt;"",MAX(IU$14:IU311)+1,0)</f>
        <v>0</v>
      </c>
      <c r="IV312" s="291">
        <f>IF(II312&lt;&gt;"",MAX(IV$14:IV311)+1,0)</f>
        <v>0</v>
      </c>
      <c r="IW312" s="291">
        <f>IF(IJ312&lt;&gt;"",MAX(IW$14:IW311)+1,0)</f>
        <v>0</v>
      </c>
      <c r="IX312" s="291">
        <f>IF(IK312&lt;&gt;"",MAX(IX$14:IX311)+1,0)</f>
        <v>0</v>
      </c>
      <c r="IY312" s="291">
        <f>IF(IL312&lt;&gt;"",MAX(IY$14:IY311)+1,0)</f>
        <v>0</v>
      </c>
      <c r="IZ312" s="291">
        <f>IF(IM312&lt;&gt;"",MAX(IZ$14:IZ311)+1,0)</f>
        <v>0</v>
      </c>
      <c r="JA312" s="291">
        <f>IF(IN312&lt;&gt;"",MAX(JA$14:JA311)+1,0)</f>
        <v>0</v>
      </c>
      <c r="JB312" s="291">
        <f>IF(IO312&lt;&gt;"",MAX(JB$14:JB311)+1,0)</f>
        <v>0</v>
      </c>
      <c r="JC312" s="291">
        <f>IF(IP312&lt;&gt;"",MAX(JC$14:JC311)+1,0)</f>
        <v>0</v>
      </c>
      <c r="JD312" s="74" t="str">
        <f t="shared" si="793"/>
        <v/>
      </c>
      <c r="JE312" s="74" t="str">
        <f t="shared" si="794"/>
        <v/>
      </c>
      <c r="JF312" s="74" t="str">
        <f t="shared" si="795"/>
        <v/>
      </c>
      <c r="JG312" s="74" t="str">
        <f t="shared" si="796"/>
        <v/>
      </c>
      <c r="JH312" s="390" t="str">
        <f t="shared" si="797"/>
        <v/>
      </c>
      <c r="JI312" s="389">
        <f>IF(ISNUMBER(MATCH(HE312,$JG$15:$JG$313,0)),0,MAX(JI$14:JI311)+1)</f>
        <v>0</v>
      </c>
      <c r="JJ312" s="389" t="str">
        <f t="shared" si="798"/>
        <v/>
      </c>
      <c r="JK312" s="379"/>
      <c r="JL312" s="79"/>
      <c r="JM312" s="19"/>
      <c r="JN312" s="280"/>
      <c r="JO312" s="70"/>
      <c r="JP312" s="19"/>
      <c r="JQ312" s="19"/>
      <c r="JR312" s="19"/>
      <c r="JS312" s="19"/>
      <c r="JT312" s="19"/>
      <c r="JU312" s="19"/>
      <c r="JV312" s="19"/>
      <c r="JW312" s="19"/>
      <c r="JX312" s="19"/>
      <c r="JY312" s="19"/>
      <c r="JZ312" s="19"/>
      <c r="KA312" s="19"/>
      <c r="KB312" s="19"/>
      <c r="KC312" s="19"/>
      <c r="KD312" s="19"/>
      <c r="LA312" s="70"/>
      <c r="LB312" s="291" t="str">
        <f t="shared" si="749"/>
        <v/>
      </c>
      <c r="LC312" s="291" t="str">
        <f t="shared" si="750"/>
        <v/>
      </c>
      <c r="LD312" s="291" t="str">
        <f t="shared" si="751"/>
        <v/>
      </c>
      <c r="LE312" s="291" t="str">
        <f t="shared" si="752"/>
        <v/>
      </c>
      <c r="LF312" s="291" t="str">
        <f t="shared" si="753"/>
        <v/>
      </c>
      <c r="LG312" s="291" t="str">
        <f t="shared" si="754"/>
        <v/>
      </c>
      <c r="LH312" s="291" t="str">
        <f t="shared" si="755"/>
        <v/>
      </c>
      <c r="LI312" s="291" t="str">
        <f t="shared" si="756"/>
        <v/>
      </c>
      <c r="LJ312" s="291" t="str">
        <f t="shared" si="757"/>
        <v/>
      </c>
      <c r="LK312" s="291" t="str">
        <f t="shared" si="758"/>
        <v/>
      </c>
      <c r="LL312" s="291" t="str">
        <f t="shared" si="759"/>
        <v/>
      </c>
      <c r="LM312" s="291" t="str">
        <f t="shared" si="760"/>
        <v/>
      </c>
      <c r="LN312" s="291" t="str">
        <f t="shared" si="761"/>
        <v/>
      </c>
      <c r="LO312" s="291" t="str">
        <f t="shared" si="762"/>
        <v/>
      </c>
      <c r="LP312" s="291" t="str">
        <f t="shared" si="763"/>
        <v/>
      </c>
      <c r="LQ312" s="291" t="str">
        <f t="shared" si="764"/>
        <v/>
      </c>
      <c r="LR312" s="291" t="str">
        <f t="shared" si="765"/>
        <v/>
      </c>
      <c r="LS312" s="291" t="str">
        <f t="shared" si="766"/>
        <v/>
      </c>
      <c r="LT312" s="291" t="str">
        <f t="shared" si="767"/>
        <v/>
      </c>
      <c r="LU312" s="291" t="str">
        <f t="shared" si="768"/>
        <v/>
      </c>
      <c r="LV312" s="291" t="str">
        <f t="shared" si="769"/>
        <v/>
      </c>
      <c r="LW312" s="291" t="str">
        <f t="shared" si="770"/>
        <v/>
      </c>
      <c r="LX312" s="291" t="str">
        <f t="shared" si="771"/>
        <v/>
      </c>
      <c r="LY312" s="291" t="str">
        <f t="shared" si="772"/>
        <v/>
      </c>
      <c r="LZ312" s="291" t="str">
        <f t="shared" si="773"/>
        <v/>
      </c>
      <c r="MA312" s="291" t="str">
        <f t="shared" si="774"/>
        <v/>
      </c>
      <c r="MB312" s="291" t="str">
        <f t="shared" si="775"/>
        <v/>
      </c>
      <c r="MC312" s="291" t="str">
        <f t="shared" si="776"/>
        <v/>
      </c>
      <c r="MD312" s="291" t="str">
        <f t="shared" si="777"/>
        <v/>
      </c>
      <c r="ME312" s="291" t="str">
        <f t="shared" si="778"/>
        <v/>
      </c>
      <c r="MF312" s="291" t="str">
        <f t="shared" si="779"/>
        <v/>
      </c>
      <c r="MG312" s="74">
        <f t="shared" si="780"/>
        <v>0</v>
      </c>
      <c r="MH312" s="70"/>
      <c r="MI312" s="70"/>
      <c r="MJ312" s="70"/>
      <c r="MK312" s="70"/>
      <c r="ML312" s="70"/>
      <c r="MM312" s="70"/>
      <c r="MN312" s="70"/>
      <c r="MO312" s="70"/>
      <c r="MP312" s="70"/>
      <c r="MQ312" s="70"/>
      <c r="MR312" s="70"/>
      <c r="MS312" s="70"/>
      <c r="MT312" s="70"/>
      <c r="MU312" s="70"/>
    </row>
    <row r="313" spans="1:359" ht="6" customHeight="1" x14ac:dyDescent="0.25">
      <c r="A313" s="79"/>
      <c r="B313" s="303" t="str">
        <f t="shared" si="799"/>
        <v/>
      </c>
      <c r="C313" s="83"/>
      <c r="D313" s="206"/>
      <c r="E313" s="70"/>
      <c r="F313" s="258"/>
      <c r="G313" s="259"/>
      <c r="H313" s="260"/>
      <c r="I313" s="258"/>
      <c r="J313" s="259"/>
      <c r="K313" s="260"/>
      <c r="L313" s="258"/>
      <c r="M313" s="259"/>
      <c r="N313" s="260"/>
      <c r="O313" s="258"/>
      <c r="P313" s="259"/>
      <c r="Q313" s="260"/>
      <c r="R313" s="258"/>
      <c r="S313" s="259"/>
      <c r="T313" s="260"/>
      <c r="U313" s="258"/>
      <c r="V313" s="259"/>
      <c r="W313" s="260"/>
      <c r="X313" s="258"/>
      <c r="Y313" s="259"/>
      <c r="Z313" s="260"/>
      <c r="AA313" s="258"/>
      <c r="AB313" s="259"/>
      <c r="AC313" s="260"/>
      <c r="AD313" s="258"/>
      <c r="AE313" s="259"/>
      <c r="AF313" s="260"/>
      <c r="AG313" s="258"/>
      <c r="AH313" s="259"/>
      <c r="AI313" s="260"/>
      <c r="AJ313" s="258"/>
      <c r="AK313" s="259"/>
      <c r="AL313" s="260"/>
      <c r="AM313" s="258"/>
      <c r="AN313" s="259"/>
      <c r="AO313" s="260"/>
      <c r="AP313" s="281"/>
      <c r="AQ313" s="353"/>
      <c r="AR313" s="348"/>
      <c r="AS313" s="281"/>
      <c r="AT313" s="353"/>
      <c r="AU313" s="348"/>
      <c r="AV313" s="258"/>
      <c r="AW313" s="259"/>
      <c r="AX313" s="260"/>
      <c r="AY313" s="258"/>
      <c r="AZ313" s="259"/>
      <c r="BA313" s="260"/>
      <c r="BB313" s="258"/>
      <c r="BC313" s="259"/>
      <c r="BD313" s="260"/>
      <c r="BE313" s="258"/>
      <c r="BF313" s="259"/>
      <c r="BG313" s="260"/>
      <c r="BH313" s="258"/>
      <c r="BI313" s="259"/>
      <c r="BJ313" s="260"/>
      <c r="BK313" s="258"/>
      <c r="BL313" s="259"/>
      <c r="BM313" s="260"/>
      <c r="BN313" s="258"/>
      <c r="BO313" s="259"/>
      <c r="BP313" s="260"/>
      <c r="BQ313" s="258"/>
      <c r="BR313" s="259"/>
      <c r="BS313" s="260"/>
      <c r="BT313" s="258"/>
      <c r="BU313" s="259"/>
      <c r="BV313" s="260"/>
      <c r="BW313" s="258"/>
      <c r="BX313" s="259"/>
      <c r="BY313" s="260"/>
      <c r="BZ313" s="258"/>
      <c r="CA313" s="259"/>
      <c r="CB313" s="260"/>
      <c r="CC313" s="258"/>
      <c r="CD313" s="259"/>
      <c r="CE313" s="260"/>
      <c r="CF313" s="410"/>
      <c r="CG313" s="411"/>
      <c r="CH313" s="412"/>
      <c r="CI313" s="410"/>
      <c r="CJ313" s="411"/>
      <c r="CK313" s="412"/>
      <c r="CL313" s="258"/>
      <c r="CM313" s="259"/>
      <c r="CN313" s="260"/>
      <c r="CO313" s="258"/>
      <c r="CP313" s="259"/>
      <c r="CQ313" s="260"/>
      <c r="CR313" s="373" t="s">
        <v>2</v>
      </c>
      <c r="CS313" s="228"/>
      <c r="CT313" s="229" t="str">
        <f>IF(ISNUMBER(HA313),IF(ISNUMBER(MATCH(HE313,$CS$15:$CS$313,0)),0,MAX(CT$14:CT312)+1),"")</f>
        <v/>
      </c>
      <c r="CU313" s="7" t="str">
        <f t="shared" si="660"/>
        <v/>
      </c>
      <c r="CV313" s="7" t="str">
        <f t="shared" si="661"/>
        <v/>
      </c>
      <c r="CW313" s="7" t="str">
        <f t="shared" si="662"/>
        <v/>
      </c>
      <c r="CX313" s="7" t="str">
        <f t="shared" si="663"/>
        <v/>
      </c>
      <c r="CY313" s="7" t="str">
        <f t="shared" si="664"/>
        <v/>
      </c>
      <c r="CZ313" s="7" t="str">
        <f t="shared" si="665"/>
        <v/>
      </c>
      <c r="DA313" s="7" t="str">
        <f t="shared" si="666"/>
        <v/>
      </c>
      <c r="DB313" s="7" t="str">
        <f t="shared" si="667"/>
        <v/>
      </c>
      <c r="DC313" s="7" t="str">
        <f t="shared" si="668"/>
        <v/>
      </c>
      <c r="DD313" s="7" t="str">
        <f t="shared" si="669"/>
        <v/>
      </c>
      <c r="DE313" s="7" t="str">
        <f t="shared" si="670"/>
        <v/>
      </c>
      <c r="DF313" s="7" t="str">
        <f t="shared" si="671"/>
        <v/>
      </c>
      <c r="DG313" s="7" t="str">
        <f t="shared" si="672"/>
        <v/>
      </c>
      <c r="DH313" s="7" t="str">
        <f t="shared" si="673"/>
        <v/>
      </c>
      <c r="DI313" s="7" t="str">
        <f t="shared" si="674"/>
        <v/>
      </c>
      <c r="DJ313" s="7" t="str">
        <f t="shared" si="675"/>
        <v/>
      </c>
      <c r="DK313" s="7" t="str">
        <f t="shared" si="676"/>
        <v/>
      </c>
      <c r="DL313" s="7" t="str">
        <f t="shared" si="677"/>
        <v/>
      </c>
      <c r="DM313" s="7" t="str">
        <f t="shared" si="678"/>
        <v/>
      </c>
      <c r="DN313" s="7" t="str">
        <f t="shared" si="679"/>
        <v/>
      </c>
      <c r="DO313" s="7" t="str">
        <f t="shared" si="680"/>
        <v/>
      </c>
      <c r="DP313" s="7" t="str">
        <f t="shared" si="681"/>
        <v/>
      </c>
      <c r="DQ313" s="7" t="str">
        <f t="shared" si="682"/>
        <v/>
      </c>
      <c r="DR313" s="7" t="str">
        <f t="shared" si="683"/>
        <v/>
      </c>
      <c r="DS313" s="7" t="str">
        <f t="shared" si="684"/>
        <v/>
      </c>
      <c r="DT313" s="7" t="str">
        <f t="shared" si="685"/>
        <v/>
      </c>
      <c r="DU313" s="7" t="str">
        <f t="shared" si="781"/>
        <v/>
      </c>
      <c r="DV313" s="7" t="str">
        <f t="shared" si="782"/>
        <v/>
      </c>
      <c r="DW313" s="7" t="str">
        <f t="shared" si="783"/>
        <v/>
      </c>
      <c r="DX313" s="7" t="str">
        <f t="shared" si="784"/>
        <v/>
      </c>
      <c r="DY313" s="7"/>
      <c r="DZ313" s="7"/>
      <c r="EA313" s="7"/>
      <c r="EB313" s="7"/>
      <c r="EC313" s="64" t="s">
        <v>2</v>
      </c>
      <c r="ED313" s="306" t="str">
        <f t="shared" si="686"/>
        <v>-</v>
      </c>
      <c r="EE313" s="306" t="str">
        <f t="shared" si="687"/>
        <v>-</v>
      </c>
      <c r="EF313" s="306" t="str">
        <f t="shared" si="688"/>
        <v>-</v>
      </c>
      <c r="EG313" s="306" t="str">
        <f t="shared" si="689"/>
        <v>-</v>
      </c>
      <c r="EH313" s="306" t="str">
        <f t="shared" si="690"/>
        <v>-</v>
      </c>
      <c r="EI313" s="306" t="str">
        <f t="shared" si="691"/>
        <v>-</v>
      </c>
      <c r="EJ313" s="306" t="str">
        <f t="shared" si="692"/>
        <v>-</v>
      </c>
      <c r="EK313" s="306" t="str">
        <f t="shared" si="693"/>
        <v>-</v>
      </c>
      <c r="EL313" s="306" t="str">
        <f t="shared" si="694"/>
        <v>-</v>
      </c>
      <c r="EM313" s="306" t="str">
        <f t="shared" si="695"/>
        <v>-</v>
      </c>
      <c r="EN313" s="306" t="str">
        <f t="shared" si="696"/>
        <v>-</v>
      </c>
      <c r="EO313" s="306" t="str">
        <f t="shared" si="697"/>
        <v>-</v>
      </c>
      <c r="EP313" s="306" t="str">
        <f t="shared" si="698"/>
        <v>-</v>
      </c>
      <c r="EQ313" s="306" t="str">
        <f t="shared" si="699"/>
        <v>-</v>
      </c>
      <c r="ER313" s="306" t="str">
        <f t="shared" si="700"/>
        <v>-</v>
      </c>
      <c r="ES313" s="306" t="str">
        <f t="shared" si="701"/>
        <v>-</v>
      </c>
      <c r="ET313" s="306" t="str">
        <f t="shared" si="702"/>
        <v>-</v>
      </c>
      <c r="EU313" s="306" t="str">
        <f t="shared" si="703"/>
        <v>-</v>
      </c>
      <c r="EV313" s="306" t="str">
        <f t="shared" si="704"/>
        <v>-</v>
      </c>
      <c r="EW313" s="306" t="str">
        <f t="shared" si="705"/>
        <v>-</v>
      </c>
      <c r="EX313" s="306" t="str">
        <f t="shared" si="706"/>
        <v>-</v>
      </c>
      <c r="EY313" s="306" t="str">
        <f t="shared" si="707"/>
        <v>-</v>
      </c>
      <c r="EZ313" s="306" t="str">
        <f t="shared" si="708"/>
        <v>-</v>
      </c>
      <c r="FA313" s="306" t="str">
        <f t="shared" si="709"/>
        <v>-</v>
      </c>
      <c r="FB313" s="306" t="str">
        <f t="shared" si="710"/>
        <v>-</v>
      </c>
      <c r="FC313" s="306" t="str">
        <f t="shared" si="711"/>
        <v>-</v>
      </c>
      <c r="FD313" s="306" t="str">
        <f t="shared" si="785"/>
        <v>-</v>
      </c>
      <c r="FE313" s="306" t="str">
        <f t="shared" si="786"/>
        <v>-</v>
      </c>
      <c r="FF313" s="306" t="str">
        <f t="shared" si="787"/>
        <v>-</v>
      </c>
      <c r="FG313" s="306" t="str">
        <f t="shared" si="788"/>
        <v>-</v>
      </c>
      <c r="FH313" s="306"/>
      <c r="FI313" s="306"/>
      <c r="FJ313" s="306"/>
      <c r="FK313" s="306"/>
      <c r="FL313" s="306"/>
      <c r="FM313" s="422" t="s">
        <v>2</v>
      </c>
      <c r="FN313" s="65" t="str">
        <f t="shared" si="712"/>
        <v>-</v>
      </c>
      <c r="FO313" s="65" t="str">
        <f t="shared" si="713"/>
        <v>-</v>
      </c>
      <c r="FP313" s="65" t="str">
        <f t="shared" si="714"/>
        <v>-</v>
      </c>
      <c r="FQ313" s="65" t="str">
        <f t="shared" si="715"/>
        <v>-</v>
      </c>
      <c r="FR313" s="65" t="str">
        <f t="shared" si="716"/>
        <v>-</v>
      </c>
      <c r="FS313" s="65" t="str">
        <f t="shared" si="717"/>
        <v>-</v>
      </c>
      <c r="FT313" s="65" t="str">
        <f t="shared" si="718"/>
        <v>-</v>
      </c>
      <c r="FU313" s="65" t="str">
        <f t="shared" si="719"/>
        <v>-</v>
      </c>
      <c r="FV313" s="65" t="str">
        <f t="shared" si="720"/>
        <v>-</v>
      </c>
      <c r="FW313" s="65" t="str">
        <f t="shared" si="721"/>
        <v>-</v>
      </c>
      <c r="FX313" s="65" t="str">
        <f t="shared" si="722"/>
        <v>-</v>
      </c>
      <c r="FY313" s="65" t="str">
        <f t="shared" si="723"/>
        <v>-</v>
      </c>
      <c r="FZ313" s="65" t="str">
        <f t="shared" si="724"/>
        <v>-</v>
      </c>
      <c r="GA313" s="65" t="str">
        <f t="shared" si="725"/>
        <v>-</v>
      </c>
      <c r="GB313" s="65" t="str">
        <f t="shared" si="726"/>
        <v>-</v>
      </c>
      <c r="GC313" s="65" t="str">
        <f t="shared" si="727"/>
        <v>-</v>
      </c>
      <c r="GD313" s="65" t="str">
        <f t="shared" si="728"/>
        <v>-</v>
      </c>
      <c r="GE313" s="65" t="str">
        <f t="shared" si="729"/>
        <v>-</v>
      </c>
      <c r="GF313" s="65" t="str">
        <f t="shared" si="730"/>
        <v>-</v>
      </c>
      <c r="GG313" s="65" t="str">
        <f t="shared" si="731"/>
        <v>-</v>
      </c>
      <c r="GH313" s="65" t="str">
        <f t="shared" si="732"/>
        <v>-</v>
      </c>
      <c r="GI313" s="65" t="str">
        <f t="shared" si="733"/>
        <v>-</v>
      </c>
      <c r="GJ313" s="65" t="str">
        <f t="shared" si="734"/>
        <v>-</v>
      </c>
      <c r="GK313" s="65" t="str">
        <f t="shared" si="735"/>
        <v>-</v>
      </c>
      <c r="GL313" s="65" t="str">
        <f t="shared" si="736"/>
        <v>-</v>
      </c>
      <c r="GM313" s="65" t="str">
        <f t="shared" si="737"/>
        <v>-</v>
      </c>
      <c r="GN313" s="65" t="str">
        <f t="shared" si="789"/>
        <v>-</v>
      </c>
      <c r="GO313" s="65" t="str">
        <f t="shared" si="790"/>
        <v>-</v>
      </c>
      <c r="GP313" s="65" t="str">
        <f t="shared" si="791"/>
        <v>-</v>
      </c>
      <c r="GQ313" s="65" t="str">
        <f t="shared" si="792"/>
        <v>-</v>
      </c>
      <c r="GR313" s="65"/>
      <c r="GS313" s="65"/>
      <c r="GT313" s="65"/>
      <c r="GU313" s="96"/>
      <c r="GV313" s="70"/>
      <c r="GW313" s="7">
        <f>IF(ISNUMBER(INDEX($CU$15:$EC$314,$B313,HG$5)),MAX(GW$14:GW312)+1,0)</f>
        <v>0</v>
      </c>
      <c r="GX313" s="7" t="e">
        <f>IF(#REF!="","",IF($B313&lt;=$GW$13,$B313,""))</f>
        <v>#REF!</v>
      </c>
      <c r="GY313" s="7" t="str">
        <f t="shared" si="739"/>
        <v/>
      </c>
      <c r="GZ313" s="289" t="str">
        <f t="shared" si="740"/>
        <v/>
      </c>
      <c r="HA313" s="289" t="str">
        <f t="shared" si="741"/>
        <v/>
      </c>
      <c r="HB313" s="289" t="str">
        <f>IF(ISNUMBER($GX313),INDEX($FN$15:$GU$314,$GY313,HG$5),"")</f>
        <v/>
      </c>
      <c r="HC313" s="84" t="str">
        <f t="shared" si="742"/>
        <v/>
      </c>
      <c r="HD313" s="335" t="str">
        <f t="shared" si="743"/>
        <v/>
      </c>
      <c r="HE313" s="313" t="str">
        <f t="shared" si="744"/>
        <v/>
      </c>
      <c r="HF313" s="28" t="str">
        <f>IF(HE313="","",IF(HE313=HE314,1,""))</f>
        <v/>
      </c>
      <c r="HG313" s="241"/>
      <c r="HH313" s="71"/>
      <c r="HI313" s="71"/>
      <c r="HJ313" s="71"/>
      <c r="HK313" s="71"/>
      <c r="HL313" s="71"/>
      <c r="HM313" s="71"/>
      <c r="HN313" s="71"/>
      <c r="HO313" s="71"/>
      <c r="HP313" s="71"/>
      <c r="HQ313" s="71"/>
      <c r="HR313" s="71"/>
      <c r="HS313" s="71"/>
      <c r="HT313" s="71"/>
      <c r="HU313" s="71"/>
      <c r="HV313" s="336" t="str">
        <f t="shared" si="746"/>
        <v/>
      </c>
      <c r="HW313" s="338" t="str">
        <f t="shared" si="747"/>
        <v/>
      </c>
      <c r="HX313" s="337" t="str">
        <f t="shared" si="748"/>
        <v/>
      </c>
      <c r="HY313" s="71"/>
      <c r="HZ313" s="71"/>
      <c r="IA313" s="71"/>
      <c r="IB313" s="71"/>
      <c r="IC313" s="71"/>
      <c r="ID313" s="70"/>
      <c r="IE313" s="19"/>
      <c r="IF313" s="19"/>
      <c r="IG313" s="19"/>
      <c r="IH313" s="19"/>
      <c r="II313" s="19"/>
      <c r="IJ313" s="19"/>
      <c r="IK313" s="19"/>
      <c r="IL313" s="19"/>
      <c r="IM313" s="19"/>
      <c r="IN313" s="19"/>
      <c r="IO313" s="19"/>
      <c r="IP313" s="19"/>
      <c r="IQ313" s="19"/>
      <c r="IR313" s="291">
        <f>IF(IE313&lt;&gt;"",MAX(IR$14:IR312)+1,0)</f>
        <v>0</v>
      </c>
      <c r="IS313" s="291">
        <f>IF(IF313&lt;&gt;"",MAX(IS$14:IS312)+1,0)</f>
        <v>0</v>
      </c>
      <c r="IT313" s="291">
        <f>IF(IG313&lt;&gt;"",MAX(IT$14:IT312)+1,0)</f>
        <v>0</v>
      </c>
      <c r="IU313" s="291">
        <f>IF(IH313&lt;&gt;"",MAX(IU$14:IU312)+1,0)</f>
        <v>0</v>
      </c>
      <c r="IV313" s="291">
        <f>IF(II313&lt;&gt;"",MAX(IV$14:IV312)+1,0)</f>
        <v>0</v>
      </c>
      <c r="IW313" s="291">
        <f>IF(IJ313&lt;&gt;"",MAX(IW$14:IW312)+1,0)</f>
        <v>0</v>
      </c>
      <c r="IX313" s="291">
        <f>IF(IK313&lt;&gt;"",MAX(IX$14:IX312)+1,0)</f>
        <v>0</v>
      </c>
      <c r="IY313" s="291">
        <f>IF(IL313&lt;&gt;"",MAX(IY$14:IY312)+1,0)</f>
        <v>0</v>
      </c>
      <c r="IZ313" s="291">
        <f>IF(IM313&lt;&gt;"",MAX(IZ$14:IZ312)+1,0)</f>
        <v>0</v>
      </c>
      <c r="JA313" s="291">
        <f>IF(IN313&lt;&gt;"",MAX(JA$14:JA312)+1,0)</f>
        <v>0</v>
      </c>
      <c r="JB313" s="291">
        <f>IF(IO313&lt;&gt;"",MAX(JB$14:JB312)+1,0)</f>
        <v>0</v>
      </c>
      <c r="JC313" s="291">
        <f>IF(IP313&lt;&gt;"",MAX(JC$14:JC312)+1,0)</f>
        <v>0</v>
      </c>
      <c r="JD313" s="74" t="str">
        <f t="shared" si="793"/>
        <v/>
      </c>
      <c r="JE313" s="74" t="str">
        <f t="shared" si="794"/>
        <v/>
      </c>
      <c r="JF313" s="74" t="str">
        <f t="shared" si="795"/>
        <v/>
      </c>
      <c r="JG313" s="74" t="str">
        <f t="shared" si="796"/>
        <v/>
      </c>
      <c r="JH313" s="390" t="str">
        <f t="shared" si="797"/>
        <v/>
      </c>
      <c r="JI313" s="389">
        <f>IF(ISNUMBER(MATCH(HE313,$JG$15:$JG$313,0)),0,MAX(JI$14:JI312)+1)</f>
        <v>0</v>
      </c>
      <c r="JJ313" s="389" t="str">
        <f t="shared" si="798"/>
        <v/>
      </c>
      <c r="JK313" s="379"/>
      <c r="JL313" s="79"/>
      <c r="JM313" s="19"/>
      <c r="JN313" s="280"/>
      <c r="JO313" s="70"/>
      <c r="JP313" s="19"/>
      <c r="JQ313" s="19"/>
      <c r="JR313" s="19"/>
      <c r="JS313" s="19"/>
      <c r="JT313" s="19"/>
      <c r="JU313" s="19"/>
      <c r="JV313" s="19"/>
      <c r="JW313" s="19"/>
      <c r="JX313" s="19"/>
      <c r="JY313" s="19"/>
      <c r="JZ313" s="19"/>
      <c r="KA313" s="19"/>
      <c r="KB313" s="19"/>
      <c r="KC313" s="19"/>
      <c r="KD313" s="19"/>
      <c r="LA313" s="70"/>
      <c r="LB313" s="291" t="str">
        <f t="shared" si="749"/>
        <v/>
      </c>
      <c r="LC313" s="291" t="str">
        <f t="shared" si="750"/>
        <v/>
      </c>
      <c r="LD313" s="291" t="str">
        <f t="shared" si="751"/>
        <v/>
      </c>
      <c r="LE313" s="291" t="str">
        <f t="shared" si="752"/>
        <v/>
      </c>
      <c r="LF313" s="291" t="str">
        <f t="shared" si="753"/>
        <v/>
      </c>
      <c r="LG313" s="291" t="str">
        <f t="shared" si="754"/>
        <v/>
      </c>
      <c r="LH313" s="291" t="str">
        <f t="shared" si="755"/>
        <v/>
      </c>
      <c r="LI313" s="291" t="str">
        <f t="shared" si="756"/>
        <v/>
      </c>
      <c r="LJ313" s="291" t="str">
        <f t="shared" si="757"/>
        <v/>
      </c>
      <c r="LK313" s="291" t="str">
        <f t="shared" si="758"/>
        <v/>
      </c>
      <c r="LL313" s="291" t="str">
        <f t="shared" si="759"/>
        <v/>
      </c>
      <c r="LM313" s="291" t="str">
        <f t="shared" si="760"/>
        <v/>
      </c>
      <c r="LN313" s="291" t="str">
        <f t="shared" si="761"/>
        <v/>
      </c>
      <c r="LO313" s="291" t="str">
        <f t="shared" si="762"/>
        <v/>
      </c>
      <c r="LP313" s="291" t="str">
        <f t="shared" si="763"/>
        <v/>
      </c>
      <c r="LQ313" s="291" t="str">
        <f t="shared" si="764"/>
        <v/>
      </c>
      <c r="LR313" s="291" t="str">
        <f t="shared" si="765"/>
        <v/>
      </c>
      <c r="LS313" s="291" t="str">
        <f t="shared" si="766"/>
        <v/>
      </c>
      <c r="LT313" s="291" t="str">
        <f t="shared" si="767"/>
        <v/>
      </c>
      <c r="LU313" s="291" t="str">
        <f t="shared" si="768"/>
        <v/>
      </c>
      <c r="LV313" s="291" t="str">
        <f t="shared" si="769"/>
        <v/>
      </c>
      <c r="LW313" s="291" t="str">
        <f t="shared" si="770"/>
        <v/>
      </c>
      <c r="LX313" s="291" t="str">
        <f t="shared" si="771"/>
        <v/>
      </c>
      <c r="LY313" s="291" t="str">
        <f t="shared" si="772"/>
        <v/>
      </c>
      <c r="LZ313" s="291" t="str">
        <f t="shared" si="773"/>
        <v/>
      </c>
      <c r="MA313" s="291" t="str">
        <f t="shared" si="774"/>
        <v/>
      </c>
      <c r="MB313" s="291" t="str">
        <f t="shared" si="775"/>
        <v/>
      </c>
      <c r="MC313" s="291" t="str">
        <f t="shared" si="776"/>
        <v/>
      </c>
      <c r="MD313" s="291" t="str">
        <f t="shared" si="777"/>
        <v/>
      </c>
      <c r="ME313" s="291" t="str">
        <f t="shared" si="778"/>
        <v/>
      </c>
      <c r="MF313" s="291" t="str">
        <f t="shared" si="779"/>
        <v/>
      </c>
      <c r="MG313" s="74">
        <f t="shared" si="780"/>
        <v>0</v>
      </c>
      <c r="MH313" s="70"/>
      <c r="MI313" s="70"/>
      <c r="MJ313" s="70"/>
      <c r="MK313" s="70"/>
      <c r="ML313" s="70"/>
      <c r="MM313" s="70"/>
      <c r="MN313" s="70"/>
      <c r="MO313" s="70"/>
      <c r="MP313" s="70"/>
      <c r="MQ313" s="70"/>
      <c r="MR313" s="70"/>
      <c r="MS313" s="70"/>
      <c r="MT313" s="70"/>
      <c r="MU313" s="70"/>
    </row>
    <row r="314" spans="1:359" ht="6" customHeight="1" x14ac:dyDescent="0.25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  <c r="AE314" s="85"/>
      <c r="AF314" s="85"/>
      <c r="AG314" s="85"/>
      <c r="AH314" s="85"/>
      <c r="AI314" s="85"/>
      <c r="AJ314" s="85"/>
      <c r="AK314" s="85"/>
      <c r="AL314" s="85"/>
      <c r="AM314" s="85"/>
      <c r="AN314" s="85"/>
      <c r="AO314" s="85"/>
      <c r="AP314" s="85"/>
      <c r="AQ314" s="85"/>
      <c r="AR314" s="85"/>
      <c r="AS314" s="85"/>
      <c r="AT314" s="85"/>
      <c r="AU314" s="85"/>
      <c r="AV314" s="85"/>
      <c r="AW314" s="85"/>
      <c r="AX314" s="85"/>
      <c r="AY314" s="85"/>
      <c r="AZ314" s="85"/>
      <c r="BA314" s="85"/>
      <c r="BB314" s="85"/>
      <c r="BC314" s="85"/>
      <c r="BD314" s="85"/>
      <c r="BE314" s="85"/>
      <c r="BF314" s="85"/>
      <c r="BG314" s="85"/>
      <c r="BH314" s="85"/>
      <c r="BI314" s="85"/>
      <c r="BJ314" s="85"/>
      <c r="BK314" s="85"/>
      <c r="BL314" s="85"/>
      <c r="BM314" s="85"/>
      <c r="BN314" s="85"/>
      <c r="BO314" s="85"/>
      <c r="BP314" s="85"/>
      <c r="BQ314" s="85"/>
      <c r="BR314" s="85"/>
      <c r="BS314" s="85"/>
      <c r="BT314" s="85"/>
      <c r="BU314" s="85"/>
      <c r="BV314" s="85"/>
      <c r="BW314" s="85"/>
      <c r="BX314" s="85"/>
      <c r="BY314" s="85"/>
      <c r="BZ314" s="85"/>
      <c r="CA314" s="85"/>
      <c r="CB314" s="85"/>
      <c r="CC314" s="85"/>
      <c r="CD314" s="85"/>
      <c r="CE314" s="85"/>
      <c r="CF314" s="95"/>
      <c r="CG314" s="95"/>
      <c r="CH314" s="95"/>
      <c r="CI314" s="95"/>
      <c r="CJ314" s="95"/>
      <c r="CK314" s="95"/>
      <c r="CL314" s="85"/>
      <c r="CM314" s="85"/>
      <c r="CN314" s="85"/>
      <c r="CO314" s="85"/>
      <c r="CP314" s="85"/>
      <c r="CQ314" s="85"/>
      <c r="CR314" s="85"/>
      <c r="CS314" s="85"/>
      <c r="CT314" s="85"/>
      <c r="CU314" s="85"/>
      <c r="CV314" s="85"/>
      <c r="CW314" s="85"/>
      <c r="CX314" s="85"/>
      <c r="CY314" s="85"/>
      <c r="CZ314" s="85"/>
      <c r="DA314" s="85"/>
      <c r="DB314" s="85"/>
      <c r="DC314" s="85"/>
      <c r="DD314" s="85"/>
      <c r="DE314" s="85"/>
      <c r="DF314" s="85"/>
      <c r="DG314" s="85"/>
      <c r="DH314" s="85"/>
      <c r="DI314" s="85"/>
      <c r="DJ314" s="85"/>
      <c r="DK314" s="85"/>
      <c r="DL314" s="85"/>
      <c r="DM314" s="85"/>
      <c r="DN314" s="85"/>
      <c r="DO314" s="85"/>
      <c r="DP314" s="85"/>
      <c r="DQ314" s="85"/>
      <c r="DR314" s="85"/>
      <c r="DS314" s="85"/>
      <c r="DT314" s="85"/>
      <c r="DU314" s="85"/>
      <c r="DV314" s="85"/>
      <c r="DW314" s="85"/>
      <c r="DX314" s="85"/>
      <c r="DY314" s="85"/>
      <c r="DZ314" s="85"/>
      <c r="EA314" s="85"/>
      <c r="EB314" s="85"/>
      <c r="EC314" s="85"/>
      <c r="ED314" s="85"/>
      <c r="EE314" s="85"/>
      <c r="EF314" s="85"/>
      <c r="EG314" s="85"/>
      <c r="EH314" s="85"/>
      <c r="EI314" s="85"/>
      <c r="EJ314" s="85"/>
      <c r="EK314" s="85"/>
      <c r="EL314" s="85"/>
      <c r="EM314" s="85"/>
      <c r="EN314" s="85"/>
      <c r="EO314" s="85"/>
      <c r="EP314" s="85"/>
      <c r="EQ314" s="85"/>
      <c r="ER314" s="85"/>
      <c r="ES314" s="85"/>
      <c r="ET314" s="85"/>
      <c r="EU314" s="85"/>
      <c r="EV314" s="85"/>
      <c r="EW314" s="85"/>
      <c r="EX314" s="85"/>
      <c r="EY314" s="85"/>
      <c r="EZ314" s="85"/>
      <c r="FA314" s="85"/>
      <c r="FB314" s="85"/>
      <c r="FC314" s="85"/>
      <c r="FD314" s="85"/>
      <c r="FE314" s="85"/>
      <c r="FF314" s="85"/>
      <c r="FG314" s="85"/>
      <c r="FH314" s="85"/>
      <c r="FI314" s="85"/>
      <c r="FJ314" s="85"/>
      <c r="FK314" s="85"/>
      <c r="FL314" s="85"/>
      <c r="FM314" s="85"/>
      <c r="FN314" s="85"/>
      <c r="FO314" s="85"/>
      <c r="FP314" s="85"/>
      <c r="FQ314" s="85"/>
      <c r="FR314" s="85"/>
      <c r="FS314" s="85"/>
      <c r="FT314" s="85"/>
      <c r="FU314" s="85"/>
      <c r="FV314" s="85"/>
      <c r="FW314" s="85"/>
      <c r="FX314" s="85"/>
      <c r="FY314" s="85"/>
      <c r="FZ314" s="85"/>
      <c r="GA314" s="85"/>
      <c r="GB314" s="85"/>
      <c r="GC314" s="85"/>
      <c r="GD314" s="85"/>
      <c r="GE314" s="85"/>
      <c r="GF314" s="85"/>
      <c r="GG314" s="85"/>
      <c r="GH314" s="85"/>
      <c r="GI314" s="85"/>
      <c r="GJ314" s="85"/>
      <c r="GK314" s="85"/>
      <c r="GL314" s="85"/>
      <c r="GM314" s="85"/>
      <c r="GN314" s="85"/>
      <c r="GO314" s="85"/>
      <c r="GP314" s="85"/>
      <c r="GQ314" s="85"/>
      <c r="GR314" s="85"/>
      <c r="GS314" s="85"/>
      <c r="GT314" s="85"/>
      <c r="GU314" s="85"/>
      <c r="GV314" s="85"/>
      <c r="GW314" s="85"/>
      <c r="GX314" s="85"/>
      <c r="GY314" s="85"/>
      <c r="GZ314" s="85"/>
      <c r="HA314" s="85"/>
      <c r="HB314" s="85"/>
      <c r="HC314" s="85"/>
      <c r="HD314" s="85"/>
      <c r="HE314" s="85"/>
      <c r="HF314" s="85"/>
      <c r="HG314" s="85"/>
      <c r="HH314" s="85"/>
      <c r="HI314" s="85"/>
      <c r="HJ314" s="85"/>
      <c r="HK314" s="85"/>
      <c r="HL314" s="85"/>
      <c r="HM314" s="85"/>
      <c r="HN314" s="85"/>
      <c r="HO314" s="85"/>
      <c r="HP314" s="85"/>
      <c r="HQ314" s="85"/>
      <c r="HR314" s="85"/>
      <c r="HS314" s="85"/>
      <c r="HT314" s="85"/>
      <c r="HU314" s="85"/>
      <c r="HV314" s="85"/>
      <c r="HW314" s="85"/>
      <c r="HX314" s="85"/>
      <c r="HY314" s="85"/>
      <c r="HZ314" s="85"/>
      <c r="IA314" s="85"/>
      <c r="IB314" s="85"/>
      <c r="IC314" s="85"/>
      <c r="ID314" s="85"/>
      <c r="IE314" s="85"/>
      <c r="IF314" s="85"/>
      <c r="IG314" s="85"/>
      <c r="IH314" s="85"/>
      <c r="II314" s="85"/>
      <c r="IJ314" s="85"/>
      <c r="IK314" s="85"/>
      <c r="IL314" s="85"/>
      <c r="IM314" s="85"/>
      <c r="IN314" s="85"/>
      <c r="IO314" s="85"/>
      <c r="IP314" s="85"/>
      <c r="IQ314" s="85"/>
      <c r="IR314" s="85"/>
      <c r="IS314" s="85"/>
      <c r="IT314" s="85"/>
      <c r="IU314" s="85"/>
      <c r="IV314" s="85"/>
      <c r="IW314" s="85"/>
      <c r="IX314" s="85"/>
      <c r="IY314" s="85"/>
      <c r="IZ314" s="85"/>
      <c r="JA314" s="85"/>
      <c r="JB314" s="85"/>
      <c r="JC314" s="85"/>
      <c r="JD314" s="85"/>
      <c r="JE314" s="85"/>
      <c r="JF314" s="85"/>
      <c r="JG314" s="85"/>
      <c r="JH314" s="85"/>
      <c r="JI314" s="85"/>
      <c r="JJ314" s="85"/>
      <c r="JK314" s="380"/>
      <c r="JL314" s="85"/>
      <c r="JM314" s="85"/>
      <c r="JN314" s="394"/>
      <c r="JO314" s="85"/>
      <c r="JP314" s="85"/>
      <c r="JQ314" s="85"/>
      <c r="JR314" s="85"/>
      <c r="JS314" s="85"/>
      <c r="JT314" s="85"/>
      <c r="JU314" s="85"/>
      <c r="JV314" s="85"/>
      <c r="JW314" s="85"/>
      <c r="JX314" s="85"/>
      <c r="JY314" s="85"/>
      <c r="JZ314" s="85"/>
      <c r="KA314" s="85"/>
      <c r="KB314" s="85"/>
      <c r="KC314" s="85"/>
      <c r="KD314" s="85"/>
      <c r="KE314" s="85"/>
      <c r="KF314" s="85"/>
      <c r="KG314" s="85"/>
      <c r="KH314" s="85"/>
      <c r="KI314" s="85"/>
      <c r="KJ314" s="85"/>
      <c r="KK314" s="85"/>
      <c r="KL314" s="85"/>
      <c r="KM314" s="85"/>
      <c r="KN314" s="85"/>
      <c r="KO314" s="85"/>
      <c r="KP314" s="85"/>
      <c r="KQ314" s="85"/>
      <c r="KR314" s="85"/>
      <c r="KS314" s="85"/>
      <c r="KT314" s="85"/>
      <c r="KU314" s="85"/>
      <c r="KV314" s="85"/>
      <c r="KW314" s="85"/>
      <c r="KX314" s="85"/>
      <c r="KY314" s="85"/>
      <c r="KZ314" s="85"/>
      <c r="LA314" s="85"/>
      <c r="LB314" s="85"/>
      <c r="LC314" s="85"/>
      <c r="LD314" s="85"/>
      <c r="LE314" s="85"/>
      <c r="LF314" s="85"/>
      <c r="LG314" s="85"/>
      <c r="LH314" s="85"/>
      <c r="LI314" s="85"/>
      <c r="LJ314" s="85"/>
      <c r="LK314" s="85"/>
      <c r="LL314" s="85"/>
      <c r="LM314" s="85"/>
      <c r="LN314" s="85"/>
      <c r="LO314" s="85"/>
      <c r="LP314" s="85"/>
      <c r="LQ314" s="85"/>
      <c r="LR314" s="85"/>
      <c r="LS314" s="85"/>
      <c r="LT314" s="85"/>
      <c r="LU314" s="85"/>
      <c r="LV314" s="85"/>
      <c r="LW314" s="85"/>
      <c r="LX314" s="85"/>
      <c r="LY314" s="85"/>
      <c r="LZ314" s="85"/>
      <c r="MA314" s="85"/>
      <c r="MB314" s="85"/>
      <c r="MC314" s="85"/>
      <c r="MD314" s="85"/>
      <c r="ME314" s="85"/>
      <c r="MF314" s="85"/>
      <c r="MG314" s="85"/>
      <c r="MH314" s="85"/>
      <c r="MI314" s="85"/>
      <c r="MJ314" s="85"/>
      <c r="MK314" s="85"/>
      <c r="ML314" s="85"/>
      <c r="MM314" s="85"/>
      <c r="MN314" s="85"/>
      <c r="MO314" s="85"/>
      <c r="MP314" s="85"/>
      <c r="MQ314" s="85"/>
      <c r="MR314" s="85"/>
      <c r="MS314" s="85"/>
      <c r="MT314" s="85"/>
      <c r="MU314" s="85"/>
    </row>
    <row r="315" spans="1:359" ht="6" customHeight="1" x14ac:dyDescent="0.25">
      <c r="A315" s="62" t="s">
        <v>2</v>
      </c>
      <c r="B315" s="62" t="s">
        <v>2</v>
      </c>
      <c r="C315" s="62" t="s">
        <v>2</v>
      </c>
      <c r="D315" s="62" t="s">
        <v>2</v>
      </c>
      <c r="E315" s="62" t="s">
        <v>2</v>
      </c>
      <c r="F315" s="62" t="s">
        <v>2</v>
      </c>
      <c r="G315" s="62" t="s">
        <v>2</v>
      </c>
      <c r="H315" s="62" t="s">
        <v>2</v>
      </c>
      <c r="I315" s="62" t="s">
        <v>2</v>
      </c>
      <c r="J315" s="62" t="s">
        <v>2</v>
      </c>
      <c r="K315" s="62" t="s">
        <v>2</v>
      </c>
      <c r="L315" s="62" t="s">
        <v>2</v>
      </c>
      <c r="M315" s="62" t="s">
        <v>2</v>
      </c>
      <c r="N315" s="62" t="s">
        <v>2</v>
      </c>
      <c r="O315" s="62" t="s">
        <v>2</v>
      </c>
      <c r="P315" s="62" t="s">
        <v>2</v>
      </c>
      <c r="Q315" s="62" t="s">
        <v>2</v>
      </c>
      <c r="R315" s="62" t="s">
        <v>2</v>
      </c>
      <c r="S315" s="62" t="s">
        <v>2</v>
      </c>
      <c r="T315" s="62" t="s">
        <v>2</v>
      </c>
      <c r="U315" s="62" t="s">
        <v>2</v>
      </c>
      <c r="V315" s="62" t="s">
        <v>2</v>
      </c>
      <c r="W315" s="62" t="s">
        <v>2</v>
      </c>
      <c r="X315" s="62" t="s">
        <v>2</v>
      </c>
      <c r="Y315" s="62" t="s">
        <v>2</v>
      </c>
      <c r="Z315" s="62" t="s">
        <v>2</v>
      </c>
      <c r="AA315" s="62" t="s">
        <v>2</v>
      </c>
      <c r="AB315" s="62" t="s">
        <v>2</v>
      </c>
      <c r="AC315" s="62" t="s">
        <v>2</v>
      </c>
      <c r="AD315" s="62" t="s">
        <v>2</v>
      </c>
      <c r="AE315" s="62" t="s">
        <v>2</v>
      </c>
      <c r="AF315" s="62" t="s">
        <v>2</v>
      </c>
      <c r="AG315" s="62" t="s">
        <v>2</v>
      </c>
      <c r="AH315" s="62" t="s">
        <v>2</v>
      </c>
      <c r="AI315" s="62" t="s">
        <v>2</v>
      </c>
      <c r="AJ315" s="62" t="s">
        <v>2</v>
      </c>
      <c r="AK315" s="62" t="s">
        <v>2</v>
      </c>
      <c r="AL315" s="62" t="s">
        <v>2</v>
      </c>
      <c r="AM315" s="62" t="s">
        <v>2</v>
      </c>
      <c r="AN315" s="62" t="s">
        <v>2</v>
      </c>
      <c r="AO315" s="62" t="s">
        <v>2</v>
      </c>
      <c r="AP315" s="62" t="s">
        <v>2</v>
      </c>
      <c r="AQ315" s="62" t="s">
        <v>2</v>
      </c>
      <c r="AR315" s="62" t="s">
        <v>2</v>
      </c>
      <c r="AS315" s="62" t="s">
        <v>2</v>
      </c>
      <c r="AT315" s="62" t="s">
        <v>2</v>
      </c>
      <c r="AU315" s="62" t="s">
        <v>2</v>
      </c>
      <c r="AV315" s="62" t="s">
        <v>2</v>
      </c>
      <c r="AW315" s="62" t="s">
        <v>2</v>
      </c>
      <c r="AX315" s="62" t="s">
        <v>2</v>
      </c>
      <c r="AY315" s="62" t="s">
        <v>2</v>
      </c>
      <c r="AZ315" s="62" t="s">
        <v>2</v>
      </c>
      <c r="BA315" s="62" t="s">
        <v>2</v>
      </c>
      <c r="BB315" s="62" t="s">
        <v>2</v>
      </c>
      <c r="BC315" s="62" t="s">
        <v>2</v>
      </c>
      <c r="BD315" s="62" t="s">
        <v>2</v>
      </c>
      <c r="BE315" s="62" t="s">
        <v>2</v>
      </c>
      <c r="BF315" s="62" t="s">
        <v>2</v>
      </c>
      <c r="BG315" s="62" t="s">
        <v>2</v>
      </c>
      <c r="BH315" s="62" t="s">
        <v>2</v>
      </c>
      <c r="BI315" s="62" t="s">
        <v>2</v>
      </c>
      <c r="BJ315" s="62" t="s">
        <v>2</v>
      </c>
      <c r="BK315" s="62" t="s">
        <v>2</v>
      </c>
      <c r="BL315" s="62" t="s">
        <v>2</v>
      </c>
      <c r="BM315" s="62" t="s">
        <v>2</v>
      </c>
      <c r="BN315" s="62" t="s">
        <v>2</v>
      </c>
      <c r="BO315" s="62" t="s">
        <v>2</v>
      </c>
      <c r="BP315" s="62" t="s">
        <v>2</v>
      </c>
      <c r="BQ315" s="62" t="s">
        <v>2</v>
      </c>
      <c r="BR315" s="62" t="s">
        <v>2</v>
      </c>
      <c r="BS315" s="62" t="s">
        <v>2</v>
      </c>
      <c r="BT315" s="62" t="s">
        <v>2</v>
      </c>
      <c r="BU315" s="62" t="s">
        <v>2</v>
      </c>
      <c r="BV315" s="62" t="s">
        <v>2</v>
      </c>
      <c r="BW315" s="62" t="s">
        <v>2</v>
      </c>
      <c r="BX315" s="62" t="s">
        <v>2</v>
      </c>
      <c r="BY315" s="62" t="s">
        <v>2</v>
      </c>
      <c r="BZ315" s="62" t="s">
        <v>2</v>
      </c>
      <c r="CA315" s="62" t="s">
        <v>2</v>
      </c>
      <c r="CB315" s="62" t="s">
        <v>2</v>
      </c>
      <c r="CC315" s="62" t="s">
        <v>2</v>
      </c>
      <c r="CD315" s="62" t="s">
        <v>2</v>
      </c>
      <c r="CE315" s="62" t="s">
        <v>2</v>
      </c>
      <c r="CF315" s="415" t="s">
        <v>2</v>
      </c>
      <c r="CG315" s="415" t="s">
        <v>2</v>
      </c>
      <c r="CH315" s="415" t="s">
        <v>2</v>
      </c>
      <c r="CI315" s="415" t="s">
        <v>2</v>
      </c>
      <c r="CJ315" s="415" t="s">
        <v>2</v>
      </c>
      <c r="CK315" s="415" t="s">
        <v>2</v>
      </c>
      <c r="CL315" s="62" t="s">
        <v>2</v>
      </c>
      <c r="CM315" s="62" t="s">
        <v>2</v>
      </c>
      <c r="CN315" s="62" t="s">
        <v>2</v>
      </c>
      <c r="CO315" s="62" t="s">
        <v>2</v>
      </c>
      <c r="CP315" s="62" t="s">
        <v>2</v>
      </c>
      <c r="CQ315" s="62" t="s">
        <v>2</v>
      </c>
      <c r="CR315" s="62" t="s">
        <v>2</v>
      </c>
      <c r="CS315" s="62" t="s">
        <v>2</v>
      </c>
      <c r="CT315" s="62" t="s">
        <v>2</v>
      </c>
      <c r="CU315" s="62" t="s">
        <v>2</v>
      </c>
      <c r="CV315" s="62" t="s">
        <v>2</v>
      </c>
      <c r="CW315" s="62" t="s">
        <v>2</v>
      </c>
      <c r="CX315" s="62" t="s">
        <v>2</v>
      </c>
      <c r="CY315" s="62" t="s">
        <v>2</v>
      </c>
      <c r="CZ315" s="62" t="s">
        <v>2</v>
      </c>
      <c r="DA315" s="62" t="s">
        <v>2</v>
      </c>
      <c r="DB315" s="62" t="s">
        <v>2</v>
      </c>
      <c r="DC315" s="62" t="s">
        <v>2</v>
      </c>
      <c r="DD315" s="62" t="s">
        <v>2</v>
      </c>
      <c r="DE315" s="62" t="s">
        <v>2</v>
      </c>
      <c r="DF315" s="62" t="s">
        <v>2</v>
      </c>
      <c r="DG315" s="62" t="s">
        <v>2</v>
      </c>
      <c r="DH315" s="62" t="s">
        <v>2</v>
      </c>
      <c r="DI315" s="62" t="s">
        <v>2</v>
      </c>
      <c r="DJ315" s="62" t="s">
        <v>2</v>
      </c>
      <c r="DK315" s="62" t="s">
        <v>2</v>
      </c>
      <c r="DL315" s="62" t="s">
        <v>2</v>
      </c>
      <c r="DM315" s="62" t="s">
        <v>2</v>
      </c>
      <c r="DN315" s="62" t="s">
        <v>2</v>
      </c>
      <c r="DO315" s="62" t="s">
        <v>2</v>
      </c>
      <c r="DP315" s="62" t="s">
        <v>2</v>
      </c>
      <c r="DQ315" s="62" t="s">
        <v>2</v>
      </c>
      <c r="DR315" s="62" t="s">
        <v>2</v>
      </c>
      <c r="DS315" s="62" t="s">
        <v>2</v>
      </c>
      <c r="DT315" s="62" t="s">
        <v>2</v>
      </c>
      <c r="DU315" s="62" t="s">
        <v>2</v>
      </c>
      <c r="DV315" s="62" t="s">
        <v>2</v>
      </c>
      <c r="DW315" s="62" t="s">
        <v>2</v>
      </c>
      <c r="DX315" s="62" t="s">
        <v>2</v>
      </c>
      <c r="DY315" s="62"/>
      <c r="DZ315" s="62"/>
      <c r="EA315" s="62"/>
      <c r="EB315" s="62"/>
      <c r="EC315" s="62" t="s">
        <v>2</v>
      </c>
      <c r="ED315" s="62" t="s">
        <v>2</v>
      </c>
      <c r="EE315" s="62" t="s">
        <v>2</v>
      </c>
      <c r="EF315" s="62" t="s">
        <v>2</v>
      </c>
      <c r="EG315" s="62" t="s">
        <v>2</v>
      </c>
      <c r="EH315" s="62" t="s">
        <v>2</v>
      </c>
      <c r="EI315" s="62" t="s">
        <v>2</v>
      </c>
      <c r="EJ315" s="62" t="s">
        <v>2</v>
      </c>
      <c r="EK315" s="62" t="s">
        <v>2</v>
      </c>
      <c r="EL315" s="62" t="s">
        <v>2</v>
      </c>
      <c r="EM315" s="62" t="s">
        <v>2</v>
      </c>
      <c r="EN315" s="62" t="s">
        <v>2</v>
      </c>
      <c r="EO315" s="62" t="s">
        <v>2</v>
      </c>
      <c r="EP315" s="62" t="s">
        <v>2</v>
      </c>
      <c r="EQ315" s="62" t="s">
        <v>2</v>
      </c>
      <c r="ER315" s="62" t="s">
        <v>2</v>
      </c>
      <c r="ES315" s="62" t="s">
        <v>2</v>
      </c>
      <c r="ET315" s="62" t="s">
        <v>2</v>
      </c>
      <c r="EU315" s="62" t="s">
        <v>2</v>
      </c>
      <c r="EV315" s="62" t="s">
        <v>2</v>
      </c>
      <c r="EW315" s="62" t="s">
        <v>2</v>
      </c>
      <c r="EX315" s="62" t="s">
        <v>2</v>
      </c>
      <c r="EY315" s="62" t="s">
        <v>2</v>
      </c>
      <c r="EZ315" s="62" t="s">
        <v>2</v>
      </c>
      <c r="FA315" s="62" t="s">
        <v>2</v>
      </c>
      <c r="FB315" s="62" t="s">
        <v>2</v>
      </c>
      <c r="FC315" s="62" t="s">
        <v>2</v>
      </c>
      <c r="FD315" s="62" t="s">
        <v>2</v>
      </c>
      <c r="FE315" s="62" t="s">
        <v>2</v>
      </c>
      <c r="FF315" s="62" t="s">
        <v>2</v>
      </c>
      <c r="FG315" s="62" t="s">
        <v>2</v>
      </c>
      <c r="FH315" s="62"/>
      <c r="FI315" s="62"/>
      <c r="FJ315" s="62" t="s">
        <v>2</v>
      </c>
      <c r="FK315" s="62" t="s">
        <v>2</v>
      </c>
      <c r="FL315" s="62" t="s">
        <v>2</v>
      </c>
      <c r="FM315" s="62" t="s">
        <v>2</v>
      </c>
      <c r="FN315" s="62" t="s">
        <v>2</v>
      </c>
      <c r="FO315" s="62" t="s">
        <v>2</v>
      </c>
      <c r="FP315" s="62" t="s">
        <v>2</v>
      </c>
      <c r="FQ315" s="62" t="s">
        <v>2</v>
      </c>
      <c r="FR315" s="62" t="s">
        <v>2</v>
      </c>
      <c r="FS315" s="62" t="s">
        <v>2</v>
      </c>
      <c r="FT315" s="62" t="s">
        <v>2</v>
      </c>
      <c r="FU315" s="62" t="s">
        <v>2</v>
      </c>
      <c r="FV315" s="62" t="s">
        <v>2</v>
      </c>
      <c r="FW315" s="62" t="s">
        <v>2</v>
      </c>
      <c r="FX315" s="62" t="s">
        <v>2</v>
      </c>
      <c r="FY315" s="62" t="s">
        <v>2</v>
      </c>
      <c r="FZ315" s="62" t="s">
        <v>2</v>
      </c>
      <c r="GA315" s="62" t="s">
        <v>2</v>
      </c>
      <c r="GB315" s="62" t="s">
        <v>2</v>
      </c>
      <c r="GC315" s="62" t="s">
        <v>2</v>
      </c>
      <c r="GD315" s="62" t="s">
        <v>2</v>
      </c>
      <c r="GE315" s="62" t="s">
        <v>2</v>
      </c>
      <c r="GF315" s="62" t="s">
        <v>2</v>
      </c>
      <c r="GG315" s="62" t="s">
        <v>2</v>
      </c>
      <c r="GH315" s="62" t="s">
        <v>2</v>
      </c>
      <c r="GI315" s="62" t="s">
        <v>2</v>
      </c>
      <c r="GJ315" s="62" t="s">
        <v>2</v>
      </c>
      <c r="GK315" s="62" t="s">
        <v>2</v>
      </c>
      <c r="GL315" s="62" t="s">
        <v>2</v>
      </c>
      <c r="GM315" s="62" t="s">
        <v>2</v>
      </c>
      <c r="GN315" s="62" t="s">
        <v>2</v>
      </c>
      <c r="GO315" s="62" t="s">
        <v>2</v>
      </c>
      <c r="GP315" s="62" t="s">
        <v>2</v>
      </c>
      <c r="GQ315" s="62" t="s">
        <v>2</v>
      </c>
      <c r="GR315" s="62" t="s">
        <v>2</v>
      </c>
      <c r="GS315" s="62" t="s">
        <v>2</v>
      </c>
      <c r="GT315" s="62" t="s">
        <v>2</v>
      </c>
      <c r="GU315" s="62" t="s">
        <v>2</v>
      </c>
      <c r="GV315" s="62" t="s">
        <v>2</v>
      </c>
      <c r="GW315" s="62" t="s">
        <v>2</v>
      </c>
      <c r="GX315" s="62" t="s">
        <v>2</v>
      </c>
      <c r="GY315" s="62" t="s">
        <v>2</v>
      </c>
      <c r="GZ315" s="62" t="s">
        <v>2</v>
      </c>
      <c r="HA315" s="62" t="s">
        <v>2</v>
      </c>
      <c r="HB315" s="62" t="s">
        <v>2</v>
      </c>
      <c r="HC315" s="62" t="s">
        <v>2</v>
      </c>
      <c r="HD315" s="62" t="s">
        <v>2</v>
      </c>
      <c r="HE315" s="62" t="s">
        <v>2</v>
      </c>
      <c r="HF315" s="62" t="s">
        <v>2</v>
      </c>
      <c r="HG315" s="62" t="s">
        <v>2</v>
      </c>
      <c r="HH315" s="62" t="s">
        <v>2</v>
      </c>
      <c r="HI315" s="62" t="s">
        <v>2</v>
      </c>
      <c r="HJ315" s="62" t="s">
        <v>2</v>
      </c>
      <c r="HK315" s="62" t="s">
        <v>2</v>
      </c>
      <c r="HL315" s="62" t="s">
        <v>2</v>
      </c>
      <c r="HM315" s="62" t="s">
        <v>2</v>
      </c>
      <c r="HN315" s="62" t="s">
        <v>2</v>
      </c>
      <c r="HO315" s="62" t="s">
        <v>2</v>
      </c>
      <c r="HP315" s="62" t="s">
        <v>2</v>
      </c>
      <c r="HQ315" s="62" t="s">
        <v>2</v>
      </c>
      <c r="HR315" s="62" t="s">
        <v>2</v>
      </c>
      <c r="HS315" s="62" t="s">
        <v>2</v>
      </c>
      <c r="HT315" s="62" t="s">
        <v>2</v>
      </c>
      <c r="HU315" s="62" t="s">
        <v>2</v>
      </c>
      <c r="HV315" s="62" t="s">
        <v>2</v>
      </c>
      <c r="HW315" s="62" t="s">
        <v>2</v>
      </c>
      <c r="HX315" s="62" t="s">
        <v>2</v>
      </c>
      <c r="HY315" s="62" t="s">
        <v>2</v>
      </c>
      <c r="HZ315" s="62" t="s">
        <v>2</v>
      </c>
      <c r="IA315" s="62" t="s">
        <v>2</v>
      </c>
      <c r="IB315" s="62" t="s">
        <v>2</v>
      </c>
      <c r="IC315" s="62" t="s">
        <v>2</v>
      </c>
      <c r="ID315" s="62" t="s">
        <v>2</v>
      </c>
      <c r="IE315" s="62" t="s">
        <v>2</v>
      </c>
      <c r="IF315" s="62" t="s">
        <v>2</v>
      </c>
      <c r="IG315" s="62" t="s">
        <v>2</v>
      </c>
      <c r="IH315" s="62" t="s">
        <v>2</v>
      </c>
      <c r="II315" s="62" t="s">
        <v>2</v>
      </c>
      <c r="IJ315" s="62" t="s">
        <v>2</v>
      </c>
      <c r="IK315" s="62" t="s">
        <v>2</v>
      </c>
      <c r="IL315" s="62" t="s">
        <v>2</v>
      </c>
      <c r="IM315" s="62" t="s">
        <v>2</v>
      </c>
      <c r="IN315" s="62" t="s">
        <v>2</v>
      </c>
      <c r="IO315" s="62" t="s">
        <v>2</v>
      </c>
      <c r="IP315" s="62" t="s">
        <v>2</v>
      </c>
      <c r="IQ315" s="62" t="s">
        <v>2</v>
      </c>
      <c r="IR315" s="62" t="s">
        <v>2</v>
      </c>
      <c r="IS315" s="62" t="s">
        <v>2</v>
      </c>
      <c r="IT315" s="62" t="s">
        <v>2</v>
      </c>
      <c r="IU315" s="62" t="s">
        <v>2</v>
      </c>
      <c r="IV315" s="62" t="s">
        <v>2</v>
      </c>
      <c r="IW315" s="62" t="s">
        <v>2</v>
      </c>
      <c r="IX315" s="62" t="s">
        <v>2</v>
      </c>
      <c r="IY315" s="62" t="s">
        <v>2</v>
      </c>
      <c r="IZ315" s="62" t="s">
        <v>2</v>
      </c>
      <c r="JA315" s="62" t="s">
        <v>2</v>
      </c>
      <c r="JB315" s="62" t="s">
        <v>2</v>
      </c>
      <c r="JC315" s="62" t="s">
        <v>2</v>
      </c>
      <c r="JD315" s="62" t="s">
        <v>2</v>
      </c>
      <c r="JE315" s="62" t="s">
        <v>2</v>
      </c>
      <c r="JF315" s="62" t="s">
        <v>2</v>
      </c>
      <c r="JG315" s="62" t="s">
        <v>2</v>
      </c>
      <c r="JH315" s="62"/>
      <c r="JI315" s="62" t="s">
        <v>2</v>
      </c>
      <c r="JJ315" s="62" t="s">
        <v>2</v>
      </c>
      <c r="JK315" s="380" t="s">
        <v>2</v>
      </c>
      <c r="JL315" s="62" t="s">
        <v>2</v>
      </c>
      <c r="JM315" s="62" t="s">
        <v>2</v>
      </c>
      <c r="JN315" s="394" t="s">
        <v>2</v>
      </c>
      <c r="JO315" s="62" t="s">
        <v>2</v>
      </c>
      <c r="JP315" s="62" t="s">
        <v>2</v>
      </c>
      <c r="JQ315" s="62" t="s">
        <v>2</v>
      </c>
      <c r="JR315" s="62" t="s">
        <v>2</v>
      </c>
      <c r="JS315" s="62" t="s">
        <v>2</v>
      </c>
      <c r="JT315" s="62" t="s">
        <v>2</v>
      </c>
      <c r="JU315" s="62" t="s">
        <v>2</v>
      </c>
      <c r="JV315" s="62" t="s">
        <v>2</v>
      </c>
      <c r="JW315" s="62" t="s">
        <v>2</v>
      </c>
      <c r="JX315" s="62" t="s">
        <v>2</v>
      </c>
      <c r="JY315" s="62" t="s">
        <v>2</v>
      </c>
      <c r="JZ315" s="62" t="s">
        <v>2</v>
      </c>
      <c r="KA315" s="62" t="s">
        <v>2</v>
      </c>
      <c r="KB315" s="62" t="s">
        <v>2</v>
      </c>
      <c r="KC315" s="62" t="s">
        <v>2</v>
      </c>
      <c r="KD315" s="62" t="s">
        <v>2</v>
      </c>
      <c r="KE315" s="62" t="s">
        <v>2</v>
      </c>
      <c r="KF315" s="62" t="s">
        <v>2</v>
      </c>
      <c r="KG315" s="62" t="s">
        <v>2</v>
      </c>
      <c r="KH315" s="62" t="s">
        <v>2</v>
      </c>
      <c r="KI315" s="62" t="s">
        <v>2</v>
      </c>
      <c r="KJ315" s="62" t="s">
        <v>2</v>
      </c>
      <c r="KK315" s="62" t="s">
        <v>2</v>
      </c>
      <c r="KL315" s="62" t="s">
        <v>2</v>
      </c>
      <c r="KM315" s="62" t="s">
        <v>2</v>
      </c>
      <c r="KN315" s="62" t="s">
        <v>2</v>
      </c>
      <c r="KO315" s="62" t="s">
        <v>2</v>
      </c>
      <c r="KP315" s="62" t="s">
        <v>2</v>
      </c>
      <c r="KQ315" s="62" t="s">
        <v>2</v>
      </c>
      <c r="KR315" s="62" t="s">
        <v>2</v>
      </c>
      <c r="KS315" s="62" t="s">
        <v>2</v>
      </c>
      <c r="KT315" s="62" t="s">
        <v>2</v>
      </c>
      <c r="KU315" s="62" t="s">
        <v>2</v>
      </c>
      <c r="KV315" s="62" t="s">
        <v>2</v>
      </c>
      <c r="KW315" s="62" t="s">
        <v>2</v>
      </c>
      <c r="KX315" s="62" t="s">
        <v>2</v>
      </c>
      <c r="KY315" s="62" t="s">
        <v>2</v>
      </c>
      <c r="KZ315" s="62" t="s">
        <v>2</v>
      </c>
      <c r="LA315" s="62" t="s">
        <v>2</v>
      </c>
      <c r="LB315" s="62" t="s">
        <v>2</v>
      </c>
      <c r="LC315" s="62" t="s">
        <v>2</v>
      </c>
      <c r="LD315" s="62" t="s">
        <v>2</v>
      </c>
      <c r="LE315" s="62" t="s">
        <v>2</v>
      </c>
      <c r="LF315" s="62" t="s">
        <v>2</v>
      </c>
      <c r="LG315" s="62" t="s">
        <v>2</v>
      </c>
      <c r="LH315" s="62" t="s">
        <v>2</v>
      </c>
      <c r="LI315" s="62" t="s">
        <v>2</v>
      </c>
      <c r="LJ315" s="62" t="s">
        <v>2</v>
      </c>
      <c r="LK315" s="62" t="s">
        <v>2</v>
      </c>
      <c r="LL315" s="62" t="s">
        <v>2</v>
      </c>
      <c r="LM315" s="62" t="s">
        <v>2</v>
      </c>
      <c r="LN315" s="62" t="s">
        <v>2</v>
      </c>
      <c r="LO315" s="62" t="s">
        <v>2</v>
      </c>
      <c r="LP315" s="62" t="s">
        <v>2</v>
      </c>
      <c r="LQ315" s="62" t="s">
        <v>2</v>
      </c>
      <c r="LR315" s="62" t="s">
        <v>2</v>
      </c>
      <c r="LS315" s="62" t="s">
        <v>2</v>
      </c>
      <c r="LT315" s="62" t="s">
        <v>2</v>
      </c>
      <c r="LU315" s="62" t="s">
        <v>2</v>
      </c>
      <c r="LV315" s="62" t="s">
        <v>2</v>
      </c>
      <c r="LW315" s="62" t="s">
        <v>2</v>
      </c>
      <c r="LX315" s="62" t="s">
        <v>2</v>
      </c>
      <c r="LY315" s="62" t="s">
        <v>2</v>
      </c>
      <c r="LZ315" s="62" t="s">
        <v>2</v>
      </c>
      <c r="MA315" s="62" t="s">
        <v>2</v>
      </c>
      <c r="MB315" s="62" t="s">
        <v>2</v>
      </c>
      <c r="MC315" s="62" t="s">
        <v>2</v>
      </c>
      <c r="MD315" s="62" t="s">
        <v>2</v>
      </c>
      <c r="ME315" s="62" t="s">
        <v>2</v>
      </c>
      <c r="MF315" s="62" t="s">
        <v>2</v>
      </c>
      <c r="MG315" s="62" t="s">
        <v>2</v>
      </c>
      <c r="MH315" s="62" t="s">
        <v>2</v>
      </c>
      <c r="MI315" s="62" t="s">
        <v>2</v>
      </c>
      <c r="MJ315" s="62" t="s">
        <v>2</v>
      </c>
      <c r="MK315" s="62" t="s">
        <v>2</v>
      </c>
      <c r="ML315" s="62" t="s">
        <v>2</v>
      </c>
      <c r="MM315" s="62" t="s">
        <v>2</v>
      </c>
      <c r="MN315" s="62" t="s">
        <v>2</v>
      </c>
      <c r="MO315" s="62" t="s">
        <v>2</v>
      </c>
      <c r="MP315" s="62" t="s">
        <v>2</v>
      </c>
      <c r="MQ315" s="62" t="s">
        <v>2</v>
      </c>
      <c r="MR315" s="62" t="s">
        <v>2</v>
      </c>
      <c r="MS315" s="62" t="s">
        <v>2</v>
      </c>
      <c r="MT315" s="62" t="s">
        <v>2</v>
      </c>
      <c r="MU315" s="62" t="s">
        <v>2</v>
      </c>
    </row>
    <row r="316" spans="1:359" ht="6" customHeight="1" x14ac:dyDescent="0.25">
      <c r="A316" s="62" t="s">
        <v>2</v>
      </c>
      <c r="B316" s="62" t="s">
        <v>2</v>
      </c>
      <c r="C316" s="62" t="s">
        <v>2</v>
      </c>
      <c r="D316" s="62" t="s">
        <v>2</v>
      </c>
      <c r="E316" s="62" t="s">
        <v>2</v>
      </c>
      <c r="F316" s="62" t="s">
        <v>2</v>
      </c>
      <c r="G316" s="62" t="s">
        <v>2</v>
      </c>
      <c r="H316" s="62" t="s">
        <v>2</v>
      </c>
      <c r="I316" s="62" t="s">
        <v>2</v>
      </c>
      <c r="J316" s="62" t="s">
        <v>2</v>
      </c>
      <c r="K316" s="62" t="s">
        <v>2</v>
      </c>
      <c r="L316" s="62" t="s">
        <v>2</v>
      </c>
      <c r="M316" s="62" t="s">
        <v>2</v>
      </c>
      <c r="N316" s="62" t="s">
        <v>2</v>
      </c>
      <c r="O316" s="62" t="s">
        <v>2</v>
      </c>
      <c r="P316" s="62" t="s">
        <v>2</v>
      </c>
      <c r="Q316" s="62" t="s">
        <v>2</v>
      </c>
      <c r="R316" s="62" t="s">
        <v>2</v>
      </c>
      <c r="S316" s="62" t="s">
        <v>2</v>
      </c>
      <c r="T316" s="62" t="s">
        <v>2</v>
      </c>
      <c r="U316" s="62" t="s">
        <v>2</v>
      </c>
      <c r="V316" s="62" t="s">
        <v>2</v>
      </c>
      <c r="W316" s="62" t="s">
        <v>2</v>
      </c>
      <c r="X316" s="62" t="s">
        <v>2</v>
      </c>
      <c r="Y316" s="62" t="s">
        <v>2</v>
      </c>
      <c r="Z316" s="62" t="s">
        <v>2</v>
      </c>
      <c r="AA316" s="62" t="s">
        <v>2</v>
      </c>
      <c r="AB316" s="62" t="s">
        <v>2</v>
      </c>
      <c r="AC316" s="62" t="s">
        <v>2</v>
      </c>
      <c r="AD316" s="62" t="s">
        <v>2</v>
      </c>
      <c r="AE316" s="62" t="s">
        <v>2</v>
      </c>
      <c r="AF316" s="62" t="s">
        <v>2</v>
      </c>
      <c r="AG316" s="62" t="s">
        <v>2</v>
      </c>
      <c r="AH316" s="62" t="s">
        <v>2</v>
      </c>
      <c r="AI316" s="62" t="s">
        <v>2</v>
      </c>
      <c r="AJ316" s="62" t="s">
        <v>2</v>
      </c>
      <c r="AK316" s="62" t="s">
        <v>2</v>
      </c>
      <c r="AL316" s="62" t="s">
        <v>2</v>
      </c>
      <c r="AM316" s="62" t="s">
        <v>2</v>
      </c>
      <c r="AN316" s="62" t="s">
        <v>2</v>
      </c>
      <c r="AO316" s="62" t="s">
        <v>2</v>
      </c>
      <c r="AP316" s="62" t="s">
        <v>2</v>
      </c>
      <c r="AQ316" s="62" t="s">
        <v>2</v>
      </c>
      <c r="AR316" s="62" t="s">
        <v>2</v>
      </c>
      <c r="AS316" s="62" t="s">
        <v>2</v>
      </c>
      <c r="AT316" s="62" t="s">
        <v>2</v>
      </c>
      <c r="AU316" s="62" t="s">
        <v>2</v>
      </c>
      <c r="AV316" s="62" t="s">
        <v>2</v>
      </c>
      <c r="AW316" s="62" t="s">
        <v>2</v>
      </c>
      <c r="AX316" s="62" t="s">
        <v>2</v>
      </c>
      <c r="AY316" s="62" t="s">
        <v>2</v>
      </c>
      <c r="AZ316" s="62" t="s">
        <v>2</v>
      </c>
      <c r="BA316" s="62" t="s">
        <v>2</v>
      </c>
      <c r="BB316" s="62" t="s">
        <v>2</v>
      </c>
      <c r="BC316" s="62" t="s">
        <v>2</v>
      </c>
      <c r="BD316" s="62" t="s">
        <v>2</v>
      </c>
      <c r="BE316" s="62" t="s">
        <v>2</v>
      </c>
      <c r="BF316" s="62" t="s">
        <v>2</v>
      </c>
      <c r="BG316" s="62" t="s">
        <v>2</v>
      </c>
      <c r="BH316" s="62" t="s">
        <v>2</v>
      </c>
      <c r="BI316" s="62" t="s">
        <v>2</v>
      </c>
      <c r="BJ316" s="62" t="s">
        <v>2</v>
      </c>
      <c r="BK316" s="62" t="s">
        <v>2</v>
      </c>
      <c r="BL316" s="62" t="s">
        <v>2</v>
      </c>
      <c r="BM316" s="62" t="s">
        <v>2</v>
      </c>
      <c r="BN316" s="62" t="s">
        <v>2</v>
      </c>
      <c r="BO316" s="62" t="s">
        <v>2</v>
      </c>
      <c r="BP316" s="62" t="s">
        <v>2</v>
      </c>
      <c r="BQ316" s="62" t="s">
        <v>2</v>
      </c>
      <c r="BR316" s="62" t="s">
        <v>2</v>
      </c>
      <c r="BS316" s="62" t="s">
        <v>2</v>
      </c>
      <c r="BT316" s="62" t="s">
        <v>2</v>
      </c>
      <c r="BU316" s="62" t="s">
        <v>2</v>
      </c>
      <c r="BV316" s="62" t="s">
        <v>2</v>
      </c>
      <c r="BW316" s="62" t="s">
        <v>2</v>
      </c>
      <c r="BX316" s="62" t="s">
        <v>2</v>
      </c>
      <c r="BY316" s="62" t="s">
        <v>2</v>
      </c>
      <c r="BZ316" s="62" t="s">
        <v>2</v>
      </c>
      <c r="CA316" s="62" t="s">
        <v>2</v>
      </c>
      <c r="CB316" s="62" t="s">
        <v>2</v>
      </c>
      <c r="CC316" s="62"/>
      <c r="CD316" s="62"/>
      <c r="CE316" s="62"/>
      <c r="CF316" s="415"/>
      <c r="CG316" s="415"/>
      <c r="CH316" s="415"/>
      <c r="CI316" s="415"/>
      <c r="CJ316" s="415"/>
      <c r="CK316" s="415"/>
      <c r="CL316" s="62" t="s">
        <v>2</v>
      </c>
      <c r="CM316" s="62" t="s">
        <v>2</v>
      </c>
      <c r="CN316" s="62" t="s">
        <v>2</v>
      </c>
      <c r="CO316" s="62"/>
      <c r="CP316" s="62"/>
      <c r="CQ316" s="62"/>
      <c r="CR316" s="62" t="s">
        <v>2</v>
      </c>
      <c r="CS316" s="62" t="s">
        <v>2</v>
      </c>
      <c r="CT316" s="62" t="s">
        <v>2</v>
      </c>
      <c r="CU316" s="62" t="s">
        <v>2</v>
      </c>
      <c r="CV316" s="62" t="s">
        <v>2</v>
      </c>
      <c r="CW316" s="62" t="s">
        <v>2</v>
      </c>
      <c r="CX316" s="62" t="s">
        <v>2</v>
      </c>
      <c r="CY316" s="62" t="s">
        <v>2</v>
      </c>
      <c r="CZ316" s="62" t="s">
        <v>2</v>
      </c>
      <c r="DA316" s="62" t="s">
        <v>2</v>
      </c>
      <c r="DB316" s="62" t="s">
        <v>2</v>
      </c>
      <c r="DC316" s="62" t="s">
        <v>2</v>
      </c>
      <c r="DD316" s="62" t="s">
        <v>2</v>
      </c>
      <c r="DE316" s="62" t="s">
        <v>2</v>
      </c>
      <c r="DF316" s="62" t="s">
        <v>2</v>
      </c>
      <c r="DG316" s="62" t="s">
        <v>2</v>
      </c>
      <c r="DH316" s="62" t="s">
        <v>2</v>
      </c>
      <c r="DI316" s="62" t="s">
        <v>2</v>
      </c>
      <c r="DJ316" s="62" t="s">
        <v>2</v>
      </c>
      <c r="DK316" s="62" t="s">
        <v>2</v>
      </c>
      <c r="DL316" s="62" t="s">
        <v>2</v>
      </c>
      <c r="DM316" s="62" t="s">
        <v>2</v>
      </c>
      <c r="DN316" s="62" t="s">
        <v>2</v>
      </c>
      <c r="DO316" s="62" t="s">
        <v>2</v>
      </c>
      <c r="DP316" s="62" t="s">
        <v>2</v>
      </c>
      <c r="DQ316" s="62" t="s">
        <v>2</v>
      </c>
      <c r="DR316" s="62" t="s">
        <v>2</v>
      </c>
      <c r="DS316" s="62" t="s">
        <v>2</v>
      </c>
      <c r="DT316" s="62" t="s">
        <v>2</v>
      </c>
      <c r="DU316" s="62" t="s">
        <v>2</v>
      </c>
      <c r="DV316" s="62" t="s">
        <v>2</v>
      </c>
      <c r="DW316" s="62" t="s">
        <v>2</v>
      </c>
      <c r="DX316" s="62" t="s">
        <v>2</v>
      </c>
      <c r="DY316" s="62"/>
      <c r="DZ316" s="62"/>
      <c r="EA316" s="62"/>
      <c r="EB316" s="62"/>
      <c r="EC316" s="62" t="s">
        <v>2</v>
      </c>
      <c r="ED316" s="62" t="s">
        <v>2</v>
      </c>
      <c r="EE316" s="62" t="s">
        <v>2</v>
      </c>
      <c r="EF316" s="62" t="s">
        <v>2</v>
      </c>
      <c r="EG316" s="62" t="s">
        <v>2</v>
      </c>
      <c r="EH316" s="62" t="s">
        <v>2</v>
      </c>
      <c r="EI316" s="62" t="s">
        <v>2</v>
      </c>
      <c r="EJ316" s="62" t="s">
        <v>2</v>
      </c>
      <c r="EK316" s="62" t="s">
        <v>2</v>
      </c>
      <c r="EL316" s="62" t="s">
        <v>2</v>
      </c>
      <c r="EM316" s="62" t="s">
        <v>2</v>
      </c>
      <c r="EN316" s="62" t="s">
        <v>2</v>
      </c>
      <c r="EO316" s="62" t="s">
        <v>2</v>
      </c>
      <c r="EP316" s="62" t="s">
        <v>2</v>
      </c>
      <c r="EQ316" s="62" t="s">
        <v>2</v>
      </c>
      <c r="ER316" s="62" t="s">
        <v>2</v>
      </c>
      <c r="ES316" s="62" t="s">
        <v>2</v>
      </c>
      <c r="ET316" s="62" t="s">
        <v>2</v>
      </c>
      <c r="EU316" s="62" t="s">
        <v>2</v>
      </c>
      <c r="EV316" s="62" t="s">
        <v>2</v>
      </c>
      <c r="EW316" s="62" t="s">
        <v>2</v>
      </c>
      <c r="EX316" s="62" t="s">
        <v>2</v>
      </c>
      <c r="EY316" s="62" t="s">
        <v>2</v>
      </c>
      <c r="EZ316" s="62" t="s">
        <v>2</v>
      </c>
      <c r="FA316" s="62" t="s">
        <v>2</v>
      </c>
      <c r="FB316" s="62" t="s">
        <v>2</v>
      </c>
      <c r="FC316" s="62" t="s">
        <v>2</v>
      </c>
      <c r="FD316" s="62" t="s">
        <v>2</v>
      </c>
      <c r="FE316" s="62" t="s">
        <v>2</v>
      </c>
      <c r="FF316" s="62" t="s">
        <v>2</v>
      </c>
      <c r="FG316" s="62" t="s">
        <v>2</v>
      </c>
      <c r="FH316" s="62"/>
      <c r="FI316" s="62"/>
      <c r="FJ316" s="62" t="s">
        <v>2</v>
      </c>
      <c r="FK316" s="62" t="s">
        <v>2</v>
      </c>
      <c r="FL316" s="62" t="s">
        <v>2</v>
      </c>
      <c r="FM316" s="62" t="s">
        <v>2</v>
      </c>
      <c r="FN316" s="62" t="s">
        <v>2</v>
      </c>
      <c r="FO316" s="62" t="s">
        <v>2</v>
      </c>
      <c r="FP316" s="62" t="s">
        <v>2</v>
      </c>
      <c r="FQ316" s="62" t="s">
        <v>2</v>
      </c>
      <c r="FR316" s="62" t="s">
        <v>2</v>
      </c>
      <c r="FS316" s="62" t="s">
        <v>2</v>
      </c>
      <c r="FT316" s="62" t="s">
        <v>2</v>
      </c>
      <c r="FU316" s="62" t="s">
        <v>2</v>
      </c>
      <c r="FV316" s="62" t="s">
        <v>2</v>
      </c>
      <c r="FW316" s="62" t="s">
        <v>2</v>
      </c>
      <c r="FX316" s="62" t="s">
        <v>2</v>
      </c>
      <c r="FY316" s="62" t="s">
        <v>2</v>
      </c>
      <c r="FZ316" s="62" t="s">
        <v>2</v>
      </c>
      <c r="GA316" s="62" t="s">
        <v>2</v>
      </c>
      <c r="GB316" s="62" t="s">
        <v>2</v>
      </c>
      <c r="GC316" s="62" t="s">
        <v>2</v>
      </c>
      <c r="GD316" s="62" t="s">
        <v>2</v>
      </c>
      <c r="GE316" s="62" t="s">
        <v>2</v>
      </c>
      <c r="GF316" s="62" t="s">
        <v>2</v>
      </c>
      <c r="GG316" s="62" t="s">
        <v>2</v>
      </c>
      <c r="GH316" s="62" t="s">
        <v>2</v>
      </c>
      <c r="GI316" s="62" t="s">
        <v>2</v>
      </c>
      <c r="GJ316" s="62" t="s">
        <v>2</v>
      </c>
      <c r="GK316" s="62" t="s">
        <v>2</v>
      </c>
      <c r="GL316" s="62" t="s">
        <v>2</v>
      </c>
      <c r="GM316" s="62" t="s">
        <v>2</v>
      </c>
      <c r="GN316" s="62" t="s">
        <v>2</v>
      </c>
      <c r="GO316" s="62" t="s">
        <v>2</v>
      </c>
      <c r="GP316" s="62" t="s">
        <v>2</v>
      </c>
      <c r="GQ316" s="62" t="s">
        <v>2</v>
      </c>
      <c r="GR316" s="62" t="s">
        <v>2</v>
      </c>
      <c r="GS316" s="62" t="s">
        <v>2</v>
      </c>
      <c r="GT316" s="62" t="s">
        <v>2</v>
      </c>
      <c r="GU316" s="62" t="s">
        <v>2</v>
      </c>
      <c r="GV316" s="62" t="s">
        <v>2</v>
      </c>
      <c r="GW316" s="62" t="s">
        <v>2</v>
      </c>
      <c r="GX316" s="62" t="s">
        <v>2</v>
      </c>
      <c r="GY316" s="62" t="s">
        <v>2</v>
      </c>
      <c r="GZ316" s="62" t="s">
        <v>2</v>
      </c>
      <c r="HA316" s="62" t="s">
        <v>2</v>
      </c>
      <c r="HB316" s="62" t="s">
        <v>2</v>
      </c>
      <c r="HC316" s="62" t="s">
        <v>2</v>
      </c>
      <c r="HD316" s="62" t="s">
        <v>2</v>
      </c>
      <c r="HE316" s="62" t="s">
        <v>2</v>
      </c>
      <c r="HF316" s="62" t="s">
        <v>2</v>
      </c>
      <c r="HG316" s="62" t="s">
        <v>2</v>
      </c>
      <c r="HH316" s="62" t="s">
        <v>2</v>
      </c>
      <c r="HI316" s="62" t="s">
        <v>2</v>
      </c>
      <c r="HJ316" s="62" t="s">
        <v>2</v>
      </c>
      <c r="HK316" s="62" t="s">
        <v>2</v>
      </c>
      <c r="HL316" s="62" t="s">
        <v>2</v>
      </c>
      <c r="HM316" s="62" t="s">
        <v>2</v>
      </c>
      <c r="HN316" s="62" t="s">
        <v>2</v>
      </c>
      <c r="HO316" s="62" t="s">
        <v>2</v>
      </c>
      <c r="HP316" s="62" t="s">
        <v>2</v>
      </c>
      <c r="HQ316" s="62" t="s">
        <v>2</v>
      </c>
      <c r="HR316" s="62" t="s">
        <v>2</v>
      </c>
      <c r="HS316" s="62" t="s">
        <v>2</v>
      </c>
      <c r="HT316" s="62" t="s">
        <v>2</v>
      </c>
      <c r="HU316" s="62" t="s">
        <v>2</v>
      </c>
      <c r="HV316" s="62" t="s">
        <v>2</v>
      </c>
      <c r="HW316" s="62" t="s">
        <v>2</v>
      </c>
      <c r="HX316" s="62" t="s">
        <v>2</v>
      </c>
      <c r="HY316" s="62" t="s">
        <v>2</v>
      </c>
      <c r="HZ316" s="62" t="s">
        <v>2</v>
      </c>
      <c r="IA316" s="62" t="s">
        <v>2</v>
      </c>
      <c r="IB316" s="62" t="s">
        <v>2</v>
      </c>
      <c r="IC316" s="62" t="s">
        <v>2</v>
      </c>
      <c r="ID316" s="62" t="s">
        <v>2</v>
      </c>
      <c r="IE316" s="62" t="s">
        <v>2</v>
      </c>
      <c r="IF316" s="62" t="s">
        <v>2</v>
      </c>
      <c r="IG316" s="62" t="s">
        <v>2</v>
      </c>
      <c r="IH316" s="62" t="s">
        <v>2</v>
      </c>
      <c r="II316" s="62" t="s">
        <v>2</v>
      </c>
      <c r="IJ316" s="62" t="s">
        <v>2</v>
      </c>
      <c r="IK316" s="62" t="s">
        <v>2</v>
      </c>
      <c r="IL316" s="62" t="s">
        <v>2</v>
      </c>
      <c r="IM316" s="62" t="s">
        <v>2</v>
      </c>
      <c r="IN316" s="62" t="s">
        <v>2</v>
      </c>
      <c r="IO316" s="62" t="s">
        <v>2</v>
      </c>
      <c r="IP316" s="62" t="s">
        <v>2</v>
      </c>
      <c r="IQ316" s="62" t="s">
        <v>2</v>
      </c>
      <c r="IR316" s="62" t="s">
        <v>2</v>
      </c>
      <c r="IS316" s="62" t="s">
        <v>2</v>
      </c>
      <c r="IT316" s="62" t="s">
        <v>2</v>
      </c>
      <c r="IU316" s="62" t="s">
        <v>2</v>
      </c>
      <c r="IV316" s="62" t="s">
        <v>2</v>
      </c>
      <c r="IW316" s="62" t="s">
        <v>2</v>
      </c>
      <c r="IX316" s="62" t="s">
        <v>2</v>
      </c>
      <c r="IY316" s="62" t="s">
        <v>2</v>
      </c>
      <c r="IZ316" s="62" t="s">
        <v>2</v>
      </c>
      <c r="JA316" s="62" t="s">
        <v>2</v>
      </c>
      <c r="JB316" s="62" t="s">
        <v>2</v>
      </c>
      <c r="JC316" s="62" t="s">
        <v>2</v>
      </c>
      <c r="JD316" s="62" t="s">
        <v>2</v>
      </c>
      <c r="JE316" s="62" t="s">
        <v>2</v>
      </c>
      <c r="JF316" s="62" t="s">
        <v>2</v>
      </c>
      <c r="JG316" s="62" t="s">
        <v>2</v>
      </c>
      <c r="JH316" s="62"/>
      <c r="JI316" s="62" t="s">
        <v>2</v>
      </c>
      <c r="JJ316" s="62" t="s">
        <v>2</v>
      </c>
      <c r="JK316" s="380" t="s">
        <v>2</v>
      </c>
      <c r="JL316" s="62" t="s">
        <v>2</v>
      </c>
      <c r="JM316" s="62" t="s">
        <v>2</v>
      </c>
      <c r="JN316" s="394" t="s">
        <v>2</v>
      </c>
      <c r="JO316" s="62" t="s">
        <v>2</v>
      </c>
      <c r="JP316" s="62" t="s">
        <v>2</v>
      </c>
      <c r="JQ316" s="62" t="s">
        <v>2</v>
      </c>
      <c r="JR316" s="62" t="s">
        <v>2</v>
      </c>
      <c r="JS316" s="62" t="s">
        <v>2</v>
      </c>
      <c r="JT316" s="62" t="s">
        <v>2</v>
      </c>
      <c r="JU316" s="62" t="s">
        <v>2</v>
      </c>
      <c r="JV316" s="62" t="s">
        <v>2</v>
      </c>
      <c r="JW316" s="62" t="s">
        <v>2</v>
      </c>
      <c r="JX316" s="62" t="s">
        <v>2</v>
      </c>
      <c r="JY316" s="62" t="s">
        <v>2</v>
      </c>
      <c r="JZ316" s="62" t="s">
        <v>2</v>
      </c>
      <c r="KA316" s="62" t="s">
        <v>2</v>
      </c>
      <c r="KB316" s="62" t="s">
        <v>2</v>
      </c>
      <c r="KC316" s="62" t="s">
        <v>2</v>
      </c>
      <c r="KD316" s="62" t="s">
        <v>2</v>
      </c>
      <c r="KE316" s="62" t="s">
        <v>2</v>
      </c>
      <c r="KF316" s="62" t="s">
        <v>2</v>
      </c>
      <c r="KG316" s="62" t="s">
        <v>2</v>
      </c>
      <c r="KH316" s="62" t="s">
        <v>2</v>
      </c>
      <c r="KI316" s="62" t="s">
        <v>2</v>
      </c>
      <c r="KJ316" s="62" t="s">
        <v>2</v>
      </c>
      <c r="KK316" s="62" t="s">
        <v>2</v>
      </c>
      <c r="KL316" s="62" t="s">
        <v>2</v>
      </c>
      <c r="KM316" s="62" t="s">
        <v>2</v>
      </c>
      <c r="KN316" s="62" t="s">
        <v>2</v>
      </c>
      <c r="KO316" s="62" t="s">
        <v>2</v>
      </c>
      <c r="KP316" s="62" t="s">
        <v>2</v>
      </c>
      <c r="KQ316" s="62" t="s">
        <v>2</v>
      </c>
      <c r="KR316" s="62" t="s">
        <v>2</v>
      </c>
      <c r="KS316" s="62" t="s">
        <v>2</v>
      </c>
      <c r="KT316" s="62" t="s">
        <v>2</v>
      </c>
      <c r="KU316" s="62" t="s">
        <v>2</v>
      </c>
      <c r="KV316" s="62" t="s">
        <v>2</v>
      </c>
      <c r="KW316" s="62" t="s">
        <v>2</v>
      </c>
      <c r="KX316" s="62" t="s">
        <v>2</v>
      </c>
      <c r="KY316" s="62" t="s">
        <v>2</v>
      </c>
      <c r="KZ316" s="62" t="s">
        <v>2</v>
      </c>
      <c r="LA316" s="62" t="s">
        <v>2</v>
      </c>
      <c r="LB316" s="62" t="s">
        <v>2</v>
      </c>
      <c r="LC316" s="62" t="s">
        <v>2</v>
      </c>
      <c r="LD316" s="62" t="s">
        <v>2</v>
      </c>
      <c r="LE316" s="62" t="s">
        <v>2</v>
      </c>
      <c r="LF316" s="62" t="s">
        <v>2</v>
      </c>
      <c r="LG316" s="62" t="s">
        <v>2</v>
      </c>
      <c r="LH316" s="62" t="s">
        <v>2</v>
      </c>
      <c r="LI316" s="62" t="s">
        <v>2</v>
      </c>
      <c r="LJ316" s="62" t="s">
        <v>2</v>
      </c>
      <c r="LK316" s="62" t="s">
        <v>2</v>
      </c>
      <c r="LL316" s="62" t="s">
        <v>2</v>
      </c>
      <c r="LM316" s="62" t="s">
        <v>2</v>
      </c>
      <c r="LN316" s="62" t="s">
        <v>2</v>
      </c>
      <c r="LO316" s="62" t="s">
        <v>2</v>
      </c>
      <c r="LP316" s="62" t="s">
        <v>2</v>
      </c>
      <c r="LQ316" s="62" t="s">
        <v>2</v>
      </c>
      <c r="LR316" s="62" t="s">
        <v>2</v>
      </c>
      <c r="LS316" s="62" t="s">
        <v>2</v>
      </c>
      <c r="LT316" s="62" t="s">
        <v>2</v>
      </c>
      <c r="LU316" s="62" t="s">
        <v>2</v>
      </c>
      <c r="LV316" s="62" t="s">
        <v>2</v>
      </c>
      <c r="LW316" s="62" t="s">
        <v>2</v>
      </c>
      <c r="LX316" s="62" t="s">
        <v>2</v>
      </c>
      <c r="LY316" s="62" t="s">
        <v>2</v>
      </c>
      <c r="LZ316" s="62" t="s">
        <v>2</v>
      </c>
      <c r="MA316" s="62" t="s">
        <v>2</v>
      </c>
      <c r="MB316" s="62" t="s">
        <v>2</v>
      </c>
      <c r="MC316" s="62" t="s">
        <v>2</v>
      </c>
      <c r="MD316" s="62" t="s">
        <v>2</v>
      </c>
      <c r="ME316" s="62" t="s">
        <v>2</v>
      </c>
      <c r="MF316" s="62" t="s">
        <v>2</v>
      </c>
      <c r="MG316" s="62" t="s">
        <v>2</v>
      </c>
      <c r="MH316" s="62" t="s">
        <v>2</v>
      </c>
      <c r="MI316" s="62" t="s">
        <v>2</v>
      </c>
      <c r="MJ316" s="62" t="s">
        <v>2</v>
      </c>
      <c r="MK316" s="62" t="s">
        <v>2</v>
      </c>
      <c r="ML316" s="62" t="s">
        <v>2</v>
      </c>
      <c r="MM316" s="62" t="s">
        <v>2</v>
      </c>
      <c r="MN316" s="62" t="s">
        <v>2</v>
      </c>
      <c r="MO316" s="62" t="s">
        <v>2</v>
      </c>
      <c r="MP316" s="62" t="s">
        <v>2</v>
      </c>
      <c r="MQ316" s="62" t="s">
        <v>2</v>
      </c>
      <c r="MR316" s="62" t="s">
        <v>2</v>
      </c>
      <c r="MS316" s="62" t="s">
        <v>2</v>
      </c>
      <c r="MT316" s="62" t="s">
        <v>2</v>
      </c>
      <c r="MU316" s="62" t="s">
        <v>2</v>
      </c>
    </row>
    <row r="317" spans="1:359" ht="6" customHeight="1" x14ac:dyDescent="0.25">
      <c r="A317" s="307"/>
      <c r="B317" s="307"/>
      <c r="C317" s="307"/>
      <c r="D317" s="307"/>
      <c r="E317" s="307"/>
      <c r="F317" s="307"/>
      <c r="G317" s="307"/>
      <c r="H317" s="307"/>
      <c r="I317" s="307"/>
      <c r="J317" s="307"/>
      <c r="K317" s="307"/>
      <c r="L317" s="307"/>
      <c r="M317" s="307"/>
      <c r="N317" s="307"/>
      <c r="O317" s="307"/>
      <c r="P317" s="307"/>
      <c r="Q317" s="307"/>
      <c r="R317" s="307"/>
      <c r="S317" s="307"/>
      <c r="T317" s="307"/>
      <c r="U317" s="307"/>
      <c r="V317" s="307"/>
      <c r="W317" s="307"/>
      <c r="X317" s="307"/>
      <c r="Y317" s="307"/>
      <c r="Z317" s="307"/>
      <c r="AA317" s="307"/>
      <c r="AB317" s="307"/>
      <c r="AC317" s="307"/>
      <c r="AD317" s="307"/>
      <c r="AE317" s="307"/>
      <c r="AF317" s="307"/>
      <c r="AG317" s="307"/>
      <c r="AH317" s="307"/>
      <c r="AI317" s="307"/>
      <c r="AJ317" s="307"/>
      <c r="AK317" s="307"/>
      <c r="AL317" s="307"/>
      <c r="AM317" s="307"/>
      <c r="AN317" s="307"/>
      <c r="AO317" s="307"/>
      <c r="AP317" s="307"/>
      <c r="AQ317" s="307"/>
      <c r="AR317" s="307"/>
      <c r="AS317" s="307"/>
      <c r="AT317" s="307"/>
      <c r="AU317" s="307"/>
      <c r="AV317" s="307"/>
      <c r="AW317" s="307"/>
      <c r="AX317" s="307"/>
      <c r="AY317" s="307"/>
      <c r="AZ317" s="307"/>
      <c r="BA317" s="307"/>
      <c r="BB317" s="307"/>
      <c r="BC317" s="307"/>
      <c r="BD317" s="307"/>
      <c r="BE317" s="307"/>
      <c r="BF317" s="307"/>
      <c r="BG317" s="307"/>
      <c r="BH317" s="307"/>
      <c r="BI317" s="307"/>
      <c r="BJ317" s="307"/>
      <c r="BK317" s="307"/>
      <c r="BL317" s="307"/>
      <c r="BM317" s="307"/>
      <c r="BN317" s="307"/>
      <c r="BO317" s="307"/>
      <c r="BP317" s="307"/>
      <c r="BQ317" s="307"/>
      <c r="BR317" s="307"/>
      <c r="BS317" s="307"/>
      <c r="BT317" s="307"/>
      <c r="BU317" s="307"/>
      <c r="BV317" s="307"/>
      <c r="BW317" s="307"/>
      <c r="BX317" s="307"/>
      <c r="BY317" s="307"/>
      <c r="BZ317" s="307"/>
      <c r="CA317" s="307"/>
      <c r="CB317" s="307"/>
      <c r="CC317" s="307"/>
      <c r="CD317" s="307"/>
      <c r="CE317" s="307"/>
      <c r="CF317" s="416"/>
      <c r="CG317" s="416"/>
      <c r="CH317" s="416"/>
      <c r="CI317" s="416"/>
      <c r="CJ317" s="416"/>
      <c r="CK317" s="416"/>
      <c r="CL317" s="307"/>
      <c r="CM317" s="307"/>
      <c r="CN317" s="307"/>
      <c r="CO317" s="307"/>
      <c r="CP317" s="307"/>
      <c r="CQ317" s="307"/>
      <c r="CR317" s="307"/>
      <c r="CS317" s="307"/>
      <c r="CT317" s="307"/>
      <c r="CU317" s="307"/>
      <c r="CV317" s="307"/>
      <c r="CW317" s="307"/>
      <c r="CX317" s="307"/>
      <c r="CY317" s="307"/>
      <c r="CZ317" s="307"/>
      <c r="DA317" s="307"/>
      <c r="DB317" s="307"/>
      <c r="DC317" s="307"/>
      <c r="DD317" s="307"/>
      <c r="DE317" s="307"/>
      <c r="DF317" s="307"/>
      <c r="DG317" s="307"/>
      <c r="DH317" s="307"/>
      <c r="DI317" s="307"/>
      <c r="DJ317" s="307"/>
      <c r="DK317" s="307"/>
      <c r="DL317" s="307"/>
      <c r="DM317" s="307"/>
      <c r="DN317" s="307"/>
      <c r="DO317" s="307"/>
      <c r="DP317" s="307"/>
      <c r="DQ317" s="307"/>
      <c r="DR317" s="307"/>
      <c r="DS317" s="307"/>
      <c r="DT317" s="307"/>
      <c r="DU317" s="307"/>
      <c r="DV317" s="307"/>
      <c r="DW317" s="307"/>
      <c r="DX317" s="307"/>
      <c r="DY317" s="307"/>
      <c r="DZ317" s="307"/>
      <c r="EA317" s="307"/>
      <c r="EB317" s="307"/>
      <c r="EC317" s="307"/>
      <c r="ED317" s="307"/>
      <c r="EE317" s="307"/>
      <c r="EF317" s="307"/>
      <c r="EG317" s="307"/>
      <c r="EH317" s="307"/>
      <c r="EI317" s="307"/>
      <c r="EJ317" s="307"/>
      <c r="EK317" s="307"/>
      <c r="EL317" s="307"/>
      <c r="EM317" s="307"/>
      <c r="EN317" s="307"/>
      <c r="EO317" s="307"/>
      <c r="EP317" s="307"/>
      <c r="EQ317" s="307"/>
      <c r="ER317" s="307"/>
      <c r="ES317" s="307"/>
      <c r="ET317" s="307"/>
      <c r="EU317" s="307"/>
      <c r="EV317" s="307"/>
      <c r="EW317" s="307"/>
      <c r="EX317" s="307"/>
      <c r="EY317" s="307"/>
      <c r="EZ317" s="307"/>
      <c r="FA317" s="307"/>
      <c r="FB317" s="307"/>
      <c r="FC317" s="307"/>
      <c r="FD317" s="307"/>
      <c r="FE317" s="307"/>
      <c r="FF317" s="307"/>
      <c r="FG317" s="307"/>
      <c r="FH317" s="307"/>
      <c r="FI317" s="307"/>
      <c r="FJ317" s="307"/>
      <c r="FK317" s="307"/>
      <c r="FL317" s="307"/>
      <c r="FM317" s="307"/>
      <c r="FN317" s="307"/>
      <c r="FO317" s="307"/>
      <c r="FP317" s="307"/>
      <c r="FQ317" s="307"/>
      <c r="FR317" s="307"/>
      <c r="FS317" s="307"/>
      <c r="FT317" s="307"/>
      <c r="FU317" s="307"/>
      <c r="FV317" s="307"/>
      <c r="FW317" s="307"/>
      <c r="FX317" s="307"/>
      <c r="FY317" s="307"/>
      <c r="FZ317" s="307"/>
      <c r="GA317" s="307"/>
      <c r="GB317" s="307"/>
      <c r="GC317" s="307"/>
      <c r="GD317" s="307"/>
      <c r="GE317" s="307"/>
      <c r="GF317" s="307"/>
      <c r="GG317" s="307"/>
      <c r="GH317" s="307"/>
      <c r="GI317" s="307"/>
      <c r="GJ317" s="307"/>
      <c r="GK317" s="307"/>
      <c r="GL317" s="307"/>
      <c r="GM317" s="307"/>
      <c r="GN317" s="307"/>
      <c r="GO317" s="307"/>
      <c r="GP317" s="307"/>
      <c r="GQ317" s="307"/>
      <c r="GR317" s="307"/>
      <c r="GS317" s="307"/>
      <c r="GT317" s="307"/>
      <c r="GU317" s="307"/>
      <c r="GV317" s="307"/>
      <c r="GW317" s="307"/>
      <c r="GX317" s="307"/>
      <c r="GY317" s="307"/>
      <c r="GZ317" s="307"/>
      <c r="HA317" s="307"/>
      <c r="HB317" s="307"/>
      <c r="HC317" s="307"/>
      <c r="HD317" s="307"/>
      <c r="HE317" s="307"/>
      <c r="HF317" s="307"/>
      <c r="HG317" s="307"/>
      <c r="HH317" s="307"/>
      <c r="HI317" s="307"/>
      <c r="HJ317" s="307"/>
      <c r="HK317" s="307"/>
      <c r="HL317" s="307"/>
      <c r="HM317" s="307"/>
      <c r="HN317" s="307"/>
      <c r="HO317" s="307"/>
      <c r="HP317" s="307"/>
      <c r="HQ317" s="307"/>
      <c r="HR317" s="307"/>
      <c r="HS317" s="307"/>
      <c r="HT317" s="307"/>
      <c r="HU317" s="307"/>
      <c r="HV317" s="307"/>
      <c r="HW317" s="307"/>
      <c r="HX317" s="307"/>
      <c r="HY317" s="307"/>
      <c r="HZ317" s="307"/>
      <c r="IA317" s="307"/>
      <c r="IB317" s="307"/>
      <c r="IC317" s="307"/>
      <c r="ID317" s="307"/>
      <c r="IE317" s="307"/>
      <c r="IF317" s="307"/>
      <c r="IG317" s="307"/>
      <c r="IH317" s="307"/>
      <c r="II317" s="307"/>
      <c r="IJ317" s="307"/>
      <c r="IK317" s="307"/>
      <c r="IL317" s="307"/>
      <c r="IM317" s="307"/>
      <c r="IN317" s="307"/>
      <c r="IO317" s="307"/>
      <c r="IP317" s="307"/>
      <c r="IQ317" s="307"/>
      <c r="IR317" s="307"/>
      <c r="IS317" s="307"/>
      <c r="IT317" s="307"/>
      <c r="IU317" s="307"/>
      <c r="IV317" s="307"/>
      <c r="IW317" s="307"/>
      <c r="IX317" s="307"/>
      <c r="IY317" s="307"/>
      <c r="IZ317" s="307"/>
      <c r="JA317" s="307"/>
      <c r="JB317" s="307"/>
      <c r="JC317" s="307"/>
      <c r="JD317" s="307"/>
      <c r="JE317" s="307"/>
      <c r="JF317" s="307"/>
      <c r="JG317" s="307"/>
      <c r="JH317" s="307"/>
      <c r="JI317" s="307"/>
      <c r="JJ317" s="307"/>
      <c r="JK317" s="381"/>
      <c r="JL317" s="307"/>
      <c r="JM317" s="307"/>
      <c r="JN317" s="395"/>
      <c r="JO317" s="307"/>
      <c r="JP317" s="307"/>
      <c r="JQ317" s="307"/>
      <c r="JR317" s="307"/>
      <c r="JS317" s="307"/>
      <c r="JT317" s="307"/>
      <c r="JU317" s="307"/>
      <c r="JV317" s="307"/>
      <c r="JW317" s="307"/>
      <c r="JX317" s="307"/>
      <c r="JY317" s="307"/>
      <c r="JZ317" s="307"/>
      <c r="KA317" s="307"/>
      <c r="KB317" s="307"/>
      <c r="KC317" s="307"/>
      <c r="KD317" s="307"/>
      <c r="KE317" s="307"/>
      <c r="KF317" s="307"/>
      <c r="KG317" s="307"/>
      <c r="KH317" s="307"/>
      <c r="KI317" s="307"/>
      <c r="KJ317" s="307"/>
      <c r="KK317" s="307"/>
      <c r="KL317" s="307"/>
      <c r="KM317" s="307"/>
      <c r="KN317" s="307"/>
      <c r="KO317" s="307"/>
      <c r="KP317" s="307"/>
      <c r="KQ317" s="307"/>
      <c r="KR317" s="307"/>
      <c r="KS317" s="307"/>
      <c r="KT317" s="307"/>
      <c r="KU317" s="307"/>
      <c r="KV317" s="307"/>
      <c r="KW317" s="307"/>
      <c r="KX317" s="307"/>
      <c r="KY317" s="307"/>
      <c r="KZ317" s="307"/>
      <c r="LA317" s="307"/>
      <c r="LB317" s="307"/>
      <c r="LC317" s="307"/>
      <c r="LD317" s="307"/>
      <c r="LE317" s="307"/>
      <c r="LF317" s="307"/>
      <c r="LG317" s="307"/>
      <c r="LH317" s="307"/>
      <c r="LI317" s="307"/>
      <c r="LJ317" s="307"/>
      <c r="LK317" s="307"/>
      <c r="LL317" s="307"/>
      <c r="LM317" s="307"/>
      <c r="LN317" s="307"/>
      <c r="LO317" s="307"/>
      <c r="LP317" s="307"/>
      <c r="LQ317" s="307"/>
      <c r="LR317" s="307"/>
      <c r="LS317" s="307"/>
      <c r="LT317" s="307"/>
      <c r="LU317" s="307"/>
      <c r="LV317" s="307"/>
      <c r="LW317" s="307"/>
      <c r="LX317" s="307"/>
      <c r="LY317" s="307"/>
      <c r="LZ317" s="307"/>
      <c r="MA317" s="307"/>
      <c r="MB317" s="307"/>
      <c r="MC317" s="307"/>
      <c r="MD317" s="307"/>
      <c r="ME317" s="307"/>
      <c r="MF317" s="307"/>
      <c r="MG317" s="307"/>
      <c r="MH317" s="307"/>
      <c r="MI317" s="307"/>
      <c r="MJ317" s="307"/>
      <c r="MK317" s="307"/>
      <c r="ML317" s="307"/>
      <c r="MM317" s="307"/>
      <c r="MN317" s="307"/>
      <c r="MO317" s="307"/>
      <c r="MP317" s="307"/>
      <c r="MQ317" s="307"/>
      <c r="MR317" s="307"/>
      <c r="MS317" s="307"/>
      <c r="MT317" s="307"/>
      <c r="MU317" s="307"/>
    </row>
    <row r="318" spans="1:359" ht="6" customHeight="1" x14ac:dyDescent="0.25">
      <c r="A318" s="307"/>
      <c r="B318" s="307"/>
      <c r="C318" s="307"/>
      <c r="D318" s="307"/>
      <c r="E318" s="307"/>
      <c r="F318" s="307"/>
      <c r="G318" s="307"/>
      <c r="H318" s="307"/>
      <c r="I318" s="307"/>
      <c r="J318" s="307"/>
      <c r="K318" s="307"/>
      <c r="L318" s="307"/>
      <c r="M318" s="307"/>
      <c r="N318" s="307"/>
      <c r="O318" s="307"/>
      <c r="P318" s="307"/>
      <c r="Q318" s="307"/>
      <c r="R318" s="307"/>
      <c r="S318" s="307"/>
      <c r="T318" s="307"/>
      <c r="U318" s="307"/>
      <c r="V318" s="307"/>
      <c r="W318" s="307"/>
      <c r="X318" s="307"/>
      <c r="Y318" s="307"/>
      <c r="Z318" s="307"/>
      <c r="AA318" s="307"/>
      <c r="AB318" s="307"/>
      <c r="AC318" s="307"/>
      <c r="AD318" s="307"/>
      <c r="AE318" s="307"/>
      <c r="AF318" s="307"/>
      <c r="AG318" s="307"/>
      <c r="AH318" s="307"/>
      <c r="AI318" s="307"/>
      <c r="AJ318" s="307"/>
      <c r="AK318" s="307"/>
      <c r="AL318" s="307"/>
      <c r="AM318" s="307"/>
      <c r="AN318" s="307"/>
      <c r="AO318" s="307"/>
      <c r="AP318" s="307"/>
      <c r="AQ318" s="307"/>
      <c r="AR318" s="307"/>
      <c r="AS318" s="307"/>
      <c r="AT318" s="307"/>
      <c r="AU318" s="307"/>
      <c r="AV318" s="307"/>
      <c r="AW318" s="307"/>
      <c r="AX318" s="307"/>
      <c r="AY318" s="307"/>
      <c r="AZ318" s="307"/>
      <c r="BA318" s="307"/>
      <c r="BB318" s="307"/>
      <c r="BC318" s="307"/>
      <c r="BD318" s="307"/>
      <c r="BE318" s="307"/>
      <c r="BF318" s="307"/>
      <c r="BG318" s="307"/>
      <c r="BH318" s="307"/>
      <c r="BI318" s="307"/>
      <c r="BJ318" s="307"/>
      <c r="BK318" s="307"/>
      <c r="BL318" s="307"/>
      <c r="BM318" s="307"/>
      <c r="BN318" s="307"/>
      <c r="BO318" s="307"/>
      <c r="BP318" s="307"/>
      <c r="BQ318" s="307"/>
      <c r="BR318" s="307"/>
      <c r="BS318" s="307"/>
      <c r="BT318" s="307"/>
      <c r="BU318" s="307"/>
      <c r="BV318" s="307"/>
      <c r="BW318" s="307"/>
      <c r="BX318" s="307"/>
      <c r="BY318" s="307"/>
      <c r="BZ318" s="307"/>
      <c r="CA318" s="307"/>
      <c r="CB318" s="307"/>
      <c r="CC318" s="307"/>
      <c r="CD318" s="307"/>
      <c r="CE318" s="307"/>
      <c r="CF318" s="416"/>
      <c r="CG318" s="416"/>
      <c r="CH318" s="416"/>
      <c r="CI318" s="416"/>
      <c r="CJ318" s="416"/>
      <c r="CK318" s="416"/>
      <c r="CL318" s="307"/>
      <c r="CM318" s="307"/>
      <c r="CN318" s="307"/>
      <c r="CO318" s="307"/>
      <c r="CP318" s="307"/>
      <c r="CQ318" s="307"/>
      <c r="CR318" s="307"/>
      <c r="CS318" s="307"/>
      <c r="CT318" s="307"/>
      <c r="CU318" s="307"/>
      <c r="CV318" s="307"/>
      <c r="CW318" s="307"/>
      <c r="CX318" s="307"/>
      <c r="CY318" s="307"/>
      <c r="CZ318" s="307"/>
      <c r="DA318" s="307"/>
      <c r="DB318" s="307"/>
      <c r="DC318" s="307"/>
      <c r="DD318" s="307"/>
      <c r="DE318" s="307"/>
      <c r="DF318" s="307"/>
      <c r="DG318" s="307"/>
      <c r="DH318" s="307"/>
      <c r="DI318" s="307"/>
      <c r="DJ318" s="307"/>
      <c r="DK318" s="307"/>
      <c r="DL318" s="307"/>
      <c r="DM318" s="307"/>
      <c r="DN318" s="307"/>
      <c r="DO318" s="307"/>
      <c r="DP318" s="307"/>
      <c r="DQ318" s="307"/>
      <c r="DR318" s="307"/>
      <c r="DS318" s="307"/>
      <c r="DT318" s="307"/>
      <c r="DU318" s="307"/>
      <c r="DV318" s="307"/>
      <c r="DW318" s="307"/>
      <c r="DX318" s="307"/>
      <c r="DY318" s="307"/>
      <c r="DZ318" s="307"/>
      <c r="EA318" s="307"/>
      <c r="EB318" s="307"/>
      <c r="EC318" s="307"/>
      <c r="ED318" s="307"/>
      <c r="EE318" s="307"/>
      <c r="EF318" s="307"/>
      <c r="EG318" s="307"/>
      <c r="EH318" s="307"/>
      <c r="EI318" s="307"/>
      <c r="EJ318" s="307"/>
      <c r="EK318" s="307"/>
      <c r="EL318" s="307"/>
      <c r="EM318" s="307"/>
      <c r="EN318" s="307"/>
      <c r="EO318" s="307"/>
      <c r="EP318" s="307"/>
      <c r="EQ318" s="307"/>
      <c r="ER318" s="307"/>
      <c r="ES318" s="307"/>
      <c r="ET318" s="307"/>
      <c r="EU318" s="307"/>
      <c r="EV318" s="307"/>
      <c r="EW318" s="307"/>
      <c r="EX318" s="307"/>
      <c r="EY318" s="307"/>
      <c r="EZ318" s="307"/>
      <c r="FA318" s="307"/>
      <c r="FB318" s="307"/>
      <c r="FC318" s="307"/>
      <c r="FD318" s="307"/>
      <c r="FE318" s="307"/>
      <c r="FF318" s="307"/>
      <c r="FG318" s="307"/>
      <c r="FH318" s="307"/>
      <c r="FI318" s="307"/>
      <c r="FJ318" s="307"/>
      <c r="FK318" s="307"/>
      <c r="FL318" s="307"/>
      <c r="FM318" s="307"/>
      <c r="FN318" s="307"/>
      <c r="FO318" s="307"/>
      <c r="FP318" s="307"/>
      <c r="FQ318" s="307"/>
      <c r="FR318" s="307"/>
      <c r="FS318" s="307"/>
      <c r="FT318" s="307"/>
      <c r="FU318" s="307"/>
      <c r="FV318" s="307"/>
      <c r="FW318" s="307"/>
      <c r="FX318" s="307"/>
      <c r="FY318" s="307"/>
      <c r="FZ318" s="307"/>
      <c r="GA318" s="307"/>
      <c r="GB318" s="307"/>
      <c r="GC318" s="307"/>
      <c r="GD318" s="307"/>
      <c r="GE318" s="307"/>
      <c r="GF318" s="307"/>
      <c r="GG318" s="307"/>
      <c r="GH318" s="307"/>
      <c r="GI318" s="307"/>
      <c r="GJ318" s="307"/>
      <c r="GK318" s="307"/>
      <c r="GL318" s="307"/>
      <c r="GM318" s="307"/>
      <c r="GN318" s="307"/>
      <c r="GO318" s="307"/>
      <c r="GP318" s="307"/>
      <c r="GQ318" s="307"/>
      <c r="GR318" s="307"/>
      <c r="GS318" s="307"/>
      <c r="GT318" s="307"/>
      <c r="GU318" s="307"/>
      <c r="GV318" s="307"/>
      <c r="GW318" s="307"/>
      <c r="GX318" s="307"/>
      <c r="GY318" s="307"/>
      <c r="GZ318" s="307"/>
      <c r="HA318" s="307"/>
      <c r="HB318" s="307"/>
      <c r="HC318" s="307"/>
      <c r="HD318" s="307"/>
      <c r="HE318" s="307"/>
      <c r="HF318" s="307"/>
      <c r="HG318" s="307"/>
      <c r="HH318" s="307"/>
      <c r="HI318" s="307"/>
      <c r="HJ318" s="307"/>
      <c r="HK318" s="307"/>
      <c r="HL318" s="307"/>
      <c r="HM318" s="307"/>
      <c r="HN318" s="307"/>
      <c r="HO318" s="307"/>
      <c r="HP318" s="307"/>
      <c r="HQ318" s="307"/>
      <c r="HR318" s="307"/>
      <c r="HS318" s="307"/>
      <c r="HT318" s="307"/>
      <c r="HU318" s="307"/>
      <c r="HV318" s="307"/>
      <c r="HW318" s="307"/>
      <c r="HX318" s="307"/>
      <c r="HY318" s="307"/>
      <c r="HZ318" s="307"/>
      <c r="IA318" s="307"/>
      <c r="IB318" s="307"/>
      <c r="IC318" s="307"/>
      <c r="ID318" s="307"/>
      <c r="IE318" s="307"/>
      <c r="IF318" s="307"/>
      <c r="IG318" s="307"/>
      <c r="IH318" s="307"/>
      <c r="II318" s="307"/>
      <c r="IJ318" s="307"/>
      <c r="IK318" s="307"/>
      <c r="IL318" s="307"/>
      <c r="IM318" s="307"/>
      <c r="IN318" s="307"/>
      <c r="IO318" s="307"/>
      <c r="IP318" s="307"/>
      <c r="IQ318" s="307"/>
      <c r="IR318" s="307"/>
      <c r="IS318" s="307"/>
      <c r="IT318" s="307"/>
      <c r="IU318" s="307"/>
      <c r="IV318" s="307"/>
      <c r="IW318" s="307"/>
      <c r="IX318" s="307"/>
      <c r="IY318" s="307"/>
      <c r="IZ318" s="307"/>
      <c r="JA318" s="307"/>
      <c r="JB318" s="307"/>
      <c r="JC318" s="307"/>
      <c r="JD318" s="307"/>
      <c r="JE318" s="307"/>
      <c r="JF318" s="307"/>
      <c r="JG318" s="307"/>
      <c r="JH318" s="307"/>
      <c r="JI318" s="307"/>
      <c r="JJ318" s="307"/>
      <c r="JK318" s="381"/>
      <c r="JL318" s="307"/>
      <c r="JM318" s="307"/>
      <c r="JN318" s="395"/>
      <c r="JO318" s="307"/>
      <c r="JP318" s="307"/>
      <c r="JQ318" s="307"/>
      <c r="JR318" s="307"/>
      <c r="JS318" s="307"/>
      <c r="JT318" s="307"/>
      <c r="JU318" s="307"/>
      <c r="JV318" s="307"/>
      <c r="JW318" s="307"/>
      <c r="JX318" s="307"/>
      <c r="JY318" s="307"/>
      <c r="JZ318" s="307"/>
      <c r="KA318" s="307"/>
      <c r="KB318" s="307"/>
      <c r="KC318" s="307"/>
      <c r="KD318" s="307"/>
      <c r="KE318" s="307"/>
      <c r="KF318" s="307"/>
      <c r="KG318" s="307"/>
      <c r="KH318" s="307"/>
      <c r="KI318" s="307"/>
      <c r="KJ318" s="307"/>
      <c r="KK318" s="307"/>
      <c r="KL318" s="307"/>
      <c r="KM318" s="307"/>
      <c r="KN318" s="307"/>
      <c r="KO318" s="307"/>
      <c r="KP318" s="307"/>
      <c r="KQ318" s="307"/>
      <c r="KR318" s="307"/>
      <c r="KS318" s="307"/>
      <c r="KT318" s="307"/>
      <c r="KU318" s="307"/>
      <c r="KV318" s="307"/>
      <c r="KW318" s="307"/>
      <c r="KX318" s="307"/>
      <c r="KY318" s="307"/>
      <c r="KZ318" s="307"/>
      <c r="LA318" s="307"/>
      <c r="LB318" s="307"/>
      <c r="LC318" s="307"/>
      <c r="LD318" s="307"/>
      <c r="LE318" s="307"/>
      <c r="LF318" s="307"/>
      <c r="LG318" s="307"/>
      <c r="LH318" s="307"/>
      <c r="LI318" s="307"/>
      <c r="LJ318" s="307"/>
      <c r="LK318" s="307"/>
      <c r="LL318" s="307"/>
      <c r="LM318" s="307"/>
      <c r="LN318" s="307"/>
      <c r="LO318" s="307"/>
      <c r="LP318" s="307"/>
      <c r="LQ318" s="307"/>
      <c r="LR318" s="307"/>
      <c r="LS318" s="307"/>
      <c r="LT318" s="307"/>
      <c r="LU318" s="307"/>
      <c r="LV318" s="307"/>
      <c r="LW318" s="307"/>
      <c r="LX318" s="307"/>
      <c r="LY318" s="307"/>
      <c r="LZ318" s="307"/>
      <c r="MA318" s="307"/>
      <c r="MB318" s="307"/>
      <c r="MC318" s="307"/>
      <c r="MD318" s="307"/>
      <c r="ME318" s="307"/>
      <c r="MF318" s="307"/>
      <c r="MG318" s="307"/>
      <c r="MH318" s="307"/>
      <c r="MI318" s="307"/>
      <c r="MJ318" s="307"/>
      <c r="MK318" s="307"/>
      <c r="ML318" s="307"/>
      <c r="MM318" s="307"/>
      <c r="MN318" s="307"/>
      <c r="MO318" s="307"/>
      <c r="MP318" s="307"/>
      <c r="MQ318" s="307"/>
      <c r="MR318" s="307"/>
      <c r="MS318" s="307"/>
      <c r="MT318" s="307"/>
      <c r="MU318" s="307"/>
    </row>
    <row r="319" spans="1:359" ht="6" customHeight="1" x14ac:dyDescent="0.25">
      <c r="A319" s="307"/>
      <c r="B319" s="307"/>
      <c r="C319" s="307"/>
      <c r="D319" s="307"/>
      <c r="E319" s="307"/>
      <c r="F319" s="307"/>
      <c r="G319" s="307"/>
      <c r="H319" s="307"/>
      <c r="I319" s="307"/>
      <c r="J319" s="307"/>
      <c r="K319" s="307"/>
      <c r="L319" s="307"/>
      <c r="M319" s="307"/>
      <c r="N319" s="307"/>
      <c r="O319" s="307"/>
      <c r="P319" s="307"/>
      <c r="Q319" s="307"/>
      <c r="R319" s="307"/>
      <c r="S319" s="307"/>
      <c r="T319" s="307"/>
      <c r="U319" s="307"/>
      <c r="V319" s="307"/>
      <c r="W319" s="307"/>
      <c r="X319" s="307"/>
      <c r="Y319" s="307"/>
      <c r="Z319" s="307"/>
      <c r="AA319" s="307"/>
      <c r="AB319" s="307"/>
      <c r="AC319" s="307"/>
      <c r="AD319" s="307"/>
      <c r="AE319" s="307"/>
      <c r="AF319" s="307"/>
      <c r="AG319" s="307"/>
      <c r="AH319" s="307"/>
      <c r="AI319" s="307"/>
      <c r="AJ319" s="307"/>
      <c r="AK319" s="307"/>
      <c r="AL319" s="307"/>
      <c r="AM319" s="307"/>
      <c r="AN319" s="307"/>
      <c r="AO319" s="307"/>
      <c r="AP319" s="307"/>
      <c r="AQ319" s="307"/>
      <c r="AR319" s="307"/>
      <c r="AS319" s="307"/>
      <c r="AT319" s="307"/>
      <c r="AU319" s="307"/>
      <c r="AV319" s="307"/>
      <c r="AW319" s="307"/>
      <c r="AX319" s="307"/>
      <c r="AY319" s="307"/>
      <c r="AZ319" s="307"/>
      <c r="BA319" s="307"/>
      <c r="BB319" s="307"/>
      <c r="BC319" s="307"/>
      <c r="BD319" s="307"/>
      <c r="BE319" s="307"/>
      <c r="BF319" s="307"/>
      <c r="BG319" s="307"/>
      <c r="BH319" s="307"/>
      <c r="BI319" s="307"/>
      <c r="BJ319" s="307"/>
      <c r="BK319" s="307"/>
      <c r="BL319" s="307"/>
      <c r="BM319" s="307"/>
      <c r="BN319" s="307"/>
      <c r="BO319" s="307"/>
      <c r="BP319" s="307"/>
      <c r="BQ319" s="307"/>
      <c r="BR319" s="307"/>
      <c r="BS319" s="307"/>
      <c r="BT319" s="307"/>
      <c r="BU319" s="307"/>
      <c r="BV319" s="307"/>
      <c r="BW319" s="307"/>
      <c r="BX319" s="307"/>
      <c r="BY319" s="307"/>
      <c r="BZ319" s="307"/>
      <c r="CA319" s="307"/>
      <c r="CB319" s="307"/>
      <c r="CC319" s="307"/>
      <c r="CD319" s="307"/>
      <c r="CE319" s="307"/>
      <c r="CF319" s="416"/>
      <c r="CG319" s="416"/>
      <c r="CH319" s="416"/>
      <c r="CI319" s="416"/>
      <c r="CJ319" s="416"/>
      <c r="CK319" s="416"/>
      <c r="CL319" s="307"/>
      <c r="CM319" s="307"/>
      <c r="CN319" s="307"/>
      <c r="CO319" s="307"/>
      <c r="CP319" s="307"/>
      <c r="CQ319" s="307"/>
      <c r="CR319" s="307"/>
      <c r="CS319" s="307"/>
      <c r="CT319" s="307"/>
      <c r="CU319" s="307"/>
      <c r="CV319" s="307"/>
      <c r="CW319" s="307"/>
      <c r="CX319" s="307"/>
      <c r="CY319" s="307"/>
      <c r="CZ319" s="307"/>
      <c r="DA319" s="307"/>
      <c r="DB319" s="307"/>
      <c r="DC319" s="307"/>
      <c r="DD319" s="307"/>
      <c r="DE319" s="307"/>
      <c r="DF319" s="307"/>
      <c r="DG319" s="307"/>
      <c r="DH319" s="307"/>
      <c r="DI319" s="307"/>
      <c r="DJ319" s="307"/>
      <c r="DK319" s="307"/>
      <c r="DL319" s="307"/>
      <c r="DM319" s="307"/>
      <c r="DN319" s="307"/>
      <c r="DO319" s="307"/>
      <c r="DP319" s="307"/>
      <c r="DQ319" s="307"/>
      <c r="DR319" s="307"/>
      <c r="DS319" s="307"/>
      <c r="DT319" s="307"/>
      <c r="DU319" s="307"/>
      <c r="DV319" s="307"/>
      <c r="DW319" s="307"/>
      <c r="DX319" s="307"/>
      <c r="DY319" s="307"/>
      <c r="DZ319" s="307"/>
      <c r="EA319" s="307"/>
      <c r="EB319" s="307"/>
      <c r="EC319" s="307"/>
      <c r="ED319" s="307"/>
      <c r="EE319" s="307"/>
      <c r="EF319" s="307"/>
      <c r="EG319" s="307"/>
      <c r="EH319" s="307"/>
      <c r="EI319" s="307"/>
      <c r="EJ319" s="307"/>
      <c r="EK319" s="307"/>
      <c r="EL319" s="307"/>
      <c r="EM319" s="307"/>
      <c r="EN319" s="307"/>
      <c r="EO319" s="307"/>
      <c r="EP319" s="307"/>
      <c r="EQ319" s="307"/>
      <c r="ER319" s="307"/>
      <c r="ES319" s="307"/>
      <c r="ET319" s="307"/>
      <c r="EU319" s="307"/>
      <c r="EV319" s="307"/>
      <c r="EW319" s="307"/>
      <c r="EX319" s="307"/>
      <c r="EY319" s="307"/>
      <c r="EZ319" s="307"/>
      <c r="FA319" s="307"/>
      <c r="FB319" s="307"/>
      <c r="FC319" s="307"/>
      <c r="FD319" s="307"/>
      <c r="FE319" s="307"/>
      <c r="FF319" s="307"/>
      <c r="FG319" s="307"/>
      <c r="FH319" s="307"/>
      <c r="FI319" s="307"/>
      <c r="FJ319" s="307"/>
      <c r="FK319" s="307"/>
      <c r="FL319" s="307"/>
      <c r="FM319" s="307"/>
      <c r="FN319" s="307"/>
      <c r="FO319" s="307"/>
      <c r="FP319" s="307"/>
      <c r="FQ319" s="307"/>
      <c r="FR319" s="307"/>
      <c r="FS319" s="307"/>
      <c r="FT319" s="307"/>
      <c r="FU319" s="307"/>
      <c r="FV319" s="307"/>
      <c r="FW319" s="307"/>
      <c r="FX319" s="307"/>
      <c r="FY319" s="307"/>
      <c r="FZ319" s="307"/>
      <c r="GA319" s="307"/>
      <c r="GB319" s="307"/>
      <c r="GC319" s="307"/>
      <c r="GD319" s="307"/>
      <c r="GE319" s="307"/>
      <c r="GF319" s="307"/>
      <c r="GG319" s="307"/>
      <c r="GH319" s="307"/>
      <c r="GI319" s="307"/>
      <c r="GJ319" s="307"/>
      <c r="GK319" s="307"/>
      <c r="GL319" s="307"/>
      <c r="GM319" s="307"/>
      <c r="GN319" s="307"/>
      <c r="GO319" s="307"/>
      <c r="GP319" s="307"/>
      <c r="GQ319" s="307"/>
      <c r="GR319" s="307"/>
      <c r="GS319" s="307"/>
      <c r="GT319" s="307"/>
      <c r="GU319" s="307"/>
      <c r="GV319" s="307"/>
      <c r="GW319" s="307"/>
      <c r="GX319" s="307"/>
      <c r="GY319" s="307"/>
      <c r="GZ319" s="307"/>
      <c r="HA319" s="307"/>
      <c r="HB319" s="307"/>
      <c r="HC319" s="307"/>
      <c r="HD319" s="307"/>
      <c r="HE319" s="307"/>
      <c r="HF319" s="307"/>
      <c r="HG319" s="307"/>
      <c r="HH319" s="307"/>
      <c r="HI319" s="307"/>
      <c r="HJ319" s="307"/>
      <c r="HK319" s="307"/>
      <c r="HL319" s="307"/>
      <c r="HM319" s="307"/>
      <c r="HN319" s="307"/>
      <c r="HO319" s="307"/>
      <c r="HP319" s="307"/>
      <c r="HQ319" s="307"/>
      <c r="HR319" s="307"/>
      <c r="HS319" s="307"/>
      <c r="HT319" s="307"/>
      <c r="HU319" s="307"/>
      <c r="HV319" s="307"/>
      <c r="HW319" s="307"/>
      <c r="HX319" s="307"/>
      <c r="HY319" s="307"/>
      <c r="HZ319" s="307"/>
      <c r="IA319" s="307"/>
      <c r="IB319" s="307"/>
      <c r="IC319" s="307"/>
      <c r="ID319" s="307"/>
      <c r="IE319" s="307"/>
      <c r="IF319" s="307"/>
      <c r="IG319" s="307"/>
      <c r="IH319" s="307"/>
      <c r="II319" s="307"/>
      <c r="IJ319" s="307"/>
      <c r="IK319" s="307"/>
      <c r="IL319" s="307"/>
      <c r="IM319" s="307"/>
      <c r="IN319" s="307"/>
      <c r="IO319" s="307"/>
      <c r="IP319" s="307"/>
      <c r="IQ319" s="307"/>
      <c r="IR319" s="307"/>
      <c r="IS319" s="307"/>
      <c r="IT319" s="307"/>
      <c r="IU319" s="307"/>
      <c r="IV319" s="307"/>
      <c r="IW319" s="307"/>
      <c r="IX319" s="307"/>
      <c r="IY319" s="307"/>
      <c r="IZ319" s="307"/>
      <c r="JA319" s="307"/>
      <c r="JB319" s="307"/>
      <c r="JC319" s="307"/>
      <c r="JD319" s="307"/>
      <c r="JE319" s="307"/>
      <c r="JF319" s="307"/>
      <c r="JG319" s="307"/>
      <c r="JH319" s="307"/>
      <c r="JI319" s="307"/>
      <c r="JJ319" s="307"/>
      <c r="JK319" s="381"/>
      <c r="JL319" s="307"/>
      <c r="JM319" s="307"/>
      <c r="JN319" s="395"/>
      <c r="JO319" s="307"/>
      <c r="JP319" s="307"/>
      <c r="JQ319" s="307"/>
      <c r="JR319" s="307"/>
      <c r="JS319" s="307"/>
      <c r="JT319" s="307"/>
      <c r="JU319" s="307"/>
      <c r="JV319" s="307"/>
      <c r="JW319" s="307"/>
      <c r="JX319" s="307"/>
      <c r="JY319" s="307"/>
      <c r="JZ319" s="307"/>
      <c r="KA319" s="307"/>
      <c r="KB319" s="307"/>
      <c r="KC319" s="307"/>
      <c r="KD319" s="307"/>
      <c r="KE319" s="307"/>
      <c r="KF319" s="307"/>
      <c r="KG319" s="307"/>
      <c r="KH319" s="307"/>
      <c r="KI319" s="307"/>
      <c r="KJ319" s="307"/>
      <c r="KK319" s="307"/>
      <c r="KL319" s="307"/>
      <c r="KM319" s="307"/>
      <c r="KN319" s="307"/>
      <c r="KO319" s="307"/>
      <c r="KP319" s="307"/>
      <c r="KQ319" s="307"/>
      <c r="KR319" s="307"/>
      <c r="KS319" s="307"/>
      <c r="KT319" s="307"/>
      <c r="KU319" s="307"/>
      <c r="KV319" s="307"/>
      <c r="KW319" s="307"/>
      <c r="KX319" s="307"/>
      <c r="KY319" s="307"/>
      <c r="KZ319" s="307"/>
      <c r="LA319" s="307"/>
      <c r="LB319" s="307"/>
      <c r="LC319" s="307"/>
      <c r="LD319" s="307"/>
      <c r="LE319" s="307"/>
      <c r="LF319" s="307"/>
      <c r="LG319" s="307"/>
      <c r="LH319" s="307"/>
      <c r="LI319" s="307"/>
      <c r="LJ319" s="307"/>
      <c r="LK319" s="307"/>
      <c r="LL319" s="307"/>
      <c r="LM319" s="307"/>
      <c r="LN319" s="307"/>
      <c r="LO319" s="307"/>
      <c r="LP319" s="307"/>
      <c r="LQ319" s="307"/>
      <c r="LR319" s="307"/>
      <c r="LS319" s="307"/>
      <c r="LT319" s="307"/>
      <c r="LU319" s="307"/>
      <c r="LV319" s="307"/>
      <c r="LW319" s="307"/>
      <c r="LX319" s="307"/>
      <c r="LY319" s="307"/>
      <c r="LZ319" s="307"/>
      <c r="MA319" s="307"/>
      <c r="MB319" s="307"/>
      <c r="MC319" s="307"/>
      <c r="MD319" s="307"/>
      <c r="ME319" s="307"/>
      <c r="MF319" s="307"/>
      <c r="MG319" s="307"/>
      <c r="MH319" s="307"/>
      <c r="MI319" s="307"/>
      <c r="MJ319" s="307"/>
      <c r="MK319" s="307"/>
      <c r="ML319" s="307"/>
      <c r="MM319" s="307"/>
      <c r="MN319" s="307"/>
      <c r="MO319" s="307"/>
      <c r="MP319" s="307"/>
      <c r="MQ319" s="307"/>
      <c r="MR319" s="307"/>
      <c r="MS319" s="307"/>
      <c r="MT319" s="307"/>
      <c r="MU319" s="307"/>
    </row>
    <row r="320" spans="1:359" ht="6" customHeight="1" x14ac:dyDescent="0.25">
      <c r="A320" s="307"/>
      <c r="B320" s="307"/>
      <c r="C320" s="307"/>
      <c r="D320" s="307"/>
      <c r="E320" s="307"/>
      <c r="F320" s="307"/>
      <c r="G320" s="307"/>
      <c r="H320" s="307"/>
      <c r="I320" s="307"/>
      <c r="J320" s="307"/>
      <c r="K320" s="307"/>
      <c r="L320" s="307"/>
      <c r="M320" s="307"/>
      <c r="N320" s="307"/>
      <c r="O320" s="307"/>
      <c r="P320" s="307"/>
      <c r="Q320" s="307"/>
      <c r="R320" s="307"/>
      <c r="S320" s="307"/>
      <c r="T320" s="307"/>
      <c r="U320" s="307"/>
      <c r="V320" s="307"/>
      <c r="W320" s="307"/>
      <c r="X320" s="307"/>
      <c r="Y320" s="307"/>
      <c r="Z320" s="307"/>
      <c r="AA320" s="307"/>
      <c r="AB320" s="307"/>
      <c r="AC320" s="307"/>
      <c r="AD320" s="307"/>
      <c r="AE320" s="307"/>
      <c r="AF320" s="307"/>
      <c r="AG320" s="307"/>
      <c r="AH320" s="307"/>
      <c r="AI320" s="307"/>
      <c r="AJ320" s="307"/>
      <c r="AK320" s="307"/>
      <c r="AL320" s="307"/>
      <c r="AM320" s="307"/>
      <c r="AN320" s="307"/>
      <c r="AO320" s="307"/>
      <c r="AP320" s="307"/>
      <c r="AQ320" s="307"/>
      <c r="AR320" s="307"/>
      <c r="AS320" s="307"/>
      <c r="AT320" s="307"/>
      <c r="AU320" s="307"/>
      <c r="AV320" s="307"/>
      <c r="AW320" s="307"/>
      <c r="AX320" s="307"/>
      <c r="AY320" s="307"/>
      <c r="AZ320" s="307"/>
      <c r="BA320" s="307"/>
      <c r="BB320" s="307"/>
      <c r="BC320" s="307"/>
      <c r="BD320" s="307"/>
      <c r="BE320" s="307"/>
      <c r="BF320" s="307"/>
      <c r="BG320" s="307"/>
      <c r="BH320" s="307"/>
      <c r="BI320" s="307"/>
      <c r="BJ320" s="307"/>
      <c r="BK320" s="307"/>
      <c r="BL320" s="307"/>
      <c r="BM320" s="307"/>
      <c r="BN320" s="307"/>
      <c r="BO320" s="307"/>
      <c r="BP320" s="307"/>
      <c r="BQ320" s="307"/>
      <c r="BR320" s="307"/>
      <c r="BS320" s="307"/>
      <c r="BT320" s="307"/>
      <c r="BU320" s="307"/>
      <c r="BV320" s="307"/>
      <c r="BW320" s="307"/>
      <c r="BX320" s="307"/>
      <c r="BY320" s="307"/>
      <c r="BZ320" s="307"/>
      <c r="CA320" s="307"/>
      <c r="CB320" s="307"/>
      <c r="CC320" s="307"/>
      <c r="CD320" s="307"/>
      <c r="CE320" s="307"/>
      <c r="CF320" s="416"/>
      <c r="CG320" s="416"/>
      <c r="CH320" s="416"/>
      <c r="CI320" s="416"/>
      <c r="CJ320" s="416"/>
      <c r="CK320" s="416"/>
      <c r="CL320" s="307"/>
      <c r="CM320" s="307"/>
      <c r="CN320" s="307"/>
      <c r="CO320" s="307"/>
      <c r="CP320" s="307"/>
      <c r="CQ320" s="307"/>
      <c r="CR320" s="307"/>
      <c r="CS320" s="307"/>
      <c r="CT320" s="307"/>
      <c r="CU320" s="307"/>
      <c r="CV320" s="307"/>
      <c r="CW320" s="307"/>
      <c r="CX320" s="307"/>
      <c r="CY320" s="307"/>
      <c r="CZ320" s="307"/>
      <c r="DA320" s="307"/>
      <c r="DB320" s="307"/>
      <c r="DC320" s="307"/>
      <c r="DD320" s="307"/>
      <c r="DE320" s="307"/>
      <c r="DF320" s="307"/>
      <c r="DG320" s="307"/>
      <c r="DH320" s="307"/>
      <c r="DI320" s="307"/>
      <c r="DJ320" s="307"/>
      <c r="DK320" s="307"/>
      <c r="DL320" s="307"/>
      <c r="DM320" s="307"/>
      <c r="DN320" s="307"/>
      <c r="DO320" s="307"/>
      <c r="DP320" s="307"/>
      <c r="DQ320" s="307"/>
      <c r="DR320" s="307"/>
      <c r="DS320" s="307"/>
      <c r="DT320" s="307"/>
      <c r="DU320" s="307"/>
      <c r="DV320" s="307"/>
      <c r="DW320" s="307"/>
      <c r="DX320" s="307"/>
      <c r="DY320" s="307"/>
      <c r="DZ320" s="307"/>
      <c r="EA320" s="307"/>
      <c r="EB320" s="307"/>
      <c r="EC320" s="307"/>
      <c r="ED320" s="307"/>
      <c r="EE320" s="307"/>
      <c r="EF320" s="307"/>
      <c r="EG320" s="307"/>
      <c r="EH320" s="307"/>
      <c r="EI320" s="307"/>
      <c r="EJ320" s="307"/>
      <c r="EK320" s="307"/>
      <c r="EL320" s="307"/>
      <c r="EM320" s="307"/>
      <c r="EN320" s="307"/>
      <c r="EO320" s="307"/>
      <c r="EP320" s="307"/>
      <c r="EQ320" s="307"/>
      <c r="ER320" s="307"/>
      <c r="ES320" s="307"/>
      <c r="ET320" s="307"/>
      <c r="EU320" s="307"/>
      <c r="EV320" s="307"/>
      <c r="EW320" s="307"/>
      <c r="EX320" s="307"/>
      <c r="EY320" s="307"/>
      <c r="EZ320" s="307"/>
      <c r="FA320" s="307"/>
      <c r="FB320" s="307"/>
      <c r="FC320" s="307"/>
      <c r="FD320" s="307"/>
      <c r="FE320" s="307"/>
      <c r="FF320" s="307"/>
      <c r="FG320" s="307"/>
      <c r="FH320" s="307"/>
      <c r="FI320" s="307"/>
      <c r="FJ320" s="307"/>
      <c r="FK320" s="307"/>
      <c r="FL320" s="307"/>
      <c r="FM320" s="307"/>
      <c r="FN320" s="307"/>
      <c r="FO320" s="307"/>
      <c r="FP320" s="307"/>
      <c r="FQ320" s="307"/>
      <c r="FR320" s="307"/>
      <c r="FS320" s="307"/>
      <c r="FT320" s="307"/>
      <c r="FU320" s="307"/>
      <c r="FV320" s="307"/>
      <c r="FW320" s="307"/>
      <c r="FX320" s="307"/>
      <c r="FY320" s="307"/>
      <c r="FZ320" s="307"/>
      <c r="GA320" s="307"/>
      <c r="GB320" s="307"/>
      <c r="GC320" s="307"/>
      <c r="GD320" s="307"/>
      <c r="GE320" s="307"/>
      <c r="GF320" s="307"/>
      <c r="GG320" s="307"/>
      <c r="GH320" s="307"/>
      <c r="GI320" s="307"/>
      <c r="GJ320" s="307"/>
      <c r="GK320" s="307"/>
      <c r="GL320" s="307"/>
      <c r="GM320" s="307"/>
      <c r="GN320" s="307"/>
      <c r="GO320" s="307"/>
      <c r="GP320" s="307"/>
      <c r="GQ320" s="307"/>
      <c r="GR320" s="307"/>
      <c r="GS320" s="307"/>
      <c r="GT320" s="307"/>
      <c r="GU320" s="307"/>
      <c r="GV320" s="307"/>
      <c r="GW320" s="307"/>
      <c r="GX320" s="307"/>
      <c r="GY320" s="307"/>
      <c r="GZ320" s="307"/>
      <c r="HA320" s="307"/>
      <c r="HB320" s="307"/>
      <c r="HC320" s="307"/>
      <c r="HD320" s="307"/>
      <c r="HE320" s="307"/>
      <c r="HF320" s="307"/>
      <c r="HG320" s="307"/>
      <c r="HH320" s="307"/>
      <c r="HI320" s="307"/>
      <c r="HJ320" s="307"/>
      <c r="HK320" s="307"/>
      <c r="HL320" s="307"/>
      <c r="HM320" s="307"/>
      <c r="HN320" s="307"/>
      <c r="HO320" s="307"/>
      <c r="HP320" s="307"/>
      <c r="HQ320" s="307"/>
      <c r="HR320" s="307"/>
      <c r="HS320" s="307"/>
      <c r="HT320" s="307"/>
      <c r="HU320" s="307"/>
      <c r="HV320" s="307"/>
      <c r="HW320" s="307"/>
      <c r="HX320" s="307"/>
      <c r="HY320" s="307"/>
      <c r="HZ320" s="307"/>
      <c r="IA320" s="307"/>
      <c r="IB320" s="307"/>
      <c r="IC320" s="307"/>
      <c r="ID320" s="307"/>
      <c r="IE320" s="307"/>
      <c r="IF320" s="307"/>
      <c r="IG320" s="307"/>
      <c r="IH320" s="307"/>
      <c r="II320" s="307"/>
      <c r="IJ320" s="307"/>
      <c r="IK320" s="307"/>
      <c r="IL320" s="307"/>
      <c r="IM320" s="307"/>
      <c r="IN320" s="307"/>
      <c r="IO320" s="307"/>
      <c r="IP320" s="307"/>
      <c r="IQ320" s="307"/>
      <c r="IR320" s="307"/>
      <c r="IS320" s="307"/>
      <c r="IT320" s="307"/>
      <c r="IU320" s="307"/>
      <c r="IV320" s="307"/>
      <c r="IW320" s="307"/>
      <c r="IX320" s="307"/>
      <c r="IY320" s="307"/>
      <c r="IZ320" s="307"/>
      <c r="JA320" s="307"/>
      <c r="JB320" s="307"/>
      <c r="JC320" s="307"/>
      <c r="JD320" s="307"/>
      <c r="JE320" s="307"/>
      <c r="JF320" s="307"/>
      <c r="JG320" s="307"/>
      <c r="JH320" s="307"/>
      <c r="JI320" s="307"/>
      <c r="JJ320" s="307"/>
      <c r="JK320" s="381"/>
      <c r="JL320" s="307"/>
      <c r="JM320" s="307"/>
      <c r="JN320" s="395"/>
      <c r="JO320" s="307"/>
      <c r="JP320" s="307"/>
      <c r="JQ320" s="307"/>
      <c r="JR320" s="307"/>
      <c r="JS320" s="307"/>
      <c r="JT320" s="307"/>
      <c r="JU320" s="307"/>
      <c r="JV320" s="307"/>
      <c r="JW320" s="307"/>
      <c r="JX320" s="307"/>
      <c r="JY320" s="307"/>
      <c r="JZ320" s="307"/>
      <c r="KA320" s="307"/>
      <c r="KB320" s="307"/>
      <c r="KC320" s="307"/>
      <c r="KD320" s="307"/>
      <c r="KE320" s="307"/>
      <c r="KF320" s="307"/>
      <c r="KG320" s="307"/>
      <c r="KH320" s="307"/>
      <c r="KI320" s="307"/>
      <c r="KJ320" s="307"/>
      <c r="KK320" s="307"/>
      <c r="KL320" s="307"/>
      <c r="KM320" s="307"/>
      <c r="KN320" s="307"/>
      <c r="KO320" s="307"/>
      <c r="KP320" s="307"/>
      <c r="KQ320" s="307"/>
      <c r="KR320" s="307"/>
      <c r="KS320" s="307"/>
      <c r="KT320" s="307"/>
      <c r="KU320" s="307"/>
      <c r="KV320" s="307"/>
      <c r="KW320" s="307"/>
      <c r="KX320" s="307"/>
      <c r="KY320" s="307"/>
      <c r="KZ320" s="307"/>
      <c r="LA320" s="307"/>
      <c r="LB320" s="307"/>
      <c r="LC320" s="307"/>
      <c r="LD320" s="307"/>
      <c r="LE320" s="307"/>
      <c r="LF320" s="307"/>
      <c r="LG320" s="307"/>
      <c r="LH320" s="307"/>
      <c r="LI320" s="307"/>
      <c r="LJ320" s="307"/>
      <c r="LK320" s="307"/>
      <c r="LL320" s="307"/>
      <c r="LM320" s="307"/>
      <c r="LN320" s="307"/>
      <c r="LO320" s="307"/>
      <c r="LP320" s="307"/>
      <c r="LQ320" s="307"/>
      <c r="LR320" s="307"/>
      <c r="LS320" s="307"/>
      <c r="LT320" s="307"/>
      <c r="LU320" s="307"/>
      <c r="LV320" s="307"/>
      <c r="LW320" s="307"/>
      <c r="LX320" s="307"/>
      <c r="LY320" s="307"/>
      <c r="LZ320" s="307"/>
      <c r="MA320" s="307"/>
      <c r="MB320" s="307"/>
      <c r="MC320" s="307"/>
      <c r="MD320" s="307"/>
      <c r="ME320" s="307"/>
      <c r="MF320" s="307"/>
      <c r="MG320" s="307"/>
      <c r="MH320" s="307"/>
      <c r="MI320" s="307"/>
      <c r="MJ320" s="307"/>
      <c r="MK320" s="307"/>
      <c r="ML320" s="307"/>
      <c r="MM320" s="307"/>
      <c r="MN320" s="307"/>
      <c r="MO320" s="307"/>
      <c r="MP320" s="307"/>
      <c r="MQ320" s="307"/>
      <c r="MR320" s="307"/>
      <c r="MS320" s="307"/>
      <c r="MT320" s="307"/>
      <c r="MU320" s="307"/>
    </row>
    <row r="321" spans="1:359" ht="6" customHeight="1" x14ac:dyDescent="0.25">
      <c r="A321" s="307"/>
      <c r="B321" s="307"/>
      <c r="C321" s="307"/>
      <c r="D321" s="307"/>
      <c r="E321" s="307"/>
      <c r="F321" s="307"/>
      <c r="G321" s="307"/>
      <c r="H321" s="307"/>
      <c r="I321" s="307"/>
      <c r="J321" s="307"/>
      <c r="K321" s="307"/>
      <c r="L321" s="307"/>
      <c r="M321" s="307"/>
      <c r="N321" s="307"/>
      <c r="O321" s="307"/>
      <c r="P321" s="307"/>
      <c r="Q321" s="307"/>
      <c r="R321" s="307"/>
      <c r="S321" s="307"/>
      <c r="T321" s="307"/>
      <c r="U321" s="307"/>
      <c r="V321" s="307"/>
      <c r="W321" s="307"/>
      <c r="X321" s="307"/>
      <c r="Y321" s="307"/>
      <c r="Z321" s="307"/>
      <c r="AA321" s="307"/>
      <c r="AB321" s="307"/>
      <c r="AC321" s="307"/>
      <c r="AD321" s="307"/>
      <c r="AE321" s="307"/>
      <c r="AF321" s="307"/>
      <c r="AG321" s="307"/>
      <c r="AH321" s="307"/>
      <c r="AI321" s="307"/>
      <c r="AJ321" s="307"/>
      <c r="AK321" s="307"/>
      <c r="AL321" s="307"/>
      <c r="AM321" s="307"/>
      <c r="AN321" s="307"/>
      <c r="AO321" s="307"/>
      <c r="AP321" s="307"/>
      <c r="AQ321" s="307"/>
      <c r="AR321" s="307"/>
      <c r="AS321" s="307"/>
      <c r="AT321" s="307"/>
      <c r="AU321" s="307"/>
      <c r="AV321" s="307"/>
      <c r="AW321" s="307"/>
      <c r="AX321" s="307"/>
      <c r="AY321" s="307"/>
      <c r="AZ321" s="307"/>
      <c r="BA321" s="307"/>
      <c r="BB321" s="307"/>
      <c r="BC321" s="307"/>
      <c r="BD321" s="307"/>
      <c r="BE321" s="307"/>
      <c r="BF321" s="307"/>
      <c r="BG321" s="307"/>
      <c r="BH321" s="307"/>
      <c r="BI321" s="307"/>
      <c r="BJ321" s="307"/>
      <c r="BK321" s="307"/>
      <c r="BL321" s="307"/>
      <c r="BM321" s="307"/>
      <c r="BN321" s="307"/>
      <c r="BO321" s="307"/>
      <c r="BP321" s="307"/>
      <c r="BQ321" s="307"/>
      <c r="BR321" s="307"/>
      <c r="BS321" s="307"/>
      <c r="BT321" s="307"/>
      <c r="BU321" s="307"/>
      <c r="BV321" s="307"/>
      <c r="BW321" s="307"/>
      <c r="BX321" s="307"/>
      <c r="BY321" s="307"/>
      <c r="BZ321" s="307"/>
      <c r="CA321" s="307"/>
      <c r="CB321" s="307"/>
      <c r="CC321" s="307"/>
      <c r="CD321" s="307"/>
      <c r="CE321" s="307"/>
      <c r="CF321" s="416"/>
      <c r="CG321" s="416"/>
      <c r="CH321" s="416"/>
      <c r="CI321" s="416"/>
      <c r="CJ321" s="416"/>
      <c r="CK321" s="416"/>
      <c r="CL321" s="307"/>
      <c r="CM321" s="307"/>
      <c r="CN321" s="307"/>
      <c r="CO321" s="307"/>
      <c r="CP321" s="307"/>
      <c r="CQ321" s="307"/>
      <c r="CR321" s="307"/>
      <c r="CS321" s="307"/>
      <c r="CT321" s="307"/>
      <c r="CU321" s="307"/>
      <c r="CV321" s="307"/>
      <c r="CW321" s="307"/>
      <c r="CX321" s="307"/>
      <c r="CY321" s="307"/>
      <c r="CZ321" s="307"/>
      <c r="DA321" s="307"/>
      <c r="DB321" s="307"/>
      <c r="DC321" s="307"/>
      <c r="DD321" s="307"/>
      <c r="DE321" s="307"/>
      <c r="DF321" s="307"/>
      <c r="DG321" s="307"/>
      <c r="DH321" s="307"/>
      <c r="DI321" s="307"/>
      <c r="DJ321" s="307"/>
      <c r="DK321" s="307"/>
      <c r="DL321" s="307"/>
      <c r="DM321" s="307"/>
      <c r="DN321" s="307"/>
      <c r="DO321" s="307"/>
      <c r="DP321" s="307"/>
      <c r="DQ321" s="307"/>
      <c r="DR321" s="307"/>
      <c r="DS321" s="307"/>
      <c r="DT321" s="307"/>
      <c r="DU321" s="307"/>
      <c r="DV321" s="307"/>
      <c r="DW321" s="307"/>
      <c r="DX321" s="307"/>
      <c r="DY321" s="307"/>
      <c r="DZ321" s="307"/>
      <c r="EA321" s="307"/>
      <c r="EB321" s="307"/>
      <c r="EC321" s="307"/>
      <c r="ED321" s="307"/>
      <c r="EE321" s="307"/>
      <c r="EF321" s="307"/>
      <c r="EG321" s="307"/>
      <c r="EH321" s="307"/>
      <c r="EI321" s="307"/>
      <c r="EJ321" s="307"/>
      <c r="EK321" s="307"/>
      <c r="EL321" s="307"/>
      <c r="EM321" s="307"/>
      <c r="EN321" s="307"/>
      <c r="EO321" s="307"/>
      <c r="EP321" s="307"/>
      <c r="EQ321" s="307"/>
      <c r="ER321" s="307"/>
      <c r="ES321" s="307"/>
      <c r="ET321" s="307"/>
      <c r="EU321" s="307"/>
      <c r="EV321" s="307"/>
      <c r="EW321" s="307"/>
      <c r="EX321" s="307"/>
      <c r="EY321" s="307"/>
      <c r="EZ321" s="307"/>
      <c r="FA321" s="307"/>
      <c r="FB321" s="307"/>
      <c r="FC321" s="307"/>
      <c r="FD321" s="307"/>
      <c r="FE321" s="307"/>
      <c r="FF321" s="307"/>
      <c r="FG321" s="307"/>
      <c r="FH321" s="307"/>
      <c r="FI321" s="307"/>
      <c r="FJ321" s="307"/>
      <c r="FK321" s="307"/>
      <c r="FL321" s="307"/>
      <c r="FM321" s="307"/>
      <c r="FN321" s="307"/>
      <c r="FO321" s="307"/>
      <c r="FP321" s="307"/>
      <c r="FQ321" s="307"/>
      <c r="FR321" s="307"/>
      <c r="FS321" s="307"/>
      <c r="FT321" s="307"/>
      <c r="FU321" s="307"/>
      <c r="FV321" s="307"/>
      <c r="FW321" s="307"/>
      <c r="FX321" s="307"/>
      <c r="FY321" s="307"/>
      <c r="FZ321" s="307"/>
      <c r="GA321" s="307"/>
      <c r="GB321" s="307"/>
      <c r="GC321" s="307"/>
      <c r="GD321" s="307"/>
      <c r="GE321" s="307"/>
      <c r="GF321" s="307"/>
      <c r="GG321" s="307"/>
      <c r="GH321" s="307"/>
      <c r="GI321" s="307"/>
      <c r="GJ321" s="307"/>
      <c r="GK321" s="307"/>
      <c r="GL321" s="307"/>
      <c r="GM321" s="307"/>
      <c r="GN321" s="307"/>
      <c r="GO321" s="307"/>
      <c r="GP321" s="307"/>
      <c r="GQ321" s="307"/>
      <c r="GR321" s="307"/>
      <c r="GS321" s="307"/>
      <c r="GT321" s="307"/>
      <c r="GU321" s="307"/>
      <c r="GV321" s="307"/>
      <c r="GW321" s="307"/>
      <c r="GX321" s="307"/>
      <c r="GY321" s="307"/>
      <c r="GZ321" s="307"/>
      <c r="HA321" s="307"/>
      <c r="HB321" s="307"/>
      <c r="HC321" s="307"/>
      <c r="HD321" s="307"/>
      <c r="HE321" s="307"/>
      <c r="HF321" s="307"/>
      <c r="HG321" s="307"/>
      <c r="HH321" s="307"/>
      <c r="HI321" s="307"/>
      <c r="HJ321" s="307"/>
      <c r="HK321" s="307"/>
      <c r="HL321" s="307"/>
      <c r="HM321" s="307"/>
      <c r="HN321" s="307"/>
      <c r="HO321" s="307"/>
      <c r="HP321" s="307"/>
      <c r="HQ321" s="307"/>
      <c r="HR321" s="307"/>
      <c r="HS321" s="307"/>
      <c r="HT321" s="307"/>
      <c r="HU321" s="307"/>
      <c r="HV321" s="307"/>
      <c r="HW321" s="307"/>
      <c r="HX321" s="307"/>
      <c r="HY321" s="307"/>
      <c r="HZ321" s="307"/>
      <c r="IA321" s="307"/>
      <c r="IB321" s="307"/>
      <c r="IC321" s="307"/>
      <c r="ID321" s="307"/>
      <c r="IE321" s="307"/>
      <c r="IF321" s="307"/>
      <c r="IG321" s="307"/>
      <c r="IH321" s="307"/>
      <c r="II321" s="307"/>
      <c r="IJ321" s="307"/>
      <c r="IK321" s="307"/>
      <c r="IL321" s="307"/>
      <c r="IM321" s="307"/>
      <c r="IN321" s="307"/>
      <c r="IO321" s="307"/>
      <c r="IP321" s="307"/>
      <c r="IQ321" s="307"/>
      <c r="IR321" s="307"/>
      <c r="IS321" s="307"/>
      <c r="IT321" s="307"/>
      <c r="IU321" s="307"/>
      <c r="IV321" s="307"/>
      <c r="IW321" s="307"/>
      <c r="IX321" s="307"/>
      <c r="IY321" s="307"/>
      <c r="IZ321" s="307"/>
      <c r="JA321" s="307"/>
      <c r="JB321" s="307"/>
      <c r="JC321" s="307"/>
      <c r="JD321" s="307"/>
      <c r="JE321" s="307"/>
      <c r="JF321" s="307"/>
      <c r="JG321" s="307"/>
      <c r="JH321" s="307"/>
      <c r="JI321" s="307"/>
      <c r="JJ321" s="307"/>
      <c r="JK321" s="381"/>
      <c r="JL321" s="307"/>
      <c r="JM321" s="307"/>
      <c r="JN321" s="395"/>
      <c r="JO321" s="307"/>
      <c r="JP321" s="307"/>
      <c r="JQ321" s="307"/>
      <c r="JR321" s="307"/>
      <c r="JS321" s="307"/>
      <c r="JT321" s="307"/>
      <c r="JU321" s="307"/>
      <c r="JV321" s="307"/>
      <c r="JW321" s="307"/>
      <c r="JX321" s="307"/>
      <c r="JY321" s="307"/>
      <c r="JZ321" s="307"/>
      <c r="KA321" s="307"/>
      <c r="KB321" s="307"/>
      <c r="KC321" s="307"/>
      <c r="KD321" s="307"/>
      <c r="KE321" s="307"/>
      <c r="KF321" s="307"/>
      <c r="KG321" s="307"/>
      <c r="KH321" s="307"/>
      <c r="KI321" s="307"/>
      <c r="KJ321" s="307"/>
      <c r="KK321" s="307"/>
      <c r="KL321" s="307"/>
      <c r="KM321" s="307"/>
      <c r="KN321" s="307"/>
      <c r="KO321" s="307"/>
      <c r="KP321" s="307"/>
      <c r="KQ321" s="307"/>
      <c r="KR321" s="307"/>
      <c r="KS321" s="307"/>
      <c r="KT321" s="307"/>
      <c r="KU321" s="307"/>
      <c r="KV321" s="307"/>
      <c r="KW321" s="307"/>
      <c r="KX321" s="307"/>
      <c r="KY321" s="307"/>
      <c r="KZ321" s="307"/>
      <c r="LA321" s="307"/>
      <c r="LB321" s="307"/>
      <c r="LC321" s="307"/>
      <c r="LD321" s="307"/>
      <c r="LE321" s="307"/>
      <c r="LF321" s="307"/>
      <c r="LG321" s="307"/>
      <c r="LH321" s="307"/>
      <c r="LI321" s="307"/>
      <c r="LJ321" s="307"/>
      <c r="LK321" s="307"/>
      <c r="LL321" s="307"/>
      <c r="LM321" s="307"/>
      <c r="LN321" s="307"/>
      <c r="LO321" s="307"/>
      <c r="LP321" s="307"/>
      <c r="LQ321" s="307"/>
      <c r="LR321" s="307"/>
      <c r="LS321" s="307"/>
      <c r="LT321" s="307"/>
      <c r="LU321" s="307"/>
      <c r="LV321" s="307"/>
      <c r="LW321" s="307"/>
      <c r="LX321" s="307"/>
      <c r="LY321" s="307"/>
      <c r="LZ321" s="307"/>
      <c r="MA321" s="307"/>
      <c r="MB321" s="307"/>
      <c r="MC321" s="307"/>
      <c r="MD321" s="307"/>
      <c r="ME321" s="307"/>
      <c r="MF321" s="307"/>
      <c r="MG321" s="307"/>
      <c r="MH321" s="307"/>
      <c r="MI321" s="307"/>
      <c r="MJ321" s="307"/>
      <c r="MK321" s="307"/>
      <c r="ML321" s="307"/>
      <c r="MM321" s="307"/>
      <c r="MN321" s="307"/>
      <c r="MO321" s="307"/>
      <c r="MP321" s="307"/>
      <c r="MQ321" s="307"/>
      <c r="MR321" s="307"/>
      <c r="MS321" s="307"/>
      <c r="MT321" s="307"/>
      <c r="MU321" s="307"/>
    </row>
    <row r="322" spans="1:359" ht="6" customHeight="1" x14ac:dyDescent="0.25">
      <c r="A322" s="307" t="s">
        <v>2</v>
      </c>
      <c r="B322" s="307" t="s">
        <v>2</v>
      </c>
      <c r="C322" s="307" t="s">
        <v>2</v>
      </c>
      <c r="D322" s="307" t="s">
        <v>2</v>
      </c>
      <c r="E322" s="307" t="s">
        <v>2</v>
      </c>
      <c r="F322" s="307" t="s">
        <v>2</v>
      </c>
      <c r="G322" s="307" t="s">
        <v>2</v>
      </c>
      <c r="H322" s="307" t="s">
        <v>2</v>
      </c>
      <c r="I322" s="307" t="s">
        <v>2</v>
      </c>
      <c r="J322" s="307" t="s">
        <v>2</v>
      </c>
      <c r="K322" s="307" t="s">
        <v>2</v>
      </c>
      <c r="L322" s="307" t="s">
        <v>2</v>
      </c>
      <c r="M322" s="307" t="s">
        <v>2</v>
      </c>
      <c r="N322" s="307" t="s">
        <v>2</v>
      </c>
      <c r="O322" s="307" t="s">
        <v>2</v>
      </c>
      <c r="P322" s="307" t="s">
        <v>2</v>
      </c>
      <c r="Q322" s="307" t="s">
        <v>2</v>
      </c>
      <c r="R322" s="307" t="s">
        <v>2</v>
      </c>
      <c r="S322" s="307" t="s">
        <v>2</v>
      </c>
      <c r="T322" s="307" t="s">
        <v>2</v>
      </c>
      <c r="U322" s="307" t="s">
        <v>2</v>
      </c>
      <c r="V322" s="307" t="s">
        <v>2</v>
      </c>
      <c r="W322" s="307" t="s">
        <v>2</v>
      </c>
      <c r="X322" s="307" t="s">
        <v>2</v>
      </c>
      <c r="Y322" s="307" t="s">
        <v>2</v>
      </c>
      <c r="Z322" s="307" t="s">
        <v>2</v>
      </c>
      <c r="AA322" s="307" t="s">
        <v>2</v>
      </c>
      <c r="AB322" s="307" t="s">
        <v>2</v>
      </c>
      <c r="AC322" s="307" t="s">
        <v>2</v>
      </c>
      <c r="AD322" s="307" t="s">
        <v>2</v>
      </c>
      <c r="AE322" s="307" t="s">
        <v>2</v>
      </c>
      <c r="AF322" s="307" t="s">
        <v>2</v>
      </c>
      <c r="AG322" s="307" t="s">
        <v>2</v>
      </c>
      <c r="AH322" s="307" t="s">
        <v>2</v>
      </c>
      <c r="AI322" s="307" t="s">
        <v>2</v>
      </c>
      <c r="AJ322" s="307" t="s">
        <v>2</v>
      </c>
      <c r="AK322" s="307" t="s">
        <v>2</v>
      </c>
      <c r="AL322" s="307" t="s">
        <v>2</v>
      </c>
      <c r="AM322" s="307" t="s">
        <v>2</v>
      </c>
      <c r="AN322" s="307" t="s">
        <v>2</v>
      </c>
      <c r="AO322" s="307" t="s">
        <v>2</v>
      </c>
      <c r="AP322" s="307" t="s">
        <v>2</v>
      </c>
      <c r="AQ322" s="307" t="s">
        <v>2</v>
      </c>
      <c r="AR322" s="307" t="s">
        <v>2</v>
      </c>
      <c r="AS322" s="307" t="s">
        <v>2</v>
      </c>
      <c r="AT322" s="307" t="s">
        <v>2</v>
      </c>
      <c r="AU322" s="307" t="s">
        <v>2</v>
      </c>
      <c r="AV322" s="307" t="s">
        <v>2</v>
      </c>
      <c r="AW322" s="307" t="s">
        <v>2</v>
      </c>
      <c r="AX322" s="307" t="s">
        <v>2</v>
      </c>
      <c r="AY322" s="307" t="s">
        <v>2</v>
      </c>
      <c r="AZ322" s="307" t="s">
        <v>2</v>
      </c>
      <c r="BA322" s="307" t="s">
        <v>2</v>
      </c>
      <c r="BB322" s="307" t="s">
        <v>2</v>
      </c>
      <c r="BC322" s="307" t="s">
        <v>2</v>
      </c>
      <c r="BD322" s="307" t="s">
        <v>2</v>
      </c>
      <c r="BE322" s="307" t="s">
        <v>2</v>
      </c>
      <c r="BF322" s="307" t="s">
        <v>2</v>
      </c>
      <c r="BG322" s="307" t="s">
        <v>2</v>
      </c>
      <c r="BH322" s="307" t="s">
        <v>2</v>
      </c>
      <c r="BI322" s="307" t="s">
        <v>2</v>
      </c>
      <c r="BJ322" s="307" t="s">
        <v>2</v>
      </c>
      <c r="BK322" s="307" t="s">
        <v>2</v>
      </c>
      <c r="BL322" s="307" t="s">
        <v>2</v>
      </c>
      <c r="BM322" s="307" t="s">
        <v>2</v>
      </c>
      <c r="BN322" s="307" t="s">
        <v>2</v>
      </c>
      <c r="BO322" s="307" t="s">
        <v>2</v>
      </c>
      <c r="BP322" s="307" t="s">
        <v>2</v>
      </c>
      <c r="BQ322" s="307" t="s">
        <v>2</v>
      </c>
      <c r="BR322" s="307" t="s">
        <v>2</v>
      </c>
      <c r="BS322" s="307" t="s">
        <v>2</v>
      </c>
      <c r="BT322" s="307" t="s">
        <v>2</v>
      </c>
      <c r="BU322" s="307" t="s">
        <v>2</v>
      </c>
      <c r="BV322" s="307" t="s">
        <v>2</v>
      </c>
      <c r="BW322" s="307" t="s">
        <v>2</v>
      </c>
      <c r="BX322" s="307" t="s">
        <v>2</v>
      </c>
      <c r="BY322" s="307" t="s">
        <v>2</v>
      </c>
      <c r="BZ322" s="307" t="s">
        <v>2</v>
      </c>
      <c r="CA322" s="307" t="s">
        <v>2</v>
      </c>
      <c r="CB322" s="307" t="s">
        <v>2</v>
      </c>
      <c r="CC322" s="307"/>
      <c r="CD322" s="307"/>
      <c r="CE322" s="307"/>
      <c r="CF322" s="416"/>
      <c r="CG322" s="416"/>
      <c r="CH322" s="416"/>
      <c r="CI322" s="416"/>
      <c r="CJ322" s="416"/>
      <c r="CK322" s="416"/>
      <c r="CL322" s="307" t="s">
        <v>2</v>
      </c>
      <c r="CM322" s="307" t="s">
        <v>2</v>
      </c>
      <c r="CN322" s="307" t="s">
        <v>2</v>
      </c>
      <c r="CO322" s="307"/>
      <c r="CP322" s="307"/>
      <c r="CQ322" s="307"/>
      <c r="CR322" s="307" t="s">
        <v>2</v>
      </c>
      <c r="CS322" s="307" t="s">
        <v>2</v>
      </c>
      <c r="CT322" s="307" t="s">
        <v>2</v>
      </c>
      <c r="CU322" s="307" t="s">
        <v>2</v>
      </c>
      <c r="CV322" s="307" t="s">
        <v>2</v>
      </c>
      <c r="CW322" s="307" t="s">
        <v>2</v>
      </c>
      <c r="CX322" s="307" t="s">
        <v>2</v>
      </c>
      <c r="CY322" s="307" t="s">
        <v>2</v>
      </c>
      <c r="CZ322" s="307" t="s">
        <v>2</v>
      </c>
      <c r="DA322" s="307" t="s">
        <v>2</v>
      </c>
      <c r="DB322" s="307" t="s">
        <v>2</v>
      </c>
      <c r="DC322" s="307" t="s">
        <v>2</v>
      </c>
      <c r="DD322" s="307" t="s">
        <v>2</v>
      </c>
      <c r="DE322" s="307" t="s">
        <v>2</v>
      </c>
      <c r="DF322" s="307" t="s">
        <v>2</v>
      </c>
      <c r="DG322" s="307" t="s">
        <v>2</v>
      </c>
      <c r="DH322" s="307" t="s">
        <v>2</v>
      </c>
      <c r="DI322" s="307" t="s">
        <v>2</v>
      </c>
      <c r="DJ322" s="307" t="s">
        <v>2</v>
      </c>
      <c r="DK322" s="307" t="s">
        <v>2</v>
      </c>
      <c r="DL322" s="307" t="s">
        <v>2</v>
      </c>
      <c r="DM322" s="307" t="s">
        <v>2</v>
      </c>
      <c r="DN322" s="307" t="s">
        <v>2</v>
      </c>
      <c r="DO322" s="307" t="s">
        <v>2</v>
      </c>
      <c r="DP322" s="307" t="s">
        <v>2</v>
      </c>
      <c r="DQ322" s="307" t="s">
        <v>2</v>
      </c>
      <c r="DR322" s="307" t="s">
        <v>2</v>
      </c>
      <c r="DS322" s="307" t="s">
        <v>2</v>
      </c>
      <c r="DT322" s="307" t="s">
        <v>2</v>
      </c>
      <c r="DU322" s="307" t="s">
        <v>2</v>
      </c>
      <c r="DV322" s="307" t="s">
        <v>2</v>
      </c>
      <c r="DW322" s="307" t="s">
        <v>2</v>
      </c>
      <c r="DX322" s="307" t="s">
        <v>2</v>
      </c>
      <c r="DY322" s="307"/>
      <c r="DZ322" s="307"/>
      <c r="EA322" s="307"/>
      <c r="EB322" s="307"/>
      <c r="EC322" s="307" t="s">
        <v>2</v>
      </c>
      <c r="ED322" s="307" t="s">
        <v>2</v>
      </c>
      <c r="EE322" s="307" t="s">
        <v>2</v>
      </c>
      <c r="EF322" s="307" t="s">
        <v>2</v>
      </c>
      <c r="EG322" s="307" t="s">
        <v>2</v>
      </c>
      <c r="EH322" s="307" t="s">
        <v>2</v>
      </c>
      <c r="EI322" s="307" t="s">
        <v>2</v>
      </c>
      <c r="EJ322" s="307" t="s">
        <v>2</v>
      </c>
      <c r="EK322" s="307" t="s">
        <v>2</v>
      </c>
      <c r="EL322" s="307" t="s">
        <v>2</v>
      </c>
      <c r="EM322" s="307" t="s">
        <v>2</v>
      </c>
      <c r="EN322" s="307" t="s">
        <v>2</v>
      </c>
      <c r="EO322" s="307" t="s">
        <v>2</v>
      </c>
      <c r="EP322" s="307" t="s">
        <v>2</v>
      </c>
      <c r="EQ322" s="307" t="s">
        <v>2</v>
      </c>
      <c r="ER322" s="307" t="s">
        <v>2</v>
      </c>
      <c r="ES322" s="307" t="s">
        <v>2</v>
      </c>
      <c r="ET322" s="307" t="s">
        <v>2</v>
      </c>
      <c r="EU322" s="307" t="s">
        <v>2</v>
      </c>
      <c r="EV322" s="307" t="s">
        <v>2</v>
      </c>
      <c r="EW322" s="307" t="s">
        <v>2</v>
      </c>
      <c r="EX322" s="307" t="s">
        <v>2</v>
      </c>
      <c r="EY322" s="307" t="s">
        <v>2</v>
      </c>
      <c r="EZ322" s="307" t="s">
        <v>2</v>
      </c>
      <c r="FA322" s="307" t="s">
        <v>2</v>
      </c>
      <c r="FB322" s="307" t="s">
        <v>2</v>
      </c>
      <c r="FC322" s="307" t="s">
        <v>2</v>
      </c>
      <c r="FD322" s="307" t="s">
        <v>2</v>
      </c>
      <c r="FE322" s="307" t="s">
        <v>2</v>
      </c>
      <c r="FF322" s="307" t="s">
        <v>2</v>
      </c>
      <c r="FG322" s="307" t="s">
        <v>2</v>
      </c>
      <c r="FH322" s="307"/>
      <c r="FI322" s="307"/>
      <c r="FJ322" s="307" t="s">
        <v>2</v>
      </c>
      <c r="FK322" s="307" t="s">
        <v>2</v>
      </c>
      <c r="FL322" s="307" t="s">
        <v>2</v>
      </c>
      <c r="FM322" s="307" t="s">
        <v>2</v>
      </c>
      <c r="FN322" s="307" t="s">
        <v>2</v>
      </c>
      <c r="FO322" s="307" t="s">
        <v>2</v>
      </c>
      <c r="FP322" s="307" t="s">
        <v>2</v>
      </c>
      <c r="FQ322" s="307" t="s">
        <v>2</v>
      </c>
      <c r="FR322" s="307" t="s">
        <v>2</v>
      </c>
      <c r="FS322" s="307" t="s">
        <v>2</v>
      </c>
      <c r="FT322" s="307" t="s">
        <v>2</v>
      </c>
      <c r="FU322" s="307" t="s">
        <v>2</v>
      </c>
      <c r="FV322" s="307" t="s">
        <v>2</v>
      </c>
      <c r="FW322" s="307" t="s">
        <v>2</v>
      </c>
      <c r="FX322" s="307" t="s">
        <v>2</v>
      </c>
      <c r="FY322" s="307" t="s">
        <v>2</v>
      </c>
      <c r="FZ322" s="307" t="s">
        <v>2</v>
      </c>
      <c r="GA322" s="307" t="s">
        <v>2</v>
      </c>
      <c r="GB322" s="307" t="s">
        <v>2</v>
      </c>
      <c r="GC322" s="307" t="s">
        <v>2</v>
      </c>
      <c r="GD322" s="307" t="s">
        <v>2</v>
      </c>
      <c r="GE322" s="307" t="s">
        <v>2</v>
      </c>
      <c r="GF322" s="307" t="s">
        <v>2</v>
      </c>
      <c r="GG322" s="307" t="s">
        <v>2</v>
      </c>
      <c r="GH322" s="307" t="s">
        <v>2</v>
      </c>
      <c r="GI322" s="307" t="s">
        <v>2</v>
      </c>
      <c r="GJ322" s="307" t="s">
        <v>2</v>
      </c>
      <c r="GK322" s="307" t="s">
        <v>2</v>
      </c>
      <c r="GL322" s="307" t="s">
        <v>2</v>
      </c>
      <c r="GM322" s="307" t="s">
        <v>2</v>
      </c>
      <c r="GN322" s="307" t="s">
        <v>2</v>
      </c>
      <c r="GO322" s="307" t="s">
        <v>2</v>
      </c>
      <c r="GP322" s="307" t="s">
        <v>2</v>
      </c>
      <c r="GQ322" s="307" t="s">
        <v>2</v>
      </c>
      <c r="GR322" s="307" t="s">
        <v>2</v>
      </c>
      <c r="GS322" s="307" t="s">
        <v>2</v>
      </c>
      <c r="GT322" s="307" t="s">
        <v>2</v>
      </c>
      <c r="GU322" s="307" t="s">
        <v>2</v>
      </c>
      <c r="GV322" s="307" t="s">
        <v>2</v>
      </c>
      <c r="GW322" s="307" t="s">
        <v>2</v>
      </c>
      <c r="GX322" s="307" t="s">
        <v>2</v>
      </c>
      <c r="GY322" s="307" t="s">
        <v>2</v>
      </c>
      <c r="GZ322" s="307" t="s">
        <v>2</v>
      </c>
      <c r="HA322" s="307" t="s">
        <v>2</v>
      </c>
      <c r="HB322" s="307" t="s">
        <v>2</v>
      </c>
      <c r="HC322" s="307" t="s">
        <v>2</v>
      </c>
      <c r="HD322" s="307" t="s">
        <v>2</v>
      </c>
      <c r="HE322" s="307" t="s">
        <v>2</v>
      </c>
      <c r="HF322" s="307" t="s">
        <v>2</v>
      </c>
      <c r="HG322" s="307" t="s">
        <v>2</v>
      </c>
      <c r="HH322" s="307" t="s">
        <v>2</v>
      </c>
      <c r="HI322" s="307" t="s">
        <v>2</v>
      </c>
      <c r="HJ322" s="307" t="s">
        <v>2</v>
      </c>
      <c r="HK322" s="307" t="s">
        <v>2</v>
      </c>
      <c r="HL322" s="307" t="s">
        <v>2</v>
      </c>
      <c r="HM322" s="307" t="s">
        <v>2</v>
      </c>
      <c r="HN322" s="307" t="s">
        <v>2</v>
      </c>
      <c r="HO322" s="307" t="s">
        <v>2</v>
      </c>
      <c r="HP322" s="307" t="s">
        <v>2</v>
      </c>
      <c r="HQ322" s="307" t="s">
        <v>2</v>
      </c>
      <c r="HR322" s="307" t="s">
        <v>2</v>
      </c>
      <c r="HS322" s="307" t="s">
        <v>2</v>
      </c>
      <c r="HT322" s="307" t="s">
        <v>2</v>
      </c>
      <c r="HU322" s="307" t="s">
        <v>2</v>
      </c>
      <c r="HV322" s="307" t="s">
        <v>2</v>
      </c>
      <c r="HW322" s="307" t="s">
        <v>2</v>
      </c>
      <c r="HX322" s="307" t="s">
        <v>2</v>
      </c>
      <c r="HY322" s="307" t="s">
        <v>2</v>
      </c>
      <c r="HZ322" s="307" t="s">
        <v>2</v>
      </c>
      <c r="IA322" s="307" t="s">
        <v>2</v>
      </c>
      <c r="IB322" s="307" t="s">
        <v>2</v>
      </c>
      <c r="IC322" s="307" t="s">
        <v>2</v>
      </c>
      <c r="ID322" s="307" t="s">
        <v>2</v>
      </c>
      <c r="IE322" s="307" t="s">
        <v>2</v>
      </c>
      <c r="IF322" s="307" t="s">
        <v>2</v>
      </c>
      <c r="IG322" s="307" t="s">
        <v>2</v>
      </c>
      <c r="IH322" s="307" t="s">
        <v>2</v>
      </c>
      <c r="II322" s="307" t="s">
        <v>2</v>
      </c>
      <c r="IJ322" s="307" t="s">
        <v>2</v>
      </c>
      <c r="IK322" s="307" t="s">
        <v>2</v>
      </c>
      <c r="IL322" s="307" t="s">
        <v>2</v>
      </c>
      <c r="IM322" s="307" t="s">
        <v>2</v>
      </c>
      <c r="IN322" s="307" t="s">
        <v>2</v>
      </c>
      <c r="IO322" s="307" t="s">
        <v>2</v>
      </c>
      <c r="IP322" s="307" t="s">
        <v>2</v>
      </c>
      <c r="IQ322" s="307" t="s">
        <v>2</v>
      </c>
      <c r="IR322" s="307" t="s">
        <v>2</v>
      </c>
      <c r="IS322" s="307" t="s">
        <v>2</v>
      </c>
      <c r="IT322" s="307" t="s">
        <v>2</v>
      </c>
      <c r="IU322" s="307" t="s">
        <v>2</v>
      </c>
      <c r="IV322" s="307" t="s">
        <v>2</v>
      </c>
      <c r="IW322" s="307" t="s">
        <v>2</v>
      </c>
      <c r="IX322" s="307" t="s">
        <v>2</v>
      </c>
      <c r="IY322" s="307" t="s">
        <v>2</v>
      </c>
      <c r="IZ322" s="307" t="s">
        <v>2</v>
      </c>
      <c r="JA322" s="307" t="s">
        <v>2</v>
      </c>
      <c r="JB322" s="307" t="s">
        <v>2</v>
      </c>
      <c r="JC322" s="307" t="s">
        <v>2</v>
      </c>
      <c r="JD322" s="307" t="s">
        <v>2</v>
      </c>
      <c r="JE322" s="307" t="s">
        <v>2</v>
      </c>
      <c r="JF322" s="307" t="s">
        <v>2</v>
      </c>
      <c r="JG322" s="307" t="s">
        <v>2</v>
      </c>
      <c r="JH322" s="307"/>
      <c r="JI322" s="307" t="s">
        <v>2</v>
      </c>
      <c r="JJ322" s="307" t="s">
        <v>2</v>
      </c>
      <c r="JK322" s="381" t="s">
        <v>2</v>
      </c>
      <c r="JL322" s="307" t="s">
        <v>2</v>
      </c>
      <c r="JM322" s="307" t="s">
        <v>2</v>
      </c>
      <c r="JN322" s="395" t="s">
        <v>2</v>
      </c>
      <c r="JO322" s="307" t="s">
        <v>2</v>
      </c>
      <c r="JP322" s="307" t="s">
        <v>2</v>
      </c>
      <c r="JQ322" s="307" t="s">
        <v>2</v>
      </c>
      <c r="JR322" s="307" t="s">
        <v>2</v>
      </c>
      <c r="JS322" s="307" t="s">
        <v>2</v>
      </c>
      <c r="JT322" s="307" t="s">
        <v>2</v>
      </c>
      <c r="JU322" s="307" t="s">
        <v>2</v>
      </c>
      <c r="JV322" s="307" t="s">
        <v>2</v>
      </c>
      <c r="JW322" s="307" t="s">
        <v>2</v>
      </c>
      <c r="JX322" s="307" t="s">
        <v>2</v>
      </c>
      <c r="JY322" s="307" t="s">
        <v>2</v>
      </c>
      <c r="JZ322" s="307" t="s">
        <v>2</v>
      </c>
      <c r="KA322" s="307" t="s">
        <v>2</v>
      </c>
      <c r="KB322" s="307" t="s">
        <v>2</v>
      </c>
      <c r="KC322" s="307" t="s">
        <v>2</v>
      </c>
      <c r="KD322" s="307" t="s">
        <v>2</v>
      </c>
      <c r="KE322" s="307" t="s">
        <v>2</v>
      </c>
      <c r="KF322" s="307" t="s">
        <v>2</v>
      </c>
      <c r="KG322" s="307" t="s">
        <v>2</v>
      </c>
      <c r="KH322" s="307" t="s">
        <v>2</v>
      </c>
      <c r="KI322" s="307" t="s">
        <v>2</v>
      </c>
      <c r="KJ322" s="307" t="s">
        <v>2</v>
      </c>
      <c r="KK322" s="307" t="s">
        <v>2</v>
      </c>
      <c r="KL322" s="307" t="s">
        <v>2</v>
      </c>
      <c r="KM322" s="307" t="s">
        <v>2</v>
      </c>
      <c r="KN322" s="307" t="s">
        <v>2</v>
      </c>
      <c r="KO322" s="307" t="s">
        <v>2</v>
      </c>
      <c r="KP322" s="307" t="s">
        <v>2</v>
      </c>
      <c r="KQ322" s="307" t="s">
        <v>2</v>
      </c>
      <c r="KR322" s="307" t="s">
        <v>2</v>
      </c>
      <c r="KS322" s="307" t="s">
        <v>2</v>
      </c>
      <c r="KT322" s="307" t="s">
        <v>2</v>
      </c>
      <c r="KU322" s="307" t="s">
        <v>2</v>
      </c>
      <c r="KV322" s="307" t="s">
        <v>2</v>
      </c>
      <c r="KW322" s="307" t="s">
        <v>2</v>
      </c>
      <c r="KX322" s="307" t="s">
        <v>2</v>
      </c>
      <c r="KY322" s="307" t="s">
        <v>2</v>
      </c>
      <c r="KZ322" s="307" t="s">
        <v>2</v>
      </c>
      <c r="LA322" s="307" t="s">
        <v>2</v>
      </c>
      <c r="LB322" s="307" t="s">
        <v>2</v>
      </c>
      <c r="LC322" s="307" t="s">
        <v>2</v>
      </c>
      <c r="LD322" s="307" t="s">
        <v>2</v>
      </c>
      <c r="LE322" s="307" t="s">
        <v>2</v>
      </c>
      <c r="LF322" s="307" t="s">
        <v>2</v>
      </c>
      <c r="LG322" s="307" t="s">
        <v>2</v>
      </c>
      <c r="LH322" s="307" t="s">
        <v>2</v>
      </c>
      <c r="LI322" s="307" t="s">
        <v>2</v>
      </c>
      <c r="LJ322" s="307" t="s">
        <v>2</v>
      </c>
      <c r="LK322" s="307" t="s">
        <v>2</v>
      </c>
      <c r="LL322" s="307" t="s">
        <v>2</v>
      </c>
      <c r="LM322" s="307" t="s">
        <v>2</v>
      </c>
      <c r="LN322" s="307" t="s">
        <v>2</v>
      </c>
      <c r="LO322" s="307" t="s">
        <v>2</v>
      </c>
      <c r="LP322" s="307" t="s">
        <v>2</v>
      </c>
      <c r="LQ322" s="307" t="s">
        <v>2</v>
      </c>
      <c r="LR322" s="307" t="s">
        <v>2</v>
      </c>
      <c r="LS322" s="307" t="s">
        <v>2</v>
      </c>
      <c r="LT322" s="307" t="s">
        <v>2</v>
      </c>
      <c r="LU322" s="307" t="s">
        <v>2</v>
      </c>
      <c r="LV322" s="307" t="s">
        <v>2</v>
      </c>
      <c r="LW322" s="307" t="s">
        <v>2</v>
      </c>
      <c r="LX322" s="307" t="s">
        <v>2</v>
      </c>
      <c r="LY322" s="307" t="s">
        <v>2</v>
      </c>
      <c r="LZ322" s="307" t="s">
        <v>2</v>
      </c>
      <c r="MA322" s="307" t="s">
        <v>2</v>
      </c>
      <c r="MB322" s="307" t="s">
        <v>2</v>
      </c>
      <c r="MC322" s="307" t="s">
        <v>2</v>
      </c>
      <c r="MD322" s="307" t="s">
        <v>2</v>
      </c>
      <c r="ME322" s="307" t="s">
        <v>2</v>
      </c>
      <c r="MF322" s="307" t="s">
        <v>2</v>
      </c>
      <c r="MG322" s="307" t="s">
        <v>2</v>
      </c>
      <c r="MH322" s="307" t="s">
        <v>2</v>
      </c>
      <c r="MI322" s="307" t="s">
        <v>2</v>
      </c>
      <c r="MJ322" s="307" t="s">
        <v>2</v>
      </c>
      <c r="MK322" s="307" t="s">
        <v>2</v>
      </c>
      <c r="ML322" s="307" t="s">
        <v>2</v>
      </c>
      <c r="MM322" s="307" t="s">
        <v>2</v>
      </c>
      <c r="MN322" s="307" t="s">
        <v>2</v>
      </c>
      <c r="MO322" s="307" t="s">
        <v>2</v>
      </c>
      <c r="MP322" s="307" t="s">
        <v>2</v>
      </c>
      <c r="MQ322" s="307" t="s">
        <v>2</v>
      </c>
      <c r="MR322" s="307" t="s">
        <v>2</v>
      </c>
      <c r="MS322" s="307" t="s">
        <v>2</v>
      </c>
      <c r="MT322" s="307" t="s">
        <v>2</v>
      </c>
      <c r="MU322" s="307" t="s">
        <v>2</v>
      </c>
    </row>
    <row r="323" spans="1:359" ht="6" customHeight="1" x14ac:dyDescent="0.25">
      <c r="B323" s="5"/>
      <c r="D323" s="86"/>
      <c r="F323" s="308"/>
      <c r="G323" s="308"/>
      <c r="H323" s="308"/>
      <c r="I323" s="308"/>
      <c r="J323" s="308"/>
      <c r="K323" s="308"/>
      <c r="L323" s="308"/>
      <c r="M323" s="308"/>
      <c r="N323" s="308"/>
      <c r="O323" s="308"/>
      <c r="P323" s="308"/>
      <c r="Q323" s="308"/>
      <c r="R323" s="258"/>
      <c r="S323" s="259" t="s">
        <v>27</v>
      </c>
      <c r="T323" s="260">
        <v>101</v>
      </c>
      <c r="U323" s="308"/>
      <c r="V323" s="308"/>
      <c r="W323" s="308"/>
      <c r="X323" s="308"/>
      <c r="Y323" s="308"/>
      <c r="Z323" s="308"/>
      <c r="AA323" s="20"/>
      <c r="AB323" s="20"/>
      <c r="AC323" s="20"/>
      <c r="AD323" s="308"/>
      <c r="AE323" s="308"/>
      <c r="AF323" s="308"/>
      <c r="AG323" s="308"/>
      <c r="AH323" s="308"/>
      <c r="AI323" s="308"/>
      <c r="AJ323" s="308"/>
      <c r="AK323" s="308"/>
      <c r="AL323" s="308"/>
      <c r="AM323" s="308"/>
      <c r="AN323" s="307" t="s">
        <v>211</v>
      </c>
      <c r="AO323" s="307"/>
      <c r="AP323" s="308"/>
      <c r="AQ323" s="308"/>
      <c r="AR323" s="308"/>
      <c r="AS323" s="355"/>
      <c r="AT323" s="355"/>
      <c r="AU323" s="355"/>
      <c r="AV323" s="355"/>
      <c r="AW323" s="357"/>
      <c r="AX323" s="357"/>
      <c r="AY323" s="20"/>
      <c r="AZ323" s="20"/>
      <c r="BA323" s="20"/>
      <c r="BB323" s="20"/>
      <c r="BC323" s="20"/>
      <c r="BD323" s="20"/>
      <c r="BE323" s="20"/>
      <c r="BF323" s="20"/>
      <c r="BG323" s="20"/>
      <c r="BH323" s="308"/>
      <c r="BI323" s="307" t="s">
        <v>211</v>
      </c>
      <c r="BJ323" s="307"/>
      <c r="BK323" s="308"/>
      <c r="BL323" s="20"/>
      <c r="BM323" s="20"/>
      <c r="BN323" s="308"/>
      <c r="BO323" s="307" t="s">
        <v>211</v>
      </c>
      <c r="BP323" s="307"/>
      <c r="BQ323" s="308"/>
      <c r="BR323" s="307"/>
      <c r="BS323" s="307"/>
      <c r="BT323" s="308"/>
      <c r="BU323" s="308"/>
      <c r="BV323" s="308"/>
      <c r="BW323" s="308"/>
      <c r="BX323" s="307"/>
      <c r="BY323" s="307"/>
      <c r="BZ323" s="308"/>
      <c r="CA323" s="308"/>
      <c r="CB323" s="308"/>
      <c r="CC323" s="308"/>
      <c r="CD323" s="307"/>
      <c r="CE323" s="307"/>
      <c r="CF323" s="25"/>
      <c r="CG323" s="416"/>
      <c r="CH323" s="416"/>
      <c r="CI323" s="25"/>
      <c r="CJ323" s="416"/>
      <c r="CK323" s="416"/>
      <c r="CL323" s="308"/>
      <c r="CM323" s="308"/>
      <c r="CN323" s="308"/>
      <c r="CO323" s="308"/>
      <c r="CP323" s="307"/>
      <c r="CQ323" s="307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21"/>
      <c r="EI323" s="21"/>
      <c r="EJ323" s="21"/>
      <c r="EK323" s="21"/>
      <c r="EL323" s="21"/>
      <c r="EM323" s="21"/>
      <c r="EN323" s="21"/>
      <c r="EO323" s="21"/>
      <c r="EP323" s="21"/>
      <c r="EQ323" s="21"/>
      <c r="ER323" s="21"/>
      <c r="ES323" s="21"/>
      <c r="ET323" s="21"/>
      <c r="EU323" s="21"/>
      <c r="EV323" s="21"/>
      <c r="EW323" s="21"/>
      <c r="EX323" s="21"/>
      <c r="EY323" s="21"/>
      <c r="EZ323" s="21"/>
      <c r="FA323" s="21"/>
      <c r="FB323" s="21"/>
      <c r="FC323" s="21"/>
      <c r="FD323" s="21"/>
      <c r="FE323" s="21"/>
      <c r="FF323" s="21"/>
      <c r="FG323" s="21"/>
      <c r="FH323" s="21"/>
      <c r="FI323" s="21"/>
      <c r="FJ323" s="21"/>
      <c r="FK323" s="21"/>
      <c r="FL323" s="21"/>
      <c r="FM323" s="5"/>
      <c r="FN323" s="5"/>
      <c r="FO323" s="5"/>
      <c r="FP323" s="5"/>
      <c r="FQ323" s="5"/>
      <c r="FR323" s="5"/>
      <c r="FS323" s="5"/>
      <c r="FT323" s="5"/>
      <c r="FU323" s="5"/>
      <c r="FV323" s="5"/>
      <c r="FW323" s="5"/>
      <c r="FX323" s="5"/>
      <c r="FY323" s="5"/>
      <c r="FZ323" s="5"/>
      <c r="GA323" s="5"/>
      <c r="GB323" s="5"/>
      <c r="GC323" s="5"/>
      <c r="GD323" s="5"/>
      <c r="GE323" s="5"/>
      <c r="GF323" s="5"/>
      <c r="GG323" s="5"/>
      <c r="GH323" s="5"/>
      <c r="GI323" s="5"/>
      <c r="GJ323" s="5"/>
      <c r="GK323" s="5"/>
      <c r="GL323" s="5"/>
      <c r="GM323" s="5"/>
      <c r="GN323" s="5"/>
      <c r="GO323" s="5"/>
      <c r="GP323" s="5"/>
      <c r="GQ323" s="5"/>
      <c r="GR323" s="5"/>
      <c r="GS323" s="5"/>
      <c r="GT323" s="5"/>
      <c r="GU323" s="21"/>
      <c r="GW323" s="5"/>
      <c r="GX323" s="5"/>
      <c r="GY323" s="5"/>
      <c r="GZ323" s="25"/>
      <c r="HA323" s="25"/>
      <c r="HB323" s="25"/>
    </row>
    <row r="324" spans="1:359" ht="6" customHeight="1" x14ac:dyDescent="0.25">
      <c r="B324" s="5"/>
      <c r="D324" s="86"/>
      <c r="F324" s="308"/>
      <c r="G324" s="308"/>
      <c r="H324" s="308"/>
      <c r="I324" s="308"/>
      <c r="J324" s="308"/>
      <c r="K324" s="308"/>
      <c r="L324" s="308"/>
      <c r="M324" s="308"/>
      <c r="N324" s="308"/>
      <c r="O324" s="308"/>
      <c r="P324" s="308"/>
      <c r="Q324" s="308"/>
      <c r="R324" s="258"/>
      <c r="S324" s="259" t="s">
        <v>4</v>
      </c>
      <c r="T324" s="260">
        <v>0.16</v>
      </c>
      <c r="U324" s="308"/>
      <c r="V324" s="308"/>
      <c r="W324" s="308"/>
      <c r="X324" s="308"/>
      <c r="Y324" s="308"/>
      <c r="Z324" s="308"/>
      <c r="AA324" s="20"/>
      <c r="AB324" s="20"/>
      <c r="AC324" s="20"/>
      <c r="AD324" s="308"/>
      <c r="AE324" s="308"/>
      <c r="AF324" s="308"/>
      <c r="AG324" s="315"/>
      <c r="AH324" s="315" t="s">
        <v>26</v>
      </c>
      <c r="AI324" s="315">
        <v>27</v>
      </c>
      <c r="AJ324" s="308"/>
      <c r="AK324" s="308"/>
      <c r="AL324" s="308"/>
      <c r="AM324" s="308"/>
      <c r="AN324" s="315" t="s">
        <v>26</v>
      </c>
      <c r="AO324" s="316">
        <v>4</v>
      </c>
      <c r="AP324" s="308"/>
      <c r="AQ324" s="308"/>
      <c r="AR324" s="308"/>
      <c r="AS324" s="355"/>
      <c r="AT324" s="355"/>
      <c r="AU324" s="355"/>
      <c r="AV324" s="355"/>
      <c r="AW324" s="357"/>
      <c r="AX324" s="357"/>
      <c r="AY324" s="20"/>
      <c r="AZ324" s="20"/>
      <c r="BA324" s="20"/>
      <c r="BB324" s="20"/>
      <c r="BC324" s="20"/>
      <c r="BD324" s="20"/>
      <c r="BE324" s="20"/>
      <c r="BF324" s="20"/>
      <c r="BG324" s="20"/>
      <c r="BH324" s="308"/>
      <c r="BI324" s="315" t="s">
        <v>26</v>
      </c>
      <c r="BJ324" s="316">
        <v>4</v>
      </c>
      <c r="BK324" s="308"/>
      <c r="BL324" s="20"/>
      <c r="BM324" s="20"/>
      <c r="BN324" s="308"/>
      <c r="BO324" s="315" t="s">
        <v>26</v>
      </c>
      <c r="BP324" s="316">
        <v>4</v>
      </c>
      <c r="BQ324" s="308"/>
      <c r="BR324" s="315"/>
      <c r="BS324" s="316"/>
      <c r="BT324" s="308"/>
      <c r="BU324" s="308"/>
      <c r="BV324" s="308"/>
      <c r="BW324" s="308"/>
      <c r="BX324" s="315"/>
      <c r="BY324" s="316"/>
      <c r="BZ324" s="308"/>
      <c r="CA324" s="308"/>
      <c r="CB324" s="308"/>
      <c r="CC324" s="308"/>
      <c r="CD324" s="315"/>
      <c r="CE324" s="316"/>
      <c r="CF324" s="25"/>
      <c r="CG324" s="417"/>
      <c r="CH324" s="418"/>
      <c r="CI324" s="25"/>
      <c r="CJ324" s="417"/>
      <c r="CK324" s="418"/>
      <c r="CL324" s="308"/>
      <c r="CM324" s="308"/>
      <c r="CN324" s="308"/>
      <c r="CO324" s="308"/>
      <c r="CP324" s="315"/>
      <c r="CQ324" s="316"/>
      <c r="CU324" s="5"/>
      <c r="CV324" s="5"/>
      <c r="CW324" s="5"/>
      <c r="CX324" s="5"/>
      <c r="CY324" s="5"/>
      <c r="CZ324" s="5"/>
      <c r="DA324" s="5"/>
      <c r="DB324" s="5"/>
      <c r="DC324" s="5"/>
      <c r="DD324" s="5"/>
      <c r="DE324" s="5"/>
      <c r="DF324" s="5"/>
      <c r="DG324" s="5"/>
      <c r="DH324" s="5"/>
      <c r="DI324" s="5"/>
      <c r="DJ324" s="5"/>
      <c r="DK324" s="5"/>
      <c r="DL324" s="5"/>
      <c r="DM324" s="5"/>
      <c r="DN324" s="5"/>
      <c r="DO324" s="5"/>
      <c r="DP324" s="5"/>
      <c r="DQ324" s="5"/>
      <c r="DR324" s="5"/>
      <c r="DS324" s="5"/>
      <c r="DT324" s="5"/>
      <c r="DU324" s="5"/>
      <c r="DV324" s="5"/>
      <c r="DW324" s="5"/>
      <c r="DX324" s="5"/>
      <c r="DY324" s="5"/>
      <c r="DZ324" s="5"/>
      <c r="EA324" s="5"/>
      <c r="EB324" s="5"/>
      <c r="EC324" s="5"/>
      <c r="ED324" s="5"/>
      <c r="EE324" s="5"/>
      <c r="EF324" s="5"/>
      <c r="EG324" s="5"/>
      <c r="EH324" s="21"/>
      <c r="EI324" s="21"/>
      <c r="EJ324" s="21"/>
      <c r="EK324" s="21"/>
      <c r="EL324" s="21"/>
      <c r="EM324" s="21"/>
      <c r="EN324" s="21"/>
      <c r="EO324" s="21"/>
      <c r="EP324" s="21"/>
      <c r="EQ324" s="21"/>
      <c r="ER324" s="21"/>
      <c r="ES324" s="21"/>
      <c r="ET324" s="21"/>
      <c r="EU324" s="21"/>
      <c r="EV324" s="21"/>
      <c r="EW324" s="21"/>
      <c r="EX324" s="21"/>
      <c r="EY324" s="21"/>
      <c r="EZ324" s="21"/>
      <c r="FA324" s="21"/>
      <c r="FB324" s="21"/>
      <c r="FC324" s="21"/>
      <c r="FD324" s="21"/>
      <c r="FE324" s="21"/>
      <c r="FF324" s="21"/>
      <c r="FG324" s="21"/>
      <c r="FH324" s="21"/>
      <c r="FI324" s="21"/>
      <c r="FJ324" s="21"/>
      <c r="FK324" s="21"/>
      <c r="FL324" s="21"/>
      <c r="FM324" s="5"/>
      <c r="FN324" s="5"/>
      <c r="FO324" s="5"/>
      <c r="FP324" s="5"/>
      <c r="FQ324" s="5"/>
      <c r="FR324" s="5"/>
      <c r="FS324" s="5"/>
      <c r="FT324" s="5"/>
      <c r="FU324" s="5"/>
      <c r="FV324" s="5"/>
      <c r="FW324" s="5"/>
      <c r="FX324" s="5"/>
      <c r="FY324" s="5"/>
      <c r="FZ324" s="5"/>
      <c r="GA324" s="5"/>
      <c r="GB324" s="5"/>
      <c r="GC324" s="5"/>
      <c r="GD324" s="5"/>
      <c r="GE324" s="5"/>
      <c r="GF324" s="5"/>
      <c r="GG324" s="5"/>
      <c r="GH324" s="5"/>
      <c r="GI324" s="5"/>
      <c r="GJ324" s="5"/>
      <c r="GK324" s="5"/>
      <c r="GL324" s="5"/>
      <c r="GM324" s="5"/>
      <c r="GN324" s="5"/>
      <c r="GO324" s="5"/>
      <c r="GP324" s="5"/>
      <c r="GQ324" s="5"/>
      <c r="GR324" s="5"/>
      <c r="GS324" s="5"/>
      <c r="GT324" s="5"/>
      <c r="GU324" s="21"/>
      <c r="GW324" s="5"/>
      <c r="GX324" s="5"/>
      <c r="GY324" s="5"/>
      <c r="GZ324" s="25"/>
      <c r="HA324" s="25"/>
      <c r="HB324" s="25"/>
    </row>
    <row r="325" spans="1:359" ht="6" customHeight="1" x14ac:dyDescent="0.25">
      <c r="B325" s="5"/>
      <c r="D325" s="86"/>
      <c r="F325" s="308"/>
      <c r="G325" s="308"/>
      <c r="H325" s="308"/>
      <c r="I325" s="308"/>
      <c r="J325" s="308"/>
      <c r="K325" s="308"/>
      <c r="L325" s="308"/>
      <c r="M325" s="308"/>
      <c r="N325" s="308"/>
      <c r="O325" s="308"/>
      <c r="P325" s="308"/>
      <c r="Q325" s="308"/>
      <c r="R325" s="258"/>
      <c r="S325" s="259" t="s">
        <v>5</v>
      </c>
      <c r="T325" s="260">
        <v>1</v>
      </c>
      <c r="U325" s="308"/>
      <c r="V325" s="308"/>
      <c r="W325" s="308"/>
      <c r="X325" s="308"/>
      <c r="Y325" s="308"/>
      <c r="Z325" s="308"/>
      <c r="AA325" s="20"/>
      <c r="AB325" s="20"/>
      <c r="AC325" s="20"/>
      <c r="AD325" s="308"/>
      <c r="AE325" s="308"/>
      <c r="AF325" s="308"/>
      <c r="AG325" s="315"/>
      <c r="AH325" s="315" t="s">
        <v>28</v>
      </c>
      <c r="AI325" s="315">
        <v>1</v>
      </c>
      <c r="AJ325" s="308"/>
      <c r="AK325" s="308"/>
      <c r="AL325" s="308"/>
      <c r="AM325" s="308"/>
      <c r="AN325" s="315" t="s">
        <v>28</v>
      </c>
      <c r="AO325" s="316">
        <v>61</v>
      </c>
      <c r="AP325" s="308"/>
      <c r="AQ325" s="308"/>
      <c r="AR325" s="308"/>
      <c r="AS325" s="355"/>
      <c r="AT325" s="355"/>
      <c r="AU325" s="355"/>
      <c r="AV325" s="355"/>
      <c r="AW325" s="357"/>
      <c r="AX325" s="357"/>
      <c r="AY325" s="20"/>
      <c r="AZ325" s="20"/>
      <c r="BA325" s="20"/>
      <c r="BB325" s="20"/>
      <c r="BC325" s="20"/>
      <c r="BD325" s="20"/>
      <c r="BE325" s="20"/>
      <c r="BF325" s="20"/>
      <c r="BG325" s="20"/>
      <c r="BH325" s="308"/>
      <c r="BI325" s="315" t="s">
        <v>28</v>
      </c>
      <c r="BJ325" s="316">
        <v>61</v>
      </c>
      <c r="BK325" s="308"/>
      <c r="BL325" s="20"/>
      <c r="BM325" s="20"/>
      <c r="BN325" s="308"/>
      <c r="BO325" s="315" t="s">
        <v>28</v>
      </c>
      <c r="BP325" s="316">
        <v>61</v>
      </c>
      <c r="BQ325" s="308"/>
      <c r="BR325" s="315"/>
      <c r="BS325" s="316"/>
      <c r="BT325" s="308"/>
      <c r="BU325" s="308"/>
      <c r="BV325" s="308"/>
      <c r="BW325" s="308"/>
      <c r="BX325" s="315"/>
      <c r="BY325" s="316"/>
      <c r="BZ325" s="308"/>
      <c r="CA325" s="308"/>
      <c r="CB325" s="308"/>
      <c r="CC325" s="308"/>
      <c r="CD325" s="315"/>
      <c r="CE325" s="316"/>
      <c r="CF325" s="25"/>
      <c r="CG325" s="417"/>
      <c r="CH325" s="418"/>
      <c r="CI325" s="25"/>
      <c r="CJ325" s="417"/>
      <c r="CK325" s="418"/>
      <c r="CL325" s="308"/>
      <c r="CM325" s="308"/>
      <c r="CN325" s="308"/>
      <c r="CO325" s="308"/>
      <c r="CP325" s="315"/>
      <c r="CQ325" s="316"/>
      <c r="CU325" s="5"/>
      <c r="CV325" s="5"/>
      <c r="CW325" s="5"/>
      <c r="CX325" s="5"/>
      <c r="CY325" s="5"/>
      <c r="CZ325" s="5"/>
      <c r="DA325" s="5"/>
      <c r="DB325" s="5"/>
      <c r="DC325" s="5"/>
      <c r="DD325" s="5"/>
      <c r="DE325" s="5"/>
      <c r="DF325" s="5"/>
      <c r="DG325" s="5"/>
      <c r="DH325" s="5"/>
      <c r="DI325" s="5"/>
      <c r="DJ325" s="5"/>
      <c r="DK325" s="5"/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/>
      <c r="DW325" s="5"/>
      <c r="DX325" s="5"/>
      <c r="DY325" s="5"/>
      <c r="DZ325" s="5"/>
      <c r="EA325" s="5"/>
      <c r="EB325" s="5"/>
      <c r="EC325" s="5"/>
      <c r="ED325" s="5"/>
      <c r="EE325" s="5"/>
      <c r="EF325" s="5"/>
      <c r="EG325" s="5"/>
      <c r="EH325" s="21"/>
      <c r="EI325" s="21"/>
      <c r="EJ325" s="21"/>
      <c r="EK325" s="21"/>
      <c r="EL325" s="21"/>
      <c r="EM325" s="21"/>
      <c r="EN325" s="21"/>
      <c r="EO325" s="21"/>
      <c r="EP325" s="21"/>
      <c r="EQ325" s="21"/>
      <c r="ER325" s="21"/>
      <c r="ES325" s="21"/>
      <c r="ET325" s="21"/>
      <c r="EU325" s="21"/>
      <c r="EV325" s="21"/>
      <c r="EW325" s="21"/>
      <c r="EX325" s="21"/>
      <c r="EY325" s="21"/>
      <c r="EZ325" s="21"/>
      <c r="FA325" s="21"/>
      <c r="FB325" s="21"/>
      <c r="FC325" s="21"/>
      <c r="FD325" s="21"/>
      <c r="FE325" s="21"/>
      <c r="FF325" s="21"/>
      <c r="FG325" s="21"/>
      <c r="FH325" s="21"/>
      <c r="FI325" s="21"/>
      <c r="FJ325" s="21"/>
      <c r="FK325" s="21"/>
      <c r="FL325" s="21"/>
      <c r="FM325" s="5"/>
      <c r="FN325" s="5"/>
      <c r="FO325" s="5"/>
      <c r="FP325" s="5"/>
      <c r="FQ325" s="5"/>
      <c r="FR325" s="5"/>
      <c r="FS325" s="5"/>
      <c r="FT325" s="5"/>
      <c r="FU325" s="5"/>
      <c r="FV325" s="5"/>
      <c r="FW325" s="5"/>
      <c r="FX325" s="5"/>
      <c r="FY325" s="5"/>
      <c r="FZ325" s="5"/>
      <c r="GA325" s="5"/>
      <c r="GB325" s="5"/>
      <c r="GC325" s="5"/>
      <c r="GD325" s="5"/>
      <c r="GE325" s="5"/>
      <c r="GF325" s="5"/>
      <c r="GG325" s="5"/>
      <c r="GH325" s="5"/>
      <c r="GI325" s="5"/>
      <c r="GJ325" s="5"/>
      <c r="GK325" s="5"/>
      <c r="GL325" s="5"/>
      <c r="GM325" s="5"/>
      <c r="GN325" s="5"/>
      <c r="GO325" s="5"/>
      <c r="GP325" s="5"/>
      <c r="GQ325" s="5"/>
      <c r="GR325" s="5"/>
      <c r="GS325" s="5"/>
      <c r="GT325" s="5"/>
      <c r="GU325" s="21"/>
      <c r="GW325" s="5"/>
      <c r="GX325" s="5"/>
      <c r="GY325" s="5"/>
      <c r="GZ325" s="25"/>
      <c r="HA325" s="25"/>
      <c r="HB325" s="25"/>
    </row>
    <row r="326" spans="1:359" ht="6" customHeight="1" x14ac:dyDescent="0.25">
      <c r="B326" s="5"/>
      <c r="D326" s="86"/>
      <c r="F326" s="308"/>
      <c r="G326" s="308"/>
      <c r="H326" s="308"/>
      <c r="I326" s="308"/>
      <c r="J326" s="308"/>
      <c r="K326" s="308"/>
      <c r="L326" s="308"/>
      <c r="M326" s="308"/>
      <c r="N326" s="308"/>
      <c r="O326" s="308"/>
      <c r="P326" s="308"/>
      <c r="Q326" s="308"/>
      <c r="R326" s="258"/>
      <c r="S326" s="259" t="s">
        <v>29</v>
      </c>
      <c r="T326" s="260">
        <v>1</v>
      </c>
      <c r="U326" s="308"/>
      <c r="V326" s="308"/>
      <c r="W326" s="308"/>
      <c r="X326" s="308"/>
      <c r="Y326" s="308"/>
      <c r="Z326" s="308"/>
      <c r="AA326" s="20"/>
      <c r="AB326" s="20"/>
      <c r="AC326" s="20"/>
      <c r="AD326" s="308"/>
      <c r="AE326" s="308"/>
      <c r="AF326" s="308"/>
      <c r="AG326" s="315"/>
      <c r="AH326" s="315" t="s">
        <v>27</v>
      </c>
      <c r="AI326" s="315">
        <v>50</v>
      </c>
      <c r="AJ326" s="308"/>
      <c r="AK326" s="308"/>
      <c r="AL326" s="308"/>
      <c r="AM326" s="308"/>
      <c r="AN326" s="315" t="s">
        <v>27</v>
      </c>
      <c r="AO326" s="316">
        <v>40</v>
      </c>
      <c r="AP326" s="308"/>
      <c r="AQ326" s="308"/>
      <c r="AR326" s="308"/>
      <c r="AS326" s="355"/>
      <c r="AT326" s="355"/>
      <c r="AU326" s="355"/>
      <c r="AV326" s="355"/>
      <c r="AW326" s="357"/>
      <c r="AX326" s="357"/>
      <c r="AY326" s="20"/>
      <c r="AZ326" s="20"/>
      <c r="BA326" s="20"/>
      <c r="BB326" s="20"/>
      <c r="BC326" s="20"/>
      <c r="BD326" s="20"/>
      <c r="BE326" s="20"/>
      <c r="BF326" s="20"/>
      <c r="BG326" s="20"/>
      <c r="BH326" s="308"/>
      <c r="BI326" s="315" t="s">
        <v>27</v>
      </c>
      <c r="BJ326" s="316">
        <v>40</v>
      </c>
      <c r="BK326" s="308"/>
      <c r="BL326" s="20"/>
      <c r="BM326" s="20"/>
      <c r="BN326" s="308"/>
      <c r="BO326" s="315" t="s">
        <v>27</v>
      </c>
      <c r="BP326" s="316">
        <v>40</v>
      </c>
      <c r="BQ326" s="308"/>
      <c r="BR326" s="315"/>
      <c r="BS326" s="316"/>
      <c r="BT326" s="308"/>
      <c r="BU326" s="308"/>
      <c r="BV326" s="308"/>
      <c r="BW326" s="308"/>
      <c r="BX326" s="315"/>
      <c r="BY326" s="316"/>
      <c r="BZ326" s="308"/>
      <c r="CA326" s="308"/>
      <c r="CB326" s="308"/>
      <c r="CC326" s="308"/>
      <c r="CD326" s="315"/>
      <c r="CE326" s="316"/>
      <c r="CF326" s="25"/>
      <c r="CG326" s="417"/>
      <c r="CH326" s="418"/>
      <c r="CI326" s="25"/>
      <c r="CJ326" s="417"/>
      <c r="CK326" s="418"/>
      <c r="CL326" s="308"/>
      <c r="CM326" s="308"/>
      <c r="CN326" s="308"/>
      <c r="CO326" s="308"/>
      <c r="CP326" s="315"/>
      <c r="CQ326" s="316"/>
      <c r="CU326" s="5"/>
      <c r="CV326" s="5"/>
      <c r="CW326" s="5"/>
      <c r="CX326" s="5"/>
      <c r="CY326" s="5"/>
      <c r="CZ326" s="5"/>
      <c r="DA326" s="5"/>
      <c r="DB326" s="5"/>
      <c r="DC326" s="5"/>
      <c r="DD326" s="5"/>
      <c r="DE326" s="5"/>
      <c r="DF326" s="5"/>
      <c r="DG326" s="5"/>
      <c r="DH326" s="5"/>
      <c r="DI326" s="5"/>
      <c r="DJ326" s="5"/>
      <c r="DK326" s="5"/>
      <c r="DL326" s="5"/>
      <c r="DM326" s="5"/>
      <c r="DN326" s="5"/>
      <c r="DO326" s="5"/>
      <c r="DP326" s="5"/>
      <c r="DQ326" s="5"/>
      <c r="DR326" s="5"/>
      <c r="DS326" s="5"/>
      <c r="DT326" s="5"/>
      <c r="DU326" s="5"/>
      <c r="DV326" s="5"/>
      <c r="DW326" s="5"/>
      <c r="DX326" s="5"/>
      <c r="DY326" s="5"/>
      <c r="DZ326" s="5"/>
      <c r="EA326" s="5"/>
      <c r="EB326" s="5"/>
      <c r="EC326" s="5"/>
      <c r="ED326" s="5"/>
      <c r="EE326" s="5"/>
      <c r="EF326" s="5"/>
      <c r="EG326" s="5"/>
      <c r="EH326" s="21"/>
      <c r="EI326" s="21"/>
      <c r="EJ326" s="21"/>
      <c r="EK326" s="21"/>
      <c r="EL326" s="21"/>
      <c r="EM326" s="21"/>
      <c r="EN326" s="21"/>
      <c r="EO326" s="21"/>
      <c r="EP326" s="21"/>
      <c r="EQ326" s="21"/>
      <c r="ER326" s="21"/>
      <c r="ES326" s="21"/>
      <c r="ET326" s="21"/>
      <c r="EU326" s="21"/>
      <c r="EV326" s="21"/>
      <c r="EW326" s="21"/>
      <c r="EX326" s="21"/>
      <c r="EY326" s="21"/>
      <c r="EZ326" s="21"/>
      <c r="FA326" s="21"/>
      <c r="FB326" s="21"/>
      <c r="FC326" s="21"/>
      <c r="FD326" s="21"/>
      <c r="FE326" s="21"/>
      <c r="FF326" s="21"/>
      <c r="FG326" s="21"/>
      <c r="FH326" s="21"/>
      <c r="FI326" s="21"/>
      <c r="FJ326" s="21"/>
      <c r="FK326" s="21"/>
      <c r="FL326" s="21"/>
      <c r="FM326" s="5"/>
      <c r="FN326" s="5"/>
      <c r="FO326" s="5"/>
      <c r="FP326" s="5"/>
      <c r="FQ326" s="5"/>
      <c r="FR326" s="5"/>
      <c r="FS326" s="5"/>
      <c r="FT326" s="5"/>
      <c r="FU326" s="5"/>
      <c r="FV326" s="5"/>
      <c r="FW326" s="5"/>
      <c r="FX326" s="5"/>
      <c r="FY326" s="5"/>
      <c r="FZ326" s="5"/>
      <c r="GA326" s="5"/>
      <c r="GB326" s="5"/>
      <c r="GC326" s="5"/>
      <c r="GD326" s="5"/>
      <c r="GE326" s="5"/>
      <c r="GF326" s="5"/>
      <c r="GG326" s="5"/>
      <c r="GH326" s="5"/>
      <c r="GI326" s="5"/>
      <c r="GJ326" s="5"/>
      <c r="GK326" s="5"/>
      <c r="GL326" s="5"/>
      <c r="GM326" s="5"/>
      <c r="GN326" s="5"/>
      <c r="GO326" s="5"/>
      <c r="GP326" s="5"/>
      <c r="GQ326" s="5"/>
      <c r="GR326" s="5"/>
      <c r="GS326" s="5"/>
      <c r="GT326" s="5"/>
      <c r="GU326" s="21"/>
      <c r="GW326" s="5"/>
      <c r="GX326" s="5"/>
      <c r="GY326" s="5"/>
      <c r="GZ326" s="25"/>
      <c r="HA326" s="25"/>
      <c r="HB326" s="25"/>
    </row>
    <row r="327" spans="1:359" ht="6" customHeight="1" x14ac:dyDescent="0.25">
      <c r="B327" s="5"/>
      <c r="D327" s="86"/>
      <c r="F327" s="308"/>
      <c r="G327" s="308"/>
      <c r="H327" s="308"/>
      <c r="I327" s="308"/>
      <c r="J327" s="308"/>
      <c r="K327" s="308"/>
      <c r="L327" s="308"/>
      <c r="M327" s="308"/>
      <c r="N327" s="308"/>
      <c r="O327" s="308"/>
      <c r="P327" s="308"/>
      <c r="Q327" s="308"/>
      <c r="R327" s="258"/>
      <c r="S327" s="259" t="s">
        <v>6</v>
      </c>
      <c r="T327" s="260">
        <v>0</v>
      </c>
      <c r="U327" s="308"/>
      <c r="V327" s="308"/>
      <c r="W327" s="308"/>
      <c r="X327" s="308"/>
      <c r="Y327" s="308"/>
      <c r="Z327" s="308"/>
      <c r="AA327" s="20"/>
      <c r="AB327" s="20"/>
      <c r="AC327" s="20"/>
      <c r="AD327" s="308"/>
      <c r="AE327" s="308"/>
      <c r="AF327" s="308"/>
      <c r="AG327" s="315"/>
      <c r="AH327" s="315" t="s">
        <v>4</v>
      </c>
      <c r="AI327" s="315">
        <v>5</v>
      </c>
      <c r="AJ327" s="308"/>
      <c r="AK327" s="308"/>
      <c r="AL327" s="308"/>
      <c r="AM327" s="308"/>
      <c r="AN327" s="315" t="s">
        <v>4</v>
      </c>
      <c r="AO327" s="316">
        <v>40</v>
      </c>
      <c r="AP327" s="308"/>
      <c r="AQ327" s="308"/>
      <c r="AR327" s="308"/>
      <c r="AS327" s="355"/>
      <c r="AT327" s="355"/>
      <c r="AU327" s="355"/>
      <c r="AV327" s="355"/>
      <c r="AW327" s="357"/>
      <c r="AX327" s="357"/>
      <c r="AY327" s="20"/>
      <c r="AZ327" s="20"/>
      <c r="BA327" s="20"/>
      <c r="BB327" s="20"/>
      <c r="BC327" s="20"/>
      <c r="BD327" s="20"/>
      <c r="BE327" s="20"/>
      <c r="BF327" s="20"/>
      <c r="BG327" s="20"/>
      <c r="BH327" s="308"/>
      <c r="BI327" s="315" t="s">
        <v>4</v>
      </c>
      <c r="BJ327" s="316">
        <v>40</v>
      </c>
      <c r="BK327" s="308"/>
      <c r="BL327" s="20"/>
      <c r="BM327" s="20"/>
      <c r="BN327" s="308"/>
      <c r="BO327" s="315" t="s">
        <v>4</v>
      </c>
      <c r="BP327" s="316">
        <v>40</v>
      </c>
      <c r="BQ327" s="308"/>
      <c r="BR327" s="315"/>
      <c r="BS327" s="316"/>
      <c r="BT327" s="308"/>
      <c r="BU327" s="308"/>
      <c r="BV327" s="308"/>
      <c r="BW327" s="308"/>
      <c r="BX327" s="315"/>
      <c r="BY327" s="316"/>
      <c r="BZ327" s="308"/>
      <c r="CA327" s="308"/>
      <c r="CB327" s="308"/>
      <c r="CC327" s="308"/>
      <c r="CD327" s="315"/>
      <c r="CE327" s="316"/>
      <c r="CF327" s="25"/>
      <c r="CG327" s="417"/>
      <c r="CH327" s="418"/>
      <c r="CI327" s="25"/>
      <c r="CJ327" s="417"/>
      <c r="CK327" s="418"/>
      <c r="CL327" s="308"/>
      <c r="CM327" s="308"/>
      <c r="CN327" s="308"/>
      <c r="CO327" s="308"/>
      <c r="CP327" s="315"/>
      <c r="CQ327" s="316"/>
      <c r="CU327" s="5"/>
      <c r="CV327" s="5"/>
      <c r="CW327" s="5"/>
      <c r="CX327" s="5"/>
      <c r="CY327" s="5"/>
      <c r="CZ327" s="5"/>
      <c r="DA327" s="5"/>
      <c r="DB327" s="5"/>
      <c r="DC327" s="5"/>
      <c r="DD327" s="5"/>
      <c r="DE327" s="5"/>
      <c r="DF327" s="5"/>
      <c r="DG327" s="5"/>
      <c r="DH327" s="5"/>
      <c r="DI327" s="5"/>
      <c r="DJ327" s="5"/>
      <c r="DK327" s="5"/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/>
      <c r="DW327" s="5"/>
      <c r="DX327" s="5"/>
      <c r="DY327" s="5"/>
      <c r="DZ327" s="5"/>
      <c r="EA327" s="5"/>
      <c r="EB327" s="5"/>
      <c r="EC327" s="5"/>
      <c r="ED327" s="5"/>
      <c r="EE327" s="5"/>
      <c r="EF327" s="5"/>
      <c r="EG327" s="5"/>
      <c r="EH327" s="21"/>
      <c r="EI327" s="21"/>
      <c r="EJ327" s="21"/>
      <c r="EK327" s="21"/>
      <c r="EL327" s="21"/>
      <c r="EM327" s="21"/>
      <c r="EN327" s="21"/>
      <c r="EO327" s="21"/>
      <c r="EP327" s="21"/>
      <c r="EQ327" s="21"/>
      <c r="ER327" s="21"/>
      <c r="ES327" s="21"/>
      <c r="ET327" s="21"/>
      <c r="EU327" s="21"/>
      <c r="EV327" s="21"/>
      <c r="EW327" s="21"/>
      <c r="EX327" s="21"/>
      <c r="EY327" s="21"/>
      <c r="EZ327" s="21"/>
      <c r="FA327" s="21"/>
      <c r="FB327" s="21"/>
      <c r="FC327" s="21"/>
      <c r="FD327" s="21"/>
      <c r="FE327" s="21"/>
      <c r="FF327" s="21"/>
      <c r="FG327" s="21"/>
      <c r="FH327" s="21"/>
      <c r="FI327" s="21"/>
      <c r="FJ327" s="21"/>
      <c r="FK327" s="21"/>
      <c r="FL327" s="21"/>
      <c r="FM327" s="5"/>
      <c r="FN327" s="5"/>
      <c r="FO327" s="5"/>
      <c r="FP327" s="5"/>
      <c r="FQ327" s="5"/>
      <c r="FR327" s="5"/>
      <c r="FS327" s="5"/>
      <c r="FT327" s="5"/>
      <c r="FU327" s="5"/>
      <c r="FV327" s="5"/>
      <c r="FW327" s="5"/>
      <c r="FX327" s="5"/>
      <c r="FY327" s="5"/>
      <c r="FZ327" s="5"/>
      <c r="GA327" s="5"/>
      <c r="GB327" s="5"/>
      <c r="GC327" s="5"/>
      <c r="GD327" s="5"/>
      <c r="GE327" s="5"/>
      <c r="GF327" s="5"/>
      <c r="GG327" s="5"/>
      <c r="GH327" s="5"/>
      <c r="GI327" s="5"/>
      <c r="GJ327" s="5"/>
      <c r="GK327" s="5"/>
      <c r="GL327" s="5"/>
      <c r="GM327" s="5"/>
      <c r="GN327" s="5"/>
      <c r="GO327" s="5"/>
      <c r="GP327" s="5"/>
      <c r="GQ327" s="5"/>
      <c r="GR327" s="5"/>
      <c r="GS327" s="5"/>
      <c r="GT327" s="5"/>
      <c r="GU327" s="21"/>
      <c r="GW327" s="5"/>
      <c r="GX327" s="5"/>
      <c r="GY327" s="5"/>
      <c r="GZ327" s="25"/>
      <c r="HA327" s="25"/>
      <c r="HB327" s="25"/>
    </row>
    <row r="328" spans="1:359" ht="6" customHeight="1" x14ac:dyDescent="0.25">
      <c r="B328" s="5"/>
      <c r="D328" s="86"/>
      <c r="F328" s="308"/>
      <c r="G328" s="308"/>
      <c r="H328" s="308"/>
      <c r="I328" s="308"/>
      <c r="J328" s="308"/>
      <c r="K328" s="308"/>
      <c r="L328" s="308"/>
      <c r="M328" s="308"/>
      <c r="N328" s="308"/>
      <c r="O328" s="308"/>
      <c r="P328" s="308"/>
      <c r="Q328" s="308"/>
      <c r="R328" s="258"/>
      <c r="S328" s="259" t="s">
        <v>123</v>
      </c>
      <c r="T328" s="260">
        <v>0.1</v>
      </c>
      <c r="U328" s="308"/>
      <c r="V328" s="308"/>
      <c r="W328" s="308"/>
      <c r="X328" s="308"/>
      <c r="Y328" s="308"/>
      <c r="Z328" s="308"/>
      <c r="AA328" s="20"/>
      <c r="AB328" s="20"/>
      <c r="AC328" s="20"/>
      <c r="AD328" s="308"/>
      <c r="AE328" s="308"/>
      <c r="AF328" s="308"/>
      <c r="AG328" s="315"/>
      <c r="AH328" s="315" t="s">
        <v>5</v>
      </c>
      <c r="AI328" s="315">
        <v>1</v>
      </c>
      <c r="AJ328" s="308"/>
      <c r="AK328" s="308"/>
      <c r="AL328" s="308"/>
      <c r="AM328" s="308"/>
      <c r="AN328" s="315" t="s">
        <v>5</v>
      </c>
      <c r="AO328" s="316">
        <v>61</v>
      </c>
      <c r="AP328" s="308"/>
      <c r="AQ328" s="308"/>
      <c r="AR328" s="308"/>
      <c r="AS328" s="355"/>
      <c r="AT328" s="355"/>
      <c r="AU328" s="355"/>
      <c r="AV328" s="355"/>
      <c r="AW328" s="357"/>
      <c r="AX328" s="357"/>
      <c r="AY328" s="20"/>
      <c r="AZ328" s="20"/>
      <c r="BA328" s="20"/>
      <c r="BB328" s="20"/>
      <c r="BC328" s="20"/>
      <c r="BD328" s="20"/>
      <c r="BE328" s="20"/>
      <c r="BF328" s="20"/>
      <c r="BG328" s="20"/>
      <c r="BH328" s="308"/>
      <c r="BI328" s="315" t="s">
        <v>5</v>
      </c>
      <c r="BJ328" s="316">
        <v>61</v>
      </c>
      <c r="BK328" s="308"/>
      <c r="BL328" s="20"/>
      <c r="BM328" s="20"/>
      <c r="BN328" s="308"/>
      <c r="BO328" s="315" t="s">
        <v>5</v>
      </c>
      <c r="BP328" s="316">
        <v>61</v>
      </c>
      <c r="BQ328" s="308"/>
      <c r="BR328" s="315"/>
      <c r="BS328" s="316"/>
      <c r="BT328" s="308"/>
      <c r="BU328" s="308"/>
      <c r="BV328" s="308"/>
      <c r="BW328" s="308"/>
      <c r="BX328" s="315"/>
      <c r="BY328" s="316"/>
      <c r="BZ328" s="308"/>
      <c r="CA328" s="308"/>
      <c r="CB328" s="308"/>
      <c r="CC328" s="308"/>
      <c r="CD328" s="315"/>
      <c r="CE328" s="316"/>
      <c r="CF328" s="25"/>
      <c r="CG328" s="417"/>
      <c r="CH328" s="418"/>
      <c r="CI328" s="25"/>
      <c r="CJ328" s="417"/>
      <c r="CK328" s="418"/>
      <c r="CL328" s="308"/>
      <c r="CM328" s="308"/>
      <c r="CN328" s="308"/>
      <c r="CO328" s="308"/>
      <c r="CP328" s="315"/>
      <c r="CQ328" s="316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  <c r="DG328" s="5"/>
      <c r="DH328" s="5"/>
      <c r="DI328" s="5"/>
      <c r="DJ328" s="5"/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r="DX328" s="5"/>
      <c r="DY328" s="5"/>
      <c r="DZ328" s="5"/>
      <c r="EA328" s="5"/>
      <c r="EB328" s="5"/>
      <c r="EC328" s="5"/>
      <c r="ED328" s="5"/>
      <c r="EE328" s="5"/>
      <c r="EF328" s="5"/>
      <c r="EG328" s="5"/>
      <c r="EH328" s="21"/>
      <c r="EI328" s="21"/>
      <c r="EJ328" s="21"/>
      <c r="EK328" s="21"/>
      <c r="EL328" s="21"/>
      <c r="EM328" s="21"/>
      <c r="EN328" s="21"/>
      <c r="EO328" s="21"/>
      <c r="EP328" s="21"/>
      <c r="EQ328" s="21"/>
      <c r="ER328" s="21"/>
      <c r="ES328" s="21"/>
      <c r="ET328" s="21"/>
      <c r="EU328" s="21"/>
      <c r="EV328" s="21"/>
      <c r="EW328" s="21"/>
      <c r="EX328" s="21"/>
      <c r="EY328" s="21"/>
      <c r="EZ328" s="21"/>
      <c r="FA328" s="21"/>
      <c r="FB328" s="21"/>
      <c r="FC328" s="21"/>
      <c r="FD328" s="21"/>
      <c r="FE328" s="21"/>
      <c r="FF328" s="21"/>
      <c r="FG328" s="21"/>
      <c r="FH328" s="21"/>
      <c r="FI328" s="21"/>
      <c r="FJ328" s="21"/>
      <c r="FK328" s="21"/>
      <c r="FL328" s="21"/>
      <c r="FM328" s="5"/>
      <c r="FN328" s="5"/>
      <c r="FO328" s="5"/>
      <c r="FP328" s="5"/>
      <c r="FQ328" s="5"/>
      <c r="FR328" s="5"/>
      <c r="FS328" s="5"/>
      <c r="FT328" s="5"/>
      <c r="FU328" s="5"/>
      <c r="FV328" s="5"/>
      <c r="FW328" s="5"/>
      <c r="FX328" s="5"/>
      <c r="FY328" s="5"/>
      <c r="FZ328" s="5"/>
      <c r="GA328" s="5"/>
      <c r="GB328" s="5"/>
      <c r="GC328" s="5"/>
      <c r="GD328" s="5"/>
      <c r="GE328" s="5"/>
      <c r="GF328" s="5"/>
      <c r="GG328" s="5"/>
      <c r="GH328" s="5"/>
      <c r="GI328" s="5"/>
      <c r="GJ328" s="5"/>
      <c r="GK328" s="5"/>
      <c r="GL328" s="5"/>
      <c r="GM328" s="5"/>
      <c r="GN328" s="5"/>
      <c r="GO328" s="5"/>
      <c r="GP328" s="5"/>
      <c r="GQ328" s="5"/>
      <c r="GR328" s="5"/>
      <c r="GS328" s="5"/>
      <c r="GT328" s="5"/>
      <c r="GU328" s="21"/>
      <c r="GW328" s="5"/>
      <c r="GX328" s="5"/>
      <c r="GY328" s="5"/>
      <c r="GZ328" s="25"/>
      <c r="HA328" s="25"/>
      <c r="HB328" s="25"/>
    </row>
    <row r="329" spans="1:359" ht="6" customHeight="1" x14ac:dyDescent="0.25">
      <c r="B329" s="5"/>
      <c r="D329" s="86"/>
      <c r="F329" s="308"/>
      <c r="G329" s="308"/>
      <c r="H329" s="308"/>
      <c r="I329" s="308"/>
      <c r="J329" s="308"/>
      <c r="K329" s="308"/>
      <c r="L329" s="308"/>
      <c r="M329" s="308"/>
      <c r="N329" s="308"/>
      <c r="O329" s="308"/>
      <c r="P329" s="308"/>
      <c r="Q329" s="308"/>
      <c r="R329" s="258"/>
      <c r="S329" s="259" t="s">
        <v>124</v>
      </c>
      <c r="T329" s="260">
        <v>1</v>
      </c>
      <c r="U329" s="308"/>
      <c r="V329" s="308"/>
      <c r="W329" s="308"/>
      <c r="X329" s="308"/>
      <c r="Y329" s="308"/>
      <c r="Z329" s="308"/>
      <c r="AA329" s="20"/>
      <c r="AB329" s="20"/>
      <c r="AC329" s="20"/>
      <c r="AD329" s="308"/>
      <c r="AE329" s="308"/>
      <c r="AF329" s="308"/>
      <c r="AG329" s="315"/>
      <c r="AH329" s="315" t="s">
        <v>3</v>
      </c>
      <c r="AI329" s="315">
        <v>0.25</v>
      </c>
      <c r="AJ329" s="308"/>
      <c r="AK329" s="308"/>
      <c r="AL329" s="308"/>
      <c r="AM329" s="308"/>
      <c r="AN329" s="315" t="s">
        <v>3</v>
      </c>
      <c r="AO329" s="316">
        <v>25</v>
      </c>
      <c r="AP329" s="308"/>
      <c r="AQ329" s="308"/>
      <c r="AR329" s="308"/>
      <c r="AS329" s="355"/>
      <c r="AT329" s="355"/>
      <c r="AU329" s="355"/>
      <c r="AV329" s="355"/>
      <c r="AW329" s="357"/>
      <c r="AX329" s="357"/>
      <c r="AY329" s="20"/>
      <c r="AZ329" s="20"/>
      <c r="BA329" s="20"/>
      <c r="BB329" s="20"/>
      <c r="BC329" s="20"/>
      <c r="BD329" s="20"/>
      <c r="BE329" s="20"/>
      <c r="BF329" s="20"/>
      <c r="BG329" s="20"/>
      <c r="BH329" s="308"/>
      <c r="BI329" s="315" t="s">
        <v>3</v>
      </c>
      <c r="BJ329" s="316">
        <v>25</v>
      </c>
      <c r="BK329" s="308"/>
      <c r="BL329" s="20"/>
      <c r="BM329" s="20"/>
      <c r="BN329" s="308"/>
      <c r="BO329" s="315" t="s">
        <v>3</v>
      </c>
      <c r="BP329" s="316">
        <v>25</v>
      </c>
      <c r="BQ329" s="308"/>
      <c r="BR329" s="315"/>
      <c r="BS329" s="316"/>
      <c r="BT329" s="308"/>
      <c r="BU329" s="308"/>
      <c r="BV329" s="308"/>
      <c r="BW329" s="308"/>
      <c r="BX329" s="315"/>
      <c r="BY329" s="316"/>
      <c r="BZ329" s="308"/>
      <c r="CA329" s="308"/>
      <c r="CB329" s="308"/>
      <c r="CC329" s="308"/>
      <c r="CD329" s="315"/>
      <c r="CE329" s="316"/>
      <c r="CF329" s="25"/>
      <c r="CG329" s="417"/>
      <c r="CH329" s="418"/>
      <c r="CI329" s="25"/>
      <c r="CJ329" s="417"/>
      <c r="CK329" s="418"/>
      <c r="CL329" s="308"/>
      <c r="CM329" s="308"/>
      <c r="CN329" s="308"/>
      <c r="CO329" s="308"/>
      <c r="CP329" s="315"/>
      <c r="CQ329" s="316"/>
      <c r="CU329" s="5"/>
      <c r="CV329" s="5"/>
      <c r="CW329" s="5"/>
      <c r="CX329" s="5"/>
      <c r="CY329" s="5"/>
      <c r="CZ329" s="5"/>
      <c r="DA329" s="5"/>
      <c r="DB329" s="5"/>
      <c r="DC329" s="5"/>
      <c r="DD329" s="5"/>
      <c r="DE329" s="5"/>
      <c r="DF329" s="5"/>
      <c r="DG329" s="5"/>
      <c r="DH329" s="5"/>
      <c r="DI329" s="5"/>
      <c r="DJ329" s="5"/>
      <c r="DK329" s="5"/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/>
      <c r="DW329" s="5"/>
      <c r="DX329" s="5"/>
      <c r="DY329" s="5"/>
      <c r="DZ329" s="5"/>
      <c r="EA329" s="5"/>
      <c r="EB329" s="5"/>
      <c r="EC329" s="5"/>
      <c r="ED329" s="5"/>
      <c r="EE329" s="5"/>
      <c r="EF329" s="5"/>
      <c r="EG329" s="5"/>
      <c r="EH329" s="21"/>
      <c r="EI329" s="21"/>
      <c r="EJ329" s="21"/>
      <c r="EK329" s="21"/>
      <c r="EL329" s="21"/>
      <c r="EM329" s="21"/>
      <c r="EN329" s="21"/>
      <c r="EO329" s="21"/>
      <c r="EP329" s="21"/>
      <c r="EQ329" s="21"/>
      <c r="ER329" s="21"/>
      <c r="ES329" s="21"/>
      <c r="ET329" s="21"/>
      <c r="EU329" s="21"/>
      <c r="EV329" s="21"/>
      <c r="EW329" s="21"/>
      <c r="EX329" s="21"/>
      <c r="EY329" s="21"/>
      <c r="EZ329" s="21"/>
      <c r="FA329" s="21"/>
      <c r="FB329" s="21"/>
      <c r="FC329" s="21"/>
      <c r="FD329" s="21"/>
      <c r="FE329" s="21"/>
      <c r="FF329" s="21"/>
      <c r="FG329" s="21"/>
      <c r="FH329" s="21"/>
      <c r="FI329" s="21"/>
      <c r="FJ329" s="21"/>
      <c r="FK329" s="21"/>
      <c r="FL329" s="21"/>
      <c r="FM329" s="5"/>
      <c r="FN329" s="5"/>
      <c r="FO329" s="5"/>
      <c r="FP329" s="5"/>
      <c r="FQ329" s="5"/>
      <c r="FR329" s="5"/>
      <c r="FS329" s="5"/>
      <c r="FT329" s="5"/>
      <c r="FU329" s="5"/>
      <c r="FV329" s="5"/>
      <c r="FW329" s="5"/>
      <c r="FX329" s="5"/>
      <c r="FY329" s="5"/>
      <c r="FZ329" s="5"/>
      <c r="GA329" s="5"/>
      <c r="GB329" s="5"/>
      <c r="GC329" s="5"/>
      <c r="GD329" s="5"/>
      <c r="GE329" s="5"/>
      <c r="GF329" s="5"/>
      <c r="GG329" s="5"/>
      <c r="GH329" s="5"/>
      <c r="GI329" s="5"/>
      <c r="GJ329" s="5"/>
      <c r="GK329" s="5"/>
      <c r="GL329" s="5"/>
      <c r="GM329" s="5"/>
      <c r="GN329" s="5"/>
      <c r="GO329" s="5"/>
      <c r="GP329" s="5"/>
      <c r="GQ329" s="5"/>
      <c r="GR329" s="5"/>
      <c r="GS329" s="5"/>
      <c r="GT329" s="5"/>
      <c r="GU329" s="21"/>
      <c r="GW329" s="5"/>
      <c r="GX329" s="5"/>
      <c r="GY329" s="5"/>
      <c r="GZ329" s="25"/>
      <c r="HA329" s="25"/>
      <c r="HB329" s="25"/>
    </row>
    <row r="330" spans="1:359" ht="6" customHeight="1" x14ac:dyDescent="0.25">
      <c r="B330" s="5"/>
      <c r="D330" s="86"/>
      <c r="F330" s="308"/>
      <c r="G330" s="308"/>
      <c r="H330" s="308"/>
      <c r="I330" s="308"/>
      <c r="J330" s="308"/>
      <c r="K330" s="308"/>
      <c r="L330" s="308"/>
      <c r="M330" s="308"/>
      <c r="N330" s="308"/>
      <c r="O330" s="308"/>
      <c r="P330" s="308"/>
      <c r="Q330" s="308"/>
      <c r="R330" s="258"/>
      <c r="S330" s="259" t="s">
        <v>49</v>
      </c>
      <c r="T330" s="260">
        <v>0.37</v>
      </c>
      <c r="U330" s="308"/>
      <c r="V330" s="308"/>
      <c r="W330" s="308"/>
      <c r="X330" s="308"/>
      <c r="Y330" s="308"/>
      <c r="Z330" s="308"/>
      <c r="AA330" s="20"/>
      <c r="AB330" s="20"/>
      <c r="AC330" s="20"/>
      <c r="AD330" s="308"/>
      <c r="AE330" s="308"/>
      <c r="AF330" s="308"/>
      <c r="AG330" s="315"/>
      <c r="AH330" s="315" t="s">
        <v>30</v>
      </c>
      <c r="AI330" s="315">
        <v>0.35</v>
      </c>
      <c r="AJ330" s="308"/>
      <c r="AK330" s="308"/>
      <c r="AL330" s="308"/>
      <c r="AM330" s="308"/>
      <c r="AN330" s="315" t="s">
        <v>29</v>
      </c>
      <c r="AO330" s="316">
        <v>780</v>
      </c>
      <c r="AP330" s="308"/>
      <c r="AQ330" s="308"/>
      <c r="AR330" s="308"/>
      <c r="AS330" s="355"/>
      <c r="AT330" s="355"/>
      <c r="AU330" s="355"/>
      <c r="AV330" s="355"/>
      <c r="AW330" s="357"/>
      <c r="AX330" s="357"/>
      <c r="AY330" s="20"/>
      <c r="AZ330" s="20"/>
      <c r="BA330" s="20"/>
      <c r="BB330" s="20"/>
      <c r="BC330" s="20"/>
      <c r="BD330" s="20"/>
      <c r="BE330" s="20"/>
      <c r="BF330" s="20"/>
      <c r="BG330" s="20"/>
      <c r="BH330" s="308"/>
      <c r="BI330" s="315" t="s">
        <v>29</v>
      </c>
      <c r="BJ330" s="316">
        <v>780</v>
      </c>
      <c r="BK330" s="308"/>
      <c r="BL330" s="20"/>
      <c r="BM330" s="20"/>
      <c r="BN330" s="308"/>
      <c r="BO330" s="315" t="s">
        <v>29</v>
      </c>
      <c r="BP330" s="316">
        <v>780</v>
      </c>
      <c r="BQ330" s="308"/>
      <c r="BR330" s="315"/>
      <c r="BS330" s="316"/>
      <c r="BT330" s="308"/>
      <c r="BU330" s="308"/>
      <c r="BV330" s="308"/>
      <c r="BW330" s="308"/>
      <c r="BX330" s="315"/>
      <c r="BY330" s="316"/>
      <c r="BZ330" s="308"/>
      <c r="CA330" s="308"/>
      <c r="CB330" s="308"/>
      <c r="CC330" s="308"/>
      <c r="CD330" s="315"/>
      <c r="CE330" s="316"/>
      <c r="CF330" s="25"/>
      <c r="CG330" s="417"/>
      <c r="CH330" s="418"/>
      <c r="CI330" s="25"/>
      <c r="CJ330" s="417"/>
      <c r="CK330" s="418"/>
      <c r="CL330" s="308"/>
      <c r="CM330" s="308"/>
      <c r="CN330" s="308"/>
      <c r="CO330" s="308"/>
      <c r="CP330" s="315"/>
      <c r="CQ330" s="316"/>
      <c r="CU330" s="5"/>
      <c r="CV330" s="5"/>
      <c r="CW330" s="5"/>
      <c r="CX330" s="5"/>
      <c r="CY330" s="5"/>
      <c r="CZ330" s="5"/>
      <c r="DA330" s="5"/>
      <c r="DB330" s="5"/>
      <c r="DC330" s="5"/>
      <c r="DD330" s="5"/>
      <c r="DE330" s="5"/>
      <c r="DF330" s="5"/>
      <c r="DG330" s="5"/>
      <c r="DH330" s="5"/>
      <c r="DI330" s="5"/>
      <c r="DJ330" s="5"/>
      <c r="DK330" s="5"/>
      <c r="DL330" s="5"/>
      <c r="DM330" s="5"/>
      <c r="DN330" s="5"/>
      <c r="DO330" s="5"/>
      <c r="DP330" s="5"/>
      <c r="DQ330" s="5"/>
      <c r="DR330" s="5"/>
      <c r="DS330" s="5"/>
      <c r="DT330" s="5"/>
      <c r="DU330" s="5"/>
      <c r="DV330" s="5"/>
      <c r="DW330" s="5"/>
      <c r="DX330" s="5"/>
      <c r="DY330" s="5"/>
      <c r="DZ330" s="5"/>
      <c r="EA330" s="5"/>
      <c r="EB330" s="5"/>
      <c r="EC330" s="5"/>
      <c r="ED330" s="5"/>
      <c r="EE330" s="5"/>
      <c r="EF330" s="5"/>
      <c r="EG330" s="5"/>
      <c r="EH330" s="21"/>
      <c r="EI330" s="21"/>
      <c r="EJ330" s="21"/>
      <c r="EK330" s="21"/>
      <c r="EL330" s="21"/>
      <c r="EM330" s="21"/>
      <c r="EN330" s="21"/>
      <c r="EO330" s="21"/>
      <c r="EP330" s="21"/>
      <c r="EQ330" s="21"/>
      <c r="ER330" s="21"/>
      <c r="ES330" s="21"/>
      <c r="ET330" s="21"/>
      <c r="EU330" s="21"/>
      <c r="EV330" s="21"/>
      <c r="EW330" s="21"/>
      <c r="EX330" s="21"/>
      <c r="EY330" s="21"/>
      <c r="EZ330" s="21"/>
      <c r="FA330" s="21"/>
      <c r="FB330" s="21"/>
      <c r="FC330" s="21"/>
      <c r="FD330" s="21"/>
      <c r="FE330" s="21"/>
      <c r="FF330" s="21"/>
      <c r="FG330" s="21"/>
      <c r="FH330" s="21"/>
      <c r="FI330" s="21"/>
      <c r="FJ330" s="21"/>
      <c r="FK330" s="21"/>
      <c r="FL330" s="21"/>
      <c r="FM330" s="5"/>
      <c r="FN330" s="5"/>
      <c r="FO330" s="5"/>
      <c r="FP330" s="5"/>
      <c r="FQ330" s="5"/>
      <c r="FR330" s="5"/>
      <c r="FS330" s="5"/>
      <c r="FT330" s="5"/>
      <c r="FU330" s="5"/>
      <c r="FV330" s="5"/>
      <c r="FW330" s="5"/>
      <c r="FX330" s="5"/>
      <c r="FY330" s="5"/>
      <c r="FZ330" s="5"/>
      <c r="GA330" s="5"/>
      <c r="GB330" s="5"/>
      <c r="GC330" s="5"/>
      <c r="GD330" s="5"/>
      <c r="GE330" s="5"/>
      <c r="GF330" s="5"/>
      <c r="GG330" s="5"/>
      <c r="GH330" s="5"/>
      <c r="GI330" s="5"/>
      <c r="GJ330" s="5"/>
      <c r="GK330" s="5"/>
      <c r="GL330" s="5"/>
      <c r="GM330" s="5"/>
      <c r="GN330" s="5"/>
      <c r="GO330" s="5"/>
      <c r="GP330" s="5"/>
      <c r="GQ330" s="5"/>
      <c r="GR330" s="5"/>
      <c r="GS330" s="5"/>
      <c r="GT330" s="5"/>
      <c r="GU330" s="21"/>
      <c r="GW330" s="5"/>
      <c r="GX330" s="5"/>
      <c r="GY330" s="5"/>
      <c r="GZ330" s="25"/>
      <c r="HA330" s="25"/>
      <c r="HB330" s="25"/>
    </row>
    <row r="331" spans="1:359" ht="6" customHeight="1" x14ac:dyDescent="0.25">
      <c r="B331" s="5"/>
      <c r="D331" s="86"/>
      <c r="F331" s="308"/>
      <c r="G331" s="308"/>
      <c r="H331" s="308"/>
      <c r="I331" s="308"/>
      <c r="J331" s="308"/>
      <c r="K331" s="308"/>
      <c r="L331" s="308"/>
      <c r="M331" s="308"/>
      <c r="N331" s="308"/>
      <c r="O331" s="308"/>
      <c r="P331" s="308"/>
      <c r="Q331" s="308"/>
      <c r="R331" s="258"/>
      <c r="S331" s="259" t="s">
        <v>125</v>
      </c>
      <c r="T331" s="260">
        <v>-2E-3</v>
      </c>
      <c r="U331" s="308"/>
      <c r="V331" s="308"/>
      <c r="W331" s="308"/>
      <c r="X331" s="308"/>
      <c r="Y331" s="308"/>
      <c r="Z331" s="308"/>
      <c r="AA331" s="20"/>
      <c r="AB331" s="20"/>
      <c r="AC331" s="20"/>
      <c r="AD331" s="308"/>
      <c r="AE331" s="308"/>
      <c r="AF331" s="308"/>
      <c r="AG331" s="315"/>
      <c r="AH331" s="315" t="s">
        <v>108</v>
      </c>
      <c r="AI331" s="315">
        <v>0.5</v>
      </c>
      <c r="AJ331" s="308"/>
      <c r="AK331" s="308"/>
      <c r="AL331" s="308"/>
      <c r="AM331" s="308"/>
      <c r="AN331" s="315" t="s">
        <v>6</v>
      </c>
      <c r="AO331" s="316" t="s">
        <v>197</v>
      </c>
      <c r="AP331" s="308"/>
      <c r="AQ331" s="308"/>
      <c r="AR331" s="308"/>
      <c r="AS331" s="355"/>
      <c r="AT331" s="355"/>
      <c r="AU331" s="355"/>
      <c r="AV331" s="355"/>
      <c r="AW331" s="357"/>
      <c r="AX331" s="357"/>
      <c r="AY331" s="20"/>
      <c r="AZ331" s="20"/>
      <c r="BA331" s="20"/>
      <c r="BB331" s="20"/>
      <c r="BC331" s="20"/>
      <c r="BD331" s="20"/>
      <c r="BE331" s="20"/>
      <c r="BF331" s="20"/>
      <c r="BG331" s="20"/>
      <c r="BH331" s="308"/>
      <c r="BI331" s="315" t="s">
        <v>6</v>
      </c>
      <c r="BJ331" s="316" t="s">
        <v>197</v>
      </c>
      <c r="BK331" s="308"/>
      <c r="BL331" s="20"/>
      <c r="BM331" s="20"/>
      <c r="BN331" s="308"/>
      <c r="BO331" s="315" t="s">
        <v>6</v>
      </c>
      <c r="BP331" s="316" t="s">
        <v>197</v>
      </c>
      <c r="BQ331" s="308"/>
      <c r="BR331" s="315"/>
      <c r="BS331" s="316"/>
      <c r="BT331" s="308"/>
      <c r="BU331" s="308"/>
      <c r="BV331" s="308"/>
      <c r="BW331" s="308"/>
      <c r="BX331" s="315"/>
      <c r="BY331" s="316"/>
      <c r="BZ331" s="308"/>
      <c r="CA331" s="308"/>
      <c r="CB331" s="308"/>
      <c r="CC331" s="308"/>
      <c r="CD331" s="315"/>
      <c r="CE331" s="316"/>
      <c r="CF331" s="25"/>
      <c r="CG331" s="417"/>
      <c r="CH331" s="418"/>
      <c r="CI331" s="25"/>
      <c r="CJ331" s="417"/>
      <c r="CK331" s="418"/>
      <c r="CL331" s="308"/>
      <c r="CM331" s="308"/>
      <c r="CN331" s="308"/>
      <c r="CO331" s="308"/>
      <c r="CP331" s="315"/>
      <c r="CQ331" s="316"/>
      <c r="CU331" s="5"/>
      <c r="CV331" s="5"/>
      <c r="CW331" s="5"/>
      <c r="CX331" s="5"/>
      <c r="CY331" s="5"/>
      <c r="CZ331" s="5"/>
      <c r="DA331" s="5"/>
      <c r="DB331" s="5"/>
      <c r="DC331" s="5"/>
      <c r="DD331" s="5"/>
      <c r="DE331" s="5"/>
      <c r="DF331" s="5"/>
      <c r="DG331" s="5"/>
      <c r="DH331" s="5"/>
      <c r="DI331" s="5"/>
      <c r="DJ331" s="5"/>
      <c r="DK331" s="5"/>
      <c r="DL331" s="5"/>
      <c r="DM331" s="5"/>
      <c r="DN331" s="5"/>
      <c r="DO331" s="5"/>
      <c r="DP331" s="5"/>
      <c r="DQ331" s="5"/>
      <c r="DR331" s="5"/>
      <c r="DS331" s="5"/>
      <c r="DT331" s="5"/>
      <c r="DU331" s="5"/>
      <c r="DV331" s="5"/>
      <c r="DW331" s="5"/>
      <c r="DX331" s="5"/>
      <c r="DY331" s="5"/>
      <c r="DZ331" s="5"/>
      <c r="EA331" s="5"/>
      <c r="EB331" s="5"/>
      <c r="EC331" s="5"/>
      <c r="ED331" s="5"/>
      <c r="EE331" s="5"/>
      <c r="EF331" s="5"/>
      <c r="EG331" s="5"/>
      <c r="EH331" s="21"/>
      <c r="EI331" s="21"/>
      <c r="EJ331" s="21"/>
      <c r="EK331" s="21"/>
      <c r="EL331" s="21"/>
      <c r="EM331" s="21"/>
      <c r="EN331" s="21"/>
      <c r="EO331" s="21"/>
      <c r="EP331" s="21"/>
      <c r="EQ331" s="21"/>
      <c r="ER331" s="21"/>
      <c r="ES331" s="21"/>
      <c r="ET331" s="21"/>
      <c r="EU331" s="21"/>
      <c r="EV331" s="21"/>
      <c r="EW331" s="21"/>
      <c r="EX331" s="21"/>
      <c r="EY331" s="21"/>
      <c r="EZ331" s="21"/>
      <c r="FA331" s="21"/>
      <c r="FB331" s="21"/>
      <c r="FC331" s="21"/>
      <c r="FD331" s="21"/>
      <c r="FE331" s="21"/>
      <c r="FF331" s="21"/>
      <c r="FG331" s="21"/>
      <c r="FH331" s="21"/>
      <c r="FI331" s="21"/>
      <c r="FJ331" s="21"/>
      <c r="FK331" s="21"/>
      <c r="FL331" s="21"/>
      <c r="FM331" s="5"/>
      <c r="FN331" s="5"/>
      <c r="FO331" s="5"/>
      <c r="FP331" s="5"/>
      <c r="FQ331" s="5"/>
      <c r="FR331" s="5"/>
      <c r="FS331" s="5"/>
      <c r="FT331" s="5"/>
      <c r="FU331" s="5"/>
      <c r="FV331" s="5"/>
      <c r="FW331" s="5"/>
      <c r="FX331" s="5"/>
      <c r="FY331" s="5"/>
      <c r="FZ331" s="5"/>
      <c r="GA331" s="5"/>
      <c r="GB331" s="5"/>
      <c r="GC331" s="5"/>
      <c r="GD331" s="5"/>
      <c r="GE331" s="5"/>
      <c r="GF331" s="5"/>
      <c r="GG331" s="5"/>
      <c r="GH331" s="5"/>
      <c r="GI331" s="5"/>
      <c r="GJ331" s="5"/>
      <c r="GK331" s="5"/>
      <c r="GL331" s="5"/>
      <c r="GM331" s="5"/>
      <c r="GN331" s="5"/>
      <c r="GO331" s="5"/>
      <c r="GP331" s="5"/>
      <c r="GQ331" s="5"/>
      <c r="GR331" s="5"/>
      <c r="GS331" s="5"/>
      <c r="GT331" s="5"/>
      <c r="GU331" s="21"/>
      <c r="GW331" s="5"/>
      <c r="GX331" s="5"/>
      <c r="GY331" s="5"/>
      <c r="GZ331" s="25"/>
      <c r="HA331" s="25"/>
      <c r="HB331" s="25"/>
    </row>
    <row r="332" spans="1:359" ht="6" customHeight="1" x14ac:dyDescent="0.25">
      <c r="B332" s="5"/>
      <c r="D332" s="86"/>
      <c r="F332" s="308"/>
      <c r="G332" s="308"/>
      <c r="H332" s="308"/>
      <c r="I332" s="308"/>
      <c r="J332" s="308"/>
      <c r="K332" s="308"/>
      <c r="L332" s="308"/>
      <c r="M332" s="308"/>
      <c r="N332" s="308"/>
      <c r="O332" s="308"/>
      <c r="P332" s="308"/>
      <c r="Q332" s="308"/>
      <c r="R332" s="258"/>
      <c r="S332" s="259" t="s">
        <v>126</v>
      </c>
      <c r="T332" s="260">
        <v>160</v>
      </c>
      <c r="U332" s="308"/>
      <c r="V332" s="308"/>
      <c r="W332" s="308"/>
      <c r="X332" s="308"/>
      <c r="Y332" s="308"/>
      <c r="Z332" s="308"/>
      <c r="AA332" s="20"/>
      <c r="AB332" s="20"/>
      <c r="AC332" s="20"/>
      <c r="AD332" s="308"/>
      <c r="AE332" s="308"/>
      <c r="AF332" s="308"/>
      <c r="AG332" s="315"/>
      <c r="AH332" s="315" t="s">
        <v>10</v>
      </c>
      <c r="AI332" s="315">
        <v>0.01</v>
      </c>
      <c r="AJ332" s="308"/>
      <c r="AK332" s="308"/>
      <c r="AL332" s="308"/>
      <c r="AM332" s="308"/>
      <c r="AN332" s="315" t="s">
        <v>30</v>
      </c>
      <c r="AO332" s="316">
        <v>0.3</v>
      </c>
      <c r="AP332" s="308"/>
      <c r="AQ332" s="308"/>
      <c r="AR332" s="308"/>
      <c r="AS332" s="355"/>
      <c r="AT332" s="355"/>
      <c r="AU332" s="355"/>
      <c r="AV332" s="355"/>
      <c r="AW332" s="357"/>
      <c r="AX332" s="357"/>
      <c r="AY332" s="20"/>
      <c r="AZ332" s="20"/>
      <c r="BA332" s="20"/>
      <c r="BB332" s="20"/>
      <c r="BC332" s="20"/>
      <c r="BD332" s="20"/>
      <c r="BE332" s="20"/>
      <c r="BF332" s="20"/>
      <c r="BG332" s="20"/>
      <c r="BH332" s="308"/>
      <c r="BI332" s="315" t="s">
        <v>30</v>
      </c>
      <c r="BJ332" s="316">
        <v>0.3</v>
      </c>
      <c r="BK332" s="308"/>
      <c r="BL332" s="20"/>
      <c r="BM332" s="20"/>
      <c r="BN332" s="308"/>
      <c r="BO332" s="315" t="s">
        <v>30</v>
      </c>
      <c r="BP332" s="316">
        <v>0.3</v>
      </c>
      <c r="BQ332" s="308"/>
      <c r="BR332" s="315"/>
      <c r="BS332" s="316"/>
      <c r="BT332" s="308"/>
      <c r="BU332" s="308"/>
      <c r="BV332" s="308"/>
      <c r="BW332" s="308"/>
      <c r="BX332" s="315"/>
      <c r="BY332" s="316"/>
      <c r="BZ332" s="308"/>
      <c r="CA332" s="308"/>
      <c r="CB332" s="308"/>
      <c r="CC332" s="308"/>
      <c r="CD332" s="315"/>
      <c r="CE332" s="316"/>
      <c r="CF332" s="25"/>
      <c r="CG332" s="417"/>
      <c r="CH332" s="418"/>
      <c r="CI332" s="25"/>
      <c r="CJ332" s="417"/>
      <c r="CK332" s="418"/>
      <c r="CL332" s="308"/>
      <c r="CM332" s="308"/>
      <c r="CN332" s="308"/>
      <c r="CO332" s="308"/>
      <c r="CP332" s="315"/>
      <c r="CQ332" s="316"/>
      <c r="CU332" s="5"/>
      <c r="CV332" s="5"/>
      <c r="CW332" s="5"/>
      <c r="CX332" s="5"/>
      <c r="CY332" s="5"/>
      <c r="CZ332" s="5"/>
      <c r="DA332" s="5"/>
      <c r="DB332" s="5"/>
      <c r="DC332" s="5"/>
      <c r="DD332" s="5"/>
      <c r="DE332" s="5"/>
      <c r="DF332" s="5"/>
      <c r="DG332" s="5"/>
      <c r="DH332" s="5"/>
      <c r="DI332" s="5"/>
      <c r="DJ332" s="5"/>
      <c r="DK332" s="5"/>
      <c r="DL332" s="5"/>
      <c r="DM332" s="5"/>
      <c r="DN332" s="5"/>
      <c r="DO332" s="5"/>
      <c r="DP332" s="5"/>
      <c r="DQ332" s="5"/>
      <c r="DR332" s="5"/>
      <c r="DS332" s="5"/>
      <c r="DT332" s="5"/>
      <c r="DU332" s="5"/>
      <c r="DV332" s="5"/>
      <c r="DW332" s="5"/>
      <c r="DX332" s="5"/>
      <c r="DY332" s="5"/>
      <c r="DZ332" s="5"/>
      <c r="EA332" s="5"/>
      <c r="EB332" s="5"/>
      <c r="EC332" s="5"/>
      <c r="ED332" s="5"/>
      <c r="EE332" s="5"/>
      <c r="EF332" s="5"/>
      <c r="EG332" s="5"/>
      <c r="EH332" s="21"/>
      <c r="EI332" s="21"/>
      <c r="EJ332" s="21"/>
      <c r="EK332" s="21"/>
      <c r="EL332" s="21"/>
      <c r="EM332" s="21"/>
      <c r="EN332" s="21"/>
      <c r="EO332" s="21"/>
      <c r="EP332" s="21"/>
      <c r="EQ332" s="21"/>
      <c r="ER332" s="21"/>
      <c r="ES332" s="21"/>
      <c r="ET332" s="21"/>
      <c r="EU332" s="21"/>
      <c r="EV332" s="21"/>
      <c r="EW332" s="21"/>
      <c r="EX332" s="21"/>
      <c r="EY332" s="21"/>
      <c r="EZ332" s="21"/>
      <c r="FA332" s="21"/>
      <c r="FB332" s="21"/>
      <c r="FC332" s="21"/>
      <c r="FD332" s="21"/>
      <c r="FE332" s="21"/>
      <c r="FF332" s="21"/>
      <c r="FG332" s="21"/>
      <c r="FH332" s="21"/>
      <c r="FI332" s="21"/>
      <c r="FJ332" s="21"/>
      <c r="FK332" s="21"/>
      <c r="FL332" s="21"/>
      <c r="FM332" s="5"/>
      <c r="FN332" s="5"/>
      <c r="FO332" s="5"/>
      <c r="FP332" s="5"/>
      <c r="FQ332" s="5"/>
      <c r="FR332" s="5"/>
      <c r="FS332" s="5"/>
      <c r="FT332" s="5"/>
      <c r="FU332" s="5"/>
      <c r="FV332" s="5"/>
      <c r="FW332" s="5"/>
      <c r="FX332" s="5"/>
      <c r="FY332" s="5"/>
      <c r="FZ332" s="5"/>
      <c r="GA332" s="5"/>
      <c r="GB332" s="5"/>
      <c r="GC332" s="5"/>
      <c r="GD332" s="5"/>
      <c r="GE332" s="5"/>
      <c r="GF332" s="5"/>
      <c r="GG332" s="5"/>
      <c r="GH332" s="5"/>
      <c r="GI332" s="5"/>
      <c r="GJ332" s="5"/>
      <c r="GK332" s="5"/>
      <c r="GL332" s="5"/>
      <c r="GM332" s="5"/>
      <c r="GN332" s="5"/>
      <c r="GO332" s="5"/>
      <c r="GP332" s="5"/>
      <c r="GQ332" s="5"/>
      <c r="GR332" s="5"/>
      <c r="GS332" s="5"/>
      <c r="GT332" s="5"/>
      <c r="GU332" s="21"/>
      <c r="GW332" s="5"/>
      <c r="GX332" s="5"/>
      <c r="GY332" s="5"/>
      <c r="GZ332" s="25"/>
      <c r="HA332" s="25"/>
      <c r="HB332" s="25"/>
    </row>
    <row r="333" spans="1:359" ht="6" customHeight="1" x14ac:dyDescent="0.25">
      <c r="B333" s="5"/>
      <c r="D333" s="86"/>
      <c r="F333" s="308"/>
      <c r="G333" s="308"/>
      <c r="H333" s="308"/>
      <c r="I333" s="308"/>
      <c r="J333" s="308"/>
      <c r="K333" s="308"/>
      <c r="L333" s="308"/>
      <c r="M333" s="308"/>
      <c r="N333" s="308"/>
      <c r="O333" s="308"/>
      <c r="P333" s="308"/>
      <c r="Q333" s="308"/>
      <c r="R333" s="258"/>
      <c r="S333" s="259" t="s">
        <v>127</v>
      </c>
      <c r="T333" s="260">
        <v>840</v>
      </c>
      <c r="U333" s="308"/>
      <c r="V333" s="308"/>
      <c r="W333" s="308"/>
      <c r="X333" s="308"/>
      <c r="Y333" s="308"/>
      <c r="Z333" s="308"/>
      <c r="AA333" s="20"/>
      <c r="AB333" s="20"/>
      <c r="AC333" s="20"/>
      <c r="AD333" s="308"/>
      <c r="AE333" s="308"/>
      <c r="AF333" s="308"/>
      <c r="AG333" s="315"/>
      <c r="AH333" s="315" t="s">
        <v>175</v>
      </c>
      <c r="AI333" s="315">
        <v>0.01</v>
      </c>
      <c r="AJ333" s="308"/>
      <c r="AK333" s="308"/>
      <c r="AL333" s="308"/>
      <c r="AM333" s="308"/>
      <c r="AN333" s="315" t="s">
        <v>108</v>
      </c>
      <c r="AO333" s="316">
        <v>10</v>
      </c>
      <c r="AP333" s="308"/>
      <c r="AQ333" s="308"/>
      <c r="AR333" s="308"/>
      <c r="AS333" s="355"/>
      <c r="AT333" s="355"/>
      <c r="AU333" s="355"/>
      <c r="AV333" s="355"/>
      <c r="AW333" s="357"/>
      <c r="AX333" s="357"/>
      <c r="AY333" s="20"/>
      <c r="AZ333" s="20"/>
      <c r="BA333" s="20"/>
      <c r="BB333" s="20"/>
      <c r="BC333" s="20"/>
      <c r="BD333" s="20"/>
      <c r="BE333" s="20"/>
      <c r="BF333" s="20"/>
      <c r="BG333" s="20"/>
      <c r="BH333" s="308"/>
      <c r="BI333" s="315" t="s">
        <v>108</v>
      </c>
      <c r="BJ333" s="316">
        <v>10</v>
      </c>
      <c r="BK333" s="308"/>
      <c r="BL333" s="20"/>
      <c r="BM333" s="20"/>
      <c r="BN333" s="308"/>
      <c r="BO333" s="315" t="s">
        <v>108</v>
      </c>
      <c r="BP333" s="316">
        <v>10</v>
      </c>
      <c r="BQ333" s="308"/>
      <c r="BR333" s="315"/>
      <c r="BS333" s="316"/>
      <c r="BT333" s="308"/>
      <c r="BU333" s="308"/>
      <c r="BV333" s="308"/>
      <c r="BW333" s="308"/>
      <c r="BX333" s="315"/>
      <c r="BY333" s="316"/>
      <c r="BZ333" s="308"/>
      <c r="CA333" s="308"/>
      <c r="CB333" s="308"/>
      <c r="CC333" s="308"/>
      <c r="CD333" s="315"/>
      <c r="CE333" s="316"/>
      <c r="CF333" s="25"/>
      <c r="CG333" s="417"/>
      <c r="CH333" s="418"/>
      <c r="CI333" s="25"/>
      <c r="CJ333" s="417"/>
      <c r="CK333" s="418"/>
      <c r="CL333" s="308"/>
      <c r="CM333" s="308"/>
      <c r="CN333" s="308"/>
      <c r="CO333" s="308"/>
      <c r="CP333" s="315"/>
      <c r="CQ333" s="316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r="ED333" s="5"/>
      <c r="EE333" s="5"/>
      <c r="EF333" s="5"/>
      <c r="EG333" s="5"/>
      <c r="EH333" s="21"/>
      <c r="EI333" s="21"/>
      <c r="EJ333" s="21"/>
      <c r="EK333" s="21"/>
      <c r="EL333" s="21"/>
      <c r="EM333" s="21"/>
      <c r="EN333" s="21"/>
      <c r="EO333" s="21"/>
      <c r="EP333" s="21"/>
      <c r="EQ333" s="21"/>
      <c r="ER333" s="21"/>
      <c r="ES333" s="21"/>
      <c r="ET333" s="21"/>
      <c r="EU333" s="21"/>
      <c r="EV333" s="21"/>
      <c r="EW333" s="21"/>
      <c r="EX333" s="21"/>
      <c r="EY333" s="21"/>
      <c r="EZ333" s="21"/>
      <c r="FA333" s="21"/>
      <c r="FB333" s="21"/>
      <c r="FC333" s="21"/>
      <c r="FD333" s="21"/>
      <c r="FE333" s="21"/>
      <c r="FF333" s="21"/>
      <c r="FG333" s="21"/>
      <c r="FH333" s="21"/>
      <c r="FI333" s="21"/>
      <c r="FJ333" s="21"/>
      <c r="FK333" s="21"/>
      <c r="FL333" s="21"/>
      <c r="FM333" s="5"/>
      <c r="FN333" s="5"/>
      <c r="FO333" s="5"/>
      <c r="FP333" s="5"/>
      <c r="FQ333" s="5"/>
      <c r="FR333" s="5"/>
      <c r="FS333" s="5"/>
      <c r="FT333" s="5"/>
      <c r="FU333" s="5"/>
      <c r="FV333" s="5"/>
      <c r="FW333" s="5"/>
      <c r="FX333" s="5"/>
      <c r="FY333" s="5"/>
      <c r="FZ333" s="5"/>
      <c r="GA333" s="5"/>
      <c r="GB333" s="5"/>
      <c r="GC333" s="5"/>
      <c r="GD333" s="5"/>
      <c r="GE333" s="5"/>
      <c r="GF333" s="5"/>
      <c r="GG333" s="5"/>
      <c r="GH333" s="5"/>
      <c r="GI333" s="5"/>
      <c r="GJ333" s="5"/>
      <c r="GK333" s="5"/>
      <c r="GL333" s="5"/>
      <c r="GM333" s="5"/>
      <c r="GN333" s="5"/>
      <c r="GO333" s="5"/>
      <c r="GP333" s="5"/>
      <c r="GQ333" s="5"/>
      <c r="GR333" s="5"/>
      <c r="GS333" s="5"/>
      <c r="GT333" s="5"/>
      <c r="GU333" s="21"/>
      <c r="GW333" s="5"/>
      <c r="GX333" s="5"/>
      <c r="GY333" s="5"/>
      <c r="GZ333" s="25"/>
      <c r="HA333" s="25"/>
      <c r="HB333" s="25"/>
    </row>
    <row r="334" spans="1:359" ht="6" customHeight="1" x14ac:dyDescent="0.25">
      <c r="D334" s="86"/>
      <c r="R334" s="258"/>
      <c r="S334" s="259" t="s">
        <v>664</v>
      </c>
      <c r="T334" s="260">
        <v>8</v>
      </c>
      <c r="AA334" s="20"/>
      <c r="AB334" s="20"/>
      <c r="AC334" s="20"/>
      <c r="AD334" s="77"/>
      <c r="AE334" s="77"/>
      <c r="AF334" s="77"/>
      <c r="AG334" s="315"/>
      <c r="AH334" s="315" t="s">
        <v>43</v>
      </c>
      <c r="AI334" s="315">
        <v>1.1577600000000001E-4</v>
      </c>
      <c r="AJ334" s="77"/>
      <c r="AK334" s="77"/>
      <c r="AL334" s="77"/>
      <c r="AM334" s="77"/>
      <c r="AN334" s="315" t="s">
        <v>10</v>
      </c>
      <c r="AO334" s="316">
        <v>0.2</v>
      </c>
      <c r="AP334" s="77"/>
      <c r="AQ334" s="77"/>
      <c r="AR334" s="77"/>
      <c r="AS334" s="355"/>
      <c r="AT334" s="355"/>
      <c r="AU334" s="355"/>
      <c r="AV334" s="355"/>
      <c r="AW334" s="357"/>
      <c r="AX334" s="357"/>
      <c r="AY334" s="20"/>
      <c r="AZ334" s="20"/>
      <c r="BA334" s="20"/>
      <c r="BB334" s="20"/>
      <c r="BC334" s="20"/>
      <c r="BD334" s="20"/>
      <c r="BE334" s="20"/>
      <c r="BF334" s="20"/>
      <c r="BG334" s="20"/>
      <c r="BH334" s="77"/>
      <c r="BI334" s="315" t="s">
        <v>10</v>
      </c>
      <c r="BJ334" s="316">
        <v>0.2</v>
      </c>
      <c r="BK334" s="77"/>
      <c r="BL334" s="20"/>
      <c r="BM334" s="20"/>
      <c r="BN334" s="77"/>
      <c r="BO334" s="315" t="s">
        <v>10</v>
      </c>
      <c r="BP334" s="316">
        <v>0.2</v>
      </c>
      <c r="BQ334" s="77"/>
      <c r="BR334" s="315"/>
      <c r="BS334" s="316"/>
      <c r="BT334" s="77"/>
      <c r="BU334" s="308"/>
      <c r="BV334" s="308"/>
      <c r="BW334" s="77"/>
      <c r="BX334" s="315"/>
      <c r="BY334" s="316"/>
      <c r="BZ334" s="77"/>
      <c r="CA334" s="308"/>
      <c r="CB334" s="308"/>
      <c r="CC334" s="77"/>
      <c r="CD334" s="315"/>
      <c r="CE334" s="316"/>
      <c r="CF334" s="9"/>
      <c r="CG334" s="417"/>
      <c r="CH334" s="418"/>
      <c r="CI334" s="9"/>
      <c r="CJ334" s="417"/>
      <c r="CK334" s="418"/>
      <c r="CL334" s="77"/>
      <c r="CM334" s="308"/>
      <c r="CN334" s="308"/>
      <c r="CO334" s="77"/>
      <c r="CP334" s="315"/>
      <c r="CQ334" s="316"/>
      <c r="EC334" s="9"/>
      <c r="ED334" s="9"/>
      <c r="EE334" s="9"/>
      <c r="EF334" s="9"/>
    </row>
    <row r="335" spans="1:359" ht="6" customHeight="1" x14ac:dyDescent="0.25">
      <c r="D335" s="86"/>
      <c r="R335" s="258"/>
      <c r="S335" s="259" t="s">
        <v>3</v>
      </c>
      <c r="T335" s="260">
        <v>1</v>
      </c>
      <c r="AA335" s="20"/>
      <c r="AB335" s="20"/>
      <c r="AC335" s="20"/>
      <c r="AD335" s="77"/>
      <c r="AE335" s="77"/>
      <c r="AF335" s="77"/>
      <c r="AG335" s="315"/>
      <c r="AH335" s="315" t="s">
        <v>178</v>
      </c>
      <c r="AI335" s="315">
        <v>2.7397260273972606E-4</v>
      </c>
      <c r="AJ335" s="77"/>
      <c r="AK335" s="77"/>
      <c r="AL335" s="77"/>
      <c r="AM335" s="77"/>
      <c r="AN335" s="315" t="s">
        <v>175</v>
      </c>
      <c r="AO335" s="316">
        <v>0.2</v>
      </c>
      <c r="AP335" s="77"/>
      <c r="AQ335" s="77"/>
      <c r="AR335" s="77"/>
      <c r="AS335" s="355"/>
      <c r="AT335" s="355"/>
      <c r="AU335" s="355"/>
      <c r="AV335" s="355"/>
      <c r="AW335" s="357"/>
      <c r="AX335" s="357"/>
      <c r="AY335" s="20"/>
      <c r="AZ335" s="20"/>
      <c r="BA335" s="20"/>
      <c r="BB335" s="20"/>
      <c r="BC335" s="20"/>
      <c r="BD335" s="20"/>
      <c r="BE335" s="20"/>
      <c r="BF335" s="20"/>
      <c r="BG335" s="20"/>
      <c r="BH335" s="77"/>
      <c r="BI335" s="315" t="s">
        <v>175</v>
      </c>
      <c r="BJ335" s="316">
        <v>0.2</v>
      </c>
      <c r="BK335" s="77"/>
      <c r="BL335" s="20"/>
      <c r="BM335" s="20"/>
      <c r="BN335" s="77"/>
      <c r="BO335" s="315" t="s">
        <v>175</v>
      </c>
      <c r="BP335" s="316">
        <v>0.2</v>
      </c>
      <c r="BQ335" s="77"/>
      <c r="BR335" s="315"/>
      <c r="BS335" s="316"/>
      <c r="BT335" s="77"/>
      <c r="BU335" s="308"/>
      <c r="BV335" s="308"/>
      <c r="BW335" s="77"/>
      <c r="BX335" s="315"/>
      <c r="BY335" s="316"/>
      <c r="BZ335" s="77"/>
      <c r="CA335" s="308"/>
      <c r="CB335" s="308"/>
      <c r="CC335" s="77"/>
      <c r="CD335" s="315"/>
      <c r="CE335" s="316"/>
      <c r="CF335" s="9"/>
      <c r="CG335" s="417"/>
      <c r="CH335" s="418"/>
      <c r="CI335" s="9"/>
      <c r="CJ335" s="417"/>
      <c r="CK335" s="418"/>
      <c r="CL335" s="77"/>
      <c r="CM335" s="308"/>
      <c r="CN335" s="308"/>
      <c r="CO335" s="77"/>
      <c r="CP335" s="315"/>
      <c r="CQ335" s="316"/>
      <c r="EC335" s="9"/>
      <c r="ED335" s="9"/>
      <c r="EE335" s="9"/>
      <c r="EF335" s="9"/>
    </row>
    <row r="336" spans="1:359" ht="6" customHeight="1" x14ac:dyDescent="0.25">
      <c r="D336" s="86"/>
      <c r="R336" s="258"/>
      <c r="S336" s="259"/>
      <c r="T336" s="260"/>
      <c r="AA336" s="20"/>
      <c r="AB336" s="20"/>
      <c r="AC336" s="20"/>
      <c r="AD336" s="77"/>
      <c r="AE336" s="77"/>
      <c r="AF336" s="77"/>
      <c r="AG336" s="315"/>
      <c r="AH336" s="315" t="s">
        <v>138</v>
      </c>
      <c r="AI336" s="315">
        <v>1</v>
      </c>
      <c r="AJ336" s="77"/>
      <c r="AK336" s="77"/>
      <c r="AL336" s="77"/>
      <c r="AM336" s="77"/>
      <c r="AN336" s="315" t="s">
        <v>178</v>
      </c>
      <c r="AO336" s="316">
        <v>1.14E-3</v>
      </c>
      <c r="AP336" s="77"/>
      <c r="AQ336" s="77"/>
      <c r="AR336" s="77"/>
      <c r="AS336" s="355"/>
      <c r="AT336" s="355"/>
      <c r="AU336" s="355"/>
      <c r="AV336" s="355"/>
      <c r="AW336" s="357"/>
      <c r="AX336" s="357"/>
      <c r="AY336" s="20"/>
      <c r="AZ336" s="20"/>
      <c r="BA336" s="20"/>
      <c r="BB336" s="20"/>
      <c r="BC336" s="20"/>
      <c r="BD336" s="20"/>
      <c r="BE336" s="20"/>
      <c r="BF336" s="20"/>
      <c r="BG336" s="20"/>
      <c r="BH336" s="77"/>
      <c r="BI336" s="315" t="s">
        <v>178</v>
      </c>
      <c r="BJ336" s="316">
        <v>1.14E-3</v>
      </c>
      <c r="BK336" s="77"/>
      <c r="BL336" s="20"/>
      <c r="BM336" s="20"/>
      <c r="BN336" s="77"/>
      <c r="BO336" s="315" t="s">
        <v>178</v>
      </c>
      <c r="BP336" s="316">
        <v>1.14E-3</v>
      </c>
      <c r="BQ336" s="77"/>
      <c r="BR336" s="315"/>
      <c r="BS336" s="316"/>
      <c r="BT336" s="77"/>
      <c r="BU336" s="308"/>
      <c r="BV336" s="308"/>
      <c r="BW336" s="77"/>
      <c r="BX336" s="315"/>
      <c r="BY336" s="316"/>
      <c r="BZ336" s="77"/>
      <c r="CA336" s="308"/>
      <c r="CB336" s="308"/>
      <c r="CC336" s="77"/>
      <c r="CD336" s="315"/>
      <c r="CE336" s="316"/>
      <c r="CF336" s="9"/>
      <c r="CG336" s="417"/>
      <c r="CH336" s="418"/>
      <c r="CI336" s="9"/>
      <c r="CJ336" s="417"/>
      <c r="CK336" s="418"/>
      <c r="CL336" s="77"/>
      <c r="CM336" s="308"/>
      <c r="CN336" s="308"/>
      <c r="CO336" s="77"/>
      <c r="CP336" s="315"/>
      <c r="CQ336" s="316"/>
      <c r="EC336" s="9"/>
      <c r="ED336" s="9"/>
      <c r="EE336" s="9"/>
      <c r="EF336" s="9"/>
    </row>
    <row r="337" spans="4:136" ht="6" customHeight="1" x14ac:dyDescent="0.25">
      <c r="D337" s="86"/>
      <c r="R337" s="258"/>
      <c r="S337" s="259"/>
      <c r="T337" s="260"/>
      <c r="AA337" s="20"/>
      <c r="AB337" s="20"/>
      <c r="AC337" s="20"/>
      <c r="AD337" s="77"/>
      <c r="AE337" s="77"/>
      <c r="AF337" s="77"/>
      <c r="AG337" s="315"/>
      <c r="AH337" s="315" t="s">
        <v>155</v>
      </c>
      <c r="AI337" s="315" t="s">
        <v>224</v>
      </c>
      <c r="AJ337" s="77"/>
      <c r="AK337" s="77"/>
      <c r="AL337" s="77"/>
      <c r="AM337" s="77"/>
      <c r="AN337" s="315" t="s">
        <v>138</v>
      </c>
      <c r="AO337" s="316" t="s">
        <v>0</v>
      </c>
      <c r="AP337" s="77"/>
      <c r="AQ337" s="77"/>
      <c r="AR337" s="77"/>
      <c r="AS337" s="355"/>
      <c r="AT337" s="355"/>
      <c r="AU337" s="355"/>
      <c r="AV337" s="355"/>
      <c r="AW337" s="357"/>
      <c r="AX337" s="357"/>
      <c r="AY337" s="20"/>
      <c r="AZ337" s="20"/>
      <c r="BA337" s="20"/>
      <c r="BB337" s="20"/>
      <c r="BC337" s="20"/>
      <c r="BD337" s="20"/>
      <c r="BE337" s="20"/>
      <c r="BF337" s="20"/>
      <c r="BG337" s="20"/>
      <c r="BH337" s="77"/>
      <c r="BI337" s="315" t="s">
        <v>138</v>
      </c>
      <c r="BJ337" s="316" t="s">
        <v>0</v>
      </c>
      <c r="BK337" s="77"/>
      <c r="BL337" s="20"/>
      <c r="BM337" s="20"/>
      <c r="BN337" s="77"/>
      <c r="BO337" s="315" t="s">
        <v>138</v>
      </c>
      <c r="BP337" s="316" t="s">
        <v>0</v>
      </c>
      <c r="BQ337" s="77"/>
      <c r="BR337" s="315"/>
      <c r="BS337" s="316"/>
      <c r="BT337" s="77"/>
      <c r="BU337" s="308"/>
      <c r="BV337" s="308"/>
      <c r="BW337" s="77"/>
      <c r="BX337" s="315"/>
      <c r="BY337" s="316"/>
      <c r="BZ337" s="77"/>
      <c r="CA337" s="308"/>
      <c r="CB337" s="308"/>
      <c r="CC337" s="77"/>
      <c r="CD337" s="315"/>
      <c r="CE337" s="316"/>
      <c r="CF337" s="9"/>
      <c r="CG337" s="417"/>
      <c r="CH337" s="418"/>
      <c r="CI337" s="9"/>
      <c r="CJ337" s="417"/>
      <c r="CK337" s="418"/>
      <c r="CL337" s="77"/>
      <c r="CM337" s="308"/>
      <c r="CN337" s="308"/>
      <c r="CO337" s="77"/>
      <c r="CP337" s="315"/>
      <c r="CQ337" s="316"/>
      <c r="EC337" s="9"/>
      <c r="ED337" s="9"/>
      <c r="EE337" s="9"/>
      <c r="EF337" s="9"/>
    </row>
    <row r="338" spans="4:136" ht="6" customHeight="1" x14ac:dyDescent="0.25">
      <c r="R338" s="258"/>
      <c r="S338" s="259"/>
      <c r="T338" s="260"/>
      <c r="AA338" s="20"/>
      <c r="AB338" s="20"/>
      <c r="AC338" s="20"/>
      <c r="AD338" s="77"/>
      <c r="AE338" s="77"/>
      <c r="AF338" s="77"/>
      <c r="AG338" s="315" t="s">
        <v>11</v>
      </c>
      <c r="AH338" s="315" t="s">
        <v>179</v>
      </c>
      <c r="AI338" s="315">
        <v>0.43200000000000005</v>
      </c>
      <c r="AJ338" s="77"/>
      <c r="AK338" s="77"/>
      <c r="AL338" s="77"/>
      <c r="AM338" s="77"/>
      <c r="AN338" s="315" t="s">
        <v>155</v>
      </c>
      <c r="AO338" s="316" t="s">
        <v>0</v>
      </c>
      <c r="AP338" s="77"/>
      <c r="AQ338" s="77"/>
      <c r="AR338" s="77"/>
      <c r="AS338" s="355"/>
      <c r="AT338" s="355"/>
      <c r="AU338" s="355"/>
      <c r="AV338" s="355"/>
      <c r="AW338" s="357"/>
      <c r="AX338" s="357"/>
      <c r="AY338" s="20"/>
      <c r="AZ338" s="20"/>
      <c r="BA338" s="20"/>
      <c r="BB338" s="20"/>
      <c r="BC338" s="20"/>
      <c r="BD338" s="20"/>
      <c r="BE338" s="20"/>
      <c r="BF338" s="20"/>
      <c r="BG338" s="20"/>
      <c r="BH338" s="77"/>
      <c r="BI338" s="315" t="s">
        <v>155</v>
      </c>
      <c r="BJ338" s="316" t="s">
        <v>0</v>
      </c>
      <c r="BK338" s="77"/>
      <c r="BL338" s="20"/>
      <c r="BM338" s="20"/>
      <c r="BN338" s="77"/>
      <c r="BO338" s="315" t="s">
        <v>155</v>
      </c>
      <c r="BP338" s="316" t="s">
        <v>0</v>
      </c>
      <c r="BQ338" s="77"/>
      <c r="BR338" s="315"/>
      <c r="BS338" s="316"/>
      <c r="BT338" s="77"/>
      <c r="BU338" s="308"/>
      <c r="BV338" s="308"/>
      <c r="BW338" s="77"/>
      <c r="BX338" s="315"/>
      <c r="BY338" s="316"/>
      <c r="BZ338" s="77"/>
      <c r="CA338" s="308"/>
      <c r="CB338" s="308"/>
      <c r="CC338" s="77"/>
      <c r="CD338" s="315"/>
      <c r="CE338" s="316"/>
      <c r="CF338" s="9"/>
      <c r="CG338" s="417"/>
      <c r="CH338" s="418"/>
      <c r="CI338" s="9"/>
      <c r="CJ338" s="417"/>
      <c r="CK338" s="418"/>
      <c r="CL338" s="77"/>
      <c r="CM338" s="308"/>
      <c r="CN338" s="308"/>
      <c r="CO338" s="77"/>
      <c r="CP338" s="315"/>
      <c r="CQ338" s="316"/>
      <c r="EC338" s="9"/>
      <c r="ED338" s="9"/>
      <c r="EE338" s="9"/>
      <c r="EF338" s="9"/>
    </row>
    <row r="339" spans="4:136" ht="6" customHeight="1" x14ac:dyDescent="0.25">
      <c r="R339" s="258"/>
      <c r="S339" s="259"/>
      <c r="T339" s="260"/>
      <c r="AA339" s="20"/>
      <c r="AB339" s="20"/>
      <c r="AC339" s="20"/>
      <c r="AD339" s="77"/>
      <c r="AE339" s="77"/>
      <c r="AF339" s="77"/>
      <c r="AG339" s="315" t="s">
        <v>63</v>
      </c>
      <c r="AH339" s="315" t="s">
        <v>180</v>
      </c>
      <c r="AI339" s="315">
        <v>8.64</v>
      </c>
      <c r="AJ339" s="77"/>
      <c r="AK339" s="77"/>
      <c r="AL339" s="77"/>
      <c r="AM339" s="77"/>
      <c r="AN339" s="315" t="s">
        <v>137</v>
      </c>
      <c r="AO339" s="316" t="s">
        <v>198</v>
      </c>
      <c r="AP339" s="77"/>
      <c r="AQ339" s="77"/>
      <c r="AR339" s="77"/>
      <c r="AS339" s="355"/>
      <c r="AT339" s="355"/>
      <c r="AU339" s="355"/>
      <c r="AV339" s="355"/>
      <c r="AW339" s="357"/>
      <c r="AX339" s="357"/>
      <c r="AY339" s="20"/>
      <c r="AZ339" s="20"/>
      <c r="BA339" s="20"/>
      <c r="BB339" s="20"/>
      <c r="BC339" s="20"/>
      <c r="BD339" s="20"/>
      <c r="BE339" s="20"/>
      <c r="BF339" s="20"/>
      <c r="BG339" s="20"/>
      <c r="BH339" s="77"/>
      <c r="BI339" s="315" t="s">
        <v>137</v>
      </c>
      <c r="BJ339" s="316" t="s">
        <v>198</v>
      </c>
      <c r="BK339" s="77"/>
      <c r="BL339" s="20"/>
      <c r="BM339" s="20"/>
      <c r="BN339" s="77"/>
      <c r="BO339" s="315" t="s">
        <v>137</v>
      </c>
      <c r="BP339" s="316" t="s">
        <v>198</v>
      </c>
      <c r="BQ339" s="77"/>
      <c r="BR339" s="315"/>
      <c r="BS339" s="316"/>
      <c r="BT339" s="77"/>
      <c r="BU339" s="308"/>
      <c r="BV339" s="308"/>
      <c r="BW339" s="77"/>
      <c r="BX339" s="315"/>
      <c r="BY339" s="316"/>
      <c r="BZ339" s="77"/>
      <c r="CA339" s="308"/>
      <c r="CB339" s="308"/>
      <c r="CC339" s="77"/>
      <c r="CD339" s="315"/>
      <c r="CE339" s="316"/>
      <c r="CF339" s="9"/>
      <c r="CG339" s="417"/>
      <c r="CH339" s="418"/>
      <c r="CI339" s="9"/>
      <c r="CJ339" s="417"/>
      <c r="CK339" s="418"/>
      <c r="CL339" s="77"/>
      <c r="CM339" s="308"/>
      <c r="CN339" s="308"/>
      <c r="CO339" s="77"/>
      <c r="CP339" s="315"/>
      <c r="CQ339" s="316"/>
    </row>
    <row r="340" spans="4:136" ht="6" customHeight="1" x14ac:dyDescent="0.25">
      <c r="R340" s="258"/>
      <c r="S340" s="259"/>
      <c r="T340" s="260"/>
      <c r="AA340" s="20"/>
      <c r="AB340" s="20"/>
      <c r="AC340" s="20"/>
      <c r="AD340" s="77"/>
      <c r="AE340" s="77"/>
      <c r="AF340" s="77"/>
      <c r="AG340" s="315"/>
      <c r="AH340" s="315" t="s">
        <v>137</v>
      </c>
      <c r="AI340" s="315" t="s">
        <v>176</v>
      </c>
      <c r="AJ340" s="77"/>
      <c r="AK340" s="77"/>
      <c r="AL340" s="77"/>
      <c r="AM340" s="77"/>
      <c r="AN340" s="315" t="s">
        <v>199</v>
      </c>
      <c r="AO340" s="316">
        <v>0.1</v>
      </c>
      <c r="AP340" s="77"/>
      <c r="AQ340" s="77"/>
      <c r="AR340" s="77"/>
      <c r="AS340" s="355"/>
      <c r="AT340" s="355"/>
      <c r="AU340" s="355"/>
      <c r="AV340" s="355"/>
      <c r="AW340" s="357"/>
      <c r="AX340" s="357"/>
      <c r="AY340" s="20"/>
      <c r="AZ340" s="20"/>
      <c r="BA340" s="20"/>
      <c r="BB340" s="20"/>
      <c r="BC340" s="20"/>
      <c r="BD340" s="20"/>
      <c r="BE340" s="20"/>
      <c r="BF340" s="20"/>
      <c r="BG340" s="20"/>
      <c r="BH340" s="77"/>
      <c r="BI340" s="315" t="s">
        <v>199</v>
      </c>
      <c r="BJ340" s="316">
        <v>0.1</v>
      </c>
      <c r="BK340" s="77"/>
      <c r="BL340" s="20"/>
      <c r="BM340" s="20"/>
      <c r="BN340" s="77"/>
      <c r="BO340" s="315" t="s">
        <v>199</v>
      </c>
      <c r="BP340" s="316">
        <v>0.1</v>
      </c>
      <c r="BQ340" s="77"/>
      <c r="BR340" s="315"/>
      <c r="BS340" s="316"/>
      <c r="BT340" s="77"/>
      <c r="BU340" s="308"/>
      <c r="BV340" s="308"/>
      <c r="BW340" s="77"/>
      <c r="BX340" s="315"/>
      <c r="BY340" s="316"/>
      <c r="BZ340" s="77"/>
      <c r="CA340" s="308"/>
      <c r="CB340" s="308"/>
      <c r="CC340" s="77"/>
      <c r="CD340" s="315"/>
      <c r="CE340" s="316"/>
      <c r="CF340" s="9"/>
      <c r="CG340" s="417"/>
      <c r="CH340" s="418"/>
      <c r="CI340" s="9"/>
      <c r="CJ340" s="417"/>
      <c r="CK340" s="418"/>
      <c r="CL340" s="77"/>
      <c r="CM340" s="308"/>
      <c r="CN340" s="308"/>
      <c r="CO340" s="77"/>
      <c r="CP340" s="315"/>
      <c r="CQ340" s="316"/>
    </row>
    <row r="341" spans="4:136" ht="6" customHeight="1" x14ac:dyDescent="0.25">
      <c r="R341" s="258"/>
      <c r="S341" s="259"/>
      <c r="T341" s="260"/>
      <c r="AA341" s="20"/>
      <c r="AB341" s="20"/>
      <c r="AC341" s="20"/>
      <c r="AD341" s="77"/>
      <c r="AE341" s="77"/>
      <c r="AF341" s="77"/>
      <c r="AG341" s="315"/>
      <c r="AH341" s="315" t="s">
        <v>137</v>
      </c>
      <c r="AI341" s="315" t="s">
        <v>226</v>
      </c>
      <c r="AJ341" s="77"/>
      <c r="AK341" s="77"/>
      <c r="AL341" s="77"/>
      <c r="AM341" s="77"/>
      <c r="AN341" s="315" t="s">
        <v>32</v>
      </c>
      <c r="AO341" s="316">
        <v>0</v>
      </c>
      <c r="AP341" s="77"/>
      <c r="AQ341" s="77"/>
      <c r="AR341" s="77"/>
      <c r="AS341" s="355"/>
      <c r="AT341" s="355"/>
      <c r="AU341" s="355"/>
      <c r="AV341" s="355"/>
      <c r="AW341" s="357"/>
      <c r="AX341" s="357"/>
      <c r="AY341" s="20"/>
      <c r="AZ341" s="20"/>
      <c r="BA341" s="20"/>
      <c r="BB341" s="20"/>
      <c r="BC341" s="20"/>
      <c r="BD341" s="20"/>
      <c r="BE341" s="20"/>
      <c r="BF341" s="20"/>
      <c r="BG341" s="20"/>
      <c r="BH341" s="77"/>
      <c r="BI341" s="315" t="s">
        <v>32</v>
      </c>
      <c r="BJ341" s="316">
        <v>0</v>
      </c>
      <c r="BK341" s="77"/>
      <c r="BL341" s="20"/>
      <c r="BM341" s="20"/>
      <c r="BN341" s="77"/>
      <c r="BO341" s="315" t="s">
        <v>32</v>
      </c>
      <c r="BP341" s="316">
        <v>0</v>
      </c>
      <c r="BQ341" s="77"/>
      <c r="BR341" s="315"/>
      <c r="BS341" s="316"/>
      <c r="BT341" s="77"/>
      <c r="BU341" s="308"/>
      <c r="BV341" s="308"/>
      <c r="BW341" s="77"/>
      <c r="BX341" s="315"/>
      <c r="BY341" s="316"/>
      <c r="BZ341" s="77"/>
      <c r="CA341" s="308"/>
      <c r="CB341" s="308"/>
      <c r="CC341" s="77"/>
      <c r="CD341" s="315"/>
      <c r="CE341" s="316"/>
      <c r="CF341" s="9"/>
      <c r="CG341" s="417"/>
      <c r="CH341" s="418"/>
      <c r="CI341" s="9"/>
      <c r="CJ341" s="417"/>
      <c r="CK341" s="418"/>
      <c r="CL341" s="77"/>
      <c r="CM341" s="308"/>
      <c r="CN341" s="308"/>
      <c r="CO341" s="77"/>
      <c r="CP341" s="315"/>
      <c r="CQ341" s="316"/>
    </row>
    <row r="342" spans="4:136" ht="6" customHeight="1" x14ac:dyDescent="0.25">
      <c r="R342" s="258"/>
      <c r="S342" s="259"/>
      <c r="T342" s="260"/>
      <c r="AA342" s="20"/>
      <c r="AB342" s="20"/>
      <c r="AC342" s="20"/>
      <c r="AD342" s="77"/>
      <c r="AE342" s="77"/>
      <c r="AF342" s="77"/>
      <c r="AG342" s="315"/>
      <c r="AH342" s="315" t="s">
        <v>137</v>
      </c>
      <c r="AI342" s="315" t="s">
        <v>228</v>
      </c>
      <c r="AJ342" s="77"/>
      <c r="AK342" s="77"/>
      <c r="AL342" s="77"/>
      <c r="AM342" s="77"/>
      <c r="AN342" s="315" t="s">
        <v>136</v>
      </c>
      <c r="AO342" s="316" t="s">
        <v>200</v>
      </c>
      <c r="AP342" s="77"/>
      <c r="AQ342" s="77"/>
      <c r="AR342" s="77"/>
      <c r="AS342" s="355"/>
      <c r="AT342" s="355"/>
      <c r="AU342" s="355"/>
      <c r="AV342" s="355"/>
      <c r="AW342" s="357"/>
      <c r="AX342" s="357"/>
      <c r="AY342" s="20"/>
      <c r="AZ342" s="20"/>
      <c r="BA342" s="20"/>
      <c r="BB342" s="20"/>
      <c r="BC342" s="20"/>
      <c r="BD342" s="20"/>
      <c r="BE342" s="20"/>
      <c r="BF342" s="20"/>
      <c r="BG342" s="20"/>
      <c r="BH342" s="77"/>
      <c r="BI342" s="315" t="s">
        <v>136</v>
      </c>
      <c r="BJ342" s="316" t="s">
        <v>200</v>
      </c>
      <c r="BK342" s="77"/>
      <c r="BL342" s="20"/>
      <c r="BM342" s="20"/>
      <c r="BN342" s="77"/>
      <c r="BO342" s="315" t="s">
        <v>136</v>
      </c>
      <c r="BP342" s="316" t="s">
        <v>200</v>
      </c>
      <c r="BQ342" s="77"/>
      <c r="BR342" s="315"/>
      <c r="BS342" s="316"/>
      <c r="BT342" s="77"/>
      <c r="BU342" s="308"/>
      <c r="BV342" s="308"/>
      <c r="BW342" s="77"/>
      <c r="BX342" s="315"/>
      <c r="BY342" s="316"/>
      <c r="BZ342" s="77"/>
      <c r="CA342" s="308"/>
      <c r="CB342" s="308"/>
      <c r="CC342" s="77"/>
      <c r="CD342" s="315"/>
      <c r="CE342" s="316"/>
      <c r="CF342" s="9"/>
      <c r="CG342" s="417"/>
      <c r="CH342" s="418"/>
      <c r="CI342" s="9"/>
      <c r="CJ342" s="417"/>
      <c r="CK342" s="418"/>
      <c r="CL342" s="77"/>
      <c r="CM342" s="308"/>
      <c r="CN342" s="308"/>
      <c r="CO342" s="77"/>
      <c r="CP342" s="315"/>
      <c r="CQ342" s="316"/>
    </row>
    <row r="343" spans="4:136" ht="6" customHeight="1" x14ac:dyDescent="0.25">
      <c r="R343" s="258"/>
      <c r="S343" s="259"/>
      <c r="T343" s="260"/>
      <c r="AA343" s="20"/>
      <c r="AB343" s="20"/>
      <c r="AC343" s="20"/>
      <c r="AD343" s="77"/>
      <c r="AE343" s="77"/>
      <c r="AF343" s="77"/>
      <c r="AG343" s="315"/>
      <c r="AH343" s="315" t="s">
        <v>32</v>
      </c>
      <c r="AI343" s="315" t="s">
        <v>177</v>
      </c>
      <c r="AJ343" s="77"/>
      <c r="AK343" s="77"/>
      <c r="AL343" s="77"/>
      <c r="AM343" s="77"/>
      <c r="AN343" s="315" t="s">
        <v>34</v>
      </c>
      <c r="AO343" s="316" t="s">
        <v>201</v>
      </c>
      <c r="AP343" s="77"/>
      <c r="AQ343" s="77"/>
      <c r="AR343" s="77"/>
      <c r="AS343" s="355"/>
      <c r="AT343" s="355"/>
      <c r="AU343" s="355"/>
      <c r="AV343" s="355"/>
      <c r="AW343" s="357"/>
      <c r="AX343" s="357"/>
      <c r="AY343" s="20"/>
      <c r="AZ343" s="20"/>
      <c r="BA343" s="20"/>
      <c r="BB343" s="20"/>
      <c r="BC343" s="20"/>
      <c r="BD343" s="20"/>
      <c r="BE343" s="20"/>
      <c r="BF343" s="20"/>
      <c r="BG343" s="20"/>
      <c r="BH343" s="77"/>
      <c r="BI343" s="315" t="s">
        <v>34</v>
      </c>
      <c r="BJ343" s="316" t="s">
        <v>201</v>
      </c>
      <c r="BK343" s="77"/>
      <c r="BL343" s="20"/>
      <c r="BM343" s="20"/>
      <c r="BN343" s="77"/>
      <c r="BO343" s="315" t="s">
        <v>34</v>
      </c>
      <c r="BP343" s="316" t="s">
        <v>201</v>
      </c>
      <c r="BQ343" s="77"/>
      <c r="BR343" s="315"/>
      <c r="BS343" s="316"/>
      <c r="BT343" s="77"/>
      <c r="BU343" s="308"/>
      <c r="BV343" s="308"/>
      <c r="BW343" s="77"/>
      <c r="BX343" s="315"/>
      <c r="BY343" s="316"/>
      <c r="BZ343" s="77"/>
      <c r="CA343" s="308"/>
      <c r="CB343" s="308"/>
      <c r="CC343" s="77"/>
      <c r="CD343" s="315"/>
      <c r="CE343" s="316"/>
      <c r="CF343" s="9"/>
      <c r="CG343" s="417"/>
      <c r="CH343" s="418"/>
      <c r="CI343" s="9"/>
      <c r="CJ343" s="417"/>
      <c r="CK343" s="418"/>
      <c r="CL343" s="77"/>
      <c r="CM343" s="308"/>
      <c r="CN343" s="308"/>
      <c r="CO343" s="77"/>
      <c r="CP343" s="315"/>
      <c r="CQ343" s="316"/>
    </row>
    <row r="344" spans="4:136" ht="6" customHeight="1" x14ac:dyDescent="0.25">
      <c r="R344" s="258"/>
      <c r="S344" s="259"/>
      <c r="T344" s="260"/>
      <c r="AA344" s="20"/>
      <c r="AB344" s="20"/>
      <c r="AC344" s="20"/>
      <c r="AD344" s="77"/>
      <c r="AE344" s="77"/>
      <c r="AF344" s="77"/>
      <c r="AG344" s="315"/>
      <c r="AH344" s="315" t="s">
        <v>92</v>
      </c>
      <c r="AI344" s="315">
        <v>1</v>
      </c>
      <c r="AJ344" s="77"/>
      <c r="AK344" s="77"/>
      <c r="AL344" s="77"/>
      <c r="AM344" s="77"/>
      <c r="AN344" s="315" t="s">
        <v>202</v>
      </c>
      <c r="AO344" s="316">
        <v>1</v>
      </c>
      <c r="AP344" s="77"/>
      <c r="AQ344" s="77"/>
      <c r="AR344" s="77"/>
      <c r="AS344" s="355"/>
      <c r="AT344" s="355"/>
      <c r="AU344" s="355"/>
      <c r="AV344" s="355"/>
      <c r="AW344" s="357"/>
      <c r="AX344" s="357"/>
      <c r="AY344" s="20"/>
      <c r="AZ344" s="20"/>
      <c r="BA344" s="20"/>
      <c r="BB344" s="20"/>
      <c r="BC344" s="20"/>
      <c r="BD344" s="20"/>
      <c r="BE344" s="20"/>
      <c r="BF344" s="20"/>
      <c r="BG344" s="20"/>
      <c r="BH344" s="77"/>
      <c r="BI344" s="315" t="s">
        <v>202</v>
      </c>
      <c r="BJ344" s="316">
        <v>1</v>
      </c>
      <c r="BK344" s="77"/>
      <c r="BL344" s="20"/>
      <c r="BM344" s="20"/>
      <c r="BN344" s="77"/>
      <c r="BO344" s="315" t="s">
        <v>202</v>
      </c>
      <c r="BP344" s="316">
        <v>1</v>
      </c>
      <c r="BQ344" s="77"/>
      <c r="BR344" s="315"/>
      <c r="BS344" s="316"/>
      <c r="BT344" s="77"/>
      <c r="BU344" s="308"/>
      <c r="BV344" s="308"/>
      <c r="BW344" s="77"/>
      <c r="BX344" s="315"/>
      <c r="BY344" s="316"/>
      <c r="BZ344" s="77"/>
      <c r="CA344" s="308"/>
      <c r="CB344" s="308"/>
      <c r="CC344" s="77"/>
      <c r="CD344" s="315"/>
      <c r="CE344" s="316"/>
      <c r="CF344" s="9"/>
      <c r="CG344" s="417"/>
      <c r="CH344" s="418"/>
      <c r="CI344" s="9"/>
      <c r="CJ344" s="417"/>
      <c r="CK344" s="418"/>
      <c r="CL344" s="77"/>
      <c r="CM344" s="308"/>
      <c r="CN344" s="308"/>
      <c r="CO344" s="77"/>
      <c r="CP344" s="315"/>
      <c r="CQ344" s="316"/>
    </row>
    <row r="345" spans="4:136" ht="6" customHeight="1" x14ac:dyDescent="0.25">
      <c r="R345" s="258"/>
      <c r="S345" s="259"/>
      <c r="T345" s="260"/>
      <c r="AA345" s="20"/>
      <c r="AB345" s="20"/>
      <c r="AC345" s="20"/>
      <c r="AD345" s="77"/>
      <c r="AE345" s="77"/>
      <c r="AF345" s="77"/>
      <c r="AG345" s="315"/>
      <c r="AH345" s="315" t="s">
        <v>93</v>
      </c>
      <c r="AI345" s="315">
        <v>3</v>
      </c>
      <c r="AJ345" s="77"/>
      <c r="AK345" s="77"/>
      <c r="AL345" s="77"/>
      <c r="AM345" s="77"/>
      <c r="AN345" s="315" t="s">
        <v>92</v>
      </c>
      <c r="AO345" s="316">
        <v>1</v>
      </c>
      <c r="AP345" s="77"/>
      <c r="AQ345" s="77"/>
      <c r="AR345" s="77"/>
      <c r="AS345" s="355"/>
      <c r="AT345" s="355"/>
      <c r="AU345" s="355"/>
      <c r="AV345" s="355"/>
      <c r="AW345" s="357"/>
      <c r="AX345" s="357"/>
      <c r="AY345" s="20"/>
      <c r="AZ345" s="20"/>
      <c r="BA345" s="20"/>
      <c r="BB345" s="20"/>
      <c r="BC345" s="20"/>
      <c r="BD345" s="20"/>
      <c r="BE345" s="20"/>
      <c r="BF345" s="20"/>
      <c r="BG345" s="20"/>
      <c r="BH345" s="77"/>
      <c r="BI345" s="315" t="s">
        <v>92</v>
      </c>
      <c r="BJ345" s="316">
        <v>1</v>
      </c>
      <c r="BK345" s="77"/>
      <c r="BL345" s="20"/>
      <c r="BM345" s="20"/>
      <c r="BN345" s="77"/>
      <c r="BO345" s="315" t="s">
        <v>92</v>
      </c>
      <c r="BP345" s="316">
        <v>1</v>
      </c>
      <c r="BQ345" s="77"/>
      <c r="BR345" s="315"/>
      <c r="BS345" s="316"/>
      <c r="BT345" s="77"/>
      <c r="BU345" s="308"/>
      <c r="BV345" s="308"/>
      <c r="BW345" s="77"/>
      <c r="BX345" s="315"/>
      <c r="BY345" s="316"/>
      <c r="BZ345" s="77"/>
      <c r="CA345" s="308"/>
      <c r="CB345" s="308"/>
      <c r="CC345" s="77"/>
      <c r="CD345" s="315"/>
      <c r="CE345" s="316"/>
      <c r="CF345" s="9"/>
      <c r="CG345" s="417"/>
      <c r="CH345" s="418"/>
      <c r="CI345" s="9"/>
      <c r="CJ345" s="417"/>
      <c r="CK345" s="418"/>
      <c r="CL345" s="77"/>
      <c r="CM345" s="308"/>
      <c r="CN345" s="308"/>
      <c r="CO345" s="77"/>
      <c r="CP345" s="315"/>
      <c r="CQ345" s="316"/>
    </row>
    <row r="346" spans="4:136" ht="6" customHeight="1" x14ac:dyDescent="0.25">
      <c r="R346" s="258"/>
      <c r="S346" s="259"/>
      <c r="T346" s="260"/>
      <c r="AA346" s="20"/>
      <c r="AB346" s="20"/>
      <c r="AC346" s="20"/>
      <c r="AD346" s="77"/>
      <c r="AE346" s="77"/>
      <c r="AF346" s="77"/>
      <c r="AG346" s="315"/>
      <c r="AH346" s="315" t="s">
        <v>94</v>
      </c>
      <c r="AI346" s="315">
        <v>0.5</v>
      </c>
      <c r="AJ346" s="77"/>
      <c r="AK346" s="77"/>
      <c r="AL346" s="77"/>
      <c r="AM346" s="77"/>
      <c r="AN346" s="315" t="s">
        <v>203</v>
      </c>
      <c r="AO346" s="316">
        <v>0</v>
      </c>
      <c r="AP346" s="77"/>
      <c r="AQ346" s="77"/>
      <c r="AR346" s="77"/>
      <c r="AS346" s="355"/>
      <c r="AT346" s="355"/>
      <c r="AU346" s="355"/>
      <c r="AV346" s="355"/>
      <c r="AW346" s="357"/>
      <c r="AX346" s="357"/>
      <c r="AY346" s="20"/>
      <c r="AZ346" s="20"/>
      <c r="BA346" s="20"/>
      <c r="BB346" s="20"/>
      <c r="BC346" s="20"/>
      <c r="BD346" s="20"/>
      <c r="BE346" s="20"/>
      <c r="BF346" s="20"/>
      <c r="BG346" s="20"/>
      <c r="BH346" s="77"/>
      <c r="BI346" s="315" t="s">
        <v>203</v>
      </c>
      <c r="BJ346" s="316">
        <v>0</v>
      </c>
      <c r="BK346" s="77"/>
      <c r="BL346" s="20"/>
      <c r="BM346" s="20"/>
      <c r="BN346" s="77"/>
      <c r="BO346" s="315" t="s">
        <v>203</v>
      </c>
      <c r="BP346" s="316">
        <v>0</v>
      </c>
      <c r="BQ346" s="77"/>
      <c r="BR346" s="315"/>
      <c r="BS346" s="316"/>
      <c r="BT346" s="77"/>
      <c r="BU346" s="308"/>
      <c r="BV346" s="308"/>
      <c r="BW346" s="77"/>
      <c r="BX346" s="315"/>
      <c r="BY346" s="316"/>
      <c r="BZ346" s="77"/>
      <c r="CA346" s="308"/>
      <c r="CB346" s="308"/>
      <c r="CC346" s="77"/>
      <c r="CD346" s="315"/>
      <c r="CE346" s="316"/>
      <c r="CF346" s="9"/>
      <c r="CG346" s="417"/>
      <c r="CH346" s="418"/>
      <c r="CI346" s="9"/>
      <c r="CJ346" s="417"/>
      <c r="CK346" s="418"/>
      <c r="CL346" s="77"/>
      <c r="CM346" s="308"/>
      <c r="CN346" s="308"/>
      <c r="CO346" s="77"/>
      <c r="CP346" s="315"/>
      <c r="CQ346" s="316"/>
    </row>
    <row r="347" spans="4:136" ht="6" customHeight="1" x14ac:dyDescent="0.25">
      <c r="R347" s="258"/>
      <c r="S347" s="259"/>
      <c r="T347" s="260"/>
      <c r="AA347" s="20"/>
      <c r="AB347" s="20"/>
      <c r="AC347" s="20"/>
      <c r="AD347" s="77"/>
      <c r="AE347" s="77"/>
      <c r="AF347" s="77"/>
      <c r="AG347" s="315"/>
      <c r="AH347" s="315" t="s">
        <v>19</v>
      </c>
      <c r="AI347" s="315">
        <v>1.0000000000000001E-5</v>
      </c>
      <c r="AJ347" s="77"/>
      <c r="AK347" s="77"/>
      <c r="AL347" s="77"/>
      <c r="AM347" s="77"/>
      <c r="AN347" s="315" t="s">
        <v>136</v>
      </c>
      <c r="AO347" s="316" t="s">
        <v>200</v>
      </c>
      <c r="AP347" s="77"/>
      <c r="AQ347" s="77"/>
      <c r="AR347" s="77"/>
      <c r="AS347" s="355"/>
      <c r="AT347" s="355"/>
      <c r="AU347" s="355"/>
      <c r="AV347" s="355"/>
      <c r="AW347" s="357"/>
      <c r="AX347" s="357"/>
      <c r="AY347" s="20"/>
      <c r="AZ347" s="20"/>
      <c r="BA347" s="20"/>
      <c r="BB347" s="20"/>
      <c r="BC347" s="20"/>
      <c r="BD347" s="20"/>
      <c r="BE347" s="20"/>
      <c r="BF347" s="20"/>
      <c r="BG347" s="20"/>
      <c r="BH347" s="77"/>
      <c r="BI347" s="315" t="s">
        <v>136</v>
      </c>
      <c r="BJ347" s="316" t="s">
        <v>200</v>
      </c>
      <c r="BK347" s="77"/>
      <c r="BL347" s="20"/>
      <c r="BM347" s="20"/>
      <c r="BN347" s="77"/>
      <c r="BO347" s="315" t="s">
        <v>136</v>
      </c>
      <c r="BP347" s="316" t="s">
        <v>200</v>
      </c>
      <c r="BQ347" s="77"/>
      <c r="BR347" s="315"/>
      <c r="BS347" s="316"/>
      <c r="BT347" s="77"/>
      <c r="BU347" s="308"/>
      <c r="BV347" s="308"/>
      <c r="BW347" s="77"/>
      <c r="BX347" s="315"/>
      <c r="BY347" s="316"/>
      <c r="BZ347" s="77"/>
      <c r="CA347" s="308"/>
      <c r="CB347" s="308"/>
      <c r="CC347" s="77"/>
      <c r="CD347" s="315"/>
      <c r="CE347" s="316"/>
      <c r="CF347" s="9"/>
      <c r="CG347" s="417"/>
      <c r="CH347" s="418"/>
      <c r="CI347" s="9"/>
      <c r="CJ347" s="417"/>
      <c r="CK347" s="418"/>
      <c r="CL347" s="77"/>
      <c r="CM347" s="308"/>
      <c r="CN347" s="308"/>
      <c r="CO347" s="77"/>
      <c r="CP347" s="315"/>
      <c r="CQ347" s="316"/>
    </row>
    <row r="348" spans="4:136" ht="6" customHeight="1" x14ac:dyDescent="0.25">
      <c r="R348" s="258"/>
      <c r="S348" s="259"/>
      <c r="T348" s="260"/>
      <c r="AA348" s="20"/>
      <c r="AB348" s="20"/>
      <c r="AC348" s="20"/>
      <c r="AD348" s="77"/>
      <c r="AE348" s="77"/>
      <c r="AF348" s="77"/>
      <c r="AG348" s="315"/>
      <c r="AH348" s="315" t="s">
        <v>17</v>
      </c>
      <c r="AI348" s="315">
        <v>0</v>
      </c>
      <c r="AJ348" s="77"/>
      <c r="AK348" s="77"/>
      <c r="AL348" s="77"/>
      <c r="AM348" s="77"/>
      <c r="AN348" s="315" t="s">
        <v>34</v>
      </c>
      <c r="AO348" s="316" t="s">
        <v>201</v>
      </c>
      <c r="AP348" s="77"/>
      <c r="AQ348" s="77"/>
      <c r="AR348" s="77"/>
      <c r="AS348" s="355"/>
      <c r="AT348" s="355"/>
      <c r="AU348" s="355"/>
      <c r="AV348" s="355"/>
      <c r="AW348" s="357"/>
      <c r="AX348" s="357"/>
      <c r="AY348" s="20"/>
      <c r="AZ348" s="20"/>
      <c r="BA348" s="20"/>
      <c r="BB348" s="20"/>
      <c r="BC348" s="20"/>
      <c r="BD348" s="20"/>
      <c r="BE348" s="20"/>
      <c r="BF348" s="20"/>
      <c r="BG348" s="20"/>
      <c r="BH348" s="77"/>
      <c r="BI348" s="315" t="s">
        <v>34</v>
      </c>
      <c r="BJ348" s="316" t="s">
        <v>201</v>
      </c>
      <c r="BK348" s="77"/>
      <c r="BL348" s="20"/>
      <c r="BM348" s="20"/>
      <c r="BN348" s="77"/>
      <c r="BO348" s="315" t="s">
        <v>34</v>
      </c>
      <c r="BP348" s="316" t="s">
        <v>201</v>
      </c>
      <c r="BQ348" s="77"/>
      <c r="BR348" s="315"/>
      <c r="BS348" s="316"/>
      <c r="BT348" s="77"/>
      <c r="BU348" s="308"/>
      <c r="BV348" s="308"/>
      <c r="BW348" s="77"/>
      <c r="BX348" s="315"/>
      <c r="BY348" s="316"/>
      <c r="BZ348" s="77"/>
      <c r="CA348" s="308"/>
      <c r="CB348" s="308"/>
      <c r="CC348" s="77"/>
      <c r="CD348" s="315"/>
      <c r="CE348" s="316"/>
      <c r="CF348" s="9"/>
      <c r="CG348" s="417"/>
      <c r="CH348" s="418"/>
      <c r="CI348" s="9"/>
      <c r="CJ348" s="417"/>
      <c r="CK348" s="418"/>
      <c r="CL348" s="77"/>
      <c r="CM348" s="308"/>
      <c r="CN348" s="308"/>
      <c r="CO348" s="77"/>
      <c r="CP348" s="315"/>
      <c r="CQ348" s="316"/>
    </row>
    <row r="349" spans="4:136" ht="6" customHeight="1" x14ac:dyDescent="0.25">
      <c r="R349" s="258"/>
      <c r="S349" s="259"/>
      <c r="T349" s="260"/>
      <c r="AA349" s="20"/>
      <c r="AB349" s="20"/>
      <c r="AC349" s="20"/>
      <c r="AD349" s="77"/>
      <c r="AE349" s="77"/>
      <c r="AF349" s="77"/>
      <c r="AG349" s="315"/>
      <c r="AH349" s="315" t="s">
        <v>20</v>
      </c>
      <c r="AI349" s="315">
        <v>0</v>
      </c>
      <c r="AJ349" s="77"/>
      <c r="AK349" s="77"/>
      <c r="AL349" s="77"/>
      <c r="AM349" s="77"/>
      <c r="AN349" s="315" t="s">
        <v>19</v>
      </c>
      <c r="AO349" s="316">
        <v>1.0000000000000001E-5</v>
      </c>
      <c r="AP349" s="77"/>
      <c r="AQ349" s="77"/>
      <c r="AR349" s="77"/>
      <c r="AS349" s="355"/>
      <c r="AT349" s="355"/>
      <c r="AU349" s="355"/>
      <c r="AV349" s="355"/>
      <c r="AW349" s="357"/>
      <c r="AX349" s="357"/>
      <c r="AY349" s="20"/>
      <c r="AZ349" s="20"/>
      <c r="BA349" s="20"/>
      <c r="BB349" s="20"/>
      <c r="BC349" s="20"/>
      <c r="BD349" s="20"/>
      <c r="BE349" s="20"/>
      <c r="BF349" s="20"/>
      <c r="BG349" s="20"/>
      <c r="BH349" s="77"/>
      <c r="BI349" s="315" t="s">
        <v>19</v>
      </c>
      <c r="BJ349" s="316">
        <v>1.0000000000000001E-5</v>
      </c>
      <c r="BK349" s="77"/>
      <c r="BL349" s="20"/>
      <c r="BM349" s="20"/>
      <c r="BN349" s="77"/>
      <c r="BO349" s="315" t="s">
        <v>19</v>
      </c>
      <c r="BP349" s="316">
        <v>1.0000000000000001E-5</v>
      </c>
      <c r="BQ349" s="77"/>
      <c r="BR349" s="315"/>
      <c r="BS349" s="316"/>
      <c r="BT349" s="77"/>
      <c r="BU349" s="308"/>
      <c r="BV349" s="308"/>
      <c r="BW349" s="77"/>
      <c r="BX349" s="315"/>
      <c r="BY349" s="316"/>
      <c r="BZ349" s="77"/>
      <c r="CA349" s="308"/>
      <c r="CB349" s="308"/>
      <c r="CC349" s="77"/>
      <c r="CD349" s="315"/>
      <c r="CE349" s="316"/>
      <c r="CF349" s="9"/>
      <c r="CG349" s="417"/>
      <c r="CH349" s="418"/>
      <c r="CI349" s="9"/>
      <c r="CJ349" s="417"/>
      <c r="CK349" s="418"/>
      <c r="CL349" s="77"/>
      <c r="CM349" s="308"/>
      <c r="CN349" s="308"/>
      <c r="CO349" s="77"/>
      <c r="CP349" s="315"/>
      <c r="CQ349" s="316"/>
    </row>
    <row r="350" spans="4:136" ht="6" customHeight="1" x14ac:dyDescent="0.25">
      <c r="R350" s="258"/>
      <c r="S350" s="259"/>
      <c r="T350" s="260"/>
      <c r="AA350" s="20"/>
      <c r="AB350" s="20"/>
      <c r="AC350" s="20"/>
      <c r="AD350" s="77"/>
      <c r="AE350" s="77"/>
      <c r="AF350" s="77"/>
      <c r="AG350" s="315"/>
      <c r="AH350" s="315" t="s">
        <v>18</v>
      </c>
      <c r="AI350" s="315">
        <v>10</v>
      </c>
      <c r="AJ350" s="77"/>
      <c r="AK350" s="77"/>
      <c r="AL350" s="77"/>
      <c r="AM350" s="77"/>
      <c r="AN350" s="315" t="s">
        <v>17</v>
      </c>
      <c r="AO350" s="316">
        <v>0</v>
      </c>
      <c r="AP350" s="77"/>
      <c r="AQ350" s="77"/>
      <c r="AR350" s="77"/>
      <c r="AS350" s="355"/>
      <c r="AT350" s="355"/>
      <c r="AU350" s="355"/>
      <c r="AV350" s="355"/>
      <c r="AW350" s="357"/>
      <c r="AX350" s="357"/>
      <c r="AY350" s="20"/>
      <c r="AZ350" s="20"/>
      <c r="BA350" s="20"/>
      <c r="BB350" s="20"/>
      <c r="BC350" s="20"/>
      <c r="BD350" s="20"/>
      <c r="BE350" s="20"/>
      <c r="BF350" s="20"/>
      <c r="BG350" s="20"/>
      <c r="BH350" s="77"/>
      <c r="BI350" s="315" t="s">
        <v>17</v>
      </c>
      <c r="BJ350" s="316">
        <v>0</v>
      </c>
      <c r="BK350" s="77"/>
      <c r="BL350" s="20"/>
      <c r="BM350" s="20"/>
      <c r="BN350" s="77"/>
      <c r="BO350" s="315" t="s">
        <v>17</v>
      </c>
      <c r="BP350" s="316">
        <v>0</v>
      </c>
      <c r="BQ350" s="77"/>
      <c r="BR350" s="315"/>
      <c r="BS350" s="316"/>
      <c r="BT350" s="77"/>
      <c r="BU350" s="308"/>
      <c r="BV350" s="308"/>
      <c r="BW350" s="77"/>
      <c r="BX350" s="315"/>
      <c r="BY350" s="316"/>
      <c r="BZ350" s="77"/>
      <c r="CA350" s="308"/>
      <c r="CB350" s="308"/>
      <c r="CC350" s="77"/>
      <c r="CD350" s="315"/>
      <c r="CE350" s="316"/>
      <c r="CF350" s="9"/>
      <c r="CG350" s="417"/>
      <c r="CH350" s="418"/>
      <c r="CI350" s="9"/>
      <c r="CJ350" s="417"/>
      <c r="CK350" s="418"/>
      <c r="CL350" s="77"/>
      <c r="CM350" s="308"/>
      <c r="CN350" s="308"/>
      <c r="CO350" s="77"/>
      <c r="CP350" s="315"/>
      <c r="CQ350" s="316"/>
    </row>
    <row r="351" spans="4:136" ht="6" customHeight="1" x14ac:dyDescent="0.25">
      <c r="R351" s="258"/>
      <c r="S351" s="259"/>
      <c r="T351" s="260"/>
      <c r="AA351" s="20"/>
      <c r="AB351" s="20"/>
      <c r="AC351" s="20"/>
      <c r="AD351" s="77"/>
      <c r="AE351" s="77"/>
      <c r="AF351" s="77"/>
      <c r="AG351" s="315"/>
      <c r="AH351" s="315" t="s">
        <v>21</v>
      </c>
      <c r="AI351" s="315">
        <v>2</v>
      </c>
      <c r="AJ351" s="77"/>
      <c r="AK351" s="77"/>
      <c r="AL351" s="77"/>
      <c r="AM351" s="77"/>
      <c r="AN351" s="315" t="s">
        <v>20</v>
      </c>
      <c r="AO351" s="316">
        <v>0</v>
      </c>
      <c r="AP351" s="77"/>
      <c r="AQ351" s="77"/>
      <c r="AR351" s="77"/>
      <c r="AS351" s="355"/>
      <c r="AT351" s="355"/>
      <c r="AU351" s="355"/>
      <c r="AV351" s="355"/>
      <c r="AW351" s="357"/>
      <c r="AX351" s="357"/>
      <c r="AY351" s="20"/>
      <c r="AZ351" s="20"/>
      <c r="BA351" s="20"/>
      <c r="BB351" s="20"/>
      <c r="BC351" s="20"/>
      <c r="BD351" s="20"/>
      <c r="BE351" s="20"/>
      <c r="BF351" s="20"/>
      <c r="BG351" s="20"/>
      <c r="BH351" s="77"/>
      <c r="BI351" s="315" t="s">
        <v>20</v>
      </c>
      <c r="BJ351" s="316">
        <v>0</v>
      </c>
      <c r="BK351" s="77"/>
      <c r="BL351" s="20"/>
      <c r="BM351" s="20"/>
      <c r="BN351" s="77"/>
      <c r="BO351" s="315" t="s">
        <v>20</v>
      </c>
      <c r="BP351" s="316">
        <v>0</v>
      </c>
      <c r="BQ351" s="77"/>
      <c r="BR351" s="315"/>
      <c r="BS351" s="316"/>
      <c r="BT351" s="77"/>
      <c r="BU351" s="308"/>
      <c r="BV351" s="308"/>
      <c r="BW351" s="77"/>
      <c r="BX351" s="315"/>
      <c r="BY351" s="316"/>
      <c r="BZ351" s="77"/>
      <c r="CA351" s="308"/>
      <c r="CB351" s="308"/>
      <c r="CC351" s="77"/>
      <c r="CD351" s="315"/>
      <c r="CE351" s="316"/>
      <c r="CF351" s="9"/>
      <c r="CG351" s="417"/>
      <c r="CH351" s="418"/>
      <c r="CI351" s="9"/>
      <c r="CJ351" s="417"/>
      <c r="CK351" s="418"/>
      <c r="CL351" s="77"/>
      <c r="CM351" s="308"/>
      <c r="CN351" s="308"/>
      <c r="CO351" s="77"/>
      <c r="CP351" s="315"/>
      <c r="CQ351" s="316"/>
    </row>
    <row r="352" spans="4:136" ht="6" customHeight="1" x14ac:dyDescent="0.25">
      <c r="R352" s="258"/>
      <c r="S352" s="259"/>
      <c r="T352" s="260"/>
      <c r="AA352" s="20"/>
      <c r="AB352" s="20"/>
      <c r="AC352" s="20"/>
      <c r="AD352" s="77"/>
      <c r="AE352" s="77"/>
      <c r="AF352" s="77"/>
      <c r="AG352" s="315"/>
      <c r="AH352" s="315" t="s">
        <v>22</v>
      </c>
      <c r="AI352" s="315">
        <v>20</v>
      </c>
      <c r="AJ352" s="77"/>
      <c r="AK352" s="77"/>
      <c r="AL352" s="77"/>
      <c r="AM352" s="77"/>
      <c r="AN352" s="315" t="s">
        <v>18</v>
      </c>
      <c r="AO352" s="316">
        <v>16</v>
      </c>
      <c r="AP352" s="77"/>
      <c r="AQ352" s="77"/>
      <c r="AR352" s="77"/>
      <c r="AS352" s="355"/>
      <c r="AT352" s="355"/>
      <c r="AU352" s="355"/>
      <c r="AV352" s="355"/>
      <c r="AW352" s="357"/>
      <c r="AX352" s="357"/>
      <c r="AY352" s="20"/>
      <c r="AZ352" s="20"/>
      <c r="BA352" s="20"/>
      <c r="BB352" s="20"/>
      <c r="BC352" s="20"/>
      <c r="BD352" s="20"/>
      <c r="BE352" s="20"/>
      <c r="BF352" s="20"/>
      <c r="BG352" s="20"/>
      <c r="BH352" s="77"/>
      <c r="BI352" s="315" t="s">
        <v>18</v>
      </c>
      <c r="BJ352" s="316">
        <v>16</v>
      </c>
      <c r="BK352" s="77"/>
      <c r="BL352" s="20"/>
      <c r="BM352" s="20"/>
      <c r="BN352" s="77"/>
      <c r="BO352" s="315" t="s">
        <v>18</v>
      </c>
      <c r="BP352" s="316">
        <v>16</v>
      </c>
      <c r="BQ352" s="77"/>
      <c r="BR352" s="315"/>
      <c r="BS352" s="316"/>
      <c r="BT352" s="77"/>
      <c r="BU352" s="308"/>
      <c r="BV352" s="308"/>
      <c r="BW352" s="77"/>
      <c r="BX352" s="315"/>
      <c r="BY352" s="316"/>
      <c r="BZ352" s="77"/>
      <c r="CA352" s="308"/>
      <c r="CB352" s="308"/>
      <c r="CC352" s="77"/>
      <c r="CD352" s="315"/>
      <c r="CE352" s="316"/>
      <c r="CF352" s="9"/>
      <c r="CG352" s="417"/>
      <c r="CH352" s="418"/>
      <c r="CI352" s="9"/>
      <c r="CJ352" s="417"/>
      <c r="CK352" s="418"/>
      <c r="CL352" s="77"/>
      <c r="CM352" s="308"/>
      <c r="CN352" s="308"/>
      <c r="CO352" s="77"/>
      <c r="CP352" s="315"/>
      <c r="CQ352" s="316"/>
    </row>
    <row r="353" spans="18:95" ht="6" customHeight="1" x14ac:dyDescent="0.25">
      <c r="R353" s="258"/>
      <c r="S353" s="259"/>
      <c r="T353" s="260"/>
      <c r="AA353" s="20"/>
      <c r="AB353" s="20"/>
      <c r="AC353" s="20"/>
      <c r="AD353" s="77"/>
      <c r="AE353" s="77"/>
      <c r="AF353" s="77"/>
      <c r="AG353" s="315"/>
      <c r="AH353" s="315" t="s">
        <v>114</v>
      </c>
      <c r="AI353" s="315">
        <v>1E-3</v>
      </c>
      <c r="AJ353" s="77"/>
      <c r="AK353" s="77"/>
      <c r="AL353" s="77"/>
      <c r="AM353" s="77"/>
      <c r="AN353" s="315" t="s">
        <v>21</v>
      </c>
      <c r="AO353" s="316">
        <v>2</v>
      </c>
      <c r="AP353" s="77"/>
      <c r="AQ353" s="77"/>
      <c r="AR353" s="77"/>
      <c r="AS353" s="355"/>
      <c r="AT353" s="355"/>
      <c r="AU353" s="355"/>
      <c r="AV353" s="355"/>
      <c r="AW353" s="357"/>
      <c r="AX353" s="357"/>
      <c r="AY353" s="20"/>
      <c r="AZ353" s="20"/>
      <c r="BA353" s="20"/>
      <c r="BB353" s="20"/>
      <c r="BC353" s="20"/>
      <c r="BD353" s="20"/>
      <c r="BE353" s="20"/>
      <c r="BF353" s="20"/>
      <c r="BG353" s="20"/>
      <c r="BH353" s="77"/>
      <c r="BI353" s="315" t="s">
        <v>21</v>
      </c>
      <c r="BJ353" s="316">
        <v>2</v>
      </c>
      <c r="BK353" s="77"/>
      <c r="BL353" s="20"/>
      <c r="BM353" s="20"/>
      <c r="BN353" s="77"/>
      <c r="BO353" s="315" t="s">
        <v>21</v>
      </c>
      <c r="BP353" s="316">
        <v>2</v>
      </c>
      <c r="BQ353" s="77"/>
      <c r="BR353" s="315"/>
      <c r="BS353" s="316"/>
      <c r="BT353" s="77"/>
      <c r="BU353" s="308"/>
      <c r="BV353" s="308"/>
      <c r="BW353" s="77"/>
      <c r="BX353" s="315"/>
      <c r="BY353" s="316"/>
      <c r="BZ353" s="77"/>
      <c r="CA353" s="308"/>
      <c r="CB353" s="308"/>
      <c r="CC353" s="77"/>
      <c r="CD353" s="315"/>
      <c r="CE353" s="316"/>
      <c r="CF353" s="9"/>
      <c r="CG353" s="417"/>
      <c r="CH353" s="418"/>
      <c r="CI353" s="9"/>
      <c r="CJ353" s="417"/>
      <c r="CK353" s="418"/>
      <c r="CL353" s="77"/>
      <c r="CM353" s="308"/>
      <c r="CN353" s="308"/>
      <c r="CO353" s="77"/>
      <c r="CP353" s="315"/>
      <c r="CQ353" s="316"/>
    </row>
    <row r="354" spans="18:95" ht="6" customHeight="1" x14ac:dyDescent="0.25">
      <c r="R354" s="258"/>
      <c r="S354" s="259"/>
      <c r="T354" s="260"/>
      <c r="AA354" s="20"/>
      <c r="AB354" s="20"/>
      <c r="AC354" s="20"/>
      <c r="AD354" s="77"/>
      <c r="AE354" s="77"/>
      <c r="AF354" s="77"/>
      <c r="AG354" s="315"/>
      <c r="AH354" s="315" t="s">
        <v>23</v>
      </c>
      <c r="AI354" s="315" t="s">
        <v>17</v>
      </c>
      <c r="AJ354" s="77"/>
      <c r="AK354" s="77"/>
      <c r="AL354" s="77"/>
      <c r="AM354" s="77"/>
      <c r="AN354" s="315" t="s">
        <v>22</v>
      </c>
      <c r="AO354" s="316">
        <v>32</v>
      </c>
      <c r="AP354" s="77"/>
      <c r="AQ354" s="77"/>
      <c r="AR354" s="77"/>
      <c r="AS354" s="355"/>
      <c r="AT354" s="355"/>
      <c r="AU354" s="355"/>
      <c r="AV354" s="355"/>
      <c r="AW354" s="357"/>
      <c r="AX354" s="357"/>
      <c r="AY354" s="20"/>
      <c r="AZ354" s="20"/>
      <c r="BA354" s="20"/>
      <c r="BB354" s="20"/>
      <c r="BC354" s="20"/>
      <c r="BD354" s="20"/>
      <c r="BE354" s="20"/>
      <c r="BF354" s="20"/>
      <c r="BG354" s="20"/>
      <c r="BH354" s="77"/>
      <c r="BI354" s="315" t="s">
        <v>22</v>
      </c>
      <c r="BJ354" s="316">
        <v>32</v>
      </c>
      <c r="BK354" s="77"/>
      <c r="BL354" s="20"/>
      <c r="BM354" s="20"/>
      <c r="BN354" s="77"/>
      <c r="BO354" s="315" t="s">
        <v>22</v>
      </c>
      <c r="BP354" s="316">
        <v>32</v>
      </c>
      <c r="BQ354" s="77"/>
      <c r="BR354" s="315"/>
      <c r="BS354" s="316"/>
      <c r="BT354" s="77"/>
      <c r="BU354" s="308"/>
      <c r="BV354" s="308"/>
      <c r="BW354" s="77"/>
      <c r="BX354" s="315"/>
      <c r="BY354" s="316"/>
      <c r="BZ354" s="77"/>
      <c r="CA354" s="308"/>
      <c r="CB354" s="308"/>
      <c r="CC354" s="77"/>
      <c r="CD354" s="315"/>
      <c r="CE354" s="316"/>
      <c r="CF354" s="9"/>
      <c r="CG354" s="417"/>
      <c r="CH354" s="418"/>
      <c r="CI354" s="9"/>
      <c r="CJ354" s="417"/>
      <c r="CK354" s="418"/>
      <c r="CL354" s="77"/>
      <c r="CM354" s="308"/>
      <c r="CN354" s="308"/>
      <c r="CO354" s="77"/>
      <c r="CP354" s="315"/>
      <c r="CQ354" s="316"/>
    </row>
    <row r="355" spans="18:95" ht="6" customHeight="1" x14ac:dyDescent="0.25">
      <c r="R355" s="258"/>
      <c r="S355" s="259"/>
      <c r="T355" s="260"/>
      <c r="AA355" s="20"/>
      <c r="AB355" s="20"/>
      <c r="AC355" s="20"/>
      <c r="AD355" s="77"/>
      <c r="AE355" s="77"/>
      <c r="AF355" s="77"/>
      <c r="AG355" s="315"/>
      <c r="AH355" s="315" t="s">
        <v>69</v>
      </c>
      <c r="AI355" s="315" t="s">
        <v>18</v>
      </c>
      <c r="AJ355" s="77"/>
      <c r="AK355" s="77"/>
      <c r="AL355" s="77"/>
      <c r="AM355" s="77"/>
      <c r="AN355" s="315" t="s">
        <v>114</v>
      </c>
      <c r="AO355" s="316">
        <v>0.01</v>
      </c>
      <c r="AP355" s="77"/>
      <c r="AQ355" s="77"/>
      <c r="AR355" s="77"/>
      <c r="AS355" s="355"/>
      <c r="AT355" s="355"/>
      <c r="AU355" s="355"/>
      <c r="AV355" s="355"/>
      <c r="AW355" s="357"/>
      <c r="AX355" s="357"/>
      <c r="AY355" s="20"/>
      <c r="AZ355" s="20"/>
      <c r="BA355" s="20"/>
      <c r="BB355" s="20"/>
      <c r="BC355" s="20"/>
      <c r="BD355" s="20"/>
      <c r="BE355" s="20"/>
      <c r="BF355" s="20"/>
      <c r="BG355" s="20"/>
      <c r="BH355" s="77"/>
      <c r="BI355" s="315" t="s">
        <v>114</v>
      </c>
      <c r="BJ355" s="316">
        <v>0.01</v>
      </c>
      <c r="BK355" s="77"/>
      <c r="BL355" s="20"/>
      <c r="BM355" s="20"/>
      <c r="BN355" s="77"/>
      <c r="BO355" s="315" t="s">
        <v>114</v>
      </c>
      <c r="BP355" s="316">
        <v>0.01</v>
      </c>
      <c r="BQ355" s="77"/>
      <c r="BR355" s="315"/>
      <c r="BS355" s="316"/>
      <c r="BT355" s="77"/>
      <c r="BU355" s="308"/>
      <c r="BV355" s="308"/>
      <c r="BW355" s="77"/>
      <c r="BX355" s="315"/>
      <c r="BY355" s="316"/>
      <c r="BZ355" s="77"/>
      <c r="CA355" s="308"/>
      <c r="CB355" s="308"/>
      <c r="CC355" s="77"/>
      <c r="CD355" s="315"/>
      <c r="CE355" s="316"/>
      <c r="CF355" s="9"/>
      <c r="CG355" s="417"/>
      <c r="CH355" s="418"/>
      <c r="CI355" s="9"/>
      <c r="CJ355" s="417"/>
      <c r="CK355" s="418"/>
      <c r="CL355" s="77"/>
      <c r="CM355" s="308"/>
      <c r="CN355" s="308"/>
      <c r="CO355" s="77"/>
      <c r="CP355" s="315"/>
      <c r="CQ355" s="316"/>
    </row>
    <row r="356" spans="18:95" ht="6" customHeight="1" x14ac:dyDescent="0.25">
      <c r="R356" s="258"/>
      <c r="S356" s="259"/>
      <c r="T356" s="260"/>
      <c r="AA356" s="20"/>
      <c r="AB356" s="20"/>
      <c r="AC356" s="20"/>
      <c r="AD356" s="77"/>
      <c r="AE356" s="77"/>
      <c r="AF356" s="77"/>
      <c r="AG356" s="315"/>
      <c r="AH356" s="315" t="s">
        <v>70</v>
      </c>
      <c r="AI356" s="315" t="s">
        <v>9</v>
      </c>
      <c r="AJ356" s="77"/>
      <c r="AK356" s="77"/>
      <c r="AL356" s="77"/>
      <c r="AM356" s="77"/>
      <c r="AN356" s="315" t="s">
        <v>23</v>
      </c>
      <c r="AO356" s="316" t="s">
        <v>17</v>
      </c>
      <c r="AP356" s="77"/>
      <c r="AQ356" s="77"/>
      <c r="AR356" s="77"/>
      <c r="AS356" s="355"/>
      <c r="AT356" s="355"/>
      <c r="AU356" s="355"/>
      <c r="AV356" s="355"/>
      <c r="AW356" s="357"/>
      <c r="AX356" s="357"/>
      <c r="AY356" s="20"/>
      <c r="AZ356" s="20"/>
      <c r="BA356" s="20"/>
      <c r="BB356" s="20"/>
      <c r="BC356" s="20"/>
      <c r="BD356" s="20"/>
      <c r="BE356" s="20"/>
      <c r="BF356" s="20"/>
      <c r="BG356" s="20"/>
      <c r="BH356" s="77"/>
      <c r="BI356" s="315" t="s">
        <v>23</v>
      </c>
      <c r="BJ356" s="316" t="s">
        <v>17</v>
      </c>
      <c r="BK356" s="77"/>
      <c r="BL356" s="20"/>
      <c r="BM356" s="20"/>
      <c r="BN356" s="77"/>
      <c r="BO356" s="315" t="s">
        <v>23</v>
      </c>
      <c r="BP356" s="316" t="s">
        <v>17</v>
      </c>
      <c r="BQ356" s="77"/>
      <c r="BR356" s="315"/>
      <c r="BS356" s="316"/>
      <c r="BT356" s="77"/>
      <c r="BU356" s="308"/>
      <c r="BV356" s="308"/>
      <c r="BW356" s="77"/>
      <c r="BX356" s="315"/>
      <c r="BY356" s="316"/>
      <c r="BZ356" s="77"/>
      <c r="CA356" s="308"/>
      <c r="CB356" s="308"/>
      <c r="CC356" s="77"/>
      <c r="CD356" s="315"/>
      <c r="CE356" s="316"/>
      <c r="CF356" s="9"/>
      <c r="CG356" s="417"/>
      <c r="CH356" s="418"/>
      <c r="CI356" s="9"/>
      <c r="CJ356" s="417"/>
      <c r="CK356" s="418"/>
      <c r="CL356" s="77"/>
      <c r="CM356" s="308"/>
      <c r="CN356" s="308"/>
      <c r="CO356" s="77"/>
      <c r="CP356" s="315"/>
      <c r="CQ356" s="316"/>
    </row>
    <row r="357" spans="18:95" ht="6" customHeight="1" x14ac:dyDescent="0.25">
      <c r="R357" s="258"/>
      <c r="S357" s="259"/>
      <c r="T357" s="260"/>
      <c r="AA357" s="20"/>
      <c r="AB357" s="20"/>
      <c r="AC357" s="20"/>
      <c r="AD357" s="77"/>
      <c r="AE357" s="77"/>
      <c r="AF357" s="77"/>
      <c r="AG357" s="315"/>
      <c r="AH357" s="315" t="s">
        <v>71</v>
      </c>
      <c r="AI357" s="315" t="s">
        <v>91</v>
      </c>
      <c r="AJ357" s="77"/>
      <c r="AK357" s="77"/>
      <c r="AL357" s="77"/>
      <c r="AM357" s="77"/>
      <c r="AN357" s="315" t="s">
        <v>69</v>
      </c>
      <c r="AO357" s="316" t="s">
        <v>18</v>
      </c>
      <c r="AP357" s="77"/>
      <c r="AQ357" s="77"/>
      <c r="AR357" s="77"/>
      <c r="AS357" s="355"/>
      <c r="AT357" s="355"/>
      <c r="AU357" s="355"/>
      <c r="AV357" s="355"/>
      <c r="AW357" s="357"/>
      <c r="AX357" s="357"/>
      <c r="AY357" s="20"/>
      <c r="AZ357" s="20"/>
      <c r="BA357" s="20"/>
      <c r="BB357" s="20"/>
      <c r="BC357" s="20"/>
      <c r="BD357" s="20"/>
      <c r="BE357" s="20"/>
      <c r="BF357" s="20"/>
      <c r="BG357" s="20"/>
      <c r="BH357" s="77"/>
      <c r="BI357" s="315" t="s">
        <v>69</v>
      </c>
      <c r="BJ357" s="316" t="s">
        <v>18</v>
      </c>
      <c r="BK357" s="77"/>
      <c r="BL357" s="20"/>
      <c r="BM357" s="20"/>
      <c r="BN357" s="77"/>
      <c r="BO357" s="315" t="s">
        <v>69</v>
      </c>
      <c r="BP357" s="316" t="s">
        <v>18</v>
      </c>
      <c r="BQ357" s="77"/>
      <c r="BR357" s="315"/>
      <c r="BS357" s="316"/>
      <c r="BT357" s="77"/>
      <c r="BU357" s="308"/>
      <c r="BV357" s="308"/>
      <c r="BW357" s="77"/>
      <c r="BX357" s="315"/>
      <c r="BY357" s="316"/>
      <c r="BZ357" s="77"/>
      <c r="CA357" s="308"/>
      <c r="CB357" s="308"/>
      <c r="CC357" s="77"/>
      <c r="CD357" s="315"/>
      <c r="CE357" s="316"/>
      <c r="CF357" s="9"/>
      <c r="CG357" s="417"/>
      <c r="CH357" s="418"/>
      <c r="CI357" s="9"/>
      <c r="CJ357" s="417"/>
      <c r="CK357" s="418"/>
      <c r="CL357" s="77"/>
      <c r="CM357" s="308"/>
      <c r="CN357" s="308"/>
      <c r="CO357" s="77"/>
      <c r="CP357" s="315"/>
      <c r="CQ357" s="316"/>
    </row>
    <row r="358" spans="18:95" ht="6" customHeight="1" x14ac:dyDescent="0.25">
      <c r="R358" s="258"/>
      <c r="S358" s="259"/>
      <c r="T358" s="260"/>
      <c r="AA358" s="20"/>
      <c r="AB358" s="20"/>
      <c r="AC358" s="20"/>
      <c r="AD358" s="77"/>
      <c r="AE358" s="77"/>
      <c r="AF358" s="77"/>
      <c r="AG358" s="315"/>
      <c r="AH358" s="315" t="s">
        <v>143</v>
      </c>
      <c r="AI358" s="315">
        <v>3</v>
      </c>
      <c r="AJ358" s="77"/>
      <c r="AK358" s="77"/>
      <c r="AL358" s="77"/>
      <c r="AM358" s="77"/>
      <c r="AN358" s="315" t="s">
        <v>204</v>
      </c>
      <c r="AO358" s="316" t="s">
        <v>205</v>
      </c>
      <c r="AP358" s="77"/>
      <c r="AQ358" s="77"/>
      <c r="AR358" s="77"/>
      <c r="AS358" s="355"/>
      <c r="AT358" s="355"/>
      <c r="AU358" s="355"/>
      <c r="AV358" s="355"/>
      <c r="AW358" s="357"/>
      <c r="AX358" s="357"/>
      <c r="AY358" s="20"/>
      <c r="AZ358" s="20"/>
      <c r="BA358" s="20"/>
      <c r="BB358" s="20"/>
      <c r="BC358" s="20"/>
      <c r="BD358" s="20"/>
      <c r="BE358" s="20"/>
      <c r="BF358" s="20"/>
      <c r="BG358" s="20"/>
      <c r="BH358" s="77"/>
      <c r="BI358" s="315" t="s">
        <v>204</v>
      </c>
      <c r="BJ358" s="316" t="s">
        <v>205</v>
      </c>
      <c r="BK358" s="77"/>
      <c r="BL358" s="20"/>
      <c r="BM358" s="20"/>
      <c r="BN358" s="77"/>
      <c r="BO358" s="315" t="s">
        <v>204</v>
      </c>
      <c r="BP358" s="316" t="s">
        <v>205</v>
      </c>
      <c r="BQ358" s="77"/>
      <c r="BR358" s="315"/>
      <c r="BS358" s="316"/>
      <c r="BT358" s="77"/>
      <c r="BU358" s="308"/>
      <c r="BV358" s="308"/>
      <c r="BW358" s="77"/>
      <c r="BX358" s="315"/>
      <c r="BY358" s="316"/>
      <c r="BZ358" s="77"/>
      <c r="CA358" s="308"/>
      <c r="CB358" s="308"/>
      <c r="CC358" s="77"/>
      <c r="CD358" s="315"/>
      <c r="CE358" s="316"/>
      <c r="CF358" s="9"/>
      <c r="CG358" s="417"/>
      <c r="CH358" s="418"/>
      <c r="CI358" s="9"/>
      <c r="CJ358" s="417"/>
      <c r="CK358" s="418"/>
      <c r="CL358" s="77"/>
      <c r="CM358" s="308"/>
      <c r="CN358" s="308"/>
      <c r="CO358" s="77"/>
      <c r="CP358" s="315"/>
      <c r="CQ358" s="316"/>
    </row>
    <row r="359" spans="18:95" ht="6" customHeight="1" x14ac:dyDescent="0.25">
      <c r="R359" s="258"/>
      <c r="S359" s="259"/>
      <c r="T359" s="260"/>
      <c r="AA359" s="20"/>
      <c r="AB359" s="20"/>
      <c r="AC359" s="20"/>
      <c r="AD359" s="77"/>
      <c r="AE359" s="77"/>
      <c r="AF359" s="77"/>
      <c r="AG359" s="315"/>
      <c r="AH359" s="315" t="s">
        <v>146</v>
      </c>
      <c r="AI359" s="315">
        <v>6.75</v>
      </c>
      <c r="AJ359" s="77"/>
      <c r="AK359" s="77"/>
      <c r="AL359" s="77"/>
      <c r="AM359" s="77"/>
      <c r="AN359" s="315" t="s">
        <v>206</v>
      </c>
      <c r="AO359" s="316" t="s">
        <v>207</v>
      </c>
      <c r="AP359" s="77"/>
      <c r="AQ359" s="77"/>
      <c r="AR359" s="77"/>
      <c r="AS359" s="355"/>
      <c r="AT359" s="355"/>
      <c r="AU359" s="355"/>
      <c r="AV359" s="355"/>
      <c r="AW359" s="357"/>
      <c r="AX359" s="357"/>
      <c r="AY359" s="20"/>
      <c r="AZ359" s="20"/>
      <c r="BA359" s="20"/>
      <c r="BB359" s="20"/>
      <c r="BC359" s="20"/>
      <c r="BD359" s="20"/>
      <c r="BE359" s="20"/>
      <c r="BF359" s="20"/>
      <c r="BG359" s="20"/>
      <c r="BH359" s="77"/>
      <c r="BI359" s="315" t="s">
        <v>206</v>
      </c>
      <c r="BJ359" s="316" t="s">
        <v>207</v>
      </c>
      <c r="BK359" s="77"/>
      <c r="BL359" s="20"/>
      <c r="BM359" s="20"/>
      <c r="BN359" s="77"/>
      <c r="BO359" s="315" t="s">
        <v>206</v>
      </c>
      <c r="BP359" s="316" t="s">
        <v>207</v>
      </c>
      <c r="BQ359" s="77"/>
      <c r="BR359" s="315"/>
      <c r="BS359" s="316"/>
      <c r="BT359" s="77"/>
      <c r="BU359" s="308"/>
      <c r="BV359" s="308"/>
      <c r="BW359" s="77"/>
      <c r="BX359" s="315"/>
      <c r="BY359" s="316"/>
      <c r="BZ359" s="77"/>
      <c r="CA359" s="308"/>
      <c r="CB359" s="308"/>
      <c r="CC359" s="77"/>
      <c r="CD359" s="315"/>
      <c r="CE359" s="316"/>
      <c r="CF359" s="9"/>
      <c r="CG359" s="417"/>
      <c r="CH359" s="418"/>
      <c r="CI359" s="9"/>
      <c r="CJ359" s="417"/>
      <c r="CK359" s="418"/>
      <c r="CL359" s="77"/>
      <c r="CM359" s="308"/>
      <c r="CN359" s="308"/>
      <c r="CO359" s="77"/>
      <c r="CP359" s="315"/>
      <c r="CQ359" s="316"/>
    </row>
    <row r="360" spans="18:95" ht="6" customHeight="1" x14ac:dyDescent="0.25">
      <c r="R360" s="258"/>
      <c r="S360" s="259"/>
      <c r="T360" s="260"/>
      <c r="AA360" s="20"/>
      <c r="AB360" s="20"/>
      <c r="AC360" s="20"/>
      <c r="AD360" s="77"/>
      <c r="AE360" s="77"/>
      <c r="AF360" s="77"/>
      <c r="AG360" s="315"/>
      <c r="AH360" s="315" t="s">
        <v>6</v>
      </c>
      <c r="AI360" s="315" t="s">
        <v>233</v>
      </c>
      <c r="AJ360" s="77"/>
      <c r="AK360" s="77"/>
      <c r="AL360" s="77"/>
      <c r="AM360" s="77"/>
      <c r="AN360" s="315" t="s">
        <v>204</v>
      </c>
      <c r="AO360" s="316" t="s">
        <v>204</v>
      </c>
      <c r="AP360" s="77"/>
      <c r="AQ360" s="77"/>
      <c r="AR360" s="77"/>
      <c r="AS360" s="355"/>
      <c r="AT360" s="355"/>
      <c r="AU360" s="355"/>
      <c r="AV360" s="355"/>
      <c r="AW360" s="357"/>
      <c r="AX360" s="357"/>
      <c r="AY360" s="20"/>
      <c r="AZ360" s="20"/>
      <c r="BA360" s="20"/>
      <c r="BB360" s="20"/>
      <c r="BC360" s="20"/>
      <c r="BD360" s="20"/>
      <c r="BE360" s="20"/>
      <c r="BF360" s="20"/>
      <c r="BG360" s="20"/>
      <c r="BH360" s="77"/>
      <c r="BI360" s="315" t="s">
        <v>204</v>
      </c>
      <c r="BJ360" s="316" t="s">
        <v>204</v>
      </c>
      <c r="BK360" s="77"/>
      <c r="BL360" s="20"/>
      <c r="BM360" s="20"/>
      <c r="BN360" s="77"/>
      <c r="BO360" s="315" t="s">
        <v>204</v>
      </c>
      <c r="BP360" s="316" t="s">
        <v>204</v>
      </c>
      <c r="BQ360" s="77"/>
      <c r="BR360" s="315"/>
      <c r="BS360" s="316"/>
      <c r="BT360" s="77"/>
      <c r="BU360" s="308"/>
      <c r="BV360" s="308"/>
      <c r="BW360" s="77"/>
      <c r="BX360" s="315"/>
      <c r="BY360" s="316"/>
      <c r="BZ360" s="77"/>
      <c r="CA360" s="308"/>
      <c r="CB360" s="308"/>
      <c r="CC360" s="77"/>
      <c r="CD360" s="315"/>
      <c r="CE360" s="316"/>
      <c r="CF360" s="9"/>
      <c r="CG360" s="417"/>
      <c r="CH360" s="418"/>
      <c r="CI360" s="9"/>
      <c r="CJ360" s="417"/>
      <c r="CK360" s="418"/>
      <c r="CL360" s="77"/>
      <c r="CM360" s="308"/>
      <c r="CN360" s="308"/>
      <c r="CO360" s="77"/>
      <c r="CP360" s="315"/>
      <c r="CQ360" s="316"/>
    </row>
    <row r="361" spans="18:95" ht="6" customHeight="1" x14ac:dyDescent="0.25">
      <c r="R361" s="258"/>
      <c r="S361" s="259"/>
      <c r="T361" s="260"/>
      <c r="AA361" s="20"/>
      <c r="AB361" s="20"/>
      <c r="AC361" s="20"/>
      <c r="AD361" s="77"/>
      <c r="AE361" s="77"/>
      <c r="AF361" s="77"/>
      <c r="AG361" s="315"/>
      <c r="AH361" s="315" t="s">
        <v>1</v>
      </c>
      <c r="AI361" s="315">
        <v>2</v>
      </c>
      <c r="AJ361" s="77"/>
      <c r="AK361" s="77"/>
      <c r="AL361" s="77"/>
      <c r="AM361" s="77"/>
      <c r="AN361" s="315" t="s">
        <v>208</v>
      </c>
      <c r="AO361" s="316">
        <v>0</v>
      </c>
      <c r="AP361" s="77"/>
      <c r="AQ361" s="77"/>
      <c r="AR361" s="77"/>
      <c r="AS361" s="355"/>
      <c r="AT361" s="355"/>
      <c r="AU361" s="355"/>
      <c r="AV361" s="355"/>
      <c r="AW361" s="357"/>
      <c r="AX361" s="357"/>
      <c r="AY361" s="20"/>
      <c r="AZ361" s="20"/>
      <c r="BA361" s="20"/>
      <c r="BB361" s="20"/>
      <c r="BC361" s="20"/>
      <c r="BD361" s="20"/>
      <c r="BE361" s="20"/>
      <c r="BF361" s="20"/>
      <c r="BG361" s="20"/>
      <c r="BH361" s="77"/>
      <c r="BI361" s="315" t="s">
        <v>208</v>
      </c>
      <c r="BJ361" s="316">
        <v>0</v>
      </c>
      <c r="BK361" s="77"/>
      <c r="BL361" s="20"/>
      <c r="BM361" s="20"/>
      <c r="BN361" s="77"/>
      <c r="BO361" s="315" t="s">
        <v>208</v>
      </c>
      <c r="BP361" s="316">
        <v>0</v>
      </c>
      <c r="BQ361" s="77"/>
      <c r="BR361" s="315"/>
      <c r="BS361" s="316"/>
      <c r="BT361" s="77"/>
      <c r="BU361" s="308"/>
      <c r="BV361" s="308"/>
      <c r="BW361" s="77"/>
      <c r="BX361" s="315"/>
      <c r="BY361" s="316"/>
      <c r="BZ361" s="77"/>
      <c r="CA361" s="308"/>
      <c r="CB361" s="308"/>
      <c r="CC361" s="77"/>
      <c r="CD361" s="315"/>
      <c r="CE361" s="316"/>
      <c r="CF361" s="9"/>
      <c r="CG361" s="417"/>
      <c r="CH361" s="418"/>
      <c r="CI361" s="9"/>
      <c r="CJ361" s="417"/>
      <c r="CK361" s="418"/>
      <c r="CL361" s="77"/>
      <c r="CM361" s="308"/>
      <c r="CN361" s="308"/>
      <c r="CO361" s="77"/>
      <c r="CP361" s="315"/>
      <c r="CQ361" s="316"/>
    </row>
    <row r="362" spans="18:95" ht="6" customHeight="1" x14ac:dyDescent="0.25">
      <c r="R362" s="258"/>
      <c r="S362" s="259"/>
      <c r="T362" s="260"/>
      <c r="AA362" s="20"/>
      <c r="AB362" s="20"/>
      <c r="AC362" s="20"/>
      <c r="AD362" s="77"/>
      <c r="AE362" s="77"/>
      <c r="AF362" s="77"/>
      <c r="AG362" s="315"/>
      <c r="AH362" s="315" t="s">
        <v>33</v>
      </c>
      <c r="AI362" s="315" t="s">
        <v>181</v>
      </c>
      <c r="AJ362" s="77"/>
      <c r="AK362" s="77"/>
      <c r="AL362" s="77"/>
      <c r="AM362" s="77"/>
      <c r="AN362" s="315" t="s">
        <v>41</v>
      </c>
      <c r="AO362" s="316">
        <v>1.7</v>
      </c>
      <c r="AP362" s="77"/>
      <c r="AQ362" s="77"/>
      <c r="AR362" s="77"/>
      <c r="AS362" s="355"/>
      <c r="AT362" s="355"/>
      <c r="AU362" s="355"/>
      <c r="AV362" s="355"/>
      <c r="AW362" s="357"/>
      <c r="AX362" s="357"/>
      <c r="AY362" s="20"/>
      <c r="AZ362" s="20"/>
      <c r="BA362" s="20"/>
      <c r="BB362" s="20"/>
      <c r="BC362" s="20"/>
      <c r="BD362" s="20"/>
      <c r="BE362" s="20"/>
      <c r="BF362" s="20"/>
      <c r="BG362" s="20"/>
      <c r="BH362" s="77"/>
      <c r="BI362" s="315" t="s">
        <v>41</v>
      </c>
      <c r="BJ362" s="316">
        <v>1.7</v>
      </c>
      <c r="BK362" s="77"/>
      <c r="BL362" s="20"/>
      <c r="BM362" s="20"/>
      <c r="BN362" s="77"/>
      <c r="BO362" s="315" t="s">
        <v>41</v>
      </c>
      <c r="BP362" s="316">
        <v>1.7</v>
      </c>
      <c r="BQ362" s="77"/>
      <c r="BR362" s="315"/>
      <c r="BS362" s="316"/>
      <c r="BT362" s="77"/>
      <c r="BU362" s="308"/>
      <c r="BV362" s="308"/>
      <c r="BW362" s="77"/>
      <c r="BX362" s="315"/>
      <c r="BY362" s="316"/>
      <c r="BZ362" s="77"/>
      <c r="CA362" s="308"/>
      <c r="CB362" s="308"/>
      <c r="CC362" s="77"/>
      <c r="CD362" s="315"/>
      <c r="CE362" s="316"/>
      <c r="CF362" s="9"/>
      <c r="CG362" s="417"/>
      <c r="CH362" s="418"/>
      <c r="CI362" s="9"/>
      <c r="CJ362" s="417"/>
      <c r="CK362" s="418"/>
      <c r="CL362" s="77"/>
      <c r="CM362" s="308"/>
      <c r="CN362" s="308"/>
      <c r="CO362" s="77"/>
      <c r="CP362" s="315"/>
      <c r="CQ362" s="316"/>
    </row>
    <row r="363" spans="18:95" ht="6" customHeight="1" x14ac:dyDescent="0.25">
      <c r="R363" s="258"/>
      <c r="S363" s="259"/>
      <c r="T363" s="260"/>
      <c r="AA363" s="20"/>
      <c r="AB363" s="20"/>
      <c r="AC363" s="20"/>
      <c r="AD363" s="77"/>
      <c r="AE363" s="77"/>
      <c r="AF363" s="77"/>
      <c r="AG363" s="315"/>
      <c r="AH363" s="315" t="s">
        <v>86</v>
      </c>
      <c r="AI363" s="315" t="s">
        <v>181</v>
      </c>
      <c r="AJ363" s="77"/>
      <c r="AK363" s="77"/>
      <c r="AL363" s="77"/>
      <c r="AM363" s="77"/>
      <c r="AN363" s="315" t="s">
        <v>209</v>
      </c>
      <c r="AO363" s="316">
        <v>0.17599999999999999</v>
      </c>
      <c r="AP363" s="77"/>
      <c r="AQ363" s="77"/>
      <c r="AR363" s="77"/>
      <c r="AS363" s="355"/>
      <c r="AT363" s="355"/>
      <c r="AU363" s="355"/>
      <c r="AV363" s="355"/>
      <c r="AW363" s="357"/>
      <c r="AX363" s="357"/>
      <c r="AY363" s="20"/>
      <c r="AZ363" s="20"/>
      <c r="BA363" s="20"/>
      <c r="BB363" s="20"/>
      <c r="BC363" s="20"/>
      <c r="BD363" s="20"/>
      <c r="BE363" s="20"/>
      <c r="BF363" s="20"/>
      <c r="BG363" s="20"/>
      <c r="BH363" s="77"/>
      <c r="BI363" s="315" t="s">
        <v>209</v>
      </c>
      <c r="BJ363" s="316">
        <v>0.17599999999999999</v>
      </c>
      <c r="BK363" s="77"/>
      <c r="BL363" s="20"/>
      <c r="BM363" s="20"/>
      <c r="BN363" s="77"/>
      <c r="BO363" s="315" t="s">
        <v>209</v>
      </c>
      <c r="BP363" s="316">
        <v>0.17599999999999999</v>
      </c>
      <c r="BQ363" s="77"/>
      <c r="BR363" s="315"/>
      <c r="BS363" s="316"/>
      <c r="BT363" s="77"/>
      <c r="BU363" s="308"/>
      <c r="BV363" s="308"/>
      <c r="BW363" s="77"/>
      <c r="BX363" s="315"/>
      <c r="BY363" s="316"/>
      <c r="BZ363" s="77"/>
      <c r="CA363" s="308"/>
      <c r="CB363" s="308"/>
      <c r="CC363" s="77"/>
      <c r="CD363" s="315"/>
      <c r="CE363" s="316"/>
      <c r="CF363" s="9"/>
      <c r="CG363" s="417"/>
      <c r="CH363" s="418"/>
      <c r="CI363" s="9"/>
      <c r="CJ363" s="417"/>
      <c r="CK363" s="418"/>
      <c r="CL363" s="77"/>
      <c r="CM363" s="308"/>
      <c r="CN363" s="308"/>
      <c r="CO363" s="77"/>
      <c r="CP363" s="315"/>
      <c r="CQ363" s="316"/>
    </row>
    <row r="364" spans="18:95" ht="6" customHeight="1" x14ac:dyDescent="0.25">
      <c r="R364" s="258"/>
      <c r="S364" s="259"/>
      <c r="T364" s="260"/>
      <c r="AA364" s="20"/>
      <c r="AB364" s="20"/>
      <c r="AC364" s="20"/>
      <c r="AD364" s="77"/>
      <c r="AE364" s="77"/>
      <c r="AF364" s="77"/>
      <c r="AG364" s="315"/>
      <c r="AH364" s="315" t="s">
        <v>136</v>
      </c>
      <c r="AI364" s="315" t="s">
        <v>234</v>
      </c>
      <c r="AJ364" s="77"/>
      <c r="AK364" s="77"/>
      <c r="AL364" s="77"/>
      <c r="AM364" s="77"/>
      <c r="AN364" s="315" t="s">
        <v>42</v>
      </c>
      <c r="AO364" s="316" t="s">
        <v>42</v>
      </c>
      <c r="AP364" s="77"/>
      <c r="AQ364" s="77"/>
      <c r="AR364" s="77"/>
      <c r="AS364" s="355"/>
      <c r="AT364" s="355"/>
      <c r="AU364" s="355"/>
      <c r="AV364" s="355"/>
      <c r="AW364" s="357"/>
      <c r="AX364" s="357"/>
      <c r="AY364" s="20"/>
      <c r="AZ364" s="20"/>
      <c r="BA364" s="20"/>
      <c r="BB364" s="20"/>
      <c r="BC364" s="20"/>
      <c r="BD364" s="20"/>
      <c r="BE364" s="20"/>
      <c r="BF364" s="20"/>
      <c r="BG364" s="20"/>
      <c r="BH364" s="77"/>
      <c r="BI364" s="315" t="s">
        <v>42</v>
      </c>
      <c r="BJ364" s="316" t="s">
        <v>42</v>
      </c>
      <c r="BK364" s="77"/>
      <c r="BL364" s="20"/>
      <c r="BM364" s="20"/>
      <c r="BN364" s="77"/>
      <c r="BO364" s="315" t="s">
        <v>42</v>
      </c>
      <c r="BP364" s="316" t="s">
        <v>42</v>
      </c>
      <c r="BQ364" s="77"/>
      <c r="BR364" s="315"/>
      <c r="BS364" s="316"/>
      <c r="BT364" s="77"/>
      <c r="BU364" s="308"/>
      <c r="BV364" s="308"/>
      <c r="BW364" s="77"/>
      <c r="BX364" s="315"/>
      <c r="BY364" s="316"/>
      <c r="BZ364" s="77"/>
      <c r="CA364" s="308"/>
      <c r="CB364" s="308"/>
      <c r="CC364" s="77"/>
      <c r="CD364" s="315"/>
      <c r="CE364" s="316"/>
      <c r="CF364" s="9"/>
      <c r="CG364" s="417"/>
      <c r="CH364" s="418"/>
      <c r="CI364" s="9"/>
      <c r="CJ364" s="417"/>
      <c r="CK364" s="418"/>
      <c r="CL364" s="77"/>
      <c r="CM364" s="308"/>
      <c r="CN364" s="308"/>
      <c r="CO364" s="77"/>
      <c r="CP364" s="315"/>
      <c r="CQ364" s="316"/>
    </row>
    <row r="365" spans="18:95" ht="6" customHeight="1" x14ac:dyDescent="0.25">
      <c r="R365" s="258"/>
      <c r="S365" s="259"/>
      <c r="T365" s="260"/>
      <c r="AA365" s="20"/>
      <c r="AB365" s="20"/>
      <c r="AC365" s="20"/>
      <c r="AD365" s="77"/>
      <c r="AE365" s="77"/>
      <c r="AF365" s="77"/>
      <c r="AG365" s="315"/>
      <c r="AH365" s="315" t="s">
        <v>57</v>
      </c>
      <c r="AI365" s="315" t="s">
        <v>9</v>
      </c>
      <c r="AJ365" s="77"/>
      <c r="AK365" s="77"/>
      <c r="AL365" s="77"/>
      <c r="AM365" s="77"/>
      <c r="AN365" s="315" t="s">
        <v>57</v>
      </c>
      <c r="AO365" s="316" t="s">
        <v>173</v>
      </c>
      <c r="AP365" s="77"/>
      <c r="AQ365" s="77"/>
      <c r="AR365" s="77"/>
      <c r="AS365" s="355"/>
      <c r="AT365" s="355"/>
      <c r="AU365" s="355"/>
      <c r="AV365" s="355"/>
      <c r="AW365" s="357"/>
      <c r="AX365" s="357"/>
      <c r="AY365" s="20"/>
      <c r="AZ365" s="20"/>
      <c r="BA365" s="20"/>
      <c r="BB365" s="20"/>
      <c r="BC365" s="20"/>
      <c r="BD365" s="20"/>
      <c r="BE365" s="20"/>
      <c r="BF365" s="20"/>
      <c r="BG365" s="20"/>
      <c r="BH365" s="77"/>
      <c r="BI365" s="315" t="s">
        <v>57</v>
      </c>
      <c r="BJ365" s="316" t="s">
        <v>173</v>
      </c>
      <c r="BK365" s="77"/>
      <c r="BL365" s="20"/>
      <c r="BM365" s="20"/>
      <c r="BN365" s="77"/>
      <c r="BO365" s="315" t="s">
        <v>57</v>
      </c>
      <c r="BP365" s="316" t="s">
        <v>173</v>
      </c>
      <c r="BQ365" s="77"/>
      <c r="BR365" s="315"/>
      <c r="BS365" s="316"/>
      <c r="BT365" s="77"/>
      <c r="BU365" s="308"/>
      <c r="BV365" s="308"/>
      <c r="BW365" s="77"/>
      <c r="BX365" s="315"/>
      <c r="BY365" s="316"/>
      <c r="BZ365" s="77"/>
      <c r="CA365" s="308"/>
      <c r="CB365" s="308"/>
      <c r="CC365" s="77"/>
      <c r="CD365" s="315"/>
      <c r="CE365" s="316"/>
      <c r="CF365" s="9"/>
      <c r="CG365" s="417"/>
      <c r="CH365" s="418"/>
      <c r="CI365" s="9"/>
      <c r="CJ365" s="417"/>
      <c r="CK365" s="418"/>
      <c r="CL365" s="77"/>
      <c r="CM365" s="308"/>
      <c r="CN365" s="308"/>
      <c r="CO365" s="77"/>
      <c r="CP365" s="315"/>
      <c r="CQ365" s="316"/>
    </row>
    <row r="366" spans="18:95" ht="6" customHeight="1" x14ac:dyDescent="0.25">
      <c r="R366" s="258"/>
      <c r="S366" s="259"/>
      <c r="T366" s="260"/>
      <c r="AA366" s="20"/>
      <c r="AB366" s="20"/>
      <c r="AC366" s="20"/>
      <c r="AD366" s="77"/>
      <c r="AE366" s="77"/>
      <c r="AF366" s="77"/>
      <c r="AG366" s="315"/>
      <c r="AH366" s="315" t="s">
        <v>59</v>
      </c>
      <c r="AI366" s="315" t="s">
        <v>91</v>
      </c>
      <c r="AJ366" s="77"/>
      <c r="AK366" s="77"/>
      <c r="AL366" s="77"/>
      <c r="AM366" s="77"/>
      <c r="AN366" s="315" t="s">
        <v>59</v>
      </c>
      <c r="AO366" s="316" t="s">
        <v>91</v>
      </c>
      <c r="AP366" s="77"/>
      <c r="AQ366" s="77"/>
      <c r="AR366" s="77"/>
      <c r="AS366" s="355"/>
      <c r="AT366" s="355"/>
      <c r="AU366" s="355"/>
      <c r="AV366" s="355"/>
      <c r="AW366" s="357"/>
      <c r="AX366" s="357"/>
      <c r="AY366" s="20"/>
      <c r="AZ366" s="20"/>
      <c r="BA366" s="20"/>
      <c r="BB366" s="20"/>
      <c r="BC366" s="20"/>
      <c r="BD366" s="20"/>
      <c r="BE366" s="20"/>
      <c r="BF366" s="20"/>
      <c r="BG366" s="20"/>
      <c r="BH366" s="77"/>
      <c r="BI366" s="315" t="s">
        <v>59</v>
      </c>
      <c r="BJ366" s="316" t="s">
        <v>91</v>
      </c>
      <c r="BK366" s="77"/>
      <c r="BL366" s="20"/>
      <c r="BM366" s="20"/>
      <c r="BN366" s="77"/>
      <c r="BO366" s="315" t="s">
        <v>59</v>
      </c>
      <c r="BP366" s="316" t="s">
        <v>91</v>
      </c>
      <c r="BQ366" s="77"/>
      <c r="BR366" s="315"/>
      <c r="BS366" s="316"/>
      <c r="BT366" s="77"/>
      <c r="BU366" s="308"/>
      <c r="BV366" s="308"/>
      <c r="BW366" s="77"/>
      <c r="BX366" s="315"/>
      <c r="BY366" s="316"/>
      <c r="BZ366" s="77"/>
      <c r="CA366" s="308"/>
      <c r="CB366" s="308"/>
      <c r="CC366" s="77"/>
      <c r="CD366" s="315"/>
      <c r="CE366" s="316"/>
      <c r="CF366" s="9"/>
      <c r="CG366" s="417"/>
      <c r="CH366" s="418"/>
      <c r="CI366" s="9"/>
      <c r="CJ366" s="417"/>
      <c r="CK366" s="418"/>
      <c r="CL366" s="77"/>
      <c r="CM366" s="308"/>
      <c r="CN366" s="308"/>
      <c r="CO366" s="77"/>
      <c r="CP366" s="315"/>
      <c r="CQ366" s="316"/>
    </row>
    <row r="367" spans="18:95" ht="6" customHeight="1" x14ac:dyDescent="0.25">
      <c r="AA367" s="20"/>
      <c r="AB367" s="20"/>
      <c r="AC367" s="20"/>
      <c r="AG367" s="315"/>
      <c r="AH367" s="315" t="s">
        <v>37</v>
      </c>
      <c r="AI367" s="317" t="s">
        <v>235</v>
      </c>
      <c r="AT367" s="355"/>
      <c r="AU367" s="355"/>
      <c r="AW367" s="357"/>
      <c r="AX367" s="357"/>
      <c r="AY367" s="20"/>
      <c r="AZ367" s="20"/>
      <c r="BA367" s="20"/>
      <c r="BB367" s="20"/>
      <c r="BC367" s="20"/>
      <c r="BD367" s="20"/>
      <c r="BE367" s="20"/>
      <c r="BF367" s="20"/>
      <c r="BG367" s="20"/>
      <c r="BU367" s="308"/>
      <c r="BV367" s="308"/>
      <c r="CA367" s="308"/>
      <c r="CB367" s="308"/>
      <c r="CM367" s="308"/>
      <c r="CN367" s="308"/>
    </row>
    <row r="368" spans="18:95" ht="6" customHeight="1" x14ac:dyDescent="0.25">
      <c r="AA368" s="20"/>
      <c r="AB368" s="20"/>
      <c r="AC368" s="20"/>
      <c r="AG368" s="315"/>
      <c r="AH368" s="315" t="s">
        <v>236</v>
      </c>
      <c r="AI368" s="317"/>
      <c r="AT368" s="355"/>
      <c r="AU368" s="355"/>
      <c r="AW368" s="357"/>
      <c r="AX368" s="357"/>
      <c r="AY368" s="20"/>
      <c r="AZ368" s="20"/>
      <c r="BA368" s="20"/>
      <c r="BB368" s="20"/>
      <c r="BC368" s="20"/>
      <c r="BD368" s="20"/>
      <c r="BE368" s="20"/>
      <c r="BF368" s="20"/>
      <c r="BG368" s="20"/>
      <c r="BU368" s="308"/>
      <c r="BV368" s="308"/>
      <c r="CA368" s="308"/>
      <c r="CB368" s="308"/>
      <c r="CM368" s="308"/>
      <c r="CN368" s="308"/>
    </row>
    <row r="369" spans="27:92" ht="6" customHeight="1" x14ac:dyDescent="0.25">
      <c r="AA369" s="20"/>
      <c r="AB369" s="20"/>
      <c r="AC369" s="20"/>
      <c r="AG369" s="315"/>
      <c r="AH369" s="315" t="s">
        <v>237</v>
      </c>
      <c r="AI369" s="317"/>
      <c r="AT369" s="355"/>
      <c r="AU369" s="355"/>
      <c r="AW369" s="357"/>
      <c r="AX369" s="357"/>
      <c r="AY369" s="20"/>
      <c r="AZ369" s="20"/>
      <c r="BA369" s="20"/>
      <c r="BB369" s="20"/>
      <c r="BC369" s="20"/>
      <c r="BD369" s="20"/>
      <c r="BE369" s="20"/>
      <c r="BF369" s="20"/>
      <c r="BG369" s="20"/>
      <c r="BU369" s="308"/>
      <c r="BV369" s="308"/>
      <c r="CA369" s="308"/>
      <c r="CB369" s="308"/>
      <c r="CM369" s="308"/>
      <c r="CN369" s="308"/>
    </row>
    <row r="370" spans="27:92" ht="6" customHeight="1" x14ac:dyDescent="0.25">
      <c r="AA370" s="20"/>
      <c r="AB370" s="20"/>
      <c r="AC370" s="20"/>
      <c r="AG370" s="315"/>
      <c r="AH370" s="315"/>
      <c r="AI370" s="317"/>
      <c r="AT370" s="355"/>
      <c r="AU370" s="355"/>
      <c r="AW370" s="357"/>
      <c r="AX370" s="357"/>
      <c r="AY370" s="20"/>
      <c r="AZ370" s="20"/>
      <c r="BA370" s="20"/>
      <c r="BB370" s="20"/>
      <c r="BC370" s="20"/>
      <c r="BD370" s="20"/>
      <c r="BE370" s="20"/>
      <c r="BF370" s="20"/>
      <c r="BG370" s="20"/>
      <c r="BU370" s="308"/>
      <c r="BV370" s="308"/>
      <c r="CA370" s="308"/>
      <c r="CB370" s="308"/>
      <c r="CM370" s="308"/>
      <c r="CN370" s="308"/>
    </row>
    <row r="371" spans="27:92" ht="6" customHeight="1" x14ac:dyDescent="0.25">
      <c r="AA371" s="20"/>
      <c r="AB371" s="20"/>
      <c r="AC371" s="20"/>
      <c r="AG371" s="315"/>
      <c r="AH371" s="315"/>
      <c r="AI371" s="317"/>
      <c r="AT371" s="355"/>
      <c r="AU371" s="355"/>
      <c r="AW371" s="357"/>
      <c r="AX371" s="357"/>
      <c r="AY371" s="20"/>
      <c r="AZ371" s="20"/>
      <c r="BA371" s="20"/>
      <c r="BB371" s="20"/>
      <c r="BC371" s="20"/>
      <c r="BD371" s="20"/>
      <c r="BE371" s="20"/>
      <c r="BF371" s="20"/>
      <c r="BG371" s="20"/>
      <c r="BU371" s="308"/>
      <c r="BV371" s="308"/>
      <c r="CA371" s="308"/>
      <c r="CB371" s="308"/>
      <c r="CM371" s="308"/>
      <c r="CN371" s="308"/>
    </row>
    <row r="372" spans="27:92" ht="6" customHeight="1" x14ac:dyDescent="0.25">
      <c r="AA372" s="20"/>
      <c r="AB372" s="20"/>
      <c r="AC372" s="20"/>
      <c r="AG372" s="315"/>
      <c r="AH372" s="315"/>
      <c r="AI372" s="317"/>
      <c r="AT372" s="355"/>
      <c r="AU372" s="355"/>
      <c r="AW372" s="357"/>
      <c r="AX372" s="357"/>
      <c r="AY372" s="20"/>
      <c r="AZ372" s="20"/>
      <c r="BA372" s="20"/>
      <c r="BB372" s="20"/>
      <c r="BC372" s="20"/>
      <c r="BD372" s="20"/>
      <c r="BE372" s="20"/>
      <c r="BF372" s="20"/>
      <c r="BG372" s="20"/>
      <c r="BU372" s="308"/>
      <c r="BV372" s="308"/>
      <c r="CA372" s="308"/>
      <c r="CB372" s="308"/>
      <c r="CM372" s="308"/>
      <c r="CN372" s="308"/>
    </row>
    <row r="373" spans="27:92" ht="6" customHeight="1" x14ac:dyDescent="0.25">
      <c r="AA373" s="20"/>
      <c r="AB373" s="20"/>
      <c r="AC373" s="20"/>
      <c r="AG373" s="315"/>
      <c r="AH373" s="315"/>
      <c r="AI373" s="317"/>
      <c r="AT373" s="355"/>
      <c r="AU373" s="355"/>
      <c r="AW373" s="357"/>
      <c r="AX373" s="357"/>
      <c r="AY373" s="20"/>
      <c r="AZ373" s="20"/>
      <c r="BA373" s="20"/>
      <c r="BB373" s="20"/>
      <c r="BC373" s="20"/>
      <c r="BD373" s="20"/>
      <c r="BE373" s="20"/>
      <c r="BF373" s="20"/>
      <c r="BG373" s="20"/>
      <c r="BU373" s="308"/>
      <c r="BV373" s="308"/>
      <c r="CA373" s="308"/>
      <c r="CB373" s="308"/>
      <c r="CM373" s="308"/>
      <c r="CN373" s="308"/>
    </row>
    <row r="374" spans="27:92" ht="6" customHeight="1" x14ac:dyDescent="0.25">
      <c r="AA374" s="20"/>
      <c r="AB374" s="20"/>
      <c r="AC374" s="20"/>
      <c r="AG374" s="315"/>
      <c r="AH374" s="315"/>
      <c r="AI374" s="317"/>
      <c r="AT374" s="355"/>
      <c r="AU374" s="355"/>
      <c r="AW374" s="357"/>
      <c r="AX374" s="357"/>
      <c r="AY374" s="20"/>
      <c r="AZ374" s="20"/>
      <c r="BA374" s="20"/>
      <c r="BB374" s="20"/>
      <c r="BC374" s="20"/>
      <c r="BD374" s="20"/>
      <c r="BE374" s="20"/>
      <c r="BF374" s="20"/>
      <c r="BG374" s="20"/>
      <c r="BU374" s="308"/>
      <c r="BV374" s="308"/>
      <c r="CA374" s="308"/>
      <c r="CB374" s="308"/>
      <c r="CM374" s="308"/>
      <c r="CN374" s="308"/>
    </row>
    <row r="375" spans="27:92" ht="6" customHeight="1" x14ac:dyDescent="0.25">
      <c r="AA375" s="20"/>
      <c r="AB375" s="20"/>
      <c r="AC375" s="20"/>
      <c r="AG375" s="315"/>
      <c r="AH375" s="315"/>
      <c r="AI375" s="317"/>
      <c r="AT375" s="355"/>
      <c r="AU375" s="355"/>
      <c r="AW375" s="357"/>
      <c r="AX375" s="357"/>
      <c r="AY375" s="20"/>
      <c r="AZ375" s="20"/>
      <c r="BA375" s="20"/>
      <c r="BB375" s="20"/>
      <c r="BC375" s="20"/>
      <c r="BD375" s="20"/>
      <c r="BE375" s="20"/>
      <c r="BF375" s="20"/>
      <c r="BG375" s="20"/>
      <c r="BU375" s="308"/>
      <c r="BV375" s="308"/>
      <c r="CA375" s="308"/>
      <c r="CB375" s="308"/>
      <c r="CM375" s="308"/>
      <c r="CN375" s="308"/>
    </row>
    <row r="376" spans="27:92" ht="6" customHeight="1" x14ac:dyDescent="0.25">
      <c r="AA376" s="20"/>
      <c r="AB376" s="20"/>
      <c r="AC376" s="20"/>
      <c r="AG376" s="315"/>
      <c r="AH376" s="315"/>
      <c r="AI376" s="317"/>
      <c r="AT376" s="355"/>
      <c r="AU376" s="355"/>
      <c r="AW376" s="357"/>
      <c r="AX376" s="357"/>
      <c r="AY376" s="20"/>
      <c r="AZ376" s="20"/>
      <c r="BA376" s="20"/>
      <c r="BB376" s="20"/>
      <c r="BC376" s="20"/>
      <c r="BD376" s="20"/>
      <c r="BE376" s="20"/>
      <c r="BF376" s="20"/>
      <c r="BG376" s="20"/>
      <c r="BU376" s="308"/>
      <c r="BV376" s="308"/>
      <c r="CA376" s="308"/>
      <c r="CB376" s="308"/>
      <c r="CM376" s="308"/>
      <c r="CN376" s="308"/>
    </row>
    <row r="377" spans="27:92" ht="6" customHeight="1" x14ac:dyDescent="0.25">
      <c r="AA377" s="20"/>
      <c r="AB377" s="20"/>
      <c r="AC377" s="20"/>
      <c r="AG377" s="315"/>
      <c r="AH377" s="315"/>
      <c r="AI377" s="317"/>
      <c r="AT377" s="355"/>
      <c r="AU377" s="355"/>
      <c r="AW377" s="357"/>
      <c r="AX377" s="357"/>
      <c r="AY377" s="20"/>
      <c r="AZ377" s="20"/>
      <c r="BA377" s="20"/>
      <c r="BB377" s="20"/>
      <c r="BC377" s="20"/>
      <c r="BD377" s="20"/>
      <c r="BE377" s="20"/>
      <c r="BF377" s="20"/>
      <c r="BG377" s="20"/>
      <c r="BU377" s="308"/>
      <c r="BV377" s="308"/>
      <c r="CA377" s="308"/>
      <c r="CB377" s="308"/>
      <c r="CM377" s="308"/>
      <c r="CN377" s="308"/>
    </row>
    <row r="378" spans="27:92" ht="6" customHeight="1" x14ac:dyDescent="0.25">
      <c r="AA378" s="20"/>
      <c r="AB378" s="20"/>
      <c r="AC378" s="20"/>
      <c r="AG378" s="315"/>
      <c r="AH378" s="315"/>
      <c r="AI378" s="317"/>
      <c r="AT378" s="355"/>
      <c r="AU378" s="355"/>
      <c r="AW378" s="357"/>
      <c r="AX378" s="357"/>
      <c r="AY378" s="20"/>
      <c r="AZ378" s="20"/>
      <c r="BA378" s="20"/>
      <c r="BB378" s="20"/>
      <c r="BC378" s="20"/>
      <c r="BD378" s="20"/>
      <c r="BE378" s="20"/>
      <c r="BF378" s="20"/>
      <c r="BG378" s="20"/>
      <c r="BU378" s="308"/>
      <c r="BV378" s="308"/>
      <c r="CA378" s="308"/>
      <c r="CB378" s="308"/>
      <c r="CM378" s="308"/>
      <c r="CN378" s="308"/>
    </row>
    <row r="379" spans="27:92" ht="6" customHeight="1" x14ac:dyDescent="0.25">
      <c r="AA379" s="20"/>
      <c r="AB379" s="20"/>
      <c r="AC379" s="20"/>
      <c r="AG379" s="315"/>
      <c r="AH379" s="315"/>
      <c r="AI379" s="317"/>
      <c r="AT379" s="355"/>
      <c r="AU379" s="355"/>
      <c r="AW379" s="357"/>
      <c r="AX379" s="357"/>
      <c r="AY379" s="20"/>
      <c r="AZ379" s="20"/>
      <c r="BA379" s="20"/>
      <c r="BB379" s="20"/>
      <c r="BC379" s="20"/>
      <c r="BD379" s="20"/>
      <c r="BE379" s="20"/>
      <c r="BF379" s="20"/>
      <c r="BG379" s="20"/>
      <c r="BU379" s="308"/>
      <c r="BV379" s="308"/>
      <c r="CA379" s="308"/>
      <c r="CB379" s="308"/>
      <c r="CM379" s="308"/>
      <c r="CN379" s="308"/>
    </row>
    <row r="380" spans="27:92" ht="6" customHeight="1" x14ac:dyDescent="0.25">
      <c r="AA380" s="20"/>
      <c r="AB380" s="20"/>
      <c r="AC380" s="20"/>
      <c r="AG380" s="315"/>
      <c r="AH380" s="315"/>
      <c r="AI380" s="317"/>
      <c r="AT380" s="355"/>
      <c r="AU380" s="355"/>
      <c r="AW380" s="357"/>
      <c r="AX380" s="357"/>
      <c r="AY380" s="20"/>
      <c r="AZ380" s="20"/>
      <c r="BA380" s="20"/>
      <c r="BB380" s="20"/>
      <c r="BC380" s="20"/>
      <c r="BD380" s="20"/>
      <c r="BE380" s="20"/>
      <c r="BF380" s="20"/>
      <c r="BG380" s="20"/>
      <c r="BU380" s="308"/>
      <c r="BV380" s="308"/>
      <c r="CA380" s="308"/>
      <c r="CB380" s="308"/>
      <c r="CM380" s="308"/>
      <c r="CN380" s="308"/>
    </row>
    <row r="381" spans="27:92" ht="6" customHeight="1" x14ac:dyDescent="0.25">
      <c r="AA381" s="20"/>
      <c r="AB381" s="20"/>
      <c r="AC381" s="20"/>
      <c r="AG381" s="315"/>
      <c r="AH381" s="315"/>
      <c r="AI381" s="317"/>
      <c r="AT381" s="355"/>
      <c r="AU381" s="355"/>
      <c r="AW381" s="357"/>
      <c r="AX381" s="357"/>
      <c r="AY381" s="20"/>
      <c r="AZ381" s="20"/>
      <c r="BA381" s="20"/>
      <c r="BB381" s="20"/>
      <c r="BC381" s="20"/>
      <c r="BD381" s="20"/>
      <c r="BE381" s="20"/>
      <c r="BF381" s="20"/>
      <c r="BG381" s="20"/>
      <c r="BU381" s="308"/>
      <c r="BV381" s="308"/>
      <c r="CA381" s="308"/>
      <c r="CB381" s="308"/>
      <c r="CM381" s="308"/>
      <c r="CN381" s="308"/>
    </row>
    <row r="382" spans="27:92" ht="6" customHeight="1" x14ac:dyDescent="0.25">
      <c r="AA382" s="20"/>
      <c r="AB382" s="20"/>
      <c r="AC382" s="20"/>
      <c r="AG382" s="315"/>
      <c r="AH382" s="315"/>
      <c r="AI382" s="317"/>
      <c r="AT382" s="355"/>
      <c r="AU382" s="355"/>
      <c r="AW382" s="357"/>
      <c r="AX382" s="357"/>
      <c r="AY382" s="20"/>
      <c r="AZ382" s="20"/>
      <c r="BA382" s="20"/>
      <c r="BB382" s="20"/>
      <c r="BC382" s="20"/>
      <c r="BD382" s="20"/>
      <c r="BE382" s="20"/>
      <c r="BF382" s="20"/>
      <c r="BG382" s="20"/>
      <c r="BU382" s="308"/>
      <c r="BV382" s="308"/>
      <c r="CA382" s="308"/>
      <c r="CB382" s="308"/>
      <c r="CM382" s="308"/>
      <c r="CN382" s="308"/>
    </row>
    <row r="383" spans="27:92" ht="6" customHeight="1" x14ac:dyDescent="0.25">
      <c r="AA383" s="20"/>
      <c r="AB383" s="20"/>
      <c r="AC383" s="20"/>
      <c r="AG383" s="315"/>
      <c r="AH383" s="315"/>
      <c r="AI383" s="317"/>
      <c r="AT383" s="355"/>
      <c r="AU383" s="355"/>
      <c r="AW383" s="357"/>
      <c r="AX383" s="357"/>
      <c r="AY383" s="20"/>
      <c r="AZ383" s="20"/>
      <c r="BA383" s="20"/>
      <c r="BB383" s="20"/>
      <c r="BC383" s="20"/>
      <c r="BD383" s="20"/>
      <c r="BE383" s="20"/>
      <c r="BF383" s="20"/>
      <c r="BG383" s="20"/>
      <c r="BU383" s="308"/>
      <c r="BV383" s="308"/>
      <c r="CA383" s="308"/>
      <c r="CB383" s="308"/>
      <c r="CM383" s="308"/>
      <c r="CN383" s="308"/>
    </row>
    <row r="384" spans="27:92" ht="6" customHeight="1" x14ac:dyDescent="0.25">
      <c r="AA384" s="20"/>
      <c r="AB384" s="20"/>
      <c r="AC384" s="20"/>
      <c r="AG384" s="315"/>
      <c r="AH384" s="315"/>
      <c r="AI384" s="317"/>
      <c r="AT384" s="355"/>
      <c r="AU384" s="355"/>
      <c r="AW384" s="357"/>
      <c r="AX384" s="357"/>
      <c r="AY384" s="20"/>
      <c r="AZ384" s="20"/>
      <c r="BA384" s="20"/>
      <c r="BB384" s="20"/>
      <c r="BC384" s="20"/>
      <c r="BD384" s="20"/>
      <c r="BE384" s="20"/>
      <c r="BF384" s="20"/>
      <c r="BG384" s="20"/>
      <c r="BU384" s="308"/>
      <c r="BV384" s="308"/>
      <c r="CA384" s="308"/>
      <c r="CB384" s="308"/>
      <c r="CM384" s="308"/>
      <c r="CN384" s="308"/>
    </row>
    <row r="385" spans="27:92" ht="6" customHeight="1" x14ac:dyDescent="0.25">
      <c r="AA385" s="20"/>
      <c r="AB385" s="20"/>
      <c r="AC385" s="20"/>
      <c r="AG385" s="315"/>
      <c r="AH385" s="315"/>
      <c r="AI385" s="317"/>
      <c r="AT385" s="355"/>
      <c r="AU385" s="355"/>
      <c r="AW385" s="357"/>
      <c r="AX385" s="357"/>
      <c r="AY385" s="20"/>
      <c r="AZ385" s="20"/>
      <c r="BA385" s="20"/>
      <c r="BB385" s="20"/>
      <c r="BC385" s="20"/>
      <c r="BD385" s="20"/>
      <c r="BE385" s="20"/>
      <c r="BF385" s="20"/>
      <c r="BG385" s="20"/>
      <c r="BU385" s="308"/>
      <c r="BV385" s="308"/>
      <c r="CA385" s="308"/>
      <c r="CB385" s="308"/>
      <c r="CM385" s="308"/>
      <c r="CN385" s="308"/>
    </row>
    <row r="386" spans="27:92" ht="6" customHeight="1" x14ac:dyDescent="0.25">
      <c r="AA386" s="20"/>
      <c r="AB386" s="20"/>
      <c r="AC386" s="20"/>
      <c r="AG386" s="315"/>
      <c r="AH386" s="315"/>
      <c r="AI386" s="317"/>
      <c r="AT386" s="355"/>
      <c r="AU386" s="355"/>
      <c r="AW386" s="357"/>
      <c r="AX386" s="357"/>
      <c r="AY386" s="20"/>
      <c r="AZ386" s="20"/>
      <c r="BA386" s="20"/>
      <c r="BB386" s="20"/>
      <c r="BC386" s="20"/>
      <c r="BD386" s="20"/>
      <c r="BE386" s="20"/>
      <c r="BF386" s="20"/>
      <c r="BG386" s="20"/>
      <c r="BU386" s="308"/>
      <c r="BV386" s="308"/>
      <c r="CA386" s="308"/>
      <c r="CB386" s="308"/>
      <c r="CM386" s="308"/>
      <c r="CN386" s="308"/>
    </row>
    <row r="387" spans="27:92" ht="6" customHeight="1" x14ac:dyDescent="0.25">
      <c r="AG387" s="315"/>
      <c r="AH387" s="315"/>
      <c r="AI387" s="317"/>
      <c r="AT387" s="355"/>
      <c r="AU387" s="355"/>
      <c r="AW387" s="357"/>
      <c r="AX387" s="357"/>
      <c r="AY387" s="20"/>
      <c r="AZ387" s="20"/>
      <c r="BA387" s="20"/>
      <c r="BB387" s="20"/>
      <c r="BC387" s="20"/>
      <c r="BD387" s="20"/>
      <c r="BE387" s="20"/>
      <c r="BF387" s="20"/>
      <c r="BG387" s="20"/>
      <c r="BU387" s="308"/>
      <c r="BV387" s="308"/>
      <c r="CA387" s="308"/>
      <c r="CB387" s="308"/>
      <c r="CM387" s="308"/>
      <c r="CN387" s="308"/>
    </row>
    <row r="388" spans="27:92" ht="6" customHeight="1" x14ac:dyDescent="0.25">
      <c r="AG388" s="315"/>
      <c r="AH388" s="315"/>
      <c r="AI388" s="317"/>
      <c r="AT388" s="355"/>
      <c r="AU388" s="355"/>
      <c r="AW388" s="357"/>
      <c r="AX388" s="357"/>
      <c r="AY388" s="20"/>
      <c r="AZ388" s="20"/>
      <c r="BA388" s="20"/>
      <c r="BB388" s="20"/>
      <c r="BC388" s="20"/>
      <c r="BD388" s="20"/>
      <c r="BE388" s="20"/>
      <c r="BF388" s="20"/>
      <c r="BG388" s="20"/>
      <c r="BU388" s="308"/>
      <c r="BV388" s="308"/>
      <c r="CA388" s="308"/>
      <c r="CB388" s="308"/>
      <c r="CM388" s="308"/>
      <c r="CN388" s="308"/>
    </row>
    <row r="389" spans="27:92" ht="6" customHeight="1" x14ac:dyDescent="0.25">
      <c r="AG389" s="315"/>
      <c r="AH389" s="315"/>
      <c r="AI389" s="317"/>
      <c r="AT389" s="355"/>
      <c r="AU389" s="355"/>
      <c r="AW389" s="357"/>
      <c r="AX389" s="357"/>
      <c r="AY389" s="20"/>
      <c r="AZ389" s="20"/>
      <c r="BA389" s="20"/>
      <c r="BB389" s="20"/>
      <c r="BC389" s="20"/>
      <c r="BD389" s="20"/>
      <c r="BE389" s="20"/>
      <c r="BF389" s="20"/>
      <c r="BG389" s="20"/>
      <c r="BU389" s="308"/>
      <c r="BV389" s="308"/>
      <c r="CA389" s="308"/>
      <c r="CB389" s="308"/>
      <c r="CM389" s="308"/>
      <c r="CN389" s="308"/>
    </row>
    <row r="390" spans="27:92" ht="6" customHeight="1" x14ac:dyDescent="0.25">
      <c r="AG390" s="315"/>
      <c r="AH390" s="315"/>
      <c r="AI390" s="317"/>
      <c r="AT390" s="355"/>
      <c r="AU390" s="355"/>
      <c r="AW390" s="357"/>
      <c r="AX390" s="357"/>
      <c r="AY390" s="20"/>
      <c r="AZ390" s="20"/>
      <c r="BA390" s="20"/>
      <c r="BB390" s="20"/>
      <c r="BC390" s="20"/>
      <c r="BD390" s="20"/>
      <c r="BE390" s="20"/>
      <c r="BF390" s="20"/>
      <c r="BG390" s="20"/>
      <c r="BU390" s="308"/>
      <c r="BV390" s="308"/>
      <c r="CA390" s="308"/>
      <c r="CB390" s="308"/>
      <c r="CM390" s="308"/>
      <c r="CN390" s="308"/>
    </row>
    <row r="391" spans="27:92" ht="6" customHeight="1" x14ac:dyDescent="0.25">
      <c r="AG391" s="315"/>
      <c r="AH391" s="315"/>
      <c r="AI391" s="317"/>
      <c r="AT391" s="355"/>
      <c r="AU391" s="355"/>
      <c r="AW391" s="357"/>
      <c r="AX391" s="357"/>
      <c r="AY391" s="20"/>
      <c r="AZ391" s="20"/>
      <c r="BA391" s="20"/>
      <c r="BB391" s="20"/>
      <c r="BC391" s="20"/>
      <c r="BD391" s="20"/>
      <c r="BE391" s="20"/>
      <c r="BF391" s="20"/>
      <c r="BG391" s="20"/>
      <c r="BU391" s="308"/>
      <c r="BV391" s="308"/>
      <c r="CA391" s="308"/>
      <c r="CB391" s="308"/>
      <c r="CM391" s="308"/>
      <c r="CN391" s="308"/>
    </row>
    <row r="392" spans="27:92" ht="6" customHeight="1" x14ac:dyDescent="0.25">
      <c r="AG392" s="315"/>
      <c r="AH392" s="315"/>
      <c r="AI392" s="317"/>
      <c r="AT392" s="355"/>
      <c r="AU392" s="355"/>
      <c r="AW392" s="357"/>
      <c r="AX392" s="357"/>
      <c r="AY392" s="20"/>
      <c r="AZ392" s="20"/>
      <c r="BA392" s="20"/>
      <c r="BB392" s="20"/>
      <c r="BC392" s="20"/>
      <c r="BD392" s="20"/>
      <c r="BE392" s="20"/>
      <c r="BF392" s="20"/>
      <c r="BG392" s="20"/>
      <c r="BU392" s="308"/>
      <c r="BV392" s="308"/>
      <c r="CA392" s="308"/>
      <c r="CB392" s="308"/>
      <c r="CM392" s="308"/>
      <c r="CN392" s="308"/>
    </row>
    <row r="393" spans="27:92" ht="6" customHeight="1" x14ac:dyDescent="0.25">
      <c r="AG393" s="315"/>
      <c r="AH393" s="315"/>
      <c r="AI393" s="317"/>
      <c r="AT393" s="355"/>
      <c r="AU393" s="355"/>
      <c r="AW393" s="357"/>
      <c r="AX393" s="357"/>
      <c r="AY393" s="20"/>
      <c r="AZ393" s="20"/>
      <c r="BA393" s="20"/>
      <c r="BB393" s="20"/>
      <c r="BC393" s="20"/>
      <c r="BD393" s="20"/>
      <c r="BE393" s="20"/>
      <c r="BF393" s="20"/>
      <c r="BG393" s="20"/>
      <c r="BU393" s="308"/>
      <c r="BV393" s="308"/>
      <c r="CA393" s="308"/>
      <c r="CB393" s="308"/>
      <c r="CM393" s="308"/>
      <c r="CN393" s="308"/>
    </row>
    <row r="394" spans="27:92" ht="6" customHeight="1" x14ac:dyDescent="0.25">
      <c r="AG394" s="315"/>
      <c r="AH394" s="315"/>
      <c r="AI394" s="317"/>
      <c r="AT394" s="355"/>
      <c r="AU394" s="355"/>
      <c r="AW394" s="357"/>
      <c r="AX394" s="357"/>
      <c r="AY394" s="20"/>
      <c r="AZ394" s="20"/>
      <c r="BA394" s="20"/>
      <c r="BB394" s="20"/>
      <c r="BC394" s="20"/>
      <c r="BD394" s="20"/>
      <c r="BE394" s="20"/>
      <c r="BF394" s="20"/>
      <c r="BG394" s="20"/>
      <c r="BU394" s="308"/>
      <c r="BV394" s="308"/>
      <c r="CA394" s="308"/>
      <c r="CB394" s="308"/>
      <c r="CM394" s="308"/>
      <c r="CN394" s="308"/>
    </row>
    <row r="395" spans="27:92" ht="6" customHeight="1" x14ac:dyDescent="0.25">
      <c r="AG395" s="315"/>
      <c r="AH395" s="315"/>
      <c r="AI395" s="317"/>
      <c r="AT395" s="355"/>
      <c r="AU395" s="355"/>
      <c r="AW395" s="357"/>
      <c r="AX395" s="357"/>
      <c r="AY395" s="20"/>
      <c r="AZ395" s="20"/>
      <c r="BA395" s="20"/>
      <c r="BB395" s="20"/>
      <c r="BC395" s="20"/>
      <c r="BD395" s="20"/>
      <c r="BE395" s="20"/>
      <c r="BF395" s="20"/>
      <c r="BG395" s="20"/>
      <c r="BU395" s="308"/>
      <c r="BV395" s="308"/>
      <c r="CA395" s="308"/>
      <c r="CB395" s="308"/>
      <c r="CM395" s="308"/>
      <c r="CN395" s="308"/>
    </row>
    <row r="396" spans="27:92" ht="6" customHeight="1" x14ac:dyDescent="0.25">
      <c r="AG396" s="315"/>
      <c r="AH396" s="315"/>
      <c r="AI396" s="317"/>
      <c r="AT396" s="355"/>
      <c r="AU396" s="355"/>
      <c r="AW396" s="357"/>
      <c r="AX396" s="357"/>
      <c r="AY396" s="20"/>
      <c r="AZ396" s="20"/>
      <c r="BA396" s="20"/>
      <c r="BB396" s="20"/>
      <c r="BC396" s="20"/>
      <c r="BD396" s="20"/>
      <c r="BE396" s="20"/>
      <c r="BF396" s="20"/>
      <c r="BG396" s="20"/>
      <c r="BU396" s="308"/>
      <c r="BV396" s="308"/>
      <c r="CA396" s="308"/>
      <c r="CB396" s="308"/>
      <c r="CM396" s="308"/>
      <c r="CN396" s="308"/>
    </row>
    <row r="397" spans="27:92" ht="6" customHeight="1" x14ac:dyDescent="0.25">
      <c r="AG397" s="315"/>
      <c r="AH397" s="315"/>
      <c r="AI397" s="317"/>
      <c r="AT397" s="355"/>
      <c r="AU397" s="355"/>
      <c r="AW397" s="357"/>
      <c r="AX397" s="357"/>
      <c r="AY397" s="20"/>
      <c r="AZ397" s="20"/>
      <c r="BA397" s="20"/>
      <c r="BB397" s="20"/>
      <c r="BC397" s="20"/>
      <c r="BD397" s="20"/>
      <c r="BE397" s="20"/>
      <c r="BF397" s="20"/>
      <c r="BG397" s="20"/>
      <c r="BU397" s="308"/>
      <c r="BV397" s="308"/>
      <c r="CA397" s="308"/>
      <c r="CB397" s="308"/>
      <c r="CM397" s="308"/>
      <c r="CN397" s="308"/>
    </row>
    <row r="398" spans="27:92" ht="6" customHeight="1" x14ac:dyDescent="0.25">
      <c r="AG398" s="315"/>
      <c r="AH398" s="315"/>
      <c r="AI398" s="317"/>
      <c r="AT398" s="355"/>
      <c r="AU398" s="355"/>
      <c r="AW398" s="357"/>
      <c r="AX398" s="357"/>
      <c r="AY398" s="20"/>
      <c r="AZ398" s="20"/>
      <c r="BA398" s="20"/>
      <c r="BB398" s="20"/>
      <c r="BC398" s="20"/>
      <c r="BD398" s="20"/>
      <c r="BE398" s="20"/>
      <c r="BF398" s="20"/>
      <c r="BG398" s="20"/>
      <c r="BU398" s="308"/>
      <c r="BV398" s="308"/>
      <c r="CA398" s="308"/>
      <c r="CB398" s="308"/>
      <c r="CM398" s="308"/>
      <c r="CN398" s="308"/>
    </row>
    <row r="399" spans="27:92" ht="6" customHeight="1" x14ac:dyDescent="0.25">
      <c r="AG399" s="315"/>
      <c r="AH399" s="315"/>
      <c r="AI399" s="317"/>
      <c r="AT399" s="355"/>
      <c r="AU399" s="355"/>
      <c r="AW399" s="357"/>
      <c r="AX399" s="357"/>
      <c r="AY399" s="20"/>
      <c r="AZ399" s="20"/>
      <c r="BA399" s="20"/>
      <c r="BB399" s="20"/>
      <c r="BC399" s="20"/>
      <c r="BD399" s="20"/>
      <c r="BE399" s="20"/>
      <c r="BF399" s="20"/>
      <c r="BG399" s="20"/>
      <c r="BU399" s="308"/>
      <c r="BV399" s="308"/>
      <c r="CA399" s="308"/>
      <c r="CB399" s="308"/>
      <c r="CM399" s="308"/>
      <c r="CN399" s="308"/>
    </row>
    <row r="400" spans="27:92" ht="6" customHeight="1" x14ac:dyDescent="0.25">
      <c r="AG400" s="315"/>
      <c r="AH400" s="315"/>
      <c r="AI400" s="317"/>
      <c r="AT400" s="355"/>
      <c r="AU400" s="355"/>
      <c r="AW400" s="357"/>
      <c r="AX400" s="357"/>
      <c r="AY400" s="20"/>
      <c r="AZ400" s="20"/>
      <c r="BA400" s="20"/>
      <c r="BB400" s="20"/>
      <c r="BC400" s="20"/>
      <c r="BD400" s="20"/>
      <c r="BE400" s="20"/>
      <c r="BF400" s="20"/>
      <c r="BG400" s="20"/>
      <c r="BU400" s="308"/>
      <c r="BV400" s="308"/>
      <c r="CA400" s="308"/>
      <c r="CB400" s="308"/>
      <c r="CM400" s="308"/>
      <c r="CN400" s="308"/>
    </row>
    <row r="401" spans="33:92" ht="6" customHeight="1" x14ac:dyDescent="0.25">
      <c r="AG401" s="315"/>
      <c r="AH401" s="315"/>
      <c r="AI401" s="317"/>
      <c r="AT401" s="355"/>
      <c r="AU401" s="355"/>
      <c r="AW401" s="357"/>
      <c r="AX401" s="357"/>
      <c r="AY401" s="20"/>
      <c r="AZ401" s="20"/>
      <c r="BA401" s="20"/>
      <c r="BB401" s="20"/>
      <c r="BC401" s="20"/>
      <c r="BD401" s="20"/>
      <c r="BE401" s="20"/>
      <c r="BF401" s="20"/>
      <c r="BG401" s="20"/>
      <c r="BU401" s="308"/>
      <c r="BV401" s="308"/>
      <c r="CA401" s="308"/>
      <c r="CB401" s="308"/>
      <c r="CM401" s="308"/>
      <c r="CN401" s="308"/>
    </row>
    <row r="402" spans="33:92" ht="6" customHeight="1" x14ac:dyDescent="0.25">
      <c r="AT402" s="355"/>
      <c r="AU402" s="355"/>
      <c r="AW402" s="357"/>
      <c r="AX402" s="357"/>
      <c r="AY402" s="20"/>
      <c r="AZ402" s="20"/>
      <c r="BA402" s="20"/>
      <c r="BB402" s="20"/>
      <c r="BC402" s="20"/>
      <c r="BD402" s="20"/>
      <c r="BE402" s="20"/>
      <c r="BF402" s="20"/>
      <c r="BG402" s="20"/>
      <c r="BU402" s="308"/>
      <c r="BV402" s="308"/>
      <c r="CA402" s="308"/>
      <c r="CB402" s="308"/>
      <c r="CM402" s="308"/>
      <c r="CN402" s="308"/>
    </row>
    <row r="403" spans="33:92" ht="6" customHeight="1" x14ac:dyDescent="0.25">
      <c r="AT403" s="355"/>
      <c r="AU403" s="355"/>
      <c r="AW403" s="357"/>
      <c r="AX403" s="357"/>
      <c r="AY403" s="20"/>
      <c r="AZ403" s="20"/>
      <c r="BA403" s="20"/>
      <c r="BB403" s="20"/>
      <c r="BC403" s="20"/>
      <c r="BD403" s="20"/>
      <c r="BE403" s="20"/>
      <c r="BF403" s="20"/>
      <c r="BG403" s="20"/>
      <c r="BU403" s="308"/>
      <c r="BV403" s="308"/>
      <c r="CA403" s="308"/>
      <c r="CB403" s="308"/>
      <c r="CM403" s="308"/>
      <c r="CN403" s="308"/>
    </row>
    <row r="404" spans="33:92" ht="6" customHeight="1" x14ac:dyDescent="0.25">
      <c r="AT404" s="355"/>
      <c r="AU404" s="355"/>
      <c r="AW404" s="357"/>
      <c r="AX404" s="357"/>
      <c r="AY404" s="20"/>
      <c r="AZ404" s="20"/>
      <c r="BA404" s="20"/>
      <c r="BB404" s="20"/>
      <c r="BC404" s="20"/>
      <c r="BD404" s="20"/>
      <c r="BE404" s="20"/>
      <c r="BF404" s="20"/>
      <c r="BG404" s="20"/>
      <c r="BU404" s="308"/>
      <c r="BV404" s="308"/>
      <c r="CA404" s="308"/>
      <c r="CB404" s="308"/>
      <c r="CM404" s="308"/>
      <c r="CN404" s="308"/>
    </row>
    <row r="405" spans="33:92" ht="6" customHeight="1" x14ac:dyDescent="0.25">
      <c r="AT405" s="355"/>
      <c r="AU405" s="355"/>
      <c r="AW405" s="357"/>
      <c r="AX405" s="357"/>
      <c r="AY405" s="20"/>
      <c r="AZ405" s="20"/>
      <c r="BA405" s="20"/>
      <c r="BB405" s="20"/>
      <c r="BC405" s="20"/>
      <c r="BD405" s="20"/>
      <c r="BE405" s="20"/>
      <c r="BF405" s="20"/>
      <c r="BG405" s="20"/>
      <c r="BU405" s="308"/>
      <c r="BV405" s="308"/>
      <c r="CA405" s="308"/>
      <c r="CB405" s="308"/>
      <c r="CM405" s="308"/>
      <c r="CN405" s="308"/>
    </row>
    <row r="406" spans="33:92" ht="6" customHeight="1" x14ac:dyDescent="0.25">
      <c r="AT406" s="355"/>
      <c r="AU406" s="355"/>
      <c r="AW406" s="357"/>
      <c r="AX406" s="357"/>
      <c r="AY406" s="20"/>
      <c r="AZ406" s="20"/>
      <c r="BA406" s="20"/>
      <c r="BB406" s="20"/>
      <c r="BC406" s="20"/>
      <c r="BD406" s="20"/>
      <c r="BE406" s="20"/>
      <c r="BF406" s="20"/>
      <c r="BG406" s="20"/>
      <c r="BU406" s="308"/>
      <c r="BV406" s="308"/>
      <c r="CA406" s="308"/>
      <c r="CB406" s="308"/>
      <c r="CM406" s="308"/>
      <c r="CN406" s="308"/>
    </row>
    <row r="407" spans="33:92" ht="6" customHeight="1" x14ac:dyDescent="0.25">
      <c r="AT407" s="355"/>
      <c r="AU407" s="355"/>
      <c r="AW407" s="357"/>
      <c r="AX407" s="357"/>
      <c r="AY407" s="20"/>
      <c r="AZ407" s="20"/>
      <c r="BA407" s="20"/>
      <c r="BB407" s="20"/>
      <c r="BC407" s="20"/>
      <c r="BD407" s="20"/>
      <c r="BE407" s="20"/>
      <c r="BF407" s="20"/>
      <c r="BG407" s="20"/>
      <c r="BU407" s="308"/>
      <c r="BV407" s="308"/>
      <c r="CA407" s="308"/>
      <c r="CB407" s="308"/>
      <c r="CM407" s="308"/>
      <c r="CN407" s="308"/>
    </row>
    <row r="408" spans="33:92" ht="6" customHeight="1" x14ac:dyDescent="0.25">
      <c r="AT408" s="355"/>
      <c r="AU408" s="355"/>
      <c r="AW408" s="357"/>
      <c r="AX408" s="357"/>
      <c r="AY408" s="20"/>
      <c r="AZ408" s="20"/>
      <c r="BA408" s="20"/>
      <c r="BB408" s="20"/>
      <c r="BC408" s="20"/>
      <c r="BD408" s="20"/>
      <c r="BE408" s="20"/>
      <c r="BF408" s="20"/>
      <c r="BG408" s="20"/>
      <c r="BU408" s="308"/>
      <c r="BV408" s="308"/>
      <c r="CA408" s="308"/>
      <c r="CB408" s="308"/>
      <c r="CM408" s="308"/>
      <c r="CN408" s="308"/>
    </row>
    <row r="409" spans="33:92" ht="6" customHeight="1" x14ac:dyDescent="0.25">
      <c r="AT409" s="355"/>
      <c r="AU409" s="355"/>
      <c r="AW409" s="357"/>
      <c r="AX409" s="357"/>
      <c r="AY409" s="20"/>
      <c r="AZ409" s="20"/>
      <c r="BA409" s="20"/>
      <c r="BB409" s="20"/>
      <c r="BC409" s="20"/>
      <c r="BD409" s="20"/>
      <c r="BE409" s="20"/>
      <c r="BF409" s="20"/>
      <c r="BG409" s="20"/>
      <c r="BU409" s="308"/>
      <c r="BV409" s="308"/>
      <c r="CA409" s="308"/>
      <c r="CB409" s="308"/>
      <c r="CM409" s="308"/>
      <c r="CN409" s="308"/>
    </row>
    <row r="410" spans="33:92" ht="6" customHeight="1" x14ac:dyDescent="0.25">
      <c r="AT410" s="355"/>
      <c r="AU410" s="355"/>
      <c r="AW410" s="357"/>
      <c r="AX410" s="357"/>
      <c r="AY410" s="20"/>
      <c r="AZ410" s="20"/>
      <c r="BA410" s="20"/>
      <c r="BB410" s="20"/>
      <c r="BC410" s="20"/>
      <c r="BD410" s="20"/>
      <c r="BE410" s="20"/>
      <c r="BF410" s="20"/>
      <c r="BG410" s="20"/>
      <c r="BU410" s="308"/>
      <c r="BV410" s="308"/>
      <c r="CA410" s="308"/>
      <c r="CB410" s="308"/>
      <c r="CM410" s="308"/>
      <c r="CN410" s="308"/>
    </row>
    <row r="411" spans="33:92" ht="6" customHeight="1" x14ac:dyDescent="0.25">
      <c r="AT411" s="355"/>
      <c r="AU411" s="355"/>
      <c r="AW411" s="357"/>
      <c r="AX411" s="357"/>
      <c r="AY411" s="20"/>
      <c r="AZ411" s="20"/>
      <c r="BA411" s="20"/>
      <c r="BB411" s="20"/>
      <c r="BC411" s="20"/>
      <c r="BD411" s="20"/>
      <c r="BE411" s="20"/>
      <c r="BF411" s="20"/>
      <c r="BG411" s="20"/>
      <c r="BU411" s="308"/>
      <c r="BV411" s="308"/>
      <c r="CA411" s="308"/>
      <c r="CB411" s="308"/>
      <c r="CM411" s="308"/>
      <c r="CN411" s="308"/>
    </row>
    <row r="412" spans="33:92" ht="6" customHeight="1" x14ac:dyDescent="0.25">
      <c r="AT412" s="355"/>
      <c r="AU412" s="355"/>
      <c r="AW412" s="357"/>
      <c r="AX412" s="357"/>
      <c r="AY412" s="20"/>
      <c r="AZ412" s="20"/>
      <c r="BA412" s="20"/>
      <c r="BB412" s="20"/>
      <c r="BC412" s="20"/>
      <c r="BD412" s="20"/>
      <c r="BE412" s="20"/>
      <c r="BF412" s="20"/>
      <c r="BG412" s="20"/>
      <c r="BU412" s="308"/>
      <c r="BV412" s="308"/>
      <c r="CA412" s="308"/>
      <c r="CB412" s="308"/>
      <c r="CM412" s="308"/>
      <c r="CN412" s="308"/>
    </row>
    <row r="413" spans="33:92" ht="6" customHeight="1" x14ac:dyDescent="0.25">
      <c r="AT413" s="355"/>
      <c r="AU413" s="355"/>
      <c r="AW413" s="357"/>
      <c r="AX413" s="357"/>
      <c r="AY413" s="20"/>
      <c r="AZ413" s="20"/>
      <c r="BA413" s="20"/>
      <c r="BB413" s="20"/>
      <c r="BC413" s="20"/>
      <c r="BD413" s="20"/>
      <c r="BE413" s="20"/>
      <c r="BF413" s="20"/>
      <c r="BG413" s="20"/>
      <c r="BU413" s="308"/>
      <c r="BV413" s="308"/>
      <c r="CA413" s="308"/>
      <c r="CB413" s="308"/>
      <c r="CM413" s="308"/>
      <c r="CN413" s="308"/>
    </row>
    <row r="414" spans="33:92" ht="6" customHeight="1" x14ac:dyDescent="0.25">
      <c r="AT414" s="355"/>
      <c r="AU414" s="355"/>
      <c r="AW414" s="357"/>
      <c r="AX414" s="357"/>
      <c r="AY414" s="20"/>
      <c r="AZ414" s="20"/>
      <c r="BA414" s="20"/>
      <c r="BB414" s="20"/>
      <c r="BC414" s="20"/>
      <c r="BD414" s="20"/>
      <c r="BE414" s="20"/>
      <c r="BF414" s="20"/>
      <c r="BG414" s="20"/>
      <c r="BU414" s="308"/>
      <c r="BV414" s="308"/>
      <c r="CA414" s="308"/>
      <c r="CB414" s="308"/>
      <c r="CM414" s="308"/>
      <c r="CN414" s="308"/>
    </row>
    <row r="415" spans="33:92" ht="6" customHeight="1" x14ac:dyDescent="0.25">
      <c r="AT415" s="355"/>
      <c r="AU415" s="355"/>
      <c r="AW415" s="357"/>
      <c r="AX415" s="357"/>
      <c r="AY415" s="20"/>
      <c r="AZ415" s="20"/>
      <c r="BA415" s="20"/>
      <c r="BB415" s="20"/>
      <c r="BC415" s="20"/>
      <c r="BD415" s="20"/>
      <c r="BE415" s="20"/>
      <c r="BF415" s="20"/>
      <c r="BG415" s="20"/>
      <c r="BU415" s="308"/>
      <c r="BV415" s="308"/>
      <c r="CA415" s="308"/>
      <c r="CB415" s="308"/>
      <c r="CM415" s="308"/>
      <c r="CN415" s="308"/>
    </row>
    <row r="416" spans="33:92" ht="6" customHeight="1" x14ac:dyDescent="0.25">
      <c r="AT416" s="355"/>
      <c r="AU416" s="355"/>
      <c r="AW416" s="357"/>
      <c r="AX416" s="357"/>
      <c r="AY416" s="20"/>
      <c r="AZ416" s="20"/>
      <c r="BA416" s="20"/>
      <c r="BB416" s="20"/>
      <c r="BC416" s="20"/>
      <c r="BD416" s="20"/>
      <c r="BE416" s="20"/>
      <c r="BF416" s="20"/>
      <c r="BG416" s="20"/>
      <c r="BU416" s="308"/>
      <c r="BV416" s="308"/>
      <c r="CA416" s="308"/>
      <c r="CB416" s="308"/>
      <c r="CM416" s="308"/>
      <c r="CN416" s="308"/>
    </row>
    <row r="417" spans="46:92" ht="6" customHeight="1" x14ac:dyDescent="0.25">
      <c r="AT417" s="355"/>
      <c r="AU417" s="355"/>
      <c r="AW417" s="357"/>
      <c r="AX417" s="357"/>
      <c r="AY417" s="20"/>
      <c r="AZ417" s="20"/>
      <c r="BA417" s="20"/>
      <c r="BB417" s="20"/>
      <c r="BC417" s="20"/>
      <c r="BD417" s="20"/>
      <c r="BE417" s="20"/>
      <c r="BF417" s="20"/>
      <c r="BG417" s="20"/>
      <c r="BU417" s="308"/>
      <c r="BV417" s="308"/>
      <c r="CA417" s="308"/>
      <c r="CB417" s="308"/>
      <c r="CM417" s="308"/>
      <c r="CN417" s="308"/>
    </row>
    <row r="418" spans="46:92" ht="6" customHeight="1" x14ac:dyDescent="0.25">
      <c r="AT418" s="355"/>
      <c r="AU418" s="355"/>
      <c r="AW418" s="357"/>
      <c r="AX418" s="357"/>
      <c r="AY418" s="20"/>
      <c r="AZ418" s="20"/>
      <c r="BA418" s="20"/>
      <c r="BB418" s="20"/>
      <c r="BC418" s="20"/>
      <c r="BD418" s="20"/>
      <c r="BE418" s="20"/>
      <c r="BF418" s="20"/>
      <c r="BG418" s="20"/>
      <c r="BU418" s="308"/>
      <c r="BV418" s="308"/>
      <c r="CA418" s="308"/>
      <c r="CB418" s="308"/>
      <c r="CM418" s="308"/>
      <c r="CN418" s="308"/>
    </row>
    <row r="419" spans="46:92" ht="6" customHeight="1" x14ac:dyDescent="0.25">
      <c r="AT419" s="355"/>
      <c r="AU419" s="355"/>
      <c r="AW419" s="357"/>
      <c r="AX419" s="357"/>
      <c r="AY419" s="20"/>
      <c r="AZ419" s="20"/>
      <c r="BA419" s="20"/>
      <c r="BB419" s="20"/>
      <c r="BC419" s="20"/>
      <c r="BD419" s="20"/>
      <c r="BE419" s="20"/>
      <c r="BF419" s="20"/>
      <c r="BG419" s="20"/>
      <c r="BU419" s="308"/>
      <c r="BV419" s="308"/>
      <c r="CA419" s="308"/>
      <c r="CB419" s="308"/>
      <c r="CM419" s="308"/>
      <c r="CN419" s="308"/>
    </row>
    <row r="420" spans="46:92" ht="6" customHeight="1" x14ac:dyDescent="0.25">
      <c r="AT420" s="355"/>
      <c r="AU420" s="355"/>
      <c r="AW420" s="357"/>
      <c r="AX420" s="357"/>
      <c r="AY420" s="20"/>
      <c r="AZ420" s="20"/>
      <c r="BA420" s="20"/>
      <c r="BB420" s="20"/>
      <c r="BC420" s="20"/>
      <c r="BD420" s="20"/>
      <c r="BE420" s="20"/>
      <c r="BF420" s="20"/>
      <c r="BG420" s="20"/>
      <c r="BU420" s="308"/>
      <c r="BV420" s="308"/>
      <c r="CA420" s="308"/>
      <c r="CB420" s="308"/>
      <c r="CM420" s="308"/>
      <c r="CN420" s="308"/>
    </row>
    <row r="421" spans="46:92" ht="6" customHeight="1" x14ac:dyDescent="0.25">
      <c r="AT421" s="355"/>
      <c r="AU421" s="355"/>
      <c r="AW421" s="357"/>
      <c r="AX421" s="357"/>
      <c r="AY421" s="20"/>
      <c r="AZ421" s="20"/>
      <c r="BA421" s="20"/>
      <c r="BB421" s="20"/>
      <c r="BC421" s="20"/>
      <c r="BD421" s="20"/>
      <c r="BE421" s="20"/>
      <c r="BF421" s="20"/>
      <c r="BG421" s="20"/>
      <c r="BU421" s="308"/>
      <c r="BV421" s="308"/>
      <c r="CA421" s="308"/>
      <c r="CB421" s="308"/>
      <c r="CM421" s="308"/>
      <c r="CN421" s="308"/>
    </row>
    <row r="422" spans="46:92" ht="6" customHeight="1" x14ac:dyDescent="0.25">
      <c r="AT422" s="355"/>
      <c r="AU422" s="355"/>
      <c r="AW422" s="357"/>
      <c r="AX422" s="357"/>
      <c r="AY422" s="20"/>
      <c r="AZ422" s="20"/>
      <c r="BA422" s="20"/>
      <c r="BB422" s="20"/>
      <c r="BC422" s="20"/>
      <c r="BD422" s="20"/>
      <c r="BE422" s="20"/>
      <c r="BF422" s="20"/>
      <c r="BG422" s="20"/>
      <c r="BU422" s="308"/>
      <c r="BV422" s="308"/>
      <c r="CA422" s="308"/>
      <c r="CB422" s="308"/>
      <c r="CM422" s="308"/>
      <c r="CN422" s="308"/>
    </row>
    <row r="423" spans="46:92" ht="6" customHeight="1" x14ac:dyDescent="0.25">
      <c r="AT423" s="355"/>
      <c r="AU423" s="355"/>
      <c r="AW423" s="357"/>
      <c r="AX423" s="357"/>
      <c r="AY423" s="20"/>
      <c r="AZ423" s="20"/>
      <c r="BA423" s="20"/>
      <c r="BB423" s="20"/>
      <c r="BC423" s="20"/>
      <c r="BD423" s="20"/>
      <c r="BE423" s="20"/>
      <c r="BF423" s="20"/>
      <c r="BG423" s="20"/>
      <c r="BU423" s="308"/>
      <c r="BV423" s="308"/>
      <c r="CA423" s="308"/>
      <c r="CB423" s="308"/>
      <c r="CM423" s="308"/>
      <c r="CN423" s="308"/>
    </row>
    <row r="424" spans="46:92" ht="6" customHeight="1" x14ac:dyDescent="0.25">
      <c r="AT424" s="355"/>
      <c r="AU424" s="355"/>
      <c r="AW424" s="357"/>
      <c r="AX424" s="357"/>
      <c r="AY424" s="20"/>
      <c r="AZ424" s="20"/>
      <c r="BA424" s="20"/>
      <c r="BB424" s="20"/>
      <c r="BC424" s="20"/>
      <c r="BD424" s="20"/>
      <c r="BE424" s="20"/>
      <c r="BF424" s="20"/>
      <c r="BG424" s="20"/>
      <c r="BU424" s="308"/>
      <c r="BV424" s="308"/>
      <c r="CA424" s="308"/>
      <c r="CB424" s="308"/>
      <c r="CM424" s="308"/>
      <c r="CN424" s="308"/>
    </row>
    <row r="425" spans="46:92" ht="6" customHeight="1" x14ac:dyDescent="0.25">
      <c r="AT425" s="355"/>
      <c r="AU425" s="355"/>
      <c r="AW425" s="357"/>
      <c r="AX425" s="357"/>
      <c r="AY425" s="20"/>
      <c r="AZ425" s="20"/>
      <c r="BA425" s="20"/>
      <c r="BB425" s="20"/>
      <c r="BC425" s="20"/>
      <c r="BD425" s="20"/>
      <c r="BE425" s="20"/>
      <c r="BF425" s="20"/>
      <c r="BG425" s="20"/>
      <c r="BU425" s="308"/>
      <c r="BV425" s="308"/>
      <c r="CA425" s="308"/>
      <c r="CB425" s="308"/>
      <c r="CM425" s="308"/>
      <c r="CN425" s="308"/>
    </row>
    <row r="426" spans="46:92" ht="6" customHeight="1" x14ac:dyDescent="0.25">
      <c r="AT426" s="355"/>
      <c r="AU426" s="355"/>
      <c r="AW426" s="357"/>
      <c r="AX426" s="357"/>
      <c r="AY426" s="20"/>
      <c r="AZ426" s="20"/>
      <c r="BA426" s="20"/>
      <c r="BB426" s="20"/>
      <c r="BC426" s="20"/>
      <c r="BD426" s="20"/>
      <c r="BE426" s="20"/>
      <c r="BF426" s="20"/>
      <c r="BG426" s="20"/>
      <c r="BU426" s="308"/>
      <c r="BV426" s="308"/>
      <c r="CA426" s="308"/>
      <c r="CB426" s="308"/>
      <c r="CM426" s="308"/>
      <c r="CN426" s="308"/>
    </row>
    <row r="427" spans="46:92" ht="6" customHeight="1" x14ac:dyDescent="0.25">
      <c r="AT427" s="355"/>
      <c r="AU427" s="355"/>
      <c r="AW427" s="357"/>
      <c r="AX427" s="357"/>
      <c r="AY427" s="20"/>
      <c r="AZ427" s="20"/>
      <c r="BA427" s="20"/>
      <c r="BB427" s="20"/>
      <c r="BC427" s="20"/>
      <c r="BD427" s="20"/>
      <c r="BE427" s="20"/>
      <c r="BF427" s="20"/>
      <c r="BG427" s="20"/>
      <c r="BU427" s="308"/>
      <c r="BV427" s="308"/>
      <c r="CA427" s="308"/>
      <c r="CB427" s="308"/>
      <c r="CM427" s="308"/>
      <c r="CN427" s="308"/>
    </row>
    <row r="428" spans="46:92" ht="6" customHeight="1" x14ac:dyDescent="0.25">
      <c r="AT428" s="355"/>
      <c r="AU428" s="355"/>
      <c r="AW428" s="357"/>
      <c r="AX428" s="357"/>
      <c r="AY428" s="20"/>
      <c r="AZ428" s="20"/>
      <c r="BA428" s="20"/>
      <c r="BB428" s="20"/>
      <c r="BC428" s="20"/>
      <c r="BD428" s="20"/>
      <c r="BE428" s="20"/>
      <c r="BF428" s="20"/>
      <c r="BG428" s="20"/>
      <c r="BU428" s="308"/>
      <c r="BV428" s="308"/>
      <c r="CA428" s="308"/>
      <c r="CB428" s="308"/>
      <c r="CM428" s="308"/>
      <c r="CN428" s="308"/>
    </row>
    <row r="429" spans="46:92" ht="6" customHeight="1" x14ac:dyDescent="0.25">
      <c r="AT429" s="355"/>
      <c r="AU429" s="355"/>
      <c r="AW429" s="357"/>
      <c r="AX429" s="357"/>
      <c r="AY429" s="20"/>
      <c r="AZ429" s="20"/>
      <c r="BA429" s="20"/>
      <c r="BB429" s="20"/>
      <c r="BC429" s="20"/>
      <c r="BD429" s="20"/>
      <c r="BE429" s="20"/>
      <c r="BF429" s="20"/>
      <c r="BG429" s="20"/>
      <c r="BU429" s="308"/>
      <c r="BV429" s="308"/>
      <c r="CA429" s="308"/>
      <c r="CB429" s="308"/>
      <c r="CM429" s="308"/>
      <c r="CN429" s="308"/>
    </row>
    <row r="430" spans="46:92" ht="6" customHeight="1" x14ac:dyDescent="0.25">
      <c r="AT430" s="355"/>
      <c r="AU430" s="355"/>
      <c r="BU430" s="308"/>
      <c r="BV430" s="308"/>
      <c r="CA430" s="308"/>
      <c r="CB430" s="308"/>
      <c r="CM430" s="308"/>
      <c r="CN430" s="308"/>
    </row>
    <row r="431" spans="46:92" ht="6" customHeight="1" x14ac:dyDescent="0.25">
      <c r="AT431" s="355"/>
      <c r="AU431" s="355"/>
      <c r="BU431" s="308"/>
      <c r="BV431" s="308"/>
      <c r="CA431" s="308"/>
      <c r="CB431" s="308"/>
      <c r="CM431" s="308"/>
      <c r="CN431" s="308"/>
    </row>
    <row r="432" spans="46:92" ht="6" customHeight="1" x14ac:dyDescent="0.25">
      <c r="AT432" s="355"/>
      <c r="AU432" s="355"/>
      <c r="BU432" s="308"/>
      <c r="BV432" s="308"/>
      <c r="CA432" s="308"/>
      <c r="CB432" s="308"/>
      <c r="CM432" s="308"/>
      <c r="CN432" s="308"/>
    </row>
    <row r="433" spans="46:92" ht="6" customHeight="1" x14ac:dyDescent="0.25">
      <c r="AT433" s="355"/>
      <c r="AU433" s="355"/>
      <c r="BU433" s="308"/>
      <c r="BV433" s="308"/>
      <c r="CA433" s="308"/>
      <c r="CB433" s="308"/>
      <c r="CM433" s="308"/>
      <c r="CN433" s="308"/>
    </row>
    <row r="434" spans="46:92" ht="6" customHeight="1" x14ac:dyDescent="0.25">
      <c r="AT434" s="355"/>
      <c r="AU434" s="355"/>
      <c r="BU434" s="308"/>
      <c r="BV434" s="308"/>
      <c r="CA434" s="308"/>
      <c r="CB434" s="308"/>
      <c r="CM434" s="308"/>
      <c r="CN434" s="308"/>
    </row>
    <row r="435" spans="46:92" ht="6" customHeight="1" x14ac:dyDescent="0.25">
      <c r="AT435" s="355"/>
      <c r="AU435" s="355"/>
      <c r="BU435" s="308"/>
      <c r="BV435" s="308"/>
      <c r="CA435" s="308"/>
      <c r="CB435" s="308"/>
      <c r="CM435" s="308"/>
      <c r="CN435" s="308"/>
    </row>
    <row r="436" spans="46:92" ht="6" customHeight="1" x14ac:dyDescent="0.25">
      <c r="AT436" s="355"/>
      <c r="AU436" s="355"/>
      <c r="BU436" s="308"/>
      <c r="BV436" s="308"/>
      <c r="CA436" s="308"/>
      <c r="CB436" s="308"/>
      <c r="CM436" s="308"/>
      <c r="CN436" s="308"/>
    </row>
    <row r="437" spans="46:92" ht="6" customHeight="1" x14ac:dyDescent="0.25">
      <c r="AT437" s="355"/>
      <c r="AU437" s="355"/>
      <c r="BU437" s="308"/>
      <c r="BV437" s="308"/>
      <c r="CA437" s="308"/>
      <c r="CB437" s="308"/>
      <c r="CM437" s="308"/>
      <c r="CN437" s="308"/>
    </row>
    <row r="438" spans="46:92" ht="6" customHeight="1" x14ac:dyDescent="0.25">
      <c r="AT438" s="355"/>
      <c r="AU438" s="355"/>
      <c r="BU438" s="308"/>
      <c r="BV438" s="308"/>
      <c r="CA438" s="308"/>
      <c r="CB438" s="308"/>
      <c r="CM438" s="308"/>
      <c r="CN438" s="308"/>
    </row>
    <row r="439" spans="46:92" ht="6" customHeight="1" x14ac:dyDescent="0.25">
      <c r="AT439" s="355"/>
      <c r="AU439" s="355"/>
      <c r="BU439" s="308"/>
      <c r="BV439" s="308"/>
      <c r="CA439" s="308"/>
      <c r="CB439" s="308"/>
      <c r="CM439" s="308"/>
      <c r="CN439" s="308"/>
    </row>
    <row r="440" spans="46:92" ht="6" customHeight="1" x14ac:dyDescent="0.25">
      <c r="AT440" s="355"/>
      <c r="AU440" s="355"/>
      <c r="BU440" s="308"/>
      <c r="BV440" s="308"/>
      <c r="CA440" s="308"/>
      <c r="CB440" s="308"/>
      <c r="CM440" s="308"/>
      <c r="CN440" s="308"/>
    </row>
    <row r="441" spans="46:92" ht="6" customHeight="1" x14ac:dyDescent="0.25">
      <c r="AT441" s="355"/>
      <c r="AU441" s="355"/>
      <c r="BU441" s="308"/>
      <c r="BV441" s="308"/>
      <c r="CA441" s="308"/>
      <c r="CB441" s="308"/>
      <c r="CM441" s="308"/>
      <c r="CN441" s="308"/>
    </row>
    <row r="442" spans="46:92" ht="6" customHeight="1" x14ac:dyDescent="0.25">
      <c r="AT442" s="355"/>
      <c r="AU442" s="355"/>
      <c r="BU442" s="308"/>
      <c r="BV442" s="308"/>
      <c r="CA442" s="308"/>
      <c r="CB442" s="308"/>
      <c r="CM442" s="308"/>
      <c r="CN442" s="308"/>
    </row>
    <row r="443" spans="46:92" ht="6" customHeight="1" x14ac:dyDescent="0.25">
      <c r="AT443" s="355"/>
      <c r="AU443" s="355"/>
      <c r="BU443" s="308"/>
      <c r="BV443" s="308"/>
      <c r="CA443" s="308"/>
      <c r="CB443" s="308"/>
      <c r="CM443" s="308"/>
      <c r="CN443" s="308"/>
    </row>
    <row r="444" spans="46:92" ht="6" customHeight="1" x14ac:dyDescent="0.25">
      <c r="AT444" s="355"/>
      <c r="AU444" s="355"/>
      <c r="BU444" s="308"/>
      <c r="BV444" s="308"/>
      <c r="CA444" s="308"/>
      <c r="CB444" s="308"/>
      <c r="CM444" s="308"/>
      <c r="CN444" s="308"/>
    </row>
    <row r="445" spans="46:92" ht="6" customHeight="1" x14ac:dyDescent="0.25">
      <c r="AT445" s="355"/>
      <c r="AU445" s="355"/>
      <c r="BU445" s="308"/>
      <c r="BV445" s="308"/>
      <c r="CA445" s="308"/>
      <c r="CB445" s="308"/>
      <c r="CM445" s="308"/>
      <c r="CN445" s="308"/>
    </row>
    <row r="446" spans="46:92" ht="6" customHeight="1" x14ac:dyDescent="0.25">
      <c r="AT446" s="355"/>
      <c r="AU446" s="355"/>
      <c r="BU446" s="308"/>
      <c r="BV446" s="308"/>
      <c r="CA446" s="308"/>
      <c r="CB446" s="308"/>
      <c r="CM446" s="308"/>
      <c r="CN446" s="308"/>
    </row>
    <row r="447" spans="46:92" ht="6" customHeight="1" x14ac:dyDescent="0.25">
      <c r="AT447" s="355"/>
      <c r="AU447" s="355"/>
      <c r="BU447" s="308"/>
      <c r="BV447" s="308"/>
      <c r="CA447" s="308"/>
      <c r="CB447" s="308"/>
      <c r="CM447" s="308"/>
      <c r="CN447" s="308"/>
    </row>
    <row r="448" spans="46:92" ht="6" customHeight="1" x14ac:dyDescent="0.25">
      <c r="AT448" s="355"/>
      <c r="AU448" s="355"/>
      <c r="BU448" s="308"/>
      <c r="BV448" s="308"/>
      <c r="CA448" s="308"/>
      <c r="CB448" s="308"/>
      <c r="CM448" s="308"/>
      <c r="CN448" s="308"/>
    </row>
    <row r="449" spans="46:92" ht="6" customHeight="1" x14ac:dyDescent="0.25">
      <c r="AT449" s="355"/>
      <c r="AU449" s="355"/>
      <c r="BU449" s="308"/>
      <c r="BV449" s="308"/>
      <c r="CA449" s="308"/>
      <c r="CB449" s="308"/>
      <c r="CM449" s="308"/>
      <c r="CN449" s="308"/>
    </row>
    <row r="450" spans="46:92" ht="6" customHeight="1" x14ac:dyDescent="0.25">
      <c r="AT450" s="355"/>
      <c r="AU450" s="355"/>
      <c r="BU450" s="308"/>
      <c r="BV450" s="308"/>
      <c r="CA450" s="308"/>
      <c r="CB450" s="308"/>
      <c r="CM450" s="308"/>
      <c r="CN450" s="308"/>
    </row>
    <row r="451" spans="46:92" ht="6" customHeight="1" x14ac:dyDescent="0.25">
      <c r="AT451" s="355"/>
      <c r="AU451" s="355"/>
      <c r="BU451" s="308"/>
      <c r="BV451" s="308"/>
      <c r="CA451" s="308"/>
      <c r="CB451" s="308"/>
      <c r="CM451" s="308"/>
      <c r="CN451" s="308"/>
    </row>
    <row r="452" spans="46:92" ht="6" customHeight="1" x14ac:dyDescent="0.25">
      <c r="AT452" s="355"/>
      <c r="AU452" s="355"/>
      <c r="BU452" s="308"/>
      <c r="BV452" s="308"/>
      <c r="CA452" s="308"/>
      <c r="CB452" s="308"/>
      <c r="CM452" s="308"/>
      <c r="CN452" s="308"/>
    </row>
    <row r="453" spans="46:92" ht="6" customHeight="1" x14ac:dyDescent="0.25">
      <c r="AT453" s="355"/>
      <c r="AU453" s="355"/>
      <c r="BU453" s="308"/>
      <c r="BV453" s="308"/>
      <c r="CA453" s="308"/>
      <c r="CB453" s="308"/>
      <c r="CM453" s="308"/>
      <c r="CN453" s="308"/>
    </row>
    <row r="454" spans="46:92" ht="6" customHeight="1" x14ac:dyDescent="0.25">
      <c r="AT454" s="355"/>
      <c r="AU454" s="355"/>
      <c r="BU454" s="308"/>
      <c r="BV454" s="308"/>
      <c r="CA454" s="308"/>
      <c r="CB454" s="308"/>
      <c r="CM454" s="308"/>
      <c r="CN454" s="308"/>
    </row>
    <row r="455" spans="46:92" ht="6" customHeight="1" x14ac:dyDescent="0.25">
      <c r="AT455" s="355"/>
      <c r="AU455" s="355"/>
      <c r="BU455" s="308"/>
      <c r="BV455" s="308"/>
      <c r="CA455" s="308"/>
      <c r="CB455" s="308"/>
      <c r="CM455" s="308"/>
      <c r="CN455" s="308"/>
    </row>
    <row r="456" spans="46:92" ht="6" customHeight="1" x14ac:dyDescent="0.25">
      <c r="AT456" s="355"/>
      <c r="AU456" s="355"/>
      <c r="BU456" s="308"/>
      <c r="BV456" s="308"/>
      <c r="CA456" s="308"/>
      <c r="CB456" s="308"/>
      <c r="CM456" s="308"/>
      <c r="CN456" s="308"/>
    </row>
    <row r="457" spans="46:92" ht="6" customHeight="1" x14ac:dyDescent="0.25">
      <c r="AT457" s="355"/>
      <c r="AU457" s="355"/>
      <c r="BU457" s="308"/>
      <c r="BV457" s="308"/>
      <c r="CA457" s="308"/>
      <c r="CB457" s="308"/>
      <c r="CM457" s="308"/>
      <c r="CN457" s="308"/>
    </row>
    <row r="458" spans="46:92" ht="6" customHeight="1" x14ac:dyDescent="0.25">
      <c r="AT458" s="355"/>
      <c r="AU458" s="355"/>
      <c r="BU458" s="308"/>
      <c r="BV458" s="308"/>
      <c r="CA458" s="308"/>
      <c r="CB458" s="308"/>
      <c r="CM458" s="308"/>
      <c r="CN458" s="308"/>
    </row>
    <row r="459" spans="46:92" ht="6" customHeight="1" x14ac:dyDescent="0.25">
      <c r="AT459" s="355"/>
      <c r="AU459" s="355"/>
      <c r="BU459" s="308"/>
      <c r="BV459" s="308"/>
      <c r="CA459" s="308"/>
      <c r="CB459" s="308"/>
      <c r="CM459" s="308"/>
      <c r="CN459" s="308"/>
    </row>
    <row r="460" spans="46:92" ht="6" customHeight="1" x14ac:dyDescent="0.25">
      <c r="AT460" s="355"/>
      <c r="AU460" s="355"/>
      <c r="BU460" s="308"/>
      <c r="BV460" s="308"/>
      <c r="CA460" s="308"/>
      <c r="CB460" s="308"/>
      <c r="CM460" s="308"/>
      <c r="CN460" s="308"/>
    </row>
    <row r="461" spans="46:92" ht="6" customHeight="1" x14ac:dyDescent="0.25">
      <c r="AT461" s="355"/>
      <c r="AU461" s="355"/>
      <c r="BU461" s="308"/>
      <c r="BV461" s="308"/>
      <c r="CA461" s="308"/>
      <c r="CB461" s="308"/>
      <c r="CM461" s="308"/>
      <c r="CN461" s="308"/>
    </row>
    <row r="462" spans="46:92" ht="6" customHeight="1" x14ac:dyDescent="0.25">
      <c r="AT462" s="355"/>
      <c r="AU462" s="355"/>
      <c r="BU462" s="308"/>
      <c r="BV462" s="308"/>
      <c r="CA462" s="308"/>
      <c r="CB462" s="308"/>
      <c r="CM462" s="308"/>
      <c r="CN462" s="308"/>
    </row>
    <row r="463" spans="46:92" ht="6" customHeight="1" x14ac:dyDescent="0.25">
      <c r="AT463" s="355"/>
      <c r="AU463" s="355"/>
      <c r="BU463" s="308"/>
      <c r="BV463" s="308"/>
      <c r="CA463" s="308"/>
      <c r="CB463" s="308"/>
      <c r="CM463" s="308"/>
      <c r="CN463" s="308"/>
    </row>
    <row r="464" spans="46:92" ht="6" customHeight="1" x14ac:dyDescent="0.25">
      <c r="AT464" s="355"/>
      <c r="AU464" s="355"/>
      <c r="BU464" s="308"/>
      <c r="BV464" s="308"/>
      <c r="CA464" s="308"/>
      <c r="CB464" s="308"/>
      <c r="CM464" s="308"/>
      <c r="CN464" s="308"/>
    </row>
    <row r="465" spans="46:92" ht="6" customHeight="1" x14ac:dyDescent="0.25">
      <c r="AT465" s="355"/>
      <c r="AU465" s="355"/>
      <c r="BU465" s="308"/>
      <c r="BV465" s="308"/>
      <c r="CA465" s="308"/>
      <c r="CB465" s="308"/>
      <c r="CM465" s="308"/>
      <c r="CN465" s="308"/>
    </row>
  </sheetData>
  <phoneticPr fontId="59" type="noConversion"/>
  <conditionalFormatting sqref="A1:D1 H1 K1 N1 Q1 T1 W1 Z1 AC1 AF1 AI1 AL1 AO1 AR1 AU1 AX1 BA1 BD1 BG1 BJ1 BM1 BP1 BS1 BV1 BY1 CB1 CE1 CH1 CK1 CN1 CQ1 CS1 CU1:GU1 HB1">
    <cfRule type="cellIs" dxfId="14" priority="213" operator="equal">
      <formula>"b"</formula>
    </cfRule>
    <cfRule type="cellIs" dxfId="13" priority="214" operator="equal">
      <formula>"A"</formula>
    </cfRule>
  </conditionalFormatting>
  <conditionalFormatting sqref="D270:D272">
    <cfRule type="cellIs" dxfId="12" priority="1451" operator="equal">
      <formula>$HS$4</formula>
    </cfRule>
    <cfRule type="cellIs" dxfId="11" priority="1452" operator="equal">
      <formula>$HS$5</formula>
    </cfRule>
  </conditionalFormatting>
  <conditionalFormatting sqref="H4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4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4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4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4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4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4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4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4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4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4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4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4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4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4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4">
    <cfRule type="colorScale" priority="97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4 CE4 CK4 CQ4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7:CT9">
    <cfRule type="dataBar" priority="17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{AB339A0E-FC58-46B6-84DC-3D56EF936217}</x14:id>
        </ext>
      </extLst>
    </cfRule>
  </conditionalFormatting>
  <conditionalFormatting sqref="CT10">
    <cfRule type="colorScale" priority="9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2:EC14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2:FM14"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2:GU14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W1:GY2 GW3:HB11">
    <cfRule type="colorScale" priority="10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F15:HF313">
    <cfRule type="cellIs" dxfId="10" priority="56" operator="equal">
      <formula>1</formula>
    </cfRule>
  </conditionalFormatting>
  <conditionalFormatting sqref="IE4:JJ11">
    <cfRule type="cellIs" dxfId="9" priority="1453" operator="equal">
      <formula>$HS$5</formula>
    </cfRule>
    <cfRule type="cellIs" dxfId="8" priority="1454" operator="equal">
      <formula>$HS$4</formula>
    </cfRule>
  </conditionalFormatting>
  <conditionalFormatting sqref="IQ3:JJ3">
    <cfRule type="cellIs" dxfId="7" priority="1" operator="equal">
      <formula>$HS$5</formula>
    </cfRule>
    <cfRule type="cellIs" dxfId="6" priority="2" operator="equal">
      <formula>$HS$4</formula>
    </cfRule>
  </conditionalFormatting>
  <conditionalFormatting sqref="JE15:JE31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E191:JE192 IH13:II13 IJ15:IP16 IE15:II21 IE15:IG38 IR15:JC313 IJ16:IM32 IO16:IP192 IN17:IN52 IH22:II22 IF23:IH28 IH23:IH32 II23:II40 IG27:IH31 IJ29:IN31 IH32:IN34 IG33:IG42 IE34:IE54 IH35:IK38 IL35:IN43 IE39:IK43 IM39:IP49 IE40:IM55 IE44:IN49 IH50:IP53 IH50:IN55 IG50:IM73 IE55:IF62 IF57:IF104 IE59:IE63 IE83:IE87 IG83:IH87 IQ191:IQ192 JG191:JG192 JI191:JJ192 MG191:MG192 C268:C273">
    <cfRule type="cellIs" dxfId="5" priority="1463" operator="equal">
      <formula>$HS$5</formula>
    </cfRule>
  </conditionalFormatting>
  <conditionalFormatting sqref="JE191:JE260 IH13:II13 HI14 HL14 HO14 HR14 HV14:IC14 JJ14 IJ15:IP16 ID15:II21 IF15:IG31 IE15:IE67 HR15:HT91 HG15:HQ115 HS15:HT250 GV15:GV260 HU15:IC260 JO15:JO260 LA15:LA260 MG15:MU260 IR15:JC313 MG15:MG313 IJ16:IM21 HR16:HR115 IO16:IP190 IJ17:IN21 ID22:IG23 IJ22:IK33 IH22:II34 IL22:IM34 IN22:IN38 II23:II40 ID24 ID25:IE27 IG27:IH31 ID28 ID29:IG31 E30 IJ30:IN31 ID32:IF32 IF32:IN33 ID33 IG33:IG42 IG34:IN34 IE34:IG38 ID34:IE49 IG35:IK35 IL35:IN43 IH36:IK38 IE39:IK43 IM39:IP49 IE40:IM55 IE44:IN49 ID50:IP260 HG92:HT260 IQ191:JC260 JG191:JG260 JI191:JJ260 C268:C273">
    <cfRule type="cellIs" dxfId="4" priority="1501" operator="equal">
      <formula>$HS$4</formula>
    </cfRule>
  </conditionalFormatting>
  <conditionalFormatting sqref="JK15:JL94">
    <cfRule type="cellIs" dxfId="3" priority="1079" operator="equal">
      <formula>$HG$5</formula>
    </cfRule>
  </conditionalFormatting>
  <conditionalFormatting sqref="KE27:KE36">
    <cfRule type="dataBar" priority="195">
      <dataBar>
        <cfvo type="min"/>
        <cfvo type="max"/>
        <color theme="7" tint="0.79998168889431442"/>
      </dataBar>
      <extLst>
        <ext xmlns:x14="http://schemas.microsoft.com/office/spreadsheetml/2009/9/main" uri="{B025F937-C7B1-47D3-B67F-A62EFF666E3E}">
          <x14:id>{7660E9D6-3621-4C11-801E-18FDD6543313}</x14:id>
        </ext>
      </extLst>
    </cfRule>
  </conditionalFormatting>
  <conditionalFormatting sqref="KF3">
    <cfRule type="dataBar" priority="19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{8F5C0FFE-76AD-4493-A183-9453D03FB4AF}</x14:id>
        </ext>
      </extLst>
    </cfRule>
  </conditionalFormatting>
  <conditionalFormatting sqref="KF6:KF57">
    <cfRule type="dataBar" priority="19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{B7F28311-3604-4127-82EE-D6390B19EA5D}</x14:id>
        </ext>
      </extLst>
    </cfRule>
    <cfRule type="dataBar" priority="19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{9923C483-6E39-42E1-9068-004B3926CBFC}</x14:id>
        </ext>
      </extLst>
    </cfRule>
  </conditionalFormatting>
  <conditionalFormatting sqref="KI6:KI57">
    <cfRule type="dataBar" priority="19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{84324AC1-04FD-4B88-ABD6-D7493B21D083}</x14:id>
        </ext>
      </extLst>
    </cfRule>
  </conditionalFormatting>
  <conditionalFormatting sqref="KP28:KR54">
    <cfRule type="dataBar" priority="824">
      <dataBar>
        <cfvo type="min"/>
        <cfvo type="max"/>
        <color theme="7" tint="0.79998168889431442"/>
      </dataBar>
      <extLst>
        <ext xmlns:x14="http://schemas.microsoft.com/office/spreadsheetml/2009/9/main" uri="{B025F937-C7B1-47D3-B67F-A62EFF666E3E}">
          <x14:id>{9EF90676-433A-4972-96B2-19CDD39F0CB8}</x14:id>
        </ext>
      </extLst>
    </cfRule>
  </conditionalFormatting>
  <conditionalFormatting sqref="KQ7:KQ26">
    <cfRule type="dataBar" priority="18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{BF2DF3A7-EE47-4369-A77A-9B5A322FEC5D}</x14:id>
        </ext>
      </extLst>
    </cfRule>
    <cfRule type="dataBar" priority="18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{7AC9B39E-35D7-48E8-A14B-F3D5FD8FF3D2}</x14:id>
        </ext>
      </extLst>
    </cfRule>
  </conditionalFormatting>
  <conditionalFormatting sqref="KR6:KR26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S6:KS57">
    <cfRule type="dataBar" priority="18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{261B01DF-CD2A-4AD5-AA62-3F6E981B041C}</x14:id>
        </ext>
      </extLst>
    </cfRule>
  </conditionalFormatting>
  <conditionalFormatting sqref="KS42:KS57">
    <cfRule type="dataBar" priority="18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{F3760347-C455-4F18-9CC5-E40C1F7B0FFE}</x14:id>
        </ext>
      </extLst>
    </cfRule>
  </conditionalFormatting>
  <conditionalFormatting sqref="KT6:KT57">
    <cfRule type="dataBar" priority="18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{713C0A54-7637-454E-B08E-61AD783114D9}</x14:id>
        </ext>
      </extLst>
    </cfRule>
  </conditionalFormatting>
  <conditionalFormatting sqref="KT42:KT57">
    <cfRule type="dataBar" priority="18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{7F1F180C-6D4D-49A9-8177-AB931CBF9261}</x14:id>
        </ext>
      </extLst>
    </cfRule>
  </conditionalFormatting>
  <conditionalFormatting sqref="KU6:KU57">
    <cfRule type="dataBar" priority="18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{49AA2089-800B-45DD-A436-BFB00CAC5C13}</x14:id>
        </ext>
      </extLst>
    </cfRule>
  </conditionalFormatting>
  <conditionalFormatting sqref="KU42:KU57">
    <cfRule type="dataBar" priority="18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{92D2BC8F-9670-4B6D-B5C7-CCEDA8182C8C}</x14:id>
        </ext>
      </extLst>
    </cfRule>
  </conditionalFormatting>
  <conditionalFormatting sqref="KV27:KY36">
    <cfRule type="dataBar" priority="181">
      <dataBar>
        <cfvo type="min"/>
        <cfvo type="max"/>
        <color theme="7" tint="0.79998168889431442"/>
      </dataBar>
      <extLst>
        <ext xmlns:x14="http://schemas.microsoft.com/office/spreadsheetml/2009/9/main" uri="{B025F937-C7B1-47D3-B67F-A62EFF666E3E}">
          <x14:id>{70A56DE7-F0FA-4DD8-9A57-30A9EFEF2D3D}</x14:id>
        </ext>
      </extLst>
    </cfRule>
  </conditionalFormatting>
  <conditionalFormatting sqref="KZ27:KZ36">
    <cfRule type="dataBar" priority="1080">
      <dataBar>
        <cfvo type="min"/>
        <cfvo type="max"/>
        <color theme="7" tint="0.79998168889431442"/>
      </dataBar>
      <extLst>
        <ext xmlns:x14="http://schemas.microsoft.com/office/spreadsheetml/2009/9/main" uri="{B025F937-C7B1-47D3-B67F-A62EFF666E3E}">
          <x14:id>{9F7A7F44-20B8-4FA1-965A-16F5D0CD96A8}</x14:id>
        </ext>
      </extLst>
    </cfRule>
  </conditionalFormatting>
  <conditionalFormatting sqref="MG15:MG313">
    <cfRule type="cellIs" dxfId="2" priority="148" operator="greaterThan">
      <formula>$MG$14</formula>
    </cfRule>
  </conditionalFormatting>
  <conditionalFormatting sqref="MV1:XFD1 CS1 IH1:JF1 JK1:JN1 JP1:KD1 MG1">
    <cfRule type="colorScale" priority="1010">
      <colorScale>
        <cfvo type="min"/>
        <cfvo type="max"/>
        <color rgb="FFFCFCFF"/>
        <color theme="0"/>
      </colorScale>
    </cfRule>
  </conditionalFormatting>
  <hyperlinks>
    <hyperlink ref="KK2" location="IN!PU1" display="IN!PU1" xr:uid="{491B6C52-EFEF-4009-9209-3021B0521C07}"/>
    <hyperlink ref="KK3" location="IN!PU1" display="IN!PU1" xr:uid="{FF9F0F1E-7467-4E39-8AC4-1885ACC64A55}"/>
    <hyperlink ref="KK4" location="IN!PU1" display="IN!PU1" xr:uid="{8D792623-79A0-47DB-A0F1-60E6CDD79756}"/>
  </hyperlink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B339A0E-FC58-46B6-84DC-3D56EF93621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CT7:CT9</xm:sqref>
        </x14:conditionalFormatting>
        <x14:conditionalFormatting xmlns:xm="http://schemas.microsoft.com/office/excel/2006/main">
          <x14:cfRule type="dataBar" id="{7660E9D6-3621-4C11-801E-18FDD65433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KE27:KE36</xm:sqref>
        </x14:conditionalFormatting>
        <x14:conditionalFormatting xmlns:xm="http://schemas.microsoft.com/office/excel/2006/main">
          <x14:cfRule type="dataBar" id="{8F5C0FFE-76AD-4493-A183-9453D03FB4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KF3</xm:sqref>
        </x14:conditionalFormatting>
        <x14:conditionalFormatting xmlns:xm="http://schemas.microsoft.com/office/excel/2006/main">
          <x14:cfRule type="dataBar" id="{B7F28311-3604-4127-82EE-D6390B19EA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9923C483-6E39-42E1-9068-004B3926CBF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KF6:KF57</xm:sqref>
        </x14:conditionalFormatting>
        <x14:conditionalFormatting xmlns:xm="http://schemas.microsoft.com/office/excel/2006/main">
          <x14:cfRule type="dataBar" id="{84324AC1-04FD-4B88-ABD6-D7493B21D08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KI6:KI57</xm:sqref>
        </x14:conditionalFormatting>
        <x14:conditionalFormatting xmlns:xm="http://schemas.microsoft.com/office/excel/2006/main">
          <x14:cfRule type="dataBar" id="{9EF90676-433A-4972-96B2-19CDD39F0CB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KP28:KR54</xm:sqref>
        </x14:conditionalFormatting>
        <x14:conditionalFormatting xmlns:xm="http://schemas.microsoft.com/office/excel/2006/main">
          <x14:cfRule type="dataBar" id="{BF2DF3A7-EE47-4369-A77A-9B5A322FEC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7AC9B39E-35D7-48E8-A14B-F3D5FD8FF3D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KQ7:KQ26</xm:sqref>
        </x14:conditionalFormatting>
        <x14:conditionalFormatting xmlns:xm="http://schemas.microsoft.com/office/excel/2006/main">
          <x14:cfRule type="dataBar" id="{261B01DF-CD2A-4AD5-AA62-3F6E981B041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KS6:KS57</xm:sqref>
        </x14:conditionalFormatting>
        <x14:conditionalFormatting xmlns:xm="http://schemas.microsoft.com/office/excel/2006/main">
          <x14:cfRule type="dataBar" id="{F3760347-C455-4F18-9CC5-E40C1F7B0FF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KS42:KS57</xm:sqref>
        </x14:conditionalFormatting>
        <x14:conditionalFormatting xmlns:xm="http://schemas.microsoft.com/office/excel/2006/main">
          <x14:cfRule type="dataBar" id="{713C0A54-7637-454E-B08E-61AD783114D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KT6:KT57</xm:sqref>
        </x14:conditionalFormatting>
        <x14:conditionalFormatting xmlns:xm="http://schemas.microsoft.com/office/excel/2006/main">
          <x14:cfRule type="dataBar" id="{7F1F180C-6D4D-49A9-8177-AB931CBF926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KT42:KT57</xm:sqref>
        </x14:conditionalFormatting>
        <x14:conditionalFormatting xmlns:xm="http://schemas.microsoft.com/office/excel/2006/main">
          <x14:cfRule type="dataBar" id="{49AA2089-800B-45DD-A436-BFB00CAC5C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KU6:KU57</xm:sqref>
        </x14:conditionalFormatting>
        <x14:conditionalFormatting xmlns:xm="http://schemas.microsoft.com/office/excel/2006/main">
          <x14:cfRule type="dataBar" id="{92D2BC8F-9670-4B6D-B5C7-CCEDA8182C8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KU42:KU57</xm:sqref>
        </x14:conditionalFormatting>
        <x14:conditionalFormatting xmlns:xm="http://schemas.microsoft.com/office/excel/2006/main">
          <x14:cfRule type="dataBar" id="{70A56DE7-F0FA-4DD8-9A57-30A9EFEF2D3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KV27:KY36</xm:sqref>
        </x14:conditionalFormatting>
        <x14:conditionalFormatting xmlns:xm="http://schemas.microsoft.com/office/excel/2006/main">
          <x14:cfRule type="dataBar" id="{9F7A7F44-20B8-4FA1-965A-16F5D0CD96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KZ27:KZ36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67464-5C94-415E-9510-85C36AFFDA99}">
  <dimension ref="G6:J279"/>
  <sheetViews>
    <sheetView topLeftCell="B1" zoomScale="160" zoomScaleNormal="160" workbookViewId="0">
      <selection activeCell="J6" sqref="J6"/>
    </sheetView>
  </sheetViews>
  <sheetFormatPr defaultRowHeight="15" x14ac:dyDescent="0.25"/>
  <sheetData>
    <row r="6" spans="7:10" x14ac:dyDescent="0.25">
      <c r="G6" s="259" t="s">
        <v>6</v>
      </c>
      <c r="H6">
        <f>IF(G6=G7,1,0)</f>
        <v>0</v>
      </c>
      <c r="J6" s="83" t="s">
        <v>24</v>
      </c>
    </row>
    <row r="7" spans="7:10" x14ac:dyDescent="0.25">
      <c r="G7" s="259" t="s">
        <v>5</v>
      </c>
      <c r="H7">
        <f t="shared" ref="H7:H26" si="0">IF(G7=G8,1,0)</f>
        <v>0</v>
      </c>
      <c r="J7" s="83" t="s">
        <v>58</v>
      </c>
    </row>
    <row r="8" spans="7:10" x14ac:dyDescent="0.25">
      <c r="G8" s="259" t="s">
        <v>4</v>
      </c>
      <c r="H8">
        <f t="shared" si="0"/>
        <v>0</v>
      </c>
      <c r="J8" s="84" t="s">
        <v>30</v>
      </c>
    </row>
    <row r="9" spans="7:10" x14ac:dyDescent="0.25">
      <c r="G9" s="259" t="s">
        <v>650</v>
      </c>
      <c r="H9">
        <f t="shared" si="0"/>
        <v>0</v>
      </c>
      <c r="J9" s="84" t="s">
        <v>51</v>
      </c>
    </row>
    <row r="10" spans="7:10" x14ac:dyDescent="0.25">
      <c r="G10" s="259" t="s">
        <v>433</v>
      </c>
      <c r="H10">
        <f t="shared" si="0"/>
        <v>0</v>
      </c>
      <c r="J10" s="83" t="s">
        <v>41</v>
      </c>
    </row>
    <row r="11" spans="7:10" x14ac:dyDescent="0.25">
      <c r="G11" s="259" t="s">
        <v>12</v>
      </c>
      <c r="H11">
        <f t="shared" si="0"/>
        <v>0</v>
      </c>
      <c r="J11" s="84" t="s">
        <v>74</v>
      </c>
    </row>
    <row r="12" spans="7:10" x14ac:dyDescent="0.25">
      <c r="G12" s="259" t="s">
        <v>430</v>
      </c>
      <c r="H12">
        <f t="shared" si="0"/>
        <v>0</v>
      </c>
      <c r="J12" s="84" t="s">
        <v>103</v>
      </c>
    </row>
    <row r="13" spans="7:10" x14ac:dyDescent="0.25">
      <c r="G13" s="259" t="s">
        <v>429</v>
      </c>
      <c r="H13">
        <f t="shared" si="0"/>
        <v>0</v>
      </c>
      <c r="J13" s="83" t="s">
        <v>102</v>
      </c>
    </row>
    <row r="14" spans="7:10" x14ac:dyDescent="0.25">
      <c r="G14" s="259" t="s">
        <v>59</v>
      </c>
      <c r="H14">
        <f t="shared" si="0"/>
        <v>0</v>
      </c>
      <c r="J14" s="84" t="s">
        <v>106</v>
      </c>
    </row>
    <row r="15" spans="7:10" x14ac:dyDescent="0.25">
      <c r="G15" s="259" t="s">
        <v>57</v>
      </c>
      <c r="H15">
        <f t="shared" si="0"/>
        <v>0</v>
      </c>
      <c r="J15" s="84" t="s">
        <v>107</v>
      </c>
    </row>
    <row r="16" spans="7:10" x14ac:dyDescent="0.25">
      <c r="G16" s="259" t="s">
        <v>27</v>
      </c>
      <c r="H16">
        <f t="shared" si="0"/>
        <v>0</v>
      </c>
      <c r="J16" s="85" t="s">
        <v>25</v>
      </c>
    </row>
    <row r="17" spans="7:10" x14ac:dyDescent="0.25">
      <c r="G17" s="259" t="s">
        <v>16</v>
      </c>
      <c r="H17">
        <f t="shared" si="0"/>
        <v>0</v>
      </c>
      <c r="J17" s="84" t="s">
        <v>1</v>
      </c>
    </row>
    <row r="18" spans="7:10" x14ac:dyDescent="0.25">
      <c r="G18" s="259" t="s">
        <v>26</v>
      </c>
      <c r="H18">
        <f t="shared" si="0"/>
        <v>0</v>
      </c>
      <c r="J18" s="84" t="s">
        <v>0</v>
      </c>
    </row>
    <row r="19" spans="7:10" x14ac:dyDescent="0.25">
      <c r="G19" s="259" t="s">
        <v>15</v>
      </c>
      <c r="H19">
        <f t="shared" si="0"/>
        <v>0</v>
      </c>
      <c r="J19" s="84" t="s">
        <v>33</v>
      </c>
    </row>
    <row r="20" spans="7:10" x14ac:dyDescent="0.25">
      <c r="G20" s="259" t="s">
        <v>1</v>
      </c>
      <c r="H20">
        <f t="shared" si="0"/>
        <v>0</v>
      </c>
      <c r="J20" s="84" t="s">
        <v>44</v>
      </c>
    </row>
    <row r="21" spans="7:10" x14ac:dyDescent="0.25">
      <c r="G21" s="259" t="s">
        <v>28</v>
      </c>
      <c r="H21">
        <f t="shared" si="0"/>
        <v>0</v>
      </c>
      <c r="J21" s="84" t="s">
        <v>45</v>
      </c>
    </row>
    <row r="22" spans="7:10" x14ac:dyDescent="0.25">
      <c r="G22" s="259" t="s">
        <v>13</v>
      </c>
      <c r="H22">
        <f t="shared" si="0"/>
        <v>0</v>
      </c>
      <c r="J22" s="84" t="s">
        <v>46</v>
      </c>
    </row>
    <row r="23" spans="7:10" x14ac:dyDescent="0.25">
      <c r="G23" s="259" t="s">
        <v>116</v>
      </c>
      <c r="H23">
        <f t="shared" si="0"/>
        <v>0</v>
      </c>
      <c r="J23" s="83" t="s">
        <v>26</v>
      </c>
    </row>
    <row r="24" spans="7:10" x14ac:dyDescent="0.25">
      <c r="G24" s="259" t="s">
        <v>53</v>
      </c>
      <c r="H24">
        <f t="shared" si="0"/>
        <v>0</v>
      </c>
      <c r="J24" s="83" t="s">
        <v>27</v>
      </c>
    </row>
    <row r="25" spans="7:10" x14ac:dyDescent="0.25">
      <c r="G25" s="259" t="s">
        <v>432</v>
      </c>
      <c r="H25">
        <f t="shared" si="0"/>
        <v>0</v>
      </c>
      <c r="J25" s="83" t="s">
        <v>28</v>
      </c>
    </row>
    <row r="26" spans="7:10" x14ac:dyDescent="0.25">
      <c r="G26" s="259" t="s">
        <v>431</v>
      </c>
      <c r="H26">
        <f t="shared" si="0"/>
        <v>0</v>
      </c>
      <c r="J26" s="83" t="s">
        <v>3</v>
      </c>
    </row>
    <row r="27" spans="7:10" x14ac:dyDescent="0.25">
      <c r="G27" s="259"/>
      <c r="J27" s="83" t="s">
        <v>4</v>
      </c>
    </row>
    <row r="28" spans="7:10" x14ac:dyDescent="0.25">
      <c r="G28" s="259"/>
      <c r="J28" s="83" t="s">
        <v>5</v>
      </c>
    </row>
    <row r="29" spans="7:10" x14ac:dyDescent="0.25">
      <c r="G29" s="259"/>
      <c r="J29" s="83" t="s">
        <v>29</v>
      </c>
    </row>
    <row r="30" spans="7:10" x14ac:dyDescent="0.25">
      <c r="G30" s="259"/>
      <c r="J30" s="83" t="s">
        <v>6</v>
      </c>
    </row>
    <row r="31" spans="7:10" x14ac:dyDescent="0.25">
      <c r="G31" s="259"/>
      <c r="J31" s="83" t="s">
        <v>8</v>
      </c>
    </row>
    <row r="32" spans="7:10" x14ac:dyDescent="0.25">
      <c r="G32" s="259"/>
      <c r="J32" s="84" t="s">
        <v>11</v>
      </c>
    </row>
    <row r="33" spans="7:10" x14ac:dyDescent="0.25">
      <c r="G33" s="259"/>
      <c r="J33" s="84" t="s">
        <v>63</v>
      </c>
    </row>
    <row r="34" spans="7:10" x14ac:dyDescent="0.25">
      <c r="G34" s="259"/>
      <c r="J34" s="84" t="s">
        <v>64</v>
      </c>
    </row>
    <row r="35" spans="7:10" x14ac:dyDescent="0.25">
      <c r="G35" s="259"/>
      <c r="J35" s="84" t="s">
        <v>31</v>
      </c>
    </row>
    <row r="36" spans="7:10" x14ac:dyDescent="0.25">
      <c r="G36" s="259"/>
      <c r="J36" s="84" t="s">
        <v>65</v>
      </c>
    </row>
    <row r="37" spans="7:10" x14ac:dyDescent="0.25">
      <c r="J37" s="84" t="s">
        <v>66</v>
      </c>
    </row>
    <row r="38" spans="7:10" x14ac:dyDescent="0.25">
      <c r="J38" s="83" t="s">
        <v>75</v>
      </c>
    </row>
    <row r="39" spans="7:10" x14ac:dyDescent="0.25">
      <c r="J39" s="83" t="s">
        <v>52</v>
      </c>
    </row>
    <row r="40" spans="7:10" x14ac:dyDescent="0.25">
      <c r="J40" s="83" t="s">
        <v>32</v>
      </c>
    </row>
    <row r="41" spans="7:10" x14ac:dyDescent="0.25">
      <c r="J41" s="83" t="s">
        <v>34</v>
      </c>
    </row>
    <row r="42" spans="7:10" x14ac:dyDescent="0.25">
      <c r="J42" s="83" t="s">
        <v>35</v>
      </c>
    </row>
    <row r="43" spans="7:10" x14ac:dyDescent="0.25">
      <c r="J43" s="83" t="s">
        <v>36</v>
      </c>
    </row>
    <row r="44" spans="7:10" x14ac:dyDescent="0.25">
      <c r="J44" s="83" t="s">
        <v>38</v>
      </c>
    </row>
    <row r="45" spans="7:10" x14ac:dyDescent="0.25">
      <c r="J45" s="84" t="s">
        <v>108</v>
      </c>
    </row>
    <row r="46" spans="7:10" x14ac:dyDescent="0.25">
      <c r="J46" s="84" t="s">
        <v>10</v>
      </c>
    </row>
    <row r="47" spans="7:10" x14ac:dyDescent="0.25">
      <c r="J47" s="84" t="s">
        <v>37</v>
      </c>
    </row>
    <row r="48" spans="7:10" x14ac:dyDescent="0.25">
      <c r="J48" s="84" t="s">
        <v>53</v>
      </c>
    </row>
    <row r="49" spans="10:10" x14ac:dyDescent="0.25">
      <c r="J49" s="83" t="s">
        <v>39</v>
      </c>
    </row>
    <row r="50" spans="10:10" x14ac:dyDescent="0.25">
      <c r="J50" s="84" t="s">
        <v>209</v>
      </c>
    </row>
    <row r="51" spans="10:10" x14ac:dyDescent="0.25">
      <c r="J51" s="84" t="s">
        <v>42</v>
      </c>
    </row>
    <row r="52" spans="10:10" x14ac:dyDescent="0.25">
      <c r="J52" s="84" t="s">
        <v>43</v>
      </c>
    </row>
    <row r="53" spans="10:10" x14ac:dyDescent="0.25">
      <c r="J53" s="83" t="s">
        <v>15</v>
      </c>
    </row>
    <row r="54" spans="10:10" x14ac:dyDescent="0.25">
      <c r="J54" s="83" t="s">
        <v>16</v>
      </c>
    </row>
    <row r="55" spans="10:10" x14ac:dyDescent="0.25">
      <c r="J55" s="83" t="s">
        <v>12</v>
      </c>
    </row>
    <row r="56" spans="10:10" x14ac:dyDescent="0.25">
      <c r="J56" s="83" t="s">
        <v>13</v>
      </c>
    </row>
    <row r="57" spans="10:10" x14ac:dyDescent="0.25">
      <c r="J57" s="83" t="s">
        <v>14</v>
      </c>
    </row>
    <row r="58" spans="10:10" x14ac:dyDescent="0.25">
      <c r="J58" s="83" t="s">
        <v>86</v>
      </c>
    </row>
    <row r="59" spans="10:10" x14ac:dyDescent="0.25">
      <c r="J59" s="83" t="s">
        <v>19</v>
      </c>
    </row>
    <row r="60" spans="10:10" x14ac:dyDescent="0.25">
      <c r="J60" s="83" t="s">
        <v>17</v>
      </c>
    </row>
    <row r="61" spans="10:10" x14ac:dyDescent="0.25">
      <c r="J61" s="83" t="s">
        <v>20</v>
      </c>
    </row>
    <row r="62" spans="10:10" x14ac:dyDescent="0.25">
      <c r="J62" s="83" t="s">
        <v>18</v>
      </c>
    </row>
    <row r="63" spans="10:10" x14ac:dyDescent="0.25">
      <c r="J63" s="83" t="s">
        <v>21</v>
      </c>
    </row>
    <row r="64" spans="10:10" x14ac:dyDescent="0.25">
      <c r="J64" s="83" t="s">
        <v>22</v>
      </c>
    </row>
    <row r="65" spans="10:10" x14ac:dyDescent="0.25">
      <c r="J65" s="83" t="s">
        <v>23</v>
      </c>
    </row>
    <row r="66" spans="10:10" x14ac:dyDescent="0.25">
      <c r="J66" s="83" t="s">
        <v>69</v>
      </c>
    </row>
    <row r="67" spans="10:10" x14ac:dyDescent="0.25">
      <c r="J67" s="84" t="s">
        <v>57</v>
      </c>
    </row>
    <row r="68" spans="10:10" x14ac:dyDescent="0.25">
      <c r="J68" s="84" t="s">
        <v>59</v>
      </c>
    </row>
    <row r="69" spans="10:10" x14ac:dyDescent="0.25">
      <c r="J69" s="84" t="s">
        <v>60</v>
      </c>
    </row>
    <row r="70" spans="10:10" x14ac:dyDescent="0.25">
      <c r="J70" s="84" t="s">
        <v>83</v>
      </c>
    </row>
    <row r="71" spans="10:10" x14ac:dyDescent="0.25">
      <c r="J71" s="84" t="s">
        <v>84</v>
      </c>
    </row>
    <row r="72" spans="10:10" x14ac:dyDescent="0.25">
      <c r="J72" s="83" t="s">
        <v>143</v>
      </c>
    </row>
    <row r="73" spans="10:10" x14ac:dyDescent="0.25">
      <c r="J73" s="83" t="s">
        <v>136</v>
      </c>
    </row>
    <row r="74" spans="10:10" x14ac:dyDescent="0.25">
      <c r="J74" s="83" t="s">
        <v>137</v>
      </c>
    </row>
    <row r="75" spans="10:10" x14ac:dyDescent="0.25">
      <c r="J75" s="83" t="s">
        <v>70</v>
      </c>
    </row>
    <row r="76" spans="10:10" x14ac:dyDescent="0.25">
      <c r="J76" s="83" t="s">
        <v>71</v>
      </c>
    </row>
    <row r="77" spans="10:10" x14ac:dyDescent="0.25">
      <c r="J77" s="83" t="s">
        <v>154</v>
      </c>
    </row>
    <row r="78" spans="10:10" x14ac:dyDescent="0.25">
      <c r="J78" s="84" t="s">
        <v>92</v>
      </c>
    </row>
    <row r="79" spans="10:10" x14ac:dyDescent="0.25">
      <c r="J79" s="84" t="s">
        <v>93</v>
      </c>
    </row>
    <row r="80" spans="10:10" x14ac:dyDescent="0.25">
      <c r="J80" s="84" t="s">
        <v>116</v>
      </c>
    </row>
    <row r="81" spans="10:10" x14ac:dyDescent="0.25">
      <c r="J81" s="84" t="s">
        <v>115</v>
      </c>
    </row>
    <row r="82" spans="10:10" x14ac:dyDescent="0.25">
      <c r="J82" s="83" t="s">
        <v>121</v>
      </c>
    </row>
    <row r="83" spans="10:10" x14ac:dyDescent="0.25">
      <c r="J83" s="83" t="s">
        <v>122</v>
      </c>
    </row>
    <row r="84" spans="10:10" x14ac:dyDescent="0.25">
      <c r="J84" s="83" t="s">
        <v>664</v>
      </c>
    </row>
    <row r="85" spans="10:10" x14ac:dyDescent="0.25">
      <c r="J85" s="83" t="s">
        <v>127</v>
      </c>
    </row>
    <row r="86" spans="10:10" x14ac:dyDescent="0.25">
      <c r="J86" s="83" t="s">
        <v>138</v>
      </c>
    </row>
    <row r="87" spans="10:10" x14ac:dyDescent="0.25">
      <c r="J87" s="83" t="s">
        <v>114</v>
      </c>
    </row>
    <row r="88" spans="10:10" x14ac:dyDescent="0.25">
      <c r="J88" s="84" t="s">
        <v>420</v>
      </c>
    </row>
    <row r="89" spans="10:10" x14ac:dyDescent="0.25">
      <c r="J89" s="84" t="s">
        <v>155</v>
      </c>
    </row>
    <row r="90" spans="10:10" x14ac:dyDescent="0.25">
      <c r="J90" s="84" t="s">
        <v>171</v>
      </c>
    </row>
    <row r="91" spans="10:10" x14ac:dyDescent="0.25">
      <c r="J91" s="84" t="s">
        <v>172</v>
      </c>
    </row>
    <row r="92" spans="10:10" x14ac:dyDescent="0.25">
      <c r="J92" s="84" t="s">
        <v>386</v>
      </c>
    </row>
    <row r="93" spans="10:10" x14ac:dyDescent="0.25">
      <c r="J93" s="84" t="s">
        <v>182</v>
      </c>
    </row>
    <row r="94" spans="10:10" x14ac:dyDescent="0.25">
      <c r="J94" s="83" t="s">
        <v>191</v>
      </c>
    </row>
    <row r="95" spans="10:10" x14ac:dyDescent="0.25">
      <c r="J95" s="83" t="s">
        <v>193</v>
      </c>
    </row>
    <row r="96" spans="10:10" x14ac:dyDescent="0.25">
      <c r="J96" s="83" t="s">
        <v>194</v>
      </c>
    </row>
    <row r="97" spans="10:10" x14ac:dyDescent="0.25">
      <c r="J97" s="83" t="s">
        <v>195</v>
      </c>
    </row>
    <row r="98" spans="10:10" x14ac:dyDescent="0.25">
      <c r="J98" s="83" t="s">
        <v>196</v>
      </c>
    </row>
    <row r="99" spans="10:10" x14ac:dyDescent="0.25">
      <c r="J99" s="83" t="s">
        <v>199</v>
      </c>
    </row>
    <row r="100" spans="10:10" x14ac:dyDescent="0.25">
      <c r="J100" s="83" t="s">
        <v>214</v>
      </c>
    </row>
    <row r="101" spans="10:10" x14ac:dyDescent="0.25">
      <c r="J101" s="83" t="s">
        <v>215</v>
      </c>
    </row>
    <row r="102" spans="10:10" x14ac:dyDescent="0.25">
      <c r="J102" s="83" t="s">
        <v>204</v>
      </c>
    </row>
    <row r="103" spans="10:10" x14ac:dyDescent="0.25">
      <c r="J103" s="83" t="s">
        <v>94</v>
      </c>
    </row>
    <row r="104" spans="10:10" x14ac:dyDescent="0.25">
      <c r="J104" s="83" t="s">
        <v>290</v>
      </c>
    </row>
    <row r="105" spans="10:10" x14ac:dyDescent="0.25">
      <c r="J105" s="83" t="s">
        <v>157</v>
      </c>
    </row>
    <row r="106" spans="10:10" x14ac:dyDescent="0.25">
      <c r="J106" s="83" t="s">
        <v>139</v>
      </c>
    </row>
    <row r="107" spans="10:10" x14ac:dyDescent="0.25">
      <c r="J107" s="83" t="s">
        <v>254</v>
      </c>
    </row>
    <row r="108" spans="10:10" x14ac:dyDescent="0.25">
      <c r="J108" s="83" t="s">
        <v>255</v>
      </c>
    </row>
    <row r="109" spans="10:10" x14ac:dyDescent="0.25">
      <c r="J109" s="83" t="s">
        <v>87</v>
      </c>
    </row>
    <row r="110" spans="10:10" x14ac:dyDescent="0.25">
      <c r="J110" s="83" t="s">
        <v>291</v>
      </c>
    </row>
    <row r="111" spans="10:10" x14ac:dyDescent="0.25">
      <c r="J111" s="95" t="s">
        <v>348</v>
      </c>
    </row>
    <row r="112" spans="10:10" x14ac:dyDescent="0.25">
      <c r="J112" s="95" t="s">
        <v>349</v>
      </c>
    </row>
    <row r="113" spans="10:10" x14ac:dyDescent="0.25">
      <c r="J113" s="95" t="s">
        <v>350</v>
      </c>
    </row>
    <row r="114" spans="10:10" x14ac:dyDescent="0.25">
      <c r="J114" s="95" t="s">
        <v>351</v>
      </c>
    </row>
    <row r="115" spans="10:10" x14ac:dyDescent="0.25">
      <c r="J115" s="95" t="s">
        <v>352</v>
      </c>
    </row>
    <row r="116" spans="10:10" x14ac:dyDescent="0.25">
      <c r="J116" s="95" t="s">
        <v>347</v>
      </c>
    </row>
    <row r="117" spans="10:10" x14ac:dyDescent="0.25">
      <c r="J117" s="95" t="s">
        <v>353</v>
      </c>
    </row>
    <row r="118" spans="10:10" x14ac:dyDescent="0.25">
      <c r="J118" s="95" t="s">
        <v>354</v>
      </c>
    </row>
    <row r="119" spans="10:10" x14ac:dyDescent="0.25">
      <c r="J119" s="95" t="s">
        <v>355</v>
      </c>
    </row>
    <row r="120" spans="10:10" x14ac:dyDescent="0.25">
      <c r="J120" s="95" t="s">
        <v>356</v>
      </c>
    </row>
    <row r="121" spans="10:10" x14ac:dyDescent="0.25">
      <c r="J121" s="95" t="s">
        <v>357</v>
      </c>
    </row>
    <row r="122" spans="10:10" x14ac:dyDescent="0.25">
      <c r="J122" s="95" t="s">
        <v>325</v>
      </c>
    </row>
    <row r="123" spans="10:10" x14ac:dyDescent="0.25">
      <c r="J123" s="95" t="s">
        <v>358</v>
      </c>
    </row>
    <row r="124" spans="10:10" x14ac:dyDescent="0.25">
      <c r="J124" s="95" t="s">
        <v>359</v>
      </c>
    </row>
    <row r="125" spans="10:10" x14ac:dyDescent="0.25">
      <c r="J125" s="95" t="s">
        <v>360</v>
      </c>
    </row>
    <row r="126" spans="10:10" x14ac:dyDescent="0.25">
      <c r="J126" s="95" t="s">
        <v>361</v>
      </c>
    </row>
    <row r="127" spans="10:10" x14ac:dyDescent="0.25">
      <c r="J127" s="95" t="s">
        <v>362</v>
      </c>
    </row>
    <row r="128" spans="10:10" x14ac:dyDescent="0.25">
      <c r="J128" s="95" t="s">
        <v>363</v>
      </c>
    </row>
    <row r="129" spans="10:10" x14ac:dyDescent="0.25">
      <c r="J129" s="95" t="s">
        <v>364</v>
      </c>
    </row>
    <row r="130" spans="10:10" x14ac:dyDescent="0.25">
      <c r="J130" s="206" t="s">
        <v>369</v>
      </c>
    </row>
    <row r="131" spans="10:10" x14ac:dyDescent="0.25">
      <c r="J131" s="206" t="s">
        <v>370</v>
      </c>
    </row>
    <row r="132" spans="10:10" x14ac:dyDescent="0.25">
      <c r="J132" s="206" t="s">
        <v>371</v>
      </c>
    </row>
    <row r="133" spans="10:10" x14ac:dyDescent="0.25">
      <c r="J133" s="206" t="s">
        <v>372</v>
      </c>
    </row>
    <row r="134" spans="10:10" x14ac:dyDescent="0.25">
      <c r="J134" s="206" t="s">
        <v>248</v>
      </c>
    </row>
    <row r="135" spans="10:10" x14ac:dyDescent="0.25">
      <c r="J135" s="206" t="s">
        <v>373</v>
      </c>
    </row>
    <row r="136" spans="10:10" x14ac:dyDescent="0.25">
      <c r="J136" s="206" t="s">
        <v>374</v>
      </c>
    </row>
    <row r="137" spans="10:10" x14ac:dyDescent="0.25">
      <c r="J137" s="206" t="s">
        <v>375</v>
      </c>
    </row>
    <row r="138" spans="10:10" x14ac:dyDescent="0.25">
      <c r="J138" s="83" t="s">
        <v>377</v>
      </c>
    </row>
    <row r="139" spans="10:10" x14ac:dyDescent="0.25">
      <c r="J139" s="206" t="s">
        <v>206</v>
      </c>
    </row>
    <row r="140" spans="10:10" x14ac:dyDescent="0.25">
      <c r="J140" s="206" t="s">
        <v>378</v>
      </c>
    </row>
    <row r="141" spans="10:10" x14ac:dyDescent="0.25">
      <c r="J141" s="206" t="s">
        <v>379</v>
      </c>
    </row>
    <row r="142" spans="10:10" x14ac:dyDescent="0.25">
      <c r="J142" s="206" t="s">
        <v>380</v>
      </c>
    </row>
    <row r="143" spans="10:10" x14ac:dyDescent="0.25">
      <c r="J143" s="206" t="s">
        <v>381</v>
      </c>
    </row>
    <row r="144" spans="10:10" x14ac:dyDescent="0.25">
      <c r="J144" s="206" t="s">
        <v>76</v>
      </c>
    </row>
    <row r="145" spans="10:10" x14ac:dyDescent="0.25">
      <c r="J145" s="206" t="s">
        <v>382</v>
      </c>
    </row>
    <row r="146" spans="10:10" x14ac:dyDescent="0.25">
      <c r="J146" s="206" t="s">
        <v>384</v>
      </c>
    </row>
    <row r="147" spans="10:10" x14ac:dyDescent="0.25">
      <c r="J147" s="85" t="s">
        <v>413</v>
      </c>
    </row>
    <row r="148" spans="10:10" x14ac:dyDescent="0.25">
      <c r="J148" s="85" t="s">
        <v>415</v>
      </c>
    </row>
    <row r="149" spans="10:10" x14ac:dyDescent="0.25">
      <c r="J149" s="85" t="s">
        <v>263</v>
      </c>
    </row>
    <row r="150" spans="10:10" x14ac:dyDescent="0.25">
      <c r="J150" s="85" t="s">
        <v>876</v>
      </c>
    </row>
    <row r="151" spans="10:10" x14ac:dyDescent="0.25">
      <c r="J151" s="206" t="s">
        <v>421</v>
      </c>
    </row>
    <row r="152" spans="10:10" x14ac:dyDescent="0.25">
      <c r="J152" s="206" t="s">
        <v>422</v>
      </c>
    </row>
    <row r="153" spans="10:10" x14ac:dyDescent="0.25">
      <c r="J153" s="206" t="s">
        <v>423</v>
      </c>
    </row>
    <row r="154" spans="10:10" x14ac:dyDescent="0.25">
      <c r="J154" s="206" t="s">
        <v>424</v>
      </c>
    </row>
    <row r="155" spans="10:10" x14ac:dyDescent="0.25">
      <c r="J155" s="206" t="s">
        <v>425</v>
      </c>
    </row>
    <row r="156" spans="10:10" x14ac:dyDescent="0.25">
      <c r="J156" s="84" t="s">
        <v>433</v>
      </c>
    </row>
    <row r="157" spans="10:10" x14ac:dyDescent="0.25">
      <c r="J157" s="206" t="s">
        <v>436</v>
      </c>
    </row>
    <row r="158" spans="10:10" x14ac:dyDescent="0.25">
      <c r="J158" s="206" t="s">
        <v>437</v>
      </c>
    </row>
    <row r="159" spans="10:10" x14ac:dyDescent="0.25">
      <c r="J159" s="206" t="s">
        <v>438</v>
      </c>
    </row>
    <row r="160" spans="10:10" x14ac:dyDescent="0.25">
      <c r="J160" s="206" t="s">
        <v>439</v>
      </c>
    </row>
    <row r="161" spans="10:10" x14ac:dyDescent="0.25">
      <c r="J161" s="206" t="s">
        <v>440</v>
      </c>
    </row>
    <row r="162" spans="10:10" x14ac:dyDescent="0.25">
      <c r="J162" s="206" t="s">
        <v>441</v>
      </c>
    </row>
    <row r="163" spans="10:10" x14ac:dyDescent="0.25">
      <c r="J163" s="206" t="s">
        <v>442</v>
      </c>
    </row>
    <row r="164" spans="10:10" x14ac:dyDescent="0.25">
      <c r="J164" s="206" t="s">
        <v>443</v>
      </c>
    </row>
    <row r="165" spans="10:10" x14ac:dyDescent="0.25">
      <c r="J165" s="206" t="s">
        <v>444</v>
      </c>
    </row>
    <row r="166" spans="10:10" x14ac:dyDescent="0.25">
      <c r="J166" s="206" t="s">
        <v>459</v>
      </c>
    </row>
    <row r="167" spans="10:10" x14ac:dyDescent="0.25">
      <c r="J167" s="206" t="s">
        <v>460</v>
      </c>
    </row>
    <row r="168" spans="10:10" x14ac:dyDescent="0.25">
      <c r="J168" s="206" t="s">
        <v>461</v>
      </c>
    </row>
    <row r="169" spans="10:10" x14ac:dyDescent="0.25">
      <c r="J169" s="206" t="s">
        <v>462</v>
      </c>
    </row>
    <row r="170" spans="10:10" x14ac:dyDescent="0.25">
      <c r="J170" s="206" t="s">
        <v>463</v>
      </c>
    </row>
    <row r="171" spans="10:10" x14ac:dyDescent="0.25">
      <c r="J171" s="206" t="s">
        <v>464</v>
      </c>
    </row>
    <row r="172" spans="10:10" x14ac:dyDescent="0.25">
      <c r="J172" s="206" t="s">
        <v>465</v>
      </c>
    </row>
    <row r="173" spans="10:10" x14ac:dyDescent="0.25">
      <c r="J173" s="206" t="s">
        <v>466</v>
      </c>
    </row>
    <row r="174" spans="10:10" x14ac:dyDescent="0.25">
      <c r="J174" s="206" t="s">
        <v>467</v>
      </c>
    </row>
    <row r="175" spans="10:10" x14ac:dyDescent="0.25">
      <c r="J175" s="206" t="s">
        <v>468</v>
      </c>
    </row>
    <row r="176" spans="10:10" x14ac:dyDescent="0.25">
      <c r="J176" s="85" t="s">
        <v>457</v>
      </c>
    </row>
    <row r="177" spans="10:10" x14ac:dyDescent="0.25">
      <c r="J177" s="206" t="s">
        <v>472</v>
      </c>
    </row>
    <row r="178" spans="10:10" x14ac:dyDescent="0.25">
      <c r="J178" s="206" t="s">
        <v>473</v>
      </c>
    </row>
    <row r="179" spans="10:10" x14ac:dyDescent="0.25">
      <c r="J179" s="206" t="s">
        <v>474</v>
      </c>
    </row>
    <row r="180" spans="10:10" x14ac:dyDescent="0.25">
      <c r="J180" s="206" t="s">
        <v>476</v>
      </c>
    </row>
    <row r="181" spans="10:10" x14ac:dyDescent="0.25">
      <c r="J181" s="206" t="s">
        <v>478</v>
      </c>
    </row>
    <row r="182" spans="10:10" x14ac:dyDescent="0.25">
      <c r="J182" s="206" t="s">
        <v>479</v>
      </c>
    </row>
    <row r="183" spans="10:10" x14ac:dyDescent="0.25">
      <c r="J183" s="206" t="s">
        <v>480</v>
      </c>
    </row>
    <row r="184" spans="10:10" x14ac:dyDescent="0.25">
      <c r="J184" s="206" t="s">
        <v>481</v>
      </c>
    </row>
    <row r="185" spans="10:10" x14ac:dyDescent="0.25">
      <c r="J185" s="206" t="s">
        <v>482</v>
      </c>
    </row>
    <row r="186" spans="10:10" x14ac:dyDescent="0.25">
      <c r="J186" s="206" t="s">
        <v>483</v>
      </c>
    </row>
    <row r="187" spans="10:10" x14ac:dyDescent="0.25">
      <c r="J187" s="206" t="s">
        <v>484</v>
      </c>
    </row>
    <row r="188" spans="10:10" x14ac:dyDescent="0.25">
      <c r="J188" s="206" t="s">
        <v>485</v>
      </c>
    </row>
    <row r="189" spans="10:10" x14ac:dyDescent="0.25">
      <c r="J189" s="206" t="s">
        <v>486</v>
      </c>
    </row>
    <row r="190" spans="10:10" x14ac:dyDescent="0.25">
      <c r="J190" s="206" t="s">
        <v>487</v>
      </c>
    </row>
    <row r="191" spans="10:10" x14ac:dyDescent="0.25">
      <c r="J191" s="206" t="s">
        <v>489</v>
      </c>
    </row>
    <row r="192" spans="10:10" x14ac:dyDescent="0.25">
      <c r="J192" s="206" t="s">
        <v>490</v>
      </c>
    </row>
    <row r="193" spans="10:10" x14ac:dyDescent="0.25">
      <c r="J193" s="206" t="s">
        <v>491</v>
      </c>
    </row>
    <row r="194" spans="10:10" x14ac:dyDescent="0.25">
      <c r="J194" s="206" t="s">
        <v>492</v>
      </c>
    </row>
    <row r="195" spans="10:10" x14ac:dyDescent="0.25">
      <c r="J195" s="206" t="s">
        <v>651</v>
      </c>
    </row>
    <row r="196" spans="10:10" x14ac:dyDescent="0.25">
      <c r="J196" s="206" t="s">
        <v>645</v>
      </c>
    </row>
    <row r="197" spans="10:10" x14ac:dyDescent="0.25">
      <c r="J197" s="206" t="s">
        <v>551</v>
      </c>
    </row>
    <row r="198" spans="10:10" x14ac:dyDescent="0.25">
      <c r="J198" s="206" t="s">
        <v>646</v>
      </c>
    </row>
    <row r="199" spans="10:10" x14ac:dyDescent="0.25">
      <c r="J199" s="206" t="s">
        <v>660</v>
      </c>
    </row>
    <row r="200" spans="10:10" x14ac:dyDescent="0.25">
      <c r="J200" s="206" t="s">
        <v>550</v>
      </c>
    </row>
    <row r="201" spans="10:10" x14ac:dyDescent="0.25">
      <c r="J201" s="206" t="s">
        <v>552</v>
      </c>
    </row>
    <row r="202" spans="10:10" x14ac:dyDescent="0.25">
      <c r="J202" s="206" t="s">
        <v>553</v>
      </c>
    </row>
    <row r="203" spans="10:10" x14ac:dyDescent="0.25">
      <c r="J203" s="206" t="s">
        <v>554</v>
      </c>
    </row>
    <row r="204" spans="10:10" x14ac:dyDescent="0.25">
      <c r="J204" s="206" t="s">
        <v>555</v>
      </c>
    </row>
    <row r="205" spans="10:10" x14ac:dyDescent="0.25">
      <c r="J205" s="206" t="s">
        <v>556</v>
      </c>
    </row>
    <row r="206" spans="10:10" x14ac:dyDescent="0.25">
      <c r="J206" s="206" t="s">
        <v>647</v>
      </c>
    </row>
    <row r="207" spans="10:10" x14ac:dyDescent="0.25">
      <c r="J207" s="206" t="s">
        <v>557</v>
      </c>
    </row>
    <row r="208" spans="10:10" x14ac:dyDescent="0.25">
      <c r="J208" s="206" t="s">
        <v>559</v>
      </c>
    </row>
    <row r="209" spans="10:10" x14ac:dyDescent="0.25">
      <c r="J209" s="206" t="s">
        <v>560</v>
      </c>
    </row>
    <row r="210" spans="10:10" x14ac:dyDescent="0.25">
      <c r="J210" s="206" t="s">
        <v>561</v>
      </c>
    </row>
    <row r="211" spans="10:10" x14ac:dyDescent="0.25">
      <c r="J211" s="206" t="s">
        <v>562</v>
      </c>
    </row>
    <row r="212" spans="10:10" x14ac:dyDescent="0.25">
      <c r="J212" s="206" t="s">
        <v>564</v>
      </c>
    </row>
    <row r="213" spans="10:10" x14ac:dyDescent="0.25">
      <c r="J213" s="206" t="s">
        <v>202</v>
      </c>
    </row>
    <row r="214" spans="10:10" x14ac:dyDescent="0.25">
      <c r="J214" s="206" t="s">
        <v>648</v>
      </c>
    </row>
    <row r="215" spans="10:10" x14ac:dyDescent="0.25">
      <c r="J215" s="206" t="s">
        <v>659</v>
      </c>
    </row>
    <row r="216" spans="10:10" x14ac:dyDescent="0.25">
      <c r="J216" s="206" t="s">
        <v>649</v>
      </c>
    </row>
    <row r="217" spans="10:10" x14ac:dyDescent="0.25">
      <c r="J217" s="206" t="s">
        <v>566</v>
      </c>
    </row>
    <row r="218" spans="10:10" x14ac:dyDescent="0.25">
      <c r="J218" s="206" t="s">
        <v>712</v>
      </c>
    </row>
    <row r="219" spans="10:10" x14ac:dyDescent="0.25">
      <c r="J219" s="206" t="s">
        <v>422</v>
      </c>
    </row>
    <row r="220" spans="10:10" x14ac:dyDescent="0.25">
      <c r="J220" s="206" t="s">
        <v>426</v>
      </c>
    </row>
    <row r="221" spans="10:10" x14ac:dyDescent="0.25">
      <c r="J221" s="206" t="s">
        <v>39</v>
      </c>
    </row>
    <row r="222" spans="10:10" x14ac:dyDescent="0.25">
      <c r="J222" s="206" t="s">
        <v>717</v>
      </c>
    </row>
    <row r="223" spans="10:10" x14ac:dyDescent="0.25">
      <c r="J223" s="206" t="s">
        <v>681</v>
      </c>
    </row>
    <row r="224" spans="10:10" x14ac:dyDescent="0.25">
      <c r="J224" s="206" t="s">
        <v>720</v>
      </c>
    </row>
    <row r="225" spans="10:10" x14ac:dyDescent="0.25">
      <c r="J225" s="206" t="s">
        <v>721</v>
      </c>
    </row>
    <row r="226" spans="10:10" x14ac:dyDescent="0.25">
      <c r="J226" s="206" t="s">
        <v>678</v>
      </c>
    </row>
    <row r="227" spans="10:10" x14ac:dyDescent="0.25">
      <c r="J227" s="206" t="s">
        <v>679</v>
      </c>
    </row>
    <row r="228" spans="10:10" x14ac:dyDescent="0.25">
      <c r="J228" s="206" t="s">
        <v>724</v>
      </c>
    </row>
    <row r="229" spans="10:10" x14ac:dyDescent="0.25">
      <c r="J229" s="206" t="s">
        <v>726</v>
      </c>
    </row>
    <row r="230" spans="10:10" x14ac:dyDescent="0.25">
      <c r="J230" s="206" t="s">
        <v>738</v>
      </c>
    </row>
    <row r="231" spans="10:10" x14ac:dyDescent="0.25">
      <c r="J231" s="206" t="s">
        <v>740</v>
      </c>
    </row>
    <row r="232" spans="10:10" x14ac:dyDescent="0.25">
      <c r="J232" s="206" t="s">
        <v>739</v>
      </c>
    </row>
    <row r="233" spans="10:10" x14ac:dyDescent="0.25">
      <c r="J233" s="206" t="s">
        <v>741</v>
      </c>
    </row>
    <row r="234" spans="10:10" x14ac:dyDescent="0.25">
      <c r="J234" s="206" t="s">
        <v>746</v>
      </c>
    </row>
    <row r="235" spans="10:10" x14ac:dyDescent="0.25">
      <c r="J235" s="206" t="s">
        <v>745</v>
      </c>
    </row>
    <row r="236" spans="10:10" x14ac:dyDescent="0.25">
      <c r="J236" s="206" t="s">
        <v>748</v>
      </c>
    </row>
    <row r="237" spans="10:10" x14ac:dyDescent="0.25">
      <c r="J237" s="206" t="s">
        <v>758</v>
      </c>
    </row>
    <row r="238" spans="10:10" x14ac:dyDescent="0.25">
      <c r="J238" s="206" t="s">
        <v>759</v>
      </c>
    </row>
    <row r="239" spans="10:10" x14ac:dyDescent="0.25">
      <c r="J239" s="206" t="s">
        <v>770</v>
      </c>
    </row>
    <row r="240" spans="10:10" x14ac:dyDescent="0.25">
      <c r="J240" s="206" t="s">
        <v>772</v>
      </c>
    </row>
    <row r="241" spans="10:10" x14ac:dyDescent="0.25">
      <c r="J241" s="206" t="s">
        <v>773</v>
      </c>
    </row>
    <row r="242" spans="10:10" x14ac:dyDescent="0.25">
      <c r="J242" s="206" t="s">
        <v>779</v>
      </c>
    </row>
    <row r="243" spans="10:10" x14ac:dyDescent="0.25">
      <c r="J243" s="85" t="s">
        <v>785</v>
      </c>
    </row>
    <row r="244" spans="10:10" x14ac:dyDescent="0.25">
      <c r="J244" s="85" t="s">
        <v>782</v>
      </c>
    </row>
    <row r="245" spans="10:10" x14ac:dyDescent="0.25">
      <c r="J245" s="85" t="s">
        <v>783</v>
      </c>
    </row>
    <row r="246" spans="10:10" x14ac:dyDescent="0.25">
      <c r="J246" s="85" t="s">
        <v>784</v>
      </c>
    </row>
    <row r="247" spans="10:10" x14ac:dyDescent="0.25">
      <c r="J247" s="95" t="s">
        <v>796</v>
      </c>
    </row>
    <row r="248" spans="10:10" x14ac:dyDescent="0.25">
      <c r="J248" s="95" t="s">
        <v>786</v>
      </c>
    </row>
    <row r="249" spans="10:10" x14ac:dyDescent="0.25">
      <c r="J249" s="95" t="s">
        <v>400</v>
      </c>
    </row>
    <row r="250" spans="10:10" x14ac:dyDescent="0.25">
      <c r="J250" s="95" t="s">
        <v>401</v>
      </c>
    </row>
    <row r="251" spans="10:10" x14ac:dyDescent="0.25">
      <c r="J251" s="95" t="s">
        <v>402</v>
      </c>
    </row>
    <row r="252" spans="10:10" x14ac:dyDescent="0.25">
      <c r="J252" s="95" t="s">
        <v>403</v>
      </c>
    </row>
    <row r="253" spans="10:10" x14ac:dyDescent="0.25">
      <c r="J253" s="95" t="s">
        <v>404</v>
      </c>
    </row>
    <row r="254" spans="10:10" x14ac:dyDescent="0.25">
      <c r="J254" s="95" t="s">
        <v>405</v>
      </c>
    </row>
    <row r="255" spans="10:10" x14ac:dyDescent="0.25">
      <c r="J255" s="95" t="s">
        <v>794</v>
      </c>
    </row>
    <row r="256" spans="10:10" x14ac:dyDescent="0.25">
      <c r="J256" s="206" t="s">
        <v>807</v>
      </c>
    </row>
    <row r="257" spans="10:10" x14ac:dyDescent="0.25">
      <c r="J257" s="206" t="s">
        <v>808</v>
      </c>
    </row>
    <row r="258" spans="10:10" x14ac:dyDescent="0.25">
      <c r="J258" s="206" t="s">
        <v>730</v>
      </c>
    </row>
    <row r="259" spans="10:10" x14ac:dyDescent="0.25">
      <c r="J259" s="206" t="s">
        <v>822</v>
      </c>
    </row>
    <row r="260" spans="10:10" x14ac:dyDescent="0.25">
      <c r="J260" s="285" t="s">
        <v>872</v>
      </c>
    </row>
    <row r="261" spans="10:10" x14ac:dyDescent="0.25">
      <c r="J261" s="285" t="s">
        <v>871</v>
      </c>
    </row>
    <row r="262" spans="10:10" x14ac:dyDescent="0.25">
      <c r="J262" s="206" t="s">
        <v>828</v>
      </c>
    </row>
    <row r="263" spans="10:10" x14ac:dyDescent="0.25">
      <c r="J263" s="206" t="s">
        <v>829</v>
      </c>
    </row>
    <row r="264" spans="10:10" x14ac:dyDescent="0.25">
      <c r="J264" s="206" t="s">
        <v>830</v>
      </c>
    </row>
    <row r="265" spans="10:10" x14ac:dyDescent="0.25">
      <c r="J265" s="206" t="s">
        <v>833</v>
      </c>
    </row>
    <row r="266" spans="10:10" x14ac:dyDescent="0.25">
      <c r="J266" s="85" t="s">
        <v>843</v>
      </c>
    </row>
    <row r="267" spans="10:10" x14ac:dyDescent="0.25">
      <c r="J267" s="85" t="s">
        <v>844</v>
      </c>
    </row>
    <row r="268" spans="10:10" x14ac:dyDescent="0.25">
      <c r="J268" s="85" t="s">
        <v>813</v>
      </c>
    </row>
    <row r="269" spans="10:10" x14ac:dyDescent="0.25">
      <c r="J269" s="85" t="s">
        <v>846</v>
      </c>
    </row>
    <row r="270" spans="10:10" x14ac:dyDescent="0.25">
      <c r="J270" s="85" t="s">
        <v>847</v>
      </c>
    </row>
    <row r="271" spans="10:10" x14ac:dyDescent="0.25">
      <c r="J271" s="85" t="s">
        <v>848</v>
      </c>
    </row>
    <row r="272" spans="10:10" x14ac:dyDescent="0.25">
      <c r="J272" s="85" t="s">
        <v>849</v>
      </c>
    </row>
    <row r="273" spans="10:10" x14ac:dyDescent="0.25">
      <c r="J273" s="85" t="s">
        <v>850</v>
      </c>
    </row>
    <row r="274" spans="10:10" x14ac:dyDescent="0.25">
      <c r="J274" s="85" t="s">
        <v>852</v>
      </c>
    </row>
    <row r="275" spans="10:10" x14ac:dyDescent="0.25">
      <c r="J275" s="85" t="s">
        <v>853</v>
      </c>
    </row>
    <row r="276" spans="10:10" x14ac:dyDescent="0.25">
      <c r="J276" s="85" t="s">
        <v>855</v>
      </c>
    </row>
    <row r="277" spans="10:10" x14ac:dyDescent="0.25">
      <c r="J277" s="85" t="s">
        <v>856</v>
      </c>
    </row>
    <row r="278" spans="10:10" x14ac:dyDescent="0.25">
      <c r="J278" s="85" t="s">
        <v>857</v>
      </c>
    </row>
    <row r="279" spans="10:10" x14ac:dyDescent="0.25">
      <c r="J279" s="85" t="s">
        <v>885</v>
      </c>
    </row>
  </sheetData>
  <sortState xmlns:xlrd2="http://schemas.microsoft.com/office/spreadsheetml/2017/richdata2" ref="G6:H26">
    <sortCondition ref="G6:G26"/>
  </sortState>
  <conditionalFormatting sqref="H6:H5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59:J263">
    <cfRule type="cellIs" dxfId="1" priority="1" operator="equal">
      <formula>$HA$4</formula>
    </cfRule>
    <cfRule type="cellIs" dxfId="0" priority="2" operator="equal">
      <formula>$HA$5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01</vt:lpstr>
      <vt:lpstr>02</vt:lpstr>
      <vt:lpstr>03.04</vt:lpstr>
      <vt:lpstr>03_MVT</vt:lpstr>
      <vt:lpstr>___________________</vt:lpstr>
      <vt:lpstr>____IN_____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</dc:creator>
  <cp:lastModifiedBy>grossi</cp:lastModifiedBy>
  <dcterms:created xsi:type="dcterms:W3CDTF">2015-06-05T18:17:20Z</dcterms:created>
  <dcterms:modified xsi:type="dcterms:W3CDTF">2025-05-02T10:36:34Z</dcterms:modified>
</cp:coreProperties>
</file>